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319" documentId="8_{CF76E33F-368D-4382-8D2C-C926C3BE82B6}" xr6:coauthVersionLast="47" xr6:coauthVersionMax="47" xr10:uidLastSave="{6FE38894-00BB-4050-AE07-7AF7282A8605}"/>
  <bookViews>
    <workbookView xWindow="-110" yWindow="-110" windowWidth="19420" windowHeight="10300" tabRatio="718" activeTab="1"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2"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688" i="18" l="1"/>
  <c r="B1688" i="18"/>
  <c r="B1689" i="18"/>
  <c r="B1690" i="18"/>
  <c r="B1691" i="18"/>
  <c r="B1692" i="18"/>
  <c r="C1688" i="18"/>
  <c r="C1689" i="18"/>
  <c r="C1690" i="18"/>
  <c r="C1691" i="18"/>
  <c r="C1692" i="18"/>
  <c r="E1688" i="18"/>
  <c r="E1689" i="18"/>
  <c r="E1690" i="18"/>
  <c r="E1691" i="18"/>
  <c r="E1692" i="18"/>
  <c r="H1688" i="18"/>
  <c r="H1689" i="18"/>
  <c r="H1690" i="18"/>
  <c r="H1691" i="18"/>
  <c r="H1692" i="18"/>
  <c r="I1688" i="18"/>
  <c r="I1689" i="18"/>
  <c r="I1690" i="18"/>
  <c r="I1691" i="18"/>
  <c r="I1692" i="18"/>
  <c r="J1688" i="18"/>
  <c r="J1689" i="18"/>
  <c r="J1690" i="18"/>
  <c r="J1691" i="18"/>
  <c r="J1692" i="18"/>
  <c r="W1692" i="18" s="1"/>
  <c r="L1688" i="18"/>
  <c r="L1689" i="18"/>
  <c r="L1690" i="18"/>
  <c r="L1691" i="18"/>
  <c r="L1692" i="18"/>
  <c r="R1688" i="18"/>
  <c r="R1689" i="18"/>
  <c r="R1690" i="18"/>
  <c r="R1691" i="18"/>
  <c r="R1692" i="18"/>
  <c r="S1688" i="18"/>
  <c r="S1689" i="18"/>
  <c r="S1690" i="18"/>
  <c r="S1691" i="18"/>
  <c r="S1692" i="18"/>
  <c r="T1688" i="18"/>
  <c r="W1688" i="18" s="1"/>
  <c r="T1689" i="18"/>
  <c r="AA1689" i="18" s="1"/>
  <c r="T1690" i="18"/>
  <c r="AA1690" i="18" s="1"/>
  <c r="T1691" i="18"/>
  <c r="AA1691" i="18" s="1"/>
  <c r="T1692" i="18"/>
  <c r="AA1692" i="18" s="1"/>
  <c r="W1691" i="18" l="1"/>
  <c r="W1690" i="18"/>
  <c r="W1689" i="18"/>
  <c r="B132" i="1" l="1"/>
  <c r="C132" i="1"/>
  <c r="D132" i="1"/>
  <c r="E132" i="1"/>
  <c r="BF132" i="1"/>
  <c r="BM132" i="1" s="1"/>
  <c r="BG132" i="1"/>
  <c r="BL132" i="1"/>
  <c r="BN132" i="1"/>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B1685" i="18"/>
  <c r="B1686" i="18"/>
  <c r="B1687" i="18"/>
  <c r="C1685" i="18"/>
  <c r="C1686" i="18"/>
  <c r="C1687" i="18"/>
  <c r="E1685" i="18"/>
  <c r="E1686" i="18"/>
  <c r="E1687" i="18"/>
  <c r="H1685" i="18"/>
  <c r="H1686" i="18"/>
  <c r="H1687" i="18"/>
  <c r="I1685" i="18"/>
  <c r="I1686" i="18"/>
  <c r="I1687" i="18"/>
  <c r="J1685" i="18"/>
  <c r="J1686" i="18"/>
  <c r="J1687" i="18"/>
  <c r="L1685" i="18"/>
  <c r="L1686" i="18"/>
  <c r="L1687" i="18"/>
  <c r="R1685" i="18"/>
  <c r="R1686" i="18"/>
  <c r="R1687" i="18"/>
  <c r="S1685" i="18"/>
  <c r="S1686" i="18"/>
  <c r="S1687" i="18"/>
  <c r="T1685" i="18"/>
  <c r="T1686" i="18"/>
  <c r="T1687" i="18"/>
  <c r="W1685" i="18"/>
  <c r="W1686" i="18"/>
  <c r="W1687" i="18"/>
  <c r="AA1685" i="18"/>
  <c r="AA1686" i="18"/>
  <c r="AA1687" i="18"/>
  <c r="BF131" i="1"/>
  <c r="BN131" i="1" s="1"/>
  <c r="BG131" i="1"/>
  <c r="BL131" i="1"/>
  <c r="B1681" i="18"/>
  <c r="B1682" i="18"/>
  <c r="B1683" i="18"/>
  <c r="B1684" i="18"/>
  <c r="C1681" i="18"/>
  <c r="C1682" i="18"/>
  <c r="C1683" i="18"/>
  <c r="C1684" i="18"/>
  <c r="E1681" i="18"/>
  <c r="E1682" i="18"/>
  <c r="E1683" i="18"/>
  <c r="E1684" i="18"/>
  <c r="H1681" i="18"/>
  <c r="H1682" i="18"/>
  <c r="H1683" i="18"/>
  <c r="H1684" i="18"/>
  <c r="I1681" i="18"/>
  <c r="I1682" i="18"/>
  <c r="I1683" i="18"/>
  <c r="I1684" i="18"/>
  <c r="J1681" i="18"/>
  <c r="J1682" i="18"/>
  <c r="W1682" i="18" s="1"/>
  <c r="J1683" i="18"/>
  <c r="J1684" i="18"/>
  <c r="L1681" i="18"/>
  <c r="L1682" i="18"/>
  <c r="L1683" i="18"/>
  <c r="L1684" i="18"/>
  <c r="R1681" i="18"/>
  <c r="R1682" i="18"/>
  <c r="R1683" i="18"/>
  <c r="R1684" i="18"/>
  <c r="S1681" i="18"/>
  <c r="S1682" i="18"/>
  <c r="S1683" i="18"/>
  <c r="S1684" i="18"/>
  <c r="T1681" i="18"/>
  <c r="T1682" i="18"/>
  <c r="AA1682" i="18" s="1"/>
  <c r="T1683" i="18"/>
  <c r="AA1683" i="18" s="1"/>
  <c r="T1684" i="18"/>
  <c r="BF130" i="1"/>
  <c r="BM130" i="1" s="1"/>
  <c r="BG130" i="1"/>
  <c r="BL130" i="1"/>
  <c r="B1672" i="18"/>
  <c r="B1673" i="18"/>
  <c r="B1674" i="18"/>
  <c r="B1675" i="18"/>
  <c r="B1676" i="18"/>
  <c r="B1677" i="18"/>
  <c r="B1678" i="18"/>
  <c r="B1679" i="18"/>
  <c r="B1680" i="18"/>
  <c r="C1672" i="18"/>
  <c r="C1673" i="18"/>
  <c r="C1674" i="18"/>
  <c r="C1675" i="18"/>
  <c r="C1676" i="18"/>
  <c r="C1677" i="18"/>
  <c r="C1678" i="18"/>
  <c r="C1679" i="18"/>
  <c r="C1680" i="18"/>
  <c r="E1672" i="18"/>
  <c r="E1673" i="18"/>
  <c r="E1674" i="18"/>
  <c r="E1675" i="18"/>
  <c r="E1676" i="18"/>
  <c r="E1677" i="18"/>
  <c r="E1678" i="18"/>
  <c r="E1679" i="18"/>
  <c r="E1680" i="18"/>
  <c r="H1672" i="18"/>
  <c r="H1673" i="18"/>
  <c r="H1674" i="18"/>
  <c r="H1675" i="18"/>
  <c r="H1676" i="18"/>
  <c r="H1677" i="18"/>
  <c r="H1678" i="18"/>
  <c r="H1679" i="18"/>
  <c r="H1680" i="18"/>
  <c r="I1672" i="18"/>
  <c r="I1673" i="18"/>
  <c r="I1674" i="18"/>
  <c r="I1675" i="18"/>
  <c r="I1676" i="18"/>
  <c r="I1677" i="18"/>
  <c r="I1678" i="18"/>
  <c r="I1679" i="18"/>
  <c r="I1680" i="18"/>
  <c r="J1672" i="18"/>
  <c r="J1673" i="18"/>
  <c r="J1674" i="18"/>
  <c r="J1675" i="18"/>
  <c r="J1676" i="18"/>
  <c r="J1677" i="18"/>
  <c r="J1678" i="18"/>
  <c r="J1679" i="18"/>
  <c r="J1680" i="18"/>
  <c r="L1672" i="18"/>
  <c r="L1673" i="18"/>
  <c r="L1674" i="18"/>
  <c r="L1675" i="18"/>
  <c r="L1676" i="18"/>
  <c r="L1677" i="18"/>
  <c r="L1678" i="18"/>
  <c r="L1679" i="18"/>
  <c r="L1680" i="18"/>
  <c r="R1672" i="18"/>
  <c r="R1673" i="18"/>
  <c r="R1674" i="18"/>
  <c r="R1675" i="18"/>
  <c r="R1676" i="18"/>
  <c r="R1677" i="18"/>
  <c r="R1678" i="18"/>
  <c r="R1679" i="18"/>
  <c r="R1680" i="18"/>
  <c r="S1672" i="18"/>
  <c r="S1673" i="18"/>
  <c r="S1674" i="18"/>
  <c r="S1675" i="18"/>
  <c r="S1676" i="18"/>
  <c r="S1677" i="18"/>
  <c r="S1678" i="18"/>
  <c r="S1679" i="18"/>
  <c r="S1680" i="18"/>
  <c r="T1672" i="18"/>
  <c r="T1673" i="18"/>
  <c r="T1674" i="18"/>
  <c r="T1675" i="18"/>
  <c r="AA1675" i="18" s="1"/>
  <c r="T1676" i="18"/>
  <c r="AA1676" i="18" s="1"/>
  <c r="T1677" i="18"/>
  <c r="AA1677" i="18" s="1"/>
  <c r="T1678" i="18"/>
  <c r="AA1678" i="18" s="1"/>
  <c r="T1679" i="18"/>
  <c r="AA1679" i="18" s="1"/>
  <c r="T1680" i="18"/>
  <c r="AA1680" i="18" s="1"/>
  <c r="W1680" i="18"/>
  <c r="BF129" i="1"/>
  <c r="BM129" i="1" s="1"/>
  <c r="BG129" i="1"/>
  <c r="BL129" i="1"/>
  <c r="B1661" i="18"/>
  <c r="B1662" i="18"/>
  <c r="B1663" i="18"/>
  <c r="B1664" i="18"/>
  <c r="B1665" i="18"/>
  <c r="B1666" i="18"/>
  <c r="B1667" i="18"/>
  <c r="B1668" i="18"/>
  <c r="B1669" i="18"/>
  <c r="B1670" i="18"/>
  <c r="B1671" i="18"/>
  <c r="C1661" i="18"/>
  <c r="C1662" i="18"/>
  <c r="C1663" i="18"/>
  <c r="C1664" i="18"/>
  <c r="C1665" i="18"/>
  <c r="C1666" i="18"/>
  <c r="C1667" i="18"/>
  <c r="C1668" i="18"/>
  <c r="C1669" i="18"/>
  <c r="C1670" i="18"/>
  <c r="C1671" i="18"/>
  <c r="E1661" i="18"/>
  <c r="E1662" i="18"/>
  <c r="E1663" i="18"/>
  <c r="E1664" i="18"/>
  <c r="E1665" i="18"/>
  <c r="E1666" i="18"/>
  <c r="E1667" i="18"/>
  <c r="E1668" i="18"/>
  <c r="E1669" i="18"/>
  <c r="E1670" i="18"/>
  <c r="E1671" i="18"/>
  <c r="H1661" i="18"/>
  <c r="H1662" i="18"/>
  <c r="H1663" i="18"/>
  <c r="H1664" i="18"/>
  <c r="H1665" i="18"/>
  <c r="H1666" i="18"/>
  <c r="H1667" i="18"/>
  <c r="H1668" i="18"/>
  <c r="H1669" i="18"/>
  <c r="H1670" i="18"/>
  <c r="H1671" i="18"/>
  <c r="I1661" i="18"/>
  <c r="I1662" i="18"/>
  <c r="I1663" i="18"/>
  <c r="I1664" i="18"/>
  <c r="I1665" i="18"/>
  <c r="I1666" i="18"/>
  <c r="I1667" i="18"/>
  <c r="I1668" i="18"/>
  <c r="I1669" i="18"/>
  <c r="I1670" i="18"/>
  <c r="I1671" i="18"/>
  <c r="J1661" i="18"/>
  <c r="J1662" i="18"/>
  <c r="J1663" i="18"/>
  <c r="J1664" i="18"/>
  <c r="J1665" i="18"/>
  <c r="J1666" i="18"/>
  <c r="J1667" i="18"/>
  <c r="J1668" i="18"/>
  <c r="J1669" i="18"/>
  <c r="J1670" i="18"/>
  <c r="J1671" i="18"/>
  <c r="L1661" i="18"/>
  <c r="L1662" i="18"/>
  <c r="L1663" i="18"/>
  <c r="L1664" i="18"/>
  <c r="L1665" i="18"/>
  <c r="L1666" i="18"/>
  <c r="L1667" i="18"/>
  <c r="L1668" i="18"/>
  <c r="L1669" i="18"/>
  <c r="L1670" i="18"/>
  <c r="L1671" i="18"/>
  <c r="R1661" i="18"/>
  <c r="R1662" i="18"/>
  <c r="R1663" i="18"/>
  <c r="R1664" i="18"/>
  <c r="R1665" i="18"/>
  <c r="R1666" i="18"/>
  <c r="R1667" i="18"/>
  <c r="R1668" i="18"/>
  <c r="R1669" i="18"/>
  <c r="R1670" i="18"/>
  <c r="R1671" i="18"/>
  <c r="S1661" i="18"/>
  <c r="S1662" i="18"/>
  <c r="S1663" i="18"/>
  <c r="S1664" i="18"/>
  <c r="S1665" i="18"/>
  <c r="S1666" i="18"/>
  <c r="S1667" i="18"/>
  <c r="S1668" i="18"/>
  <c r="S1669" i="18"/>
  <c r="S1670" i="18"/>
  <c r="S1671" i="18"/>
  <c r="T1661" i="18"/>
  <c r="AA1661" i="18" s="1"/>
  <c r="T1662" i="18"/>
  <c r="AA1662" i="18" s="1"/>
  <c r="T1663" i="18"/>
  <c r="AA1663" i="18" s="1"/>
  <c r="T1664" i="18"/>
  <c r="AA1664" i="18" s="1"/>
  <c r="T1665" i="18"/>
  <c r="T1666" i="18"/>
  <c r="T1667" i="18"/>
  <c r="T1668" i="18"/>
  <c r="T1669" i="18"/>
  <c r="T1670" i="18"/>
  <c r="AA1670" i="18" s="1"/>
  <c r="T1671" i="18"/>
  <c r="AA1671" i="18" s="1"/>
  <c r="BF128" i="1"/>
  <c r="BM128" i="1" s="1"/>
  <c r="BG128" i="1"/>
  <c r="BL128" i="1"/>
  <c r="X159" i="19"/>
  <c r="X158" i="19"/>
  <c r="B158" i="19"/>
  <c r="B159" i="19"/>
  <c r="C158" i="19"/>
  <c r="C159" i="19"/>
  <c r="E158" i="19"/>
  <c r="E159" i="19"/>
  <c r="H158" i="19"/>
  <c r="H159" i="19"/>
  <c r="I158" i="19"/>
  <c r="I159" i="19"/>
  <c r="J158" i="19"/>
  <c r="J159" i="19"/>
  <c r="T159" i="19" s="1"/>
  <c r="O158" i="19"/>
  <c r="O159" i="19"/>
  <c r="P158" i="19"/>
  <c r="P159" i="19"/>
  <c r="Q158" i="19"/>
  <c r="Q159" i="19"/>
  <c r="B1647" i="18"/>
  <c r="B1648" i="18"/>
  <c r="B1649" i="18"/>
  <c r="B1650" i="18"/>
  <c r="B1651" i="18"/>
  <c r="B1652" i="18"/>
  <c r="B1653" i="18"/>
  <c r="B1654" i="18"/>
  <c r="B1655" i="18"/>
  <c r="B1656" i="18"/>
  <c r="B1657" i="18"/>
  <c r="B1658" i="18"/>
  <c r="B1659" i="18"/>
  <c r="B1660" i="18"/>
  <c r="C1647" i="18"/>
  <c r="C1648" i="18"/>
  <c r="C1649" i="18"/>
  <c r="C1650" i="18"/>
  <c r="C1651" i="18"/>
  <c r="C1652" i="18"/>
  <c r="C1653" i="18"/>
  <c r="C1654" i="18"/>
  <c r="C1655" i="18"/>
  <c r="C1656" i="18"/>
  <c r="C1657" i="18"/>
  <c r="C1658" i="18"/>
  <c r="C1659" i="18"/>
  <c r="C1660" i="18"/>
  <c r="E1647" i="18"/>
  <c r="E1648" i="18"/>
  <c r="E1649" i="18"/>
  <c r="E1650" i="18"/>
  <c r="E1651" i="18"/>
  <c r="E1652" i="18"/>
  <c r="E1653" i="18"/>
  <c r="E1654" i="18"/>
  <c r="E1655" i="18"/>
  <c r="E1656" i="18"/>
  <c r="E1657" i="18"/>
  <c r="E1658" i="18"/>
  <c r="E1659" i="18"/>
  <c r="E1660" i="18"/>
  <c r="H1647" i="18"/>
  <c r="H1648" i="18"/>
  <c r="H1649" i="18"/>
  <c r="H1650" i="18"/>
  <c r="H1651" i="18"/>
  <c r="H1652" i="18"/>
  <c r="H1653" i="18"/>
  <c r="H1654" i="18"/>
  <c r="H1655" i="18"/>
  <c r="H1656" i="18"/>
  <c r="H1657" i="18"/>
  <c r="H1658" i="18"/>
  <c r="H1659" i="18"/>
  <c r="H1660" i="18"/>
  <c r="I1647" i="18"/>
  <c r="I1648" i="18"/>
  <c r="I1649" i="18"/>
  <c r="I1650" i="18"/>
  <c r="I1651" i="18"/>
  <c r="I1652" i="18"/>
  <c r="I1653" i="18"/>
  <c r="I1654" i="18"/>
  <c r="I1655" i="18"/>
  <c r="I1656" i="18"/>
  <c r="I1657" i="18"/>
  <c r="I1658" i="18"/>
  <c r="I1659" i="18"/>
  <c r="I1660" i="18"/>
  <c r="J1647" i="18"/>
  <c r="J1648" i="18"/>
  <c r="J1649" i="18"/>
  <c r="J1650" i="18"/>
  <c r="J1651" i="18"/>
  <c r="J1652" i="18"/>
  <c r="J1653" i="18"/>
  <c r="J1654" i="18"/>
  <c r="J1655" i="18"/>
  <c r="J1656" i="18"/>
  <c r="J1657" i="18"/>
  <c r="J1658" i="18"/>
  <c r="J1659" i="18"/>
  <c r="J1660" i="18"/>
  <c r="L1647" i="18"/>
  <c r="L1648" i="18"/>
  <c r="L1649" i="18"/>
  <c r="L1650" i="18"/>
  <c r="L1651" i="18"/>
  <c r="L1652" i="18"/>
  <c r="L1653" i="18"/>
  <c r="L1654" i="18"/>
  <c r="L1655" i="18"/>
  <c r="L1656" i="18"/>
  <c r="L1657" i="18"/>
  <c r="L1658" i="18"/>
  <c r="L1659" i="18"/>
  <c r="L1660" i="18"/>
  <c r="R1647" i="18"/>
  <c r="R1648" i="18"/>
  <c r="R1649" i="18"/>
  <c r="R1650" i="18"/>
  <c r="R1651" i="18"/>
  <c r="R1652" i="18"/>
  <c r="R1653" i="18"/>
  <c r="R1654" i="18"/>
  <c r="R1655" i="18"/>
  <c r="R1656" i="18"/>
  <c r="R1657" i="18"/>
  <c r="R1658" i="18"/>
  <c r="R1659" i="18"/>
  <c r="R1660" i="18"/>
  <c r="S1647" i="18"/>
  <c r="S1648" i="18"/>
  <c r="S1649" i="18"/>
  <c r="S1650" i="18"/>
  <c r="S1651" i="18"/>
  <c r="S1652" i="18"/>
  <c r="S1653" i="18"/>
  <c r="S1654" i="18"/>
  <c r="S1655" i="18"/>
  <c r="S1656" i="18"/>
  <c r="S1657" i="18"/>
  <c r="S1658" i="18"/>
  <c r="S1659" i="18"/>
  <c r="S1660" i="18"/>
  <c r="T1647" i="18"/>
  <c r="AA1647" i="18" s="1"/>
  <c r="T1648" i="18"/>
  <c r="AA1648" i="18" s="1"/>
  <c r="T1649" i="18"/>
  <c r="AA1649" i="18" s="1"/>
  <c r="T1650" i="18"/>
  <c r="AA1650" i="18" s="1"/>
  <c r="T1651" i="18"/>
  <c r="T1652" i="18"/>
  <c r="T1653" i="18"/>
  <c r="AA1653" i="18" s="1"/>
  <c r="T1654" i="18"/>
  <c r="AA1654" i="18" s="1"/>
  <c r="T1655" i="18"/>
  <c r="AA1655" i="18" s="1"/>
  <c r="T1656" i="18"/>
  <c r="AA1656" i="18" s="1"/>
  <c r="T1657" i="18"/>
  <c r="T1658" i="18"/>
  <c r="AA1658" i="18" s="1"/>
  <c r="T1659" i="18"/>
  <c r="AA1659" i="18" s="1"/>
  <c r="T1660" i="18"/>
  <c r="AA1660" i="18" s="1"/>
  <c r="BL127" i="1"/>
  <c r="B1637" i="18"/>
  <c r="B1638" i="18"/>
  <c r="B1639" i="18"/>
  <c r="B1640" i="18"/>
  <c r="B1641" i="18"/>
  <c r="B1642" i="18"/>
  <c r="B1643" i="18"/>
  <c r="B1644" i="18"/>
  <c r="B1645" i="18"/>
  <c r="B1646" i="18"/>
  <c r="C1637" i="18"/>
  <c r="C1638" i="18"/>
  <c r="C1639" i="18"/>
  <c r="C1640" i="18"/>
  <c r="C1641" i="18"/>
  <c r="C1642" i="18"/>
  <c r="C1643" i="18"/>
  <c r="C1644" i="18"/>
  <c r="C1645" i="18"/>
  <c r="C1646" i="18"/>
  <c r="E1637" i="18"/>
  <c r="E1638" i="18"/>
  <c r="E1639" i="18"/>
  <c r="E1640" i="18"/>
  <c r="E1641" i="18"/>
  <c r="E1642" i="18"/>
  <c r="E1643" i="18"/>
  <c r="E1644" i="18"/>
  <c r="E1645" i="18"/>
  <c r="E1646" i="18"/>
  <c r="H1637" i="18"/>
  <c r="H1638" i="18"/>
  <c r="H1639" i="18"/>
  <c r="H1640" i="18"/>
  <c r="H1641" i="18"/>
  <c r="H1642" i="18"/>
  <c r="H1643" i="18"/>
  <c r="H1644" i="18"/>
  <c r="H1645" i="18"/>
  <c r="H1646" i="18"/>
  <c r="I1637" i="18"/>
  <c r="I1638" i="18"/>
  <c r="I1639" i="18"/>
  <c r="I1640" i="18"/>
  <c r="I1641" i="18"/>
  <c r="I1642" i="18"/>
  <c r="I1643" i="18"/>
  <c r="I1644" i="18"/>
  <c r="I1645" i="18"/>
  <c r="I1646" i="18"/>
  <c r="J1637" i="18"/>
  <c r="J1638" i="18"/>
  <c r="J1639" i="18"/>
  <c r="J1640" i="18"/>
  <c r="J1641" i="18"/>
  <c r="J1642" i="18"/>
  <c r="J1643" i="18"/>
  <c r="J1644" i="18"/>
  <c r="J1645" i="18"/>
  <c r="J1646" i="18"/>
  <c r="L1637" i="18"/>
  <c r="L1638" i="18"/>
  <c r="L1639" i="18"/>
  <c r="L1640" i="18"/>
  <c r="L1641" i="18"/>
  <c r="L1642" i="18"/>
  <c r="L1643" i="18"/>
  <c r="L1644" i="18"/>
  <c r="L1645" i="18"/>
  <c r="L1646" i="18"/>
  <c r="R1637" i="18"/>
  <c r="R1638" i="18"/>
  <c r="R1639" i="18"/>
  <c r="R1640" i="18"/>
  <c r="R1641" i="18"/>
  <c r="R1642" i="18"/>
  <c r="R1643" i="18"/>
  <c r="R1644" i="18"/>
  <c r="R1645" i="18"/>
  <c r="R1646" i="18"/>
  <c r="S1637" i="18"/>
  <c r="S1638" i="18"/>
  <c r="S1639" i="18"/>
  <c r="S1640" i="18"/>
  <c r="S1641" i="18"/>
  <c r="S1642" i="18"/>
  <c r="S1643" i="18"/>
  <c r="S1644" i="18"/>
  <c r="S1645" i="18"/>
  <c r="S1646" i="18"/>
  <c r="T1637" i="18"/>
  <c r="AA1637" i="18" s="1"/>
  <c r="T1638" i="18"/>
  <c r="T1639" i="18"/>
  <c r="T1640" i="18"/>
  <c r="AA1640" i="18" s="1"/>
  <c r="T1641" i="18"/>
  <c r="AA1641" i="18" s="1"/>
  <c r="T1642" i="18"/>
  <c r="T1643" i="18"/>
  <c r="T1644" i="18"/>
  <c r="AA1644" i="18" s="1"/>
  <c r="T1645" i="18"/>
  <c r="AA1645" i="18" s="1"/>
  <c r="T1646" i="18"/>
  <c r="AA1646" i="18" s="1"/>
  <c r="BF126" i="1"/>
  <c r="BM126" i="1" s="1"/>
  <c r="BG126" i="1"/>
  <c r="BL126" i="1"/>
  <c r="L1636" i="18"/>
  <c r="B1636" i="18"/>
  <c r="C1636" i="18"/>
  <c r="E1636" i="18"/>
  <c r="H1636" i="18"/>
  <c r="I1636" i="18"/>
  <c r="J1636" i="18"/>
  <c r="R1636" i="18"/>
  <c r="S1636" i="18"/>
  <c r="T1636" i="18"/>
  <c r="AA1636" i="18" s="1"/>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T1632" i="18"/>
  <c r="AA1632" i="18" s="1"/>
  <c r="T1633" i="18"/>
  <c r="AA1633" i="18" s="1"/>
  <c r="T1634" i="18"/>
  <c r="AA1634" i="18" s="1"/>
  <c r="T1635" i="18"/>
  <c r="AA1635" i="18" s="1"/>
  <c r="BF125" i="1"/>
  <c r="BM125" i="1" s="1"/>
  <c r="BG125" i="1"/>
  <c r="BL125" i="1"/>
  <c r="W1681" i="18" l="1"/>
  <c r="W1676" i="18"/>
  <c r="W1684" i="18"/>
  <c r="BM131" i="1"/>
  <c r="AA1684" i="18"/>
  <c r="W1683" i="18"/>
  <c r="AA1681" i="18"/>
  <c r="W1678" i="18"/>
  <c r="W1649" i="18"/>
  <c r="BN130" i="1"/>
  <c r="W1677" i="18"/>
  <c r="W1631" i="18"/>
  <c r="W1675" i="18"/>
  <c r="W1673" i="18"/>
  <c r="W1674" i="18"/>
  <c r="W1672" i="18"/>
  <c r="W1679" i="18"/>
  <c r="AA1674" i="18"/>
  <c r="AA1673" i="18"/>
  <c r="AA1672" i="18"/>
  <c r="W1667" i="18"/>
  <c r="W1669" i="18"/>
  <c r="W1668" i="18"/>
  <c r="W1666" i="18"/>
  <c r="W1662" i="18"/>
  <c r="BN129" i="1"/>
  <c r="BN128" i="1"/>
  <c r="W1670" i="18"/>
  <c r="W1665" i="18"/>
  <c r="W1661" i="18"/>
  <c r="W1671" i="18"/>
  <c r="AA1667" i="18"/>
  <c r="W1650" i="18"/>
  <c r="AA1665" i="18"/>
  <c r="W1664" i="18"/>
  <c r="AA1668" i="18"/>
  <c r="AA1666" i="18"/>
  <c r="W1663" i="18"/>
  <c r="AA1669" i="18"/>
  <c r="W1642" i="18"/>
  <c r="W1636" i="18"/>
  <c r="W1660" i="18"/>
  <c r="W1648" i="18"/>
  <c r="W1652" i="18"/>
  <c r="W1639" i="18"/>
  <c r="W1659" i="18"/>
  <c r="W1647" i="18"/>
  <c r="W1658" i="18"/>
  <c r="BG127" i="1"/>
  <c r="BF127" i="1"/>
  <c r="BM127" i="1" s="1"/>
  <c r="T158" i="19"/>
  <c r="W1653" i="18"/>
  <c r="W1655" i="18"/>
  <c r="W1654" i="18"/>
  <c r="W1651" i="18"/>
  <c r="W1657" i="18"/>
  <c r="W1656" i="18"/>
  <c r="AA1657" i="18"/>
  <c r="W1645" i="18"/>
  <c r="W1638" i="18"/>
  <c r="AA1652" i="18"/>
  <c r="AA1651" i="18"/>
  <c r="BN126" i="1"/>
  <c r="W1644" i="18"/>
  <c r="AA1639" i="18"/>
  <c r="W1637" i="18"/>
  <c r="AA1638" i="18"/>
  <c r="W1646" i="18"/>
  <c r="W1643" i="18"/>
  <c r="AA1642" i="18"/>
  <c r="W1640" i="18"/>
  <c r="AA1643" i="18"/>
  <c r="W1641" i="18"/>
  <c r="AA1631" i="18"/>
  <c r="W1635" i="18"/>
  <c r="W1634" i="18"/>
  <c r="W1630" i="18"/>
  <c r="W1632" i="18"/>
  <c r="W1633" i="18"/>
  <c r="BN125" i="1"/>
  <c r="BN127" i="1" l="1"/>
  <c r="B1625" i="18"/>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s="1"/>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W1629" i="18" l="1"/>
  <c r="W1608" i="18"/>
  <c r="BN124" i="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X156" i="19" s="1"/>
  <c r="Q157" i="19"/>
  <c r="X157" i="19" s="1"/>
  <c r="E155" i="19"/>
  <c r="H155" i="19"/>
  <c r="I155" i="19"/>
  <c r="J155" i="19"/>
  <c r="T155" i="19" s="1"/>
  <c r="O155" i="19"/>
  <c r="P155" i="19"/>
  <c r="Q155" i="19"/>
  <c r="X155" i="19" s="1"/>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E154" i="19"/>
  <c r="C154" i="19"/>
  <c r="B154" i="19"/>
  <c r="H154" i="19"/>
  <c r="I154" i="19"/>
  <c r="J154" i="19"/>
  <c r="O154" i="19"/>
  <c r="P154" i="19"/>
  <c r="Q154" i="19"/>
  <c r="X154" i="19" s="1"/>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4" i="19" l="1"/>
  <c r="T151" i="19"/>
  <c r="X151" i="19"/>
  <c r="T157" i="19"/>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T1530" i="18"/>
  <c r="T1531" i="18"/>
  <c r="AA1531" i="18" s="1"/>
  <c r="T1532" i="18"/>
  <c r="AA1532" i="18" s="1"/>
  <c r="T1533" i="18"/>
  <c r="AA1533" i="18" s="1"/>
  <c r="T1534" i="18"/>
  <c r="AA1534" i="18" s="1"/>
  <c r="T1535" i="18"/>
  <c r="T1536" i="18"/>
  <c r="T1537" i="18"/>
  <c r="T1538" i="18"/>
  <c r="AA1538" i="18" s="1"/>
  <c r="T1539" i="18"/>
  <c r="AA1539" i="18" s="1"/>
  <c r="T1540" i="18"/>
  <c r="AA1540" i="18" s="1"/>
  <c r="T1541" i="18"/>
  <c r="T1542" i="18"/>
  <c r="AA1542" i="18" s="1"/>
  <c r="T1543" i="18"/>
  <c r="AA1543" i="18" s="1"/>
  <c r="W1541" i="18" l="1"/>
  <c r="W1529" i="18"/>
  <c r="W1530" i="18"/>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A1661" i="18" s="1"/>
  <c r="A1662" i="18" s="1"/>
  <c r="A1663" i="18" s="1"/>
  <c r="A1664" i="18" s="1"/>
  <c r="A1665" i="18" s="1"/>
  <c r="A1666" i="18" s="1"/>
  <c r="A1667" i="18" s="1"/>
  <c r="A1668" i="18" s="1"/>
  <c r="A1669" i="18" s="1"/>
  <c r="A1670" i="18" s="1"/>
  <c r="A1671" i="18" s="1"/>
  <c r="A1672" i="18" s="1"/>
  <c r="A1673" i="18" s="1"/>
  <c r="A1674" i="18" s="1"/>
  <c r="A1675" i="18" s="1"/>
  <c r="A1676" i="18" s="1"/>
  <c r="A1677" i="18" s="1"/>
  <c r="A1678" i="18" s="1"/>
  <c r="A1679" i="18" s="1"/>
  <c r="A1680" i="18" s="1"/>
  <c r="A1681" i="18" s="1"/>
  <c r="A1682" i="18" s="1"/>
  <c r="A1683" i="18" s="1"/>
  <c r="A1684" i="18" s="1"/>
  <c r="A1685" i="18" s="1"/>
  <c r="A1686" i="18" s="1"/>
  <c r="A1687" i="18" s="1"/>
  <c r="A1688" i="18" s="1"/>
  <c r="A1689" i="18" s="1"/>
  <c r="A1690" i="18" s="1"/>
  <c r="A1691" i="18" s="1"/>
  <c r="A1692"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A127" i="1" l="1"/>
  <c r="C126" i="1"/>
  <c r="B126" i="1"/>
  <c r="D126" i="1"/>
  <c r="E126" i="1"/>
  <c r="BN43" i="1"/>
  <c r="A128" i="1" l="1"/>
  <c r="C127" i="1"/>
  <c r="D127" i="1"/>
  <c r="E127" i="1"/>
  <c r="B127" i="1"/>
  <c r="B42" i="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A129" i="1" l="1"/>
  <c r="B128" i="1"/>
  <c r="C128" i="1"/>
  <c r="D128" i="1"/>
  <c r="E128" i="1"/>
  <c r="BN42" i="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A130" i="1" l="1"/>
  <c r="B129" i="1"/>
  <c r="C129" i="1"/>
  <c r="D129" i="1"/>
  <c r="E129" i="1"/>
  <c r="BN41" i="1"/>
  <c r="BN40" i="1"/>
  <c r="BM39" i="1"/>
  <c r="BN38" i="1"/>
  <c r="BN37" i="1"/>
  <c r="BM36" i="1"/>
  <c r="A131" i="1" l="1"/>
  <c r="E130" i="1"/>
  <c r="B130" i="1"/>
  <c r="C130" i="1"/>
  <c r="D130" i="1"/>
  <c r="B35" i="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A132" i="1" l="1"/>
  <c r="C131" i="1"/>
  <c r="B131" i="1"/>
  <c r="D131" i="1"/>
  <c r="E131" i="1"/>
  <c r="BN35" i="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9" i="19" l="1"/>
  <c r="V158" i="19"/>
  <c r="V155" i="19"/>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<sst xmlns="http://schemas.openxmlformats.org/spreadsheetml/2006/main" count="18036" uniqueCount="2140">
  <si>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</si>
  <si>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</si>
  <si>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</si>
  <si>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</si>
  <si>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</si>
  <si>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</si>
  <si>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</si>
  <si>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</si>
  <si>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</si>
  <si>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</si>
  <si>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</si>
  <si>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</si>
  <si>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</si>
  <si>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</si>
  <si>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</si>
  <si>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</si>
  <si>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</si>
  <si>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</si>
  <si>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</si>
  <si>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</si>
  <si>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</si>
  <si>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</si>
  <si>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</si>
  <si>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</si>
  <si>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</si>
  <si>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</si>
  <si>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</si>
  <si>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</si>
  <si>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</si>
  <si>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</si>
  <si>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</si>
  <si>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</si>
  <si>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</si>
  <si>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</si>
  <si>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</si>
  <si>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</si>
  <si>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</si>
  <si>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</si>
  <si>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</si>
  <si>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</si>
  <si>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</si>
  <si>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</si>
  <si>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</si>
  <si>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</si>
  <si>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</si>
  <si>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</si>
  <si>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</si>
  <si>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</si>
  <si>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</si>
  <si>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</si>
  <si>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</si>
  <si>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</si>
  <si>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</si>
  <si>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</si>
  <si>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</si>
  <si>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</si>
  <si>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</si>
  <si>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</si>
  <si>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</si>
  <si>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</si>
  <si>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</si>
  <si>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</si>
  <si>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</si>
  <si>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</si>
  <si>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</si>
  <si>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</si>
  <si>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</si>
  <si>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</si>
  <si>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</si>
  <si>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</si>
  <si>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</si>
  <si>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</si>
  <si>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</si>
  <si>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</si>
  <si>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</si>
  <si>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</si>
  <si>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</si>
  <si>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</si>
  <si>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</si>
  <si>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</si>
  <si>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</si>
  <si>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</si>
  <si>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</si>
  <si>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</si>
  <si>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</si>
  <si>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</si>
  <si>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</si>
  <si>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</si>
  <si>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</si>
  <si>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</si>
  <si>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</si>
  <si>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</si>
  <si>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</si>
  <si>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</si>
  <si>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</si>
  <si>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</si>
  <si>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</si>
  <si>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</si>
  <si>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</si>
  <si>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</si>
  <si>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</si>
  <si>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</si>
  <si>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</si>
  <si>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</si>
  <si>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</si>
  <si>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</si>
  <si>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</si>
  <si>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</si>
  <si>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</si>
  <si>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</si>
  <si>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</si>
  <si>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</si>
  <si>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</si>
  <si>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</si>
  <si>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</si>
  <si>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</si>
  <si>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</si>
  <si>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</si>
  <si>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</si>
  <si>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</si>
  <si>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</si>
  <si>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</si>
  <si>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</si>
  <si>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</si>
  <si>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</si>
  <si>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</si>
  <si>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</si>
  <si>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</si>
  <si>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</si>
  <si>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</si>
  <si>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</si>
  <si>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</si>
  <si>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</si>
  <si>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</si>
  <si>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</si>
  <si>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</si>
  <si>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</si>
  <si>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</si>
  <si>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</si>
  <si>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</si>
  <si>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</si>
  <si>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</si>
  <si>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</si>
  <si>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</si>
  <si>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</si>
  <si>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</si>
  <si>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</si>
  <si>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</si>
  <si>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</si>
  <si>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</si>
  <si>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</si>
  <si>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</si>
  <si>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</si>
  <si>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</si>
  <si>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</si>
  <si>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</si>
  <si>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</si>
  <si>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</si>
  <si>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</si>
  <si>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</si>
  <si>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</si>
  <si>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</si>
  <si>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</si>
  <si>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</si>
  <si>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</si>
  <si>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</si>
  <si>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</si>
  <si>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</si>
  <si>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</si>
  <si>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</si>
  <si>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</si>
  <si>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</si>
  <si>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</si>
  <si>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</si>
  <si>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</si>
  <si>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</si>
  <si>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</si>
  <si>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</si>
  <si>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</si>
  <si>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</si>
  <si>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</si>
  <si>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</si>
  <si>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</si>
  <si>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</si>
  <si>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</si>
  <si>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</si>
  <si>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</si>
  <si>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</si>
  <si>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</si>
  <si>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</si>
  <si>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</si>
  <si>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</si>
  <si>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</si>
  <si>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</si>
  <si>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</si>
  <si>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</si>
  <si>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</si>
  <si>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</si>
  <si>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</si>
  <si>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</si>
  <si>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</si>
  <si>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</si>
  <si>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</si>
  <si>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</si>
  <si>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</si>
  <si>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</si>
  <si>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</si>
  <si>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</si>
  <si>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</si>
  <si>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</si>
  <si>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</si>
  <si>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</si>
  <si>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</si>
  <si>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</si>
  <si>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</si>
  <si>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</si>
  <si>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</si>
  <si>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</si>
  <si>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</si>
  <si>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</si>
  <si>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</si>
  <si>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</si>
  <si>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</si>
  <si>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</si>
  <si>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</si>
  <si>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</si>
  <si>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</si>
  <si>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</si>
  <si>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</si>
  <si>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</si>
  <si>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</si>
  <si>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</si>
  <si>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</si>
  <si>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</si>
  <si>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</si>
  <si>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</si>
  <si>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</si>
  <si>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</si>
  <si>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</si>
  <si>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</si>
  <si>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</si>
  <si>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</si>
  <si>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</si>
  <si>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</si>
  <si>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</si>
  <si>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</si>
  <si>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</si>
  <si>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</si>
  <si>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</si>
  <si>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</si>
  <si>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</si>
  <si>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</si>
  <si>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</si>
  <si>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</si>
  <si>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</si>
  <si>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</si>
  <si>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</si>
  <si>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</si>
  <si>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</si>
  <si>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</si>
  <si>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</si>
  <si>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</si>
  <si>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</si>
  <si>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</si>
  <si>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</si>
  <si>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</si>
  <si>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</si>
  <si>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</si>
  <si>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</si>
  <si>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</si>
  <si>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</si>
  <si>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</si>
  <si>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</si>
  <si>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</si>
  <si>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</si>
  <si>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</si>
  <si>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</si>
  <si>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</si>
  <si>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</si>
  <si>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</si>
  <si>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</si>
  <si>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</si>
  <si>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</si>
  <si>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</si>
  <si>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</si>
  <si>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</si>
  <si>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</si>
  <si>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</si>
  <si>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</si>
  <si>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</si>
  <si>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</si>
  <si>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</si>
  <si>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</si>
  <si>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</si>
  <si>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</si>
  <si>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</si>
  <si>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</si>
  <si>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</si>
  <si>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</si>
  <si>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</si>
  <si>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</si>
  <si>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</si>
  <si>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</si>
  <si>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</si>
  <si>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</si>
  <si>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</si>
  <si>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</si>
  <si>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</si>
  <si>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</si>
  <si>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</si>
  <si>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</si>
  <si>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</si>
  <si>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</si>
  <si>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</si>
  <si>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</si>
  <si>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</si>
  <si>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</si>
  <si>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</si>
  <si>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</si>
  <si>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</si>
  <si>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</si>
  <si>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</si>
  <si>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</si>
  <si>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</si>
  <si>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</si>
  <si>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</si>
  <si>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</si>
  <si>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</si>
  <si>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</si>
  <si>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</si>
  <si>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</si>
  <si>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</si>
  <si>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</si>
  <si>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</si>
  <si>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</si>
  <si>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</si>
  <si>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</si>
  <si>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</si>
  <si>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</si>
  <si>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</si>
  <si>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</si>
  <si>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</si>
  <si>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</si>
  <si>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</si>
  <si>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</si>
  <si>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</si>
  <si>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</si>
  <si>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</si>
  <si>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</si>
  <si>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</si>
  <si>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</si>
  <si>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</si>
  <si>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</si>
  <si>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</si>
  <si>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</si>
  <si>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</si>
  <si>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</si>
  <si>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</si>
  <si>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</si>
  <si>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</si>
  <si>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</si>
  <si>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</si>
  <si>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</si>
  <si>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</si>
  <si>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</si>
  <si>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</si>
  <si>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</si>
  <si>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</si>
  <si>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</si>
  <si>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</si>
  <si>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</si>
  <si>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</si>
  <si>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</si>
  <si>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</si>
  <si>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</si>
  <si>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</si>
  <si>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</si>
  <si>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</si>
  <si>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</si>
  <si>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</si>
  <si>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</si>
  <si>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</si>
  <si>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</si>
  <si>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</si>
  <si>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</si>
  <si>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</si>
  <si>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</si>
  <si>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</si>
  <si>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</si>
  <si>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</si>
  <si>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</si>
  <si>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</si>
  <si>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</si>
  <si>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</si>
  <si>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</si>
  <si>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</si>
  <si>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</si>
  <si>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</si>
  <si>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</si>
  <si>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</si>
  <si>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</si>
  <si>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</si>
  <si>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</si>
  <si>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</si>
  <si>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</si>
  <si>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</si>
  <si>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</si>
  <si>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</si>
  <si>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</si>
  <si>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</si>
  <si>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</si>
  <si>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</si>
  <si>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</si>
  <si>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</si>
  <si>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</si>
  <si>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</si>
  <si>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</si>
  <si>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</si>
  <si>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</si>
  <si>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</si>
  <si>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</si>
  <si>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</si>
  <si>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</si>
  <si>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</si>
  <si>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</si>
  <si>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</si>
  <si>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</si>
  <si>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</si>
  <si>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</si>
  <si>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</si>
  <si>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</si>
  <si>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</si>
  <si>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</si>
  <si>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</si>
  <si>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</si>
  <si>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</si>
  <si>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</si>
  <si>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</si>
  <si>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</si>
  <si>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</si>
  <si>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</si>
  <si>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</si>
  <si>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</si>
  <si>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</si>
  <si>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</si>
  <si>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</si>
  <si>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</si>
  <si>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</si>
  <si>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</si>
  <si>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</si>
  <si>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</si>
  <si>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</si>
  <si>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</si>
  <si>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</si>
  <si>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</si>
  <si>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</si>
  <si>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</si>
  <si>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</si>
  <si>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</si>
  <si>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</si>
  <si>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</si>
  <si>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</si>
  <si>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</si>
  <si>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</si>
  <si>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</si>
  <si>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</si>
  <si>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</si>
  <si>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</si>
  <si>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</si>
  <si>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</si>
  <si>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</si>
  <si>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</si>
  <si>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</si>
  <si>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</si>
  <si>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</si>
  <si>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</si>
  <si>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</si>
  <si>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</si>
  <si>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</si>
  <si>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</si>
  <si>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</si>
  <si>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</si>
  <si>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</si>
  <si>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</si>
  <si>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</si>
  <si>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</si>
  <si>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</si>
  <si>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</si>
  <si>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</si>
  <si>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</si>
  <si>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</si>
  <si>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</si>
  <si>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</si>
  <si>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</si>
  <si>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</si>
  <si>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</si>
  <si>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</si>
  <si>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</si>
  <si>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</si>
  <si>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</si>
  <si>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</si>
  <si>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</si>
  <si>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</si>
  <si>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</si>
  <si>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</si>
  <si>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</si>
  <si>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</si>
  <si>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</si>
  <si>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</si>
  <si>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</si>
  <si>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</si>
  <si>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</si>
  <si>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</si>
  <si>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</si>
  <si>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</si>
  <si>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</si>
  <si>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</si>
  <si>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</si>
  <si>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</si>
  <si>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</si>
  <si>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</si>
  <si>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</si>
  <si>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</si>
  <si>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</si>
  <si>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</si>
  <si>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</si>
  <si>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</si>
  <si>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</si>
  <si>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</si>
  <si>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</si>
  <si>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</si>
  <si>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</si>
  <si>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</si>
  <si>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</si>
  <si>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</si>
  <si>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</si>
  <si>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</si>
  <si>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</si>
  <si>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</si>
  <si>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</si>
  <si>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</si>
  <si>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</si>
  <si>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</si>
  <si>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</si>
  <si>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</si>
  <si>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</si>
  <si>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</si>
  <si>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</si>
  <si>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</si>
  <si>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</si>
  <si>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</si>
  <si>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</si>
  <si>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</si>
  <si>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</si>
  <si>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</si>
  <si>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</si>
  <si>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</si>
  <si>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</si>
  <si>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</si>
  <si>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</si>
  <si>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</si>
  <si>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</si>
  <si>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</si>
  <si>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</si>
  <si>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</si>
  <si>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</si>
  <si>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</si>
  <si>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</si>
  <si>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</si>
  <si>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</si>
  <si>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</si>
  <si>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</si>
  <si>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</si>
  <si>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</si>
  <si>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</si>
  <si>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</si>
  <si>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</si>
  <si>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</si>
  <si>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</si>
  <si>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</si>
  <si>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</si>
  <si>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</si>
  <si>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</si>
  <si>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</si>
  <si>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</si>
  <si>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</si>
  <si>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</si>
  <si>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</si>
  <si>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</si>
  <si>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</si>
  <si>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</si>
  <si>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</si>
  <si>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</si>
  <si>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</si>
  <si>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</si>
  <si>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</si>
  <si>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</si>
  <si>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</si>
  <si>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</si>
  <si>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</si>
  <si>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</si>
  <si>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</si>
  <si>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</si>
  <si>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</si>
  <si>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</si>
  <si>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</si>
  <si>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</si>
  <si>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</si>
  <si>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</si>
  <si>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</si>
  <si>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</si>
  <si>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</si>
  <si>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</si>
  <si>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</si>
  <si>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</si>
  <si>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</si>
  <si>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</si>
  <si>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</si>
  <si>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</si>
  <si>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</si>
  <si>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</si>
  <si>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</si>
  <si>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</si>
  <si>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</si>
  <si>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</si>
  <si>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</si>
  <si>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</si>
  <si>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</si>
  <si>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</si>
  <si>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</si>
  <si>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</si>
  <si>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</si>
  <si>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</si>
  <si>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</si>
  <si>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</si>
  <si>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</si>
  <si>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</si>
  <si>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</si>
  <si>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</si>
  <si>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</si>
  <si>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</si>
  <si>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</si>
  <si>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</si>
  <si>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</si>
  <si>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</si>
  <si>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</si>
  <si>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</si>
  <si>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</si>
  <si>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</si>
  <si>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</si>
  <si>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</si>
  <si>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</si>
  <si>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</si>
  <si>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</si>
  <si>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</si>
  <si>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</si>
  <si>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</si>
  <si>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</si>
  <si>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</si>
  <si>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</si>
  <si>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</si>
  <si>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</si>
  <si>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</si>
  <si>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</si>
  <si>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</si>
  <si>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</si>
  <si>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</si>
  <si>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</si>
  <si>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</si>
  <si>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</si>
  <si>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</si>
  <si>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</si>
  <si>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</si>
  <si>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</si>
  <si>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</si>
  <si>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</si>
  <si>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</si>
  <si>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</si>
  <si>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</si>
  <si>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</si>
  <si>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</si>
  <si>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</si>
  <si>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</si>
  <si>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</si>
  <si>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</si>
  <si>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</si>
  <si>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</si>
  <si>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</si>
  <si>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</si>
  <si>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</si>
  <si>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</si>
  <si>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</si>
  <si>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</si>
  <si>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</si>
  <si>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</si>
  <si>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</si>
  <si>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</si>
  <si>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</si>
  <si>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</si>
  <si>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</si>
  <si>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</si>
  <si>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</si>
  <si>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</si>
  <si>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</si>
  <si>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</si>
  <si>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</si>
  <si>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</si>
  <si>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</si>
  <si>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</si>
  <si>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</si>
  <si>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</si>
  <si>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</si>
  <si>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</si>
  <si>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</si>
  <si>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</si>
  <si>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</si>
  <si>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</si>
  <si>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</si>
  <si>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</si>
  <si>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</si>
  <si>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</si>
  <si>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</si>
  <si>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</si>
  <si>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</si>
  <si>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</si>
  <si>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</si>
  <si>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</si>
  <si>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</si>
  <si>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</si>
  <si>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</si>
  <si>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</si>
  <si>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</si>
  <si>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</si>
  <si>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</si>
  <si>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</si>
  <si>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</si>
  <si>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</si>
  <si>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</si>
  <si>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</si>
  <si>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</si>
  <si>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</si>
  <si>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</si>
  <si>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</si>
  <si>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</si>
  <si>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</si>
  <si>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</si>
  <si>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</si>
  <si>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</si>
  <si>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</si>
  <si>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</si>
  <si>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</si>
  <si>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</si>
  <si>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</si>
  <si>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</si>
  <si>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</si>
  <si>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</si>
  <si>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</si>
  <si>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</si>
  <si>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</si>
  <si>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</si>
  <si>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</si>
  <si>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</si>
  <si>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</si>
  <si>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</si>
  <si>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</si>
  <si>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</si>
  <si>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</si>
  <si>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</si>
  <si>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</si>
  <si>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</si>
  <si>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</si>
  <si>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</si>
  <si>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</si>
  <si>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</si>
  <si>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</si>
  <si>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</si>
  <si>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</si>
  <si>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</si>
  <si>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</si>
  <si>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</si>
  <si>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</si>
  <si>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</si>
  <si>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</si>
  <si>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</si>
  <si>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</si>
  <si>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</si>
  <si>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</si>
  <si>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</si>
  <si>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</si>
  <si>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</si>
  <si>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</si>
  <si>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</si>
  <si>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</si>
  <si>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</si>
  <si>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</si>
  <si>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</si>
  <si>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</si>
  <si>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</si>
  <si>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</si>
  <si>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</si>
  <si>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</si>
  <si>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</si>
  <si>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</si>
  <si>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</si>
  <si>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</si>
  <si>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</si>
  <si>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</si>
  <si>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</si>
  <si>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</si>
  <si>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</si>
  <si>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</si>
  <si>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</si>
  <si>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</si>
  <si>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</si>
  <si>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</si>
  <si>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</si>
  <si>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</si>
  <si>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</si>
  <si>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</si>
  <si>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</si>
  <si>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</si>
  <si>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</si>
  <si>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</si>
  <si>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</si>
  <si>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</si>
  <si>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</si>
  <si>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</si>
  <si>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</si>
  <si>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</si>
  <si>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</si>
  <si>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</si>
  <si>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</si>
  <si>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</si>
  <si>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</si>
  <si>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</si>
  <si>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</si>
  <si>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</si>
  <si>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</si>
  <si>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</si>
  <si>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</si>
  <si>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</si>
  <si>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</si>
  <si>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</si>
  <si>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</si>
  <si>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</si>
  <si>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</si>
  <si>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</si>
  <si>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</si>
  <si>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</si>
  <si>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</si>
  <si>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</si>
  <si>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</si>
  <si>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</si>
  <si>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</si>
  <si>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</si>
  <si>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</si>
  <si>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</si>
  <si>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</si>
  <si>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</si>
  <si>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</si>
  <si>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</si>
  <si>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</si>
  <si>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</si>
  <si>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</si>
  <si>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</si>
  <si>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</si>
  <si>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</si>
  <si>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</si>
  <si>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</si>
  <si>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</si>
  <si>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</si>
  <si>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</si>
  <si>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</si>
  <si>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</si>
  <si>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</si>
  <si>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</si>
  <si>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</si>
  <si>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</si>
  <si>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</si>
  <si>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</si>
  <si>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</si>
  <si>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</si>
  <si>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</si>
  <si>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</si>
  <si>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</si>
  <si>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</si>
  <si>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</si>
  <si>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</si>
  <si>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</si>
  <si>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</si>
  <si>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</si>
  <si>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</si>
  <si>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</si>
  <si>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</si>
  <si>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</si>
  <si>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</si>
  <si>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</si>
  <si>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</si>
  <si>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</si>
  <si>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</si>
  <si>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</si>
  <si>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</si>
  <si>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</si>
  <si>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</si>
  <si>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</si>
  <si>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</si>
  <si>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</si>
  <si>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</si>
  <si>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</si>
  <si>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</si>
  <si>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</si>
  <si>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</si>
  <si>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</si>
  <si>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</si>
  <si>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</si>
  <si>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</si>
  <si>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</si>
  <si>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</si>
  <si>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</si>
  <si>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</si>
  <si>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</si>
  <si>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</si>
  <si>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</si>
  <si>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</si>
  <si>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</si>
  <si>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</si>
  <si>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</si>
  <si>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</si>
  <si>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</si>
  <si>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</si>
  <si>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</si>
  <si>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</si>
  <si>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</si>
  <si>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</si>
  <si>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</si>
  <si>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</si>
  <si>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</si>
  <si>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</si>
  <si>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</si>
  <si>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</si>
  <si>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</si>
  <si>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</si>
  <si>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</si>
  <si>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</si>
  <si>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</si>
  <si>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</si>
  <si>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</si>
  <si>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</si>
  <si>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</si>
  <si>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</si>
  <si>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</si>
  <si>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</si>
  <si>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</si>
  <si>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</si>
  <si>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</si>
  <si>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</si>
  <si>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</si>
  <si>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</si>
  <si>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</si>
  <si>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</si>
  <si>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</si>
  <si>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</si>
  <si>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</si>
  <si>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</si>
  <si>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</si>
  <si>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</si>
  <si>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</si>
  <si>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</si>
  <si>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</si>
  <si>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</si>
  <si>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</si>
  <si>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</si>
  <si>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</si>
  <si>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</si>
  <si>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</si>
  <si>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</si>
  <si>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</si>
  <si>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</si>
  <si>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</si>
  <si>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</si>
  <si>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</si>
  <si>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</si>
  <si>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</si>
  <si>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</si>
  <si>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</si>
  <si>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</si>
  <si>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</si>
  <si>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</si>
  <si>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</si>
  <si>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</si>
  <si>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</si>
  <si>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</si>
  <si>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</si>
  <si>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</si>
  <si>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</si>
  <si>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</si>
  <si>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</si>
  <si>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</si>
  <si>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</si>
  <si>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</si>
  <si>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</si>
  <si>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</si>
  <si>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</si>
  <si>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</si>
  <si>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</si>
  <si>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</si>
  <si>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</si>
  <si>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</si>
  <si>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</si>
  <si>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</si>
  <si>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</si>
  <si>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</si>
  <si>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</si>
  <si>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</si>
  <si>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</si>
  <si>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</si>
  <si>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</si>
  <si>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</si>
  <si>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</si>
  <si>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</si>
  <si>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</si>
  <si>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</si>
  <si>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</si>
  <si>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</si>
  <si>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</si>
  <si>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</si>
  <si>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</si>
  <si>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</si>
  <si>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</si>
  <si>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</si>
  <si>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</si>
  <si>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</si>
  <si>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</si>
  <si>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</si>
  <si>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</si>
  <si>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</si>
  <si>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</si>
  <si>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</si>
  <si>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</si>
  <si>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</si>
  <si>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</si>
  <si>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</si>
  <si>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</si>
  <si>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</si>
  <si>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</si>
  <si>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</si>
  <si>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</si>
  <si>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</si>
  <si>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</si>
  <si>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</si>
  <si>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</si>
  <si>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</si>
  <si>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</si>
  <si>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</si>
  <si>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</si>
  <si>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</si>
  <si>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</si>
  <si>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</si>
  <si>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</si>
  <si>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</si>
  <si>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</si>
  <si>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</si>
  <si>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</si>
  <si>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</si>
  <si>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</si>
  <si>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</si>
  <si>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</si>
  <si>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</si>
  <si>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</si>
  <si>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</si>
  <si>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</si>
  <si>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</si>
  <si>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</si>
  <si>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</si>
  <si>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</si>
  <si>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</si>
  <si>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</si>
  <si>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</si>
  <si>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</si>
  <si>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</si>
  <si>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</si>
  <si>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</si>
  <si>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</si>
  <si>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</si>
  <si>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</si>
  <si>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</si>
  <si>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</si>
  <si>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</si>
  <si>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</si>
  <si>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</si>
  <si>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</si>
  <si>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</si>
  <si>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</si>
  <si>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</si>
  <si>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</si>
  <si>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</si>
  <si>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</si>
  <si>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</si>
  <si>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</si>
  <si>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</si>
  <si>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</si>
  <si>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</si>
  <si>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</si>
  <si>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</si>
  <si>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</si>
  <si>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</si>
  <si>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</si>
  <si>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</si>
  <si>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</si>
  <si>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</si>
  <si>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</si>
  <si>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</si>
  <si>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</si>
  <si>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</si>
  <si>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</si>
  <si>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</si>
  <si>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</si>
  <si>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</si>
  <si>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</si>
  <si>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</si>
  <si>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</si>
  <si>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</si>
  <si>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</si>
  <si>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</si>
  <si>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</si>
  <si>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</si>
  <si>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</si>
  <si>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</si>
  <si>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</si>
  <si>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</si>
  <si>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</si>
  <si>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</si>
  <si>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</si>
  <si>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</si>
  <si>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</si>
  <si>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</si>
  <si>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</si>
  <si>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</si>
  <si>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</si>
  <si>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</si>
  <si>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</si>
  <si>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</si>
  <si>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</si>
  <si>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</si>
  <si>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</si>
  <si>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</si>
  <si>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</si>
  <si>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</si>
  <si>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</si>
  <si>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</si>
  <si>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</si>
  <si>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</si>
  <si>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</si>
  <si>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</si>
  <si>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</si>
  <si>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</si>
  <si>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</si>
  <si>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</si>
  <si>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</si>
  <si>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</si>
  <si>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</si>
  <si>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</si>
  <si>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</si>
  <si>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</si>
  <si>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</si>
  <si>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</si>
  <si>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</si>
  <si>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</si>
  <si>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</si>
  <si>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</si>
  <si>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</si>
  <si>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</si>
  <si>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</si>
  <si>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</si>
  <si>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</si>
  <si>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</si>
  <si>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</si>
  <si>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</si>
  <si>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</si>
  <si>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</si>
  <si>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</si>
  <si>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</si>
  <si>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</si>
  <si>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</si>
  <si>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</si>
  <si>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</si>
  <si>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</si>
  <si>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</si>
  <si>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</si>
  <si>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</si>
  <si>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</si>
  <si>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</si>
  <si>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</si>
  <si>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</si>
  <si>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</si>
  <si>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</si>
  <si>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</si>
  <si>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</si>
  <si>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</si>
  <si>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</si>
  <si>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</si>
  <si>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</si>
  <si>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</si>
  <si>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</si>
  <si>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</si>
  <si>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</si>
  <si>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</si>
  <si>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</si>
  <si>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</si>
  <si>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</si>
  <si>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</si>
  <si>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</si>
  <si>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</si>
  <si>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</si>
  <si>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</si>
  <si>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</si>
  <si>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</si>
  <si>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</si>
  <si>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</si>
  <si>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</si>
  <si>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</si>
  <si>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</si>
  <si>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</si>
  <si>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</si>
  <si>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</si>
  <si>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</si>
  <si>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</si>
  <si>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</si>
  <si>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</si>
  <si>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</si>
  <si>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</si>
  <si>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</si>
  <si>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</si>
  <si>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</si>
  <si>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</si>
  <si>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</si>
  <si>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</si>
  <si>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</si>
  <si>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</si>
  <si>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</si>
  <si>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</si>
  <si>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</si>
  <si>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</si>
  <si>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</si>
  <si>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</si>
  <si>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</si>
  <si>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</si>
  <si>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</si>
  <si>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</si>
  <si>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</si>
  <si>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</si>
  <si>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</si>
  <si>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</si>
  <si>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</si>
  <si>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</si>
  <si>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</si>
  <si>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</si>
  <si>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</si>
  <si>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</si>
  <si>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</si>
  <si>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</si>
  <si>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</si>
  <si>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</si>
  <si>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</si>
  <si>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</si>
  <si>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</si>
  <si>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</si>
  <si>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</si>
  <si>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</si>
  <si>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</si>
  <si>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</si>
  <si>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</si>
  <si>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</si>
  <si>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</si>
  <si>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</si>
  <si>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</si>
  <si>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</si>
  <si>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</si>
  <si>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</si>
  <si>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</si>
  <si>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</si>
  <si>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</si>
  <si>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</si>
  <si>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</si>
  <si>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</si>
  <si>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</si>
  <si>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</si>
  <si>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</si>
  <si>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</si>
  <si>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</si>
  <si>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</si>
  <si>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</si>
  <si>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</si>
  <si>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</si>
  <si>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</si>
  <si>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</si>
  <si>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</si>
  <si>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</si>
  <si>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</si>
  <si>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</si>
  <si>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</si>
  <si>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</si>
  <si>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</si>
  <si>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</si>
  <si>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</si>
  <si>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</si>
  <si>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</si>
  <si>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</si>
  <si>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</si>
  <si>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</si>
  <si>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</si>
  <si>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</si>
  <si>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</si>
  <si>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</si>
  <si>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</si>
  <si>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</si>
  <si>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</si>
  <si>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</si>
  <si>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</si>
  <si>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</si>
  <si>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</si>
  <si>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</si>
  <si>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</si>
  <si>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</si>
  <si>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</si>
  <si>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</si>
  <si>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</si>
  <si>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</si>
  <si>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</si>
  <si>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</si>
  <si>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</si>
  <si>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</si>
  <si>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</si>
  <si>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</si>
  <si>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</si>
  <si>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</si>
  <si>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</si>
  <si>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</si>
  <si>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</si>
  <si>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</si>
  <si>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</si>
  <si>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</si>
  <si>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</si>
  <si>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</si>
  <si>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</si>
  <si>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</si>
  <si>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</si>
  <si>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</si>
  <si>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</si>
  <si>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</si>
  <si>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</si>
  <si>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</si>
  <si>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</si>
  <si>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</si>
  <si>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</si>
  <si>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</si>
  <si>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</si>
  <si>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</si>
  <si>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</si>
  <si>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</si>
  <si>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</si>
  <si>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</si>
  <si>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</si>
  <si>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</si>
  <si>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</si>
  <si>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</si>
  <si>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</si>
  <si>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</si>
  <si>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</si>
  <si>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</si>
  <si>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</si>
  <si>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</si>
  <si>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</si>
  <si>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</si>
  <si>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</si>
  <si>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</si>
  <si>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</si>
  <si>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</si>
  <si>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</si>
  <si>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</si>
  <si>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</si>
  <si>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</si>
  <si>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</si>
  <si>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</si>
  <si>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</si>
  <si>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</si>
  <si>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</si>
  <si>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</si>
  <si>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</si>
  <si>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</si>
  <si>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</si>
  <si>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</si>
  <si>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</si>
  <si>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</si>
  <si>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</si>
  <si>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</si>
  <si>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</si>
  <si>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</si>
  <si>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</si>
  <si>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</si>
  <si>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</si>
  <si>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</si>
  <si>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</si>
  <si>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</si>
  <si>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</si>
  <si>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</si>
  <si>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</si>
  <si>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</si>
  <si>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</si>
  <si>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</si>
  <si>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</si>
  <si>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</si>
  <si>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</si>
  <si>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</si>
  <si>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</si>
  <si>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</si>
  <si>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</si>
  <si>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</si>
  <si>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</si>
  <si>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</si>
  <si>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</si>
  <si>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</si>
  <si>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</si>
  <si>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</si>
  <si>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</si>
  <si>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</si>
  <si>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</si>
  <si>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</si>
  <si>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</si>
  <si>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</si>
  <si>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</si>
  <si>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</si>
  <si>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</si>
  <si>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</si>
  <si>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</si>
  <si>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</si>
  <si>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</si>
  <si>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</si>
  <si>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</si>
  <si>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</si>
  <si>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</si>
  <si>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</si>
  <si>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</si>
  <si>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</si>
  <si>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</si>
  <si>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</si>
  <si>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</si>
  <si>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</si>
  <si>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</si>
  <si>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</si>
  <si>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</si>
  <si>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</si>
  <si>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</si>
  <si>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</si>
  <si>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</si>
  <si>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</si>
  <si>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</si>
  <si>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</si>
  <si>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</si>
  <si>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</si>
  <si>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</si>
  <si>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</si>
  <si>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</si>
  <si>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</si>
  <si>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</si>
  <si>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</si>
  <si>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</si>
  <si>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</si>
  <si>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</si>
  <si>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</si>
  <si>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</si>
  <si>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</si>
  <si>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</si>
  <si>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</si>
  <si>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</si>
  <si>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</si>
  <si>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</si>
  <si>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</si>
  <si>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</si>
  <si>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</si>
  <si>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</si>
  <si>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</si>
  <si>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</si>
  <si>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</si>
  <si>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</si>
  <si>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</si>
  <si>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</si>
  <si>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</si>
  <si>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</si>
  <si>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</si>
  <si>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</si>
  <si>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</si>
  <si>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</si>
  <si>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</si>
  <si>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</si>
  <si>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</si>
  <si>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</si>
  <si>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</si>
  <si>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</si>
  <si>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</si>
  <si>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</si>
  <si>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</si>
  <si>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</si>
  <si>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</si>
  <si>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</si>
  <si>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</si>
  <si>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</si>
  <si>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</si>
  <si>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</si>
  <si>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</si>
  <si>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</si>
  <si>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</si>
  <si>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</si>
  <si>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</si>
  <si>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</si>
  <si>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</si>
  <si>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</si>
  <si>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</si>
  <si>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</si>
  <si>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</si>
  <si>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</si>
  <si>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</si>
  <si>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</si>
  <si>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</si>
  <si>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</si>
  <si>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</si>
  <si>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</si>
  <si>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</si>
  <si>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</si>
  <si>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</si>
  <si>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</si>
  <si>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</si>
  <si>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</si>
  <si>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</si>
  <si>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</si>
  <si>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</si>
  <si>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</si>
  <si>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</si>
  <si>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</si>
  <si>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</si>
  <si>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</si>
  <si>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</si>
  <si>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</si>
  <si>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</si>
  <si>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</si>
  <si>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</si>
  <si>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</si>
  <si>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</si>
  <si>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</si>
  <si>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</si>
  <si>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</si>
  <si>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</si>
  <si>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</si>
  <si>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</si>
  <si>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</si>
  <si>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</si>
  <si>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</si>
  <si>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</si>
  <si>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</si>
  <si>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</si>
  <si>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</si>
  <si>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</si>
  <si>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</si>
  <si>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</si>
  <si>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</si>
  <si>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</si>
  <si>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</si>
  <si>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</si>
  <si>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</si>
  <si>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</si>
  <si>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</si>
  <si>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</si>
  <si>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</si>
  <si>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</si>
  <si>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</si>
  <si>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</si>
  <si>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</si>
  <si>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</si>
  <si>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</si>
  <si>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</si>
  <si>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</si>
  <si>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</si>
  <si>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</si>
  <si>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</si>
  <si>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</si>
  <si>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</si>
  <si>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</si>
  <si>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</si>
  <si>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</si>
  <si>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</si>
  <si>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</si>
  <si>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</si>
  <si>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</si>
  <si>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</si>
  <si>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</si>
  <si>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</si>
  <si>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</si>
  <si>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</si>
  <si>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</si>
  <si>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</si>
  <si>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</si>
  <si>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</si>
  <si>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</si>
  <si>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</si>
  <si>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</si>
  <si>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</si>
  <si>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</si>
  <si>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</si>
  <si>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</si>
  <si>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</si>
  <si>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</si>
  <si>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</si>
  <si>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</si>
  <si>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</si>
  <si>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</si>
  <si>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</si>
  <si>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</si>
  <si>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</si>
  <si>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</si>
  <si>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</si>
  <si>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</si>
  <si>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</si>
  <si>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</si>
  <si>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</si>
  <si>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</si>
  <si>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</si>
  <si>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</si>
  <si>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</si>
  <si>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</si>
  <si>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</si>
  <si>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</si>
  <si>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</si>
  <si>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</si>
  <si>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</si>
  <si>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</si>
  <si>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</si>
  <si>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</si>
  <si>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</si>
  <si>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</si>
  <si>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</si>
  <si>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</si>
  <si>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</si>
  <si>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</si>
  <si>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</si>
  <si>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</si>
  <si>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</si>
  <si>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</si>
  <si>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</si>
  <si>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</si>
  <si>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</si>
  <si>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</si>
  <si>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</si>
  <si>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</si>
  <si>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</si>
  <si>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</si>
  <si>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</si>
  <si>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</si>
  <si>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</si>
  <si>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</si>
  <si>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</si>
  <si>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</si>
  <si>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</si>
  <si>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</si>
  <si>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</si>
  <si>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</si>
  <si>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</si>
  <si>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</si>
  <si>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</si>
  <si>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</si>
  <si>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</si>
  <si>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</si>
  <si>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</si>
  <si>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</si>
  <si>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</si>
  <si>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</si>
  <si>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</si>
  <si>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</si>
  <si>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</si>
  <si>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</si>
  <si>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</si>
  <si>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</si>
  <si>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</si>
  <si>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</si>
  <si>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</si>
  <si>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</si>
  <si>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</si>
  <si>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</si>
  <si>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</si>
  <si>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</si>
  <si>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</si>
  <si>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</si>
  <si>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</si>
  <si>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</si>
  <si>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</si>
  <si>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</si>
  <si>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</si>
  <si>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</si>
  <si>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</si>
  <si>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</si>
  <si>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</si>
  <si>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</si>
  <si>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</si>
  <si>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</si>
  <si>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</si>
  <si>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</si>
  <si>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</si>
  <si>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</si>
  <si>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</si>
  <si>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</si>
  <si>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</si>
  <si>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</si>
  <si>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</si>
  <si>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</si>
  <si>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</si>
  <si>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</si>
  <si>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</si>
  <si>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</si>
  <si>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</si>
  <si>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</si>
  <si>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</si>
  <si>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</si>
  <si>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</si>
  <si>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</si>
  <si>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</si>
  <si>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</si>
  <si>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</si>
  <si>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</si>
  <si>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</si>
  <si>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</si>
  <si>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</si>
  <si>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</si>
  <si>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</si>
  <si>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</si>
  <si>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</si>
  <si>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</si>
  <si>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</si>
  <si>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</si>
  <si>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</si>
  <si>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</si>
  <si>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</si>
  <si>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</si>
  <si>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</si>
  <si>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</si>
  <si>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</si>
  <si>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</si>
  <si>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</si>
  <si>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</si>
  <si>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</si>
  <si>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</si>
  <si>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</si>
  <si>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</si>
  <si>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</si>
  <si>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</si>
  <si>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</si>
  <si>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</si>
  <si>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</si>
  <si>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</si>
  <si>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</si>
  <si>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</si>
  <si>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</si>
  <si>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</si>
  <si>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</si>
  <si>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</si>
  <si>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</si>
  <si>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</si>
  <si>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</si>
  <si>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</si>
  <si>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</si>
  <si>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</si>
  <si>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</si>
  <si>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</si>
  <si>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</si>
  <si>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</si>
  <si>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</si>
  <si>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</si>
  <si>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</si>
  <si>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</si>
  <si>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</si>
  <si>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</si>
  <si>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</si>
  <si>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</si>
  <si>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</si>
  <si>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</si>
  <si>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</si>
  <si>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</si>
  <si>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</si>
  <si>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</si>
  <si>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</si>
  <si>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</si>
  <si>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</si>
  <si>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</si>
  <si>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</si>
  <si>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</si>
  <si>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</si>
  <si>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</si>
  <si>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</si>
  <si>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</si>
  <si>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</si>
  <si>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</si>
  <si>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</si>
  <si>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</si>
  <si>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</si>
  <si>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</si>
  <si>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</si>
  <si>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</si>
  <si>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</si>
  <si>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</si>
  <si>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</si>
  <si>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</si>
  <si>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</si>
  <si>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</si>
  <si>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</si>
  <si>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</si>
  <si>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</si>
  <si>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</si>
  <si>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</si>
  <si>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</si>
  <si>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</si>
  <si>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</si>
  <si>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</si>
  <si>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</si>
  <si>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</si>
  <si>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</si>
  <si>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</si>
  <si>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</si>
  <si>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</si>
  <si>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</si>
  <si>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</si>
  <si>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</si>
  <si>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</si>
  <si>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</si>
  <si>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</si>
  <si>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</si>
  <si>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</si>
  <si>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</si>
  <si>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</si>
  <si>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</si>
  <si>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</si>
  <si>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</si>
  <si>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</si>
  <si>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</si>
  <si>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</si>
  <si>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</si>
  <si>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</si>
  <si>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 xml:space="preserve"> WTR 656,658,629 and 633 performing work done then start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</si>
  <si>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</si>
  <si>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</si>
  <si>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</si>
  <si>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</si>
  <si>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</si>
  <si>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</si>
  <si>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</si>
  <si>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</si>
  <si>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</si>
  <si>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</si>
  <si>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</si>
  <si>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</si>
  <si>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</si>
  <si>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</si>
  <si>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</si>
  <si>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</si>
  <si>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</si>
  <si>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</si>
  <si>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</si>
  <si>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</si>
  <si>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</si>
  <si>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</si>
  <si>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</si>
  <si>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</si>
  <si>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</si>
  <si>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</si>
  <si>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</si>
  <si>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</si>
  <si>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</si>
  <si>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</si>
  <si>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</si>
  <si>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</si>
  <si>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</si>
  <si>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</si>
  <si>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</si>
  <si>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</si>
  <si>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</si>
  <si>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</si>
  <si>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</si>
  <si>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</si>
  <si>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</si>
  <si>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</si>
  <si>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</si>
  <si>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</si>
  <si>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</si>
  <si>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</si>
  <si>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</si>
  <si>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</si>
  <si>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</si>
  <si>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</si>
  <si>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</si>
  <si>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</si>
  <si>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</si>
  <si>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</si>
  <si>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</si>
  <si>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</si>
  <si>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</si>
  <si>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</si>
  <si>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</si>
  <si>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</si>
  <si>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</si>
  <si>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</si>
  <si>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</si>
  <si>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</si>
  <si>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</si>
  <si>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</si>
  <si>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</si>
  <si>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</si>
  <si>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</si>
  <si>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</si>
  <si>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</si>
  <si>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</si>
  <si>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</si>
  <si>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</si>
  <si>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</si>
  <si>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</si>
  <si>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</si>
  <si>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</si>
  <si>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</si>
  <si>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</si>
  <si>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</si>
  <si>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</si>
  <si>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</si>
  <si>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</si>
  <si>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</si>
  <si>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</si>
  <si>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</si>
  <si>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</si>
  <si>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</si>
  <si>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</si>
  <si>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</si>
  <si>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</si>
  <si>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</si>
  <si>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</si>
  <si>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</si>
  <si>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</si>
  <si>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</si>
  <si>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</si>
  <si>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</si>
  <si>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</si>
  <si>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</si>
  <si>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</si>
  <si>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</si>
  <si>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</si>
  <si>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</si>
  <si>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</si>
  <si>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</si>
  <si>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</si>
  <si>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</si>
  <si>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</si>
  <si>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</si>
  <si>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</si>
  <si>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</si>
  <si>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</si>
  <si>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</si>
  <si>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</si>
  <si>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</si>
  <si>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</si>
  <si>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</si>
  <si>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</si>
  <si>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</si>
  <si>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</si>
  <si>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</si>
  <si>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</si>
  <si>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</si>
  <si>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</si>
  <si>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</si>
  <si>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</si>
  <si>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</si>
  <si>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</si>
  <si>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</si>
  <si>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</si>
  <si>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</si>
  <si>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</si>
  <si>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</si>
  <si>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</si>
  <si>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</si>
  <si>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</si>
  <si>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</si>
  <si>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</si>
  <si>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</si>
  <si>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</si>
  <si>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</si>
  <si>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</si>
  <si>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</si>
  <si>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</si>
  <si>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</si>
  <si>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</si>
  <si>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</si>
  <si>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</si>
  <si>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</si>
  <si>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</si>
  <si>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</si>
  <si>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</si>
  <si>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</si>
  <si>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</si>
  <si>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</si>
  <si>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</si>
  <si>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</si>
  <si>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</si>
  <si>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</si>
  <si>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</si>
  <si>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</si>
  <si>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</si>
  <si>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</si>
  <si>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</si>
  <si>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</si>
  <si>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</si>
  <si>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</si>
  <si>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</si>
  <si>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</si>
  <si>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</si>
  <si>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</si>
  <si>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</si>
  <si>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</si>
  <si>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</si>
  <si>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</si>
  <si>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</si>
  <si>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</si>
  <si>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</si>
  <si>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</si>
  <si>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</si>
  <si>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</si>
  <si>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</si>
  <si>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</si>
  <si>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</si>
  <si>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</si>
  <si>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</si>
  <si>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</si>
  <si>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</si>
  <si>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</si>
  <si>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</si>
  <si>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</si>
  <si>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</si>
  <si>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</si>
  <si>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</si>
  <si>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</si>
  <si>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</si>
  <si>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</si>
  <si>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</si>
  <si>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</si>
  <si>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</si>
  <si>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</si>
  <si>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</si>
  <si>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</si>
  <si>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</si>
  <si>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</si>
  <si>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</si>
  <si>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</si>
  <si>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</si>
  <si>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</si>
  <si>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</si>
  <si>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</si>
  <si>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</si>
  <si>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</si>
  <si>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</si>
  <si>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</si>
  <si>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</si>
  <si>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</si>
  <si>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</si>
  <si>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</si>
  <si>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</si>
  <si>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</si>
  <si>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</si>
  <si>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</si>
  <si>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</si>
  <si>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</si>
  <si>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</si>
  <si>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</si>
  <si>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</si>
  <si>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</si>
  <si>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</si>
  <si>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</si>
  <si>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</si>
  <si>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</si>
  <si>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</si>
  <si>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</si>
  <si>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</si>
  <si>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</si>
  <si>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</si>
  <si>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</si>
  <si>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</si>
  <si>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</si>
  <si>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</si>
  <si>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</si>
  <si>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</si>
  <si>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</si>
  <si>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</si>
  <si>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</si>
  <si>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</si>
  <si>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</si>
  <si>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</si>
  <si>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</si>
  <si>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</si>
  <si>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</si>
  <si>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</si>
  <si>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</si>
  <si>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</si>
  <si>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</si>
  <si>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</si>
  <si>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</si>
  <si>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</si>
  <si>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</si>
  <si>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</si>
  <si>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</si>
  <si>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</si>
  <si>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</si>
  <si>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</si>
  <si>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</si>
  <si>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Turbine stop for Slipring Inspection work done than started Turbine.</t>
  </si>
  <si>
    <t>O2-06 Grid loss</t>
  </si>
  <si>
    <t>O2-21 Grid loss</t>
  </si>
  <si>
    <t>VCB Status found off Condition check ckt no any abnormalities so VCB chagre.</t>
  </si>
  <si>
    <t>Turbine stop for Ultrasonic Heater supply ckt inspection work.</t>
  </si>
  <si>
    <t>Attend and check related ckt and check Power Brush and brush was warn out so check power Track and found uneven so try to make smooth track by hemry paper and replace new carbon brush and discuss with supplier and technical team and take trail but track found uneven so power set at 500KW and started turbine Under observation.</t>
  </si>
  <si>
    <t xml:space="preserve">Attend and check Ultrasonic cable routing WG002 &amp; WG005 and also check Ultrasonic alignment and after replace both new Ultrasonic sensor and take trial more than 45 min. than no any abnormalities found so wip, </t>
  </si>
  <si>
    <t>After trial done than top to bottom down than reset and started Turbine.</t>
  </si>
  <si>
    <t>Attend and check Convertor Uper ambient temp. sensor found Ohm values is ok so clean fan filter no any other abnormality so reset and started Turbine.</t>
  </si>
  <si>
    <t>Attend and wtg Nacell Position Sensor fault warning and repeated error (wind Dir.diff.Level 1) so check and found wind sensor alignment not proper so wind sensor aligment properly done and also check axis 1 flat resistor 1.7 ohm faulty so replace it and check yaw releted repeated error, check and found yaw sensor switch setting is not proper so correct it then reset and started wtg.</t>
  </si>
  <si>
    <t>Attend Wtg and Anomaly related work like Blade calibration and ultrasonic value found deviation so alignment done than occurred error Battery under voltage/over voltage so check and found axis 3 flat resistor 1.7 ohm faulty so arrenge it and replace.</t>
  </si>
  <si>
    <t>Attend and wtg check Axis No 3 so found Pitch Encoder cable connection loose after tight and Repeated error occurred check found Axis no 1 flat resistor 1.7 ohm failure found after replace then trail so  ok after winch load test completed then reset and started wtg.</t>
  </si>
  <si>
    <t>Attend wtg check releted circuit so found Blade no 1  Flat resistor 1.7 ohm faulty after replace then reset and started wtg.</t>
  </si>
  <si>
    <t xml:space="preserve">Attend and check ckt then blade axis 2 chopper resistor 20 ohm found faulty so replacement work WIP </t>
  </si>
  <si>
    <t>After grid time replace chopper 20 ohm resistor work done after trail then reset and started wtg</t>
  </si>
  <si>
    <t>attend for repeated pitch error ( battery under voltage) check all related circuit then found axis 2 flat resistor 1.7 ohm faulty so replace it and check axis 3 found 2 nos chopper resistor 20 ohm faulty so replace it then start wtg.</t>
  </si>
  <si>
    <t>Atten and check all error related ckt check NO &amp; NC Feedback for PPD is ok than found Pitch motor encoder cable is loose so tight it and no any abnormalities so reset and started WTG. Now under observation.</t>
  </si>
  <si>
    <t>Column1</t>
  </si>
  <si>
    <t>Column2</t>
  </si>
  <si>
    <t>Column3</t>
  </si>
  <si>
    <t>Column4</t>
  </si>
  <si>
    <t>Column5</t>
  </si>
  <si>
    <t>Attend and check error related ckt than Slipring Rectification work done than also replace power brush and taken trial 1 hrs than wip,</t>
  </si>
  <si>
    <t>After taken trail down from top to bottom than reset and started Turbine.</t>
  </si>
  <si>
    <t>Attend and found Slipring Earthing Brush wear out so replace with new one than started Turbine.</t>
  </si>
  <si>
    <t>Attend and check HPU Unit than found Oil level is low so top up Hydrolic Oil than reset and started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</si>
</sst>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1">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84">
    <xf numFmtId="0" fontId="0" fillId="0" borderId="0"/>
    <xf numFmtId="43" fontId="3" fillId="0" borderId="0" applyFont="0" applyFill="0" applyBorder="0" applyAlignment="0" applyProtection="0"/>
    <xf numFmtId="9" fontId="3" fillId="0" borderId="0" applyFont="0" applyFill="0" applyBorder="0" applyAlignment="0" applyProtection="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83">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0" applyNumberFormat="1" applyFont="1" applyFill="1" applyBorder="1" applyAlignment="1">
      <alignment horizontal="center" vertical="center" wrapText="1"/>
    </xf>
    <xf numFmtId="0" fontId="5" fillId="3" borderId="3" xfId="0" applyFont="1" applyFill="1" applyBorder="1" applyAlignment="1">
      <alignment horizontal="center" vertical="center" wrapText="1"/>
    </xf>
    <xf numFmtId="10" fontId="5" fillId="3" borderId="3" xfId="3" applyNumberFormat="1" applyFont="1" applyFill="1" applyBorder="1" applyAlignment="1">
      <alignment horizontal="center" vertical="center" wrapText="1"/>
    </xf>
    <xf numFmtId="10" fontId="5" fillId="3" borderId="4" xfId="3"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3" applyNumberFormat="1" applyFont="1" applyFill="1" applyBorder="1" applyAlignment="1">
      <alignment horizontal="center"/>
    </xf>
    <xf numFmtId="164" fontId="7" fillId="0" borderId="1" xfId="3"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3" applyNumberFormat="1" applyFont="1" applyFill="1" applyBorder="1" applyAlignment="1">
      <alignment horizontal="center"/>
    </xf>
    <xf numFmtId="0" fontId="12" fillId="0" borderId="0" xfId="5"/>
    <xf numFmtId="10" fontId="0" fillId="0" borderId="0" xfId="2" applyNumberFormat="1" applyFont="1" applyAlignment="1">
      <alignment horizontal="center"/>
    </xf>
    <xf numFmtId="0" fontId="5" fillId="3" borderId="10" xfId="0"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0" fillId="0" borderId="0" xfId="0" applyAlignment="1">
      <alignment horizontal="center"/>
    </xf>
    <xf numFmtId="0" fontId="0" fillId="0" borderId="0" xfId="0"/>
    <xf numFmtId="0" fontId="0" fillId="0" borderId="0" xfId="0" applyAlignment="1">
      <alignment horizontal="right"/>
    </xf>
    <xf numFmtId="0" fontId="16" fillId="16" borderId="17" xfId="0" applyFont="1" applyFill="1" applyBorder="1"/>
    <xf numFmtId="166" fontId="18" fillId="5" borderId="18" xfId="6" applyNumberFormat="1" applyFont="1" applyFill="1" applyBorder="1" applyAlignment="1">
      <alignment horizontal="left" vertical="center"/>
    </xf>
    <xf numFmtId="166" fontId="18" fillId="5" borderId="18" xfId="6" applyNumberFormat="1" applyFont="1" applyFill="1" applyBorder="1" applyAlignment="1">
      <alignment vertical="center"/>
    </xf>
    <xf numFmtId="166" fontId="18" fillId="5" borderId="19" xfId="6" applyNumberFormat="1" applyFont="1" applyFill="1" applyBorder="1" applyAlignment="1">
      <alignment vertical="center"/>
    </xf>
    <xf numFmtId="165" fontId="18" fillId="5" borderId="18" xfId="6" applyNumberFormat="1" applyFont="1" applyFill="1" applyBorder="1" applyAlignment="1">
      <alignment horizontal="left" vertical="center"/>
    </xf>
    <xf numFmtId="0" fontId="10" fillId="0" borderId="0" xfId="6" applyFont="1" applyAlignment="1">
      <alignment horizontal="center" vertical="center"/>
    </xf>
    <xf numFmtId="0" fontId="0" fillId="0" borderId="0" xfId="0" applyAlignment="1">
      <alignment vertical="center"/>
    </xf>
    <xf numFmtId="0" fontId="16" fillId="16" borderId="20" xfId="0" applyFont="1" applyFill="1" applyBorder="1"/>
    <xf numFmtId="165" fontId="18" fillId="5" borderId="21" xfId="6" applyNumberFormat="1" applyFont="1" applyFill="1" applyBorder="1" applyAlignment="1">
      <alignment horizontal="left" vertical="center"/>
    </xf>
    <xf numFmtId="166" fontId="18" fillId="5" borderId="22" xfId="6" applyNumberFormat="1" applyFont="1" applyFill="1" applyBorder="1" applyAlignment="1">
      <alignment vertical="center"/>
    </xf>
    <xf numFmtId="166" fontId="18" fillId="5" borderId="23" xfId="6" applyNumberFormat="1" applyFont="1" applyFill="1" applyBorder="1" applyAlignment="1">
      <alignment vertical="center"/>
    </xf>
    <xf numFmtId="0" fontId="19" fillId="5" borderId="24" xfId="0" applyFont="1" applyFill="1" applyBorder="1"/>
    <xf numFmtId="165" fontId="20" fillId="5" borderId="24" xfId="6"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7"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7"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7"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4"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3"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 applyNumberFormat="1" applyFont="1" applyFill="1" applyBorder="1" applyAlignment="1">
      <alignment horizontal="center"/>
    </xf>
    <xf numFmtId="10" fontId="5" fillId="3" borderId="40" xfId="3"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0" fillId="0" borderId="0" xfId="0"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0"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0" applyNumberFormat="1" applyFont="1" applyBorder="1" applyAlignment="1">
      <alignment horizontal="center" vertical="center" wrapText="1"/>
    </xf>
    <xf numFmtId="0" fontId="5" fillId="0" borderId="46" xfId="0" applyFont="1" applyBorder="1" applyAlignment="1">
      <alignment horizontal="center" vertical="center" wrapText="1"/>
    </xf>
    <xf numFmtId="0" fontId="9" fillId="0" borderId="46" xfId="0" applyFont="1" applyBorder="1" applyAlignment="1">
      <alignment horizontal="center" vertical="center" wrapText="1"/>
    </xf>
    <xf numFmtId="9" fontId="9" fillId="0" borderId="46" xfId="2" applyFont="1" applyFill="1" applyBorder="1" applyAlignment="1">
      <alignment horizontal="center" vertical="center" wrapText="1"/>
    </xf>
    <xf numFmtId="0" fontId="0" fillId="0" borderId="0" xfId="0"/>
    <xf numFmtId="15"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horizontal="center" vertical="center"/>
    </xf>
    <xf numFmtId="17" fontId="0" fillId="0" borderId="0" xfId="0" applyNumberFormat="1" applyAlignment="1">
      <alignment horizontal="center" vertical="center"/>
    </xf>
    <xf numFmtId="2" fontId="0" fillId="0" borderId="0" xfId="2" applyNumberFormat="1" applyFont="1" applyFill="1" applyAlignment="1">
      <alignment horizontal="center" vertical="center"/>
    </xf>
    <xf numFmtId="164" fontId="0" fillId="0" borderId="0" xfId="2" applyNumberFormat="1" applyFont="1" applyFill="1" applyBorder="1" applyAlignment="1">
      <alignment horizontal="center" vertical="center"/>
    </xf>
    <xf numFmtId="2" fontId="0" fillId="0" borderId="0" xfId="2" applyNumberFormat="1" applyFont="1" applyFill="1" applyBorder="1" applyAlignment="1">
      <alignment horizontal="center" vertical="center"/>
    </xf>
    <xf numFmtId="10" fontId="26" fillId="0" borderId="0" xfId="2" applyNumberFormat="1" applyFont="1" applyFill="1" applyAlignment="1">
      <alignment horizontal="center" vertical="center"/>
    </xf>
    <xf numFmtId="169"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9" fontId="0" fillId="0" borderId="0" xfId="2" applyFont="1" applyFill="1"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9" fontId="0" fillId="0" borderId="0" xfId="2" applyFont="1"/>
    <xf numFmtId="0" fontId="9" fillId="0" borderId="48" xfId="0" applyFont="1" applyBorder="1" applyAlignment="1">
      <alignment horizontal="center" vertical="center" wrapText="1"/>
    </xf>
    <xf numFmtId="0" fontId="0" fillId="0" borderId="49" xfId="0" applyBorder="1" applyAlignment="1">
      <alignment horizontal="center" vertical="center"/>
    </xf>
    <xf numFmtId="17" fontId="0" fillId="0" borderId="49" xfId="1" applyNumberFormat="1" applyFont="1" applyFill="1" applyBorder="1" applyAlignment="1">
      <alignment horizontal="center" vertical="center"/>
    </xf>
    <xf numFmtId="0" fontId="0" fillId="0" borderId="50" xfId="0" applyBorder="1" applyAlignment="1">
      <alignment horizontal="center" vertical="center"/>
    </xf>
    <xf numFmtId="0" fontId="0" fillId="0" borderId="49" xfId="1" applyNumberFormat="1" applyFont="1" applyFill="1" applyBorder="1" applyAlignment="1">
      <alignment horizontal="center" vertical="center"/>
    </xf>
    <xf numFmtId="2" fontId="0" fillId="0" borderId="49" xfId="0" applyNumberFormat="1" applyBorder="1" applyAlignment="1">
      <alignment horizontal="center" vertical="center"/>
    </xf>
    <xf numFmtId="164" fontId="0" fillId="0" borderId="49" xfId="0" applyNumberFormat="1" applyBorder="1" applyAlignment="1">
      <alignment horizontal="center" vertical="center"/>
    </xf>
    <xf numFmtId="1" fontId="0" fillId="0" borderId="49" xfId="0" applyNumberFormat="1" applyBorder="1" applyAlignment="1">
      <alignment horizontal="center" vertical="center"/>
    </xf>
    <xf numFmtId="10" fontId="0" fillId="0" borderId="49" xfId="2" applyNumberFormat="1" applyFont="1" applyFill="1" applyBorder="1" applyAlignment="1">
      <alignment horizontal="center" vertical="center"/>
    </xf>
    <xf numFmtId="0" fontId="0" fillId="0" borderId="50" xfId="1" applyNumberFormat="1" applyFont="1" applyFill="1" applyBorder="1" applyAlignment="1">
      <alignment horizontal="center" vertical="center"/>
    </xf>
    <xf numFmtId="2" fontId="0" fillId="0" borderId="50" xfId="0" applyNumberFormat="1" applyBorder="1" applyAlignment="1">
      <alignment horizontal="center" vertical="center"/>
    </xf>
    <xf numFmtId="164" fontId="0" fillId="0" borderId="50" xfId="0" applyNumberFormat="1" applyBorder="1" applyAlignment="1">
      <alignment horizontal="center" vertical="center"/>
    </xf>
    <xf numFmtId="1" fontId="0" fillId="0" borderId="50" xfId="0" applyNumberFormat="1" applyBorder="1" applyAlignment="1">
      <alignment horizontal="center" vertical="center"/>
    </xf>
    <xf numFmtId="10" fontId="0" fillId="0" borderId="50" xfId="2" applyNumberFormat="1" applyFont="1" applyFill="1" applyBorder="1" applyAlignment="1">
      <alignment horizontal="center" vertical="center"/>
    </xf>
    <xf numFmtId="10" fontId="0" fillId="0" borderId="0" xfId="0" applyNumberFormat="1" applyAlignment="1">
      <alignment horizontal="center" vertical="center"/>
    </xf>
    <xf numFmtId="165" fontId="5" fillId="3" borderId="51" xfId="0" applyNumberFormat="1" applyFont="1" applyFill="1" applyBorder="1" applyAlignment="1">
      <alignment horizontal="center" vertical="center" wrapText="1"/>
    </xf>
    <xf numFmtId="0" fontId="5" fillId="3" borderId="46" xfId="0" applyFont="1" applyFill="1" applyBorder="1" applyAlignment="1">
      <alignment horizontal="center" vertical="center" wrapText="1"/>
    </xf>
    <xf numFmtId="15" fontId="0" fillId="21" borderId="47" xfId="0" applyNumberFormat="1" applyFill="1" applyBorder="1" applyAlignment="1">
      <alignment horizontal="center" vertical="center"/>
    </xf>
    <xf numFmtId="15" fontId="0" fillId="22" borderId="47" xfId="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1" fontId="18" fillId="0" borderId="28" xfId="2" applyNumberFormat="1" applyFont="1" applyFill="1" applyBorder="1" applyAlignment="1">
      <alignment horizontal="center" vertical="center"/>
    </xf>
    <xf numFmtId="1" fontId="18" fillId="5" borderId="28" xfId="2" applyNumberFormat="1" applyFont="1" applyFill="1" applyBorder="1" applyAlignment="1">
      <alignment horizontal="center" vertical="center"/>
    </xf>
    <xf numFmtId="1" fontId="18" fillId="0" borderId="30" xfId="2" applyNumberFormat="1" applyFont="1" applyFill="1" applyBorder="1" applyAlignment="1">
      <alignment horizontal="center" vertical="center"/>
    </xf>
    <xf numFmtId="1" fontId="18" fillId="5" borderId="30" xfId="2" applyNumberFormat="1" applyFont="1" applyFill="1" applyBorder="1" applyAlignment="1">
      <alignment horizontal="center" vertical="center"/>
    </xf>
    <xf numFmtId="1" fontId="18" fillId="0" borderId="32" xfId="2" applyNumberFormat="1" applyFont="1" applyFill="1" applyBorder="1" applyAlignment="1">
      <alignment horizontal="center" vertical="center"/>
    </xf>
    <xf numFmtId="1" fontId="18" fillId="5" borderId="32" xfId="2"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0" fillId="5" borderId="0" xfId="0" applyFill="1"/>
    <xf numFmtId="10" fontId="18" fillId="5" borderId="28" xfId="2" applyNumberFormat="1" applyFont="1" applyFill="1" applyBorder="1" applyAlignment="1">
      <alignment horizontal="center" vertical="center"/>
    </xf>
    <xf numFmtId="10" fontId="19" fillId="5" borderId="28" xfId="2"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2"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2" applyNumberFormat="1" applyFont="1" applyFill="1" applyBorder="1" applyAlignment="1">
      <alignment horizontal="center"/>
    </xf>
    <xf numFmtId="10" fontId="0" fillId="0" borderId="0" xfId="2" applyNumberFormat="1" applyFont="1" applyFill="1" applyAlignment="1">
      <alignment horizontal="center" vertical="center"/>
    </xf>
    <xf numFmtId="10" fontId="19" fillId="5" borderId="30" xfId="2"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3"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3"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6" applyNumberFormat="1" applyFont="1" applyFill="1" applyBorder="1" applyAlignment="1" applyProtection="1">
      <alignment horizontal="left" vertical="center"/>
      <protection locked="0"/>
    </xf>
    <xf numFmtId="165" fontId="18" fillId="5" borderId="18" xfId="6"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4"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3"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3"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3"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3"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0" applyNumberFormat="1" applyFont="1" applyAlignment="1">
      <alignment horizontal="center" vertical="center"/>
    </xf>
    <xf numFmtId="1" fontId="32" fillId="0" borderId="1" xfId="0" applyNumberFormat="1" applyFont="1" applyBorder="1" applyAlignment="1">
      <alignment horizontal="center"/>
    </xf>
    <xf numFmtId="1" fontId="32" fillId="0" borderId="1" xfId="3"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3"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3"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3"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0" applyFont="1" applyFill="1" applyBorder="1" applyAlignment="1">
      <alignment horizontal="center" vertical="center"/>
    </xf>
    <xf numFmtId="0" fontId="0" fillId="22" borderId="58" xfId="0" applyFont="1" applyFill="1" applyBorder="1" applyAlignment="1">
      <alignment horizontal="center" vertical="center"/>
    </xf>
    <xf numFmtId="1" fontId="34" fillId="0" borderId="1" xfId="0" applyNumberFormat="1" applyFont="1" applyBorder="1" applyAlignment="1">
      <alignment horizontal="center"/>
    </xf>
    <xf numFmtId="1" fontId="34" fillId="0" borderId="1" xfId="3"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3"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3"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3"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3"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3"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3"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3"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3"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3"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3"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3"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3"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3"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3"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3"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3"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3"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3"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3"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3"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3"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3"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3"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0" applyFont="1" applyFill="1" applyAlignment="1">
      <alignment horizontal="center" vertical="center" wrapText="1"/>
    </xf>
    <xf numFmtId="165" fontId="5" fillId="3" borderId="0" xfId="0" applyNumberFormat="1" applyFont="1" applyFill="1" applyAlignment="1">
      <alignment horizontal="center" vertical="center" wrapText="1"/>
    </xf>
    <xf numFmtId="43" fontId="5" fillId="3" borderId="0" xfId="1"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 applyNumberFormat="1" applyFont="1" applyFill="1" applyAlignment="1">
      <alignment horizontal="center" vertical="center"/>
    </xf>
    <xf numFmtId="0" fontId="5" fillId="3" borderId="75" xfId="0" applyFont="1" applyFill="1" applyBorder="1" applyAlignment="1">
      <alignment horizontal="center" vertical="center" wrapText="1"/>
    </xf>
    <xf numFmtId="0" fontId="5" fillId="3" borderId="76" xfId="0" applyFont="1" applyFill="1" applyBorder="1" applyAlignment="1">
      <alignment horizontal="center" vertical="center" wrapText="1"/>
    </xf>
    <xf numFmtId="165" fontId="5" fillId="3" borderId="76" xfId="0"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0" applyFont="1" applyFill="1" applyBorder="1" applyAlignment="1">
      <alignment horizontal="center" vertical="center" wrapText="1"/>
    </xf>
    <xf numFmtId="169" fontId="0" fillId="0" borderId="0" xfId="2"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 applyFont="1" applyAlignment="1">
      <alignment horizontal="center"/>
    </xf>
    <xf numFmtId="10" fontId="0" fillId="0" borderId="0" xfId="0" applyNumberFormat="1"/>
    <xf numFmtId="2" fontId="0" fillId="0" borderId="0" xfId="1"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3"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3"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3"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3"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3"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3"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3"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3"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 applyNumberFormat="1" applyFont="1" applyFill="1" applyBorder="1" applyAlignment="1">
      <alignment horizontal="center" vertical="center"/>
    </xf>
    <xf numFmtId="10" fontId="0" fillId="0" borderId="0" xfId="2"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3"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3"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83" applyNumberFormat="1" applyFill="1" applyBorder="1" applyAlignment="1">
      <alignment horizontal="center" vertical="center"/>
    </xf>
    <xf numFmtId="20" fontId="54" fillId="17" borderId="44" xfId="54783" applyNumberFormat="1" applyFill="1" applyBorder="1" applyAlignment="1">
      <alignment horizontal="center"/>
    </xf>
    <xf numFmtId="0" fontId="54" fillId="17" borderId="44" xfId="54783" applyFill="1" applyBorder="1" applyAlignment="1">
      <alignment horizontal="center"/>
    </xf>
    <xf numFmtId="9" fontId="54" fillId="17" borderId="44" xfId="54783" applyNumberFormat="1" applyFill="1" applyBorder="1" applyAlignment="1">
      <alignment horizontal="center"/>
    </xf>
    <xf numFmtId="2" fontId="54" fillId="17" borderId="44" xfId="54783" applyNumberFormat="1" applyFill="1" applyBorder="1" applyAlignment="1">
      <alignment horizontal="center" vertical="center"/>
    </xf>
    <xf numFmtId="0" fontId="54" fillId="17" borderId="44" xfId="54783" applyFill="1" applyBorder="1" applyAlignment="1">
      <alignment horizontal="center" vertical="center"/>
    </xf>
    <xf numFmtId="0" fontId="54" fillId="17" borderId="44" xfId="54783" applyFill="1" applyBorder="1"/>
    <xf numFmtId="0" fontId="54" fillId="5" borderId="0" xfId="5478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3"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3"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3"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3"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3"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3"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3"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3"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1" fontId="60" fillId="0" borderId="1" xfId="0" applyNumberFormat="1" applyFont="1" applyBorder="1" applyAlignment="1">
      <alignment horizontal="center"/>
    </xf>
    <xf numFmtId="1" fontId="60" fillId="0" borderId="1" xfId="3" applyNumberFormat="1" applyFont="1" applyFill="1" applyBorder="1" applyAlignment="1">
      <alignment horizontal="center"/>
    </xf>
    <xf numFmtId="164" fontId="60" fillId="0" borderId="1" xfId="0" applyNumberFormat="1" applyFont="1" applyBorder="1" applyAlignment="1">
      <alignment horizontal="center"/>
    </xf>
    <xf numFmtId="164" fontId="60" fillId="0" borderId="1" xfId="3" applyNumberFormat="1" applyFont="1" applyFill="1" applyBorder="1" applyAlignment="1">
      <alignment horizontal="center"/>
    </xf>
    <xf numFmtId="168" fontId="60" fillId="7" borderId="1" xfId="0" applyNumberFormat="1" applyFont="1" applyFill="1" applyBorder="1" applyAlignment="1">
      <alignment horizontal="center"/>
    </xf>
    <xf numFmtId="164" fontId="60" fillId="7" borderId="1" xfId="0" applyNumberFormat="1" applyFont="1" applyFill="1" applyBorder="1" applyAlignment="1">
      <alignment horizontal="center"/>
    </xf>
    <xf numFmtId="1" fontId="60" fillId="5" borderId="1" xfId="0" applyNumberFormat="1" applyFont="1" applyFill="1" applyBorder="1" applyAlignment="1">
      <alignment horizontal="center"/>
    </xf>
    <xf numFmtId="168" fontId="60" fillId="7" borderId="1" xfId="1" applyNumberFormat="1" applyFont="1" applyFill="1" applyBorder="1" applyAlignment="1">
      <alignment horizontal="center"/>
    </xf>
    <xf numFmtId="168" fontId="60" fillId="7" borderId="5" xfId="0" applyNumberFormat="1" applyFont="1" applyFill="1" applyBorder="1" applyAlignment="1">
      <alignment horizontal="center"/>
    </xf>
    <xf numFmtId="10" fontId="60" fillId="0" borderId="1" xfId="1" applyNumberFormat="1" applyFont="1" applyFill="1" applyBorder="1" applyAlignment="1">
      <alignment horizontal="center"/>
    </xf>
    <xf numFmtId="43" fontId="60" fillId="0" borderId="1" xfId="1" applyFont="1" applyFill="1" applyBorder="1" applyAlignment="1">
      <alignment horizontal="center"/>
    </xf>
    <xf numFmtId="10" fontId="60"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84">
    <cellStyle name="Comma" xfId="1" builtinId="3"/>
    <cellStyle name="Comma 10 10" xfId="1576" xr:uid="{F769C4BD-AC14-4D05-A7A6-2AE597C728D4}"/>
    <cellStyle name="Comma 10 10 2" xfId="16176" xr:uid="{A0573378-C11E-4592-A6BD-405E45D353F3}"/>
    <cellStyle name="Comma 10 10 2 2" xfId="52684" xr:uid="{54972613-45D5-4732-AD35-0ED43AA35B98}"/>
    <cellStyle name="Comma 10 10 2 3" xfId="34430" xr:uid="{F4CCDEE0-912C-4CDC-8C6D-411B61E0D327}"/>
    <cellStyle name="Comma 10 10 3" xfId="12526" xr:uid="{03447F57-982C-4C44-B2D5-3BBE0C406087}"/>
    <cellStyle name="Comma 10 10 3 2" xfId="49034" xr:uid="{0B777DE7-090F-453F-B997-B07B9E38AF99}"/>
    <cellStyle name="Comma 10 10 3 3" xfId="30780" xr:uid="{A5F37EF5-9962-49EE-8DF5-E051CDD918BB}"/>
    <cellStyle name="Comma 10 10 4" xfId="8876" xr:uid="{1CF2775F-7D92-4D49-91D2-D5890F8AF11C}"/>
    <cellStyle name="Comma 10 10 4 2" xfId="45384" xr:uid="{4ED74D3E-EC65-4135-98BC-D8BA3988B15C}"/>
    <cellStyle name="Comma 10 10 4 3" xfId="27130" xr:uid="{3D0E0D3A-1944-4E45-98E2-7056C3AECB27}"/>
    <cellStyle name="Comma 10 10 5" xfId="5226" xr:uid="{7FB6D9D8-06DF-4A4F-81BF-F6446869D202}"/>
    <cellStyle name="Comma 10 10 5 2" xfId="41734" xr:uid="{0BB22B1D-5A7C-4E96-99C6-970F52A5F3EA}"/>
    <cellStyle name="Comma 10 10 5 3" xfId="23480" xr:uid="{4860EC03-9556-4719-BF33-1912303254D9}"/>
    <cellStyle name="Comma 10 10 6" xfId="38084" xr:uid="{729DB2B3-83F0-430F-B5E0-C7BC3A21B5E7}"/>
    <cellStyle name="Comma 10 10 7" xfId="19830" xr:uid="{C999B08B-00E6-4CA8-9DCE-6CEE894E8027}"/>
    <cellStyle name="Comma 10 11" xfId="846" xr:uid="{D63777E8-A641-4C73-AC95-8A07F5E11173}"/>
    <cellStyle name="Comma 10 11 2" xfId="15446" xr:uid="{21185A63-40FC-4916-905D-A8D9B579ED2C}"/>
    <cellStyle name="Comma 10 11 2 2" xfId="51954" xr:uid="{425AC53D-7635-4355-9B67-DD3C2505F501}"/>
    <cellStyle name="Comma 10 11 2 3" xfId="33700" xr:uid="{8867F754-B031-41E1-90CE-6041801BF5F3}"/>
    <cellStyle name="Comma 10 11 3" xfId="11796" xr:uid="{51A4A927-84D9-4BAC-9B23-CB65218DEE91}"/>
    <cellStyle name="Comma 10 11 3 2" xfId="48304" xr:uid="{754BAB38-D2F4-4323-A63B-E36B0BBFB7F1}"/>
    <cellStyle name="Comma 10 11 3 3" xfId="30050" xr:uid="{9FC9AE7A-DF9B-4187-B264-2A252CE1320C}"/>
    <cellStyle name="Comma 10 11 4" xfId="8146" xr:uid="{F93825E4-9018-4FC5-BE67-3AC9F745E49A}"/>
    <cellStyle name="Comma 10 11 4 2" xfId="44654" xr:uid="{5DCF05E4-6FFF-4DB3-AF7D-47727E5BF554}"/>
    <cellStyle name="Comma 10 11 4 3" xfId="26400" xr:uid="{583D825E-AFE1-4F1B-AC9E-4883541430BB}"/>
    <cellStyle name="Comma 10 11 5" xfId="4496" xr:uid="{BE18B828-42C5-482B-BED3-1C241E475484}"/>
    <cellStyle name="Comma 10 11 5 2" xfId="41004" xr:uid="{FE4D72F2-B0CD-486F-BD82-31B6C0C96CBE}"/>
    <cellStyle name="Comma 10 11 5 3" xfId="22750" xr:uid="{0E5E178A-C14E-4FB7-A72B-AF0D8D5FD551}"/>
    <cellStyle name="Comma 10 11 6" xfId="37354" xr:uid="{560FB5CF-39EA-40D7-AAF5-06E58ED35D31}"/>
    <cellStyle name="Comma 10 11 7" xfId="19100" xr:uid="{68A0681E-A51D-4750-A747-755C54D145D2}"/>
    <cellStyle name="Comma 10 12" xfId="14716" xr:uid="{E9DA9573-00D9-4CAE-B695-927BC120816D}"/>
    <cellStyle name="Comma 10 12 2" xfId="51224" xr:uid="{C4FC56B6-A77E-4E79-B3BB-838911A1BE54}"/>
    <cellStyle name="Comma 10 12 3" xfId="32970" xr:uid="{4B98EC1A-C744-42A6-A6B4-A14A34A3AEEC}"/>
    <cellStyle name="Comma 10 13" xfId="11066" xr:uid="{B34E4045-E9F9-4670-A3D6-946D3D102D5E}"/>
    <cellStyle name="Comma 10 13 2" xfId="47574" xr:uid="{B9D0674D-7D40-4306-A6FF-E9AE2E1A744D}"/>
    <cellStyle name="Comma 10 13 3" xfId="29320" xr:uid="{750165EB-8F7F-4075-8E8C-9A78D87EAACE}"/>
    <cellStyle name="Comma 10 14" xfId="7416" xr:uid="{7A12476F-CBD4-4A94-8437-5DA0B8E95AC1}"/>
    <cellStyle name="Comma 10 14 2" xfId="43924" xr:uid="{231076B3-0883-4DBD-87F2-48F5B2F5162B}"/>
    <cellStyle name="Comma 10 14 3" xfId="25670" xr:uid="{3EA4981E-1A0D-4B5B-9BFD-00E00C179C58}"/>
    <cellStyle name="Comma 10 15" xfId="3766" xr:uid="{1C662614-60B3-41DB-B1F0-4FEF3BDAB301}"/>
    <cellStyle name="Comma 10 15 2" xfId="40274" xr:uid="{5EC922FE-A105-4861-BAF4-AD957050CCFE}"/>
    <cellStyle name="Comma 10 15 3" xfId="22020" xr:uid="{D9878764-E1FD-4277-9352-29C2C17279CB}"/>
    <cellStyle name="Comma 10 16" xfId="36624" xr:uid="{9B3BE0EC-1FAC-44D0-A5A3-79531059AC93}"/>
    <cellStyle name="Comma 10 17" xfId="18370" xr:uid="{FEC2EC53-0416-4D90-ACDE-466C312B1D58}"/>
    <cellStyle name="Comma 10 2" xfId="740" xr:uid="{582B4451-52D6-4EB6-B254-3D94F03A3BC5}"/>
    <cellStyle name="Comma 10 2 10" xfId="37248" xr:uid="{5A778C8E-7DDA-4018-ACB0-EF806A5853B4}"/>
    <cellStyle name="Comma 10 2 11" xfId="18994" xr:uid="{A251D0B9-6564-4BC5-909E-35DBBE82B63A}"/>
    <cellStyle name="Comma 10 2 2" xfId="3660" xr:uid="{42302365-5E9E-4FA9-A7E9-9D4270475985}"/>
    <cellStyle name="Comma 10 2 2 2" xfId="18260" xr:uid="{3683ECBB-7C78-4BB9-908A-8CC98EEC20E2}"/>
    <cellStyle name="Comma 10 2 2 2 2" xfId="54768" xr:uid="{51A2D50A-382E-4EAD-9F56-3DCBF984A92E}"/>
    <cellStyle name="Comma 10 2 2 2 3" xfId="36514" xr:uid="{C32AD110-7161-4B53-AA87-5CBAAC3E0F3C}"/>
    <cellStyle name="Comma 10 2 2 3" xfId="14610" xr:uid="{18764960-B931-4D15-97EC-C3699E4E6BAE}"/>
    <cellStyle name="Comma 10 2 2 3 2" xfId="51118" xr:uid="{475A331E-22D9-4DA6-B008-E8015E5EE755}"/>
    <cellStyle name="Comma 10 2 2 3 3" xfId="32864" xr:uid="{8E099738-EAF0-4F2E-9D76-AF1881690C6C}"/>
    <cellStyle name="Comma 10 2 2 4" xfId="10960" xr:uid="{7707E0E1-C193-4969-B7D6-677421D89846}"/>
    <cellStyle name="Comma 10 2 2 4 2" xfId="47468" xr:uid="{0D511123-3420-4F63-B0AC-2E29B56737DA}"/>
    <cellStyle name="Comma 10 2 2 4 3" xfId="29214" xr:uid="{6C0B3E92-4BF8-40E8-BECD-B5FACC1D0557}"/>
    <cellStyle name="Comma 10 2 2 5" xfId="7310" xr:uid="{CF830E52-39D7-45D9-9C3B-3ED318844FBB}"/>
    <cellStyle name="Comma 10 2 2 5 2" xfId="43818" xr:uid="{6BF4B162-691E-43DF-A068-B40C65C9BDC0}"/>
    <cellStyle name="Comma 10 2 2 5 3" xfId="25564" xr:uid="{E19A83CA-9F11-4278-8A46-9A073171D871}"/>
    <cellStyle name="Comma 10 2 2 6" xfId="40168" xr:uid="{8E2FB139-ADCB-4C35-BF3D-AC863D6DE760}"/>
    <cellStyle name="Comma 10 2 2 7" xfId="21914" xr:uid="{01C19939-A6D0-48E8-92F9-4CC500A361E7}"/>
    <cellStyle name="Comma 10 2 3" xfId="2930" xr:uid="{62232F80-3112-4EAB-AADF-279ACB640008}"/>
    <cellStyle name="Comma 10 2 3 2" xfId="17530" xr:uid="{9B4F3FB4-ED2D-4B18-B7B9-D5B785D3C6FA}"/>
    <cellStyle name="Comma 10 2 3 2 2" xfId="54038" xr:uid="{67E963FC-7BF9-4529-B409-570D4D5966BC}"/>
    <cellStyle name="Comma 10 2 3 2 3" xfId="35784" xr:uid="{3FBDEF35-E047-40F7-9795-2E21B0714DB8}"/>
    <cellStyle name="Comma 10 2 3 3" xfId="13880" xr:uid="{BE8BD2E3-99E1-4D83-9B84-859D6CA7D7AC}"/>
    <cellStyle name="Comma 10 2 3 3 2" xfId="50388" xr:uid="{871AF0B1-D5D0-403D-9562-40BC3BC8627C}"/>
    <cellStyle name="Comma 10 2 3 3 3" xfId="32134" xr:uid="{C0FCB26C-68DF-4C92-8CDA-71E240457B8C}"/>
    <cellStyle name="Comma 10 2 3 4" xfId="10230" xr:uid="{EBEAC3D1-4AC6-4BF8-AD2A-5AAFEB455B49}"/>
    <cellStyle name="Comma 10 2 3 4 2" xfId="46738" xr:uid="{4FD8579E-8934-48E8-928E-7A226EC88BAB}"/>
    <cellStyle name="Comma 10 2 3 4 3" xfId="28484" xr:uid="{D74DA5BE-7143-427E-A8D1-46EFE0F509F5}"/>
    <cellStyle name="Comma 10 2 3 5" xfId="6580" xr:uid="{7C18A353-06F7-446B-9C60-11C4F3FEF2D0}"/>
    <cellStyle name="Comma 10 2 3 5 2" xfId="43088" xr:uid="{AF6A97CF-EB92-4B55-8335-6561F147B818}"/>
    <cellStyle name="Comma 10 2 3 5 3" xfId="24834" xr:uid="{86255A4D-E86E-49F5-9C27-90ACF47825DB}"/>
    <cellStyle name="Comma 10 2 3 6" xfId="39438" xr:uid="{F8E2C9D5-0CFC-4891-AD10-9F73C4989900}"/>
    <cellStyle name="Comma 10 2 3 7" xfId="21184" xr:uid="{E4AF4959-3278-4FA5-B40E-E5F64926A5A4}"/>
    <cellStyle name="Comma 10 2 4" xfId="2200" xr:uid="{C152CDDF-4121-4C8B-97F7-1A1FA96739E1}"/>
    <cellStyle name="Comma 10 2 4 2" xfId="16800" xr:uid="{E2F73588-8691-4F84-AC7A-1F72220BC82D}"/>
    <cellStyle name="Comma 10 2 4 2 2" xfId="53308" xr:uid="{E1A1C97F-FCBB-4832-9D8D-1E0F855A72AA}"/>
    <cellStyle name="Comma 10 2 4 2 3" xfId="35054" xr:uid="{FABB7FD9-B17D-429E-A5E4-602D03A4BFE5}"/>
    <cellStyle name="Comma 10 2 4 3" xfId="13150" xr:uid="{EEF8A8F0-0B45-4936-BBE7-45FCDE72EEE7}"/>
    <cellStyle name="Comma 10 2 4 3 2" xfId="49658" xr:uid="{9C2031EA-74DE-4080-A022-93D21CFC7174}"/>
    <cellStyle name="Comma 10 2 4 3 3" xfId="31404" xr:uid="{1F5CDEAE-913F-45F5-BAD3-9F2D68749639}"/>
    <cellStyle name="Comma 10 2 4 4" xfId="9500" xr:uid="{47A53A04-45AF-414B-8906-0BED936F86AA}"/>
    <cellStyle name="Comma 10 2 4 4 2" xfId="46008" xr:uid="{F13FB665-7894-44A9-AC98-3379110C1607}"/>
    <cellStyle name="Comma 10 2 4 4 3" xfId="27754" xr:uid="{85C688A1-B553-4483-BBDA-8217E4358A6F}"/>
    <cellStyle name="Comma 10 2 4 5" xfId="5850" xr:uid="{9169EC40-3C5C-4618-A578-F8A2033060DB}"/>
    <cellStyle name="Comma 10 2 4 5 2" xfId="42358" xr:uid="{748A1B51-6E95-4A33-821F-07DBF9BB2A81}"/>
    <cellStyle name="Comma 10 2 4 5 3" xfId="24104" xr:uid="{1BD3B836-99E5-4766-841B-4CA32662070D}"/>
    <cellStyle name="Comma 10 2 4 6" xfId="38708" xr:uid="{E017C104-1D74-4ED7-ABDF-838D1DCB8E38}"/>
    <cellStyle name="Comma 10 2 4 7" xfId="20454" xr:uid="{B67CD4E5-74FD-48B0-B80E-194DB749081B}"/>
    <cellStyle name="Comma 10 2 5" xfId="1470" xr:uid="{3B12BC80-3B92-49C3-A2E8-F05E8CFB8AD7}"/>
    <cellStyle name="Comma 10 2 5 2" xfId="16070" xr:uid="{368FA159-7CD1-40FC-B637-7D3FFECC4CE8}"/>
    <cellStyle name="Comma 10 2 5 2 2" xfId="52578" xr:uid="{AB5E0343-7F18-4474-8187-41CE4EFD69EC}"/>
    <cellStyle name="Comma 10 2 5 2 3" xfId="34324" xr:uid="{05F7D6A0-A962-4600-830B-C70C26DB2A7B}"/>
    <cellStyle name="Comma 10 2 5 3" xfId="12420" xr:uid="{6A380FBC-3FAE-4E15-9155-555B595515D0}"/>
    <cellStyle name="Comma 10 2 5 3 2" xfId="48928" xr:uid="{098B4B2C-7651-434E-AA52-F0CE8FE35856}"/>
    <cellStyle name="Comma 10 2 5 3 3" xfId="30674" xr:uid="{075DBB77-6A61-4371-96C5-AED0E33CC443}"/>
    <cellStyle name="Comma 10 2 5 4" xfId="8770" xr:uid="{51163468-C88A-43E5-8127-2CE4AC55D4A7}"/>
    <cellStyle name="Comma 10 2 5 4 2" xfId="45278" xr:uid="{CBCEB5E5-027A-4C68-8F24-6FDD59FC6A57}"/>
    <cellStyle name="Comma 10 2 5 4 3" xfId="27024" xr:uid="{A42767BF-9573-4D51-A1A3-3B0BC0F87C2E}"/>
    <cellStyle name="Comma 10 2 5 5" xfId="5120" xr:uid="{E542EFC8-39EB-45C5-98AD-65C4317A9969}"/>
    <cellStyle name="Comma 10 2 5 5 2" xfId="41628" xr:uid="{BB9C1695-874C-4207-A045-568FBAB74BB7}"/>
    <cellStyle name="Comma 10 2 5 5 3" xfId="23374" xr:uid="{7ED35D77-3697-478B-8431-1D2CCC180990}"/>
    <cellStyle name="Comma 10 2 5 6" xfId="37978" xr:uid="{007F25C4-8996-4624-955A-11C48355C0A7}"/>
    <cellStyle name="Comma 10 2 5 7" xfId="19724" xr:uid="{CC88DA4B-3552-4DEC-AF6B-118A3ABFF261}"/>
    <cellStyle name="Comma 10 2 6" xfId="15340" xr:uid="{7F1BBEB5-1E8B-4350-B627-5747423EB4C7}"/>
    <cellStyle name="Comma 10 2 6 2" xfId="51848" xr:uid="{069E1017-BA36-44AC-A95E-E5DAE5D3AD0C}"/>
    <cellStyle name="Comma 10 2 6 3" xfId="33594" xr:uid="{9D663A0F-49D9-461B-8613-E1E80862697E}"/>
    <cellStyle name="Comma 10 2 7" xfId="11690" xr:uid="{AA8FC7D4-8015-47E7-9433-9113CAFE27E4}"/>
    <cellStyle name="Comma 10 2 7 2" xfId="48198" xr:uid="{1DEADA1D-9E8C-4EE6-8AAE-2B55784E4959}"/>
    <cellStyle name="Comma 10 2 7 3" xfId="29944" xr:uid="{00F3FE0E-249F-48A6-A653-2D458CBCD548}"/>
    <cellStyle name="Comma 10 2 8" xfId="8040" xr:uid="{5F415ADF-2453-4C0B-AF38-9553C9F31965}"/>
    <cellStyle name="Comma 10 2 8 2" xfId="44548" xr:uid="{5D6AB679-8FC5-4FC6-9E7C-83269E5EA801}"/>
    <cellStyle name="Comma 10 2 8 3" xfId="26294" xr:uid="{B5CD60A9-688A-48FB-823F-943D63EDF2F4}"/>
    <cellStyle name="Comma 10 2 9" xfId="4390" xr:uid="{F1F40EAB-E585-4C23-9201-16CF05CBC566}"/>
    <cellStyle name="Comma 10 2 9 2" xfId="40898" xr:uid="{4AC75308-320E-4FF3-BF5B-B8109F95A118}"/>
    <cellStyle name="Comma 10 2 9 3" xfId="22644" xr:uid="{F3163612-FDCA-465B-8078-B08B3CA1C0AB}"/>
    <cellStyle name="Comma 10 3" xfId="636" xr:uid="{117F0859-5A5A-40D9-B242-4868AEC061BC}"/>
    <cellStyle name="Comma 10 3 10" xfId="37144" xr:uid="{006C90F0-75ED-478B-8768-7D40C123A1E4}"/>
    <cellStyle name="Comma 10 3 11" xfId="18890" xr:uid="{39422B7A-0CD4-4290-8D10-8FBA50C40F52}"/>
    <cellStyle name="Comma 10 3 2" xfId="3556" xr:uid="{648E15E6-D8C2-468E-B159-1DE47A2E0008}"/>
    <cellStyle name="Comma 10 3 2 2" xfId="18156" xr:uid="{26D30B8B-0A1A-4393-8D1D-2096B7603958}"/>
    <cellStyle name="Comma 10 3 2 2 2" xfId="54664" xr:uid="{63282C4A-5CBA-4818-8212-32E4EA013419}"/>
    <cellStyle name="Comma 10 3 2 2 3" xfId="36410" xr:uid="{D7E27419-A56D-40BA-BB99-A6ABAE1582D6}"/>
    <cellStyle name="Comma 10 3 2 3" xfId="14506" xr:uid="{46A823FD-3BE8-45D4-9CF3-4BC86FF216C3}"/>
    <cellStyle name="Comma 10 3 2 3 2" xfId="51014" xr:uid="{4FAD2DC5-2B4B-4A71-9E55-6F1BD3F982F8}"/>
    <cellStyle name="Comma 10 3 2 3 3" xfId="32760" xr:uid="{7FF79B6C-91DF-439D-93BB-02598BB27C1D}"/>
    <cellStyle name="Comma 10 3 2 4" xfId="10856" xr:uid="{BBFE3EBB-F6E1-490A-B14D-0682C82BB24A}"/>
    <cellStyle name="Comma 10 3 2 4 2" xfId="47364" xr:uid="{682EC40A-9A19-4526-8B66-74E34FECFE5B}"/>
    <cellStyle name="Comma 10 3 2 4 3" xfId="29110" xr:uid="{AA7E143A-8B06-4EB8-AECD-02A40412E386}"/>
    <cellStyle name="Comma 10 3 2 5" xfId="7206" xr:uid="{4F2A0456-B765-48D9-A98E-68F5ADC97FC5}"/>
    <cellStyle name="Comma 10 3 2 5 2" xfId="43714" xr:uid="{92CCECE7-2C7F-45D8-AAE7-B20F06A64DB4}"/>
    <cellStyle name="Comma 10 3 2 5 3" xfId="25460" xr:uid="{F1F2902E-743A-4075-9735-60C669E4C982}"/>
    <cellStyle name="Comma 10 3 2 6" xfId="40064" xr:uid="{4C7E86F6-8446-4AFE-A7C2-37734FF0F484}"/>
    <cellStyle name="Comma 10 3 2 7" xfId="21810" xr:uid="{A3EB071C-ACD6-4285-8183-AD69EA95AA4E}"/>
    <cellStyle name="Comma 10 3 3" xfId="2826" xr:uid="{A6D2724C-BF9B-4E96-B9E2-423A5BEB1A65}"/>
    <cellStyle name="Comma 10 3 3 2" xfId="17426" xr:uid="{10800011-C576-4BAA-8527-97BF17774F56}"/>
    <cellStyle name="Comma 10 3 3 2 2" xfId="53934" xr:uid="{749329E8-3D9F-42C3-9A2C-736F37430980}"/>
    <cellStyle name="Comma 10 3 3 2 3" xfId="35680" xr:uid="{3A81085A-73BC-4AD1-AD42-1930E7247054}"/>
    <cellStyle name="Comma 10 3 3 3" xfId="13776" xr:uid="{AC7D6CF8-DCBE-48DA-9DAA-BDC81D42A978}"/>
    <cellStyle name="Comma 10 3 3 3 2" xfId="50284" xr:uid="{289EA0A8-CD0C-4BC8-81AF-DB35ADB319D4}"/>
    <cellStyle name="Comma 10 3 3 3 3" xfId="32030" xr:uid="{06D14ABD-9485-41E4-A1D9-D420A0E5E009}"/>
    <cellStyle name="Comma 10 3 3 4" xfId="10126" xr:uid="{C3398B36-9E11-4349-9818-DABC2656DFFE}"/>
    <cellStyle name="Comma 10 3 3 4 2" xfId="46634" xr:uid="{9A3B2B4E-A20B-4A4A-9DB5-5A229ECFB0AC}"/>
    <cellStyle name="Comma 10 3 3 4 3" xfId="28380" xr:uid="{F596C45C-0638-4A06-9BD7-7CD4349768EE}"/>
    <cellStyle name="Comma 10 3 3 5" xfId="6476" xr:uid="{16898D04-7EEE-48BC-9D41-08468B84280D}"/>
    <cellStyle name="Comma 10 3 3 5 2" xfId="42984" xr:uid="{999FEE53-23EF-4E6F-82DA-7F66EA9D7423}"/>
    <cellStyle name="Comma 10 3 3 5 3" xfId="24730" xr:uid="{37465255-10DC-4AEF-9B07-3938CBC4EEE4}"/>
    <cellStyle name="Comma 10 3 3 6" xfId="39334" xr:uid="{F1024046-1EF7-42BD-BB67-BB39DD479A66}"/>
    <cellStyle name="Comma 10 3 3 7" xfId="21080" xr:uid="{16F29F83-F09D-4932-A14B-655796277863}"/>
    <cellStyle name="Comma 10 3 4" xfId="2096" xr:uid="{31FCC5CE-C128-41FD-B1AB-D3802BF5D472}"/>
    <cellStyle name="Comma 10 3 4 2" xfId="16696" xr:uid="{96C5167F-B433-47EF-A612-EF0344CD5CE3}"/>
    <cellStyle name="Comma 10 3 4 2 2" xfId="53204" xr:uid="{56800C90-5F77-4D13-A742-5AB25045F8C6}"/>
    <cellStyle name="Comma 10 3 4 2 3" xfId="34950" xr:uid="{4A99FE7D-8C8E-43B2-A5C8-2E6E926B8EA6}"/>
    <cellStyle name="Comma 10 3 4 3" xfId="13046" xr:uid="{539DEFA7-4DBE-45C0-B935-4BAF5C69C67B}"/>
    <cellStyle name="Comma 10 3 4 3 2" xfId="49554" xr:uid="{EA58CA83-1A57-4F49-B980-BEE56FB142A6}"/>
    <cellStyle name="Comma 10 3 4 3 3" xfId="31300" xr:uid="{E70BE8D9-6B6B-4463-B830-CF3D508A292C}"/>
    <cellStyle name="Comma 10 3 4 4" xfId="9396" xr:uid="{33AB672E-E8FD-416A-B1B2-60A5ABD80AE1}"/>
    <cellStyle name="Comma 10 3 4 4 2" xfId="45904" xr:uid="{B17ECA22-BCFE-4550-9FF9-1A06A0D181DF}"/>
    <cellStyle name="Comma 10 3 4 4 3" xfId="27650" xr:uid="{079ED12D-14C0-4BB1-A4CC-3DF70A52646B}"/>
    <cellStyle name="Comma 10 3 4 5" xfId="5746" xr:uid="{76193E09-B18F-482D-92A7-D83C05B347DC}"/>
    <cellStyle name="Comma 10 3 4 5 2" xfId="42254" xr:uid="{117F7E51-F372-43FF-9346-6068F6875AEB}"/>
    <cellStyle name="Comma 10 3 4 5 3" xfId="24000" xr:uid="{DDC12EFE-E9ED-4BF8-B1EA-A577A80ED9A7}"/>
    <cellStyle name="Comma 10 3 4 6" xfId="38604" xr:uid="{4474D690-08BD-4B39-ACD1-924DE121E6A0}"/>
    <cellStyle name="Comma 10 3 4 7" xfId="20350" xr:uid="{EB66CE26-B1FB-4A18-A4B9-A7601E04734C}"/>
    <cellStyle name="Comma 10 3 5" xfId="1366" xr:uid="{3742758D-2F86-438B-B211-66CB6243041B}"/>
    <cellStyle name="Comma 10 3 5 2" xfId="15966" xr:uid="{8766F257-BA14-4717-8403-F7118FD68EC7}"/>
    <cellStyle name="Comma 10 3 5 2 2" xfId="52474" xr:uid="{D1394879-42E0-42C4-9F95-EE95DB0D7DF6}"/>
    <cellStyle name="Comma 10 3 5 2 3" xfId="34220" xr:uid="{AD789C0C-CABA-4633-8D17-35FF97BC08D8}"/>
    <cellStyle name="Comma 10 3 5 3" xfId="12316" xr:uid="{63EB4216-0E62-4706-B8B4-F64301F6359E}"/>
    <cellStyle name="Comma 10 3 5 3 2" xfId="48824" xr:uid="{8862DA07-1309-429F-AED9-C16CE9660D55}"/>
    <cellStyle name="Comma 10 3 5 3 3" xfId="30570" xr:uid="{CBBBCEDD-8CD9-49B2-99C6-317517E2C144}"/>
    <cellStyle name="Comma 10 3 5 4" xfId="8666" xr:uid="{8F5C5FB3-D314-4AA0-A54E-074A9F22D799}"/>
    <cellStyle name="Comma 10 3 5 4 2" xfId="45174" xr:uid="{242E95B3-1BF9-434D-9881-9A7818DCD6AD}"/>
    <cellStyle name="Comma 10 3 5 4 3" xfId="26920" xr:uid="{FFB84291-0154-4EEA-8035-502040349208}"/>
    <cellStyle name="Comma 10 3 5 5" xfId="5016" xr:uid="{D7FE98F1-FEC7-4380-AD58-F922D8D2F21A}"/>
    <cellStyle name="Comma 10 3 5 5 2" xfId="41524" xr:uid="{10F6CD10-C431-4023-92E3-7F8D1B008515}"/>
    <cellStyle name="Comma 10 3 5 5 3" xfId="23270" xr:uid="{51522BC3-66EE-4DFC-BA18-12B47B9D0B6F}"/>
    <cellStyle name="Comma 10 3 5 6" xfId="37874" xr:uid="{94965D83-AEB1-4BCC-A94A-44064EF6CB1F}"/>
    <cellStyle name="Comma 10 3 5 7" xfId="19620" xr:uid="{E3DD7A87-F2F3-418D-A4CF-A7F83D4BC1D7}"/>
    <cellStyle name="Comma 10 3 6" xfId="15236" xr:uid="{0511DE01-DF10-403E-9F79-FE37DAEF7581}"/>
    <cellStyle name="Comma 10 3 6 2" xfId="51744" xr:uid="{887383FE-F3BA-46D2-8622-7BE37B178F78}"/>
    <cellStyle name="Comma 10 3 6 3" xfId="33490" xr:uid="{A3E0B55C-C347-4CAD-8FF7-C9E9051D8635}"/>
    <cellStyle name="Comma 10 3 7" xfId="11586" xr:uid="{A8DCB417-A852-4FD7-A307-D42DA8396888}"/>
    <cellStyle name="Comma 10 3 7 2" xfId="48094" xr:uid="{C9F55D62-47C8-4987-BD94-3E5330DF6386}"/>
    <cellStyle name="Comma 10 3 7 3" xfId="29840" xr:uid="{B1AC9556-C749-42D7-B7EC-A2E58096980E}"/>
    <cellStyle name="Comma 10 3 8" xfId="7936" xr:uid="{9ED644CD-C137-4ADA-9ADC-ECAD2B297265}"/>
    <cellStyle name="Comma 10 3 8 2" xfId="44444" xr:uid="{0FBA0429-7FCF-4CBB-8AD8-C4E77F0FDAF9}"/>
    <cellStyle name="Comma 10 3 8 3" xfId="26190" xr:uid="{C2D202C1-60F3-4733-B821-809ECA01FF61}"/>
    <cellStyle name="Comma 10 3 9" xfId="4286" xr:uid="{59C81822-E865-4656-A718-952BDB3DE958}"/>
    <cellStyle name="Comma 10 3 9 2" xfId="40794" xr:uid="{8C24DE50-1B98-41A9-8B15-6F628BC06EF4}"/>
    <cellStyle name="Comma 10 3 9 3" xfId="22540" xr:uid="{1142F063-529D-4D9B-9D89-43832A8DB77F}"/>
    <cellStyle name="Comma 10 4" xfId="532" xr:uid="{7B99332B-6635-4246-901F-A217AC0F36BD}"/>
    <cellStyle name="Comma 10 4 10" xfId="37040" xr:uid="{3788857B-AD2D-496E-8DA0-15977F5EA90B}"/>
    <cellStyle name="Comma 10 4 11" xfId="18786" xr:uid="{E255C67C-2ED0-4C82-99C6-53C11DAEB7BC}"/>
    <cellStyle name="Comma 10 4 2" xfId="3452" xr:uid="{CA429535-79ED-4424-969D-68E8301B9B55}"/>
    <cellStyle name="Comma 10 4 2 2" xfId="18052" xr:uid="{3E4782AD-090B-4116-BEE7-1803457DC8B5}"/>
    <cellStyle name="Comma 10 4 2 2 2" xfId="54560" xr:uid="{389F6FB4-1A1F-44D5-A375-5F7626D7C457}"/>
    <cellStyle name="Comma 10 4 2 2 3" xfId="36306" xr:uid="{51FA47E9-331A-4DBD-A4C1-2BEE85B4AB17}"/>
    <cellStyle name="Comma 10 4 2 3" xfId="14402" xr:uid="{FACCB3D9-FB88-4DD5-B102-9AA3616D45D6}"/>
    <cellStyle name="Comma 10 4 2 3 2" xfId="50910" xr:uid="{7E66DE00-6E0E-4DCA-80F7-CB2E0894535F}"/>
    <cellStyle name="Comma 10 4 2 3 3" xfId="32656" xr:uid="{5E5A82C9-1E6A-47B2-B3CF-3DB3B7101E3D}"/>
    <cellStyle name="Comma 10 4 2 4" xfId="10752" xr:uid="{2954041F-CE89-4654-AC52-AD9A12D635EA}"/>
    <cellStyle name="Comma 10 4 2 4 2" xfId="47260" xr:uid="{8B2788D4-7972-43A9-8095-882CBA5B9DBC}"/>
    <cellStyle name="Comma 10 4 2 4 3" xfId="29006" xr:uid="{54DD90AB-C6FF-4E11-BB3E-3CDE304F933B}"/>
    <cellStyle name="Comma 10 4 2 5" xfId="7102" xr:uid="{73A9A5AF-7163-4EF1-BB4F-F881BF3614DF}"/>
    <cellStyle name="Comma 10 4 2 5 2" xfId="43610" xr:uid="{CC404C5C-780C-4696-A334-4C02E381DB73}"/>
    <cellStyle name="Comma 10 4 2 5 3" xfId="25356" xr:uid="{1BAF4850-36D5-49C2-BAEB-6DD0A3F07646}"/>
    <cellStyle name="Comma 10 4 2 6" xfId="39960" xr:uid="{7D08513E-C0C4-44EE-B340-56279052B1FB}"/>
    <cellStyle name="Comma 10 4 2 7" xfId="21706" xr:uid="{1716C643-D486-44E9-9A59-BE28326C6147}"/>
    <cellStyle name="Comma 10 4 3" xfId="2722" xr:uid="{1C6762A2-B13D-4B3A-925D-300717BE6FC5}"/>
    <cellStyle name="Comma 10 4 3 2" xfId="17322" xr:uid="{B6170CF0-A89A-4D2A-A5CB-653849AFCB6B}"/>
    <cellStyle name="Comma 10 4 3 2 2" xfId="53830" xr:uid="{B95C3239-6664-4275-B826-4EFB2C769655}"/>
    <cellStyle name="Comma 10 4 3 2 3" xfId="35576" xr:uid="{1982DBE8-27AD-45FB-9AFA-010FAF349B1E}"/>
    <cellStyle name="Comma 10 4 3 3" xfId="13672" xr:uid="{5D455139-7393-4960-9F3F-FB17F6547A94}"/>
    <cellStyle name="Comma 10 4 3 3 2" xfId="50180" xr:uid="{8F5EBE56-C3ED-41F5-99E5-B9FE2CEAF5D1}"/>
    <cellStyle name="Comma 10 4 3 3 3" xfId="31926" xr:uid="{CB98BAC7-7E24-4453-A141-5A69402A0C0C}"/>
    <cellStyle name="Comma 10 4 3 4" xfId="10022" xr:uid="{E5D407CE-3B6D-4F24-AB80-97B508D44DBC}"/>
    <cellStyle name="Comma 10 4 3 4 2" xfId="46530" xr:uid="{EA734CA6-B1E7-4A02-8B38-B8F43F6637D1}"/>
    <cellStyle name="Comma 10 4 3 4 3" xfId="28276" xr:uid="{DC827718-78A5-41D9-88AD-81DD59E5FFAD}"/>
    <cellStyle name="Comma 10 4 3 5" xfId="6372" xr:uid="{B0B6F94E-7E98-4BDC-AEBD-D50045385240}"/>
    <cellStyle name="Comma 10 4 3 5 2" xfId="42880" xr:uid="{6D4BD85E-A1EE-4CDC-90E7-2C2C50EECA1F}"/>
    <cellStyle name="Comma 10 4 3 5 3" xfId="24626" xr:uid="{7EC19AC2-DCD7-4B74-B920-6B87240A8CAD}"/>
    <cellStyle name="Comma 10 4 3 6" xfId="39230" xr:uid="{B64BBA5E-8FB0-4BC0-AB73-4866026EF5BB}"/>
    <cellStyle name="Comma 10 4 3 7" xfId="20976" xr:uid="{1F8AB559-D46A-487D-8BD3-44DD527EF6BB}"/>
    <cellStyle name="Comma 10 4 4" xfId="1992" xr:uid="{1BD38CE4-D54C-4581-8E22-375E2732D9EA}"/>
    <cellStyle name="Comma 10 4 4 2" xfId="16592" xr:uid="{05E13952-0F94-4F4A-9615-469D20482A19}"/>
    <cellStyle name="Comma 10 4 4 2 2" xfId="53100" xr:uid="{819FBD49-15C3-44A3-8CE5-A46253374127}"/>
    <cellStyle name="Comma 10 4 4 2 3" xfId="34846" xr:uid="{3DF15597-D8D4-4898-84AF-3987C33533FA}"/>
    <cellStyle name="Comma 10 4 4 3" xfId="12942" xr:uid="{3EB90FBD-978C-4EB4-A645-77EF413D3B61}"/>
    <cellStyle name="Comma 10 4 4 3 2" xfId="49450" xr:uid="{5597C104-87F5-41A6-A61C-AE6807D91189}"/>
    <cellStyle name="Comma 10 4 4 3 3" xfId="31196" xr:uid="{DD4CD386-66F3-499D-A8B3-668A3CC5E0B6}"/>
    <cellStyle name="Comma 10 4 4 4" xfId="9292" xr:uid="{CD15CFAD-A4AF-4E82-8208-EA24E1BBF50C}"/>
    <cellStyle name="Comma 10 4 4 4 2" xfId="45800" xr:uid="{185BFCC1-4A30-4DD0-BFCB-8DF2A675231C}"/>
    <cellStyle name="Comma 10 4 4 4 3" xfId="27546" xr:uid="{5BEE53EB-F44D-4C29-9BE6-FFCEA325896E}"/>
    <cellStyle name="Comma 10 4 4 5" xfId="5642" xr:uid="{33FBCD09-943D-4CA0-80B1-BAFFDCA2BCAC}"/>
    <cellStyle name="Comma 10 4 4 5 2" xfId="42150" xr:uid="{19C781DD-804E-4716-9C95-02707471A24F}"/>
    <cellStyle name="Comma 10 4 4 5 3" xfId="23896" xr:uid="{3F3408E4-835A-49FA-BA52-03A87D17635C}"/>
    <cellStyle name="Comma 10 4 4 6" xfId="38500" xr:uid="{8CF63C0E-E118-473F-A557-9C92505D91F0}"/>
    <cellStyle name="Comma 10 4 4 7" xfId="20246" xr:uid="{CBD7338E-546C-45F1-ABBB-AC23A13F33AA}"/>
    <cellStyle name="Comma 10 4 5" xfId="1262" xr:uid="{16C3DB55-06AC-4AD1-85F9-BF3BB81FD2E3}"/>
    <cellStyle name="Comma 10 4 5 2" xfId="15862" xr:uid="{DBFFE464-D4EC-4AA9-A834-79B772E36948}"/>
    <cellStyle name="Comma 10 4 5 2 2" xfId="52370" xr:uid="{46C4E8C0-88D5-4032-A89A-56BF0A5A6EAD}"/>
    <cellStyle name="Comma 10 4 5 2 3" xfId="34116" xr:uid="{882A9852-EE99-4736-BDB2-3B88CD795CC1}"/>
    <cellStyle name="Comma 10 4 5 3" xfId="12212" xr:uid="{7D26356F-6521-4583-A436-845D7D380B85}"/>
    <cellStyle name="Comma 10 4 5 3 2" xfId="48720" xr:uid="{135C11B8-5FA5-4A70-9178-2C4E47C70230}"/>
    <cellStyle name="Comma 10 4 5 3 3" xfId="30466" xr:uid="{FC707951-BEAD-4607-B358-197580D2F855}"/>
    <cellStyle name="Comma 10 4 5 4" xfId="8562" xr:uid="{90735072-9F10-476F-A45B-0BE1B9D87D9B}"/>
    <cellStyle name="Comma 10 4 5 4 2" xfId="45070" xr:uid="{D410B883-F965-4729-812D-348F8F29602E}"/>
    <cellStyle name="Comma 10 4 5 4 3" xfId="26816" xr:uid="{3BE1EAFE-744F-4769-B51E-3C1DE55A7C63}"/>
    <cellStyle name="Comma 10 4 5 5" xfId="4912" xr:uid="{94B1973E-FBB7-44BC-A7E9-C1AC7697279C}"/>
    <cellStyle name="Comma 10 4 5 5 2" xfId="41420" xr:uid="{887C6311-C64D-4B19-ABB2-7ECE0210DB5F}"/>
    <cellStyle name="Comma 10 4 5 5 3" xfId="23166" xr:uid="{B3705958-F2CD-493C-AAEF-DC3EB2CFCB47}"/>
    <cellStyle name="Comma 10 4 5 6" xfId="37770" xr:uid="{939627BA-C2FB-40D1-BBFF-F1A7ED3DAB28}"/>
    <cellStyle name="Comma 10 4 5 7" xfId="19516" xr:uid="{93F25E91-1A33-4A5F-98C8-6F59995F3F1B}"/>
    <cellStyle name="Comma 10 4 6" xfId="15132" xr:uid="{60B36928-264E-4D6A-858E-CFD4B6B9DD9A}"/>
    <cellStyle name="Comma 10 4 6 2" xfId="51640" xr:uid="{84334227-3360-44C2-A72A-3F357DAEE04B}"/>
    <cellStyle name="Comma 10 4 6 3" xfId="33386" xr:uid="{4C8B5622-101D-421E-8566-8286760CF6C5}"/>
    <cellStyle name="Comma 10 4 7" xfId="11482" xr:uid="{D9505BDB-AF96-44B1-B05D-581CF7E50416}"/>
    <cellStyle name="Comma 10 4 7 2" xfId="47990" xr:uid="{F40E91CE-AA96-42F8-B3EC-77EB59773291}"/>
    <cellStyle name="Comma 10 4 7 3" xfId="29736" xr:uid="{93CB6054-093B-47E5-8D59-C07C7C3853C4}"/>
    <cellStyle name="Comma 10 4 8" xfId="7832" xr:uid="{90219FF9-0673-4849-85B7-1E9D7830CAA3}"/>
    <cellStyle name="Comma 10 4 8 2" xfId="44340" xr:uid="{46558589-E777-4F39-93CD-2F9B1853ED45}"/>
    <cellStyle name="Comma 10 4 8 3" xfId="26086" xr:uid="{824E8610-B8A9-4250-BECA-0820AC78CADB}"/>
    <cellStyle name="Comma 10 4 9" xfId="4182" xr:uid="{B182AEA6-192A-4110-9002-BBD781446B78}"/>
    <cellStyle name="Comma 10 4 9 2" xfId="40690" xr:uid="{BF11A9ED-DCAB-4554-9B96-752BD900B8C6}"/>
    <cellStyle name="Comma 10 4 9 3" xfId="22436" xr:uid="{87313530-5C68-4D5C-BA25-B9AA6F74BF8F}"/>
    <cellStyle name="Comma 10 5" xfId="428" xr:uid="{30995FD5-7B9E-4AED-A4A8-9DF2C3BF0B99}"/>
    <cellStyle name="Comma 10 5 10" xfId="36936" xr:uid="{22B716B3-6583-4478-833A-8E1CF0757BC8}"/>
    <cellStyle name="Comma 10 5 11" xfId="18682" xr:uid="{0E7EF122-4650-4FA3-8C2F-4C911CDBE169}"/>
    <cellStyle name="Comma 10 5 2" xfId="3348" xr:uid="{2E584B11-CE3D-4F4A-B7BB-ECC9F16DCCDB}"/>
    <cellStyle name="Comma 10 5 2 2" xfId="17948" xr:uid="{04F4EC11-B0D9-48E8-ACF8-C957C0812823}"/>
    <cellStyle name="Comma 10 5 2 2 2" xfId="54456" xr:uid="{AC3A8BAD-A51E-4BF5-BC32-1674503D5AE9}"/>
    <cellStyle name="Comma 10 5 2 2 3" xfId="36202" xr:uid="{FEF13421-8A17-4E74-8FDD-26ACD1A5F0C3}"/>
    <cellStyle name="Comma 10 5 2 3" xfId="14298" xr:uid="{08D1384B-49A5-4A19-8CC4-A8222D85DF8F}"/>
    <cellStyle name="Comma 10 5 2 3 2" xfId="50806" xr:uid="{391612A9-3550-4980-BFB9-ABA72A3E5B5C}"/>
    <cellStyle name="Comma 10 5 2 3 3" xfId="32552" xr:uid="{9E0A49CE-EB71-40CA-B7B7-56D6C0CD6687}"/>
    <cellStyle name="Comma 10 5 2 4" xfId="10648" xr:uid="{DA11B38D-65EF-4A38-8DC3-D94D2D31708C}"/>
    <cellStyle name="Comma 10 5 2 4 2" xfId="47156" xr:uid="{9EBF5401-7360-42B6-B75C-214C77B92299}"/>
    <cellStyle name="Comma 10 5 2 4 3" xfId="28902" xr:uid="{D2D3BAED-E52E-4E6E-A33A-7DEB1A6CCEFC}"/>
    <cellStyle name="Comma 10 5 2 5" xfId="6998" xr:uid="{E1B406C8-6552-4B4E-BA79-0A6A149D3EBC}"/>
    <cellStyle name="Comma 10 5 2 5 2" xfId="43506" xr:uid="{3977DC4D-EC5D-4FD6-A420-3457F8DD04CE}"/>
    <cellStyle name="Comma 10 5 2 5 3" xfId="25252" xr:uid="{7D300D52-9CA6-4B8D-B788-2566A67E7E9D}"/>
    <cellStyle name="Comma 10 5 2 6" xfId="39856" xr:uid="{0CAC52E3-5FB8-4B64-BBBA-6C4744E84EB8}"/>
    <cellStyle name="Comma 10 5 2 7" xfId="21602" xr:uid="{33671BCE-22A2-4FC1-BCA0-9940C912522D}"/>
    <cellStyle name="Comma 10 5 3" xfId="2618" xr:uid="{6C34A056-31B1-4319-98C9-1AA4836F965D}"/>
    <cellStyle name="Comma 10 5 3 2" xfId="17218" xr:uid="{D75EFE92-3ECC-4BF5-9494-0E1E8BF78842}"/>
    <cellStyle name="Comma 10 5 3 2 2" xfId="53726" xr:uid="{2E11E847-8663-4664-A778-FE92126A0300}"/>
    <cellStyle name="Comma 10 5 3 2 3" xfId="35472" xr:uid="{87379870-D110-4077-9DFC-C68346E70477}"/>
    <cellStyle name="Comma 10 5 3 3" xfId="13568" xr:uid="{ECC3C1DE-ED87-4591-8C37-5459BA4DE9E2}"/>
    <cellStyle name="Comma 10 5 3 3 2" xfId="50076" xr:uid="{C757C7BD-5D26-4C4E-B096-E8596BB88A96}"/>
    <cellStyle name="Comma 10 5 3 3 3" xfId="31822" xr:uid="{00F72D4D-A8B3-4FED-AD89-0C30BF76EA3F}"/>
    <cellStyle name="Comma 10 5 3 4" xfId="9918" xr:uid="{E8B78858-253A-44C1-91E2-FDC932F00593}"/>
    <cellStyle name="Comma 10 5 3 4 2" xfId="46426" xr:uid="{47D23D47-3EBB-479B-9DF3-E9422DAB2FAC}"/>
    <cellStyle name="Comma 10 5 3 4 3" xfId="28172" xr:uid="{3A14EF54-DE9C-41C8-937C-CF6E69658B3B}"/>
    <cellStyle name="Comma 10 5 3 5" xfId="6268" xr:uid="{72B92888-3A73-4BF9-B3AC-816319C74FE3}"/>
    <cellStyle name="Comma 10 5 3 5 2" xfId="42776" xr:uid="{23DD0828-AD56-47B3-8FEB-55256ADE3132}"/>
    <cellStyle name="Comma 10 5 3 5 3" xfId="24522" xr:uid="{ACB73CCA-C9C2-40BF-B6C7-5370E6E27E12}"/>
    <cellStyle name="Comma 10 5 3 6" xfId="39126" xr:uid="{ED86D3B1-B56F-48CB-B577-F3B52C515800}"/>
    <cellStyle name="Comma 10 5 3 7" xfId="20872" xr:uid="{1E2F3AB9-03FA-4C12-90C7-CE8A85EA0A2F}"/>
    <cellStyle name="Comma 10 5 4" xfId="1888" xr:uid="{825A49F6-BB5A-4E50-A69D-BE344D2E7C23}"/>
    <cellStyle name="Comma 10 5 4 2" xfId="16488" xr:uid="{A982FAF9-03F9-4CEC-ACBF-22EA00CF6A45}"/>
    <cellStyle name="Comma 10 5 4 2 2" xfId="52996" xr:uid="{0CE48011-5CDA-4BF6-95F4-A7863106E6FD}"/>
    <cellStyle name="Comma 10 5 4 2 3" xfId="34742" xr:uid="{918C8F5D-4DC8-4147-9F50-C515A4E37D95}"/>
    <cellStyle name="Comma 10 5 4 3" xfId="12838" xr:uid="{80A770CA-881F-4377-BB5E-DC65D62256E6}"/>
    <cellStyle name="Comma 10 5 4 3 2" xfId="49346" xr:uid="{92DFC22C-20BF-4DB0-8623-5ACBCE5B25FF}"/>
    <cellStyle name="Comma 10 5 4 3 3" xfId="31092" xr:uid="{12A9E323-09EE-4B43-AE81-5E1B2CA0920A}"/>
    <cellStyle name="Comma 10 5 4 4" xfId="9188" xr:uid="{2ED70ACF-710D-4DA2-B9CA-67A8C0B6318E}"/>
    <cellStyle name="Comma 10 5 4 4 2" xfId="45696" xr:uid="{78985BF7-4D87-4577-B721-6F9A0EB2E781}"/>
    <cellStyle name="Comma 10 5 4 4 3" xfId="27442" xr:uid="{A7DC52F3-ADC3-4A57-81F8-4917FA10D6BD}"/>
    <cellStyle name="Comma 10 5 4 5" xfId="5538" xr:uid="{A2723030-EE93-423C-AB93-C07245D1D047}"/>
    <cellStyle name="Comma 10 5 4 5 2" xfId="42046" xr:uid="{7414000B-A63B-4614-A436-40F4FDB66045}"/>
    <cellStyle name="Comma 10 5 4 5 3" xfId="23792" xr:uid="{774782ED-F64C-465E-9722-DC40CA558AB9}"/>
    <cellStyle name="Comma 10 5 4 6" xfId="38396" xr:uid="{5E2609EA-E931-43E9-9E20-890282AFB204}"/>
    <cellStyle name="Comma 10 5 4 7" xfId="20142" xr:uid="{FEE09556-FA41-43E0-8C2B-20031A1D85B5}"/>
    <cellStyle name="Comma 10 5 5" xfId="1158" xr:uid="{6C747882-9ABF-4CB2-9B00-6E715AC9F6C6}"/>
    <cellStyle name="Comma 10 5 5 2" xfId="15758" xr:uid="{F0DDF576-2AF5-43B7-A30F-B0CD4248DDFD}"/>
    <cellStyle name="Comma 10 5 5 2 2" xfId="52266" xr:uid="{E79E5048-F397-4DD0-AD3C-2344F350D75A}"/>
    <cellStyle name="Comma 10 5 5 2 3" xfId="34012" xr:uid="{5511A0CB-634C-4B62-B9DD-CFD2D1DF4D3F}"/>
    <cellStyle name="Comma 10 5 5 3" xfId="12108" xr:uid="{41D025A8-CF33-4B00-ADDD-A3D48BB7A580}"/>
    <cellStyle name="Comma 10 5 5 3 2" xfId="48616" xr:uid="{53EE1E32-B78A-4AA4-B824-BB4916122EEC}"/>
    <cellStyle name="Comma 10 5 5 3 3" xfId="30362" xr:uid="{45C56726-E4DB-414C-B028-353816677138}"/>
    <cellStyle name="Comma 10 5 5 4" xfId="8458" xr:uid="{72BDFD27-A055-4278-BA8D-0FC429265AA7}"/>
    <cellStyle name="Comma 10 5 5 4 2" xfId="44966" xr:uid="{880A7DC1-9283-4961-BE61-AEE73EF0800F}"/>
    <cellStyle name="Comma 10 5 5 4 3" xfId="26712" xr:uid="{48237398-6C17-46A3-A316-EA5BC7B07F24}"/>
    <cellStyle name="Comma 10 5 5 5" xfId="4808" xr:uid="{3F19AD80-C1A2-4EAE-BB18-54EACCCA3EBA}"/>
    <cellStyle name="Comma 10 5 5 5 2" xfId="41316" xr:uid="{9746070C-62C1-426E-A690-9A7BF5F6823F}"/>
    <cellStyle name="Comma 10 5 5 5 3" xfId="23062" xr:uid="{FF837059-1080-48F4-B4B7-070B3E648BE7}"/>
    <cellStyle name="Comma 10 5 5 6" xfId="37666" xr:uid="{AEC048A5-0625-4716-865A-DCD7FE02DA8E}"/>
    <cellStyle name="Comma 10 5 5 7" xfId="19412" xr:uid="{72EBBC10-BCA5-406D-AC96-AEDDFFCF2F64}"/>
    <cellStyle name="Comma 10 5 6" xfId="15028" xr:uid="{7480C9F0-1A78-41BB-865B-B293D1E0517D}"/>
    <cellStyle name="Comma 10 5 6 2" xfId="51536" xr:uid="{819AE3F4-1CDC-4CBA-9D68-A7A3C83555DF}"/>
    <cellStyle name="Comma 10 5 6 3" xfId="33282" xr:uid="{7D79BBF5-79C7-444E-9575-884B1C50AC8B}"/>
    <cellStyle name="Comma 10 5 7" xfId="11378" xr:uid="{2F0DAB0A-AC94-4E83-84C4-63BAD7CA9DCA}"/>
    <cellStyle name="Comma 10 5 7 2" xfId="47886" xr:uid="{38589D62-F217-4E77-A61F-AA45083270F6}"/>
    <cellStyle name="Comma 10 5 7 3" xfId="29632" xr:uid="{BE966FE6-523A-45B2-BE0C-494EE94A2F18}"/>
    <cellStyle name="Comma 10 5 8" xfId="7728" xr:uid="{E503FB79-7E44-44FA-87EF-911507FDEE41}"/>
    <cellStyle name="Comma 10 5 8 2" xfId="44236" xr:uid="{FA2016CD-7F4C-47F8-9341-E2AE7978009F}"/>
    <cellStyle name="Comma 10 5 8 3" xfId="25982" xr:uid="{79C15B47-525D-4808-A012-201702E98BA0}"/>
    <cellStyle name="Comma 10 5 9" xfId="4078" xr:uid="{FDA77972-982C-4F9C-9C00-00F647EB6E38}"/>
    <cellStyle name="Comma 10 5 9 2" xfId="40586" xr:uid="{FFEFADA4-F977-4154-A6CE-B6AA7F973275}"/>
    <cellStyle name="Comma 10 5 9 3" xfId="22332" xr:uid="{E87EE6CA-262E-4461-B3D2-1E637B91E27E}"/>
    <cellStyle name="Comma 10 6" xfId="324" xr:uid="{74FBE6FF-F7A6-4799-89CB-C192C0CD260D}"/>
    <cellStyle name="Comma 10 6 10" xfId="36832" xr:uid="{12C69CC9-F62E-4F15-B6D6-34A76E9172CF}"/>
    <cellStyle name="Comma 10 6 11" xfId="18578" xr:uid="{FDAEAFB0-05D7-451C-AD39-AAD5D4309F07}"/>
    <cellStyle name="Comma 10 6 2" xfId="3244" xr:uid="{F5C035B6-5022-45CE-880C-9572F35347EF}"/>
    <cellStyle name="Comma 10 6 2 2" xfId="17844" xr:uid="{8D3B39AE-9597-4176-A177-2BCC8121655B}"/>
    <cellStyle name="Comma 10 6 2 2 2" xfId="54352" xr:uid="{415E1F0C-A0FA-4F1B-B98E-CE985F360F59}"/>
    <cellStyle name="Comma 10 6 2 2 3" xfId="36098" xr:uid="{3EAF1214-FA0F-4D17-9121-3709BD69AA3C}"/>
    <cellStyle name="Comma 10 6 2 3" xfId="14194" xr:uid="{DAC2B4B3-76DC-4E9F-8442-EBE7C56F4974}"/>
    <cellStyle name="Comma 10 6 2 3 2" xfId="50702" xr:uid="{FC1B4924-456A-41BA-B043-0DB0870F128C}"/>
    <cellStyle name="Comma 10 6 2 3 3" xfId="32448" xr:uid="{676E07E8-CC55-413E-B321-19CBD33C9057}"/>
    <cellStyle name="Comma 10 6 2 4" xfId="10544" xr:uid="{68B01EA3-F44F-442E-83DD-2E7A08203FD4}"/>
    <cellStyle name="Comma 10 6 2 4 2" xfId="47052" xr:uid="{03982F56-CD4D-4424-B7C1-856F888A4679}"/>
    <cellStyle name="Comma 10 6 2 4 3" xfId="28798" xr:uid="{65C95476-E193-4225-8DE5-7688E3D89048}"/>
    <cellStyle name="Comma 10 6 2 5" xfId="6894" xr:uid="{DE5DFDEA-BC15-43FC-A90F-F897364E6787}"/>
    <cellStyle name="Comma 10 6 2 5 2" xfId="43402" xr:uid="{56EFD4F9-2B0A-4D9D-ABE3-EBAE1A15D3E6}"/>
    <cellStyle name="Comma 10 6 2 5 3" xfId="25148" xr:uid="{0DC0B51D-9C25-4E81-9F52-73FC9AD3E9E2}"/>
    <cellStyle name="Comma 10 6 2 6" xfId="39752" xr:uid="{B62D6173-68BD-404B-A8A4-6EA26838C93F}"/>
    <cellStyle name="Comma 10 6 2 7" xfId="21498" xr:uid="{866A2EEA-A62B-4E04-9B0E-04AD4038E1C8}"/>
    <cellStyle name="Comma 10 6 3" xfId="2514" xr:uid="{3DE9910B-8928-456E-BAC1-F65555B881AE}"/>
    <cellStyle name="Comma 10 6 3 2" xfId="17114" xr:uid="{99F4DDD2-15DD-4DE1-9A7A-94FED1BC70B9}"/>
    <cellStyle name="Comma 10 6 3 2 2" xfId="53622" xr:uid="{2E561E8A-C2F6-4DC7-831B-E79A053AD9C6}"/>
    <cellStyle name="Comma 10 6 3 2 3" xfId="35368" xr:uid="{BD0FD328-296F-44F8-A3C8-33E38A4FB3A7}"/>
    <cellStyle name="Comma 10 6 3 3" xfId="13464" xr:uid="{10D8AD47-ECB3-4843-B92D-77092F79D6A1}"/>
    <cellStyle name="Comma 10 6 3 3 2" xfId="49972" xr:uid="{5AF986C3-135A-4425-87EF-73D9F62B50EF}"/>
    <cellStyle name="Comma 10 6 3 3 3" xfId="31718" xr:uid="{5A824EE3-1269-496C-970B-51436699EDF6}"/>
    <cellStyle name="Comma 10 6 3 4" xfId="9814" xr:uid="{0A5FD5D8-3F49-45E3-B2B0-97C276C39ED9}"/>
    <cellStyle name="Comma 10 6 3 4 2" xfId="46322" xr:uid="{17FA38EF-093B-47EC-B893-745A6A525B67}"/>
    <cellStyle name="Comma 10 6 3 4 3" xfId="28068" xr:uid="{0B0FD1DB-EA80-46F3-AC5F-31D25E97C82D}"/>
    <cellStyle name="Comma 10 6 3 5" xfId="6164" xr:uid="{AA05C342-A6AF-4EB4-B9B9-5D3327E3637A}"/>
    <cellStyle name="Comma 10 6 3 5 2" xfId="42672" xr:uid="{10AC97B9-A0F4-42CA-A0B0-7D7750E418B6}"/>
    <cellStyle name="Comma 10 6 3 5 3" xfId="24418" xr:uid="{836656E9-6E89-4793-9076-E2EF1A853433}"/>
    <cellStyle name="Comma 10 6 3 6" xfId="39022" xr:uid="{860ECE67-AD93-4889-9C5F-46DC317B9075}"/>
    <cellStyle name="Comma 10 6 3 7" xfId="20768" xr:uid="{A4778ABC-99D8-44DF-AA19-E75539BC4E9E}"/>
    <cellStyle name="Comma 10 6 4" xfId="1784" xr:uid="{17E38BA9-AEA2-417C-B5E7-79CA309D253E}"/>
    <cellStyle name="Comma 10 6 4 2" xfId="16384" xr:uid="{7CEA6E55-BE7C-4D95-9C73-C42A9A339D89}"/>
    <cellStyle name="Comma 10 6 4 2 2" xfId="52892" xr:uid="{2EB4C20F-F5F9-4584-B0E3-6CBED173940F}"/>
    <cellStyle name="Comma 10 6 4 2 3" xfId="34638" xr:uid="{91D07E01-142B-4E24-B9C4-C7F56230387F}"/>
    <cellStyle name="Comma 10 6 4 3" xfId="12734" xr:uid="{002FCBCD-2D17-4FDC-9BE9-6B1F98428ED0}"/>
    <cellStyle name="Comma 10 6 4 3 2" xfId="49242" xr:uid="{95197B72-D66E-4C55-AFF6-35C460D46606}"/>
    <cellStyle name="Comma 10 6 4 3 3" xfId="30988" xr:uid="{6BDA5142-307D-4BA4-8CDD-D6DBAFAAA6C5}"/>
    <cellStyle name="Comma 10 6 4 4" xfId="9084" xr:uid="{EE52C2B7-3CFF-480C-9E04-AE66C5B5603B}"/>
    <cellStyle name="Comma 10 6 4 4 2" xfId="45592" xr:uid="{0511C0E1-4F95-4AA4-8003-CD5F46804382}"/>
    <cellStyle name="Comma 10 6 4 4 3" xfId="27338" xr:uid="{C09F1883-8AC0-42F9-A84B-471A0A8293B3}"/>
    <cellStyle name="Comma 10 6 4 5" xfId="5434" xr:uid="{D5662AAB-3DBF-49BF-B20B-3292917C7D8B}"/>
    <cellStyle name="Comma 10 6 4 5 2" xfId="41942" xr:uid="{9F3099BC-925D-4079-8032-9C7FCE1619B9}"/>
    <cellStyle name="Comma 10 6 4 5 3" xfId="23688" xr:uid="{ECBEEAA1-2D37-4032-AEF3-6B12D7AC8646}"/>
    <cellStyle name="Comma 10 6 4 6" xfId="38292" xr:uid="{AB8625AE-5FD2-4429-B5E4-1AF547AA7DFC}"/>
    <cellStyle name="Comma 10 6 4 7" xfId="20038" xr:uid="{4E66F081-371C-47DE-85F6-2169184F48A0}"/>
    <cellStyle name="Comma 10 6 5" xfId="1054" xr:uid="{26DF85B4-CAFB-4BFF-9547-EB05240C0A27}"/>
    <cellStyle name="Comma 10 6 5 2" xfId="15654" xr:uid="{DEDA06F7-D882-46AA-A2C4-86CA6AC4DAB5}"/>
    <cellStyle name="Comma 10 6 5 2 2" xfId="52162" xr:uid="{A19276F0-0E0A-44A5-94D3-BCADC1F75A81}"/>
    <cellStyle name="Comma 10 6 5 2 3" xfId="33908" xr:uid="{B99451FF-B10E-40BE-B06D-86530CE91A41}"/>
    <cellStyle name="Comma 10 6 5 3" xfId="12004" xr:uid="{DE2DA6E2-5AD8-4DBA-A673-28F5DAA5140F}"/>
    <cellStyle name="Comma 10 6 5 3 2" xfId="48512" xr:uid="{6C6F4E7F-D7DA-426D-AF0D-575BF75DC943}"/>
    <cellStyle name="Comma 10 6 5 3 3" xfId="30258" xr:uid="{8E1C8CB1-2534-4F07-B088-9028635D2888}"/>
    <cellStyle name="Comma 10 6 5 4" xfId="8354" xr:uid="{10313215-FDB9-4C0F-9F28-C92429730900}"/>
    <cellStyle name="Comma 10 6 5 4 2" xfId="44862" xr:uid="{DFCDC59A-7EE1-4D21-8442-38C33AE5BEB7}"/>
    <cellStyle name="Comma 10 6 5 4 3" xfId="26608" xr:uid="{F6D0D924-256B-42E8-BE21-4172157F039A}"/>
    <cellStyle name="Comma 10 6 5 5" xfId="4704" xr:uid="{2E1C983B-D243-4633-AA30-CB70CEAD94E5}"/>
    <cellStyle name="Comma 10 6 5 5 2" xfId="41212" xr:uid="{31DAB45F-0F4F-4FD6-A72B-CD8DF9046057}"/>
    <cellStyle name="Comma 10 6 5 5 3" xfId="22958" xr:uid="{78F565F4-213E-4165-A2ED-7FCF9E1CCF11}"/>
    <cellStyle name="Comma 10 6 5 6" xfId="37562" xr:uid="{4EAE4CC3-9FD2-4C27-BE57-545C663B2FEC}"/>
    <cellStyle name="Comma 10 6 5 7" xfId="19308" xr:uid="{775ADEA8-8A6A-4118-AD3B-E67E222AEE19}"/>
    <cellStyle name="Comma 10 6 6" xfId="14924" xr:uid="{E4F7DB37-48C1-4392-90C8-B898D108EF3A}"/>
    <cellStyle name="Comma 10 6 6 2" xfId="51432" xr:uid="{D41B7496-1261-40E7-BCF8-2C88C79157A2}"/>
    <cellStyle name="Comma 10 6 6 3" xfId="33178" xr:uid="{20759E4A-3EEA-4111-9D65-18EC44C8C1D0}"/>
    <cellStyle name="Comma 10 6 7" xfId="11274" xr:uid="{82B9E584-5668-4440-81AF-EF14D98D477E}"/>
    <cellStyle name="Comma 10 6 7 2" xfId="47782" xr:uid="{CCA17B4B-F536-4B72-83B5-7822E07F9530}"/>
    <cellStyle name="Comma 10 6 7 3" xfId="29528" xr:uid="{B9232A21-73AF-4433-8A77-9DEAD5BEDD51}"/>
    <cellStyle name="Comma 10 6 8" xfId="7624" xr:uid="{C41A5691-FE1B-46D8-B16F-00DAC970F028}"/>
    <cellStyle name="Comma 10 6 8 2" xfId="44132" xr:uid="{89539CF8-D0E1-460F-B755-5509E49B5067}"/>
    <cellStyle name="Comma 10 6 8 3" xfId="25878" xr:uid="{64C1E8EC-76FA-4682-B0D0-FBF4A65A2571}"/>
    <cellStyle name="Comma 10 6 9" xfId="3974" xr:uid="{90404376-15CC-446A-A56B-B371B70787E3}"/>
    <cellStyle name="Comma 10 6 9 2" xfId="40482" xr:uid="{EB73C20C-F1FA-4CC1-87AA-E17EC2E867A8}"/>
    <cellStyle name="Comma 10 6 9 3" xfId="22228" xr:uid="{543BC6B6-748E-4739-9EBB-085116F73584}"/>
    <cellStyle name="Comma 10 7" xfId="220" xr:uid="{858C8BCA-AF93-421D-8CED-256F58C12C66}"/>
    <cellStyle name="Comma 10 7 10" xfId="36728" xr:uid="{E75070DA-0E4B-4D64-8683-1BF22638F5BE}"/>
    <cellStyle name="Comma 10 7 11" xfId="18474" xr:uid="{ED5F14D6-9E16-4A3C-9824-A884D7D2EAE5}"/>
    <cellStyle name="Comma 10 7 2" xfId="3140" xr:uid="{DA8567CA-00A4-4627-90FE-4797024D3D2C}"/>
    <cellStyle name="Comma 10 7 2 2" xfId="17740" xr:uid="{279F2836-3CF6-4C0B-915A-4AD77656FDDF}"/>
    <cellStyle name="Comma 10 7 2 2 2" xfId="54248" xr:uid="{8E5AADD1-DB4E-4229-865F-9804EDA77010}"/>
    <cellStyle name="Comma 10 7 2 2 3" xfId="35994" xr:uid="{097E0832-9C39-4CB4-A885-C3BC0E41628B}"/>
    <cellStyle name="Comma 10 7 2 3" xfId="14090" xr:uid="{F286D4E5-D4AD-456A-A91C-7B0152C3DBC0}"/>
    <cellStyle name="Comma 10 7 2 3 2" xfId="50598" xr:uid="{F725B0C5-CDD2-473F-B007-1E92D7012465}"/>
    <cellStyle name="Comma 10 7 2 3 3" xfId="32344" xr:uid="{57A4BD1D-2CD1-4526-80C6-114EF80B25D7}"/>
    <cellStyle name="Comma 10 7 2 4" xfId="10440" xr:uid="{619F5A6E-868A-4722-AE0A-E6DECC8BFD9F}"/>
    <cellStyle name="Comma 10 7 2 4 2" xfId="46948" xr:uid="{81EDED08-1DEA-4ADB-9AD1-CE0F360AC1B7}"/>
    <cellStyle name="Comma 10 7 2 4 3" xfId="28694" xr:uid="{98B4CA6B-CBF8-4CD6-8C23-2B7D87588D27}"/>
    <cellStyle name="Comma 10 7 2 5" xfId="6790" xr:uid="{FFBD15C8-DBA6-4A92-A1AF-AD8625670B65}"/>
    <cellStyle name="Comma 10 7 2 5 2" xfId="43298" xr:uid="{F7FD7037-7E1D-42FF-BA67-FD99A03D803B}"/>
    <cellStyle name="Comma 10 7 2 5 3" xfId="25044" xr:uid="{FE479BF6-9872-4B12-A5BC-18DAEB252757}"/>
    <cellStyle name="Comma 10 7 2 6" xfId="39648" xr:uid="{A6010963-4187-4157-AA90-227FDCD28519}"/>
    <cellStyle name="Comma 10 7 2 7" xfId="21394" xr:uid="{AE26D99C-5A13-437E-832E-499E6F72DB3F}"/>
    <cellStyle name="Comma 10 7 3" xfId="2410" xr:uid="{553F2C4D-0BC4-43F0-B12A-F1DE83796343}"/>
    <cellStyle name="Comma 10 7 3 2" xfId="17010" xr:uid="{A3F7EBCE-72C6-4594-AD4E-0F9DBA8F956A}"/>
    <cellStyle name="Comma 10 7 3 2 2" xfId="53518" xr:uid="{31026D2B-709F-435E-BB64-882F7401BD8D}"/>
    <cellStyle name="Comma 10 7 3 2 3" xfId="35264" xr:uid="{7615BF72-EF36-4E1B-A765-53C965354DD7}"/>
    <cellStyle name="Comma 10 7 3 3" xfId="13360" xr:uid="{EA95AB1B-7AD5-42DC-8FF7-5DD820A2263A}"/>
    <cellStyle name="Comma 10 7 3 3 2" xfId="49868" xr:uid="{21EC4306-DF17-4ED3-A3F4-A99118B9B707}"/>
    <cellStyle name="Comma 10 7 3 3 3" xfId="31614" xr:uid="{FCE2C66C-D0D3-4594-8B17-78A84710E999}"/>
    <cellStyle name="Comma 10 7 3 4" xfId="9710" xr:uid="{485866A9-4391-4F39-9116-04CEAA0641EB}"/>
    <cellStyle name="Comma 10 7 3 4 2" xfId="46218" xr:uid="{1E2A04CC-ACE2-4FDF-AF59-38E281B5EE65}"/>
    <cellStyle name="Comma 10 7 3 4 3" xfId="27964" xr:uid="{78DF89F9-E483-4805-99D6-D34CA41C9412}"/>
    <cellStyle name="Comma 10 7 3 5" xfId="6060" xr:uid="{F81A5335-541B-4DC4-8FCF-892B41B73273}"/>
    <cellStyle name="Comma 10 7 3 5 2" xfId="42568" xr:uid="{06B386DB-9EC9-4740-8D9A-EEB29F01971A}"/>
    <cellStyle name="Comma 10 7 3 5 3" xfId="24314" xr:uid="{5A995B4E-57AD-4B1D-AFD3-59A2A24C5F54}"/>
    <cellStyle name="Comma 10 7 3 6" xfId="38918" xr:uid="{EDFEECFC-6D6E-43E2-AD7A-FA86A4E8ACCD}"/>
    <cellStyle name="Comma 10 7 3 7" xfId="20664" xr:uid="{93C9DAD9-96B0-44A8-B9C5-E0CB155A7CB4}"/>
    <cellStyle name="Comma 10 7 4" xfId="1680" xr:uid="{319F5B00-7117-4DD5-98C0-FAA6BCD760CE}"/>
    <cellStyle name="Comma 10 7 4 2" xfId="16280" xr:uid="{E9E5EA47-596A-4B38-9446-91CA36674DCE}"/>
    <cellStyle name="Comma 10 7 4 2 2" xfId="52788" xr:uid="{E3852266-D16B-4B2B-A7C1-906EA657F913}"/>
    <cellStyle name="Comma 10 7 4 2 3" xfId="34534" xr:uid="{F7A8673A-E7A3-4D23-A5A6-2CC43C0CB96F}"/>
    <cellStyle name="Comma 10 7 4 3" xfId="12630" xr:uid="{462E6E91-AE67-4211-84EA-FE6402DFA681}"/>
    <cellStyle name="Comma 10 7 4 3 2" xfId="49138" xr:uid="{9CB2FE9F-4D8D-4A85-9EDD-E935D6F9671E}"/>
    <cellStyle name="Comma 10 7 4 3 3" xfId="30884" xr:uid="{11C26205-64A4-41A1-BF27-A80F77DC26B7}"/>
    <cellStyle name="Comma 10 7 4 4" xfId="8980" xr:uid="{37AEB006-7086-4AC2-A0CB-3A29723A3132}"/>
    <cellStyle name="Comma 10 7 4 4 2" xfId="45488" xr:uid="{C62BA5CE-E7D7-4DCA-831E-64424CCA8A64}"/>
    <cellStyle name="Comma 10 7 4 4 3" xfId="27234" xr:uid="{198F84B8-E9C3-47BD-922A-F2FCE17EAB4F}"/>
    <cellStyle name="Comma 10 7 4 5" xfId="5330" xr:uid="{3E71A733-180D-456B-A01B-EFB91DD79FB8}"/>
    <cellStyle name="Comma 10 7 4 5 2" xfId="41838" xr:uid="{0C7FD070-53FB-41EF-8585-14A11B3435EB}"/>
    <cellStyle name="Comma 10 7 4 5 3" xfId="23584" xr:uid="{BEA3E088-0EEA-4BEF-99D0-57720C7A0494}"/>
    <cellStyle name="Comma 10 7 4 6" xfId="38188" xr:uid="{B6D4EF80-26B4-41B9-8598-F20F42D544AF}"/>
    <cellStyle name="Comma 10 7 4 7" xfId="19934" xr:uid="{EA813C0D-F40E-40CA-80C8-7E14D0675C69}"/>
    <cellStyle name="Comma 10 7 5" xfId="950" xr:uid="{FB1528A5-95E3-4E4A-BFDD-884391ED3383}"/>
    <cellStyle name="Comma 10 7 5 2" xfId="15550" xr:uid="{7D177A44-A908-48CE-9830-F0C753A3266A}"/>
    <cellStyle name="Comma 10 7 5 2 2" xfId="52058" xr:uid="{120C7BDF-4E55-4747-B3E2-2D4597B5D883}"/>
    <cellStyle name="Comma 10 7 5 2 3" xfId="33804" xr:uid="{EFD3DB68-43DC-45AE-8745-44CC788FDF88}"/>
    <cellStyle name="Comma 10 7 5 3" xfId="11900" xr:uid="{A44C00DD-1957-4174-8443-9BB943768C2F}"/>
    <cellStyle name="Comma 10 7 5 3 2" xfId="48408" xr:uid="{D27FD70D-0EC9-45CC-A5E6-1AB96207C368}"/>
    <cellStyle name="Comma 10 7 5 3 3" xfId="30154" xr:uid="{3AEBCB68-E299-4B86-9240-9EF35DCEEC30}"/>
    <cellStyle name="Comma 10 7 5 4" xfId="8250" xr:uid="{7712AE63-3D4B-4223-8B02-EF636DED000C}"/>
    <cellStyle name="Comma 10 7 5 4 2" xfId="44758" xr:uid="{AF7117D8-DE5A-4EDC-9B8A-6A295C33FB7D}"/>
    <cellStyle name="Comma 10 7 5 4 3" xfId="26504" xr:uid="{CCFE1344-0D79-4EC1-BC93-7242EAD33815}"/>
    <cellStyle name="Comma 10 7 5 5" xfId="4600" xr:uid="{831CEB6B-105E-4F55-97D0-AACD54CE56FB}"/>
    <cellStyle name="Comma 10 7 5 5 2" xfId="41108" xr:uid="{2320EF3F-3383-482E-A46A-EA41DF354378}"/>
    <cellStyle name="Comma 10 7 5 5 3" xfId="22854" xr:uid="{B7617C3C-B868-466A-95E1-6ED090693789}"/>
    <cellStyle name="Comma 10 7 5 6" xfId="37458" xr:uid="{DDCA34D3-DF31-4C06-AC5E-8EE006D302E5}"/>
    <cellStyle name="Comma 10 7 5 7" xfId="19204" xr:uid="{CC8CE5F4-5E69-4AF1-BB40-3C2A164E6165}"/>
    <cellStyle name="Comma 10 7 6" xfId="14820" xr:uid="{91868E10-F8A8-48D2-810B-03413461404F}"/>
    <cellStyle name="Comma 10 7 6 2" xfId="51328" xr:uid="{FA19FBCE-E07B-4CAE-8DF2-277849843B98}"/>
    <cellStyle name="Comma 10 7 6 3" xfId="33074" xr:uid="{3219D227-DA8C-4C4E-B399-8DE27E1FCB41}"/>
    <cellStyle name="Comma 10 7 7" xfId="11170" xr:uid="{C42D38DB-E379-4D7E-81FA-9782E3B50306}"/>
    <cellStyle name="Comma 10 7 7 2" xfId="47678" xr:uid="{5212D272-54CA-4BE8-8919-CE0388C1C309}"/>
    <cellStyle name="Comma 10 7 7 3" xfId="29424" xr:uid="{781D47D2-E4D1-4DAD-80FF-DCC7967889F1}"/>
    <cellStyle name="Comma 10 7 8" xfId="7520" xr:uid="{CF3EEEB5-2EC2-4315-9A43-4E8503F46DE7}"/>
    <cellStyle name="Comma 10 7 8 2" xfId="44028" xr:uid="{2E8322D0-F416-4E20-9428-405EB123830C}"/>
    <cellStyle name="Comma 10 7 8 3" xfId="25774" xr:uid="{7B8BA931-E614-4124-BD0E-6C2657AA4A53}"/>
    <cellStyle name="Comma 10 7 9" xfId="3870" xr:uid="{D0719190-B17C-489D-A757-10EC1D6D7FCD}"/>
    <cellStyle name="Comma 10 7 9 2" xfId="40378" xr:uid="{43E7A4AE-0ABD-48F8-99B8-C547E35EA802}"/>
    <cellStyle name="Comma 10 7 9 3" xfId="22124" xr:uid="{ABD671A1-64D3-4197-A35A-E01776F36E88}"/>
    <cellStyle name="Comma 10 8" xfId="3036" xr:uid="{8F106E1F-74AF-4780-AD1B-74381B18460D}"/>
    <cellStyle name="Comma 10 8 2" xfId="17636" xr:uid="{CC9EA3FF-D445-4907-9A0C-F7FBD0C534E4}"/>
    <cellStyle name="Comma 10 8 2 2" xfId="54144" xr:uid="{50BF5569-13E4-408E-B697-A9BDC4638CF0}"/>
    <cellStyle name="Comma 10 8 2 3" xfId="35890" xr:uid="{439073B6-E7D5-4F7F-9AA1-21EE32D19F04}"/>
    <cellStyle name="Comma 10 8 3" xfId="13986" xr:uid="{F07A38E0-37B6-4B91-A6DB-759A14D37C7D}"/>
    <cellStyle name="Comma 10 8 3 2" xfId="50494" xr:uid="{F9C65518-0B7E-4AC6-AD23-E2DB9747D426}"/>
    <cellStyle name="Comma 10 8 3 3" xfId="32240" xr:uid="{0618F8D6-BF9F-456F-BED7-5B8922BFDF56}"/>
    <cellStyle name="Comma 10 8 4" xfId="10336" xr:uid="{AC18BDE8-D51B-4ECA-AFB8-C41CA1E44DBD}"/>
    <cellStyle name="Comma 10 8 4 2" xfId="46844" xr:uid="{C6C6BF13-E52B-4AAF-A67B-7E6B969E1173}"/>
    <cellStyle name="Comma 10 8 4 3" xfId="28590" xr:uid="{6C8CE5FC-FD9D-4123-A1E6-247893AEC34A}"/>
    <cellStyle name="Comma 10 8 5" xfId="6686" xr:uid="{C859BF18-D22A-420F-9400-76242E402B54}"/>
    <cellStyle name="Comma 10 8 5 2" xfId="43194" xr:uid="{EB3BEDD3-9E73-4239-93FC-9FC62814BB4C}"/>
    <cellStyle name="Comma 10 8 5 3" xfId="24940" xr:uid="{67A43D14-BD2A-4FED-A87E-095E7990DF12}"/>
    <cellStyle name="Comma 10 8 6" xfId="39544" xr:uid="{5AF22FA5-2223-4DDE-AE3C-DE3AAB048A5C}"/>
    <cellStyle name="Comma 10 8 7" xfId="21290" xr:uid="{18FD8FFF-260A-4F52-A04C-31E09C86FA40}"/>
    <cellStyle name="Comma 10 9" xfId="2306" xr:uid="{AD2A8ECC-B142-44C7-BDFE-13F9716AF3C3}"/>
    <cellStyle name="Comma 10 9 2" xfId="16906" xr:uid="{B04DC5A7-DB5B-4498-8084-0BD9E9EFC297}"/>
    <cellStyle name="Comma 10 9 2 2" xfId="53414" xr:uid="{9855C07F-95B4-4A4E-B9B8-A713C4867E1E}"/>
    <cellStyle name="Comma 10 9 2 3" xfId="35160" xr:uid="{C2520CD6-66EA-444B-AA72-2F764D451DBF}"/>
    <cellStyle name="Comma 10 9 3" xfId="13256" xr:uid="{6D08DDB1-C62F-44FB-92BC-E6D6AF7D8EDB}"/>
    <cellStyle name="Comma 10 9 3 2" xfId="49764" xr:uid="{9CC54E73-B0BF-40E9-B2EE-3F79459C0D1B}"/>
    <cellStyle name="Comma 10 9 3 3" xfId="31510" xr:uid="{195CF61D-C4BD-4EFE-BB38-EE2E2A0CAE60}"/>
    <cellStyle name="Comma 10 9 4" xfId="9606" xr:uid="{689962C1-94A7-4F31-91EB-85240A25D982}"/>
    <cellStyle name="Comma 10 9 4 2" xfId="46114" xr:uid="{0C10A4FC-4363-4346-A69E-5A1686C12EA6}"/>
    <cellStyle name="Comma 10 9 4 3" xfId="27860" xr:uid="{05FF04E9-1A3E-4D14-91D0-3AFBBB768416}"/>
    <cellStyle name="Comma 10 9 5" xfId="5956" xr:uid="{2C9E6636-DA15-42CE-8915-0D773939D6F8}"/>
    <cellStyle name="Comma 10 9 5 2" xfId="42464" xr:uid="{E80F7C63-3B33-492A-8FC2-09F6764E5DD4}"/>
    <cellStyle name="Comma 10 9 5 3" xfId="24210" xr:uid="{334B55BF-C8EB-473B-BE1C-E6FDF9D9A69E}"/>
    <cellStyle name="Comma 10 9 6" xfId="38814" xr:uid="{9858B6D7-C728-4D54-BACB-E8ED46323051}"/>
    <cellStyle name="Comma 10 9 7" xfId="20560" xr:uid="{CEED84CA-4619-454A-A223-69CDBE4F2E79}"/>
    <cellStyle name="Comma 11" xfId="117" xr:uid="{45B2F3E6-AE69-4F19-AA99-C0BFD0221E23}"/>
    <cellStyle name="Comma 11 10" xfId="1577" xr:uid="{FD80B921-CAD3-4807-8733-5C9520F8A270}"/>
    <cellStyle name="Comma 11 10 2" xfId="16177" xr:uid="{9566289B-1DB4-449D-A47B-E89FAA6665EB}"/>
    <cellStyle name="Comma 11 10 2 2" xfId="52685" xr:uid="{C021B481-7E76-4524-AEBB-52E4431F3C7E}"/>
    <cellStyle name="Comma 11 10 2 3" xfId="34431" xr:uid="{E45C79DA-A5AD-4125-AA9E-BFCA19E876F4}"/>
    <cellStyle name="Comma 11 10 3" xfId="12527" xr:uid="{69C585D4-5388-4B84-A18E-855855D03807}"/>
    <cellStyle name="Comma 11 10 3 2" xfId="49035" xr:uid="{8EC9AF9D-989C-4CFC-B7AA-BFCD1F6B88C4}"/>
    <cellStyle name="Comma 11 10 3 3" xfId="30781" xr:uid="{7B5831EB-8A39-4CE5-BDC7-80838D75172B}"/>
    <cellStyle name="Comma 11 10 4" xfId="8877" xr:uid="{CC4D9F70-0443-428B-8C9F-7EBA07172C35}"/>
    <cellStyle name="Comma 11 10 4 2" xfId="45385" xr:uid="{9A8DEA50-22FF-463E-B138-69C6E24E37DF}"/>
    <cellStyle name="Comma 11 10 4 3" xfId="27131" xr:uid="{A288A99C-6844-445A-8C13-14EC037CB5A6}"/>
    <cellStyle name="Comma 11 10 5" xfId="5227" xr:uid="{7EF27687-B592-4E2E-B335-47D647D90BF8}"/>
    <cellStyle name="Comma 11 10 5 2" xfId="41735" xr:uid="{8D322B99-AA02-4D4F-8C51-37254D3BD91B}"/>
    <cellStyle name="Comma 11 10 5 3" xfId="23481" xr:uid="{164B7C80-7F6F-42D2-975C-B3C6CA38733F}"/>
    <cellStyle name="Comma 11 10 6" xfId="38085" xr:uid="{D48AFE9D-DDE4-4D2C-869F-C6FCC690211A}"/>
    <cellStyle name="Comma 11 10 7" xfId="19831" xr:uid="{9BAF3211-8E84-4D6A-ACA8-BFAD20E7B31B}"/>
    <cellStyle name="Comma 11 11" xfId="847" xr:uid="{1F2A767A-2CDE-4392-80A4-AE6EB7EF12E9}"/>
    <cellStyle name="Comma 11 11 2" xfId="15447" xr:uid="{EB86B34D-3E94-4DE3-B705-AD3E0DEF40F2}"/>
    <cellStyle name="Comma 11 11 2 2" xfId="51955" xr:uid="{5C385B71-DC4E-4CC5-9445-9CEF277836B8}"/>
    <cellStyle name="Comma 11 11 2 3" xfId="33701" xr:uid="{993A08EA-1A85-4FC6-89E8-DF4EA50C27B8}"/>
    <cellStyle name="Comma 11 11 3" xfId="11797" xr:uid="{F5923EA1-5010-43DD-BA28-680A8CD7A581}"/>
    <cellStyle name="Comma 11 11 3 2" xfId="48305" xr:uid="{50423729-FF47-4D0E-BDD4-2E0F4B1B016E}"/>
    <cellStyle name="Comma 11 11 3 3" xfId="30051" xr:uid="{0675B2F0-9D58-4F78-A6C6-A97CD425FD05}"/>
    <cellStyle name="Comma 11 11 4" xfId="8147" xr:uid="{4DE87B9D-B02E-4003-A7AF-57F17E934BFF}"/>
    <cellStyle name="Comma 11 11 4 2" xfId="44655" xr:uid="{76C95562-EA9F-44C5-B87E-7870B059FEE8}"/>
    <cellStyle name="Comma 11 11 4 3" xfId="26401" xr:uid="{003860CC-B109-4343-9B60-0937BE9B83EF}"/>
    <cellStyle name="Comma 11 11 5" xfId="4497" xr:uid="{FA8B0FB7-E92D-4A77-86B4-B8160919E2D1}"/>
    <cellStyle name="Comma 11 11 5 2" xfId="41005" xr:uid="{F7533C3E-F75E-47E5-A575-B7CFC4205020}"/>
    <cellStyle name="Comma 11 11 5 3" xfId="22751" xr:uid="{1CF5556E-F5A0-4585-9A77-6A6268956E26}"/>
    <cellStyle name="Comma 11 11 6" xfId="37355" xr:uid="{CDFE6707-83EE-47A9-9223-E9D3FD3E668C}"/>
    <cellStyle name="Comma 11 11 7" xfId="19101" xr:uid="{CC6BE0BC-D2A9-4CDD-A38D-01E08A4D6EEE}"/>
    <cellStyle name="Comma 11 12" xfId="14717" xr:uid="{9B3F4B40-C24E-46E7-9B2B-1451089DB23C}"/>
    <cellStyle name="Comma 11 12 2" xfId="51225" xr:uid="{6C1C6FB2-7276-4513-A833-FFB873E18913}"/>
    <cellStyle name="Comma 11 12 3" xfId="32971" xr:uid="{CDA996F7-D2F2-4604-B983-F39FF7AC3BDD}"/>
    <cellStyle name="Comma 11 13" xfId="11067" xr:uid="{9958FA59-4326-4918-BE8F-F8FA224C94DF}"/>
    <cellStyle name="Comma 11 13 2" xfId="47575" xr:uid="{49CF2E47-E539-4B28-8215-5F78D0C30804}"/>
    <cellStyle name="Comma 11 13 3" xfId="29321" xr:uid="{D312AA19-8D56-43AA-B28C-6973B289B065}"/>
    <cellStyle name="Comma 11 14" xfId="7417" xr:uid="{B81E82C0-1E0D-4F3E-96CF-BC194BA04A88}"/>
    <cellStyle name="Comma 11 14 2" xfId="43925" xr:uid="{F0E2F278-E501-41A1-8EAF-6FB4FCAC17B9}"/>
    <cellStyle name="Comma 11 14 3" xfId="25671" xr:uid="{B8D5F52B-D44D-43CD-88EE-3EEDA9EECA58}"/>
    <cellStyle name="Comma 11 15" xfId="3767" xr:uid="{4AD3658A-C21B-4263-A432-B65FB645A5F2}"/>
    <cellStyle name="Comma 11 15 2" xfId="40275" xr:uid="{7571D0D7-012C-4A57-9504-0CC70EE89311}"/>
    <cellStyle name="Comma 11 15 3" xfId="22021" xr:uid="{6B56FA38-21F3-4325-B86F-76A73DD203F5}"/>
    <cellStyle name="Comma 11 16" xfId="36625" xr:uid="{6DEA0D9B-2EBA-442D-A029-1E5461CF6B0F}"/>
    <cellStyle name="Comma 11 17" xfId="18371" xr:uid="{833206CA-9906-4D27-958B-2317BE7CA70A}"/>
    <cellStyle name="Comma 11 2" xfId="741" xr:uid="{75599647-C632-4642-988D-37ECFCFDE783}"/>
    <cellStyle name="Comma 11 2 10" xfId="37249" xr:uid="{AE996494-E64A-4B79-AF53-173245A16627}"/>
    <cellStyle name="Comma 11 2 11" xfId="18995" xr:uid="{7393101A-9A99-4D8A-98E1-B4306D66671B}"/>
    <cellStyle name="Comma 11 2 2" xfId="3661" xr:uid="{C3AFD0CE-D923-4FA5-984D-6FAC48010F2B}"/>
    <cellStyle name="Comma 11 2 2 2" xfId="18261" xr:uid="{FFC9D0F3-BC74-4338-906B-FECD6317C385}"/>
    <cellStyle name="Comma 11 2 2 2 2" xfId="54769" xr:uid="{5D6996E7-9371-4888-8EE7-B371BBD86373}"/>
    <cellStyle name="Comma 11 2 2 2 3" xfId="36515" xr:uid="{DB9E1FFB-2776-4C84-9E8A-56A026E1A451}"/>
    <cellStyle name="Comma 11 2 2 3" xfId="14611" xr:uid="{93594E9E-59C8-4F95-A6A7-3EB76A5B01DD}"/>
    <cellStyle name="Comma 11 2 2 3 2" xfId="51119" xr:uid="{CA9D085B-42E7-4529-91F3-419BE24F5FC0}"/>
    <cellStyle name="Comma 11 2 2 3 3" xfId="32865" xr:uid="{AC11801E-1D46-42E0-9F42-D2F4D1F62879}"/>
    <cellStyle name="Comma 11 2 2 4" xfId="10961" xr:uid="{1CCC42D1-D3E8-4074-8BF8-1C1250CD93BE}"/>
    <cellStyle name="Comma 11 2 2 4 2" xfId="47469" xr:uid="{EEF48BD2-EAF0-4AB8-902C-E50625BD8FC7}"/>
    <cellStyle name="Comma 11 2 2 4 3" xfId="29215" xr:uid="{1FE28137-AB6B-4725-B73E-81B5B7FB6631}"/>
    <cellStyle name="Comma 11 2 2 5" xfId="7311" xr:uid="{10548B21-B137-4B5C-8ACC-AA5431E38578}"/>
    <cellStyle name="Comma 11 2 2 5 2" xfId="43819" xr:uid="{F6975618-6F6B-4881-8578-C8509C3347CE}"/>
    <cellStyle name="Comma 11 2 2 5 3" xfId="25565" xr:uid="{7FD55E89-D9EF-4E8F-A703-4F0D8764DFDD}"/>
    <cellStyle name="Comma 11 2 2 6" xfId="40169" xr:uid="{3F55A4F2-0286-470B-BFBE-5F89F74254F3}"/>
    <cellStyle name="Comma 11 2 2 7" xfId="21915" xr:uid="{762F157F-B908-4B5B-BEC5-65873060D0AB}"/>
    <cellStyle name="Comma 11 2 3" xfId="2931" xr:uid="{72BA321E-8660-407D-BAC0-AB0A1D352139}"/>
    <cellStyle name="Comma 11 2 3 2" xfId="17531" xr:uid="{C660035D-654B-4C90-BFFA-F158C557897C}"/>
    <cellStyle name="Comma 11 2 3 2 2" xfId="54039" xr:uid="{027D21C9-0F72-4416-A8CF-C71B65DD2B27}"/>
    <cellStyle name="Comma 11 2 3 2 3" xfId="35785" xr:uid="{14F42DD6-B884-49B2-96BF-0D5554146587}"/>
    <cellStyle name="Comma 11 2 3 3" xfId="13881" xr:uid="{43BFF0F4-9546-489E-B39B-4A77599548D6}"/>
    <cellStyle name="Comma 11 2 3 3 2" xfId="50389" xr:uid="{7914B64A-E3FD-4758-A118-1182454335F6}"/>
    <cellStyle name="Comma 11 2 3 3 3" xfId="32135" xr:uid="{577F62B5-E52B-4721-B981-1908F54FCF42}"/>
    <cellStyle name="Comma 11 2 3 4" xfId="10231" xr:uid="{A8659E08-4F35-4ECD-BD5B-98F1CD81F33C}"/>
    <cellStyle name="Comma 11 2 3 4 2" xfId="46739" xr:uid="{7AAE37CB-41AF-4CAC-A3BF-ABFADFF856B5}"/>
    <cellStyle name="Comma 11 2 3 4 3" xfId="28485" xr:uid="{6C503279-A4C2-4C64-B86A-B7A6BD7C156A}"/>
    <cellStyle name="Comma 11 2 3 5" xfId="6581" xr:uid="{ABE7014F-930E-4B52-BB61-F181B0A0254D}"/>
    <cellStyle name="Comma 11 2 3 5 2" xfId="43089" xr:uid="{1B74A6C9-732A-4F86-9CEB-DCBF186D6305}"/>
    <cellStyle name="Comma 11 2 3 5 3" xfId="24835" xr:uid="{752570AE-35F5-4706-85F1-D0847DB6C6E5}"/>
    <cellStyle name="Comma 11 2 3 6" xfId="39439" xr:uid="{522E8A39-218F-44B5-A584-CF5D1FDB353E}"/>
    <cellStyle name="Comma 11 2 3 7" xfId="21185" xr:uid="{3684F854-DF43-42AD-AC25-7FAE8E22A3AB}"/>
    <cellStyle name="Comma 11 2 4" xfId="2201" xr:uid="{95964F43-38CE-49F6-988B-D98A6CAB423E}"/>
    <cellStyle name="Comma 11 2 4 2" xfId="16801" xr:uid="{82EEE877-66AF-4B82-B3D6-63F4B073AA7E}"/>
    <cellStyle name="Comma 11 2 4 2 2" xfId="53309" xr:uid="{BA125232-A686-487A-BBC0-B75EA78AB71D}"/>
    <cellStyle name="Comma 11 2 4 2 3" xfId="35055" xr:uid="{950D0F61-4F57-4CDF-8BA7-16510AA13B6B}"/>
    <cellStyle name="Comma 11 2 4 3" xfId="13151" xr:uid="{39A7BD95-4837-43E1-A9B0-12DEAC142A8D}"/>
    <cellStyle name="Comma 11 2 4 3 2" xfId="49659" xr:uid="{AA1ED9CD-E493-4A46-8B44-AD54FD2C5A46}"/>
    <cellStyle name="Comma 11 2 4 3 3" xfId="31405" xr:uid="{546ECC4E-FB47-4142-8DE9-1F06042C50FC}"/>
    <cellStyle name="Comma 11 2 4 4" xfId="9501" xr:uid="{7354D056-5419-40A5-A364-6D23953DC609}"/>
    <cellStyle name="Comma 11 2 4 4 2" xfId="46009" xr:uid="{32A1720D-0A49-43D2-9966-208FCB24A480}"/>
    <cellStyle name="Comma 11 2 4 4 3" xfId="27755" xr:uid="{F7C21E55-3002-4B7B-A65E-F6420E00B757}"/>
    <cellStyle name="Comma 11 2 4 5" xfId="5851" xr:uid="{5F6E413E-425C-4643-9EB8-44B58C8A8550}"/>
    <cellStyle name="Comma 11 2 4 5 2" xfId="42359" xr:uid="{9D370E39-8791-4169-8D77-3E363C0C7711}"/>
    <cellStyle name="Comma 11 2 4 5 3" xfId="24105" xr:uid="{B65F9CAC-F1B9-43CF-B210-852AE69A7DF5}"/>
    <cellStyle name="Comma 11 2 4 6" xfId="38709" xr:uid="{04EEA9FF-4920-4B2E-B01A-7FE9EB5F0599}"/>
    <cellStyle name="Comma 11 2 4 7" xfId="20455" xr:uid="{B8BDB67F-A43F-4F38-A4F7-BAED23821B9F}"/>
    <cellStyle name="Comma 11 2 5" xfId="1471" xr:uid="{6CF3E2E0-FEB3-49FE-8293-9C23D4100CE7}"/>
    <cellStyle name="Comma 11 2 5 2" xfId="16071" xr:uid="{E11D2079-72E6-43B8-8E29-7929E7EA0BBB}"/>
    <cellStyle name="Comma 11 2 5 2 2" xfId="52579" xr:uid="{2168D582-4DAE-46C7-969E-15B8E50EFE5A}"/>
    <cellStyle name="Comma 11 2 5 2 3" xfId="34325" xr:uid="{5BB9C46C-DB76-4CE9-8942-17EF84097EB7}"/>
    <cellStyle name="Comma 11 2 5 3" xfId="12421" xr:uid="{3B8AEDEC-074B-4DA4-A0C8-2300274C1C8B}"/>
    <cellStyle name="Comma 11 2 5 3 2" xfId="48929" xr:uid="{5B191265-1BEC-4B51-A3A9-10520382ECC6}"/>
    <cellStyle name="Comma 11 2 5 3 3" xfId="30675" xr:uid="{595B67F5-2F0E-4A8C-91B6-501B12ECA17D}"/>
    <cellStyle name="Comma 11 2 5 4" xfId="8771" xr:uid="{855103AC-57B3-412B-B21D-45769D6F5B5D}"/>
    <cellStyle name="Comma 11 2 5 4 2" xfId="45279" xr:uid="{2FADCBE8-9B59-4FCF-8117-B01B2A398FC2}"/>
    <cellStyle name="Comma 11 2 5 4 3" xfId="27025" xr:uid="{A1401436-12B5-43AA-900C-AF596CEEE8D9}"/>
    <cellStyle name="Comma 11 2 5 5" xfId="5121" xr:uid="{AE3D9466-3D77-45F1-A289-5683B8FC83BD}"/>
    <cellStyle name="Comma 11 2 5 5 2" xfId="41629" xr:uid="{6701E74C-B7EC-4C07-97F8-ED62A16309E4}"/>
    <cellStyle name="Comma 11 2 5 5 3" xfId="23375" xr:uid="{C2CAA938-490B-434F-A684-A1094653BC8E}"/>
    <cellStyle name="Comma 11 2 5 6" xfId="37979" xr:uid="{471DEE7E-5DDF-44AC-942E-189C89728DB7}"/>
    <cellStyle name="Comma 11 2 5 7" xfId="19725" xr:uid="{4BE0DABB-B205-4C3B-8DAA-AD7BC5D9C2F6}"/>
    <cellStyle name="Comma 11 2 6" xfId="15341" xr:uid="{F547B8DD-29C7-41DF-8AC4-B7EC04D54808}"/>
    <cellStyle name="Comma 11 2 6 2" xfId="51849" xr:uid="{269606E2-8EE6-42E0-8B71-A4DD482FA48B}"/>
    <cellStyle name="Comma 11 2 6 3" xfId="33595" xr:uid="{4BD6CEB7-B90A-4F8E-90C7-9FD7C51F48D0}"/>
    <cellStyle name="Comma 11 2 7" xfId="11691" xr:uid="{E756D720-7D74-4061-924C-71969CE601D7}"/>
    <cellStyle name="Comma 11 2 7 2" xfId="48199" xr:uid="{CA8BDA27-D170-4BD5-B104-B877268B37D8}"/>
    <cellStyle name="Comma 11 2 7 3" xfId="29945" xr:uid="{01717169-A3FF-4EE1-94EB-7367E4C128CC}"/>
    <cellStyle name="Comma 11 2 8" xfId="8041" xr:uid="{D5B94B6C-7CF8-4B5C-9FF6-C6B52596B52C}"/>
    <cellStyle name="Comma 11 2 8 2" xfId="44549" xr:uid="{47E6F1C1-FEF3-41EA-86C1-88CC044AD259}"/>
    <cellStyle name="Comma 11 2 8 3" xfId="26295" xr:uid="{35F11544-AE78-4492-83AB-1F4D0CD02BE0}"/>
    <cellStyle name="Comma 11 2 9" xfId="4391" xr:uid="{224D5B46-65B2-4E71-BC4B-5AC5440DD79A}"/>
    <cellStyle name="Comma 11 2 9 2" xfId="40899" xr:uid="{FF69CD65-C1D5-4722-BC23-97DA83D18DD5}"/>
    <cellStyle name="Comma 11 2 9 3" xfId="22645" xr:uid="{FE1D5A4E-6972-4137-9AD6-A67A9920A6F4}"/>
    <cellStyle name="Comma 11 3" xfId="637" xr:uid="{A1D44676-5357-4EBD-B0BA-7AE9491BDF2E}"/>
    <cellStyle name="Comma 11 3 10" xfId="37145" xr:uid="{E1F4C6F0-43EC-4301-A0E9-171E8DCB09F7}"/>
    <cellStyle name="Comma 11 3 11" xfId="18891" xr:uid="{F2BAAF37-AD3B-4CF3-9205-D37718892FBE}"/>
    <cellStyle name="Comma 11 3 2" xfId="3557" xr:uid="{27CC672E-39CD-410C-80F5-F98F9A01AA78}"/>
    <cellStyle name="Comma 11 3 2 2" xfId="18157" xr:uid="{189A7728-1802-42CB-BF94-0FAEF88CBE0A}"/>
    <cellStyle name="Comma 11 3 2 2 2" xfId="54665" xr:uid="{C8239FAC-14E2-47CA-A114-E71C0B32A9DC}"/>
    <cellStyle name="Comma 11 3 2 2 3" xfId="36411" xr:uid="{CD6811D4-69D7-496C-A53F-210A75BAE51B}"/>
    <cellStyle name="Comma 11 3 2 3" xfId="14507" xr:uid="{16C28F1B-FF0A-4321-AE0A-1ECF8A523801}"/>
    <cellStyle name="Comma 11 3 2 3 2" xfId="51015" xr:uid="{077A01E7-267C-44CD-9B58-75F3A762C7B8}"/>
    <cellStyle name="Comma 11 3 2 3 3" xfId="32761" xr:uid="{D9158138-3CC7-4C3F-8187-D85B2DC790E9}"/>
    <cellStyle name="Comma 11 3 2 4" xfId="10857" xr:uid="{5C29CCFF-A743-4274-B82E-2283B9C43BD6}"/>
    <cellStyle name="Comma 11 3 2 4 2" xfId="47365" xr:uid="{88046AEA-7309-4636-B477-5283FDBC56F0}"/>
    <cellStyle name="Comma 11 3 2 4 3" xfId="29111" xr:uid="{C8605283-35F9-4702-9CE7-7546F5DD15F6}"/>
    <cellStyle name="Comma 11 3 2 5" xfId="7207" xr:uid="{B662D4D9-42A4-4894-AC03-3FC3DD62423A}"/>
    <cellStyle name="Comma 11 3 2 5 2" xfId="43715" xr:uid="{54E2A4D0-9E53-4941-8396-C806310B5DB6}"/>
    <cellStyle name="Comma 11 3 2 5 3" xfId="25461" xr:uid="{83DCE496-0835-4409-8458-DE201251F1E5}"/>
    <cellStyle name="Comma 11 3 2 6" xfId="40065" xr:uid="{4DABB788-5E9F-44BF-B022-B5D422E64728}"/>
    <cellStyle name="Comma 11 3 2 7" xfId="21811" xr:uid="{ABD853EF-D86C-42AF-B1FD-E94CE0AAD232}"/>
    <cellStyle name="Comma 11 3 3" xfId="2827" xr:uid="{DC9AA1D8-251C-413E-A56B-17B10EF22347}"/>
    <cellStyle name="Comma 11 3 3 2" xfId="17427" xr:uid="{C8C88C7C-7D40-4DC8-9DAF-E2DAF3709873}"/>
    <cellStyle name="Comma 11 3 3 2 2" xfId="53935" xr:uid="{E9908FBC-8A1A-4554-84B8-6DFB42222439}"/>
    <cellStyle name="Comma 11 3 3 2 3" xfId="35681" xr:uid="{3B7DC8CB-3AEA-4B76-AF2D-995C897D0754}"/>
    <cellStyle name="Comma 11 3 3 3" xfId="13777" xr:uid="{04420BF0-5853-495D-BDA8-047FA1CA2454}"/>
    <cellStyle name="Comma 11 3 3 3 2" xfId="50285" xr:uid="{89072272-4E8B-4919-BBE7-76646DF413F5}"/>
    <cellStyle name="Comma 11 3 3 3 3" xfId="32031" xr:uid="{8D4E0C66-3B97-414F-8B69-185E34DA390F}"/>
    <cellStyle name="Comma 11 3 3 4" xfId="10127" xr:uid="{51E35C2B-3463-4E28-915C-029A27BA6C7F}"/>
    <cellStyle name="Comma 11 3 3 4 2" xfId="46635" xr:uid="{6035B9BB-F018-4A72-A287-B3A2EFE6C668}"/>
    <cellStyle name="Comma 11 3 3 4 3" xfId="28381" xr:uid="{A65004B8-221E-4AE3-BE23-09E7FE40B8BF}"/>
    <cellStyle name="Comma 11 3 3 5" xfId="6477" xr:uid="{90AFEDD8-DFD1-42B4-AF65-41B6199CA0A9}"/>
    <cellStyle name="Comma 11 3 3 5 2" xfId="42985" xr:uid="{F532060C-3D2E-42BC-8432-DE364FB12046}"/>
    <cellStyle name="Comma 11 3 3 5 3" xfId="24731" xr:uid="{A3AB9E24-4B7B-4366-B396-8C7DC3BDBF79}"/>
    <cellStyle name="Comma 11 3 3 6" xfId="39335" xr:uid="{F28665D9-19CB-4EB0-9B46-7CBD4B9979BE}"/>
    <cellStyle name="Comma 11 3 3 7" xfId="21081" xr:uid="{07C23579-7545-4A66-B08E-8C2A76F9763A}"/>
    <cellStyle name="Comma 11 3 4" xfId="2097" xr:uid="{A1C447D3-0A3C-4D8A-B44C-F2BE508B10ED}"/>
    <cellStyle name="Comma 11 3 4 2" xfId="16697" xr:uid="{E809D97A-43D4-41C8-9356-A46D4577FE99}"/>
    <cellStyle name="Comma 11 3 4 2 2" xfId="53205" xr:uid="{689C16E3-63D4-4666-8F3D-6ECFAD171A48}"/>
    <cellStyle name="Comma 11 3 4 2 3" xfId="34951" xr:uid="{35594A71-2A4F-4292-A295-72B33C929C23}"/>
    <cellStyle name="Comma 11 3 4 3" xfId="13047" xr:uid="{CED28487-C4BD-4704-A2E8-FCB7E72B0BC2}"/>
    <cellStyle name="Comma 11 3 4 3 2" xfId="49555" xr:uid="{3F5E804D-1A9F-4FD4-8179-CB82EFF5AAF7}"/>
    <cellStyle name="Comma 11 3 4 3 3" xfId="31301" xr:uid="{6B6235F0-04B8-4C23-91DB-5FB0383F97E6}"/>
    <cellStyle name="Comma 11 3 4 4" xfId="9397" xr:uid="{B6FF347D-F475-4379-8401-64A949CC4922}"/>
    <cellStyle name="Comma 11 3 4 4 2" xfId="45905" xr:uid="{630B64BE-8C87-46DB-A4F3-912342B03A78}"/>
    <cellStyle name="Comma 11 3 4 4 3" xfId="27651" xr:uid="{82EA4D08-45A6-4796-B18F-FF52F1D5DC19}"/>
    <cellStyle name="Comma 11 3 4 5" xfId="5747" xr:uid="{B8B591AC-E3FD-4BB7-8E05-3DA053827B57}"/>
    <cellStyle name="Comma 11 3 4 5 2" xfId="42255" xr:uid="{0EF85377-49DD-4850-B4CA-EBC13F5E8E39}"/>
    <cellStyle name="Comma 11 3 4 5 3" xfId="24001" xr:uid="{4724E34B-9EB8-4C06-BF09-0E95349A8320}"/>
    <cellStyle name="Comma 11 3 4 6" xfId="38605" xr:uid="{4524E24F-C402-457E-8C3F-4A18953BC001}"/>
    <cellStyle name="Comma 11 3 4 7" xfId="20351" xr:uid="{02CBB381-7812-4BE8-8B27-AF4B8DA43DEE}"/>
    <cellStyle name="Comma 11 3 5" xfId="1367" xr:uid="{DE211158-88E3-4BA6-AF15-0B8F2ABDD9B0}"/>
    <cellStyle name="Comma 11 3 5 2" xfId="15967" xr:uid="{22F99EE3-1DCE-44B5-A681-D0F8D6723005}"/>
    <cellStyle name="Comma 11 3 5 2 2" xfId="52475" xr:uid="{6EE6DBF5-F50A-4261-9D29-D24ED6CE0852}"/>
    <cellStyle name="Comma 11 3 5 2 3" xfId="34221" xr:uid="{CBBE0A3F-8422-404F-BDF8-B2EC11E82B56}"/>
    <cellStyle name="Comma 11 3 5 3" xfId="12317" xr:uid="{B3BF6E3C-7CB6-416F-86D4-C884CA792AA8}"/>
    <cellStyle name="Comma 11 3 5 3 2" xfId="48825" xr:uid="{4A8689F0-0A55-4B9E-BA1D-2A031F5D0BE7}"/>
    <cellStyle name="Comma 11 3 5 3 3" xfId="30571" xr:uid="{2504BE39-38A9-40A2-897E-91403D4F0D43}"/>
    <cellStyle name="Comma 11 3 5 4" xfId="8667" xr:uid="{D763E843-C88B-4042-8929-AC0D3BEC2AA8}"/>
    <cellStyle name="Comma 11 3 5 4 2" xfId="45175" xr:uid="{6C2CD328-44DA-410F-9585-69E881C56CD6}"/>
    <cellStyle name="Comma 11 3 5 4 3" xfId="26921" xr:uid="{675859D9-6C26-4E99-BE63-95E349893A1F}"/>
    <cellStyle name="Comma 11 3 5 5" xfId="5017" xr:uid="{1FA39948-C055-491B-A070-A64428F7824D}"/>
    <cellStyle name="Comma 11 3 5 5 2" xfId="41525" xr:uid="{F7576DF0-ABE5-404F-9414-95CEDAC4EF52}"/>
    <cellStyle name="Comma 11 3 5 5 3" xfId="23271" xr:uid="{6295A428-1CA8-40B5-BC7F-667B16FFB50A}"/>
    <cellStyle name="Comma 11 3 5 6" xfId="37875" xr:uid="{E38774BF-2C34-425E-8E8C-E909A205BFC5}"/>
    <cellStyle name="Comma 11 3 5 7" xfId="19621" xr:uid="{95C3D232-5E1B-4381-88EB-337FE9B45510}"/>
    <cellStyle name="Comma 11 3 6" xfId="15237" xr:uid="{77B5EE24-FE7C-42C6-BB41-ABCCC367BF65}"/>
    <cellStyle name="Comma 11 3 6 2" xfId="51745" xr:uid="{BB191721-D818-41EA-A3ED-8BD17FA3FC22}"/>
    <cellStyle name="Comma 11 3 6 3" xfId="33491" xr:uid="{AB15786F-4882-45BD-84DA-2504CEFEEB3A}"/>
    <cellStyle name="Comma 11 3 7" xfId="11587" xr:uid="{C11CA271-0D19-4104-B0E4-06CDB2883F0D}"/>
    <cellStyle name="Comma 11 3 7 2" xfId="48095" xr:uid="{EAD039BD-4F5C-4E2A-8C68-CEE64F0D5B77}"/>
    <cellStyle name="Comma 11 3 7 3" xfId="29841" xr:uid="{53544938-E039-446E-8906-1B6D091D68F2}"/>
    <cellStyle name="Comma 11 3 8" xfId="7937" xr:uid="{B36D37AE-E6F6-4CA4-9791-74CD9110B6B1}"/>
    <cellStyle name="Comma 11 3 8 2" xfId="44445" xr:uid="{B72D8A54-91F9-4C4B-8774-652D5CD9E51D}"/>
    <cellStyle name="Comma 11 3 8 3" xfId="26191" xr:uid="{CFE28694-C2DA-4F5A-B868-4E613A323375}"/>
    <cellStyle name="Comma 11 3 9" xfId="4287" xr:uid="{309852B7-7688-45CF-902D-A967FB094030}"/>
    <cellStyle name="Comma 11 3 9 2" xfId="40795" xr:uid="{FA5FFCBE-1A6A-46A4-AEBE-80A19D041DBD}"/>
    <cellStyle name="Comma 11 3 9 3" xfId="22541" xr:uid="{70243A54-8658-4C21-9364-D4DDC31D3013}"/>
    <cellStyle name="Comma 11 4" xfId="533" xr:uid="{1861788F-78E3-48EB-85AE-175AF362C1E1}"/>
    <cellStyle name="Comma 11 4 10" xfId="37041" xr:uid="{51EF6D21-3FCF-425A-9E9E-10468DEF009B}"/>
    <cellStyle name="Comma 11 4 11" xfId="18787" xr:uid="{9981B376-B71D-47C2-A528-E65B9DEE4DE5}"/>
    <cellStyle name="Comma 11 4 2" xfId="3453" xr:uid="{33969CA0-CED5-46D1-8690-FDC2ABFAF0ED}"/>
    <cellStyle name="Comma 11 4 2 2" xfId="18053" xr:uid="{49C6794E-39B9-4CFD-8A5D-B5C2323EFF27}"/>
    <cellStyle name="Comma 11 4 2 2 2" xfId="54561" xr:uid="{699A845E-97A1-4CD3-BDCB-89A0E02AED81}"/>
    <cellStyle name="Comma 11 4 2 2 3" xfId="36307" xr:uid="{B87B92C4-006B-4006-B4BA-F530C054C8A8}"/>
    <cellStyle name="Comma 11 4 2 3" xfId="14403" xr:uid="{22947779-489B-4E85-B70B-707265A92708}"/>
    <cellStyle name="Comma 11 4 2 3 2" xfId="50911" xr:uid="{AD9F2C6A-4C6B-4D95-9372-22C2CB41C1B1}"/>
    <cellStyle name="Comma 11 4 2 3 3" xfId="32657" xr:uid="{14ECEAC5-C2EC-4888-B563-9A706679776E}"/>
    <cellStyle name="Comma 11 4 2 4" xfId="10753" xr:uid="{86A49422-558C-4B80-908D-FF3BAAE32841}"/>
    <cellStyle name="Comma 11 4 2 4 2" xfId="47261" xr:uid="{30DD6F36-98CE-4D3A-BA7C-A0CB792D7FFF}"/>
    <cellStyle name="Comma 11 4 2 4 3" xfId="29007" xr:uid="{046ED656-55BC-4796-96F2-16EBF3F52B10}"/>
    <cellStyle name="Comma 11 4 2 5" xfId="7103" xr:uid="{417FA91A-9CD0-45EB-9C46-878E228BD0AD}"/>
    <cellStyle name="Comma 11 4 2 5 2" xfId="43611" xr:uid="{AD0BDFE8-46DD-47DB-9C5B-AEDAEAC9E4AE}"/>
    <cellStyle name="Comma 11 4 2 5 3" xfId="25357" xr:uid="{ED32D43A-B162-47A4-A276-72E4CA07AE84}"/>
    <cellStyle name="Comma 11 4 2 6" xfId="39961" xr:uid="{674EB853-7A1E-4D6E-87EF-BB58AC04F3C2}"/>
    <cellStyle name="Comma 11 4 2 7" xfId="21707" xr:uid="{58AE4AA8-10E6-4647-A524-D3C200370922}"/>
    <cellStyle name="Comma 11 4 3" xfId="2723" xr:uid="{0E015003-971C-491E-83D2-ADA23B93EB6E}"/>
    <cellStyle name="Comma 11 4 3 2" xfId="17323" xr:uid="{E8FE07EF-F216-4C69-8B4A-84FBCB019058}"/>
    <cellStyle name="Comma 11 4 3 2 2" xfId="53831" xr:uid="{B363B7BE-7460-4B6F-B917-39C8BF724B82}"/>
    <cellStyle name="Comma 11 4 3 2 3" xfId="35577" xr:uid="{8DC1AE54-1B60-4AA7-B6D2-BB719CDF6D28}"/>
    <cellStyle name="Comma 11 4 3 3" xfId="13673" xr:uid="{CA7EBD5A-9FAA-4516-BF31-2013F48F7116}"/>
    <cellStyle name="Comma 11 4 3 3 2" xfId="50181" xr:uid="{B69E8394-54F2-4B08-8075-0C38EB37332D}"/>
    <cellStyle name="Comma 11 4 3 3 3" xfId="31927" xr:uid="{3C9833F4-0032-46EE-938C-AC885725545F}"/>
    <cellStyle name="Comma 11 4 3 4" xfId="10023" xr:uid="{F192649A-B275-4A52-9CDA-01C8028F9604}"/>
    <cellStyle name="Comma 11 4 3 4 2" xfId="46531" xr:uid="{68E2F815-3C5F-49D4-92EB-E77995502161}"/>
    <cellStyle name="Comma 11 4 3 4 3" xfId="28277" xr:uid="{16A4D5CB-C313-4406-A80E-430734D658F7}"/>
    <cellStyle name="Comma 11 4 3 5" xfId="6373" xr:uid="{071878E5-C896-4481-9C40-3D0955C95993}"/>
    <cellStyle name="Comma 11 4 3 5 2" xfId="42881" xr:uid="{41269836-B288-454F-B03E-9ED39D67F9D2}"/>
    <cellStyle name="Comma 11 4 3 5 3" xfId="24627" xr:uid="{2AD39E50-6CC1-4F8E-87B0-FE22AEF0ABFF}"/>
    <cellStyle name="Comma 11 4 3 6" xfId="39231" xr:uid="{D7D11349-F977-41A8-B883-E301B2DD37CD}"/>
    <cellStyle name="Comma 11 4 3 7" xfId="20977" xr:uid="{F02D181D-ABE2-48DA-B603-9381E2B930F1}"/>
    <cellStyle name="Comma 11 4 4" xfId="1993" xr:uid="{7C218B18-8FB2-4734-9C61-283FA6F2796C}"/>
    <cellStyle name="Comma 11 4 4 2" xfId="16593" xr:uid="{8C293B82-09FF-4EE9-A6CD-60671BD6E7BB}"/>
    <cellStyle name="Comma 11 4 4 2 2" xfId="53101" xr:uid="{79EE5E03-599A-44C5-B7C4-5C6C74F13127}"/>
    <cellStyle name="Comma 11 4 4 2 3" xfId="34847" xr:uid="{04F45733-D1F9-458E-8949-5CDDB5FDF966}"/>
    <cellStyle name="Comma 11 4 4 3" xfId="12943" xr:uid="{AF2726E5-124E-4497-94BB-224422D219E2}"/>
    <cellStyle name="Comma 11 4 4 3 2" xfId="49451" xr:uid="{17F68F90-D488-413A-8157-376D877B4F13}"/>
    <cellStyle name="Comma 11 4 4 3 3" xfId="31197" xr:uid="{686356F0-7C5F-4960-BE31-8F31B7048634}"/>
    <cellStyle name="Comma 11 4 4 4" xfId="9293" xr:uid="{78D98934-95C0-4237-824D-100E4384718A}"/>
    <cellStyle name="Comma 11 4 4 4 2" xfId="45801" xr:uid="{7362D160-89C3-4672-AD8A-45A2DF2EE188}"/>
    <cellStyle name="Comma 11 4 4 4 3" xfId="27547" xr:uid="{72CAC70A-3879-4352-A2F7-8F9756F5EE57}"/>
    <cellStyle name="Comma 11 4 4 5" xfId="5643" xr:uid="{FA567FF8-04CE-4790-BEFF-6C7080F6EB2D}"/>
    <cellStyle name="Comma 11 4 4 5 2" xfId="42151" xr:uid="{8E183443-7317-4C27-9504-12AF55F1E563}"/>
    <cellStyle name="Comma 11 4 4 5 3" xfId="23897" xr:uid="{643F22BA-DC94-4BFC-B11B-3B95067ECF1B}"/>
    <cellStyle name="Comma 11 4 4 6" xfId="38501" xr:uid="{34EE9D05-4A3A-4A9A-86BB-07E392BAA4F0}"/>
    <cellStyle name="Comma 11 4 4 7" xfId="20247" xr:uid="{0CC5778C-49F8-4C33-B6E4-1BADEFFC509E}"/>
    <cellStyle name="Comma 11 4 5" xfId="1263" xr:uid="{CDF61778-24F9-475B-9A00-7C71907D0A1E}"/>
    <cellStyle name="Comma 11 4 5 2" xfId="15863" xr:uid="{923A3033-5608-4594-9835-D57FF28281D6}"/>
    <cellStyle name="Comma 11 4 5 2 2" xfId="52371" xr:uid="{5235E037-81F2-4BFF-9E85-052CE90F2FC1}"/>
    <cellStyle name="Comma 11 4 5 2 3" xfId="34117" xr:uid="{8B70DADF-043E-42A3-BFCB-F17212E0B764}"/>
    <cellStyle name="Comma 11 4 5 3" xfId="12213" xr:uid="{4C7488EA-9614-4E7C-8585-7B6D4674ACE9}"/>
    <cellStyle name="Comma 11 4 5 3 2" xfId="48721" xr:uid="{F7D9EAD2-5EB3-4EDC-B893-48BD455DB689}"/>
    <cellStyle name="Comma 11 4 5 3 3" xfId="30467" xr:uid="{E79AB397-2C99-4E55-9627-420FD958E9CD}"/>
    <cellStyle name="Comma 11 4 5 4" xfId="8563" xr:uid="{463DD934-9BDE-425A-B225-80C5BDFCD440}"/>
    <cellStyle name="Comma 11 4 5 4 2" xfId="45071" xr:uid="{840C6643-48D5-4168-BFD5-DA5948F2DDFB}"/>
    <cellStyle name="Comma 11 4 5 4 3" xfId="26817" xr:uid="{8B4ACAD7-25E5-497A-A2A5-EBA98D08064A}"/>
    <cellStyle name="Comma 11 4 5 5" xfId="4913" xr:uid="{8316CEB7-0226-4DCC-AADE-9CCFEF6A4CCE}"/>
    <cellStyle name="Comma 11 4 5 5 2" xfId="41421" xr:uid="{F1A9948C-5B8B-4076-9965-50B4B695CC06}"/>
    <cellStyle name="Comma 11 4 5 5 3" xfId="23167" xr:uid="{795E96BF-D23B-4711-8B76-038D0BF2E550}"/>
    <cellStyle name="Comma 11 4 5 6" xfId="37771" xr:uid="{5FCA25E2-7B27-4E72-9863-C93BB9878E3C}"/>
    <cellStyle name="Comma 11 4 5 7" xfId="19517" xr:uid="{AA855602-388C-4609-9A03-325ED6C8158D}"/>
    <cellStyle name="Comma 11 4 6" xfId="15133" xr:uid="{E11E8F9D-5E2C-4A3A-B8FE-A21F42CBFCDA}"/>
    <cellStyle name="Comma 11 4 6 2" xfId="51641" xr:uid="{59126945-0722-48FC-AE2C-14F28C3177BD}"/>
    <cellStyle name="Comma 11 4 6 3" xfId="33387" xr:uid="{DC85D483-B442-4AA2-84CB-2CC9887C207D}"/>
    <cellStyle name="Comma 11 4 7" xfId="11483" xr:uid="{D55C5CAA-6390-4788-BB75-DE5D139DF850}"/>
    <cellStyle name="Comma 11 4 7 2" xfId="47991" xr:uid="{9AFB8FE1-E818-455D-A2C6-EE2CFD560342}"/>
    <cellStyle name="Comma 11 4 7 3" xfId="29737" xr:uid="{210A07AA-A4E3-4C6A-B2AC-E0D0CAA36A18}"/>
    <cellStyle name="Comma 11 4 8" xfId="7833" xr:uid="{76027F29-2553-4073-A72C-CA39B457D4DA}"/>
    <cellStyle name="Comma 11 4 8 2" xfId="44341" xr:uid="{DBB5D201-647C-44B2-AF1E-35FD17931F48}"/>
    <cellStyle name="Comma 11 4 8 3" xfId="26087" xr:uid="{8768D09D-2053-4F4F-9AC0-DFDB32FF7B4C}"/>
    <cellStyle name="Comma 11 4 9" xfId="4183" xr:uid="{CBFA1075-28C4-43C3-9896-1981D96B9C37}"/>
    <cellStyle name="Comma 11 4 9 2" xfId="40691" xr:uid="{65F29F9E-9821-4CA6-BD17-BD0D9785A596}"/>
    <cellStyle name="Comma 11 4 9 3" xfId="22437" xr:uid="{564FE30B-66DF-4F11-BD5C-FB394139425C}"/>
    <cellStyle name="Comma 11 5" xfId="429" xr:uid="{B5621EA9-3B39-4462-991B-A95EA8C74CBE}"/>
    <cellStyle name="Comma 11 5 10" xfId="36937" xr:uid="{F61FCC6E-27E9-4826-83AA-F81AF0594C4F}"/>
    <cellStyle name="Comma 11 5 11" xfId="18683" xr:uid="{EA62DF35-C5F7-40BB-8107-CDB3D2D1B270}"/>
    <cellStyle name="Comma 11 5 2" xfId="3349" xr:uid="{B2E5D26F-5F87-4135-8575-87F75D48EAC4}"/>
    <cellStyle name="Comma 11 5 2 2" xfId="17949" xr:uid="{3B658520-A801-4039-8737-E2BBDB431D23}"/>
    <cellStyle name="Comma 11 5 2 2 2" xfId="54457" xr:uid="{F4F7BDCB-A6E0-49D2-A483-E530A1EA6DC1}"/>
    <cellStyle name="Comma 11 5 2 2 3" xfId="36203" xr:uid="{56806F2C-8C79-4448-9909-209F4A44CEF2}"/>
    <cellStyle name="Comma 11 5 2 3" xfId="14299" xr:uid="{0F3F3E92-E8A7-452E-93F7-644E05A49922}"/>
    <cellStyle name="Comma 11 5 2 3 2" xfId="50807" xr:uid="{C4E886C5-74D3-4729-8C87-2850E3C5B56B}"/>
    <cellStyle name="Comma 11 5 2 3 3" xfId="32553" xr:uid="{F2D8475B-E5B9-4A05-981B-936DECCFA921}"/>
    <cellStyle name="Comma 11 5 2 4" xfId="10649" xr:uid="{3A066C00-62D2-480B-9A3C-1FFCC68D15FF}"/>
    <cellStyle name="Comma 11 5 2 4 2" xfId="47157" xr:uid="{21B53D16-6E50-4DBD-A491-106AA6572EDA}"/>
    <cellStyle name="Comma 11 5 2 4 3" xfId="28903" xr:uid="{1FD2634D-9858-4DC8-9B22-C6AB37B8E738}"/>
    <cellStyle name="Comma 11 5 2 5" xfId="6999" xr:uid="{D42BCBF4-02ED-4C73-A6E0-5179FBC2838F}"/>
    <cellStyle name="Comma 11 5 2 5 2" xfId="43507" xr:uid="{046A3AB1-1FC7-46F0-BD36-35C14EBB4168}"/>
    <cellStyle name="Comma 11 5 2 5 3" xfId="25253" xr:uid="{2F489D87-9E6B-40E7-9D16-E74623CB6B24}"/>
    <cellStyle name="Comma 11 5 2 6" xfId="39857" xr:uid="{9D717A37-FEFF-4954-AC75-E928A2861E69}"/>
    <cellStyle name="Comma 11 5 2 7" xfId="21603" xr:uid="{34D48D75-9940-4FD2-864B-6DAC737755C5}"/>
    <cellStyle name="Comma 11 5 3" xfId="2619" xr:uid="{CA1F4666-BFD1-4695-B997-EBBAC7BA303F}"/>
    <cellStyle name="Comma 11 5 3 2" xfId="17219" xr:uid="{0A82CA15-21F7-41A1-87C7-9BEAE33CCCD0}"/>
    <cellStyle name="Comma 11 5 3 2 2" xfId="53727" xr:uid="{FF2BBEA9-3BC9-43B2-9B86-525B7C851200}"/>
    <cellStyle name="Comma 11 5 3 2 3" xfId="35473" xr:uid="{E334D1FB-A730-4C23-827B-313D7395F6E9}"/>
    <cellStyle name="Comma 11 5 3 3" xfId="13569" xr:uid="{62203B1E-67EE-4101-9403-E5A72345A32F}"/>
    <cellStyle name="Comma 11 5 3 3 2" xfId="50077" xr:uid="{CF6297AE-A704-47F8-AC71-8DA5C3E5D91C}"/>
    <cellStyle name="Comma 11 5 3 3 3" xfId="31823" xr:uid="{7BB7F639-1DCF-4F70-9CBB-ABECFB76FF12}"/>
    <cellStyle name="Comma 11 5 3 4" xfId="9919" xr:uid="{686FC133-0FEC-4CE7-A6A2-8BA77096EC1D}"/>
    <cellStyle name="Comma 11 5 3 4 2" xfId="46427" xr:uid="{C934E80B-6F04-471A-90D7-AC1578D560C1}"/>
    <cellStyle name="Comma 11 5 3 4 3" xfId="28173" xr:uid="{88C82AB8-303B-4A59-B1BF-99DA6235388B}"/>
    <cellStyle name="Comma 11 5 3 5" xfId="6269" xr:uid="{F83C933E-3081-4CF6-AF8C-E6EDFD3D9567}"/>
    <cellStyle name="Comma 11 5 3 5 2" xfId="42777" xr:uid="{6AE8EF90-2A38-4F08-BBE0-330E052B8390}"/>
    <cellStyle name="Comma 11 5 3 5 3" xfId="24523" xr:uid="{08D90296-CFB4-48A6-ABA4-E46450B78B00}"/>
    <cellStyle name="Comma 11 5 3 6" xfId="39127" xr:uid="{9A06D9BE-95C2-48FE-851A-4762A750E27A}"/>
    <cellStyle name="Comma 11 5 3 7" xfId="20873" xr:uid="{5C19DBD7-088F-491E-8617-6E18D6456564}"/>
    <cellStyle name="Comma 11 5 4" xfId="1889" xr:uid="{9DE9E710-3D79-4412-8DE2-C515AAB90284}"/>
    <cellStyle name="Comma 11 5 4 2" xfId="16489" xr:uid="{2846EAF1-1593-433A-A7F9-5A5FB4F09D47}"/>
    <cellStyle name="Comma 11 5 4 2 2" xfId="52997" xr:uid="{3FD4590C-3F5E-439A-BB1B-00C721D54FA3}"/>
    <cellStyle name="Comma 11 5 4 2 3" xfId="34743" xr:uid="{F30A17C3-0F79-40F4-A835-25EAA07BED87}"/>
    <cellStyle name="Comma 11 5 4 3" xfId="12839" xr:uid="{5ED0A83B-DACF-4E60-96F9-EA86B97D4B9C}"/>
    <cellStyle name="Comma 11 5 4 3 2" xfId="49347" xr:uid="{F1CB0A14-074C-45BF-B0C5-DD00F19508F8}"/>
    <cellStyle name="Comma 11 5 4 3 3" xfId="31093" xr:uid="{6B41C5AC-DCA4-4C25-926C-643DD1CA9286}"/>
    <cellStyle name="Comma 11 5 4 4" xfId="9189" xr:uid="{A81EA35C-40E2-4B45-8DAF-6358B167D71A}"/>
    <cellStyle name="Comma 11 5 4 4 2" xfId="45697" xr:uid="{C377695F-58D2-4484-8195-CF0AA2CE6BD2}"/>
    <cellStyle name="Comma 11 5 4 4 3" xfId="27443" xr:uid="{7DAB932E-7E24-4294-8278-E924AD4E7FD3}"/>
    <cellStyle name="Comma 11 5 4 5" xfId="5539" xr:uid="{D56AE863-299A-459D-8FA3-6360FC81B2BF}"/>
    <cellStyle name="Comma 11 5 4 5 2" xfId="42047" xr:uid="{71F33CD4-D0DD-495D-A203-8AEF66F8374C}"/>
    <cellStyle name="Comma 11 5 4 5 3" xfId="23793" xr:uid="{64880701-078F-448F-A31E-6F10B72928DC}"/>
    <cellStyle name="Comma 11 5 4 6" xfId="38397" xr:uid="{C095CC50-6B6A-4BAF-8A04-6FE2CB49C305}"/>
    <cellStyle name="Comma 11 5 4 7" xfId="20143" xr:uid="{5BDF291E-CEF9-4985-8CE0-ACE1BFEA9748}"/>
    <cellStyle name="Comma 11 5 5" xfId="1159" xr:uid="{894E6F47-F5B9-41BC-BA70-C6E52E216CFA}"/>
    <cellStyle name="Comma 11 5 5 2" xfId="15759" xr:uid="{2C0F98D9-608E-4B70-BA3A-08C766F1ED58}"/>
    <cellStyle name="Comma 11 5 5 2 2" xfId="52267" xr:uid="{8C5E90FC-49FD-446D-BCA9-7C3CDD4A0E1C}"/>
    <cellStyle name="Comma 11 5 5 2 3" xfId="34013" xr:uid="{1B3EC6B9-C0C8-49D1-9B72-3F73AF850F29}"/>
    <cellStyle name="Comma 11 5 5 3" xfId="12109" xr:uid="{9B35D835-445B-4508-834E-BEBF4EA622C0}"/>
    <cellStyle name="Comma 11 5 5 3 2" xfId="48617" xr:uid="{8A012803-1013-479B-A2BC-CC7EA1078A9C}"/>
    <cellStyle name="Comma 11 5 5 3 3" xfId="30363" xr:uid="{34FD90F3-2C82-4930-82F3-E072AAE8138F}"/>
    <cellStyle name="Comma 11 5 5 4" xfId="8459" xr:uid="{ECD73F9F-9C7D-41A8-B65B-42D823A7F275}"/>
    <cellStyle name="Comma 11 5 5 4 2" xfId="44967" xr:uid="{65C895F8-72F0-48C8-9022-21DBFA5A1E61}"/>
    <cellStyle name="Comma 11 5 5 4 3" xfId="26713" xr:uid="{1F3A9B3A-4AA2-4BDE-8611-891E72B81FCC}"/>
    <cellStyle name="Comma 11 5 5 5" xfId="4809" xr:uid="{3CBAF22D-A5C9-4248-9018-6154D1401A28}"/>
    <cellStyle name="Comma 11 5 5 5 2" xfId="41317" xr:uid="{5DA41365-75F1-4565-B7F0-63D114CC0329}"/>
    <cellStyle name="Comma 11 5 5 5 3" xfId="23063" xr:uid="{F28D0F73-CF46-4E6A-9305-9E5D64332ED4}"/>
    <cellStyle name="Comma 11 5 5 6" xfId="37667" xr:uid="{C554638A-1834-40FC-BDE5-EA73E22B3C97}"/>
    <cellStyle name="Comma 11 5 5 7" xfId="19413" xr:uid="{538288DE-76A4-40F9-96CD-A0E310DE800B}"/>
    <cellStyle name="Comma 11 5 6" xfId="15029" xr:uid="{7CACD5F4-A3E8-49B2-BA64-F9A3D4B95D82}"/>
    <cellStyle name="Comma 11 5 6 2" xfId="51537" xr:uid="{35096EB8-2F69-4F3C-8A78-480CDA338974}"/>
    <cellStyle name="Comma 11 5 6 3" xfId="33283" xr:uid="{3334DF89-2582-4848-A57E-811BF8EC56DA}"/>
    <cellStyle name="Comma 11 5 7" xfId="11379" xr:uid="{A107CC3B-C513-48D1-9383-978CCBD935D3}"/>
    <cellStyle name="Comma 11 5 7 2" xfId="47887" xr:uid="{5520A76A-736C-4A3C-B5FD-D2A1620D6B6B}"/>
    <cellStyle name="Comma 11 5 7 3" xfId="29633" xr:uid="{F0D23A26-44AE-4362-A162-04988CD000BF}"/>
    <cellStyle name="Comma 11 5 8" xfId="7729" xr:uid="{71CD8179-3571-430D-9D75-D523C7A8D067}"/>
    <cellStyle name="Comma 11 5 8 2" xfId="44237" xr:uid="{0FC8FA8A-A1BB-4D03-8309-0DE71DF5962A}"/>
    <cellStyle name="Comma 11 5 8 3" xfId="25983" xr:uid="{4E5215AB-5AA1-4CD0-8522-2A7E65CAE850}"/>
    <cellStyle name="Comma 11 5 9" xfId="4079" xr:uid="{D87B077D-F461-4AAE-8B6E-D65974B966F5}"/>
    <cellStyle name="Comma 11 5 9 2" xfId="40587" xr:uid="{C0AFF1AA-6ED8-435F-BC47-051DB6DBEE97}"/>
    <cellStyle name="Comma 11 5 9 3" xfId="22333" xr:uid="{CE47EF25-A688-42E9-8E5F-2AC5E60747C0}"/>
    <cellStyle name="Comma 11 6" xfId="325" xr:uid="{A0B28565-8F17-4C70-8883-84E50F68CC67}"/>
    <cellStyle name="Comma 11 6 10" xfId="36833" xr:uid="{504DF80D-CE12-4CDB-B3B3-BECF0A9802C5}"/>
    <cellStyle name="Comma 11 6 11" xfId="18579" xr:uid="{78B84E32-5640-42F2-8329-FD0B7736603C}"/>
    <cellStyle name="Comma 11 6 2" xfId="3245" xr:uid="{D0C2D5AF-0EB0-4BF7-A9C6-90744B7FB273}"/>
    <cellStyle name="Comma 11 6 2 2" xfId="17845" xr:uid="{9E1F5808-AC51-40AD-ADF1-EAE59A0FC2F0}"/>
    <cellStyle name="Comma 11 6 2 2 2" xfId="54353" xr:uid="{5372F37F-B4B3-47E0-81DE-BE308C1AD76B}"/>
    <cellStyle name="Comma 11 6 2 2 3" xfId="36099" xr:uid="{8AB1D69C-B96E-4A7C-8DE3-46136C052DC0}"/>
    <cellStyle name="Comma 11 6 2 3" xfId="14195" xr:uid="{10155814-B078-4F0A-ABAB-260DB52BD2AE}"/>
    <cellStyle name="Comma 11 6 2 3 2" xfId="50703" xr:uid="{6708E8B1-0459-45B5-880D-E80316DFF998}"/>
    <cellStyle name="Comma 11 6 2 3 3" xfId="32449" xr:uid="{04DC4331-41C5-4339-82B7-1914AA3B594E}"/>
    <cellStyle name="Comma 11 6 2 4" xfId="10545" xr:uid="{B1C68D43-0C77-40A5-93AA-AB4A4B02D239}"/>
    <cellStyle name="Comma 11 6 2 4 2" xfId="47053" xr:uid="{7081ED93-A33F-48EA-ACAF-3DC715EF5495}"/>
    <cellStyle name="Comma 11 6 2 4 3" xfId="28799" xr:uid="{A6296F8A-9626-4EB0-82D8-9A81A7292FB2}"/>
    <cellStyle name="Comma 11 6 2 5" xfId="6895" xr:uid="{E0A8B304-21A2-4801-A5B6-38B7C97DB228}"/>
    <cellStyle name="Comma 11 6 2 5 2" xfId="43403" xr:uid="{15EF662D-15C3-4114-AE1B-059B1AFED355}"/>
    <cellStyle name="Comma 11 6 2 5 3" xfId="25149" xr:uid="{2572FFBE-C043-45A8-B64D-BCB9A8FA89C4}"/>
    <cellStyle name="Comma 11 6 2 6" xfId="39753" xr:uid="{DE14473D-DBEA-4569-962D-38A3BDB2D5F7}"/>
    <cellStyle name="Comma 11 6 2 7" xfId="21499" xr:uid="{51171DDF-F136-41BA-B22F-1FDE976D5A01}"/>
    <cellStyle name="Comma 11 6 3" xfId="2515" xr:uid="{EEDB32E5-539C-456B-9DDD-249FF9ACB1BC}"/>
    <cellStyle name="Comma 11 6 3 2" xfId="17115" xr:uid="{49589E8D-F259-42BC-BBEB-315C80B54266}"/>
    <cellStyle name="Comma 11 6 3 2 2" xfId="53623" xr:uid="{48A8791B-DA20-497A-81D1-1803AE3A0C3C}"/>
    <cellStyle name="Comma 11 6 3 2 3" xfId="35369" xr:uid="{92672108-83B1-498F-BF82-CA16B2F53E4A}"/>
    <cellStyle name="Comma 11 6 3 3" xfId="13465" xr:uid="{C6F57882-A400-4C13-9349-53FBDBEDDA06}"/>
    <cellStyle name="Comma 11 6 3 3 2" xfId="49973" xr:uid="{919F4E5E-D2CB-40CE-9D29-41985D77BE78}"/>
    <cellStyle name="Comma 11 6 3 3 3" xfId="31719" xr:uid="{46C850C1-2A9E-474F-9F08-EC7800A6C95F}"/>
    <cellStyle name="Comma 11 6 3 4" xfId="9815" xr:uid="{2CCDE2BD-6D30-46C4-84D0-45728FD450BD}"/>
    <cellStyle name="Comma 11 6 3 4 2" xfId="46323" xr:uid="{65D19F32-467A-421F-8DA1-C13200FD76E9}"/>
    <cellStyle name="Comma 11 6 3 4 3" xfId="28069" xr:uid="{CC801C67-2317-4B99-BBA9-D551DB5AABE0}"/>
    <cellStyle name="Comma 11 6 3 5" xfId="6165" xr:uid="{B3D3112B-8DD2-467D-B24E-E5DEDC192DA8}"/>
    <cellStyle name="Comma 11 6 3 5 2" xfId="42673" xr:uid="{F6E3CFCC-B2F9-475F-B594-3DA014E7D0CC}"/>
    <cellStyle name="Comma 11 6 3 5 3" xfId="24419" xr:uid="{1EDC3D9C-CAC4-433F-B7B0-5674BDBE60EF}"/>
    <cellStyle name="Comma 11 6 3 6" xfId="39023" xr:uid="{F68D0700-848D-4094-8849-20DDCB90A6E3}"/>
    <cellStyle name="Comma 11 6 3 7" xfId="20769" xr:uid="{343F9EC1-337F-40AF-B420-2EFD7E98AC7E}"/>
    <cellStyle name="Comma 11 6 4" xfId="1785" xr:uid="{D1900699-694D-4D3A-9778-236466CC74E9}"/>
    <cellStyle name="Comma 11 6 4 2" xfId="16385" xr:uid="{E4DB66DF-F3F4-4178-BD4D-2B5EC30F6F57}"/>
    <cellStyle name="Comma 11 6 4 2 2" xfId="52893" xr:uid="{777DFC72-0FF6-4CAC-A4A8-D516C1168ED3}"/>
    <cellStyle name="Comma 11 6 4 2 3" xfId="34639" xr:uid="{3E117C1A-A3C6-43CD-B5AF-1EA85211BE75}"/>
    <cellStyle name="Comma 11 6 4 3" xfId="12735" xr:uid="{23244722-6972-445F-ADD2-AB506C73C79D}"/>
    <cellStyle name="Comma 11 6 4 3 2" xfId="49243" xr:uid="{A35E6150-C3E8-43FA-9934-155CD4D6CEDA}"/>
    <cellStyle name="Comma 11 6 4 3 3" xfId="30989" xr:uid="{49254F70-4866-4C98-93BF-99CB9B963364}"/>
    <cellStyle name="Comma 11 6 4 4" xfId="9085" xr:uid="{3803AE88-943C-4856-BB24-1645D3FA2B4D}"/>
    <cellStyle name="Comma 11 6 4 4 2" xfId="45593" xr:uid="{638B763C-E984-4657-8C3E-E72D7BD8D3CD}"/>
    <cellStyle name="Comma 11 6 4 4 3" xfId="27339" xr:uid="{96639355-1CD1-4F8D-8609-182B0157A118}"/>
    <cellStyle name="Comma 11 6 4 5" xfId="5435" xr:uid="{7F2D6CF5-AE9E-445A-B93A-F044B99AFACB}"/>
    <cellStyle name="Comma 11 6 4 5 2" xfId="41943" xr:uid="{23DC4072-07AA-423D-ABE0-561F51C82272}"/>
    <cellStyle name="Comma 11 6 4 5 3" xfId="23689" xr:uid="{7A982142-0531-4AA3-A56C-C75E3334650D}"/>
    <cellStyle name="Comma 11 6 4 6" xfId="38293" xr:uid="{2CBA9FD3-35A9-4196-AC01-5AAE99859536}"/>
    <cellStyle name="Comma 11 6 4 7" xfId="20039" xr:uid="{66909871-F888-4F7C-B3D5-A3553BEDAB38}"/>
    <cellStyle name="Comma 11 6 5" xfId="1055" xr:uid="{2EA4B464-65D1-46AD-B782-8A8B1CA4B98D}"/>
    <cellStyle name="Comma 11 6 5 2" xfId="15655" xr:uid="{E84EC783-FB7F-4EF1-86DF-12AB1032E9E5}"/>
    <cellStyle name="Comma 11 6 5 2 2" xfId="52163" xr:uid="{BC1E7FE0-56FA-413A-8D58-9979D87ADD1F}"/>
    <cellStyle name="Comma 11 6 5 2 3" xfId="33909" xr:uid="{0D106F3D-993C-48FC-801D-4638A01FA308}"/>
    <cellStyle name="Comma 11 6 5 3" xfId="12005" xr:uid="{268639AF-B205-4B56-BF69-7F26DE5C1E68}"/>
    <cellStyle name="Comma 11 6 5 3 2" xfId="48513" xr:uid="{0C6ABC57-443E-4CB0-8E0B-51CA746E7A69}"/>
    <cellStyle name="Comma 11 6 5 3 3" xfId="30259" xr:uid="{A52C271C-EAAA-409E-A4C0-5ACBD682CD71}"/>
    <cellStyle name="Comma 11 6 5 4" xfId="8355" xr:uid="{4D3CAAE3-3006-4EDF-B6F4-4FEB130547FA}"/>
    <cellStyle name="Comma 11 6 5 4 2" xfId="44863" xr:uid="{FEF33DEC-1C3D-411E-812C-DA123F57A304}"/>
    <cellStyle name="Comma 11 6 5 4 3" xfId="26609" xr:uid="{2A4B4D51-2D6E-4CE5-B00C-CF62BF672B04}"/>
    <cellStyle name="Comma 11 6 5 5" xfId="4705" xr:uid="{A69662ED-1AF8-4008-B33D-4535621139F3}"/>
    <cellStyle name="Comma 11 6 5 5 2" xfId="41213" xr:uid="{416BD325-5D2D-45BC-8910-264FA16AD45D}"/>
    <cellStyle name="Comma 11 6 5 5 3" xfId="22959" xr:uid="{13078FF8-621A-4B02-A6C7-8AE7ACB1F506}"/>
    <cellStyle name="Comma 11 6 5 6" xfId="37563" xr:uid="{A466C079-DC29-4E82-BD0C-5D80A44575D3}"/>
    <cellStyle name="Comma 11 6 5 7" xfId="19309" xr:uid="{FB90CFAC-0EAE-4AA9-9198-A68E7C0BBB63}"/>
    <cellStyle name="Comma 11 6 6" xfId="14925" xr:uid="{C41DC6EF-DEAA-49DE-A473-3527BA6F21A5}"/>
    <cellStyle name="Comma 11 6 6 2" xfId="51433" xr:uid="{4A3A2CC6-CEF8-43A4-9762-B25FDBAE2CFF}"/>
    <cellStyle name="Comma 11 6 6 3" xfId="33179" xr:uid="{EA955449-4E29-4D6E-9A57-F5844103E403}"/>
    <cellStyle name="Comma 11 6 7" xfId="11275" xr:uid="{8DC4337A-DCE0-446C-8E26-A7F211E26F09}"/>
    <cellStyle name="Comma 11 6 7 2" xfId="47783" xr:uid="{3C0BDFA0-166D-48EA-B24A-1F45B040C1E2}"/>
    <cellStyle name="Comma 11 6 7 3" xfId="29529" xr:uid="{908AB8B4-B9B7-4AED-9C35-41BEC01D253F}"/>
    <cellStyle name="Comma 11 6 8" xfId="7625" xr:uid="{50E36C31-4D9D-41AA-9976-171DDC9B5A86}"/>
    <cellStyle name="Comma 11 6 8 2" xfId="44133" xr:uid="{A1E61311-61D7-49E9-BAA8-51F10FD7D6D5}"/>
    <cellStyle name="Comma 11 6 8 3" xfId="25879" xr:uid="{5F105415-7EA0-4876-B32A-D68D1604AC8A}"/>
    <cellStyle name="Comma 11 6 9" xfId="3975" xr:uid="{CAF393C5-A444-4041-A30B-8E9B9558280A}"/>
    <cellStyle name="Comma 11 6 9 2" xfId="40483" xr:uid="{B353E142-4DB7-4555-B441-F055F02A5F1F}"/>
    <cellStyle name="Comma 11 6 9 3" xfId="22229" xr:uid="{D40AF41E-30C6-420C-A72B-5E03607757F1}"/>
    <cellStyle name="Comma 11 7" xfId="221" xr:uid="{1C20FBDB-5577-4724-8FB9-107472F9369D}"/>
    <cellStyle name="Comma 11 7 10" xfId="36729" xr:uid="{B8CD3C5A-CCD4-470A-B33C-D4E7B89CDACB}"/>
    <cellStyle name="Comma 11 7 11" xfId="18475" xr:uid="{3D86D447-2E08-4FAE-AF10-486C5D6FDE12}"/>
    <cellStyle name="Comma 11 7 2" xfId="3141" xr:uid="{944EFC94-8D39-434D-9F2F-3327D8E359BA}"/>
    <cellStyle name="Comma 11 7 2 2" xfId="17741" xr:uid="{5914485D-51EE-4EBB-8848-D8437F82CC2D}"/>
    <cellStyle name="Comma 11 7 2 2 2" xfId="54249" xr:uid="{7A034885-1BC8-4005-8152-A9FA9E927D53}"/>
    <cellStyle name="Comma 11 7 2 2 3" xfId="35995" xr:uid="{04A65A2D-2CEC-4B03-9EC6-C818825E2CE6}"/>
    <cellStyle name="Comma 11 7 2 3" xfId="14091" xr:uid="{227C864E-BBD9-44BD-9666-CD258BA23733}"/>
    <cellStyle name="Comma 11 7 2 3 2" xfId="50599" xr:uid="{374081DD-92F4-409A-81D4-3415BDFD7687}"/>
    <cellStyle name="Comma 11 7 2 3 3" xfId="32345" xr:uid="{D50E04F5-9B4A-4BBD-968E-58E00741A9B0}"/>
    <cellStyle name="Comma 11 7 2 4" xfId="10441" xr:uid="{88361D57-F619-46A4-9DB4-50ED7EFA52A5}"/>
    <cellStyle name="Comma 11 7 2 4 2" xfId="46949" xr:uid="{22748DE9-DF04-488D-86E0-DD61DFFAA1BC}"/>
    <cellStyle name="Comma 11 7 2 4 3" xfId="28695" xr:uid="{B183F2FF-A523-4CE5-9812-D41DCA5D1C1A}"/>
    <cellStyle name="Comma 11 7 2 5" xfId="6791" xr:uid="{4ABDFD32-D7F0-4262-90C4-F6263D990FB6}"/>
    <cellStyle name="Comma 11 7 2 5 2" xfId="43299" xr:uid="{3686CBC0-F5C3-458B-8836-66A5E8B709BB}"/>
    <cellStyle name="Comma 11 7 2 5 3" xfId="25045" xr:uid="{F99973B2-C68B-479E-B1D3-9566403A7ED5}"/>
    <cellStyle name="Comma 11 7 2 6" xfId="39649" xr:uid="{B3C5B3E9-ED19-40C9-BB64-939A8402F668}"/>
    <cellStyle name="Comma 11 7 2 7" xfId="21395" xr:uid="{91CDB3EC-2AAA-4F91-9F1F-A6D1DE9D1C1B}"/>
    <cellStyle name="Comma 11 7 3" xfId="2411" xr:uid="{5CCDAFBB-338A-4BE1-8F34-3E92CE4DCE5F}"/>
    <cellStyle name="Comma 11 7 3 2" xfId="17011" xr:uid="{82022856-7F7A-43D9-BEC6-C4051FE4CE63}"/>
    <cellStyle name="Comma 11 7 3 2 2" xfId="53519" xr:uid="{F6E18DAE-15E5-4788-8C1E-27C3E730C3E5}"/>
    <cellStyle name="Comma 11 7 3 2 3" xfId="35265" xr:uid="{AE1B4A07-A95E-49CD-A665-D196EB54886C}"/>
    <cellStyle name="Comma 11 7 3 3" xfId="13361" xr:uid="{B2FE4A1F-350F-49E1-AAA1-97679BED881A}"/>
    <cellStyle name="Comma 11 7 3 3 2" xfId="49869" xr:uid="{B6556DF4-5E4C-42B5-8E39-706943E5CEBD}"/>
    <cellStyle name="Comma 11 7 3 3 3" xfId="31615" xr:uid="{05A2D942-B7A2-42AE-8526-14B2E2CF2D4C}"/>
    <cellStyle name="Comma 11 7 3 4" xfId="9711" xr:uid="{4C974ED1-9B9C-4082-BD50-CE18DA25302B}"/>
    <cellStyle name="Comma 11 7 3 4 2" xfId="46219" xr:uid="{888EC69D-AD4D-4764-8A34-673EDA9BEBC6}"/>
    <cellStyle name="Comma 11 7 3 4 3" xfId="27965" xr:uid="{3418377E-E672-437A-8D10-CDDD9AB1CAEB}"/>
    <cellStyle name="Comma 11 7 3 5" xfId="6061" xr:uid="{78211A3F-C47F-4D6C-AEA9-B8632CA94515}"/>
    <cellStyle name="Comma 11 7 3 5 2" xfId="42569" xr:uid="{8659CDB0-4431-4903-9BE9-A8D5C6B5679F}"/>
    <cellStyle name="Comma 11 7 3 5 3" xfId="24315" xr:uid="{636C5D23-3A82-4E06-9718-66DE8C3CCA11}"/>
    <cellStyle name="Comma 11 7 3 6" xfId="38919" xr:uid="{2188312A-A1B9-429E-BC7B-CBB89FE8F6DA}"/>
    <cellStyle name="Comma 11 7 3 7" xfId="20665" xr:uid="{D81CAFC6-560D-4017-8ED6-AABCA630E4DE}"/>
    <cellStyle name="Comma 11 7 4" xfId="1681" xr:uid="{FE5B131A-22F1-4C4D-BFD7-73488118514A}"/>
    <cellStyle name="Comma 11 7 4 2" xfId="16281" xr:uid="{92D6A3A9-E184-46CF-9CC4-05FB6D2ECDB3}"/>
    <cellStyle name="Comma 11 7 4 2 2" xfId="52789" xr:uid="{F0325070-A4B5-4469-AD28-09E61F3C7FB5}"/>
    <cellStyle name="Comma 11 7 4 2 3" xfId="34535" xr:uid="{2A797F8A-CBD1-41AE-8F65-D99B975DFB54}"/>
    <cellStyle name="Comma 11 7 4 3" xfId="12631" xr:uid="{984AF81C-D520-4B70-A9F2-0879FA720D50}"/>
    <cellStyle name="Comma 11 7 4 3 2" xfId="49139" xr:uid="{EB1EB07A-7C65-46E0-BD1F-E3019D6AE332}"/>
    <cellStyle name="Comma 11 7 4 3 3" xfId="30885" xr:uid="{E27B258F-B1C9-4EE1-A141-02E37644378C}"/>
    <cellStyle name="Comma 11 7 4 4" xfId="8981" xr:uid="{F7E112E1-3B6D-4A0A-ABD8-B0C759F1C583}"/>
    <cellStyle name="Comma 11 7 4 4 2" xfId="45489" xr:uid="{EE49611B-E251-4A72-AF86-ACE45E4B3B41}"/>
    <cellStyle name="Comma 11 7 4 4 3" xfId="27235" xr:uid="{AFFD95F4-BC32-461A-9793-03A2621BEAB8}"/>
    <cellStyle name="Comma 11 7 4 5" xfId="5331" xr:uid="{110D5787-9E65-4971-A75F-370CF66A675D}"/>
    <cellStyle name="Comma 11 7 4 5 2" xfId="41839" xr:uid="{E9945112-18E8-4EA3-842B-C884504B6A45}"/>
    <cellStyle name="Comma 11 7 4 5 3" xfId="23585" xr:uid="{D6A2B1DC-D913-49C4-B77D-A11BD067DF8B}"/>
    <cellStyle name="Comma 11 7 4 6" xfId="38189" xr:uid="{CC415FAC-44B2-4CE9-9CA2-A868B229C307}"/>
    <cellStyle name="Comma 11 7 4 7" xfId="19935" xr:uid="{CB6751B5-4939-47A8-B3AE-6D5794B20DB2}"/>
    <cellStyle name="Comma 11 7 5" xfId="951" xr:uid="{217A5166-929D-48DD-9659-9C838F55CE5F}"/>
    <cellStyle name="Comma 11 7 5 2" xfId="15551" xr:uid="{E41A3908-2328-4631-AC1A-3E2D0B816B70}"/>
    <cellStyle name="Comma 11 7 5 2 2" xfId="52059" xr:uid="{82FA2AD0-960A-4202-9A0B-9449B5EE1D82}"/>
    <cellStyle name="Comma 11 7 5 2 3" xfId="33805" xr:uid="{4C12B062-25A9-4924-B29D-6FDF09B4D285}"/>
    <cellStyle name="Comma 11 7 5 3" xfId="11901" xr:uid="{2C24C8B7-C8A3-44D4-8F32-54CECF53640E}"/>
    <cellStyle name="Comma 11 7 5 3 2" xfId="48409" xr:uid="{E54F189B-13B9-4FD2-B70E-67B9CC8A2BC1}"/>
    <cellStyle name="Comma 11 7 5 3 3" xfId="30155" xr:uid="{9C6AB696-269A-46E7-93E1-4F2566DDF9F1}"/>
    <cellStyle name="Comma 11 7 5 4" xfId="8251" xr:uid="{E436DC7F-0F34-4D41-959D-78516EE7FF77}"/>
    <cellStyle name="Comma 11 7 5 4 2" xfId="44759" xr:uid="{FDEBA15C-5A67-4C30-A90F-A63AE7D04A18}"/>
    <cellStyle name="Comma 11 7 5 4 3" xfId="26505" xr:uid="{C1DE1670-41C1-4816-B46F-4BCB0D34E51A}"/>
    <cellStyle name="Comma 11 7 5 5" xfId="4601" xr:uid="{AD4470A4-8E9F-44A0-B277-4B019F90E906}"/>
    <cellStyle name="Comma 11 7 5 5 2" xfId="41109" xr:uid="{82D7EB2B-92D3-4A0B-9005-D452AD0745D7}"/>
    <cellStyle name="Comma 11 7 5 5 3" xfId="22855" xr:uid="{40A34270-01DF-4AEA-89C5-31A26F638D40}"/>
    <cellStyle name="Comma 11 7 5 6" xfId="37459" xr:uid="{FE217F93-1A67-4FA6-AB12-3A5CDE86007C}"/>
    <cellStyle name="Comma 11 7 5 7" xfId="19205" xr:uid="{9E8B2169-0D3B-4741-9E7B-DAB8A332BF82}"/>
    <cellStyle name="Comma 11 7 6" xfId="14821" xr:uid="{EBA2A410-E556-469F-B173-4EB2CBBDCD73}"/>
    <cellStyle name="Comma 11 7 6 2" xfId="51329" xr:uid="{A5CFB170-444E-400F-88EA-A5F12C821A83}"/>
    <cellStyle name="Comma 11 7 6 3" xfId="33075" xr:uid="{ED09DE33-DC3B-4A10-ACA7-AF890E454CB1}"/>
    <cellStyle name="Comma 11 7 7" xfId="11171" xr:uid="{E95B92B1-2853-4A7B-9BD7-14BB77C2F80F}"/>
    <cellStyle name="Comma 11 7 7 2" xfId="47679" xr:uid="{3A855CE9-D5BC-476D-9E7A-1B9A9D58EE83}"/>
    <cellStyle name="Comma 11 7 7 3" xfId="29425" xr:uid="{44F004A8-8254-4DBC-A525-E48CAB7CC05B}"/>
    <cellStyle name="Comma 11 7 8" xfId="7521" xr:uid="{F9D204FA-9C3C-4709-8469-3710A69F7E27}"/>
    <cellStyle name="Comma 11 7 8 2" xfId="44029" xr:uid="{2F709820-357C-4A3C-A317-4A638A84FBA7}"/>
    <cellStyle name="Comma 11 7 8 3" xfId="25775" xr:uid="{E90E229E-1300-4780-97F9-8C469723E3C7}"/>
    <cellStyle name="Comma 11 7 9" xfId="3871" xr:uid="{97F4A206-282F-4235-A1E4-C29627411445}"/>
    <cellStyle name="Comma 11 7 9 2" xfId="40379" xr:uid="{BC1BD7EB-077F-49EA-805B-0252CE5FBA2F}"/>
    <cellStyle name="Comma 11 7 9 3" xfId="22125" xr:uid="{07CD1588-28B9-461C-AE90-BE463CA06783}"/>
    <cellStyle name="Comma 11 8" xfId="3037" xr:uid="{D4A6C051-94CF-4BF6-9652-3D0D96E709FC}"/>
    <cellStyle name="Comma 11 8 2" xfId="17637" xr:uid="{268B87FA-7999-4AFF-A335-874C3A365F81}"/>
    <cellStyle name="Comma 11 8 2 2" xfId="54145" xr:uid="{40482880-D216-4A8E-8BE4-FAE530A41223}"/>
    <cellStyle name="Comma 11 8 2 3" xfId="35891" xr:uid="{9E0F6179-5112-4311-AA5D-C7C0191EBDA8}"/>
    <cellStyle name="Comma 11 8 3" xfId="13987" xr:uid="{9866AFF2-F5E7-4583-8161-259873520F79}"/>
    <cellStyle name="Comma 11 8 3 2" xfId="50495" xr:uid="{2C0A4FED-1566-409E-909A-DEBA0A8F506E}"/>
    <cellStyle name="Comma 11 8 3 3" xfId="32241" xr:uid="{8F578144-8306-4202-A8CD-E8C74905DFCF}"/>
    <cellStyle name="Comma 11 8 4" xfId="10337" xr:uid="{C9E0702F-06DE-47E8-B9CA-36F2A1995BF5}"/>
    <cellStyle name="Comma 11 8 4 2" xfId="46845" xr:uid="{9745F2EE-705C-4B80-BCCA-783CA4F1D61A}"/>
    <cellStyle name="Comma 11 8 4 3" xfId="28591" xr:uid="{6D439850-F842-409C-96C8-5561DF3F29EF}"/>
    <cellStyle name="Comma 11 8 5" xfId="6687" xr:uid="{3DDFE601-EF89-4746-B334-0FD9B55BF6FD}"/>
    <cellStyle name="Comma 11 8 5 2" xfId="43195" xr:uid="{C6531984-782E-48B7-9D08-D84D5DBB9C81}"/>
    <cellStyle name="Comma 11 8 5 3" xfId="24941" xr:uid="{418BB803-35F0-4BA9-9821-156E83810B0F}"/>
    <cellStyle name="Comma 11 8 6" xfId="39545" xr:uid="{4F71D88D-705A-469A-BBD7-63808EE63782}"/>
    <cellStyle name="Comma 11 8 7" xfId="21291" xr:uid="{D06ED1A6-C080-4B7F-9768-32C7B8EB9343}"/>
    <cellStyle name="Comma 11 9" xfId="2307" xr:uid="{3715ABF4-E6B1-4AAF-BA84-14AB30DEB8B7}"/>
    <cellStyle name="Comma 11 9 2" xfId="16907" xr:uid="{A8B3D6BA-D447-48D8-A2D9-884068220EB0}"/>
    <cellStyle name="Comma 11 9 2 2" xfId="53415" xr:uid="{018E065D-4C86-4A71-8278-8011D4821377}"/>
    <cellStyle name="Comma 11 9 2 3" xfId="35161" xr:uid="{5D15ABB3-923F-483C-B6E9-60C21C91BA3D}"/>
    <cellStyle name="Comma 11 9 3" xfId="13257" xr:uid="{D1DE737E-CC92-453F-9A09-4C979109790E}"/>
    <cellStyle name="Comma 11 9 3 2" xfId="49765" xr:uid="{AB16A9B1-009F-462C-8479-B14A2D8981D7}"/>
    <cellStyle name="Comma 11 9 3 3" xfId="31511" xr:uid="{675CE8D9-3E0C-40DB-A20C-177E3B7E9BA5}"/>
    <cellStyle name="Comma 11 9 4" xfId="9607" xr:uid="{0E5138A2-EC5B-4A39-9F3E-A917DECAB6E9}"/>
    <cellStyle name="Comma 11 9 4 2" xfId="46115" xr:uid="{05590AA3-9F79-4EB3-B54A-C552B31BA3F2}"/>
    <cellStyle name="Comma 11 9 4 3" xfId="27861" xr:uid="{006178E9-CBDD-45A9-B292-9E01FD8C59BF}"/>
    <cellStyle name="Comma 11 9 5" xfId="5957" xr:uid="{B534CBDF-7D6D-404D-AE40-E7C03436404B}"/>
    <cellStyle name="Comma 11 9 5 2" xfId="42465" xr:uid="{CC25FD28-604A-42E1-8C8E-C42D20091D7F}"/>
    <cellStyle name="Comma 11 9 5 3" xfId="24211" xr:uid="{6C6A7156-4FF2-4594-9E99-E2627C9F37CD}"/>
    <cellStyle name="Comma 11 9 6" xfId="38815" xr:uid="{D6C7CFE1-6F33-4BC6-B32B-34555F85B5CB}"/>
    <cellStyle name="Comma 11 9 7" xfId="20561" xr:uid="{4E129561-1A3C-43CA-8884-00FECFEDCCE8}"/>
    <cellStyle name="Comma 12" xfId="118" xr:uid="{D9103F6D-98A3-4CF4-80AF-CC89613E5773}"/>
    <cellStyle name="Comma 12 10" xfId="1578" xr:uid="{5C09B5EB-E8CC-46D6-83D2-34455C675783}"/>
    <cellStyle name="Comma 12 10 2" xfId="16178" xr:uid="{0F0A4D45-C50E-4D82-89F9-7F066276238E}"/>
    <cellStyle name="Comma 12 10 2 2" xfId="52686" xr:uid="{A8503F00-728B-4FCE-85B0-8C4DDB5A6A84}"/>
    <cellStyle name="Comma 12 10 2 3" xfId="34432" xr:uid="{9EFC48C2-6A85-42C3-BD53-63CE1562D55F}"/>
    <cellStyle name="Comma 12 10 3" xfId="12528" xr:uid="{4D44B194-E3F3-4AD1-8BE0-6F9D8A3DC3EB}"/>
    <cellStyle name="Comma 12 10 3 2" xfId="49036" xr:uid="{8603C95D-F137-4FB9-898F-1BCE6ACE7E6A}"/>
    <cellStyle name="Comma 12 10 3 3" xfId="30782" xr:uid="{32255864-054D-47FE-9637-6BACCB52DC4A}"/>
    <cellStyle name="Comma 12 10 4" xfId="8878" xr:uid="{C918E502-DA7E-40A5-8D39-A067723E470E}"/>
    <cellStyle name="Comma 12 10 4 2" xfId="45386" xr:uid="{AD96E875-9A8D-479F-AB03-A3E7A1887B34}"/>
    <cellStyle name="Comma 12 10 4 3" xfId="27132" xr:uid="{7D792414-802B-4F55-8389-113A7491D986}"/>
    <cellStyle name="Comma 12 10 5" xfId="5228" xr:uid="{081274C3-F298-4370-BEC1-4AD0D5C7F5ED}"/>
    <cellStyle name="Comma 12 10 5 2" xfId="41736" xr:uid="{16DB020C-AFBC-49C3-B47C-FD7D2A169165}"/>
    <cellStyle name="Comma 12 10 5 3" xfId="23482" xr:uid="{4D254F54-9F74-4D6D-B392-964479F61623}"/>
    <cellStyle name="Comma 12 10 6" xfId="38086" xr:uid="{48842CC9-853A-4E6D-A17F-A2A0FF7ABF58}"/>
    <cellStyle name="Comma 12 10 7" xfId="19832" xr:uid="{15966415-2F8E-4D7D-9CEC-B3A74F5F8B7E}"/>
    <cellStyle name="Comma 12 11" xfId="848" xr:uid="{61E71FA5-F111-43F3-8B1E-1A632D2712B5}"/>
    <cellStyle name="Comma 12 11 2" xfId="15448" xr:uid="{F9F226BC-0FC8-413A-988B-146D664449E3}"/>
    <cellStyle name="Comma 12 11 2 2" xfId="51956" xr:uid="{64AF253E-3955-4E53-8FF8-50628892D2CD}"/>
    <cellStyle name="Comma 12 11 2 3" xfId="33702" xr:uid="{995741E4-6D59-43E9-BD54-8E8AB362AEA7}"/>
    <cellStyle name="Comma 12 11 3" xfId="11798" xr:uid="{80AD58C3-A064-4E4B-8E73-E71C98C88F93}"/>
    <cellStyle name="Comma 12 11 3 2" xfId="48306" xr:uid="{1DE728EC-F125-4D92-B8A4-32AE51C3A7EE}"/>
    <cellStyle name="Comma 12 11 3 3" xfId="30052" xr:uid="{E593F521-8D44-4317-94C8-C917ED1E9486}"/>
    <cellStyle name="Comma 12 11 4" xfId="8148" xr:uid="{23D4073F-A401-417E-9E93-791B1AA863D4}"/>
    <cellStyle name="Comma 12 11 4 2" xfId="44656" xr:uid="{DEA3FB8A-DC31-46AD-9C94-ABFC55EAEC1B}"/>
    <cellStyle name="Comma 12 11 4 3" xfId="26402" xr:uid="{014E81A4-ADAD-4C15-8D51-603708135A7C}"/>
    <cellStyle name="Comma 12 11 5" xfId="4498" xr:uid="{3AADCE45-425F-4535-A3A9-0D834965719A}"/>
    <cellStyle name="Comma 12 11 5 2" xfId="41006" xr:uid="{41D75FB0-E1C2-4850-B4AE-ED51CD8D9562}"/>
    <cellStyle name="Comma 12 11 5 3" xfId="22752" xr:uid="{1AC01B01-9B1E-4F35-8262-4C7EA0B7CBE1}"/>
    <cellStyle name="Comma 12 11 6" xfId="37356" xr:uid="{4CD4B073-9CFB-472C-9233-F577048EC5FE}"/>
    <cellStyle name="Comma 12 11 7" xfId="19102" xr:uid="{0F5FD8C3-6051-4D3D-89E7-90C9C3B53677}"/>
    <cellStyle name="Comma 12 12" xfId="14718" xr:uid="{EFEA18F4-5636-4E45-AF36-85D66C749748}"/>
    <cellStyle name="Comma 12 12 2" xfId="51226" xr:uid="{252C4401-FABA-4577-822C-25C1439AC53E}"/>
    <cellStyle name="Comma 12 12 3" xfId="32972" xr:uid="{6C4BECA6-3316-4234-9BD2-E06792816287}"/>
    <cellStyle name="Comma 12 13" xfId="11068" xr:uid="{049932F5-9D0D-4389-8350-1A1A94DC9C65}"/>
    <cellStyle name="Comma 12 13 2" xfId="47576" xr:uid="{E1E9C079-881E-48D5-8450-2EAC48D9B378}"/>
    <cellStyle name="Comma 12 13 3" xfId="29322" xr:uid="{DE34A62E-025F-4188-AD1C-D8F714515B74}"/>
    <cellStyle name="Comma 12 14" xfId="7418" xr:uid="{0B7FC8B7-D500-48FA-80D0-94E3B3BA8F05}"/>
    <cellStyle name="Comma 12 14 2" xfId="43926" xr:uid="{D4D7029D-2AA8-4062-BCB8-7BB61F3B47E9}"/>
    <cellStyle name="Comma 12 14 3" xfId="25672" xr:uid="{78C77826-FB1D-4B85-B7FB-3B3C1C53F385}"/>
    <cellStyle name="Comma 12 15" xfId="3768" xr:uid="{3B8AA0B4-2DC6-473A-8BA5-BB85FC65A3F9}"/>
    <cellStyle name="Comma 12 15 2" xfId="40276" xr:uid="{EA8887CD-29B6-4C95-85DA-38107A20B636}"/>
    <cellStyle name="Comma 12 15 3" xfId="22022" xr:uid="{BA76B738-F4F5-45EE-9FD0-3379E61C201A}"/>
    <cellStyle name="Comma 12 16" xfId="36626" xr:uid="{8E515603-5AF6-400A-B37A-8BC50A05ADCB}"/>
    <cellStyle name="Comma 12 17" xfId="18372" xr:uid="{19457312-851F-4B96-A9B6-A46A3E2EC164}"/>
    <cellStyle name="Comma 12 2" xfId="742" xr:uid="{633E6644-DBC7-4A50-BADD-D3FD952EE684}"/>
    <cellStyle name="Comma 12 2 10" xfId="37250" xr:uid="{4E2C0414-B36A-42A1-A63F-3E982DBDAE03}"/>
    <cellStyle name="Comma 12 2 11" xfId="18996" xr:uid="{A214CDD6-5A4A-44E0-8CC7-CABBBF60A88C}"/>
    <cellStyle name="Comma 12 2 2" xfId="3662" xr:uid="{ED6AEE86-D312-4DE0-8CA3-B2B2CC839645}"/>
    <cellStyle name="Comma 12 2 2 2" xfId="18262" xr:uid="{01AAE945-9AF8-4959-9EC8-708A3068E010}"/>
    <cellStyle name="Comma 12 2 2 2 2" xfId="54770" xr:uid="{28832237-60A0-40B7-B689-6C88E7C13097}"/>
    <cellStyle name="Comma 12 2 2 2 3" xfId="36516" xr:uid="{9B714430-EE5D-4D8C-9B83-584359ECBB0D}"/>
    <cellStyle name="Comma 12 2 2 3" xfId="14612" xr:uid="{E05E2922-5310-4865-AA36-554360512413}"/>
    <cellStyle name="Comma 12 2 2 3 2" xfId="51120" xr:uid="{12307D6D-4FA1-4885-BD03-737081FBEE0C}"/>
    <cellStyle name="Comma 12 2 2 3 3" xfId="32866" xr:uid="{48713646-E215-4C02-992B-FF81D527CA75}"/>
    <cellStyle name="Comma 12 2 2 4" xfId="10962" xr:uid="{86AA2C0C-856E-46E3-A102-05711C90BFD5}"/>
    <cellStyle name="Comma 12 2 2 4 2" xfId="47470" xr:uid="{BF6DD93B-26BE-453C-BC2D-3069F088069E}"/>
    <cellStyle name="Comma 12 2 2 4 3" xfId="29216" xr:uid="{733999EA-4B89-42F8-896F-3ECAE284610C}"/>
    <cellStyle name="Comma 12 2 2 5" xfId="7312" xr:uid="{6B311C5C-DB3D-4041-8F8D-7EFE934D2F91}"/>
    <cellStyle name="Comma 12 2 2 5 2" xfId="43820" xr:uid="{0FABC29A-E848-4299-9E9F-A86B6BA606D6}"/>
    <cellStyle name="Comma 12 2 2 5 3" xfId="25566" xr:uid="{345BBF1C-272A-4B45-80B1-73704C75D663}"/>
    <cellStyle name="Comma 12 2 2 6" xfId="40170" xr:uid="{BCAFDC29-8BA2-4CE7-9BE7-03C0C4583FA2}"/>
    <cellStyle name="Comma 12 2 2 7" xfId="21916" xr:uid="{8AF6CF9B-42BB-4E24-9A7A-3B1D9BE4F9E1}"/>
    <cellStyle name="Comma 12 2 3" xfId="2932" xr:uid="{1E9C8CE0-A45E-476E-B8F3-2BAD8513412A}"/>
    <cellStyle name="Comma 12 2 3 2" xfId="17532" xr:uid="{134A609C-8D1B-435F-ACAE-C10398B7DAF9}"/>
    <cellStyle name="Comma 12 2 3 2 2" xfId="54040" xr:uid="{0D6EDD0E-0FA4-4F88-A0B2-E45295B5DA59}"/>
    <cellStyle name="Comma 12 2 3 2 3" xfId="35786" xr:uid="{46111A55-3028-4C6B-8704-31DB569FA189}"/>
    <cellStyle name="Comma 12 2 3 3" xfId="13882" xr:uid="{DDEC464C-0360-46F7-8DDE-CD3358B0DDB0}"/>
    <cellStyle name="Comma 12 2 3 3 2" xfId="50390" xr:uid="{2DF51FA2-DFC9-4110-B278-D972B7D53094}"/>
    <cellStyle name="Comma 12 2 3 3 3" xfId="32136" xr:uid="{830EE1D8-E1FD-43C7-AF74-390B34066C23}"/>
    <cellStyle name="Comma 12 2 3 4" xfId="10232" xr:uid="{F834D515-9E00-4BC2-98DA-8FC8B1F48485}"/>
    <cellStyle name="Comma 12 2 3 4 2" xfId="46740" xr:uid="{86FE0D68-0088-49D0-8A88-09054595DDF2}"/>
    <cellStyle name="Comma 12 2 3 4 3" xfId="28486" xr:uid="{0DF18C0E-8BB3-47FE-AA96-A35D1F6E7DFF}"/>
    <cellStyle name="Comma 12 2 3 5" xfId="6582" xr:uid="{67823F64-407A-40C1-ACD4-9CE03054BB0C}"/>
    <cellStyle name="Comma 12 2 3 5 2" xfId="43090" xr:uid="{A47D1694-11A7-4FD4-B721-27D4EE2A73F9}"/>
    <cellStyle name="Comma 12 2 3 5 3" xfId="24836" xr:uid="{5A5D98BB-D782-4EE3-B623-723784E81F35}"/>
    <cellStyle name="Comma 12 2 3 6" xfId="39440" xr:uid="{B5D973A3-9619-403B-B20F-F6C6465D36E3}"/>
    <cellStyle name="Comma 12 2 3 7" xfId="21186" xr:uid="{1583C2D3-1EA5-4403-AFC2-3597779DAE43}"/>
    <cellStyle name="Comma 12 2 4" xfId="2202" xr:uid="{6EFB9A14-9DC5-47EF-A05C-4C5601DBE866}"/>
    <cellStyle name="Comma 12 2 4 2" xfId="16802" xr:uid="{9D681EA3-B6D6-45A0-8D14-6C128B01225C}"/>
    <cellStyle name="Comma 12 2 4 2 2" xfId="53310" xr:uid="{DF470D57-1504-4D96-9920-6D3A15E11FF7}"/>
    <cellStyle name="Comma 12 2 4 2 3" xfId="35056" xr:uid="{6005FC98-FF6C-42C1-8497-AFC46CCB9E41}"/>
    <cellStyle name="Comma 12 2 4 3" xfId="13152" xr:uid="{4E2F137F-C989-4BF2-BFE7-7595B1C0FAF9}"/>
    <cellStyle name="Comma 12 2 4 3 2" xfId="49660" xr:uid="{3032714E-7846-4366-923E-3B0F32912451}"/>
    <cellStyle name="Comma 12 2 4 3 3" xfId="31406" xr:uid="{9EE2DBAD-1669-4630-B346-4107433AE505}"/>
    <cellStyle name="Comma 12 2 4 4" xfId="9502" xr:uid="{BACF1FCC-79B7-41A3-983E-DCAF8C25CEA2}"/>
    <cellStyle name="Comma 12 2 4 4 2" xfId="46010" xr:uid="{9E3DCC4F-EAF5-417D-B910-633084D6A617}"/>
    <cellStyle name="Comma 12 2 4 4 3" xfId="27756" xr:uid="{8B6C90E7-DB3C-4B33-8DC2-7A30D6784E16}"/>
    <cellStyle name="Comma 12 2 4 5" xfId="5852" xr:uid="{9E7D84DE-6502-4739-BC62-A799FADF7049}"/>
    <cellStyle name="Comma 12 2 4 5 2" xfId="42360" xr:uid="{14CE4A83-5638-431F-AC7F-19A67A6024E2}"/>
    <cellStyle name="Comma 12 2 4 5 3" xfId="24106" xr:uid="{917F6D95-67F9-403B-9545-7F4BE8F8E7FD}"/>
    <cellStyle name="Comma 12 2 4 6" xfId="38710" xr:uid="{A9692959-669C-46D5-868F-0E93E8B7D8A2}"/>
    <cellStyle name="Comma 12 2 4 7" xfId="20456" xr:uid="{186CA4C2-01F5-45A8-95FB-2F04F26BD990}"/>
    <cellStyle name="Comma 12 2 5" xfId="1472" xr:uid="{C1E60A5B-297D-49DA-B139-3D4EA42BE901}"/>
    <cellStyle name="Comma 12 2 5 2" xfId="16072" xr:uid="{8D7A9B03-8E92-4508-9B0F-70C8B16ED9ED}"/>
    <cellStyle name="Comma 12 2 5 2 2" xfId="52580" xr:uid="{D7156CDD-65CE-4D71-AB73-806CCF885FEC}"/>
    <cellStyle name="Comma 12 2 5 2 3" xfId="34326" xr:uid="{B2303449-7918-4B4E-B8D2-DA07B1398D8B}"/>
    <cellStyle name="Comma 12 2 5 3" xfId="12422" xr:uid="{D52562C9-BC34-486A-AD2F-4A4D3CE73229}"/>
    <cellStyle name="Comma 12 2 5 3 2" xfId="48930" xr:uid="{63BB6B55-CA05-4BE2-8B73-DDD43FF96F1B}"/>
    <cellStyle name="Comma 12 2 5 3 3" xfId="30676" xr:uid="{2E80EF28-B490-4C94-BDF9-7C3A45FC125B}"/>
    <cellStyle name="Comma 12 2 5 4" xfId="8772" xr:uid="{B516D475-48B0-4CBD-9D32-E51F3E92CBE8}"/>
    <cellStyle name="Comma 12 2 5 4 2" xfId="45280" xr:uid="{005E5956-18BE-4326-B457-46DDA92319AC}"/>
    <cellStyle name="Comma 12 2 5 4 3" xfId="27026" xr:uid="{A5766C4F-27B0-4869-9D22-1F9F9FDE024A}"/>
    <cellStyle name="Comma 12 2 5 5" xfId="5122" xr:uid="{275E07DC-43D8-4DAE-9F84-4D7830CA4DB9}"/>
    <cellStyle name="Comma 12 2 5 5 2" xfId="41630" xr:uid="{72B55F34-64D7-4C20-89FB-30996E323AFE}"/>
    <cellStyle name="Comma 12 2 5 5 3" xfId="23376" xr:uid="{71AB27D6-D26E-433E-BB56-6A0E5DB336D6}"/>
    <cellStyle name="Comma 12 2 5 6" xfId="37980" xr:uid="{62B0476A-77D5-4315-BC99-EE3C975834E3}"/>
    <cellStyle name="Comma 12 2 5 7" xfId="19726" xr:uid="{9DC720B3-FBDF-409E-AC19-D84D038EF834}"/>
    <cellStyle name="Comma 12 2 6" xfId="15342" xr:uid="{A5EC53B6-A017-4D03-BAEF-C79DF71D0257}"/>
    <cellStyle name="Comma 12 2 6 2" xfId="51850" xr:uid="{10DFC1E8-5EFD-441F-B0A8-F02389ED63DC}"/>
    <cellStyle name="Comma 12 2 6 3" xfId="33596" xr:uid="{AB4F7A2C-90D0-4D62-AF1F-F4127C1150F4}"/>
    <cellStyle name="Comma 12 2 7" xfId="11692" xr:uid="{B87A20D5-A0F5-45C5-820F-495A4F410215}"/>
    <cellStyle name="Comma 12 2 7 2" xfId="48200" xr:uid="{729556FD-4E9A-49C8-8811-0BCEE0A755AE}"/>
    <cellStyle name="Comma 12 2 7 3" xfId="29946" xr:uid="{D5D09FDE-FB5D-4124-8939-F10407F9FDC5}"/>
    <cellStyle name="Comma 12 2 8" xfId="8042" xr:uid="{01A88CA2-6579-48DB-8179-78AF0B9F92DF}"/>
    <cellStyle name="Comma 12 2 8 2" xfId="44550" xr:uid="{F30433BE-4F7A-4822-B4D4-4B087E12E0B5}"/>
    <cellStyle name="Comma 12 2 8 3" xfId="26296" xr:uid="{5EAE6EE3-2546-482B-AB4F-2D6CF2672FA8}"/>
    <cellStyle name="Comma 12 2 9" xfId="4392" xr:uid="{491282CF-11F1-42D3-AC92-797DCB3598C4}"/>
    <cellStyle name="Comma 12 2 9 2" xfId="40900" xr:uid="{D858A220-B446-4120-A0D5-AA8915D55489}"/>
    <cellStyle name="Comma 12 2 9 3" xfId="22646" xr:uid="{5AF682D3-BC58-4378-8351-24BFB73083C1}"/>
    <cellStyle name="Comma 12 3" xfId="638" xr:uid="{287D2F24-FEDB-4E72-9F11-1B1D109576C4}"/>
    <cellStyle name="Comma 12 3 10" xfId="37146" xr:uid="{D58CC8C9-DF49-48A7-81AF-CCDB36FAE660}"/>
    <cellStyle name="Comma 12 3 11" xfId="18892" xr:uid="{DAAA55BA-7080-4881-933C-5C117D3D9BEB}"/>
    <cellStyle name="Comma 12 3 2" xfId="3558" xr:uid="{B8C9813E-6243-4AC4-A694-8F3CF460D708}"/>
    <cellStyle name="Comma 12 3 2 2" xfId="18158" xr:uid="{BEC64AE3-5AC6-4EB4-B282-90107D1965E8}"/>
    <cellStyle name="Comma 12 3 2 2 2" xfId="54666" xr:uid="{75CF02DA-6C19-4BC8-8410-90D0514D399D}"/>
    <cellStyle name="Comma 12 3 2 2 3" xfId="36412" xr:uid="{3C186587-7866-474C-AA81-AF15C6F914E8}"/>
    <cellStyle name="Comma 12 3 2 3" xfId="14508" xr:uid="{2CF8B0A4-895E-4AF3-8F3E-632AAFC8851E}"/>
    <cellStyle name="Comma 12 3 2 3 2" xfId="51016" xr:uid="{5F123779-A3C6-452F-9163-06BB1C26F125}"/>
    <cellStyle name="Comma 12 3 2 3 3" xfId="32762" xr:uid="{9B6ACD74-790D-4734-BB3A-372B6DFA5E8A}"/>
    <cellStyle name="Comma 12 3 2 4" xfId="10858" xr:uid="{1B2C7135-113F-4CF6-811B-817C99AF8C06}"/>
    <cellStyle name="Comma 12 3 2 4 2" xfId="47366" xr:uid="{592B1294-F8FD-4E5C-AB50-FE448309992F}"/>
    <cellStyle name="Comma 12 3 2 4 3" xfId="29112" xr:uid="{239F44B6-1D47-4E63-A922-4F869A5CCD89}"/>
    <cellStyle name="Comma 12 3 2 5" xfId="7208" xr:uid="{7542DF4B-C9FC-4A1D-93D9-2B7F486BFA71}"/>
    <cellStyle name="Comma 12 3 2 5 2" xfId="43716" xr:uid="{4082D616-AB09-496D-AB0A-6E22094D1058}"/>
    <cellStyle name="Comma 12 3 2 5 3" xfId="25462" xr:uid="{25189C03-C91B-484B-85BA-C9EF1E1F97EA}"/>
    <cellStyle name="Comma 12 3 2 6" xfId="40066" xr:uid="{22C398D8-2D6E-401F-B1BF-B37980D68906}"/>
    <cellStyle name="Comma 12 3 2 7" xfId="21812" xr:uid="{095D9893-03FC-49E8-85C8-A7F68BC65152}"/>
    <cellStyle name="Comma 12 3 3" xfId="2828" xr:uid="{01A6D07B-FAED-4286-A992-675E1A81931D}"/>
    <cellStyle name="Comma 12 3 3 2" xfId="17428" xr:uid="{0DB63E08-2880-4FEB-8056-C6111F33D93B}"/>
    <cellStyle name="Comma 12 3 3 2 2" xfId="53936" xr:uid="{63CC828C-BA99-4AE7-A80A-74A44CCB83AD}"/>
    <cellStyle name="Comma 12 3 3 2 3" xfId="35682" xr:uid="{F629B0DD-DAFE-4B72-B64D-D04757F797B9}"/>
    <cellStyle name="Comma 12 3 3 3" xfId="13778" xr:uid="{0C9D3BEB-700E-4066-8A2C-C3283F1FCDC0}"/>
    <cellStyle name="Comma 12 3 3 3 2" xfId="50286" xr:uid="{FBCF1E1C-2A01-4133-A651-C7AEAAB43814}"/>
    <cellStyle name="Comma 12 3 3 3 3" xfId="32032" xr:uid="{58BD58AD-65B9-4F64-94CE-A59B37A3321A}"/>
    <cellStyle name="Comma 12 3 3 4" xfId="10128" xr:uid="{5310EC88-B7B1-47AE-9E2A-1E5222C5DAA7}"/>
    <cellStyle name="Comma 12 3 3 4 2" xfId="46636" xr:uid="{C8DE5E4E-A1C9-4DDC-A24D-6F1AB5FBD539}"/>
    <cellStyle name="Comma 12 3 3 4 3" xfId="28382" xr:uid="{EB45CBD1-2B18-49FA-8D0D-139E3B271F0B}"/>
    <cellStyle name="Comma 12 3 3 5" xfId="6478" xr:uid="{8AB941B1-B15C-4E36-8CBD-A13BC4948F3E}"/>
    <cellStyle name="Comma 12 3 3 5 2" xfId="42986" xr:uid="{8ED0D221-C966-41BA-BFE3-329589B50AC1}"/>
    <cellStyle name="Comma 12 3 3 5 3" xfId="24732" xr:uid="{182F7F2C-7826-472B-9826-D2F3376B0CEA}"/>
    <cellStyle name="Comma 12 3 3 6" xfId="39336" xr:uid="{F7A0917C-0EFC-4A88-8785-95E26223BF5B}"/>
    <cellStyle name="Comma 12 3 3 7" xfId="21082" xr:uid="{CD707E21-016E-4D6B-BB74-F9B73CB20236}"/>
    <cellStyle name="Comma 12 3 4" xfId="2098" xr:uid="{74DC9493-28A2-4C55-94B6-3B5460E73450}"/>
    <cellStyle name="Comma 12 3 4 2" xfId="16698" xr:uid="{6803DE04-EFD3-4FE5-989C-DB58D2580EA9}"/>
    <cellStyle name="Comma 12 3 4 2 2" xfId="53206" xr:uid="{E7C44B4C-A38C-4F89-9B16-2E155F704EFA}"/>
    <cellStyle name="Comma 12 3 4 2 3" xfId="34952" xr:uid="{A1FB39A1-E379-425C-88B1-16B43222E33A}"/>
    <cellStyle name="Comma 12 3 4 3" xfId="13048" xr:uid="{CC183B0A-90EE-4019-8A08-9550C58E4336}"/>
    <cellStyle name="Comma 12 3 4 3 2" xfId="49556" xr:uid="{8914EE57-BCAA-4454-B51A-D2AF69339D0F}"/>
    <cellStyle name="Comma 12 3 4 3 3" xfId="31302" xr:uid="{6F840A1D-3C2C-4373-AFD6-B83269FA9A7F}"/>
    <cellStyle name="Comma 12 3 4 4" xfId="9398" xr:uid="{FA0884F6-CFA0-4156-A7B2-72C9B53EEB8D}"/>
    <cellStyle name="Comma 12 3 4 4 2" xfId="45906" xr:uid="{DC832F31-307C-4F5B-9F2F-D120FA5A72B3}"/>
    <cellStyle name="Comma 12 3 4 4 3" xfId="27652" xr:uid="{7AC57B3B-B5C8-401C-B280-84CF9B4CB185}"/>
    <cellStyle name="Comma 12 3 4 5" xfId="5748" xr:uid="{A7AB6ED6-1F3D-4082-9459-51BF343AA8CA}"/>
    <cellStyle name="Comma 12 3 4 5 2" xfId="42256" xr:uid="{E347F2D2-E67A-415D-B396-DAF883C22DD4}"/>
    <cellStyle name="Comma 12 3 4 5 3" xfId="24002" xr:uid="{7A4BFD94-E4B6-4EDF-BE57-68675A151A43}"/>
    <cellStyle name="Comma 12 3 4 6" xfId="38606" xr:uid="{D76AAFA2-BBBF-4B36-BFA0-BC265AE3C030}"/>
    <cellStyle name="Comma 12 3 4 7" xfId="20352" xr:uid="{9B884922-D73A-4391-AAEA-6B4F89FBF5AB}"/>
    <cellStyle name="Comma 12 3 5" xfId="1368" xr:uid="{DA92F25A-B04C-42F6-A62F-99A8904AE8D8}"/>
    <cellStyle name="Comma 12 3 5 2" xfId="15968" xr:uid="{8EF9E04A-96D2-428C-A951-368254934A13}"/>
    <cellStyle name="Comma 12 3 5 2 2" xfId="52476" xr:uid="{E87E1A66-CB5B-443C-9EBC-805BAC605EA5}"/>
    <cellStyle name="Comma 12 3 5 2 3" xfId="34222" xr:uid="{677ED741-0CC8-4D79-A758-27C66FFFACD9}"/>
    <cellStyle name="Comma 12 3 5 3" xfId="12318" xr:uid="{9C808FCC-5022-4D94-90AF-0359D335870B}"/>
    <cellStyle name="Comma 12 3 5 3 2" xfId="48826" xr:uid="{B429704F-4C65-4511-AEAF-6948B149FAA1}"/>
    <cellStyle name="Comma 12 3 5 3 3" xfId="30572" xr:uid="{02725809-DF9A-4C9B-A7F0-3B258979E802}"/>
    <cellStyle name="Comma 12 3 5 4" xfId="8668" xr:uid="{46085B57-06F8-4BA2-97DF-9935B6BD0FAB}"/>
    <cellStyle name="Comma 12 3 5 4 2" xfId="45176" xr:uid="{BEF5A253-F8F9-4FF7-A93A-542285A3A0B3}"/>
    <cellStyle name="Comma 12 3 5 4 3" xfId="26922" xr:uid="{78995432-1A33-4D1B-9DE1-99DA9D318817}"/>
    <cellStyle name="Comma 12 3 5 5" xfId="5018" xr:uid="{D9769B5B-5D44-4A95-9ADA-1D95EF229A92}"/>
    <cellStyle name="Comma 12 3 5 5 2" xfId="41526" xr:uid="{AFEE301C-4939-4BA5-98B5-2542F9BC8F2E}"/>
    <cellStyle name="Comma 12 3 5 5 3" xfId="23272" xr:uid="{7A7DCA06-F688-462A-9325-227B8BE4E976}"/>
    <cellStyle name="Comma 12 3 5 6" xfId="37876" xr:uid="{A32A80AD-DC0F-4C08-BC11-4DEA6FB86E3C}"/>
    <cellStyle name="Comma 12 3 5 7" xfId="19622" xr:uid="{3884BED1-021A-4EEB-BF96-0F4B844594FC}"/>
    <cellStyle name="Comma 12 3 6" xfId="15238" xr:uid="{9CB37104-EAC3-43D9-9EA7-3FD6F169956E}"/>
    <cellStyle name="Comma 12 3 6 2" xfId="51746" xr:uid="{A73633E1-DE55-4A4A-AD71-9A2C9BAC12E5}"/>
    <cellStyle name="Comma 12 3 6 3" xfId="33492" xr:uid="{A529291C-653A-46DE-963C-E37DFA6032AF}"/>
    <cellStyle name="Comma 12 3 7" xfId="11588" xr:uid="{B4470282-905A-4D40-BE30-B2B42935C600}"/>
    <cellStyle name="Comma 12 3 7 2" xfId="48096" xr:uid="{B5424DF4-0979-4C70-89E4-A92D8F025F28}"/>
    <cellStyle name="Comma 12 3 7 3" xfId="29842" xr:uid="{AA74462B-35B2-4201-8EB8-16761078CDA4}"/>
    <cellStyle name="Comma 12 3 8" xfId="7938" xr:uid="{78DABCD8-EB4D-462C-B5E3-A98F8108A535}"/>
    <cellStyle name="Comma 12 3 8 2" xfId="44446" xr:uid="{12BA3174-9556-4A1D-8BDF-F4D903E86AAD}"/>
    <cellStyle name="Comma 12 3 8 3" xfId="26192" xr:uid="{086BEB97-22DA-4DE9-8EE3-9335871F2AA2}"/>
    <cellStyle name="Comma 12 3 9" xfId="4288" xr:uid="{BC7AC6AB-DC2B-4F90-82BF-8E9A24E82278}"/>
    <cellStyle name="Comma 12 3 9 2" xfId="40796" xr:uid="{F9956211-A69A-4A7C-92EC-597BE4D36291}"/>
    <cellStyle name="Comma 12 3 9 3" xfId="22542" xr:uid="{B0331F43-78CC-4A72-8E36-217B522EF1FD}"/>
    <cellStyle name="Comma 12 4" xfId="534" xr:uid="{8273F342-8BF3-4BD8-BCE0-3E14DC0F8626}"/>
    <cellStyle name="Comma 12 4 10" xfId="37042" xr:uid="{3E32F131-6A99-46A1-8390-426085C6D1D3}"/>
    <cellStyle name="Comma 12 4 11" xfId="18788" xr:uid="{D80BAAE4-BE68-479E-87C0-70DCAC0B40B2}"/>
    <cellStyle name="Comma 12 4 2" xfId="3454" xr:uid="{B5683A41-8A04-4A1E-9A4C-553EC1409E20}"/>
    <cellStyle name="Comma 12 4 2 2" xfId="18054" xr:uid="{2A1B95C7-2B3A-477C-A0A6-8BB8483DB217}"/>
    <cellStyle name="Comma 12 4 2 2 2" xfId="54562" xr:uid="{9103E058-0A8F-4A50-81F1-C1E42E6E633A}"/>
    <cellStyle name="Comma 12 4 2 2 3" xfId="36308" xr:uid="{8F069048-B892-4A55-862C-BEC9A7E0C332}"/>
    <cellStyle name="Comma 12 4 2 3" xfId="14404" xr:uid="{4A98BE8A-0609-4274-8FD3-D730C8F533A7}"/>
    <cellStyle name="Comma 12 4 2 3 2" xfId="50912" xr:uid="{EB793E0D-2C8C-4B4A-B93B-C2B6153F157E}"/>
    <cellStyle name="Comma 12 4 2 3 3" xfId="32658" xr:uid="{87E4599E-D452-4C92-B1B3-1FC87FCC52D9}"/>
    <cellStyle name="Comma 12 4 2 4" xfId="10754" xr:uid="{D4E2E296-955E-408F-92EE-E02538E6EB44}"/>
    <cellStyle name="Comma 12 4 2 4 2" xfId="47262" xr:uid="{DDEE79B7-5B67-4B1B-A705-96239BD44BBF}"/>
    <cellStyle name="Comma 12 4 2 4 3" xfId="29008" xr:uid="{0C353EF1-EB28-40D7-AC66-D40400CE6CC8}"/>
    <cellStyle name="Comma 12 4 2 5" xfId="7104" xr:uid="{1F2A14CD-7DDE-480E-8A32-76E632A82B96}"/>
    <cellStyle name="Comma 12 4 2 5 2" xfId="43612" xr:uid="{7126E24C-3B44-45FF-9D83-84E9E0FBD7E0}"/>
    <cellStyle name="Comma 12 4 2 5 3" xfId="25358" xr:uid="{507BE44A-FB42-4C52-9BAD-6830D7F7033D}"/>
    <cellStyle name="Comma 12 4 2 6" xfId="39962" xr:uid="{E5D99ABF-C97A-4792-B3F5-1A270BCA2562}"/>
    <cellStyle name="Comma 12 4 2 7" xfId="21708" xr:uid="{5F2BD352-06E9-47F3-830C-CFB254CB6E8B}"/>
    <cellStyle name="Comma 12 4 3" xfId="2724" xr:uid="{38ED02EC-6108-4095-BF0F-DFD4D0F45C82}"/>
    <cellStyle name="Comma 12 4 3 2" xfId="17324" xr:uid="{A1978908-8DE4-427E-BBDC-63F88E93C19C}"/>
    <cellStyle name="Comma 12 4 3 2 2" xfId="53832" xr:uid="{D45C975A-EBB1-40D9-A8C0-B73CD17D173E}"/>
    <cellStyle name="Comma 12 4 3 2 3" xfId="35578" xr:uid="{379CD802-2B18-4AB3-9FD0-FC3BF45717BE}"/>
    <cellStyle name="Comma 12 4 3 3" xfId="13674" xr:uid="{44175401-F83F-4FB9-838B-13DD5801EA04}"/>
    <cellStyle name="Comma 12 4 3 3 2" xfId="50182" xr:uid="{34F99BA6-BC44-4D00-B243-9413843CF491}"/>
    <cellStyle name="Comma 12 4 3 3 3" xfId="31928" xr:uid="{F4A265C9-4212-4FFD-AC80-35E1C2E6CADD}"/>
    <cellStyle name="Comma 12 4 3 4" xfId="10024" xr:uid="{0AAD9812-BF9F-4B61-BF6B-6B1EB53FAA7E}"/>
    <cellStyle name="Comma 12 4 3 4 2" xfId="46532" xr:uid="{3A4991BB-C4CC-4EE7-B150-8B987C624A12}"/>
    <cellStyle name="Comma 12 4 3 4 3" xfId="28278" xr:uid="{712215F2-0AF9-4143-839C-E83AB25BC065}"/>
    <cellStyle name="Comma 12 4 3 5" xfId="6374" xr:uid="{2779740B-0CC0-46E5-A535-A0640EA5ABC4}"/>
    <cellStyle name="Comma 12 4 3 5 2" xfId="42882" xr:uid="{1CE4D1AF-65D0-46E9-9CDC-1D9DA081906B}"/>
    <cellStyle name="Comma 12 4 3 5 3" xfId="24628" xr:uid="{79A42D43-A742-4777-AA9B-311A5DA3C34F}"/>
    <cellStyle name="Comma 12 4 3 6" xfId="39232" xr:uid="{9C27D1FB-A77C-4428-B0BB-420FE1077632}"/>
    <cellStyle name="Comma 12 4 3 7" xfId="20978" xr:uid="{1811DB75-EBCD-48D1-BB33-53BED72F8A4A}"/>
    <cellStyle name="Comma 12 4 4" xfId="1994" xr:uid="{E105B457-9B93-48BA-888B-FF2C80060118}"/>
    <cellStyle name="Comma 12 4 4 2" xfId="16594" xr:uid="{A5B00954-E2EE-46E3-8DA8-D106184583DA}"/>
    <cellStyle name="Comma 12 4 4 2 2" xfId="53102" xr:uid="{05D6D37A-5C37-4862-A9CA-0A3DDC33C39E}"/>
    <cellStyle name="Comma 12 4 4 2 3" xfId="34848" xr:uid="{264CCF35-7988-467A-8D78-5058F02F017B}"/>
    <cellStyle name="Comma 12 4 4 3" xfId="12944" xr:uid="{AFBAAFBC-9C84-4EFB-BBD4-11B91E87F79A}"/>
    <cellStyle name="Comma 12 4 4 3 2" xfId="49452" xr:uid="{386C9217-A33E-41A0-805E-195FABEF2261}"/>
    <cellStyle name="Comma 12 4 4 3 3" xfId="31198" xr:uid="{1EB7A3CD-4519-4C95-9F17-5CB186DE407E}"/>
    <cellStyle name="Comma 12 4 4 4" xfId="9294" xr:uid="{EC96C3EA-00AA-46EE-876C-2F8F89437836}"/>
    <cellStyle name="Comma 12 4 4 4 2" xfId="45802" xr:uid="{BC3C2BC7-6014-4DCF-9A31-083F4827FE69}"/>
    <cellStyle name="Comma 12 4 4 4 3" xfId="27548" xr:uid="{2585E440-3A5D-4683-9CEB-95374F59ED0E}"/>
    <cellStyle name="Comma 12 4 4 5" xfId="5644" xr:uid="{FDDE8213-A2FB-4BDF-81D2-1C9B1BA9F6B1}"/>
    <cellStyle name="Comma 12 4 4 5 2" xfId="42152" xr:uid="{48A9B104-922E-4E1C-881E-12A5FD5859B7}"/>
    <cellStyle name="Comma 12 4 4 5 3" xfId="23898" xr:uid="{25315A40-FAD0-4B00-990E-BC056B415ADC}"/>
    <cellStyle name="Comma 12 4 4 6" xfId="38502" xr:uid="{0012A997-D344-443A-884B-8C9FA471AEC5}"/>
    <cellStyle name="Comma 12 4 4 7" xfId="20248" xr:uid="{7F84DF75-9CC2-4993-BB17-F44D0C6A689C}"/>
    <cellStyle name="Comma 12 4 5" xfId="1264" xr:uid="{322F0A2B-578C-4BF9-BF66-73AD55F7A0C5}"/>
    <cellStyle name="Comma 12 4 5 2" xfId="15864" xr:uid="{6B30B1C8-9646-4144-8A88-6E064C4508B2}"/>
    <cellStyle name="Comma 12 4 5 2 2" xfId="52372" xr:uid="{481ED430-227E-44AE-A513-5EC8D0B8A173}"/>
    <cellStyle name="Comma 12 4 5 2 3" xfId="34118" xr:uid="{54422FEB-4D1C-421C-A6EA-9C8A2D67E4B9}"/>
    <cellStyle name="Comma 12 4 5 3" xfId="12214" xr:uid="{2A82031C-1C51-4446-A800-A2C3663C9A97}"/>
    <cellStyle name="Comma 12 4 5 3 2" xfId="48722" xr:uid="{7A555A68-E77B-41D9-8625-3E9FA8735274}"/>
    <cellStyle name="Comma 12 4 5 3 3" xfId="30468" xr:uid="{EBA5E1E2-A098-46E6-93C5-16F85B1B0425}"/>
    <cellStyle name="Comma 12 4 5 4" xfId="8564" xr:uid="{4372E203-5D28-4195-A9E2-8538E7E6945C}"/>
    <cellStyle name="Comma 12 4 5 4 2" xfId="45072" xr:uid="{6252B498-86E7-4909-8B5B-9B36982937C6}"/>
    <cellStyle name="Comma 12 4 5 4 3" xfId="26818" xr:uid="{890C2BAC-2B60-4504-809C-8B5204485B7D}"/>
    <cellStyle name="Comma 12 4 5 5" xfId="4914" xr:uid="{9AE58FDC-7A7C-4532-BBCD-F0166AC4AACD}"/>
    <cellStyle name="Comma 12 4 5 5 2" xfId="41422" xr:uid="{B0E75F49-1B79-455C-B413-FA0A6AB3B284}"/>
    <cellStyle name="Comma 12 4 5 5 3" xfId="23168" xr:uid="{6867FF29-378B-40CB-9FEB-54AE49326324}"/>
    <cellStyle name="Comma 12 4 5 6" xfId="37772" xr:uid="{0D8CE628-BB42-4A85-98AD-A6D085704432}"/>
    <cellStyle name="Comma 12 4 5 7" xfId="19518" xr:uid="{32FF32DB-00C2-483A-9811-AFB068937FE5}"/>
    <cellStyle name="Comma 12 4 6" xfId="15134" xr:uid="{9DD245C0-267B-4764-9481-18C4C7B5CCF3}"/>
    <cellStyle name="Comma 12 4 6 2" xfId="51642" xr:uid="{A7F1C290-DACE-4DBF-A4AA-3EC3A727B276}"/>
    <cellStyle name="Comma 12 4 6 3" xfId="33388" xr:uid="{E1A0CBBA-ABE8-4D71-898E-7F90CD51639E}"/>
    <cellStyle name="Comma 12 4 7" xfId="11484" xr:uid="{8EE36AC3-1E4D-4AC4-9DD3-A32EDB0CDEA1}"/>
    <cellStyle name="Comma 12 4 7 2" xfId="47992" xr:uid="{3BFB45C9-AB94-4010-8D22-345031E31BCA}"/>
    <cellStyle name="Comma 12 4 7 3" xfId="29738" xr:uid="{DA4C54F2-4754-4290-A741-D7B17BD01435}"/>
    <cellStyle name="Comma 12 4 8" xfId="7834" xr:uid="{E4D48A06-E3B8-4AA7-AE02-B97AE3302E01}"/>
    <cellStyle name="Comma 12 4 8 2" xfId="44342" xr:uid="{E53C7379-593E-4F92-B07C-15A77C16B8BF}"/>
    <cellStyle name="Comma 12 4 8 3" xfId="26088" xr:uid="{DF308917-E77D-4A9A-98BF-0346A66A397C}"/>
    <cellStyle name="Comma 12 4 9" xfId="4184" xr:uid="{C4CEF412-C6A7-45C4-8A33-DDE36B513399}"/>
    <cellStyle name="Comma 12 4 9 2" xfId="40692" xr:uid="{B10F2B78-584F-480F-BA85-864827B9C977}"/>
    <cellStyle name="Comma 12 4 9 3" xfId="22438" xr:uid="{C4770E22-45D1-4E2A-A77A-985CFEE46CB5}"/>
    <cellStyle name="Comma 12 5" xfId="430" xr:uid="{38B2543E-E7A2-4A54-9004-229ACE5F3571}"/>
    <cellStyle name="Comma 12 5 10" xfId="36938" xr:uid="{800D9E6B-9F62-4901-84E6-7CB3DD45CA4D}"/>
    <cellStyle name="Comma 12 5 11" xfId="18684" xr:uid="{7E86666A-C965-465F-B7AA-FAC9336DCBCF}"/>
    <cellStyle name="Comma 12 5 2" xfId="3350" xr:uid="{00917C87-E15F-4E03-8515-AB46E853BF1C}"/>
    <cellStyle name="Comma 12 5 2 2" xfId="17950" xr:uid="{226FDEFE-4695-4E9A-B0AA-74E51999C901}"/>
    <cellStyle name="Comma 12 5 2 2 2" xfId="54458" xr:uid="{D7C59CEB-6B31-4AC1-8BFC-90874304EE38}"/>
    <cellStyle name="Comma 12 5 2 2 3" xfId="36204" xr:uid="{704BA3E7-CC6C-4044-8E18-FEB0200AE03B}"/>
    <cellStyle name="Comma 12 5 2 3" xfId="14300" xr:uid="{450D4AD7-A7BA-4268-B28A-046A6898E796}"/>
    <cellStyle name="Comma 12 5 2 3 2" xfId="50808" xr:uid="{7D78575B-F139-4B51-8D3C-21AB4795BDA8}"/>
    <cellStyle name="Comma 12 5 2 3 3" xfId="32554" xr:uid="{7D564FA5-C139-4D36-B2E0-3487992167CD}"/>
    <cellStyle name="Comma 12 5 2 4" xfId="10650" xr:uid="{71C4CF3B-9260-4983-A5B1-717F5BDCE0F2}"/>
    <cellStyle name="Comma 12 5 2 4 2" xfId="47158" xr:uid="{AFB71953-68F2-44A5-9FBC-395DB93F59EE}"/>
    <cellStyle name="Comma 12 5 2 4 3" xfId="28904" xr:uid="{1117B53E-C817-4DE8-9FEA-FD0366FB403D}"/>
    <cellStyle name="Comma 12 5 2 5" xfId="7000" xr:uid="{DF4A0FB0-0C6B-4A8A-8108-7C5B03BFF46C}"/>
    <cellStyle name="Comma 12 5 2 5 2" xfId="43508" xr:uid="{C778C9B2-8EBE-4C9F-A020-F4A28A3BB053}"/>
    <cellStyle name="Comma 12 5 2 5 3" xfId="25254" xr:uid="{84410799-1392-43FD-AD95-047EDF9085E0}"/>
    <cellStyle name="Comma 12 5 2 6" xfId="39858" xr:uid="{13B98863-0919-4624-B308-4A3BB507C149}"/>
    <cellStyle name="Comma 12 5 2 7" xfId="21604" xr:uid="{25A169FA-F824-4ACA-98E7-9C77B689D09B}"/>
    <cellStyle name="Comma 12 5 3" xfId="2620" xr:uid="{6FF0DB69-ADE3-448E-B4E2-15CB127824F6}"/>
    <cellStyle name="Comma 12 5 3 2" xfId="17220" xr:uid="{BC772B75-4F81-4DF6-B1F4-76F20C46304E}"/>
    <cellStyle name="Comma 12 5 3 2 2" xfId="53728" xr:uid="{B5E1C049-3242-4B64-83AB-6CE8D4217B82}"/>
    <cellStyle name="Comma 12 5 3 2 3" xfId="35474" xr:uid="{0DE9FD1D-C8D1-45E1-807A-03FF7BD3B63E}"/>
    <cellStyle name="Comma 12 5 3 3" xfId="13570" xr:uid="{4CAB1339-258B-457D-9884-B3C24600A747}"/>
    <cellStyle name="Comma 12 5 3 3 2" xfId="50078" xr:uid="{CD1100C6-200D-4657-B702-52A3965D909C}"/>
    <cellStyle name="Comma 12 5 3 3 3" xfId="31824" xr:uid="{61CE041D-7748-47C2-8C97-C6C8EEF86AD7}"/>
    <cellStyle name="Comma 12 5 3 4" xfId="9920" xr:uid="{BFA86CC7-3384-4FEC-B912-D2981A0C8E49}"/>
    <cellStyle name="Comma 12 5 3 4 2" xfId="46428" xr:uid="{AF16ABBC-16E2-43CE-BDA5-6146408D69C9}"/>
    <cellStyle name="Comma 12 5 3 4 3" xfId="28174" xr:uid="{398F1954-BF30-448F-80D5-78125AE61704}"/>
    <cellStyle name="Comma 12 5 3 5" xfId="6270" xr:uid="{4DECA5EC-5242-4474-B099-01DF60558B22}"/>
    <cellStyle name="Comma 12 5 3 5 2" xfId="42778" xr:uid="{BBCA4BE8-7C58-45D8-A779-B5A866C5BAB3}"/>
    <cellStyle name="Comma 12 5 3 5 3" xfId="24524" xr:uid="{287CE009-9DA6-4C71-A50B-8FD542A0ED8D}"/>
    <cellStyle name="Comma 12 5 3 6" xfId="39128" xr:uid="{9D0C1B98-6484-439E-8209-E9924BFB07D7}"/>
    <cellStyle name="Comma 12 5 3 7" xfId="20874" xr:uid="{F1365F65-97EB-43CC-A095-109C38280058}"/>
    <cellStyle name="Comma 12 5 4" xfId="1890" xr:uid="{DE016168-6A25-4DF3-A95A-92C1A92ABAA3}"/>
    <cellStyle name="Comma 12 5 4 2" xfId="16490" xr:uid="{95F26533-BAA2-4E4B-995E-EA2CD09D6618}"/>
    <cellStyle name="Comma 12 5 4 2 2" xfId="52998" xr:uid="{8C3E884B-9761-4EE5-9136-30DC5ABB235A}"/>
    <cellStyle name="Comma 12 5 4 2 3" xfId="34744" xr:uid="{32D53447-44DA-418A-B244-0606A10102B4}"/>
    <cellStyle name="Comma 12 5 4 3" xfId="12840" xr:uid="{E378C935-FEA4-4899-A0BE-C3E7766FA4F4}"/>
    <cellStyle name="Comma 12 5 4 3 2" xfId="49348" xr:uid="{6578AB9C-BDB2-43D1-9084-B38B21D00866}"/>
    <cellStyle name="Comma 12 5 4 3 3" xfId="31094" xr:uid="{25724A09-E449-4C36-A233-E8975746487A}"/>
    <cellStyle name="Comma 12 5 4 4" xfId="9190" xr:uid="{F21938A7-CE39-4306-ABC4-C1100F53941D}"/>
    <cellStyle name="Comma 12 5 4 4 2" xfId="45698" xr:uid="{E0656486-9D6E-418B-B254-BBFFADED6288}"/>
    <cellStyle name="Comma 12 5 4 4 3" xfId="27444" xr:uid="{A4E8C956-4B21-4327-BE0A-D3E088767B21}"/>
    <cellStyle name="Comma 12 5 4 5" xfId="5540" xr:uid="{C0869D6C-F159-4CD6-B93C-487086AA9403}"/>
    <cellStyle name="Comma 12 5 4 5 2" xfId="42048" xr:uid="{D52A0BD7-D55D-44A6-83B8-896D7690F43A}"/>
    <cellStyle name="Comma 12 5 4 5 3" xfId="23794" xr:uid="{3D67E92C-A826-4103-9E1D-E99ECE21C47D}"/>
    <cellStyle name="Comma 12 5 4 6" xfId="38398" xr:uid="{AA6C6087-92CA-406F-9032-8E227596E266}"/>
    <cellStyle name="Comma 12 5 4 7" xfId="20144" xr:uid="{0AD7FCC6-C19B-4373-934D-59F777E63605}"/>
    <cellStyle name="Comma 12 5 5" xfId="1160" xr:uid="{E7E78ECC-DDF6-4BCA-90D9-6528A5CF08A3}"/>
    <cellStyle name="Comma 12 5 5 2" xfId="15760" xr:uid="{8B4767C5-6A31-438A-99E7-4D56C7CDCD7C}"/>
    <cellStyle name="Comma 12 5 5 2 2" xfId="52268" xr:uid="{A771CAE1-D0C1-453E-9DA3-D4B30D22597B}"/>
    <cellStyle name="Comma 12 5 5 2 3" xfId="34014" xr:uid="{7BA20180-149B-49AE-9512-DA330B8B635F}"/>
    <cellStyle name="Comma 12 5 5 3" xfId="12110" xr:uid="{67CA729E-370D-47AD-AB25-1DD2BF5183CE}"/>
    <cellStyle name="Comma 12 5 5 3 2" xfId="48618" xr:uid="{B1B69BDD-C7C4-4BA9-98A4-C0AE0407CB02}"/>
    <cellStyle name="Comma 12 5 5 3 3" xfId="30364" xr:uid="{95838F09-7335-48B7-8DFD-1C24D6A189E9}"/>
    <cellStyle name="Comma 12 5 5 4" xfId="8460" xr:uid="{CE8E57A4-1A83-48E0-B0F8-7D65CAE6B560}"/>
    <cellStyle name="Comma 12 5 5 4 2" xfId="44968" xr:uid="{032AB994-D449-4433-86FD-E5503AC5E936}"/>
    <cellStyle name="Comma 12 5 5 4 3" xfId="26714" xr:uid="{C54EACCF-512E-4963-9FCE-FD65B797DC5B}"/>
    <cellStyle name="Comma 12 5 5 5" xfId="4810" xr:uid="{2D4F5251-BDBE-4C87-8CAF-42FE12A70295}"/>
    <cellStyle name="Comma 12 5 5 5 2" xfId="41318" xr:uid="{FE744F1A-BC35-40DB-BC4D-334EEDC16F61}"/>
    <cellStyle name="Comma 12 5 5 5 3" xfId="23064" xr:uid="{8752F85B-925B-4015-B434-F7A43AC7FA93}"/>
    <cellStyle name="Comma 12 5 5 6" xfId="37668" xr:uid="{A2B94489-4EFD-49F7-AF2A-0724CA01CC75}"/>
    <cellStyle name="Comma 12 5 5 7" xfId="19414" xr:uid="{44A08585-301F-482E-870D-88FF2AA46269}"/>
    <cellStyle name="Comma 12 5 6" xfId="15030" xr:uid="{8A67B8B6-664D-4B4C-95ED-9BCBE1C43348}"/>
    <cellStyle name="Comma 12 5 6 2" xfId="51538" xr:uid="{9DDF9ABA-C042-4763-A385-BAD2FDFC8EB4}"/>
    <cellStyle name="Comma 12 5 6 3" xfId="33284" xr:uid="{74A0AC9A-E699-4C16-8B98-20C9673FF6AC}"/>
    <cellStyle name="Comma 12 5 7" xfId="11380" xr:uid="{DBC309FF-DD09-4352-A2F2-0485E0CA8EC6}"/>
    <cellStyle name="Comma 12 5 7 2" xfId="47888" xr:uid="{199E87CD-7222-4307-B683-BAFF004AA43D}"/>
    <cellStyle name="Comma 12 5 7 3" xfId="29634" xr:uid="{2094EB6C-4963-4D4A-993A-E0F3A44BCC48}"/>
    <cellStyle name="Comma 12 5 8" xfId="7730" xr:uid="{FEC2D3B0-5F50-4FA1-8B92-DE1936201469}"/>
    <cellStyle name="Comma 12 5 8 2" xfId="44238" xr:uid="{2D18CABB-10FB-4B09-8711-1C651964CFD9}"/>
    <cellStyle name="Comma 12 5 8 3" xfId="25984" xr:uid="{6A36BADE-6B73-49C4-BBCA-0BCE1308AEFF}"/>
    <cellStyle name="Comma 12 5 9" xfId="4080" xr:uid="{0DC6F087-8EBB-40F0-825E-3C1CF53BD55B}"/>
    <cellStyle name="Comma 12 5 9 2" xfId="40588" xr:uid="{93808BB0-34A5-4643-828F-E4186F31B820}"/>
    <cellStyle name="Comma 12 5 9 3" xfId="22334" xr:uid="{4AF10645-40F5-4A51-BDEB-7CA092D9BAB9}"/>
    <cellStyle name="Comma 12 6" xfId="326" xr:uid="{CEFADE2E-58C9-42BF-9760-DBE53CEAC76B}"/>
    <cellStyle name="Comma 12 6 10" xfId="36834" xr:uid="{70B768DC-7D26-4A11-8B8C-58EB2E65BAF1}"/>
    <cellStyle name="Comma 12 6 11" xfId="18580" xr:uid="{47ECA5D3-4CF4-43BB-96FB-5A11CAE81D4A}"/>
    <cellStyle name="Comma 12 6 2" xfId="3246" xr:uid="{D44FAB34-3F08-4880-9D77-F9E1CD2FE02B}"/>
    <cellStyle name="Comma 12 6 2 2" xfId="17846" xr:uid="{AAA4A8DB-0170-4DA8-8ABD-034988424520}"/>
    <cellStyle name="Comma 12 6 2 2 2" xfId="54354" xr:uid="{5578CF8F-819E-4D3F-8221-47A5E9538E25}"/>
    <cellStyle name="Comma 12 6 2 2 3" xfId="36100" xr:uid="{CAA69AC0-C1C6-4C1C-B086-F2076FC25E71}"/>
    <cellStyle name="Comma 12 6 2 3" xfId="14196" xr:uid="{1F37F3BD-1126-410F-BD87-F2B5A82F373F}"/>
    <cellStyle name="Comma 12 6 2 3 2" xfId="50704" xr:uid="{CD278CF5-37FF-4364-A5B4-72BD7C960152}"/>
    <cellStyle name="Comma 12 6 2 3 3" xfId="32450" xr:uid="{CB72BF8E-E4DA-428C-BF13-42FC0212D252}"/>
    <cellStyle name="Comma 12 6 2 4" xfId="10546" xr:uid="{A9FB0D2E-2D1E-4639-9D92-093E79019B6A}"/>
    <cellStyle name="Comma 12 6 2 4 2" xfId="47054" xr:uid="{1202AFE1-13B2-4F81-98C4-1AAFD96590B2}"/>
    <cellStyle name="Comma 12 6 2 4 3" xfId="28800" xr:uid="{82B7DF02-FB78-4CEC-8357-8D26A6852ED8}"/>
    <cellStyle name="Comma 12 6 2 5" xfId="6896" xr:uid="{D79105B1-F8F0-4B1D-AFB1-CEE06AB082D7}"/>
    <cellStyle name="Comma 12 6 2 5 2" xfId="43404" xr:uid="{BA7BDBCD-A91C-463F-977A-6CA58C5EF3F3}"/>
    <cellStyle name="Comma 12 6 2 5 3" xfId="25150" xr:uid="{D1F13384-E389-433B-B6A4-13DF93ADF546}"/>
    <cellStyle name="Comma 12 6 2 6" xfId="39754" xr:uid="{222EF671-3610-4E76-909D-98C9DEDA70C5}"/>
    <cellStyle name="Comma 12 6 2 7" xfId="21500" xr:uid="{4BCF182C-2574-42A5-A5EF-47DA66451B97}"/>
    <cellStyle name="Comma 12 6 3" xfId="2516" xr:uid="{C00C50F5-ABDE-4A74-BF60-AD4E6CD5A69A}"/>
    <cellStyle name="Comma 12 6 3 2" xfId="17116" xr:uid="{7BAC2579-9606-495C-9526-E2DDD7657982}"/>
    <cellStyle name="Comma 12 6 3 2 2" xfId="53624" xr:uid="{18D61198-C3A9-45A8-89BC-1852A9222735}"/>
    <cellStyle name="Comma 12 6 3 2 3" xfId="35370" xr:uid="{81E32AD7-29D5-4B2C-A234-F9B5FF2FB29A}"/>
    <cellStyle name="Comma 12 6 3 3" xfId="13466" xr:uid="{01547E2E-18C3-4250-9B8E-1A3751533B95}"/>
    <cellStyle name="Comma 12 6 3 3 2" xfId="49974" xr:uid="{CAAD02B8-6209-49EA-935F-57B5626079FC}"/>
    <cellStyle name="Comma 12 6 3 3 3" xfId="31720" xr:uid="{BFC5275F-71B3-4EC3-AE7C-20BF5652F9FE}"/>
    <cellStyle name="Comma 12 6 3 4" xfId="9816" xr:uid="{2C413A82-7299-4D9E-9F3F-D50E61D7CEBF}"/>
    <cellStyle name="Comma 12 6 3 4 2" xfId="46324" xr:uid="{7D923FFA-A34E-4B93-BF82-64A1681E9132}"/>
    <cellStyle name="Comma 12 6 3 4 3" xfId="28070" xr:uid="{26C2FFDB-269C-473D-8267-F943B926CFB8}"/>
    <cellStyle name="Comma 12 6 3 5" xfId="6166" xr:uid="{B02758CA-DB44-4AE0-9C12-839A055CDDB9}"/>
    <cellStyle name="Comma 12 6 3 5 2" xfId="42674" xr:uid="{3BFBBF97-6B26-4810-89B9-396E12172F75}"/>
    <cellStyle name="Comma 12 6 3 5 3" xfId="24420" xr:uid="{291F9F95-2EA2-4677-9F0E-98D8F89B8F29}"/>
    <cellStyle name="Comma 12 6 3 6" xfId="39024" xr:uid="{2F926893-C6C3-4C48-914E-6C60D9BD9762}"/>
    <cellStyle name="Comma 12 6 3 7" xfId="20770" xr:uid="{7D0D0E89-E0F6-43DD-837C-2FAFFC1A6593}"/>
    <cellStyle name="Comma 12 6 4" xfId="1786" xr:uid="{90D7F120-4FF7-4EC8-946C-080ECC4D2B96}"/>
    <cellStyle name="Comma 12 6 4 2" xfId="16386" xr:uid="{BFF2764B-86F1-42DF-8128-4DF3352D31C8}"/>
    <cellStyle name="Comma 12 6 4 2 2" xfId="52894" xr:uid="{1A480928-EEA9-47D7-A633-7D5F0C35AE68}"/>
    <cellStyle name="Comma 12 6 4 2 3" xfId="34640" xr:uid="{D52D36FB-E5A4-491D-9966-99F581295CB0}"/>
    <cellStyle name="Comma 12 6 4 3" xfId="12736" xr:uid="{BCFE851D-2E91-4E6F-B244-9F68EEF202C2}"/>
    <cellStyle name="Comma 12 6 4 3 2" xfId="49244" xr:uid="{7A3B52C7-AC4B-40F9-A9F1-B9317AB8D541}"/>
    <cellStyle name="Comma 12 6 4 3 3" xfId="30990" xr:uid="{5300D736-60C6-4265-9741-C566B3EE70F7}"/>
    <cellStyle name="Comma 12 6 4 4" xfId="9086" xr:uid="{A970E3B0-02AD-408E-B165-087ABEA7E5C6}"/>
    <cellStyle name="Comma 12 6 4 4 2" xfId="45594" xr:uid="{C962A527-4D40-4F57-8A8E-9D391ECDEA98}"/>
    <cellStyle name="Comma 12 6 4 4 3" xfId="27340" xr:uid="{BA0E5E7C-B173-4B6A-B57B-ECDE7137782D}"/>
    <cellStyle name="Comma 12 6 4 5" xfId="5436" xr:uid="{C5F7F4D9-8C39-4CD8-8FF7-21E9730FCC16}"/>
    <cellStyle name="Comma 12 6 4 5 2" xfId="41944" xr:uid="{8B7DED0E-FD7D-424A-8907-DF75453D5DF9}"/>
    <cellStyle name="Comma 12 6 4 5 3" xfId="23690" xr:uid="{13B6CEE3-FC1B-48C3-83B0-88CE70988F02}"/>
    <cellStyle name="Comma 12 6 4 6" xfId="38294" xr:uid="{7B4DAEEC-5C80-4A0E-8EED-5933F03047AA}"/>
    <cellStyle name="Comma 12 6 4 7" xfId="20040" xr:uid="{209A0C3C-796F-473C-BC43-3FF8C6EDC812}"/>
    <cellStyle name="Comma 12 6 5" xfId="1056" xr:uid="{D060C134-302C-4831-B54F-8395A9F6682D}"/>
    <cellStyle name="Comma 12 6 5 2" xfId="15656" xr:uid="{A45360C0-CF8A-470D-9B73-9B4426B2F789}"/>
    <cellStyle name="Comma 12 6 5 2 2" xfId="52164" xr:uid="{77496D78-C8BB-4520-B539-08C7EE068937}"/>
    <cellStyle name="Comma 12 6 5 2 3" xfId="33910" xr:uid="{1129D3F4-E68A-4258-9400-DE20F4064963}"/>
    <cellStyle name="Comma 12 6 5 3" xfId="12006" xr:uid="{B29C4D36-FD59-443E-9D10-0CD38F0D20EF}"/>
    <cellStyle name="Comma 12 6 5 3 2" xfId="48514" xr:uid="{9BC3F033-6199-4E04-9717-F7A156FA2801}"/>
    <cellStyle name="Comma 12 6 5 3 3" xfId="30260" xr:uid="{9FE2DF06-1FBA-4210-918D-C4C8CBAEB684}"/>
    <cellStyle name="Comma 12 6 5 4" xfId="8356" xr:uid="{C694BBC5-A3AD-423C-95C3-297B503CE059}"/>
    <cellStyle name="Comma 12 6 5 4 2" xfId="44864" xr:uid="{EAC13A4C-010E-4570-B7A8-C485EC4FAB7B}"/>
    <cellStyle name="Comma 12 6 5 4 3" xfId="26610" xr:uid="{35EE6C80-CA9C-4638-A25D-C319D166E6C7}"/>
    <cellStyle name="Comma 12 6 5 5" xfId="4706" xr:uid="{2CE88594-38D9-4692-B8C4-DB70732D70C1}"/>
    <cellStyle name="Comma 12 6 5 5 2" xfId="41214" xr:uid="{F4CEC18D-3F22-42F3-8E5F-77119C33F5B1}"/>
    <cellStyle name="Comma 12 6 5 5 3" xfId="22960" xr:uid="{98F9FF3E-E05F-40DD-AEB2-65923B807025}"/>
    <cellStyle name="Comma 12 6 5 6" xfId="37564" xr:uid="{64C23CC2-7890-4D79-8DA9-B65B56FDE681}"/>
    <cellStyle name="Comma 12 6 5 7" xfId="19310" xr:uid="{CC3A3606-43B6-41DB-8322-1AE719719502}"/>
    <cellStyle name="Comma 12 6 6" xfId="14926" xr:uid="{FDB6AE7E-0110-45F4-A81C-F46AA853343F}"/>
    <cellStyle name="Comma 12 6 6 2" xfId="51434" xr:uid="{E179B7DE-F507-463C-BD59-2B22D43C7053}"/>
    <cellStyle name="Comma 12 6 6 3" xfId="33180" xr:uid="{9F40BAED-5BD5-4136-8655-780D64E68DC8}"/>
    <cellStyle name="Comma 12 6 7" xfId="11276" xr:uid="{7D1A6357-5C39-4FE4-89F4-457BEEA2778E}"/>
    <cellStyle name="Comma 12 6 7 2" xfId="47784" xr:uid="{9015091F-F650-48FE-859F-4E1C1FEF22C2}"/>
    <cellStyle name="Comma 12 6 7 3" xfId="29530" xr:uid="{711F42BD-5687-4C80-8438-8A195463EC70}"/>
    <cellStyle name="Comma 12 6 8" xfId="7626" xr:uid="{0E7C7466-855E-4724-80DE-3F740F784221}"/>
    <cellStyle name="Comma 12 6 8 2" xfId="44134" xr:uid="{5781DC47-6C94-4F05-8D6E-F811D5A3257F}"/>
    <cellStyle name="Comma 12 6 8 3" xfId="25880" xr:uid="{302AFF33-2014-4B89-BD2D-BFB3DE611F9A}"/>
    <cellStyle name="Comma 12 6 9" xfId="3976" xr:uid="{37047B66-1502-44BB-86EF-649D839E5C1B}"/>
    <cellStyle name="Comma 12 6 9 2" xfId="40484" xr:uid="{5CC17C4D-8C6C-4AA4-9453-0613A0083510}"/>
    <cellStyle name="Comma 12 6 9 3" xfId="22230" xr:uid="{5B355A15-73A6-4C5D-A6C5-DB722D984FAD}"/>
    <cellStyle name="Comma 12 7" xfId="222" xr:uid="{5C715054-B628-4707-9409-FFC8CF773AC3}"/>
    <cellStyle name="Comma 12 7 10" xfId="36730" xr:uid="{11118215-07A5-4A29-9A6A-D5DD9A01481E}"/>
    <cellStyle name="Comma 12 7 11" xfId="18476" xr:uid="{AE50463F-C7FE-4105-B1EF-0D28BFFCDABD}"/>
    <cellStyle name="Comma 12 7 2" xfId="3142" xr:uid="{FF3F04B5-66F5-4AA4-8496-D904B923178C}"/>
    <cellStyle name="Comma 12 7 2 2" xfId="17742" xr:uid="{8D8718C0-4B87-4D55-8377-11B8EC01B6CE}"/>
    <cellStyle name="Comma 12 7 2 2 2" xfId="54250" xr:uid="{176451B6-3350-4774-9296-2B050AEC8528}"/>
    <cellStyle name="Comma 12 7 2 2 3" xfId="35996" xr:uid="{138E9A6F-76B0-4ED8-B60E-F730C8AFB521}"/>
    <cellStyle name="Comma 12 7 2 3" xfId="14092" xr:uid="{13865848-69AD-4EA5-B420-157279915B76}"/>
    <cellStyle name="Comma 12 7 2 3 2" xfId="50600" xr:uid="{7352ACCC-0506-4070-9798-928855B2317F}"/>
    <cellStyle name="Comma 12 7 2 3 3" xfId="32346" xr:uid="{EB7B2543-DA6D-4650-91CD-541615B78240}"/>
    <cellStyle name="Comma 12 7 2 4" xfId="10442" xr:uid="{60D20FC5-6543-4D7B-A535-1080D47AC044}"/>
    <cellStyle name="Comma 12 7 2 4 2" xfId="46950" xr:uid="{B1EA4BCC-1F67-4CC4-9BAC-6CC5B738F30F}"/>
    <cellStyle name="Comma 12 7 2 4 3" xfId="28696" xr:uid="{E00FBFD9-15F1-4BF3-A09D-1E113DECBE47}"/>
    <cellStyle name="Comma 12 7 2 5" xfId="6792" xr:uid="{07E25E05-641D-4A9C-87F1-2CB65C8405C0}"/>
    <cellStyle name="Comma 12 7 2 5 2" xfId="43300" xr:uid="{568ADB2A-9433-4861-B7A2-CB31F11B133A}"/>
    <cellStyle name="Comma 12 7 2 5 3" xfId="25046" xr:uid="{CE0F95A0-F6A7-419D-A584-ADD64365CE56}"/>
    <cellStyle name="Comma 12 7 2 6" xfId="39650" xr:uid="{BF8A712F-F9D7-4E7A-A77D-55508ADEB58C}"/>
    <cellStyle name="Comma 12 7 2 7" xfId="21396" xr:uid="{E734009D-BA36-41D4-AE55-98EDB491740E}"/>
    <cellStyle name="Comma 12 7 3" xfId="2412" xr:uid="{D32F933D-F177-4642-9A46-E5D3E7F1E44D}"/>
    <cellStyle name="Comma 12 7 3 2" xfId="17012" xr:uid="{EB6698FC-C3F7-435E-922E-A3D751A0C095}"/>
    <cellStyle name="Comma 12 7 3 2 2" xfId="53520" xr:uid="{ABC7C88C-3C09-460F-87F9-68DC0FCA0364}"/>
    <cellStyle name="Comma 12 7 3 2 3" xfId="35266" xr:uid="{4B737655-4DB7-43D8-BE18-7BFF5637FB1D}"/>
    <cellStyle name="Comma 12 7 3 3" xfId="13362" xr:uid="{93F16B56-BA54-4008-8C0E-AAC3504A6D58}"/>
    <cellStyle name="Comma 12 7 3 3 2" xfId="49870" xr:uid="{9C7DBF63-B270-45C9-864F-929A264600B5}"/>
    <cellStyle name="Comma 12 7 3 3 3" xfId="31616" xr:uid="{57C61567-1FD4-4C44-8CBD-20343DA39F64}"/>
    <cellStyle name="Comma 12 7 3 4" xfId="9712" xr:uid="{BD201F77-B0EC-43BA-98A1-494DAA6FFB04}"/>
    <cellStyle name="Comma 12 7 3 4 2" xfId="46220" xr:uid="{DCE88C29-07E0-4A4D-B85B-47D06EEEA197}"/>
    <cellStyle name="Comma 12 7 3 4 3" xfId="27966" xr:uid="{E686AE53-0F23-4AB4-90AC-25A7C52CE83A}"/>
    <cellStyle name="Comma 12 7 3 5" xfId="6062" xr:uid="{7D78827A-B2EE-4AF2-9879-8E1CB7DF0A7F}"/>
    <cellStyle name="Comma 12 7 3 5 2" xfId="42570" xr:uid="{B69D8C08-F9E2-43D7-9049-EC3C82980B3B}"/>
    <cellStyle name="Comma 12 7 3 5 3" xfId="24316" xr:uid="{C8063AFD-9CD0-459A-BD29-4AC67FE4C5F1}"/>
    <cellStyle name="Comma 12 7 3 6" xfId="38920" xr:uid="{98BA8350-7183-46C9-A1B7-4DFBB8DE2E7D}"/>
    <cellStyle name="Comma 12 7 3 7" xfId="20666" xr:uid="{3F3F089E-61FA-48F0-A661-2B46F1BC4B67}"/>
    <cellStyle name="Comma 12 7 4" xfId="1682" xr:uid="{BC3C3C89-F0C2-4D57-85E4-1E4D2A5597BB}"/>
    <cellStyle name="Comma 12 7 4 2" xfId="16282" xr:uid="{930F7740-429C-497C-B2BB-FA035718F507}"/>
    <cellStyle name="Comma 12 7 4 2 2" xfId="52790" xr:uid="{0A83884C-3B5D-4B63-A20B-F7FB30E0E484}"/>
    <cellStyle name="Comma 12 7 4 2 3" xfId="34536" xr:uid="{0AC52665-4DEB-46E3-9AB3-BB0D54AA8826}"/>
    <cellStyle name="Comma 12 7 4 3" xfId="12632" xr:uid="{00A67319-BAE4-4E5B-9111-D21E195D7F9A}"/>
    <cellStyle name="Comma 12 7 4 3 2" xfId="49140" xr:uid="{980965BF-4F0D-42F3-B023-B6FA511DF0A8}"/>
    <cellStyle name="Comma 12 7 4 3 3" xfId="30886" xr:uid="{7AF89F28-382D-428E-BD37-7796822FE5A0}"/>
    <cellStyle name="Comma 12 7 4 4" xfId="8982" xr:uid="{7449B5E8-7BF7-495E-A6C8-D78CD9308EAB}"/>
    <cellStyle name="Comma 12 7 4 4 2" xfId="45490" xr:uid="{1B3E1706-57DA-4842-9C87-ACDB54470B5F}"/>
    <cellStyle name="Comma 12 7 4 4 3" xfId="27236" xr:uid="{827087F1-8A6F-4BBE-94BB-2BE244E0762F}"/>
    <cellStyle name="Comma 12 7 4 5" xfId="5332" xr:uid="{C1D822FC-62A0-4232-B910-8EFD6C2C9470}"/>
    <cellStyle name="Comma 12 7 4 5 2" xfId="41840" xr:uid="{30E549D3-8B32-4CE4-B105-01E274D7F362}"/>
    <cellStyle name="Comma 12 7 4 5 3" xfId="23586" xr:uid="{2B51CB11-650F-45D7-8FBC-1621DAE2C697}"/>
    <cellStyle name="Comma 12 7 4 6" xfId="38190" xr:uid="{9D070721-66F6-44C6-8359-41FA0C6127D3}"/>
    <cellStyle name="Comma 12 7 4 7" xfId="19936" xr:uid="{2C997854-D05D-476E-BA8C-F227EB7588D2}"/>
    <cellStyle name="Comma 12 7 5" xfId="952" xr:uid="{7A7116CF-9F2F-4F40-9420-8513D0F2F8CA}"/>
    <cellStyle name="Comma 12 7 5 2" xfId="15552" xr:uid="{4ED608AB-F8C4-43E6-A1DC-BBC0A4F99567}"/>
    <cellStyle name="Comma 12 7 5 2 2" xfId="52060" xr:uid="{33B31B2A-5361-4A6B-949D-750B5DEF93A3}"/>
    <cellStyle name="Comma 12 7 5 2 3" xfId="33806" xr:uid="{AA1932BE-AA82-453D-A4B9-DE6F6A452B43}"/>
    <cellStyle name="Comma 12 7 5 3" xfId="11902" xr:uid="{1F8EBC42-945F-4C48-9791-F106F2F6872D}"/>
    <cellStyle name="Comma 12 7 5 3 2" xfId="48410" xr:uid="{30AF77C1-BBC7-4534-92ED-DBBC9F082626}"/>
    <cellStyle name="Comma 12 7 5 3 3" xfId="30156" xr:uid="{A8A0BB51-D890-4932-8B14-5A3245D8AAF7}"/>
    <cellStyle name="Comma 12 7 5 4" xfId="8252" xr:uid="{064D0823-638B-46B9-A826-15BEAC9DA50F}"/>
    <cellStyle name="Comma 12 7 5 4 2" xfId="44760" xr:uid="{7FD318C8-D774-43B9-8D3D-54116DD40B37}"/>
    <cellStyle name="Comma 12 7 5 4 3" xfId="26506" xr:uid="{BB06A43A-DC81-4893-8C3C-0FD6415C9AE1}"/>
    <cellStyle name="Comma 12 7 5 5" xfId="4602" xr:uid="{29BE675B-0089-4692-A39E-B25A9C388F80}"/>
    <cellStyle name="Comma 12 7 5 5 2" xfId="41110" xr:uid="{FE57464D-0106-4D8A-B39E-CA5AF4A5CC5E}"/>
    <cellStyle name="Comma 12 7 5 5 3" xfId="22856" xr:uid="{A1B007AC-20CA-4857-AC14-3609734A726D}"/>
    <cellStyle name="Comma 12 7 5 6" xfId="37460" xr:uid="{36AB44C1-33F0-4F71-A328-233993669F53}"/>
    <cellStyle name="Comma 12 7 5 7" xfId="19206" xr:uid="{12CB4AA9-384E-4B30-82E4-B267E86E5944}"/>
    <cellStyle name="Comma 12 7 6" xfId="14822" xr:uid="{075AF265-39C8-43A0-93DC-2805EDA38005}"/>
    <cellStyle name="Comma 12 7 6 2" xfId="51330" xr:uid="{7043B1D5-D39E-465D-9C31-AA2B54BFF975}"/>
    <cellStyle name="Comma 12 7 6 3" xfId="33076" xr:uid="{552589C3-357C-416A-B0CC-853A98228C0E}"/>
    <cellStyle name="Comma 12 7 7" xfId="11172" xr:uid="{5677A0EE-CCE9-40F0-809C-C8153A55E46C}"/>
    <cellStyle name="Comma 12 7 7 2" xfId="47680" xr:uid="{DAD81B8A-3758-4E96-BB0A-F1CE97714E1B}"/>
    <cellStyle name="Comma 12 7 7 3" xfId="29426" xr:uid="{1D034494-3D72-430E-8903-D2FA5F4E8CB8}"/>
    <cellStyle name="Comma 12 7 8" xfId="7522" xr:uid="{B442F3F9-68BE-4F12-A69C-EF8F5839557A}"/>
    <cellStyle name="Comma 12 7 8 2" xfId="44030" xr:uid="{A67C1DCE-530D-4917-9BA1-6F1930916CA3}"/>
    <cellStyle name="Comma 12 7 8 3" xfId="25776" xr:uid="{8DECF3E0-111B-4D20-AC2B-036C9FC5BB7B}"/>
    <cellStyle name="Comma 12 7 9" xfId="3872" xr:uid="{0A9B2ED9-6D8A-466A-8563-149B894982D9}"/>
    <cellStyle name="Comma 12 7 9 2" xfId="40380" xr:uid="{9E3A027C-04BB-4E14-990A-7499780F526A}"/>
    <cellStyle name="Comma 12 7 9 3" xfId="22126" xr:uid="{69A3D6A2-FF9F-4DE9-803E-9BCCE2AFBAAA}"/>
    <cellStyle name="Comma 12 8" xfId="3038" xr:uid="{1086EBD4-2EE8-4F9B-998B-F970986524C9}"/>
    <cellStyle name="Comma 12 8 2" xfId="17638" xr:uid="{A09BF28C-6D5C-4386-B3AB-76EBE85FE0D3}"/>
    <cellStyle name="Comma 12 8 2 2" xfId="54146" xr:uid="{5C366886-319E-4C59-87D2-43E4E54FB7EC}"/>
    <cellStyle name="Comma 12 8 2 3" xfId="35892" xr:uid="{F2381FF4-52A6-4E28-9863-E27299CBF607}"/>
    <cellStyle name="Comma 12 8 3" xfId="13988" xr:uid="{8A42919B-BB48-473A-9A79-8F9EF5E972E4}"/>
    <cellStyle name="Comma 12 8 3 2" xfId="50496" xr:uid="{84A08286-61CD-4D6C-AC5A-30194B60A45F}"/>
    <cellStyle name="Comma 12 8 3 3" xfId="32242" xr:uid="{FE3463E8-67C5-4EF7-AC57-E5FB46E94D27}"/>
    <cellStyle name="Comma 12 8 4" xfId="10338" xr:uid="{F9B9B097-FBE2-4592-A149-57277A49E407}"/>
    <cellStyle name="Comma 12 8 4 2" xfId="46846" xr:uid="{6FDF8636-30D6-491B-9A56-660F497406AE}"/>
    <cellStyle name="Comma 12 8 4 3" xfId="28592" xr:uid="{B82D33EA-980C-4FF6-AD66-2F293961C324}"/>
    <cellStyle name="Comma 12 8 5" xfId="6688" xr:uid="{3CC3E28D-8DA8-40FA-907C-902F63ECEEC7}"/>
    <cellStyle name="Comma 12 8 5 2" xfId="43196" xr:uid="{3AF97DF2-75A9-4033-BFC9-AFABF10922FA}"/>
    <cellStyle name="Comma 12 8 5 3" xfId="24942" xr:uid="{C7F9F377-04D6-4494-B74B-F0CFCAD52EB9}"/>
    <cellStyle name="Comma 12 8 6" xfId="39546" xr:uid="{3857E265-83C7-4D9D-9C8B-D69EB361F485}"/>
    <cellStyle name="Comma 12 8 7" xfId="21292" xr:uid="{CA08776F-6598-40B3-84B2-2C06B513407E}"/>
    <cellStyle name="Comma 12 9" xfId="2308" xr:uid="{2546896B-E325-47ED-BB4A-664EDB4AAD1F}"/>
    <cellStyle name="Comma 12 9 2" xfId="16908" xr:uid="{1980E1FC-25D0-43CC-830A-1EE13BB2C5A9}"/>
    <cellStyle name="Comma 12 9 2 2" xfId="53416" xr:uid="{09093185-2EBD-4603-947C-1605F6CD7250}"/>
    <cellStyle name="Comma 12 9 2 3" xfId="35162" xr:uid="{64356E86-F026-4EF5-A689-B55DC572A724}"/>
    <cellStyle name="Comma 12 9 3" xfId="13258" xr:uid="{077BAF1E-E6D1-40B6-8E00-DCBFD82397BD}"/>
    <cellStyle name="Comma 12 9 3 2" xfId="49766" xr:uid="{2C23CDDA-C856-467E-B200-0A7C4095BEF1}"/>
    <cellStyle name="Comma 12 9 3 3" xfId="31512" xr:uid="{9F082FCC-59C9-49DC-A679-83301E58D8F2}"/>
    <cellStyle name="Comma 12 9 4" xfId="9608" xr:uid="{38746426-54BB-48C7-8302-407C3A2DEDAD}"/>
    <cellStyle name="Comma 12 9 4 2" xfId="46116" xr:uid="{35DB813D-94F6-4B4D-9B8A-CD44AFC266D9}"/>
    <cellStyle name="Comma 12 9 4 3" xfId="27862" xr:uid="{4F8FE612-B0CC-4DE2-846D-7E5F85068F19}"/>
    <cellStyle name="Comma 12 9 5" xfId="5958" xr:uid="{1FE20C56-7D54-4F8E-BBE0-1CEC3302BFD2}"/>
    <cellStyle name="Comma 12 9 5 2" xfId="42466" xr:uid="{19F9A2F2-BEFB-475C-BB59-417C220165EB}"/>
    <cellStyle name="Comma 12 9 5 3" xfId="24212" xr:uid="{EEE53722-96BA-44A4-B1C6-C19198433B25}"/>
    <cellStyle name="Comma 12 9 6" xfId="38816" xr:uid="{25D9C244-468F-43C9-B2E6-C64B22727842}"/>
    <cellStyle name="Comma 12 9 7" xfId="20562" xr:uid="{D23E3360-E06C-4694-AD17-54CC750621BC}"/>
    <cellStyle name="Comma 13" xfId="119" xr:uid="{36BEF6FC-42AA-4923-8030-B2904291ED23}"/>
    <cellStyle name="Comma 13 10" xfId="1579" xr:uid="{EA474F3A-AA9C-4771-AB0F-07B7EA88CD7C}"/>
    <cellStyle name="Comma 13 10 2" xfId="16179" xr:uid="{C3C05C57-B35C-4E27-B83B-D1E46BA40E8F}"/>
    <cellStyle name="Comma 13 10 2 2" xfId="52687" xr:uid="{C23E8F18-C7E6-41EB-BC4F-444C81501796}"/>
    <cellStyle name="Comma 13 10 2 3" xfId="34433" xr:uid="{606E3AAC-DA95-4E3B-8BA9-49DE346A2EB2}"/>
    <cellStyle name="Comma 13 10 3" xfId="12529" xr:uid="{CDF02D45-6121-49E1-9110-ECB06E07B600}"/>
    <cellStyle name="Comma 13 10 3 2" xfId="49037" xr:uid="{90A4A6F2-5B19-4826-84FB-BF3F76461EB8}"/>
    <cellStyle name="Comma 13 10 3 3" xfId="30783" xr:uid="{5A9F6C3D-2F0E-4E04-B06A-55E7694DD74A}"/>
    <cellStyle name="Comma 13 10 4" xfId="8879" xr:uid="{0E08FB49-6966-482D-A208-FF84F0BB61F5}"/>
    <cellStyle name="Comma 13 10 4 2" xfId="45387" xr:uid="{F9EBA57D-20FE-418D-9262-13A9CCAA4721}"/>
    <cellStyle name="Comma 13 10 4 3" xfId="27133" xr:uid="{8CC09B67-3BFC-439E-B3AD-3DCDDB293A9C}"/>
    <cellStyle name="Comma 13 10 5" xfId="5229" xr:uid="{24E6EDF7-8D41-4DDB-B2F5-1B2B5F272001}"/>
    <cellStyle name="Comma 13 10 5 2" xfId="41737" xr:uid="{F2A465FE-E30C-4693-8DE8-316154B200D2}"/>
    <cellStyle name="Comma 13 10 5 3" xfId="23483" xr:uid="{7824CE5D-D80B-4C4A-A805-15A90607C321}"/>
    <cellStyle name="Comma 13 10 6" xfId="38087" xr:uid="{ED437945-7187-4475-85C2-E861A37E5D3A}"/>
    <cellStyle name="Comma 13 10 7" xfId="19833" xr:uid="{8723B190-7B8F-480E-8E62-823FAB2EFEC5}"/>
    <cellStyle name="Comma 13 11" xfId="849" xr:uid="{EA19FDB8-223C-474E-A01F-8630268EBA33}"/>
    <cellStyle name="Comma 13 11 2" xfId="15449" xr:uid="{3B12776F-011A-46ED-9965-5885821F7793}"/>
    <cellStyle name="Comma 13 11 2 2" xfId="51957" xr:uid="{EBE45DFE-18C4-4D04-A8D7-08B7C46A36F0}"/>
    <cellStyle name="Comma 13 11 2 3" xfId="33703" xr:uid="{F3E49113-8F33-474B-8FC9-C99A13852EBE}"/>
    <cellStyle name="Comma 13 11 3" xfId="11799" xr:uid="{390C2FC7-FF98-4164-9381-7B1E5811534E}"/>
    <cellStyle name="Comma 13 11 3 2" xfId="48307" xr:uid="{CBCC921A-30A7-43AB-ABB5-DA68017246F5}"/>
    <cellStyle name="Comma 13 11 3 3" xfId="30053" xr:uid="{079F2E87-BEF1-4377-8423-AC6D14AAE40F}"/>
    <cellStyle name="Comma 13 11 4" xfId="8149" xr:uid="{8B0CBBA3-DCFC-49B4-B513-4D2553B3CF5F}"/>
    <cellStyle name="Comma 13 11 4 2" xfId="44657" xr:uid="{07699EC8-5FD9-4E7E-ACDE-9DD16D088ECD}"/>
    <cellStyle name="Comma 13 11 4 3" xfId="26403" xr:uid="{4CC59881-E741-48CB-B761-EB6A825A0DD5}"/>
    <cellStyle name="Comma 13 11 5" xfId="4499" xr:uid="{B171FDC0-3BE2-4B04-8D77-AF19BA86C69B}"/>
    <cellStyle name="Comma 13 11 5 2" xfId="41007" xr:uid="{E1F81C01-DABE-4D34-B308-67C4312ED2B4}"/>
    <cellStyle name="Comma 13 11 5 3" xfId="22753" xr:uid="{C215A268-F134-4945-BD93-7216742B19CE}"/>
    <cellStyle name="Comma 13 11 6" xfId="37357" xr:uid="{494B8D0D-47ED-406C-8646-C16AF224F2EB}"/>
    <cellStyle name="Comma 13 11 7" xfId="19103" xr:uid="{0FCD5CC9-B875-4AA8-B6B5-2ED84655DE44}"/>
    <cellStyle name="Comma 13 12" xfId="14719" xr:uid="{70ECBF3B-FB5F-4A14-8FA5-69D92C3A512C}"/>
    <cellStyle name="Comma 13 12 2" xfId="51227" xr:uid="{C5BD7A7D-B15A-4720-80CA-150FF09C6675}"/>
    <cellStyle name="Comma 13 12 3" xfId="32973" xr:uid="{D566CDB7-923F-4D88-8270-0187F024FFED}"/>
    <cellStyle name="Comma 13 13" xfId="11069" xr:uid="{3DFFD3D5-FAAE-4386-9B2C-2C8131219B98}"/>
    <cellStyle name="Comma 13 13 2" xfId="47577" xr:uid="{D5986A79-C144-4FC0-A603-3A2353184CC4}"/>
    <cellStyle name="Comma 13 13 3" xfId="29323" xr:uid="{C65E06F6-037D-4A03-8805-6B58069E7BEF}"/>
    <cellStyle name="Comma 13 14" xfId="7419" xr:uid="{3C329841-4691-4D9F-96D8-35498D4B745B}"/>
    <cellStyle name="Comma 13 14 2" xfId="43927" xr:uid="{B9B544D5-B496-4A2D-AE02-DB890D4CE82F}"/>
    <cellStyle name="Comma 13 14 3" xfId="25673" xr:uid="{9FEB65FC-E5D2-4BD5-9EBE-6BBD56F92A7A}"/>
    <cellStyle name="Comma 13 15" xfId="3769" xr:uid="{AFB2D30C-EC68-44AC-AA26-FB62436C8EF4}"/>
    <cellStyle name="Comma 13 15 2" xfId="40277" xr:uid="{8FC17198-B569-4FEA-98AC-59103156E96B}"/>
    <cellStyle name="Comma 13 15 3" xfId="22023" xr:uid="{800C16F6-7E64-4535-8B92-607B17E13F25}"/>
    <cellStyle name="Comma 13 16" xfId="36627" xr:uid="{6459B9E2-A4D6-4BA1-9F7F-8F1925CDEE08}"/>
    <cellStyle name="Comma 13 17" xfId="18373" xr:uid="{E1C73E83-214D-4591-B053-C471C1445176}"/>
    <cellStyle name="Comma 13 2" xfId="743" xr:uid="{12235CC1-7CAC-4B16-B53B-04AE4F737E11}"/>
    <cellStyle name="Comma 13 2 10" xfId="37251" xr:uid="{C5E2F0EF-DB39-421F-905C-C796BCFA2A8D}"/>
    <cellStyle name="Comma 13 2 11" xfId="18997" xr:uid="{A8F4118E-66A5-4F15-A83B-6004D0D8AC9C}"/>
    <cellStyle name="Comma 13 2 2" xfId="3663" xr:uid="{F9BCD12E-A1A5-4FC8-9C34-E66A2049F1F9}"/>
    <cellStyle name="Comma 13 2 2 2" xfId="18263" xr:uid="{16BC0E64-2F5A-4285-819B-FE32C7D1E6E8}"/>
    <cellStyle name="Comma 13 2 2 2 2" xfId="54771" xr:uid="{11B86461-535C-434A-8F87-3B98132A0D78}"/>
    <cellStyle name="Comma 13 2 2 2 3" xfId="36517" xr:uid="{1251C200-DBD4-4452-8436-E7CB12B35C30}"/>
    <cellStyle name="Comma 13 2 2 3" xfId="14613" xr:uid="{C28D061B-44E4-43E5-AE12-CB3640F900FB}"/>
    <cellStyle name="Comma 13 2 2 3 2" xfId="51121" xr:uid="{3ECF2268-F15A-45AF-9E40-DFEA769C6482}"/>
    <cellStyle name="Comma 13 2 2 3 3" xfId="32867" xr:uid="{E38DB5A8-2701-4422-BB4D-73C05636CBA2}"/>
    <cellStyle name="Comma 13 2 2 4" xfId="10963" xr:uid="{81B15252-A385-4626-8CB0-BB3B6CF54B09}"/>
    <cellStyle name="Comma 13 2 2 4 2" xfId="47471" xr:uid="{60AABF9B-119B-4E13-8E80-358D2B254DC3}"/>
    <cellStyle name="Comma 13 2 2 4 3" xfId="29217" xr:uid="{D893AFD2-F44D-47F5-A116-5F6935461537}"/>
    <cellStyle name="Comma 13 2 2 5" xfId="7313" xr:uid="{9DFAE05D-F12E-44CF-9433-10CFC30AD32D}"/>
    <cellStyle name="Comma 13 2 2 5 2" xfId="43821" xr:uid="{CE2AB8EC-CC72-469E-AEFE-648FE06B65E0}"/>
    <cellStyle name="Comma 13 2 2 5 3" xfId="25567" xr:uid="{C1B569D3-0B86-482B-89D2-0E19CEF73C4B}"/>
    <cellStyle name="Comma 13 2 2 6" xfId="40171" xr:uid="{64C64710-4F75-4FDC-BDB2-D5D985CEBED7}"/>
    <cellStyle name="Comma 13 2 2 7" xfId="21917" xr:uid="{B6A929FA-33A6-45D5-810C-CEA298B0FF6F}"/>
    <cellStyle name="Comma 13 2 3" xfId="2933" xr:uid="{9049BC70-2A54-4B09-A9FC-450B6FAB5D02}"/>
    <cellStyle name="Comma 13 2 3 2" xfId="17533" xr:uid="{4D7FC5CC-AE1E-42CB-9252-827126F2B608}"/>
    <cellStyle name="Comma 13 2 3 2 2" xfId="54041" xr:uid="{04E371D4-5F84-4200-96F6-88780D1B942B}"/>
    <cellStyle name="Comma 13 2 3 2 3" xfId="35787" xr:uid="{7C200916-E4B2-41F4-8D25-BA79B90BD5FB}"/>
    <cellStyle name="Comma 13 2 3 3" xfId="13883" xr:uid="{7357F081-FF73-494E-9F20-68BA20921E8E}"/>
    <cellStyle name="Comma 13 2 3 3 2" xfId="50391" xr:uid="{DBBF89C2-15DA-41EC-B2BC-BBBF3287D828}"/>
    <cellStyle name="Comma 13 2 3 3 3" xfId="32137" xr:uid="{717A74DD-53AD-42E6-BC9C-ECFDB9F6E864}"/>
    <cellStyle name="Comma 13 2 3 4" xfId="10233" xr:uid="{DE168C50-8639-40A1-9CA7-57A9FE6A3128}"/>
    <cellStyle name="Comma 13 2 3 4 2" xfId="46741" xr:uid="{1713A39F-137C-46FA-9932-6A974BD9AF93}"/>
    <cellStyle name="Comma 13 2 3 4 3" xfId="28487" xr:uid="{D3B56DF2-1BE0-44B2-9CF5-A6F39233B188}"/>
    <cellStyle name="Comma 13 2 3 5" xfId="6583" xr:uid="{E5C3B37A-2E77-429C-B15A-9B4A18CF42B9}"/>
    <cellStyle name="Comma 13 2 3 5 2" xfId="43091" xr:uid="{8FD08FFE-961A-4BE5-BC2B-807BE2340C33}"/>
    <cellStyle name="Comma 13 2 3 5 3" xfId="24837" xr:uid="{EF487F3B-F095-4BBC-A778-34C8566E1880}"/>
    <cellStyle name="Comma 13 2 3 6" xfId="39441" xr:uid="{3B538ACC-BDAE-45C6-B3A9-B9EFEE734E09}"/>
    <cellStyle name="Comma 13 2 3 7" xfId="21187" xr:uid="{E49A7A38-7CAA-4516-AA74-10B993DB6CBB}"/>
    <cellStyle name="Comma 13 2 4" xfId="2203" xr:uid="{D1AD90B4-EC20-498C-B95D-D19E6E70AE56}"/>
    <cellStyle name="Comma 13 2 4 2" xfId="16803" xr:uid="{260B7B18-849D-4EB0-AC26-FEF890C4050B}"/>
    <cellStyle name="Comma 13 2 4 2 2" xfId="53311" xr:uid="{2A625B92-6771-4489-AA3F-D340E4C27F13}"/>
    <cellStyle name="Comma 13 2 4 2 3" xfId="35057" xr:uid="{B5C8A6D9-696F-4E24-9D58-E3517D917296}"/>
    <cellStyle name="Comma 13 2 4 3" xfId="13153" xr:uid="{54F020E4-DA68-42A9-982A-477CA7B1047E}"/>
    <cellStyle name="Comma 13 2 4 3 2" xfId="49661" xr:uid="{E248B5E6-3DFB-4B14-8A9B-48543A701D6B}"/>
    <cellStyle name="Comma 13 2 4 3 3" xfId="31407" xr:uid="{2FCBD279-4DCE-4E99-83D3-5B266B715DC7}"/>
    <cellStyle name="Comma 13 2 4 4" xfId="9503" xr:uid="{24EC55D4-E96A-4838-BC7D-375FFD5B16D3}"/>
    <cellStyle name="Comma 13 2 4 4 2" xfId="46011" xr:uid="{D55A49F7-2215-42CB-A56C-F1F3400769FB}"/>
    <cellStyle name="Comma 13 2 4 4 3" xfId="27757" xr:uid="{624E8971-8C8D-47AA-A104-F32390CE1B50}"/>
    <cellStyle name="Comma 13 2 4 5" xfId="5853" xr:uid="{3C166204-320E-4062-AA91-50C280E96A6A}"/>
    <cellStyle name="Comma 13 2 4 5 2" xfId="42361" xr:uid="{19013C03-F66F-4DC5-9149-FED3BC37EFCE}"/>
    <cellStyle name="Comma 13 2 4 5 3" xfId="24107" xr:uid="{ABF1297E-648E-405D-A76E-2D7689E6E8F3}"/>
    <cellStyle name="Comma 13 2 4 6" xfId="38711" xr:uid="{256C9109-3EC2-4104-A5CF-A52F86A675AF}"/>
    <cellStyle name="Comma 13 2 4 7" xfId="20457" xr:uid="{7BE60060-C004-46CD-B7A6-33DCA3AF8653}"/>
    <cellStyle name="Comma 13 2 5" xfId="1473" xr:uid="{04561093-866F-46FC-98DC-AA404E455449}"/>
    <cellStyle name="Comma 13 2 5 2" xfId="16073" xr:uid="{02441E41-E608-44D3-B542-EB6896957937}"/>
    <cellStyle name="Comma 13 2 5 2 2" xfId="52581" xr:uid="{F8C62E3A-55F5-4E45-AA7F-C06DF05A560C}"/>
    <cellStyle name="Comma 13 2 5 2 3" xfId="34327" xr:uid="{9EE0EE91-96D5-4DD6-81F6-41BA8C9E8F85}"/>
    <cellStyle name="Comma 13 2 5 3" xfId="12423" xr:uid="{9E00473E-1F09-4EFE-BBF9-D8B6175A042C}"/>
    <cellStyle name="Comma 13 2 5 3 2" xfId="48931" xr:uid="{4BF67C7C-9D9A-410E-A475-A9412A1FB500}"/>
    <cellStyle name="Comma 13 2 5 3 3" xfId="30677" xr:uid="{5FF1C5FD-A404-4870-8AC7-9BEA31769E98}"/>
    <cellStyle name="Comma 13 2 5 4" xfId="8773" xr:uid="{F73BED0C-D4CF-486E-8121-4BFA32B040C2}"/>
    <cellStyle name="Comma 13 2 5 4 2" xfId="45281" xr:uid="{AF13331C-EE1D-473F-A67C-5F6B3EA50BDE}"/>
    <cellStyle name="Comma 13 2 5 4 3" xfId="27027" xr:uid="{8DED24DB-6226-4D8C-89F5-8BEDA1575C3A}"/>
    <cellStyle name="Comma 13 2 5 5" xfId="5123" xr:uid="{D9C54B98-199B-45EF-BC9D-6D48AA9CDFAF}"/>
    <cellStyle name="Comma 13 2 5 5 2" xfId="41631" xr:uid="{1A48E364-0E54-4469-80FD-7C7AB0A0562D}"/>
    <cellStyle name="Comma 13 2 5 5 3" xfId="23377" xr:uid="{C7649921-1941-4FC5-94EB-975B13EEBDBF}"/>
    <cellStyle name="Comma 13 2 5 6" xfId="37981" xr:uid="{89D9830D-D857-47BE-A4F1-F7E759C468A6}"/>
    <cellStyle name="Comma 13 2 5 7" xfId="19727" xr:uid="{8F68DCF7-2F29-42A5-B95D-6F47EC2B7312}"/>
    <cellStyle name="Comma 13 2 6" xfId="15343" xr:uid="{FE67707D-0179-4F77-9E83-E6576B7E7365}"/>
    <cellStyle name="Comma 13 2 6 2" xfId="51851" xr:uid="{E534938B-B87B-4AC5-B778-EFBCF5532E53}"/>
    <cellStyle name="Comma 13 2 6 3" xfId="33597" xr:uid="{2E2D6993-6E03-44A7-A9B2-49038566D534}"/>
    <cellStyle name="Comma 13 2 7" xfId="11693" xr:uid="{DA9041B6-8D6D-455E-B08F-3859919875CC}"/>
    <cellStyle name="Comma 13 2 7 2" xfId="48201" xr:uid="{E11CBECB-940F-4842-90F1-7C4C0C4201A0}"/>
    <cellStyle name="Comma 13 2 7 3" xfId="29947" xr:uid="{A538A66D-4968-4E03-BEE4-716BEDC2329C}"/>
    <cellStyle name="Comma 13 2 8" xfId="8043" xr:uid="{065A7980-1D09-48A0-AA44-C6FC4D0577D6}"/>
    <cellStyle name="Comma 13 2 8 2" xfId="44551" xr:uid="{08452371-DC3B-498A-A288-9FB8BAAEA890}"/>
    <cellStyle name="Comma 13 2 8 3" xfId="26297" xr:uid="{507EDAC6-2C50-403B-9933-E884E453DB24}"/>
    <cellStyle name="Comma 13 2 9" xfId="4393" xr:uid="{CD083E13-4C8F-4B07-8614-26F8FB3AF202}"/>
    <cellStyle name="Comma 13 2 9 2" xfId="40901" xr:uid="{B5696EF4-BE91-4692-98F3-56D0ADF9C7C7}"/>
    <cellStyle name="Comma 13 2 9 3" xfId="22647" xr:uid="{B4873B7B-F498-4651-B151-0EDC3B4E2409}"/>
    <cellStyle name="Comma 13 3" xfId="639" xr:uid="{7362EB15-BADD-42D0-83A6-12AA96D1709C}"/>
    <cellStyle name="Comma 13 3 10" xfId="37147" xr:uid="{2D5B4CCF-7F93-4082-BDA6-CCD46D4D0828}"/>
    <cellStyle name="Comma 13 3 11" xfId="18893" xr:uid="{EB82115D-E8A1-467F-BF36-8BE4B19B651F}"/>
    <cellStyle name="Comma 13 3 2" xfId="3559" xr:uid="{6F754DAE-1462-4A4D-8341-08E45FBB5A73}"/>
    <cellStyle name="Comma 13 3 2 2" xfId="18159" xr:uid="{FB916BD2-EA0C-4134-B289-D3BB6AB4AA91}"/>
    <cellStyle name="Comma 13 3 2 2 2" xfId="54667" xr:uid="{1338F914-C7B6-4889-A914-50EB2FC3D658}"/>
    <cellStyle name="Comma 13 3 2 2 3" xfId="36413" xr:uid="{DF6E25BC-E05C-441A-9EC6-B61313DFFF92}"/>
    <cellStyle name="Comma 13 3 2 3" xfId="14509" xr:uid="{67A458B1-5776-4DC4-9313-E710BD176F77}"/>
    <cellStyle name="Comma 13 3 2 3 2" xfId="51017" xr:uid="{5979F754-4E2B-48B1-B43A-33ACC481D8F3}"/>
    <cellStyle name="Comma 13 3 2 3 3" xfId="32763" xr:uid="{9B590D42-9238-4E03-B90B-306040F2BF2D}"/>
    <cellStyle name="Comma 13 3 2 4" xfId="10859" xr:uid="{55D15220-C8A0-40FD-8586-73215CB175A0}"/>
    <cellStyle name="Comma 13 3 2 4 2" xfId="47367" xr:uid="{D82C0EDD-360B-4511-8E05-3AB65A8F373A}"/>
    <cellStyle name="Comma 13 3 2 4 3" xfId="29113" xr:uid="{82BBC898-A99B-4A8E-B1F4-1094A38D7068}"/>
    <cellStyle name="Comma 13 3 2 5" xfId="7209" xr:uid="{F8D3E537-F02F-42E2-AE17-A80C5AF16611}"/>
    <cellStyle name="Comma 13 3 2 5 2" xfId="43717" xr:uid="{1DC2B785-5EA5-4F43-A121-425709AB409B}"/>
    <cellStyle name="Comma 13 3 2 5 3" xfId="25463" xr:uid="{7C7311B6-314D-40C4-85CF-F80171F226EA}"/>
    <cellStyle name="Comma 13 3 2 6" xfId="40067" xr:uid="{10AF276F-D81D-4A1B-860D-63124B3D0305}"/>
    <cellStyle name="Comma 13 3 2 7" xfId="21813" xr:uid="{0C7130A8-1029-4EAC-B0BD-2B895A42F018}"/>
    <cellStyle name="Comma 13 3 3" xfId="2829" xr:uid="{49B0D81E-A93E-4B0F-A34E-1547674FFCA6}"/>
    <cellStyle name="Comma 13 3 3 2" xfId="17429" xr:uid="{FEA23F03-A392-40D8-A57C-3DBB20C6686D}"/>
    <cellStyle name="Comma 13 3 3 2 2" xfId="53937" xr:uid="{51BCF1C1-4ACA-4503-B3C0-86A7D1B6FC40}"/>
    <cellStyle name="Comma 13 3 3 2 3" xfId="35683" xr:uid="{D29C46CD-DCA7-430B-97E8-FC8644DA25D9}"/>
    <cellStyle name="Comma 13 3 3 3" xfId="13779" xr:uid="{B56F117E-EA3F-41F4-ABCF-A6562C909FB1}"/>
    <cellStyle name="Comma 13 3 3 3 2" xfId="50287" xr:uid="{7C7A8FEF-EAD4-4B57-A306-9DE07DD19871}"/>
    <cellStyle name="Comma 13 3 3 3 3" xfId="32033" xr:uid="{21AD6B5C-CC23-466E-8464-F9210B3C157B}"/>
    <cellStyle name="Comma 13 3 3 4" xfId="10129" xr:uid="{F3739930-A21C-4A03-8BB5-A671EE72F533}"/>
    <cellStyle name="Comma 13 3 3 4 2" xfId="46637" xr:uid="{E27A1912-28C2-4528-B538-81D442526CB0}"/>
    <cellStyle name="Comma 13 3 3 4 3" xfId="28383" xr:uid="{C22EBCE3-AD72-43CF-B144-0F454E878795}"/>
    <cellStyle name="Comma 13 3 3 5" xfId="6479" xr:uid="{EA7AEDC0-B45A-4FA5-A5E8-6422E3954596}"/>
    <cellStyle name="Comma 13 3 3 5 2" xfId="42987" xr:uid="{FB90AEDE-357F-4D62-ACDD-8EE9F4C9F3D3}"/>
    <cellStyle name="Comma 13 3 3 5 3" xfId="24733" xr:uid="{DF588222-89CB-42DA-8B8A-A771036C2D08}"/>
    <cellStyle name="Comma 13 3 3 6" xfId="39337" xr:uid="{536B67C1-CAA5-4FB2-9EBD-35BE430BA131}"/>
    <cellStyle name="Comma 13 3 3 7" xfId="21083" xr:uid="{28ACB9B3-F086-4AF4-B266-95DF55E2CB71}"/>
    <cellStyle name="Comma 13 3 4" xfId="2099" xr:uid="{8419A495-8B87-45A2-98C6-C9EB534A73FF}"/>
    <cellStyle name="Comma 13 3 4 2" xfId="16699" xr:uid="{5A3D1B31-4786-4964-8F2E-4C3DC9938528}"/>
    <cellStyle name="Comma 13 3 4 2 2" xfId="53207" xr:uid="{139560AF-9ADA-4185-B150-AEA9151B0BCE}"/>
    <cellStyle name="Comma 13 3 4 2 3" xfId="34953" xr:uid="{5AE09D6A-F204-4ADA-98EB-C69D9A7CEE28}"/>
    <cellStyle name="Comma 13 3 4 3" xfId="13049" xr:uid="{25099AEC-B590-4AE6-87FB-0F24F71C8E57}"/>
    <cellStyle name="Comma 13 3 4 3 2" xfId="49557" xr:uid="{A2D7ED1C-A4C4-4336-9FB0-5607ACD42182}"/>
    <cellStyle name="Comma 13 3 4 3 3" xfId="31303" xr:uid="{BD8CC0FF-6723-4D00-9A61-5D0F9467ACD7}"/>
    <cellStyle name="Comma 13 3 4 4" xfId="9399" xr:uid="{33775E8E-7565-400F-B851-5D48FE9BBB9C}"/>
    <cellStyle name="Comma 13 3 4 4 2" xfId="45907" xr:uid="{4C5C6D16-F6D3-4917-AC35-E1765093206D}"/>
    <cellStyle name="Comma 13 3 4 4 3" xfId="27653" xr:uid="{81B41AD0-734E-4302-9098-198CF830F21E}"/>
    <cellStyle name="Comma 13 3 4 5" xfId="5749" xr:uid="{51D6EFD2-1141-4867-9042-54322C34A646}"/>
    <cellStyle name="Comma 13 3 4 5 2" xfId="42257" xr:uid="{840CB9D0-EE7C-4BA1-80A1-AD2F71C8FB95}"/>
    <cellStyle name="Comma 13 3 4 5 3" xfId="24003" xr:uid="{0B0B67B4-D1C5-4E5C-808F-EE89D12C7C7F}"/>
    <cellStyle name="Comma 13 3 4 6" xfId="38607" xr:uid="{7CBF116F-0600-4A1C-AC2C-E8600CB7E829}"/>
    <cellStyle name="Comma 13 3 4 7" xfId="20353" xr:uid="{48F8FC39-3B25-446B-8E86-5EF80111E75B}"/>
    <cellStyle name="Comma 13 3 5" xfId="1369" xr:uid="{60A8A97C-9990-4835-B27B-3AAC54C8D365}"/>
    <cellStyle name="Comma 13 3 5 2" xfId="15969" xr:uid="{7BB34109-2082-46F6-AF17-ECB652D0A271}"/>
    <cellStyle name="Comma 13 3 5 2 2" xfId="52477" xr:uid="{F5CCBFE5-C2C2-44AF-BC5B-11887ADD1CF2}"/>
    <cellStyle name="Comma 13 3 5 2 3" xfId="34223" xr:uid="{0C761ABB-2F41-4B7F-A709-2730AA7B38C7}"/>
    <cellStyle name="Comma 13 3 5 3" xfId="12319" xr:uid="{831D68E9-6E51-46D8-A408-98A38498585F}"/>
    <cellStyle name="Comma 13 3 5 3 2" xfId="48827" xr:uid="{D1A7605E-2A53-460E-AE97-589D523F15EF}"/>
    <cellStyle name="Comma 13 3 5 3 3" xfId="30573" xr:uid="{B5A8FA3A-4F9D-437D-AA07-55637856BD1C}"/>
    <cellStyle name="Comma 13 3 5 4" xfId="8669" xr:uid="{8FAA2CA3-CC9C-43E9-A92D-8D3B7433CDE9}"/>
    <cellStyle name="Comma 13 3 5 4 2" xfId="45177" xr:uid="{7344FE1C-D0D2-43B4-A5F4-6F2DF3AF3D89}"/>
    <cellStyle name="Comma 13 3 5 4 3" xfId="26923" xr:uid="{6C9156F5-B4B6-4675-8FE3-C61D25A6BDB6}"/>
    <cellStyle name="Comma 13 3 5 5" xfId="5019" xr:uid="{9D8F2EF7-C1DE-4046-AE80-1451FFC5A895}"/>
    <cellStyle name="Comma 13 3 5 5 2" xfId="41527" xr:uid="{DB41AEC1-65A1-4B5D-8E51-6EB35F0F79BA}"/>
    <cellStyle name="Comma 13 3 5 5 3" xfId="23273" xr:uid="{24B80FA3-DC8C-4877-84D6-EBEF5DD62968}"/>
    <cellStyle name="Comma 13 3 5 6" xfId="37877" xr:uid="{6569BBBF-108C-43DE-A0CC-92A1AAF2FE60}"/>
    <cellStyle name="Comma 13 3 5 7" xfId="19623" xr:uid="{51F50273-F447-4D4E-8CC7-BE5B4F457B51}"/>
    <cellStyle name="Comma 13 3 6" xfId="15239" xr:uid="{2DEC6B1E-B21C-4C0D-A13B-D5E74F754621}"/>
    <cellStyle name="Comma 13 3 6 2" xfId="51747" xr:uid="{2923B5E5-8118-42F6-91ED-E42C08EBE303}"/>
    <cellStyle name="Comma 13 3 6 3" xfId="33493" xr:uid="{58096FD7-B046-490A-89EB-3A1AE723EBE0}"/>
    <cellStyle name="Comma 13 3 7" xfId="11589" xr:uid="{4E9B18D6-56DE-4A03-9214-93B76BCEA0B9}"/>
    <cellStyle name="Comma 13 3 7 2" xfId="48097" xr:uid="{4CFEB1E7-1E0E-409A-BF0B-CF7A0C663968}"/>
    <cellStyle name="Comma 13 3 7 3" xfId="29843" xr:uid="{DDEB9A2D-84DB-49BB-B835-2AAB19BF48D7}"/>
    <cellStyle name="Comma 13 3 8" xfId="7939" xr:uid="{84792051-407A-4A75-A1B5-3FF88DA0B0EE}"/>
    <cellStyle name="Comma 13 3 8 2" xfId="44447" xr:uid="{883FCBB6-561C-4D24-A0A9-E449B71662CD}"/>
    <cellStyle name="Comma 13 3 8 3" xfId="26193" xr:uid="{370637ED-E1A4-4BF8-9725-F1F2C3AF7E05}"/>
    <cellStyle name="Comma 13 3 9" xfId="4289" xr:uid="{F774FCC0-61BD-4D21-8EF7-685C95A0AA66}"/>
    <cellStyle name="Comma 13 3 9 2" xfId="40797" xr:uid="{6E8822BD-9249-4670-A62C-77BC8D625E00}"/>
    <cellStyle name="Comma 13 3 9 3" xfId="22543" xr:uid="{FF5C8A6D-84C4-4073-A04A-0C55615E195E}"/>
    <cellStyle name="Comma 13 4" xfId="535" xr:uid="{4371E909-C2B4-4178-B942-D984D903835B}"/>
    <cellStyle name="Comma 13 4 10" xfId="37043" xr:uid="{D61C1B45-518B-4DB7-874C-BDDFEC920E08}"/>
    <cellStyle name="Comma 13 4 11" xfId="18789" xr:uid="{F94B7159-A6E1-4D95-82D2-9FC5789E6725}"/>
    <cellStyle name="Comma 13 4 2" xfId="3455" xr:uid="{2E80FB56-C9AD-4D65-917A-F3706643FDB7}"/>
    <cellStyle name="Comma 13 4 2 2" xfId="18055" xr:uid="{266C964F-B9EB-44CD-82FF-A4DF52A23E79}"/>
    <cellStyle name="Comma 13 4 2 2 2" xfId="54563" xr:uid="{9DF976B9-AD23-4CCC-9508-A5453159AB60}"/>
    <cellStyle name="Comma 13 4 2 2 3" xfId="36309" xr:uid="{9379F37F-C55F-423D-BFA5-40A25137358B}"/>
    <cellStyle name="Comma 13 4 2 3" xfId="14405" xr:uid="{5DCFB5F3-3A2C-4E11-98E7-A4D1C552F9F9}"/>
    <cellStyle name="Comma 13 4 2 3 2" xfId="50913" xr:uid="{31BAADCA-C829-48BD-A6B5-B7F9F37D3BC5}"/>
    <cellStyle name="Comma 13 4 2 3 3" xfId="32659" xr:uid="{594A39F9-33A6-4D4D-852A-2D1256956014}"/>
    <cellStyle name="Comma 13 4 2 4" xfId="10755" xr:uid="{A5B89905-B699-4443-B970-F0353BE071F6}"/>
    <cellStyle name="Comma 13 4 2 4 2" xfId="47263" xr:uid="{DFCC4FFF-31C2-4E80-A8F1-0E5807AEDA87}"/>
    <cellStyle name="Comma 13 4 2 4 3" xfId="29009" xr:uid="{BDCB846A-B6ED-47F1-90D4-A761BF058409}"/>
    <cellStyle name="Comma 13 4 2 5" xfId="7105" xr:uid="{DFF1A108-266D-4A41-A403-EC5819A32326}"/>
    <cellStyle name="Comma 13 4 2 5 2" xfId="43613" xr:uid="{7CF74EDE-081F-4FAA-ABD0-3D6F626692BD}"/>
    <cellStyle name="Comma 13 4 2 5 3" xfId="25359" xr:uid="{8D1DA615-6169-43A2-8C58-40C8DE66C681}"/>
    <cellStyle name="Comma 13 4 2 6" xfId="39963" xr:uid="{DD75DDDA-72CC-4449-9CA6-4114DFDEBD72}"/>
    <cellStyle name="Comma 13 4 2 7" xfId="21709" xr:uid="{9E559272-A90B-469A-A5EF-6EB1D20EE3C9}"/>
    <cellStyle name="Comma 13 4 3" xfId="2725" xr:uid="{F45829C4-B15B-4BF1-8F2E-E3AC6BE01361}"/>
    <cellStyle name="Comma 13 4 3 2" xfId="17325" xr:uid="{00BB143D-B5AB-45E6-942C-97BFE662D22A}"/>
    <cellStyle name="Comma 13 4 3 2 2" xfId="53833" xr:uid="{C69954DA-30CA-4B2D-8420-3563F9DA52ED}"/>
    <cellStyle name="Comma 13 4 3 2 3" xfId="35579" xr:uid="{D0614CF8-0B09-4123-A0C7-5D35C38FF94E}"/>
    <cellStyle name="Comma 13 4 3 3" xfId="13675" xr:uid="{DD34A70E-DA28-4656-9500-46C410FE1C6D}"/>
    <cellStyle name="Comma 13 4 3 3 2" xfId="50183" xr:uid="{88ABC3A0-832A-409E-9758-4929B18820F8}"/>
    <cellStyle name="Comma 13 4 3 3 3" xfId="31929" xr:uid="{5BDF6BF1-3477-4532-BC80-E5E747A62E68}"/>
    <cellStyle name="Comma 13 4 3 4" xfId="10025" xr:uid="{DDB0383F-CE51-42D8-BB19-CEC4834F2264}"/>
    <cellStyle name="Comma 13 4 3 4 2" xfId="46533" xr:uid="{2C5ADD65-93B2-4EC7-BDE6-C6885C0E2867}"/>
    <cellStyle name="Comma 13 4 3 4 3" xfId="28279" xr:uid="{D17498CA-97AF-4B25-8740-3CF229F969C8}"/>
    <cellStyle name="Comma 13 4 3 5" xfId="6375" xr:uid="{3EDBB52C-F747-474B-8F52-9B6B39841B98}"/>
    <cellStyle name="Comma 13 4 3 5 2" xfId="42883" xr:uid="{0F26A82F-70D5-4A37-AE8B-CC545852EFCD}"/>
    <cellStyle name="Comma 13 4 3 5 3" xfId="24629" xr:uid="{F56246A2-D708-4CED-BE44-F9228FADA8F5}"/>
    <cellStyle name="Comma 13 4 3 6" xfId="39233" xr:uid="{588FF404-7D58-4ED9-A4BC-4BDEB8548522}"/>
    <cellStyle name="Comma 13 4 3 7" xfId="20979" xr:uid="{33482A48-1413-4DAA-9EC4-926B34893877}"/>
    <cellStyle name="Comma 13 4 4" xfId="1995" xr:uid="{144D40F3-CBAF-406D-8715-D751C0571252}"/>
    <cellStyle name="Comma 13 4 4 2" xfId="16595" xr:uid="{A17824AA-1EF4-4412-AD85-BAE0E77F74F5}"/>
    <cellStyle name="Comma 13 4 4 2 2" xfId="53103" xr:uid="{3C2049A9-D8E5-4E0F-8658-69294531E895}"/>
    <cellStyle name="Comma 13 4 4 2 3" xfId="34849" xr:uid="{E60AF3E1-B915-48FE-B7D8-3EE8ADE9E5FF}"/>
    <cellStyle name="Comma 13 4 4 3" xfId="12945" xr:uid="{6956A7C9-973E-4988-AFAE-3B8F23458D7E}"/>
    <cellStyle name="Comma 13 4 4 3 2" xfId="49453" xr:uid="{49B398E9-E389-4AF7-9813-45D36B973E5C}"/>
    <cellStyle name="Comma 13 4 4 3 3" xfId="31199" xr:uid="{53049D50-3A40-4598-9AB7-8DEF7DD4E3BF}"/>
    <cellStyle name="Comma 13 4 4 4" xfId="9295" xr:uid="{7C82D63E-CE91-4995-B360-66A9C5EF8F2B}"/>
    <cellStyle name="Comma 13 4 4 4 2" xfId="45803" xr:uid="{8F5F8B5F-C829-4D68-8A87-1CD7DBECFDA6}"/>
    <cellStyle name="Comma 13 4 4 4 3" xfId="27549" xr:uid="{EAA381CB-B451-40D9-9C15-D06A87C71619}"/>
    <cellStyle name="Comma 13 4 4 5" xfId="5645" xr:uid="{3D00B78D-FD15-4B11-B5FD-B0F9B087E80E}"/>
    <cellStyle name="Comma 13 4 4 5 2" xfId="42153" xr:uid="{09DE7622-733A-4E3C-9415-09B3FD0FA100}"/>
    <cellStyle name="Comma 13 4 4 5 3" xfId="23899" xr:uid="{D13A9CE5-AA7C-4830-845E-B2A100529530}"/>
    <cellStyle name="Comma 13 4 4 6" xfId="38503" xr:uid="{A493E801-C6B7-470C-B291-E37E23F0EEEC}"/>
    <cellStyle name="Comma 13 4 4 7" xfId="20249" xr:uid="{0749FC58-0339-4D22-8817-2910667D882C}"/>
    <cellStyle name="Comma 13 4 5" xfId="1265" xr:uid="{E03F0828-96DC-42E0-9DF2-8D63F4939663}"/>
    <cellStyle name="Comma 13 4 5 2" xfId="15865" xr:uid="{75A91D88-4802-42EE-A0B5-2FD5B0DF91FB}"/>
    <cellStyle name="Comma 13 4 5 2 2" xfId="52373" xr:uid="{5ADC153F-B191-4F34-97D5-E8435608428B}"/>
    <cellStyle name="Comma 13 4 5 2 3" xfId="34119" xr:uid="{5EC4B2F4-7A0C-465B-88FF-BE1747D33BA5}"/>
    <cellStyle name="Comma 13 4 5 3" xfId="12215" xr:uid="{591A2624-BF23-4428-8694-55BB728CA257}"/>
    <cellStyle name="Comma 13 4 5 3 2" xfId="48723" xr:uid="{01B9E89D-13F5-4207-8678-BC45703E4F4D}"/>
    <cellStyle name="Comma 13 4 5 3 3" xfId="30469" xr:uid="{FA88FE3B-4B72-41AA-8AE1-D6850A79B4B1}"/>
    <cellStyle name="Comma 13 4 5 4" xfId="8565" xr:uid="{FCBF6037-FB91-4EEC-829A-FF21D86334F2}"/>
    <cellStyle name="Comma 13 4 5 4 2" xfId="45073" xr:uid="{035CAE2B-BAB0-4599-B57C-FD86E57B9F87}"/>
    <cellStyle name="Comma 13 4 5 4 3" xfId="26819" xr:uid="{771159FD-A243-4566-8747-16924699C274}"/>
    <cellStyle name="Comma 13 4 5 5" xfId="4915" xr:uid="{C405B342-9525-49F7-9C1D-1651A55C6974}"/>
    <cellStyle name="Comma 13 4 5 5 2" xfId="41423" xr:uid="{A259AA60-1E7A-46C3-9372-97D04DFEB113}"/>
    <cellStyle name="Comma 13 4 5 5 3" xfId="23169" xr:uid="{09CAED54-BBAF-4CFB-AA0E-0F12689FA248}"/>
    <cellStyle name="Comma 13 4 5 6" xfId="37773" xr:uid="{196BD6D2-4D92-4691-A490-5C1DE7307772}"/>
    <cellStyle name="Comma 13 4 5 7" xfId="19519" xr:uid="{E1AB3A47-59CF-4761-ADC6-D85123AD4FAD}"/>
    <cellStyle name="Comma 13 4 6" xfId="15135" xr:uid="{DCA127AE-661D-4083-8810-3F5C54E66136}"/>
    <cellStyle name="Comma 13 4 6 2" xfId="51643" xr:uid="{5888AC94-7DB0-49F1-A49D-C87D0E0C2504}"/>
    <cellStyle name="Comma 13 4 6 3" xfId="33389" xr:uid="{734A6CED-CCAE-484B-9C0A-BFB04DC3633F}"/>
    <cellStyle name="Comma 13 4 7" xfId="11485" xr:uid="{8F78450F-0410-42A9-BC75-0B544A5DEB1D}"/>
    <cellStyle name="Comma 13 4 7 2" xfId="47993" xr:uid="{7775B7C9-C0BB-4A86-BC22-E65E9D8D2319}"/>
    <cellStyle name="Comma 13 4 7 3" xfId="29739" xr:uid="{364CBA4D-DA49-42C2-9D95-190BA1786C0D}"/>
    <cellStyle name="Comma 13 4 8" xfId="7835" xr:uid="{E700DDC8-1F0A-42B6-A255-EBEFD4B58E37}"/>
    <cellStyle name="Comma 13 4 8 2" xfId="44343" xr:uid="{00A34353-CCB7-4274-950C-43A9075EF1B2}"/>
    <cellStyle name="Comma 13 4 8 3" xfId="26089" xr:uid="{CEAD0BF4-0F89-49DB-8C67-1314220016E9}"/>
    <cellStyle name="Comma 13 4 9" xfId="4185" xr:uid="{6C3F541E-BC1A-4B33-AF49-03FD8CDA95DC}"/>
    <cellStyle name="Comma 13 4 9 2" xfId="40693" xr:uid="{0F10BC71-52AB-49D7-9819-4D2FA0A34FD4}"/>
    <cellStyle name="Comma 13 4 9 3" xfId="22439" xr:uid="{7F3230DF-BF15-48BF-B982-091D6B526FD6}"/>
    <cellStyle name="Comma 13 5" xfId="431" xr:uid="{D4258EC5-B843-48F6-A3EF-EC0566EDBC30}"/>
    <cellStyle name="Comma 13 5 10" xfId="36939" xr:uid="{379B8E16-644F-4C93-B10D-6B0DC9532A97}"/>
    <cellStyle name="Comma 13 5 11" xfId="18685" xr:uid="{56B3EF87-09AE-4BFA-A73A-3810A6A0B9BC}"/>
    <cellStyle name="Comma 13 5 2" xfId="3351" xr:uid="{48A3CE93-2FFC-4D4A-920F-C13AE5068839}"/>
    <cellStyle name="Comma 13 5 2 2" xfId="17951" xr:uid="{00AE987C-06AF-46A0-9F3E-A7D21E46BE72}"/>
    <cellStyle name="Comma 13 5 2 2 2" xfId="54459" xr:uid="{02C141CB-58E4-4F49-9CE6-52B8EF9FFFBE}"/>
    <cellStyle name="Comma 13 5 2 2 3" xfId="36205" xr:uid="{3E96DE60-7FF3-4F7F-A14A-5E3A35074AD6}"/>
    <cellStyle name="Comma 13 5 2 3" xfId="14301" xr:uid="{DDD12060-280B-4591-93B4-9C321CD3B5AF}"/>
    <cellStyle name="Comma 13 5 2 3 2" xfId="50809" xr:uid="{B7CF7762-8F1A-402E-8E21-A79B595DA52B}"/>
    <cellStyle name="Comma 13 5 2 3 3" xfId="32555" xr:uid="{7F66B208-9115-4FB8-8D10-5D6A71B66077}"/>
    <cellStyle name="Comma 13 5 2 4" xfId="10651" xr:uid="{2EEBD87E-6754-4AC3-8D02-80DE71235FEA}"/>
    <cellStyle name="Comma 13 5 2 4 2" xfId="47159" xr:uid="{907F88DB-EC30-4D9A-BA92-1BF1CE4B3512}"/>
    <cellStyle name="Comma 13 5 2 4 3" xfId="28905" xr:uid="{52F351B8-B72D-42F0-B646-7D3C2BC5156D}"/>
    <cellStyle name="Comma 13 5 2 5" xfId="7001" xr:uid="{530551C8-0B84-4C8B-903E-45ED7FF2C3F8}"/>
    <cellStyle name="Comma 13 5 2 5 2" xfId="43509" xr:uid="{74804D0E-ECAE-43F5-9B3A-98D10F3BA4CC}"/>
    <cellStyle name="Comma 13 5 2 5 3" xfId="25255" xr:uid="{0D7A3669-D26F-498E-A91F-E5311C60394F}"/>
    <cellStyle name="Comma 13 5 2 6" xfId="39859" xr:uid="{F3635DC6-EAFE-4D7D-9995-C2AE271481CB}"/>
    <cellStyle name="Comma 13 5 2 7" xfId="21605" xr:uid="{599C4EAD-966E-4311-A727-ABC5106A9025}"/>
    <cellStyle name="Comma 13 5 3" xfId="2621" xr:uid="{6083F823-6EF5-437E-8410-43F33CD82FB7}"/>
    <cellStyle name="Comma 13 5 3 2" xfId="17221" xr:uid="{085EC19F-1029-4B05-8FEE-12C5BA06CF00}"/>
    <cellStyle name="Comma 13 5 3 2 2" xfId="53729" xr:uid="{2A59A816-4554-4F27-9FD1-BE63EC41E588}"/>
    <cellStyle name="Comma 13 5 3 2 3" xfId="35475" xr:uid="{84A276AC-E75D-4FC1-B884-8A7C17CAAFF8}"/>
    <cellStyle name="Comma 13 5 3 3" xfId="13571" xr:uid="{95795B8E-041B-46E2-9F03-2F7D6FBCF321}"/>
    <cellStyle name="Comma 13 5 3 3 2" xfId="50079" xr:uid="{44799A90-2921-43C4-80B3-647F253BCB0C}"/>
    <cellStyle name="Comma 13 5 3 3 3" xfId="31825" xr:uid="{BA12E320-2A56-47D8-B693-24DDF6456448}"/>
    <cellStyle name="Comma 13 5 3 4" xfId="9921" xr:uid="{7B52CC2F-4507-4CC9-B3E1-8ECAC924FCC3}"/>
    <cellStyle name="Comma 13 5 3 4 2" xfId="46429" xr:uid="{A8886837-520B-483B-A48F-D523A37047E0}"/>
    <cellStyle name="Comma 13 5 3 4 3" xfId="28175" xr:uid="{9028369E-5133-46D4-908E-92C26949AAA8}"/>
    <cellStyle name="Comma 13 5 3 5" xfId="6271" xr:uid="{EBFE3FA4-78F2-49F4-8DB0-EC44390943F8}"/>
    <cellStyle name="Comma 13 5 3 5 2" xfId="42779" xr:uid="{85404E72-31D1-4F88-9FCB-80FED23B6DF3}"/>
    <cellStyle name="Comma 13 5 3 5 3" xfId="24525" xr:uid="{7E512557-73A9-45D8-9911-D891311CA38D}"/>
    <cellStyle name="Comma 13 5 3 6" xfId="39129" xr:uid="{48D0B1CE-FF33-4EC3-8E68-FD04B0FE493F}"/>
    <cellStyle name="Comma 13 5 3 7" xfId="20875" xr:uid="{300D4823-137D-49EF-B1E3-B7A34DAAAD21}"/>
    <cellStyle name="Comma 13 5 4" xfId="1891" xr:uid="{7179A7D0-D6E7-42BE-8A60-8BBD96A0FA71}"/>
    <cellStyle name="Comma 13 5 4 2" xfId="16491" xr:uid="{8719816F-0628-4B68-AA17-1E79BFB68520}"/>
    <cellStyle name="Comma 13 5 4 2 2" xfId="52999" xr:uid="{BB29B221-DB83-4641-B067-4672F03CA9D9}"/>
    <cellStyle name="Comma 13 5 4 2 3" xfId="34745" xr:uid="{614EF055-AF7A-4B70-922B-E6DD74238D49}"/>
    <cellStyle name="Comma 13 5 4 3" xfId="12841" xr:uid="{940DEABA-35F6-4D24-A669-D36CECF586FE}"/>
    <cellStyle name="Comma 13 5 4 3 2" xfId="49349" xr:uid="{3DC2388C-969F-4765-A5B6-D3F971F331F3}"/>
    <cellStyle name="Comma 13 5 4 3 3" xfId="31095" xr:uid="{B50BD333-1FCC-4BC9-9E7D-DCFF409190C2}"/>
    <cellStyle name="Comma 13 5 4 4" xfId="9191" xr:uid="{D8B26EB4-47B3-48F4-9EA8-1F40B57BB100}"/>
    <cellStyle name="Comma 13 5 4 4 2" xfId="45699" xr:uid="{9CEE224C-9384-4125-88F9-B45A752AAF9C}"/>
    <cellStyle name="Comma 13 5 4 4 3" xfId="27445" xr:uid="{C1F1B0A6-C2D7-45EE-90CA-32EEE5C56BE1}"/>
    <cellStyle name="Comma 13 5 4 5" xfId="5541" xr:uid="{C8E01E5F-3F45-4C5D-AE2F-1DC188D9968F}"/>
    <cellStyle name="Comma 13 5 4 5 2" xfId="42049" xr:uid="{F8B52C2D-F026-4C34-9F78-2E6D2126EE47}"/>
    <cellStyle name="Comma 13 5 4 5 3" xfId="23795" xr:uid="{6A27BB10-2729-4C5A-AAC7-DEF61162FE3F}"/>
    <cellStyle name="Comma 13 5 4 6" xfId="38399" xr:uid="{8B3B7DD4-900F-45CF-82FE-CB5E1FDC2094}"/>
    <cellStyle name="Comma 13 5 4 7" xfId="20145" xr:uid="{A81E212F-92D4-4961-8A64-0C6891F227CC}"/>
    <cellStyle name="Comma 13 5 5" xfId="1161" xr:uid="{6E98C47D-4AEB-4D39-9C1F-CE047E156874}"/>
    <cellStyle name="Comma 13 5 5 2" xfId="15761" xr:uid="{8793704B-79B2-4816-B10E-A7B94DB88901}"/>
    <cellStyle name="Comma 13 5 5 2 2" xfId="52269" xr:uid="{0E1FC328-7F44-49D0-99D5-4864B7EE9FB5}"/>
    <cellStyle name="Comma 13 5 5 2 3" xfId="34015" xr:uid="{25A5A702-F5A4-4A48-B10B-1B311307DDE3}"/>
    <cellStyle name="Comma 13 5 5 3" xfId="12111" xr:uid="{E7BF2374-6F35-4C5B-BCDD-BA32B33C0044}"/>
    <cellStyle name="Comma 13 5 5 3 2" xfId="48619" xr:uid="{B40D3EEB-DF4D-4DA8-8D2A-9CC02B2FBF81}"/>
    <cellStyle name="Comma 13 5 5 3 3" xfId="30365" xr:uid="{4C8F43F1-079E-4EC3-98E2-D4E6D0381DAA}"/>
    <cellStyle name="Comma 13 5 5 4" xfId="8461" xr:uid="{B4F6E825-8902-4676-8653-E40DE95B2D37}"/>
    <cellStyle name="Comma 13 5 5 4 2" xfId="44969" xr:uid="{397DCD6A-314E-4B20-831B-04CB5756A8FC}"/>
    <cellStyle name="Comma 13 5 5 4 3" xfId="26715" xr:uid="{0B1449C7-0FD7-4D65-B708-7CEA0E90C0AA}"/>
    <cellStyle name="Comma 13 5 5 5" xfId="4811" xr:uid="{B7D24C81-9B48-41CB-8E48-979A9E9247B4}"/>
    <cellStyle name="Comma 13 5 5 5 2" xfId="41319" xr:uid="{D80F5559-72E4-4822-9EAB-3907826A5008}"/>
    <cellStyle name="Comma 13 5 5 5 3" xfId="23065" xr:uid="{0D061BC2-84E0-4F1D-9150-CAC5F678955C}"/>
    <cellStyle name="Comma 13 5 5 6" xfId="37669" xr:uid="{9FA788D2-A431-4C2B-A650-E5AD6C357DA8}"/>
    <cellStyle name="Comma 13 5 5 7" xfId="19415" xr:uid="{DBBF371B-BFFD-476F-9296-4E3E91DCA1CE}"/>
    <cellStyle name="Comma 13 5 6" xfId="15031" xr:uid="{29442D07-12EF-4B17-8497-5666821D3B1F}"/>
    <cellStyle name="Comma 13 5 6 2" xfId="51539" xr:uid="{F58A2ABC-383F-49A5-9050-B8931D84C120}"/>
    <cellStyle name="Comma 13 5 6 3" xfId="33285" xr:uid="{B7E59321-B011-4419-BA57-62C6DF409007}"/>
    <cellStyle name="Comma 13 5 7" xfId="11381" xr:uid="{4252B2B4-5E93-4A20-9351-2E2AD6139F1D}"/>
    <cellStyle name="Comma 13 5 7 2" xfId="47889" xr:uid="{698113C8-9219-441A-9B49-E9B1A8564BD1}"/>
    <cellStyle name="Comma 13 5 7 3" xfId="29635" xr:uid="{642CAF9A-534D-4109-8521-1EA99A6F270F}"/>
    <cellStyle name="Comma 13 5 8" xfId="7731" xr:uid="{0DAA2EC2-5A55-4497-B0D4-2F22AFF3B219}"/>
    <cellStyle name="Comma 13 5 8 2" xfId="44239" xr:uid="{A48AB485-16A8-4852-8000-D16FDE37BA51}"/>
    <cellStyle name="Comma 13 5 8 3" xfId="25985" xr:uid="{1EC31D6D-B91B-4350-A9C2-E903EC32ECD7}"/>
    <cellStyle name="Comma 13 5 9" xfId="4081" xr:uid="{C59DDCE6-BAAE-44AE-9061-091ADD706989}"/>
    <cellStyle name="Comma 13 5 9 2" xfId="40589" xr:uid="{C110D9A1-D848-4573-92AF-F98B383775BD}"/>
    <cellStyle name="Comma 13 5 9 3" xfId="22335" xr:uid="{1BE5CC47-B962-4398-B102-90CA1AE5EADA}"/>
    <cellStyle name="Comma 13 6" xfId="327" xr:uid="{466C50AC-E58A-4E1D-838F-54D0B136D1B6}"/>
    <cellStyle name="Comma 13 6 10" xfId="36835" xr:uid="{748A6CFA-2393-4E6D-BD7E-B3A6164928D1}"/>
    <cellStyle name="Comma 13 6 11" xfId="18581" xr:uid="{6DBCEA99-17E5-4D0C-BCED-40E5A1A47B49}"/>
    <cellStyle name="Comma 13 6 2" xfId="3247" xr:uid="{E73A1F25-09C9-4F5C-952E-9F9DE295298F}"/>
    <cellStyle name="Comma 13 6 2 2" xfId="17847" xr:uid="{C6C6092D-27F1-492C-8A03-49B212B6B144}"/>
    <cellStyle name="Comma 13 6 2 2 2" xfId="54355" xr:uid="{116F7462-8ADE-447C-8FFB-FCC0986F5DEA}"/>
    <cellStyle name="Comma 13 6 2 2 3" xfId="36101" xr:uid="{05EA119D-ABDF-4E35-B0D9-682DA159B896}"/>
    <cellStyle name="Comma 13 6 2 3" xfId="14197" xr:uid="{936166F5-B650-4AE9-9533-85003378D3C0}"/>
    <cellStyle name="Comma 13 6 2 3 2" xfId="50705" xr:uid="{EFB3FA30-6B25-4D4D-B568-77D2FE7C917C}"/>
    <cellStyle name="Comma 13 6 2 3 3" xfId="32451" xr:uid="{C7E9A0A3-B993-4734-9E51-3A687929676C}"/>
    <cellStyle name="Comma 13 6 2 4" xfId="10547" xr:uid="{7891D61B-811C-4DCF-ACEF-71ACFC9C88A1}"/>
    <cellStyle name="Comma 13 6 2 4 2" xfId="47055" xr:uid="{56B92F7F-B37C-442E-B37F-3FCE2C45DEC5}"/>
    <cellStyle name="Comma 13 6 2 4 3" xfId="28801" xr:uid="{CA458CB3-D36F-4A48-8CB7-BAF8077F1D94}"/>
    <cellStyle name="Comma 13 6 2 5" xfId="6897" xr:uid="{9E1C8903-3372-4EDB-9463-5DC788446C79}"/>
    <cellStyle name="Comma 13 6 2 5 2" xfId="43405" xr:uid="{12BCD165-AD5A-406F-A7E3-077BB5ACDCC0}"/>
    <cellStyle name="Comma 13 6 2 5 3" xfId="25151" xr:uid="{6B310C51-B1B6-4CB2-8029-D8B5338938FF}"/>
    <cellStyle name="Comma 13 6 2 6" xfId="39755" xr:uid="{7B4894FD-3625-4808-8432-F7814CE2E2F6}"/>
    <cellStyle name="Comma 13 6 2 7" xfId="21501" xr:uid="{195C64B3-D124-4E13-8B89-84280AC07515}"/>
    <cellStyle name="Comma 13 6 3" xfId="2517" xr:uid="{E8202A5F-0C2C-4D6B-86B6-1498E7CCB1DD}"/>
    <cellStyle name="Comma 13 6 3 2" xfId="17117" xr:uid="{B3AA577B-CC10-47AC-8BA4-4D9B52CD860E}"/>
    <cellStyle name="Comma 13 6 3 2 2" xfId="53625" xr:uid="{72407C3C-DFC1-41D5-9F8D-07FF4DB060C3}"/>
    <cellStyle name="Comma 13 6 3 2 3" xfId="35371" xr:uid="{6E147F0A-552B-4378-B9BB-9CBA61D9F419}"/>
    <cellStyle name="Comma 13 6 3 3" xfId="13467" xr:uid="{0086B277-BA4E-4286-A1A8-9E23ABCB862F}"/>
    <cellStyle name="Comma 13 6 3 3 2" xfId="49975" xr:uid="{E95BB60E-55E3-4824-854A-47CEAB57C32C}"/>
    <cellStyle name="Comma 13 6 3 3 3" xfId="31721" xr:uid="{C5DFF27A-1AB3-4E0E-A567-1ECB2BE47BD4}"/>
    <cellStyle name="Comma 13 6 3 4" xfId="9817" xr:uid="{E7FD9A8E-A1AA-4327-BBAA-A9F2E165839D}"/>
    <cellStyle name="Comma 13 6 3 4 2" xfId="46325" xr:uid="{16608B86-AD24-476E-979E-62700B8B2519}"/>
    <cellStyle name="Comma 13 6 3 4 3" xfId="28071" xr:uid="{0DE5FAF8-F590-4397-A10C-D8E5C5F9B7B9}"/>
    <cellStyle name="Comma 13 6 3 5" xfId="6167" xr:uid="{3B7113D4-7B1A-4210-82B5-3807FAC3A00C}"/>
    <cellStyle name="Comma 13 6 3 5 2" xfId="42675" xr:uid="{B8AE8B18-487F-4CB9-9C84-3C195AD825B7}"/>
    <cellStyle name="Comma 13 6 3 5 3" xfId="24421" xr:uid="{DD7BC6FB-CAE9-4242-87B4-52F6556A8E57}"/>
    <cellStyle name="Comma 13 6 3 6" xfId="39025" xr:uid="{4C91A069-1783-4FD0-89AD-3495E3070A1B}"/>
    <cellStyle name="Comma 13 6 3 7" xfId="20771" xr:uid="{81FAE8E7-9CD1-4755-B4EC-73539F01ACF3}"/>
    <cellStyle name="Comma 13 6 4" xfId="1787" xr:uid="{B6F365A7-8B94-4487-AB30-68E6EBF18E70}"/>
    <cellStyle name="Comma 13 6 4 2" xfId="16387" xr:uid="{FEBBCAE2-573E-468F-AEE0-4CCBBC5E51BF}"/>
    <cellStyle name="Comma 13 6 4 2 2" xfId="52895" xr:uid="{A31701D1-CE03-4948-B78F-9AB14ECAE07F}"/>
    <cellStyle name="Comma 13 6 4 2 3" xfId="34641" xr:uid="{35C5744C-9C6C-4B41-B934-014662E10420}"/>
    <cellStyle name="Comma 13 6 4 3" xfId="12737" xr:uid="{45A00B4C-0635-4954-83BA-19F62C761851}"/>
    <cellStyle name="Comma 13 6 4 3 2" xfId="49245" xr:uid="{6218A555-6B2B-4B71-BD19-0AC5FD84DD09}"/>
    <cellStyle name="Comma 13 6 4 3 3" xfId="30991" xr:uid="{C166EC21-E773-4F37-BBC7-FBB60DEDB919}"/>
    <cellStyle name="Comma 13 6 4 4" xfId="9087" xr:uid="{591B8E28-47D7-45AA-99D1-8076F61D6A77}"/>
    <cellStyle name="Comma 13 6 4 4 2" xfId="45595" xr:uid="{E3879BE6-18E7-4895-B455-DD4DB7099D6B}"/>
    <cellStyle name="Comma 13 6 4 4 3" xfId="27341" xr:uid="{A42B4998-E394-4B27-AC21-91C71D95E8B1}"/>
    <cellStyle name="Comma 13 6 4 5" xfId="5437" xr:uid="{3C0A4D09-4AD6-412C-9B45-22C656C33277}"/>
    <cellStyle name="Comma 13 6 4 5 2" xfId="41945" xr:uid="{F34F714A-1247-4174-B3C0-8BE6E5C177F7}"/>
    <cellStyle name="Comma 13 6 4 5 3" xfId="23691" xr:uid="{4C4810D6-0C1D-4978-9420-F161785AEE44}"/>
    <cellStyle name="Comma 13 6 4 6" xfId="38295" xr:uid="{B37B772B-8F44-4828-9D08-8ABC701DA942}"/>
    <cellStyle name="Comma 13 6 4 7" xfId="20041" xr:uid="{B5EAB704-4979-44C8-9819-B8C16F038CE1}"/>
    <cellStyle name="Comma 13 6 5" xfId="1057" xr:uid="{0B0948B9-2EE1-48BF-B586-21D1F7BB2043}"/>
    <cellStyle name="Comma 13 6 5 2" xfId="15657" xr:uid="{E2C0D636-C498-40E3-AAC0-554DF6B746A1}"/>
    <cellStyle name="Comma 13 6 5 2 2" xfId="52165" xr:uid="{0B3E76F8-1BAF-4D78-AC52-ECC38343B3B4}"/>
    <cellStyle name="Comma 13 6 5 2 3" xfId="33911" xr:uid="{35EBB363-5C42-4222-AC59-BD8BB288743E}"/>
    <cellStyle name="Comma 13 6 5 3" xfId="12007" xr:uid="{D0732FBA-5725-4612-A755-08BF67E97C66}"/>
    <cellStyle name="Comma 13 6 5 3 2" xfId="48515" xr:uid="{80F10FA2-1977-46D2-84C9-51B5FCE7C1FF}"/>
    <cellStyle name="Comma 13 6 5 3 3" xfId="30261" xr:uid="{18FD4045-2061-4D17-96F2-D777C4888F7A}"/>
    <cellStyle name="Comma 13 6 5 4" xfId="8357" xr:uid="{2B640A4E-8DE7-4290-901C-E7EDFC369297}"/>
    <cellStyle name="Comma 13 6 5 4 2" xfId="44865" xr:uid="{7DD7E844-D329-4081-84A9-6E8FC093CD2D}"/>
    <cellStyle name="Comma 13 6 5 4 3" xfId="26611" xr:uid="{EAC26727-EA70-4624-B022-856C047D51BC}"/>
    <cellStyle name="Comma 13 6 5 5" xfId="4707" xr:uid="{8D557C0F-06CE-4EBE-99DF-23EC62437295}"/>
    <cellStyle name="Comma 13 6 5 5 2" xfId="41215" xr:uid="{B7ADEE40-238B-4DA0-9D33-CDB91DC3222C}"/>
    <cellStyle name="Comma 13 6 5 5 3" xfId="22961" xr:uid="{500DFBDA-C3DF-4EB0-89BC-6129068A2E53}"/>
    <cellStyle name="Comma 13 6 5 6" xfId="37565" xr:uid="{2EEF4364-EEAE-48DC-9D66-4E367C20D1BB}"/>
    <cellStyle name="Comma 13 6 5 7" xfId="19311" xr:uid="{B4374F15-6C4F-4D3A-B5AC-6388AF7E4B07}"/>
    <cellStyle name="Comma 13 6 6" xfId="14927" xr:uid="{EFEBCB69-10D0-4B1A-B5ED-E0249E8EFA2F}"/>
    <cellStyle name="Comma 13 6 6 2" xfId="51435" xr:uid="{AD54012D-560F-41F3-8361-4510BF7B6963}"/>
    <cellStyle name="Comma 13 6 6 3" xfId="33181" xr:uid="{1A876FF2-356A-4A6A-9D43-E7432CA7A8E9}"/>
    <cellStyle name="Comma 13 6 7" xfId="11277" xr:uid="{1AAE1EED-E05A-4B0A-BA29-9D05B74443BB}"/>
    <cellStyle name="Comma 13 6 7 2" xfId="47785" xr:uid="{F4EE9073-B452-4E14-8BCE-37C3514A5026}"/>
    <cellStyle name="Comma 13 6 7 3" xfId="29531" xr:uid="{E3D9F5E9-91AA-422A-A6E7-1766D5ED4D03}"/>
    <cellStyle name="Comma 13 6 8" xfId="7627" xr:uid="{2E75487F-9E86-45E0-863F-FCB73A24388B}"/>
    <cellStyle name="Comma 13 6 8 2" xfId="44135" xr:uid="{9F5A65A1-703F-450F-8708-BC6EE897EFD4}"/>
    <cellStyle name="Comma 13 6 8 3" xfId="25881" xr:uid="{C520A5BE-DB63-4C46-8F29-A05F7624257D}"/>
    <cellStyle name="Comma 13 6 9" xfId="3977" xr:uid="{ED3EF020-7C74-49B8-8E63-87B8A5273623}"/>
    <cellStyle name="Comma 13 6 9 2" xfId="40485" xr:uid="{982DBABD-FAFB-4BAC-99E2-F760B338538F}"/>
    <cellStyle name="Comma 13 6 9 3" xfId="22231" xr:uid="{38628436-FB66-4B37-927F-E96859125C3B}"/>
    <cellStyle name="Comma 13 7" xfId="223" xr:uid="{0865C64E-13C4-42B8-BF77-17207E3A71C4}"/>
    <cellStyle name="Comma 13 7 10" xfId="36731" xr:uid="{76B5E273-1DE1-4E15-B7B4-2C114B530C5F}"/>
    <cellStyle name="Comma 13 7 11" xfId="18477" xr:uid="{9BBA8AB9-9E16-4A27-B1E8-D7EB3B6E4E12}"/>
    <cellStyle name="Comma 13 7 2" xfId="3143" xr:uid="{D3D10717-2DE5-4974-A374-073FF002FC21}"/>
    <cellStyle name="Comma 13 7 2 2" xfId="17743" xr:uid="{24009B2C-7036-438D-B5B9-0E3F451D9359}"/>
    <cellStyle name="Comma 13 7 2 2 2" xfId="54251" xr:uid="{FDE10A9E-97A6-4689-A569-FC90FCEFF636}"/>
    <cellStyle name="Comma 13 7 2 2 3" xfId="35997" xr:uid="{2389B9D6-E898-44ED-8F3A-3882EAA0F8A4}"/>
    <cellStyle name="Comma 13 7 2 3" xfId="14093" xr:uid="{704DA756-3952-4389-BCDC-644AA6BFA0C4}"/>
    <cellStyle name="Comma 13 7 2 3 2" xfId="50601" xr:uid="{E7AA6DDB-1B0A-4EE3-B5E3-C9FA8837EAAA}"/>
    <cellStyle name="Comma 13 7 2 3 3" xfId="32347" xr:uid="{43B85C16-DE5A-46D9-871B-68D2CD2233FD}"/>
    <cellStyle name="Comma 13 7 2 4" xfId="10443" xr:uid="{D42EAD7E-001C-48BF-9CEB-0E1CB629E091}"/>
    <cellStyle name="Comma 13 7 2 4 2" xfId="46951" xr:uid="{E9160836-CEFE-49B2-911A-4DB3FC21F0B7}"/>
    <cellStyle name="Comma 13 7 2 4 3" xfId="28697" xr:uid="{F8D2481F-0F2D-4FA3-82E2-BB4C3DA5E8D8}"/>
    <cellStyle name="Comma 13 7 2 5" xfId="6793" xr:uid="{789CC770-6D8C-4B07-8A47-406F31D6A093}"/>
    <cellStyle name="Comma 13 7 2 5 2" xfId="43301" xr:uid="{38012C8C-A9BD-43F6-84DA-BED9323D4319}"/>
    <cellStyle name="Comma 13 7 2 5 3" xfId="25047" xr:uid="{55F35745-E16C-423E-9EDA-F50615ED6226}"/>
    <cellStyle name="Comma 13 7 2 6" xfId="39651" xr:uid="{375B7D75-E416-428E-8A30-F82330F16161}"/>
    <cellStyle name="Comma 13 7 2 7" xfId="21397" xr:uid="{CC24457A-CCC7-43A6-B902-0C0A53953B44}"/>
    <cellStyle name="Comma 13 7 3" xfId="2413" xr:uid="{2FAAE315-107C-423C-B59B-4E9BFD165692}"/>
    <cellStyle name="Comma 13 7 3 2" xfId="17013" xr:uid="{4CE2D0A8-2D0D-4FE8-A64B-80F2F870C4B9}"/>
    <cellStyle name="Comma 13 7 3 2 2" xfId="53521" xr:uid="{F3FAB54E-5060-4AA9-807D-7EF13FA7C19F}"/>
    <cellStyle name="Comma 13 7 3 2 3" xfId="35267" xr:uid="{EA759D83-F312-4A86-BC99-A52ABB66E353}"/>
    <cellStyle name="Comma 13 7 3 3" xfId="13363" xr:uid="{BBD8663F-A46E-4B0D-A348-9453607BACC6}"/>
    <cellStyle name="Comma 13 7 3 3 2" xfId="49871" xr:uid="{5CCC891B-4B79-464C-B26B-F7B401258A87}"/>
    <cellStyle name="Comma 13 7 3 3 3" xfId="31617" xr:uid="{F7CB5BF2-367B-4FDF-8E21-3374F3904556}"/>
    <cellStyle name="Comma 13 7 3 4" xfId="9713" xr:uid="{101F4382-5EDF-48A4-A034-6F4EA72A4215}"/>
    <cellStyle name="Comma 13 7 3 4 2" xfId="46221" xr:uid="{D8E4EB7B-E328-4911-A4BB-907DCB7FDAA6}"/>
    <cellStyle name="Comma 13 7 3 4 3" xfId="27967" xr:uid="{FB0379DA-E281-4D8C-A14B-D5EB1E6B2E71}"/>
    <cellStyle name="Comma 13 7 3 5" xfId="6063" xr:uid="{436B42B1-34C0-4C05-9B87-5EDAFB2C0EA1}"/>
    <cellStyle name="Comma 13 7 3 5 2" xfId="42571" xr:uid="{22869A4F-23C1-446B-9D29-E71D2479BEF7}"/>
    <cellStyle name="Comma 13 7 3 5 3" xfId="24317" xr:uid="{7A3E5BD3-E9C8-40FC-8EE5-30CB0509A330}"/>
    <cellStyle name="Comma 13 7 3 6" xfId="38921" xr:uid="{CD5D2182-5E7C-4920-AED5-FBEBB4EE0118}"/>
    <cellStyle name="Comma 13 7 3 7" xfId="20667" xr:uid="{1DEAAA97-F10F-49A0-8090-4BC7B3DEA336}"/>
    <cellStyle name="Comma 13 7 4" xfId="1683" xr:uid="{FCE419D9-E47F-47A5-88A1-3575B130F054}"/>
    <cellStyle name="Comma 13 7 4 2" xfId="16283" xr:uid="{266F12AD-6FAD-477B-AC3F-F3E3B06D6B92}"/>
    <cellStyle name="Comma 13 7 4 2 2" xfId="52791" xr:uid="{D858E78C-6FFA-447A-AEA6-C3315EEE4962}"/>
    <cellStyle name="Comma 13 7 4 2 3" xfId="34537" xr:uid="{A4CF67EB-F6DB-499C-8946-36F6A8BA4764}"/>
    <cellStyle name="Comma 13 7 4 3" xfId="12633" xr:uid="{DC310374-FE8A-4E22-8FFB-D74DF56CBD55}"/>
    <cellStyle name="Comma 13 7 4 3 2" xfId="49141" xr:uid="{0B88764E-06CF-47C0-946E-9F4B3C5887D0}"/>
    <cellStyle name="Comma 13 7 4 3 3" xfId="30887" xr:uid="{65EA9F8B-7CBD-44F4-BD2B-9ACED905CC4C}"/>
    <cellStyle name="Comma 13 7 4 4" xfId="8983" xr:uid="{BB8BFF55-A53D-48B2-9734-37C1827AE444}"/>
    <cellStyle name="Comma 13 7 4 4 2" xfId="45491" xr:uid="{A19D2C6E-0E41-4416-AD4F-54D79A5C75CA}"/>
    <cellStyle name="Comma 13 7 4 4 3" xfId="27237" xr:uid="{5F747742-4038-44A9-B567-BBE05FB5767E}"/>
    <cellStyle name="Comma 13 7 4 5" xfId="5333" xr:uid="{61655B4D-A4B0-4B87-AE00-EC6FFCF42456}"/>
    <cellStyle name="Comma 13 7 4 5 2" xfId="41841" xr:uid="{CB444DCF-CEE3-45F1-BAD2-18DABB407BFB}"/>
    <cellStyle name="Comma 13 7 4 5 3" xfId="23587" xr:uid="{AC94F1E0-4DA8-4CAC-B4A4-0E4611E482C9}"/>
    <cellStyle name="Comma 13 7 4 6" xfId="38191" xr:uid="{6C57E31A-C4AA-4EA6-AE90-267A4B7812D0}"/>
    <cellStyle name="Comma 13 7 4 7" xfId="19937" xr:uid="{7F4F3D66-F8BD-48B9-BEEA-5A0A18E71B7F}"/>
    <cellStyle name="Comma 13 7 5" xfId="953" xr:uid="{2A58960E-F870-46E8-A0EE-32E03618CFC7}"/>
    <cellStyle name="Comma 13 7 5 2" xfId="15553" xr:uid="{D4C5208F-E230-46F7-AD76-C18F0135B838}"/>
    <cellStyle name="Comma 13 7 5 2 2" xfId="52061" xr:uid="{53403A57-B301-47E1-9A18-67D4A3A4BD1F}"/>
    <cellStyle name="Comma 13 7 5 2 3" xfId="33807" xr:uid="{8C0EE9AE-F225-4926-9B76-214B63FC36CA}"/>
    <cellStyle name="Comma 13 7 5 3" xfId="11903" xr:uid="{27B09074-D1BA-4718-B81F-D85094B16D00}"/>
    <cellStyle name="Comma 13 7 5 3 2" xfId="48411" xr:uid="{41B659FE-7475-479A-8B74-3C33F04BF6BB}"/>
    <cellStyle name="Comma 13 7 5 3 3" xfId="30157" xr:uid="{DCE73F2B-39DE-4F67-AB03-6789FDE73761}"/>
    <cellStyle name="Comma 13 7 5 4" xfId="8253" xr:uid="{7AB77D60-7DFF-48D6-A28A-5CDE756843AE}"/>
    <cellStyle name="Comma 13 7 5 4 2" xfId="44761" xr:uid="{A97F2303-BC3A-49F5-865F-629CA32F7659}"/>
    <cellStyle name="Comma 13 7 5 4 3" xfId="26507" xr:uid="{EC41B5EE-E28F-41C1-B475-02AC3E954313}"/>
    <cellStyle name="Comma 13 7 5 5" xfId="4603" xr:uid="{06B98D2A-F345-4DD7-A73A-0B2164CFDEA0}"/>
    <cellStyle name="Comma 13 7 5 5 2" xfId="41111" xr:uid="{18341A46-A7A9-4BDC-A7B4-F07F2A9BAB45}"/>
    <cellStyle name="Comma 13 7 5 5 3" xfId="22857" xr:uid="{95EEA199-8DED-4516-9BBA-DC6BCF864280}"/>
    <cellStyle name="Comma 13 7 5 6" xfId="37461" xr:uid="{DD2AE509-5AC1-40E5-B558-16772FE94894}"/>
    <cellStyle name="Comma 13 7 5 7" xfId="19207" xr:uid="{9242B9E4-0785-4719-84ED-32E4A02565AA}"/>
    <cellStyle name="Comma 13 7 6" xfId="14823" xr:uid="{E3841AE2-69D8-46EA-AD4C-D0EAEC2EF75C}"/>
    <cellStyle name="Comma 13 7 6 2" xfId="51331" xr:uid="{7055A37E-7587-4358-82B6-483ADAFE488D}"/>
    <cellStyle name="Comma 13 7 6 3" xfId="33077" xr:uid="{5DBA83EA-2D54-49E0-8142-19645D7324E3}"/>
    <cellStyle name="Comma 13 7 7" xfId="11173" xr:uid="{4D25F608-4D7E-42CF-A842-73E9ED98DB31}"/>
    <cellStyle name="Comma 13 7 7 2" xfId="47681" xr:uid="{9A6207B2-FA00-4370-B3C1-AF7A87AD0FEF}"/>
    <cellStyle name="Comma 13 7 7 3" xfId="29427" xr:uid="{B2170392-F329-413E-AA62-59F7E524A97B}"/>
    <cellStyle name="Comma 13 7 8" xfId="7523" xr:uid="{8D9E8751-E53A-450E-9753-3DA9107EA2C0}"/>
    <cellStyle name="Comma 13 7 8 2" xfId="44031" xr:uid="{956B35C9-1389-4F48-B6F5-FB7EDCBE9B59}"/>
    <cellStyle name="Comma 13 7 8 3" xfId="25777" xr:uid="{5F2B4154-CCE5-4EA5-A6C0-859C7BD6058A}"/>
    <cellStyle name="Comma 13 7 9" xfId="3873" xr:uid="{5E11DE31-F3CE-4D06-9AFB-8BFD3297C3BD}"/>
    <cellStyle name="Comma 13 7 9 2" xfId="40381" xr:uid="{E792F9FF-3B4B-4D0F-91C7-2A0D394BD1A9}"/>
    <cellStyle name="Comma 13 7 9 3" xfId="22127" xr:uid="{561D0672-195D-4F5F-89C2-0020021D3754}"/>
    <cellStyle name="Comma 13 8" xfId="3039" xr:uid="{FE6EF7F5-9A73-4A24-8B13-7BD42C14C7B7}"/>
    <cellStyle name="Comma 13 8 2" xfId="17639" xr:uid="{3B056C7F-7EBE-4DE2-87A3-023D15EC6AC7}"/>
    <cellStyle name="Comma 13 8 2 2" xfId="54147" xr:uid="{139BAB2B-EC76-46A8-9818-CC2FA13B06FE}"/>
    <cellStyle name="Comma 13 8 2 3" xfId="35893" xr:uid="{AFB97785-E6E1-46BD-82D6-C9EC2D093131}"/>
    <cellStyle name="Comma 13 8 3" xfId="13989" xr:uid="{12A44676-7B5A-4367-81FD-995E2F202652}"/>
    <cellStyle name="Comma 13 8 3 2" xfId="50497" xr:uid="{353AF2A8-3BFC-42B0-9BA7-A564CA082139}"/>
    <cellStyle name="Comma 13 8 3 3" xfId="32243" xr:uid="{3F1E7766-EE19-4C31-ABB6-D5BFB770679C}"/>
    <cellStyle name="Comma 13 8 4" xfId="10339" xr:uid="{BD260086-08A7-4D40-92FB-AE4BA9E91A00}"/>
    <cellStyle name="Comma 13 8 4 2" xfId="46847" xr:uid="{9A601E86-4D3D-44F8-9A95-405311F23596}"/>
    <cellStyle name="Comma 13 8 4 3" xfId="28593" xr:uid="{A465502F-E417-4259-956C-AF122DD12457}"/>
    <cellStyle name="Comma 13 8 5" xfId="6689" xr:uid="{DA2FEF2C-8719-4379-9A06-F2B37614315E}"/>
    <cellStyle name="Comma 13 8 5 2" xfId="43197" xr:uid="{C31C95CF-DBE7-40F0-8E15-B17B7F585A0C}"/>
    <cellStyle name="Comma 13 8 5 3" xfId="24943" xr:uid="{AC23479C-A337-4FA9-84D2-51549B2A838E}"/>
    <cellStyle name="Comma 13 8 6" xfId="39547" xr:uid="{D68E51D1-C4E5-445F-B275-A1493E213EFD}"/>
    <cellStyle name="Comma 13 8 7" xfId="21293" xr:uid="{5207D4E3-9596-407F-AF7F-E0A367C8CD6B}"/>
    <cellStyle name="Comma 13 9" xfId="2309" xr:uid="{5DC8A066-CE68-43C3-B4DB-C40B47431EE0}"/>
    <cellStyle name="Comma 13 9 2" xfId="16909" xr:uid="{4559D47F-FD6F-4E31-B559-31BCCA4D48CC}"/>
    <cellStyle name="Comma 13 9 2 2" xfId="53417" xr:uid="{77443468-61A7-48F8-A26F-ECD3A92C0603}"/>
    <cellStyle name="Comma 13 9 2 3" xfId="35163" xr:uid="{B2FEB38E-A213-4588-9DC0-BEF7292E568E}"/>
    <cellStyle name="Comma 13 9 3" xfId="13259" xr:uid="{03E62874-E6CB-40DB-8532-89DED8348B8D}"/>
    <cellStyle name="Comma 13 9 3 2" xfId="49767" xr:uid="{40476DB7-189F-48E3-B292-1429EFC5E470}"/>
    <cellStyle name="Comma 13 9 3 3" xfId="31513" xr:uid="{ED48ABD5-8B25-415D-AA60-84AEB9DFB92B}"/>
    <cellStyle name="Comma 13 9 4" xfId="9609" xr:uid="{3666B2AC-A3D5-4271-80DF-F92FF6D49FCD}"/>
    <cellStyle name="Comma 13 9 4 2" xfId="46117" xr:uid="{BAD9546F-3FCD-4FCE-8DEC-C36F7827771C}"/>
    <cellStyle name="Comma 13 9 4 3" xfId="27863" xr:uid="{416FDA73-133B-4CC4-9172-EC01D31432E0}"/>
    <cellStyle name="Comma 13 9 5" xfId="5959" xr:uid="{B3520B5E-67C1-4548-B8FB-64DFC876E751}"/>
    <cellStyle name="Comma 13 9 5 2" xfId="42467" xr:uid="{6AAEBFC7-E962-45EA-AB57-828E529452EF}"/>
    <cellStyle name="Comma 13 9 5 3" xfId="24213" xr:uid="{13B42C79-29BA-4565-A1A1-4D2EBCC12CF5}"/>
    <cellStyle name="Comma 13 9 6" xfId="38817" xr:uid="{C55C8F40-7830-4202-8F46-0CB4C9E46FB7}"/>
    <cellStyle name="Comma 13 9 7" xfId="20563" xr:uid="{113664D2-9E65-49D6-A022-94AD494A4F90}"/>
    <cellStyle name="Comma 14" xfId="120" xr:uid="{687FF9B9-F8C8-4E72-B034-15329BEB3142}"/>
    <cellStyle name="Comma 14 10" xfId="1580" xr:uid="{ED0DD873-8177-4287-8B04-9861B1A7A544}"/>
    <cellStyle name="Comma 14 10 2" xfId="16180" xr:uid="{6103F347-BA0E-4903-A6F2-924ACC013912}"/>
    <cellStyle name="Comma 14 10 2 2" xfId="52688" xr:uid="{1EBCA3CA-083F-4D70-B4CB-5B7CA76394B3}"/>
    <cellStyle name="Comma 14 10 2 3" xfId="34434" xr:uid="{312CB3CE-B406-4292-B7B3-E1041B44BDFE}"/>
    <cellStyle name="Comma 14 10 3" xfId="12530" xr:uid="{F2AD05D3-AC3B-4D97-AF95-A33D0FCD4E93}"/>
    <cellStyle name="Comma 14 10 3 2" xfId="49038" xr:uid="{EE862C6F-8158-48AA-A918-7CD02F52A5C0}"/>
    <cellStyle name="Comma 14 10 3 3" xfId="30784" xr:uid="{EAE8B570-07ED-45BB-8427-EF59DD38AADA}"/>
    <cellStyle name="Comma 14 10 4" xfId="8880" xr:uid="{58C80473-F9E0-4DC2-BAA9-2F7993DB47D1}"/>
    <cellStyle name="Comma 14 10 4 2" xfId="45388" xr:uid="{9CD44512-24E9-4A28-9B0D-6A09A11D1971}"/>
    <cellStyle name="Comma 14 10 4 3" xfId="27134" xr:uid="{ED3332DF-7A28-414E-8F29-31D835DC5157}"/>
    <cellStyle name="Comma 14 10 5" xfId="5230" xr:uid="{B9DBE717-8699-46A3-8F98-29766A140242}"/>
    <cellStyle name="Comma 14 10 5 2" xfId="41738" xr:uid="{AE551DC3-9CB7-488A-A4EE-3BBF0E640E15}"/>
    <cellStyle name="Comma 14 10 5 3" xfId="23484" xr:uid="{B73CA972-71E4-40E6-A09E-A555F016D46F}"/>
    <cellStyle name="Comma 14 10 6" xfId="38088" xr:uid="{CD9948A8-10EE-4CD0-BFED-F39826CECB18}"/>
    <cellStyle name="Comma 14 10 7" xfId="19834" xr:uid="{9154ED61-7815-4FF7-AFE4-BA7E92E72466}"/>
    <cellStyle name="Comma 14 11" xfId="850" xr:uid="{61CD9582-3E7D-4D8C-863D-E2C69F07D1EC}"/>
    <cellStyle name="Comma 14 11 2" xfId="15450" xr:uid="{F4845DD5-E21C-4216-A7DE-14E3C5E3B913}"/>
    <cellStyle name="Comma 14 11 2 2" xfId="51958" xr:uid="{2FE3C36F-042B-4A71-AE4A-E023F2B94D23}"/>
    <cellStyle name="Comma 14 11 2 3" xfId="33704" xr:uid="{A3EC9576-8AEA-4DC4-A957-B6059AD428FE}"/>
    <cellStyle name="Comma 14 11 3" xfId="11800" xr:uid="{AE143E88-A064-466E-B4EE-7F7BCC995DAF}"/>
    <cellStyle name="Comma 14 11 3 2" xfId="48308" xr:uid="{1694D379-8217-4442-A785-1D5831F114F9}"/>
    <cellStyle name="Comma 14 11 3 3" xfId="30054" xr:uid="{A9C3FE87-C361-4457-AECC-CE8E02312769}"/>
    <cellStyle name="Comma 14 11 4" xfId="8150" xr:uid="{62C9DD14-7301-4944-8165-02F7C534020B}"/>
    <cellStyle name="Comma 14 11 4 2" xfId="44658" xr:uid="{3BAEC6E1-FF9A-406C-8D7B-DE3190FBF852}"/>
    <cellStyle name="Comma 14 11 4 3" xfId="26404" xr:uid="{AB70A3AC-4796-43C0-AFA7-E403523F62C5}"/>
    <cellStyle name="Comma 14 11 5" xfId="4500" xr:uid="{1F585B18-BB5C-4DC3-85DC-2FFAFAEE984D}"/>
    <cellStyle name="Comma 14 11 5 2" xfId="41008" xr:uid="{B299295A-A012-434A-8C7C-D808BB0F1AA7}"/>
    <cellStyle name="Comma 14 11 5 3" xfId="22754" xr:uid="{630C20DF-3B1C-4991-AD02-5B14280113D1}"/>
    <cellStyle name="Comma 14 11 6" xfId="37358" xr:uid="{446D5D50-828A-4AA7-87AE-242F8FADA42A}"/>
    <cellStyle name="Comma 14 11 7" xfId="19104" xr:uid="{0AEFB18A-A8D2-4DA2-A76D-78210BBF65D2}"/>
    <cellStyle name="Comma 14 12" xfId="14720" xr:uid="{971BAABF-D3A8-4832-A6E2-27D786643D20}"/>
    <cellStyle name="Comma 14 12 2" xfId="51228" xr:uid="{61AA9B4B-F4DE-46E0-9AC1-21162EB46E12}"/>
    <cellStyle name="Comma 14 12 3" xfId="32974" xr:uid="{0861F4AE-D0A4-4D01-AFDB-CE96E050AD7E}"/>
    <cellStyle name="Comma 14 13" xfId="11070" xr:uid="{522BCFB5-3725-41A5-A57F-124A6B57AE1E}"/>
    <cellStyle name="Comma 14 13 2" xfId="47578" xr:uid="{E8D8A3E2-A87B-4A0D-841A-068D3F8FE998}"/>
    <cellStyle name="Comma 14 13 3" xfId="29324" xr:uid="{5F3549C9-38FE-4D78-9638-E2F5C1C3E6B7}"/>
    <cellStyle name="Comma 14 14" xfId="7420" xr:uid="{A09A600A-48E7-42C6-9FBF-96F7EAFBCA78}"/>
    <cellStyle name="Comma 14 14 2" xfId="43928" xr:uid="{2324DF85-9D2D-4B8C-9794-1262E33B5384}"/>
    <cellStyle name="Comma 14 14 3" xfId="25674" xr:uid="{0ABB53FB-A04F-4C75-B796-A19F96C2AA9D}"/>
    <cellStyle name="Comma 14 15" xfId="3770" xr:uid="{92ECBD16-156B-4102-9784-EEE6FEB23BE2}"/>
    <cellStyle name="Comma 14 15 2" xfId="40278" xr:uid="{F51D887B-B6C9-4651-84CC-23804827D72E}"/>
    <cellStyle name="Comma 14 15 3" xfId="22024" xr:uid="{78BFBC2D-FFEB-48DD-B851-09CDAE8B6C98}"/>
    <cellStyle name="Comma 14 16" xfId="36628" xr:uid="{9F3D2283-11B3-4CC5-8897-63ADD4500B5B}"/>
    <cellStyle name="Comma 14 17" xfId="18374" xr:uid="{BF023C94-FD4F-4E96-BBBD-2C832C7A759F}"/>
    <cellStyle name="Comma 14 2" xfId="744" xr:uid="{40877F51-D2F4-43C4-B8B3-53433AD2ECA0}"/>
    <cellStyle name="Comma 14 2 10" xfId="37252" xr:uid="{C1ACED1A-1079-4E39-8498-B3D8B265BE24}"/>
    <cellStyle name="Comma 14 2 11" xfId="18998" xr:uid="{58565FE2-7726-4D56-943F-65B819BC1B87}"/>
    <cellStyle name="Comma 14 2 2" xfId="3664" xr:uid="{93E4DB9C-FB96-42F7-85B7-7688E14A6B38}"/>
    <cellStyle name="Comma 14 2 2 2" xfId="18264" xr:uid="{7B6C992B-27F3-4441-B1D5-C579C605BAE1}"/>
    <cellStyle name="Comma 14 2 2 2 2" xfId="54772" xr:uid="{52441FBC-9467-4845-9062-83C3CD2C1005}"/>
    <cellStyle name="Comma 14 2 2 2 3" xfId="36518" xr:uid="{27AF2E03-C942-4473-BCC4-2AD020576DD9}"/>
    <cellStyle name="Comma 14 2 2 3" xfId="14614" xr:uid="{EA95F442-25F6-440B-A7B4-328B29AABA25}"/>
    <cellStyle name="Comma 14 2 2 3 2" xfId="51122" xr:uid="{6D2485F3-B852-4467-B125-76D12CA9F06C}"/>
    <cellStyle name="Comma 14 2 2 3 3" xfId="32868" xr:uid="{AF0112A8-F88C-4AF9-A98E-FEFCC39C29A3}"/>
    <cellStyle name="Comma 14 2 2 4" xfId="10964" xr:uid="{18753A0C-6D54-4E7C-8522-EF529CD0329A}"/>
    <cellStyle name="Comma 14 2 2 4 2" xfId="47472" xr:uid="{085AE183-DD1E-4A04-B326-EA7551964D5E}"/>
    <cellStyle name="Comma 14 2 2 4 3" xfId="29218" xr:uid="{5453C7EC-6E07-4F4A-9DF3-AD009D6DA161}"/>
    <cellStyle name="Comma 14 2 2 5" xfId="7314" xr:uid="{1B0E06F5-8F0F-4EA1-9108-A9F35420ADE2}"/>
    <cellStyle name="Comma 14 2 2 5 2" xfId="43822" xr:uid="{4D8381EA-37BF-455D-8C32-A300C43B311F}"/>
    <cellStyle name="Comma 14 2 2 5 3" xfId="25568" xr:uid="{AF836546-62B5-4C5D-A582-BDD0A4A69FD1}"/>
    <cellStyle name="Comma 14 2 2 6" xfId="40172" xr:uid="{E88909A6-E3C6-44E8-B1DE-F963B0C21818}"/>
    <cellStyle name="Comma 14 2 2 7" xfId="21918" xr:uid="{F20A7B83-9C29-43AC-AAC4-993388BCF6DD}"/>
    <cellStyle name="Comma 14 2 3" xfId="2934" xr:uid="{C6F77747-2064-4DA8-B0D3-BAE65D920123}"/>
    <cellStyle name="Comma 14 2 3 2" xfId="17534" xr:uid="{3DEC86E8-C801-40CF-A766-4F1DF7B9FCC7}"/>
    <cellStyle name="Comma 14 2 3 2 2" xfId="54042" xr:uid="{BE6EA3A9-D53D-4928-ADE4-94A2CE08DFB3}"/>
    <cellStyle name="Comma 14 2 3 2 3" xfId="35788" xr:uid="{C2215D12-E9A5-4950-90DB-BB50C8216D4C}"/>
    <cellStyle name="Comma 14 2 3 3" xfId="13884" xr:uid="{4EC6DFBE-8738-4FC4-B0B5-BFC2F1C3B8F6}"/>
    <cellStyle name="Comma 14 2 3 3 2" xfId="50392" xr:uid="{762C045F-267F-4551-841A-3DB70C7E5EB9}"/>
    <cellStyle name="Comma 14 2 3 3 3" xfId="32138" xr:uid="{C267880D-DF67-4D79-9C81-940A0B4A5A36}"/>
    <cellStyle name="Comma 14 2 3 4" xfId="10234" xr:uid="{DDC574F2-4237-415B-AD1E-673DF1BAEFD6}"/>
    <cellStyle name="Comma 14 2 3 4 2" xfId="46742" xr:uid="{D15F3F3E-121F-444C-9928-33CCF010D04E}"/>
    <cellStyle name="Comma 14 2 3 4 3" xfId="28488" xr:uid="{E97C8A5F-A2A9-477E-B0C5-8D70558E8FC4}"/>
    <cellStyle name="Comma 14 2 3 5" xfId="6584" xr:uid="{B45C8CA9-59AB-4B23-B431-8D22D23E6A2E}"/>
    <cellStyle name="Comma 14 2 3 5 2" xfId="43092" xr:uid="{F903BEBA-4D48-412C-9111-8C134E097DF6}"/>
    <cellStyle name="Comma 14 2 3 5 3" xfId="24838" xr:uid="{1DC1C460-DBC6-4230-9AF2-2AB6BBD0F1DE}"/>
    <cellStyle name="Comma 14 2 3 6" xfId="39442" xr:uid="{ECAC5CC9-2540-4E60-B2D1-25FFB5B3E9ED}"/>
    <cellStyle name="Comma 14 2 3 7" xfId="21188" xr:uid="{B0298D28-A760-402A-AE36-862358269228}"/>
    <cellStyle name="Comma 14 2 4" xfId="2204" xr:uid="{0C8D68D7-0D09-423A-8768-6B559602B161}"/>
    <cellStyle name="Comma 14 2 4 2" xfId="16804" xr:uid="{49C22799-89DC-4982-A0A5-6B4F9A668D7B}"/>
    <cellStyle name="Comma 14 2 4 2 2" xfId="53312" xr:uid="{D93E8D6E-7BE3-4767-AC6F-DF093B8DED65}"/>
    <cellStyle name="Comma 14 2 4 2 3" xfId="35058" xr:uid="{8BDD6DD9-7248-4DE0-A87E-DDE78407E37A}"/>
    <cellStyle name="Comma 14 2 4 3" xfId="13154" xr:uid="{D8C554C6-EF67-459E-8058-17FFBFB33F3E}"/>
    <cellStyle name="Comma 14 2 4 3 2" xfId="49662" xr:uid="{B3354B4A-789D-4699-BA47-59F873EC7A8B}"/>
    <cellStyle name="Comma 14 2 4 3 3" xfId="31408" xr:uid="{F6A16043-F8B8-42C7-BFB9-E2378DC7B267}"/>
    <cellStyle name="Comma 14 2 4 4" xfId="9504" xr:uid="{E7016CFD-2E05-4930-8DD4-E9F7BB183A35}"/>
    <cellStyle name="Comma 14 2 4 4 2" xfId="46012" xr:uid="{66EED9ED-7240-48DF-8928-E273C88BB19D}"/>
    <cellStyle name="Comma 14 2 4 4 3" xfId="27758" xr:uid="{80252CD7-4229-4A65-8365-C9DFF919B6D6}"/>
    <cellStyle name="Comma 14 2 4 5" xfId="5854" xr:uid="{7C719E77-9781-4215-B993-4117318A2A8C}"/>
    <cellStyle name="Comma 14 2 4 5 2" xfId="42362" xr:uid="{B0C4BAA4-BA71-41F5-8DD5-CDAB9B986B71}"/>
    <cellStyle name="Comma 14 2 4 5 3" xfId="24108" xr:uid="{F90C964D-5109-42DF-99E8-6BAE55903858}"/>
    <cellStyle name="Comma 14 2 4 6" xfId="38712" xr:uid="{5EC2EE8F-D92B-4821-A9E1-A6B0A36E2CBE}"/>
    <cellStyle name="Comma 14 2 4 7" xfId="20458" xr:uid="{BA5AEC39-1C72-47D9-8168-5C4332F14A20}"/>
    <cellStyle name="Comma 14 2 5" xfId="1474" xr:uid="{51976FC9-D26D-47B2-B7FD-AFCA638A4368}"/>
    <cellStyle name="Comma 14 2 5 2" xfId="16074" xr:uid="{2D38FE7C-2675-4695-9826-0A8776D4A591}"/>
    <cellStyle name="Comma 14 2 5 2 2" xfId="52582" xr:uid="{EAA9924F-778F-48D8-BA1D-6BEA49E05CC8}"/>
    <cellStyle name="Comma 14 2 5 2 3" xfId="34328" xr:uid="{82DD5A5F-A03A-49E9-B423-005BA8126B7E}"/>
    <cellStyle name="Comma 14 2 5 3" xfId="12424" xr:uid="{2D75E89B-074D-4067-94FB-869B6AF64209}"/>
    <cellStyle name="Comma 14 2 5 3 2" xfId="48932" xr:uid="{E969AC58-C859-4AC8-A320-7687CC748522}"/>
    <cellStyle name="Comma 14 2 5 3 3" xfId="30678" xr:uid="{DBEA004F-430C-4D98-86A3-0F8B38568AEB}"/>
    <cellStyle name="Comma 14 2 5 4" xfId="8774" xr:uid="{E2E0F694-65A9-49A6-B452-61C1D4A59994}"/>
    <cellStyle name="Comma 14 2 5 4 2" xfId="45282" xr:uid="{16D8CCB4-05A0-4AAF-9EBF-B71F634730A3}"/>
    <cellStyle name="Comma 14 2 5 4 3" xfId="27028" xr:uid="{335F4BEC-2113-4736-A4EF-B05CC94210B6}"/>
    <cellStyle name="Comma 14 2 5 5" xfId="5124" xr:uid="{51ADD832-42AB-46FE-B596-8915D241F0F6}"/>
    <cellStyle name="Comma 14 2 5 5 2" xfId="41632" xr:uid="{3D3E2FD5-88FA-4CB9-AE13-C317217F20FD}"/>
    <cellStyle name="Comma 14 2 5 5 3" xfId="23378" xr:uid="{4F67D871-C2E4-403B-980E-069075C1B627}"/>
    <cellStyle name="Comma 14 2 5 6" xfId="37982" xr:uid="{2ADDFF70-B04A-4E5A-97A0-F1442039E709}"/>
    <cellStyle name="Comma 14 2 5 7" xfId="19728" xr:uid="{F386FE85-B45F-4E78-AC13-0E1DA33E549D}"/>
    <cellStyle name="Comma 14 2 6" xfId="15344" xr:uid="{533A9B88-D237-49EA-B4E8-02DBC95DFA4F}"/>
    <cellStyle name="Comma 14 2 6 2" xfId="51852" xr:uid="{B2ACC01B-D8A5-4CAF-895C-77926E4A38FD}"/>
    <cellStyle name="Comma 14 2 6 3" xfId="33598" xr:uid="{77A56D8F-E12B-4975-AB50-0BB4CAA71D27}"/>
    <cellStyle name="Comma 14 2 7" xfId="11694" xr:uid="{D33BE6A9-FED1-4B04-B5C0-5C03BCD5344E}"/>
    <cellStyle name="Comma 14 2 7 2" xfId="48202" xr:uid="{51D41A38-9045-4CD3-B081-FB023BF54907}"/>
    <cellStyle name="Comma 14 2 7 3" xfId="29948" xr:uid="{8F4F6A27-676C-4AD5-8A2B-B833EAF1EE14}"/>
    <cellStyle name="Comma 14 2 8" xfId="8044" xr:uid="{78AE42FF-CE42-483D-B5F3-26179D7382D1}"/>
    <cellStyle name="Comma 14 2 8 2" xfId="44552" xr:uid="{84C51405-715C-407F-BDB9-4843495471B5}"/>
    <cellStyle name="Comma 14 2 8 3" xfId="26298" xr:uid="{1B418068-2C77-4D7F-8C6E-3231765B9798}"/>
    <cellStyle name="Comma 14 2 9" xfId="4394" xr:uid="{0A488A62-8D32-405D-812E-987B2FCD6C4D}"/>
    <cellStyle name="Comma 14 2 9 2" xfId="40902" xr:uid="{B84115D3-2129-4A10-9459-78AE0F414977}"/>
    <cellStyle name="Comma 14 2 9 3" xfId="22648" xr:uid="{D80CDECA-8C12-4620-9FAC-5EB65A9A3DD6}"/>
    <cellStyle name="Comma 14 3" xfId="640" xr:uid="{E17F357C-9483-4BDF-842B-3ACE22835092}"/>
    <cellStyle name="Comma 14 3 10" xfId="37148" xr:uid="{48CD8287-16DD-4731-A623-03B51DEBD82C}"/>
    <cellStyle name="Comma 14 3 11" xfId="18894" xr:uid="{335044B3-C5C7-4CC0-A2E5-E23EA00D6B4C}"/>
    <cellStyle name="Comma 14 3 2" xfId="3560" xr:uid="{3904BFC6-0083-484F-842A-3C2DFD56976A}"/>
    <cellStyle name="Comma 14 3 2 2" xfId="18160" xr:uid="{57BB1005-42D3-4F8C-8792-FB3F876CD98E}"/>
    <cellStyle name="Comma 14 3 2 2 2" xfId="54668" xr:uid="{7AD6431F-9226-4287-9F12-EB2D5FC6A633}"/>
    <cellStyle name="Comma 14 3 2 2 3" xfId="36414" xr:uid="{3D793A65-9DC4-40AF-9027-EB3B86A2C6ED}"/>
    <cellStyle name="Comma 14 3 2 3" xfId="14510" xr:uid="{A4270A8E-E6A4-4072-9C2B-5135C62FA81A}"/>
    <cellStyle name="Comma 14 3 2 3 2" xfId="51018" xr:uid="{07848176-6678-419C-BA28-447D2E48C5DE}"/>
    <cellStyle name="Comma 14 3 2 3 3" xfId="32764" xr:uid="{C023A570-C1F4-4518-9B0F-2A05D40251EF}"/>
    <cellStyle name="Comma 14 3 2 4" xfId="10860" xr:uid="{E25B68F8-9835-4E17-8A5F-E746B1622454}"/>
    <cellStyle name="Comma 14 3 2 4 2" xfId="47368" xr:uid="{E5E3BB41-D45F-4D62-A534-BA76D27E604C}"/>
    <cellStyle name="Comma 14 3 2 4 3" xfId="29114" xr:uid="{8112896B-259F-4F75-9650-1E3B5D772EB6}"/>
    <cellStyle name="Comma 14 3 2 5" xfId="7210" xr:uid="{7BDEC2B4-C786-4683-B31A-B43E77600369}"/>
    <cellStyle name="Comma 14 3 2 5 2" xfId="43718" xr:uid="{0A2CC47F-713E-4761-A27A-6F919B800AD6}"/>
    <cellStyle name="Comma 14 3 2 5 3" xfId="25464" xr:uid="{2C04D434-3A81-4ECD-AB3C-B572F2C1F7EC}"/>
    <cellStyle name="Comma 14 3 2 6" xfId="40068" xr:uid="{2AC090A4-2E65-467C-A91B-F11AD112B472}"/>
    <cellStyle name="Comma 14 3 2 7" xfId="21814" xr:uid="{76CAA6F7-3F96-4E88-805A-2B9BBA87D3AE}"/>
    <cellStyle name="Comma 14 3 3" xfId="2830" xr:uid="{FD3628AB-08E3-4173-8B51-1CA39409F60B}"/>
    <cellStyle name="Comma 14 3 3 2" xfId="17430" xr:uid="{FAA03C53-99FF-444D-8A22-97E16687E0B1}"/>
    <cellStyle name="Comma 14 3 3 2 2" xfId="53938" xr:uid="{CFBEB056-B7B2-4340-A6AB-B2E1E4BA5E49}"/>
    <cellStyle name="Comma 14 3 3 2 3" xfId="35684" xr:uid="{85FA7F5B-13BA-4D8E-9E7B-35AB832286CF}"/>
    <cellStyle name="Comma 14 3 3 3" xfId="13780" xr:uid="{8D6A6FE2-5F64-444A-968B-1FDDA22EFBBC}"/>
    <cellStyle name="Comma 14 3 3 3 2" xfId="50288" xr:uid="{7BDD3A3E-FD15-48BE-BD0A-31B8AE2DC6E4}"/>
    <cellStyle name="Comma 14 3 3 3 3" xfId="32034" xr:uid="{A741CE65-F5B3-4A89-8357-608C51D45238}"/>
    <cellStyle name="Comma 14 3 3 4" xfId="10130" xr:uid="{82F8C273-E934-4CF4-BCA7-39A5F369FD94}"/>
    <cellStyle name="Comma 14 3 3 4 2" xfId="46638" xr:uid="{B0B8344D-0B36-4D5F-B0AC-3999C2F9B18F}"/>
    <cellStyle name="Comma 14 3 3 4 3" xfId="28384" xr:uid="{BEBBF4F0-16C6-44F1-B436-BE7AB23CD948}"/>
    <cellStyle name="Comma 14 3 3 5" xfId="6480" xr:uid="{810BB49C-5B96-430F-8AD9-92D5F4E8296D}"/>
    <cellStyle name="Comma 14 3 3 5 2" xfId="42988" xr:uid="{E1ACB0C0-73CD-4B41-AC8D-C237516EB7BB}"/>
    <cellStyle name="Comma 14 3 3 5 3" xfId="24734" xr:uid="{4A44EC2A-9F5B-4216-9FD6-E23D98B38345}"/>
    <cellStyle name="Comma 14 3 3 6" xfId="39338" xr:uid="{273ED97D-1D88-4676-B15E-CBC9C4C72D90}"/>
    <cellStyle name="Comma 14 3 3 7" xfId="21084" xr:uid="{1BE126D0-8A1E-46E5-B038-C431832062DB}"/>
    <cellStyle name="Comma 14 3 4" xfId="2100" xr:uid="{E7BE2D66-490B-47FC-AEAE-27AC0E298959}"/>
    <cellStyle name="Comma 14 3 4 2" xfId="16700" xr:uid="{E3A981ED-D950-40B6-913B-6CCCF56FDD70}"/>
    <cellStyle name="Comma 14 3 4 2 2" xfId="53208" xr:uid="{BBD631DC-B1F4-4125-82B2-8ED6164C2749}"/>
    <cellStyle name="Comma 14 3 4 2 3" xfId="34954" xr:uid="{0E9FF416-0301-426D-904A-17A2685139D2}"/>
    <cellStyle name="Comma 14 3 4 3" xfId="13050" xr:uid="{7480C725-55FA-4B7A-97D2-8055847F9A75}"/>
    <cellStyle name="Comma 14 3 4 3 2" xfId="49558" xr:uid="{CAE79017-311D-4498-B83D-CF618E986846}"/>
    <cellStyle name="Comma 14 3 4 3 3" xfId="31304" xr:uid="{12B3A071-2BFA-4B78-92E4-B9571DAED1FF}"/>
    <cellStyle name="Comma 14 3 4 4" xfId="9400" xr:uid="{7F962D91-9A00-4A98-AD38-F6440AE3071B}"/>
    <cellStyle name="Comma 14 3 4 4 2" xfId="45908" xr:uid="{81C6588B-A1E9-4216-929F-16B07F2208FE}"/>
    <cellStyle name="Comma 14 3 4 4 3" xfId="27654" xr:uid="{64458697-3BF3-43B1-B7FF-ADD75FB65B97}"/>
    <cellStyle name="Comma 14 3 4 5" xfId="5750" xr:uid="{F228FFC5-BC3C-4C05-B16F-96E9F96AAE9F}"/>
    <cellStyle name="Comma 14 3 4 5 2" xfId="42258" xr:uid="{F8A3B50E-685C-4468-8FB4-15CD1396E114}"/>
    <cellStyle name="Comma 14 3 4 5 3" xfId="24004" xr:uid="{860C6422-F6E6-485B-AD8B-CBBF61A76CF2}"/>
    <cellStyle name="Comma 14 3 4 6" xfId="38608" xr:uid="{F74911EA-CBBC-482A-B8DE-6B0150BECA7A}"/>
    <cellStyle name="Comma 14 3 4 7" xfId="20354" xr:uid="{DBA99300-C48B-4C9D-BBA8-77F608AD629C}"/>
    <cellStyle name="Comma 14 3 5" xfId="1370" xr:uid="{A14B8B92-494D-4001-A5BA-0745F8C0D052}"/>
    <cellStyle name="Comma 14 3 5 2" xfId="15970" xr:uid="{5714ADF1-FEE1-4831-8EBC-7AEC8840955C}"/>
    <cellStyle name="Comma 14 3 5 2 2" xfId="52478" xr:uid="{E656EEE7-2819-427F-B2D7-BD1D5DEC9343}"/>
    <cellStyle name="Comma 14 3 5 2 3" xfId="34224" xr:uid="{5AD02DB4-A69D-4E7A-9874-4D1A565BD6E1}"/>
    <cellStyle name="Comma 14 3 5 3" xfId="12320" xr:uid="{EADF3E85-166A-4CEC-8F3C-21E38A70880E}"/>
    <cellStyle name="Comma 14 3 5 3 2" xfId="48828" xr:uid="{95714823-401D-4347-8E88-BBC7FBF551E9}"/>
    <cellStyle name="Comma 14 3 5 3 3" xfId="30574" xr:uid="{56B2CD50-6FDB-4AB9-9B5F-A5820E0391A6}"/>
    <cellStyle name="Comma 14 3 5 4" xfId="8670" xr:uid="{B5C89E57-5697-48CD-8683-1881EB4DECEA}"/>
    <cellStyle name="Comma 14 3 5 4 2" xfId="45178" xr:uid="{72DCE132-2C8A-4C14-9A98-85E654DB13F7}"/>
    <cellStyle name="Comma 14 3 5 4 3" xfId="26924" xr:uid="{E031C999-803E-4A72-A88D-7B2DF77F7BB8}"/>
    <cellStyle name="Comma 14 3 5 5" xfId="5020" xr:uid="{BB2CAAFB-224A-4C71-AEE4-9A33B4AFE72F}"/>
    <cellStyle name="Comma 14 3 5 5 2" xfId="41528" xr:uid="{37B6BD9A-837C-4863-8799-0F8951C2FFF7}"/>
    <cellStyle name="Comma 14 3 5 5 3" xfId="23274" xr:uid="{43F9E729-1F46-4D76-A06D-929DDA54538D}"/>
    <cellStyle name="Comma 14 3 5 6" xfId="37878" xr:uid="{06DE38A3-1445-4AE2-837E-950E9CCF4C42}"/>
    <cellStyle name="Comma 14 3 5 7" xfId="19624" xr:uid="{E8DD1973-6AC7-43CB-A18C-EA697DF7E8E4}"/>
    <cellStyle name="Comma 14 3 6" xfId="15240" xr:uid="{2ACDCB28-497B-46C7-8B2B-1038318E4859}"/>
    <cellStyle name="Comma 14 3 6 2" xfId="51748" xr:uid="{1D350545-E827-49CF-8625-07AB0D8C3D88}"/>
    <cellStyle name="Comma 14 3 6 3" xfId="33494" xr:uid="{1D73CD70-4DC1-408A-947E-0CFB16F4A65B}"/>
    <cellStyle name="Comma 14 3 7" xfId="11590" xr:uid="{49555B62-FCE5-4A7F-8511-A04C26996665}"/>
    <cellStyle name="Comma 14 3 7 2" xfId="48098" xr:uid="{3A0DF37D-DD03-4D18-978E-BCAA1273D2AE}"/>
    <cellStyle name="Comma 14 3 7 3" xfId="29844" xr:uid="{67BEAC6E-C288-4280-89E4-99D1BFD8A016}"/>
    <cellStyle name="Comma 14 3 8" xfId="7940" xr:uid="{A618C1B3-E643-4F32-8139-C8313F289D03}"/>
    <cellStyle name="Comma 14 3 8 2" xfId="44448" xr:uid="{D6DF12F9-5E10-45CC-822E-06CAB0D0FDF3}"/>
    <cellStyle name="Comma 14 3 8 3" xfId="26194" xr:uid="{7BE9E747-5824-4731-972D-41F135D1D834}"/>
    <cellStyle name="Comma 14 3 9" xfId="4290" xr:uid="{FC7E4BC6-F6FA-4C88-AF0A-A069A8AA766E}"/>
    <cellStyle name="Comma 14 3 9 2" xfId="40798" xr:uid="{76597D36-BB77-4729-90B9-A06334BB6848}"/>
    <cellStyle name="Comma 14 3 9 3" xfId="22544" xr:uid="{07612F8E-E7D7-4759-9B24-474A320DD166}"/>
    <cellStyle name="Comma 14 4" xfId="536" xr:uid="{B5872BE8-05BC-445E-B0C9-D3F053BBD278}"/>
    <cellStyle name="Comma 14 4 10" xfId="37044" xr:uid="{97AE6B05-81CC-4233-B195-F3515D876DD2}"/>
    <cellStyle name="Comma 14 4 11" xfId="18790" xr:uid="{88482887-EBC1-4E6E-9AE3-166BA438A13F}"/>
    <cellStyle name="Comma 14 4 2" xfId="3456" xr:uid="{53E15D0F-DD1E-4C21-B6FF-167502EB8524}"/>
    <cellStyle name="Comma 14 4 2 2" xfId="18056" xr:uid="{504D0BD6-0855-4560-89B9-89E1EF9A52F2}"/>
    <cellStyle name="Comma 14 4 2 2 2" xfId="54564" xr:uid="{9F36DC4D-7E82-41D8-A674-CB2343700303}"/>
    <cellStyle name="Comma 14 4 2 2 3" xfId="36310" xr:uid="{19A7AE82-CF5D-447A-8BF4-D45FBC04FE50}"/>
    <cellStyle name="Comma 14 4 2 3" xfId="14406" xr:uid="{9B78B771-B321-4E53-B28D-D3ABB15B6B25}"/>
    <cellStyle name="Comma 14 4 2 3 2" xfId="50914" xr:uid="{3511E6A1-E64C-4FD7-A8A8-64D7F8EC78E6}"/>
    <cellStyle name="Comma 14 4 2 3 3" xfId="32660" xr:uid="{4D6FF614-4E5B-4D20-9B80-B840A75F08E2}"/>
    <cellStyle name="Comma 14 4 2 4" xfId="10756" xr:uid="{176E0854-9E36-4AD7-BC65-534EC901FFA7}"/>
    <cellStyle name="Comma 14 4 2 4 2" xfId="47264" xr:uid="{AF7DD8CB-9D45-4383-AE20-F9AFE1741C48}"/>
    <cellStyle name="Comma 14 4 2 4 3" xfId="29010" xr:uid="{689E3700-855E-480D-A332-4E84B4D81FE1}"/>
    <cellStyle name="Comma 14 4 2 5" xfId="7106" xr:uid="{821168EB-18DD-4251-B337-4AF6B5AE6ED5}"/>
    <cellStyle name="Comma 14 4 2 5 2" xfId="43614" xr:uid="{F9204410-6BF4-4104-A7D1-7045EE619922}"/>
    <cellStyle name="Comma 14 4 2 5 3" xfId="25360" xr:uid="{B46F5BC9-E332-408D-8129-B5E1C535FCA8}"/>
    <cellStyle name="Comma 14 4 2 6" xfId="39964" xr:uid="{E40CB8AE-8EE3-4DA7-BA74-86CB2C6855CE}"/>
    <cellStyle name="Comma 14 4 2 7" xfId="21710" xr:uid="{1498A5CF-F87D-42BB-BC62-118C6265A13F}"/>
    <cellStyle name="Comma 14 4 3" xfId="2726" xr:uid="{89F7BA1E-39E2-44E8-8E3B-79CD9E841450}"/>
    <cellStyle name="Comma 14 4 3 2" xfId="17326" xr:uid="{9B8C5DC0-48C1-45D1-AEAC-0310F0F32858}"/>
    <cellStyle name="Comma 14 4 3 2 2" xfId="53834" xr:uid="{73EDCFB8-0DF6-492E-BA8A-036BB534DF1B}"/>
    <cellStyle name="Comma 14 4 3 2 3" xfId="35580" xr:uid="{7F9BCF2C-AC9A-4945-AC30-34D3E3AEFB49}"/>
    <cellStyle name="Comma 14 4 3 3" xfId="13676" xr:uid="{9767205D-856D-43DB-92B2-792C209D6437}"/>
    <cellStyle name="Comma 14 4 3 3 2" xfId="50184" xr:uid="{2E19C0CD-04EC-40BA-9EFB-7BBEDF1FFCBD}"/>
    <cellStyle name="Comma 14 4 3 3 3" xfId="31930" xr:uid="{468BCC7C-86BA-4C54-92E2-3B00AFADE663}"/>
    <cellStyle name="Comma 14 4 3 4" xfId="10026" xr:uid="{B2E06F9F-3487-49C4-BEC3-1CC3EFF88966}"/>
    <cellStyle name="Comma 14 4 3 4 2" xfId="46534" xr:uid="{790D6BB4-1493-49C5-AD88-DB5ED6179728}"/>
    <cellStyle name="Comma 14 4 3 4 3" xfId="28280" xr:uid="{59A1F818-D83B-4F04-9105-589A74AC95C0}"/>
    <cellStyle name="Comma 14 4 3 5" xfId="6376" xr:uid="{97A4C91B-9176-497B-97EC-9C3EA36A3154}"/>
    <cellStyle name="Comma 14 4 3 5 2" xfId="42884" xr:uid="{A0210F80-D673-4139-A831-033B853AF6CE}"/>
    <cellStyle name="Comma 14 4 3 5 3" xfId="24630" xr:uid="{31E7B84F-6745-43CA-ABD9-AC96559D370C}"/>
    <cellStyle name="Comma 14 4 3 6" xfId="39234" xr:uid="{F1B7DF5F-A888-48F3-B2E6-8D83EA51448A}"/>
    <cellStyle name="Comma 14 4 3 7" xfId="20980" xr:uid="{A8FBA9AC-41E2-4D38-8799-DB5BE3534C69}"/>
    <cellStyle name="Comma 14 4 4" xfId="1996" xr:uid="{F2BA6B4A-181D-4504-ACDA-DA5A02103CEA}"/>
    <cellStyle name="Comma 14 4 4 2" xfId="16596" xr:uid="{92EBDCE7-E04B-43BE-9C62-ED9C87D13198}"/>
    <cellStyle name="Comma 14 4 4 2 2" xfId="53104" xr:uid="{753D53DD-E15A-4034-820A-90614C19D6C4}"/>
    <cellStyle name="Comma 14 4 4 2 3" xfId="34850" xr:uid="{BE659BF3-5B70-4833-9E14-8118F57328C3}"/>
    <cellStyle name="Comma 14 4 4 3" xfId="12946" xr:uid="{84CFFE1C-B8C0-43F5-8C1C-64C43F2E698E}"/>
    <cellStyle name="Comma 14 4 4 3 2" xfId="49454" xr:uid="{6CEAB5A1-07FF-4243-8F6B-3598BA16F53E}"/>
    <cellStyle name="Comma 14 4 4 3 3" xfId="31200" xr:uid="{80085861-583D-45E3-BE09-186FAA1E52AE}"/>
    <cellStyle name="Comma 14 4 4 4" xfId="9296" xr:uid="{0612EB39-B944-4FB8-8EB6-2A63D8A404DC}"/>
    <cellStyle name="Comma 14 4 4 4 2" xfId="45804" xr:uid="{EFE69C65-01A0-46E8-8481-87056921F10E}"/>
    <cellStyle name="Comma 14 4 4 4 3" xfId="27550" xr:uid="{1FDBFBB5-67BE-4E6E-8165-4298DE88A153}"/>
    <cellStyle name="Comma 14 4 4 5" xfId="5646" xr:uid="{CCCA9A2C-02CD-49A8-A2FB-A946920D53F3}"/>
    <cellStyle name="Comma 14 4 4 5 2" xfId="42154" xr:uid="{00D0DB08-3099-4A3B-966E-15C43397E1AC}"/>
    <cellStyle name="Comma 14 4 4 5 3" xfId="23900" xr:uid="{9703668A-99ED-47B6-89C3-F8D629621D38}"/>
    <cellStyle name="Comma 14 4 4 6" xfId="38504" xr:uid="{6705AA61-AFC3-4BE2-9252-3464342DA579}"/>
    <cellStyle name="Comma 14 4 4 7" xfId="20250" xr:uid="{46245021-0DB2-4319-9438-5282F07AEBE0}"/>
    <cellStyle name="Comma 14 4 5" xfId="1266" xr:uid="{0872C2CE-8690-4202-B5B4-D59D12420588}"/>
    <cellStyle name="Comma 14 4 5 2" xfId="15866" xr:uid="{B4F71773-507C-4E56-A847-5DE5375B1AD3}"/>
    <cellStyle name="Comma 14 4 5 2 2" xfId="52374" xr:uid="{BFB69BAF-318F-4419-94B1-C7D5BFB10430}"/>
    <cellStyle name="Comma 14 4 5 2 3" xfId="34120" xr:uid="{66DE813E-D280-4C87-980E-B0A7C7D81016}"/>
    <cellStyle name="Comma 14 4 5 3" xfId="12216" xr:uid="{EFD28634-8987-4BE7-9E3F-5408E5DD9CDD}"/>
    <cellStyle name="Comma 14 4 5 3 2" xfId="48724" xr:uid="{2879D03D-8B56-4855-9D85-E64F7FC1B3BC}"/>
    <cellStyle name="Comma 14 4 5 3 3" xfId="30470" xr:uid="{D1AE58A9-7DAC-4B31-AA3D-CD33275F9CD2}"/>
    <cellStyle name="Comma 14 4 5 4" xfId="8566" xr:uid="{FCAE1CF5-0A36-43F1-AA9F-00808F899D78}"/>
    <cellStyle name="Comma 14 4 5 4 2" xfId="45074" xr:uid="{FCB63A7A-D279-4EDA-A89A-16AE05D9285E}"/>
    <cellStyle name="Comma 14 4 5 4 3" xfId="26820" xr:uid="{378E5B4B-C761-4B64-BB11-CCACC4826E5A}"/>
    <cellStyle name="Comma 14 4 5 5" xfId="4916" xr:uid="{2F0D2DD7-A394-49BE-AFF2-6067F77CDEBE}"/>
    <cellStyle name="Comma 14 4 5 5 2" xfId="41424" xr:uid="{A0B6A5AA-E59E-43AA-9AAB-1CBCA3B477AD}"/>
    <cellStyle name="Comma 14 4 5 5 3" xfId="23170" xr:uid="{5603BEE6-5978-47D2-8671-A571B3E507FF}"/>
    <cellStyle name="Comma 14 4 5 6" xfId="37774" xr:uid="{52447149-8E17-42B4-B805-124A591907C1}"/>
    <cellStyle name="Comma 14 4 5 7" xfId="19520" xr:uid="{26A61626-76AD-4C16-89A4-4AB95FA3EB48}"/>
    <cellStyle name="Comma 14 4 6" xfId="15136" xr:uid="{99CA8225-025E-4410-A56A-B49D25C12121}"/>
    <cellStyle name="Comma 14 4 6 2" xfId="51644" xr:uid="{04D525BB-A398-4149-AAFA-AEDCFCE58CF4}"/>
    <cellStyle name="Comma 14 4 6 3" xfId="33390" xr:uid="{AC71FEFB-5343-4B35-8F2E-A87B83DBD7B0}"/>
    <cellStyle name="Comma 14 4 7" xfId="11486" xr:uid="{CA95ADA9-BB6E-4BA0-81F8-709C56B920D6}"/>
    <cellStyle name="Comma 14 4 7 2" xfId="47994" xr:uid="{7771755D-7902-4EDC-9258-F2657C0EC807}"/>
    <cellStyle name="Comma 14 4 7 3" xfId="29740" xr:uid="{88344530-7D57-4DCE-B8A8-24987CCAF1A4}"/>
    <cellStyle name="Comma 14 4 8" xfId="7836" xr:uid="{97ABECC6-D17A-40EB-9263-86FD3643EE27}"/>
    <cellStyle name="Comma 14 4 8 2" xfId="44344" xr:uid="{1A8B9264-2C19-459D-A741-437D661A4AEE}"/>
    <cellStyle name="Comma 14 4 8 3" xfId="26090" xr:uid="{02C74612-218B-4E98-84AC-4C638CD158D0}"/>
    <cellStyle name="Comma 14 4 9" xfId="4186" xr:uid="{95A621A8-97A2-4A10-B33B-60D9F41EBD4D}"/>
    <cellStyle name="Comma 14 4 9 2" xfId="40694" xr:uid="{A5EF6C8D-1500-4DE1-B9B4-5173F52255C1}"/>
    <cellStyle name="Comma 14 4 9 3" xfId="22440" xr:uid="{32B73DF2-E58B-45AA-B2A1-E2D0E773AFE8}"/>
    <cellStyle name="Comma 14 5" xfId="432" xr:uid="{D9514C17-3BD3-4729-9DAB-ABA087DE2387}"/>
    <cellStyle name="Comma 14 5 10" xfId="36940" xr:uid="{15C1CA56-6A0B-4868-A3EE-02A012B3BE9D}"/>
    <cellStyle name="Comma 14 5 11" xfId="18686" xr:uid="{8360DCAC-2111-48F7-BFDD-87BCE412A572}"/>
    <cellStyle name="Comma 14 5 2" xfId="3352" xr:uid="{F9A45FC4-BF7B-4A4A-88F1-0BB701B92F88}"/>
    <cellStyle name="Comma 14 5 2 2" xfId="17952" xr:uid="{F04C806E-4C1C-4958-81FA-75A0C5942AFC}"/>
    <cellStyle name="Comma 14 5 2 2 2" xfId="54460" xr:uid="{980FC9EF-8B16-4947-8361-B041248014AB}"/>
    <cellStyle name="Comma 14 5 2 2 3" xfId="36206" xr:uid="{7B5C1E3B-0CAB-4A55-A772-7D79C9780395}"/>
    <cellStyle name="Comma 14 5 2 3" xfId="14302" xr:uid="{2D509179-7433-4501-85A1-EA4DA3A6276C}"/>
    <cellStyle name="Comma 14 5 2 3 2" xfId="50810" xr:uid="{7B3E2373-3F2E-45B1-AB88-845B47AFA737}"/>
    <cellStyle name="Comma 14 5 2 3 3" xfId="32556" xr:uid="{A62E2139-B3BA-41AD-94D2-2F2D7DD79DCA}"/>
    <cellStyle name="Comma 14 5 2 4" xfId="10652" xr:uid="{3637169E-882E-4D88-8215-F18D27E6F26D}"/>
    <cellStyle name="Comma 14 5 2 4 2" xfId="47160" xr:uid="{2DCAE2DB-287B-48CB-92BC-1DF5E7EBCAD8}"/>
    <cellStyle name="Comma 14 5 2 4 3" xfId="28906" xr:uid="{A7B09980-5075-4C0A-A662-03CFAC66E3E5}"/>
    <cellStyle name="Comma 14 5 2 5" xfId="7002" xr:uid="{C68776A1-BD96-4F23-B2B2-C0B8F9C61628}"/>
    <cellStyle name="Comma 14 5 2 5 2" xfId="43510" xr:uid="{0165878C-D8EC-4696-A961-1EFFB2984976}"/>
    <cellStyle name="Comma 14 5 2 5 3" xfId="25256" xr:uid="{6ED2A210-6C14-4EA4-91CB-87FCFFA5ABB1}"/>
    <cellStyle name="Comma 14 5 2 6" xfId="39860" xr:uid="{0F5E3C1B-21E6-4D39-A5DB-613DABC4245A}"/>
    <cellStyle name="Comma 14 5 2 7" xfId="21606" xr:uid="{46ADF1B5-5EC6-4B24-8C27-1F0C534990B2}"/>
    <cellStyle name="Comma 14 5 3" xfId="2622" xr:uid="{2624BBC7-468E-460A-B297-72094469A944}"/>
    <cellStyle name="Comma 14 5 3 2" xfId="17222" xr:uid="{A43AB2B0-EAF7-4C82-803C-495263EDD2A0}"/>
    <cellStyle name="Comma 14 5 3 2 2" xfId="53730" xr:uid="{43BD12D4-5ABA-4A9A-A61A-FF633871D2CE}"/>
    <cellStyle name="Comma 14 5 3 2 3" xfId="35476" xr:uid="{D8F9A6E4-5FFB-4E76-B4D5-9E1C910B24F8}"/>
    <cellStyle name="Comma 14 5 3 3" xfId="13572" xr:uid="{944A83A2-ADFE-4FA5-89DB-5AE8E0C88D3C}"/>
    <cellStyle name="Comma 14 5 3 3 2" xfId="50080" xr:uid="{8B0AE2F1-D785-41B0-B133-32F326ADE69E}"/>
    <cellStyle name="Comma 14 5 3 3 3" xfId="31826" xr:uid="{2A13313F-5011-4D83-A3D6-60D92AB17522}"/>
    <cellStyle name="Comma 14 5 3 4" xfId="9922" xr:uid="{E09328E9-3295-409F-8894-0B1CFBE079CF}"/>
    <cellStyle name="Comma 14 5 3 4 2" xfId="46430" xr:uid="{933A1668-33E3-4322-B1DA-5FD6496D973E}"/>
    <cellStyle name="Comma 14 5 3 4 3" xfId="28176" xr:uid="{F0370A61-67DD-4A82-9AA9-7761B2F2B976}"/>
    <cellStyle name="Comma 14 5 3 5" xfId="6272" xr:uid="{206B3F82-2376-403F-A4DA-F12DDE2F1AD2}"/>
    <cellStyle name="Comma 14 5 3 5 2" xfId="42780" xr:uid="{4B585E7D-239A-44F2-A789-7286B3541CAE}"/>
    <cellStyle name="Comma 14 5 3 5 3" xfId="24526" xr:uid="{3158063F-AE92-429E-AA06-3FB90811260C}"/>
    <cellStyle name="Comma 14 5 3 6" xfId="39130" xr:uid="{C7BA5484-596D-40B4-9658-0308BF4B0F30}"/>
    <cellStyle name="Comma 14 5 3 7" xfId="20876" xr:uid="{4BF288D9-F9CB-4300-9482-107DEB3F7FC9}"/>
    <cellStyle name="Comma 14 5 4" xfId="1892" xr:uid="{1D2C2CBD-AAC4-4BAA-BE23-549379A42F93}"/>
    <cellStyle name="Comma 14 5 4 2" xfId="16492" xr:uid="{A71C275F-C787-4314-9DD3-BDA47AC43BB2}"/>
    <cellStyle name="Comma 14 5 4 2 2" xfId="53000" xr:uid="{8C53DFF7-6429-405F-9AAB-37DD77D4A226}"/>
    <cellStyle name="Comma 14 5 4 2 3" xfId="34746" xr:uid="{68740921-C1F6-4358-8044-DC4B4F1F4C8E}"/>
    <cellStyle name="Comma 14 5 4 3" xfId="12842" xr:uid="{307951E4-FCBF-4F7C-8AC7-684A660D66C4}"/>
    <cellStyle name="Comma 14 5 4 3 2" xfId="49350" xr:uid="{13D16577-1CE2-4D9C-8F65-C068953E04E7}"/>
    <cellStyle name="Comma 14 5 4 3 3" xfId="31096" xr:uid="{66307BD3-BA98-4342-943F-91E5F3C5D54A}"/>
    <cellStyle name="Comma 14 5 4 4" xfId="9192" xr:uid="{254826C5-1D46-466F-8F2B-13F9E2A6FFE0}"/>
    <cellStyle name="Comma 14 5 4 4 2" xfId="45700" xr:uid="{29FFF99C-0123-4866-BE77-A71B3E7E5FFF}"/>
    <cellStyle name="Comma 14 5 4 4 3" xfId="27446" xr:uid="{2A4FBD14-B92F-4778-BBF4-4958503E4B46}"/>
    <cellStyle name="Comma 14 5 4 5" xfId="5542" xr:uid="{242D66D0-480F-471A-AD8B-85242DA9174F}"/>
    <cellStyle name="Comma 14 5 4 5 2" xfId="42050" xr:uid="{7182BF86-8BB5-4F70-8299-55F7B9C66F01}"/>
    <cellStyle name="Comma 14 5 4 5 3" xfId="23796" xr:uid="{B725065D-8E58-4403-9C95-8CFA582AD564}"/>
    <cellStyle name="Comma 14 5 4 6" xfId="38400" xr:uid="{703C963B-315B-4E0F-84B6-4ACE032E0642}"/>
    <cellStyle name="Comma 14 5 4 7" xfId="20146" xr:uid="{B87A72D2-DFCA-434E-A5C8-A7611D15FAB3}"/>
    <cellStyle name="Comma 14 5 5" xfId="1162" xr:uid="{C24CF7DC-5214-4A59-8004-B27367CF4FA7}"/>
    <cellStyle name="Comma 14 5 5 2" xfId="15762" xr:uid="{2E595A5D-894C-4D5E-A1ED-4056262F129A}"/>
    <cellStyle name="Comma 14 5 5 2 2" xfId="52270" xr:uid="{19029487-D858-466C-86EF-DC74D1487565}"/>
    <cellStyle name="Comma 14 5 5 2 3" xfId="34016" xr:uid="{1EAECC52-0942-4FA4-9787-260A54F37FCC}"/>
    <cellStyle name="Comma 14 5 5 3" xfId="12112" xr:uid="{71060E89-8272-447F-B75F-E5848AEFB37F}"/>
    <cellStyle name="Comma 14 5 5 3 2" xfId="48620" xr:uid="{62998A25-735F-4370-86EC-6DD17708AC86}"/>
    <cellStyle name="Comma 14 5 5 3 3" xfId="30366" xr:uid="{662FED1E-3AA2-40C9-BE09-30CDE043F1BB}"/>
    <cellStyle name="Comma 14 5 5 4" xfId="8462" xr:uid="{EE02D7FB-82DC-4521-83D3-DEDEF0C275F0}"/>
    <cellStyle name="Comma 14 5 5 4 2" xfId="44970" xr:uid="{3A45CCD2-D932-45B3-8690-E82BEF3D5ADB}"/>
    <cellStyle name="Comma 14 5 5 4 3" xfId="26716" xr:uid="{469F4397-3795-4EA4-94E9-E3083284A2A3}"/>
    <cellStyle name="Comma 14 5 5 5" xfId="4812" xr:uid="{2E0AF961-075E-4369-9D20-E9EB9EC07C1F}"/>
    <cellStyle name="Comma 14 5 5 5 2" xfId="41320" xr:uid="{9369F931-2056-4B35-A3AD-9E1FED25BCD4}"/>
    <cellStyle name="Comma 14 5 5 5 3" xfId="23066" xr:uid="{7E1CFB00-F095-4E42-889E-601CD9FF629E}"/>
    <cellStyle name="Comma 14 5 5 6" xfId="37670" xr:uid="{80ED62DA-1C27-446D-B882-9CA4E95EA880}"/>
    <cellStyle name="Comma 14 5 5 7" xfId="19416" xr:uid="{265D7329-7F4A-4B3E-87DD-112DDBE495FB}"/>
    <cellStyle name="Comma 14 5 6" xfId="15032" xr:uid="{A91B3AC5-E61B-49E9-86C4-EE7CE73EB202}"/>
    <cellStyle name="Comma 14 5 6 2" xfId="51540" xr:uid="{D70D8080-C788-4AC5-8AFD-98301997585B}"/>
    <cellStyle name="Comma 14 5 6 3" xfId="33286" xr:uid="{6DD99C91-7EC2-463C-9CBA-B08A9A5043E8}"/>
    <cellStyle name="Comma 14 5 7" xfId="11382" xr:uid="{F3FA011A-F750-4A16-B3CA-DB7407E67BBE}"/>
    <cellStyle name="Comma 14 5 7 2" xfId="47890" xr:uid="{B3DEF953-5C87-48F3-AC28-76067CA1636E}"/>
    <cellStyle name="Comma 14 5 7 3" xfId="29636" xr:uid="{0D9F12B5-6C5E-4616-9C9D-2FAA9414271E}"/>
    <cellStyle name="Comma 14 5 8" xfId="7732" xr:uid="{0B982D4F-A42B-4685-B873-D02AC5444506}"/>
    <cellStyle name="Comma 14 5 8 2" xfId="44240" xr:uid="{64247C0D-9746-4F32-8D17-73EBC09368D4}"/>
    <cellStyle name="Comma 14 5 8 3" xfId="25986" xr:uid="{832AE391-4ABB-4824-8976-0C111C2773C7}"/>
    <cellStyle name="Comma 14 5 9" xfId="4082" xr:uid="{CAE9CEDA-5EFC-45C8-BF2D-C0B1B0780B8F}"/>
    <cellStyle name="Comma 14 5 9 2" xfId="40590" xr:uid="{B44B9D9E-9F07-46E7-AF9C-B2E887EE425E}"/>
    <cellStyle name="Comma 14 5 9 3" xfId="22336" xr:uid="{89184838-9CD1-4609-9C49-FFBEC48B4A50}"/>
    <cellStyle name="Comma 14 6" xfId="328" xr:uid="{C4FFAB75-E1D0-4757-92F9-530B331C120F}"/>
    <cellStyle name="Comma 14 6 10" xfId="36836" xr:uid="{FDFF333D-8125-4AEE-B6F0-D07B41D87240}"/>
    <cellStyle name="Comma 14 6 11" xfId="18582" xr:uid="{A8A77148-86D1-4218-A4E9-5811608A9017}"/>
    <cellStyle name="Comma 14 6 2" xfId="3248" xr:uid="{76FA7754-CD05-4D2A-864E-67D526AB5543}"/>
    <cellStyle name="Comma 14 6 2 2" xfId="17848" xr:uid="{75F04D3E-4032-4C56-92CC-4B718F97544A}"/>
    <cellStyle name="Comma 14 6 2 2 2" xfId="54356" xr:uid="{A0F180FE-60A8-451D-81DA-BC299F463199}"/>
    <cellStyle name="Comma 14 6 2 2 3" xfId="36102" xr:uid="{2B194F90-0BDD-40A8-A1C9-EB40842EF1E8}"/>
    <cellStyle name="Comma 14 6 2 3" xfId="14198" xr:uid="{EB73338C-78CB-4F93-B29E-BEE57288FE9A}"/>
    <cellStyle name="Comma 14 6 2 3 2" xfId="50706" xr:uid="{8440F1BE-EAA3-4372-89CB-07EBF62B8145}"/>
    <cellStyle name="Comma 14 6 2 3 3" xfId="32452" xr:uid="{A74B11D0-49D4-401A-A5AE-7E7572898947}"/>
    <cellStyle name="Comma 14 6 2 4" xfId="10548" xr:uid="{2C3D9BA4-6ECC-4C6C-892F-CAB90180AB79}"/>
    <cellStyle name="Comma 14 6 2 4 2" xfId="47056" xr:uid="{9CC77E99-5F3E-481D-98B3-BF45A06F52FB}"/>
    <cellStyle name="Comma 14 6 2 4 3" xfId="28802" xr:uid="{D222CED3-EAF9-49D8-9CB3-2FFEA6FB788F}"/>
    <cellStyle name="Comma 14 6 2 5" xfId="6898" xr:uid="{15B477EF-F037-4237-8F6E-FE9AD33A9F5C}"/>
    <cellStyle name="Comma 14 6 2 5 2" xfId="43406" xr:uid="{B3DA9462-DF87-4D99-8BE8-88DE16DFB225}"/>
    <cellStyle name="Comma 14 6 2 5 3" xfId="25152" xr:uid="{082AFDE9-00F2-4997-949A-D84084691537}"/>
    <cellStyle name="Comma 14 6 2 6" xfId="39756" xr:uid="{61DC8B30-8CD3-47D9-9AEE-E335BF9ADC90}"/>
    <cellStyle name="Comma 14 6 2 7" xfId="21502" xr:uid="{3897D3DB-6A34-4F21-8D09-925E0CC87F81}"/>
    <cellStyle name="Comma 14 6 3" xfId="2518" xr:uid="{A2E07ECC-F464-42C4-A64F-31BCBFA67D9C}"/>
    <cellStyle name="Comma 14 6 3 2" xfId="17118" xr:uid="{65826B36-D9E3-4F51-8695-CBF53DAE27B8}"/>
    <cellStyle name="Comma 14 6 3 2 2" xfId="53626" xr:uid="{876DFE31-6E65-470C-B3C6-9E5C331052C9}"/>
    <cellStyle name="Comma 14 6 3 2 3" xfId="35372" xr:uid="{8B63315D-E114-4E12-A43F-74FFFD56C2BA}"/>
    <cellStyle name="Comma 14 6 3 3" xfId="13468" xr:uid="{193E12FE-95CC-481C-B014-4F2F225E262A}"/>
    <cellStyle name="Comma 14 6 3 3 2" xfId="49976" xr:uid="{6ADCE14A-70A8-4197-B856-359824E3352C}"/>
    <cellStyle name="Comma 14 6 3 3 3" xfId="31722" xr:uid="{43A6A2C3-CA44-4731-9015-B22997EF56F8}"/>
    <cellStyle name="Comma 14 6 3 4" xfId="9818" xr:uid="{71A0F7AD-C3DD-497A-8D96-C1E16395848D}"/>
    <cellStyle name="Comma 14 6 3 4 2" xfId="46326" xr:uid="{B7F1601E-01A3-4560-A968-B276E2C24627}"/>
    <cellStyle name="Comma 14 6 3 4 3" xfId="28072" xr:uid="{A5511F9A-AC69-4DFB-BBAB-B14C50BAB834}"/>
    <cellStyle name="Comma 14 6 3 5" xfId="6168" xr:uid="{13821D36-768C-4D39-82E0-7C4D9B14F491}"/>
    <cellStyle name="Comma 14 6 3 5 2" xfId="42676" xr:uid="{8139BAAC-560F-4D63-960E-E9DFF8B3B045}"/>
    <cellStyle name="Comma 14 6 3 5 3" xfId="24422" xr:uid="{DBBB9548-E23F-48C6-8E3B-4FC0F3B8B469}"/>
    <cellStyle name="Comma 14 6 3 6" xfId="39026" xr:uid="{DA02C391-05F2-4782-9A56-9D8B15DFF8B5}"/>
    <cellStyle name="Comma 14 6 3 7" xfId="20772" xr:uid="{99DE45D6-532C-43FC-BCDB-A9210322E7C0}"/>
    <cellStyle name="Comma 14 6 4" xfId="1788" xr:uid="{FC3740F3-9502-4250-9F86-382C91D2CF34}"/>
    <cellStyle name="Comma 14 6 4 2" xfId="16388" xr:uid="{E0E8FB1F-888F-4029-AD1C-20A6B9EFA59A}"/>
    <cellStyle name="Comma 14 6 4 2 2" xfId="52896" xr:uid="{47FA3BEC-198A-4851-AB98-FA1849542B49}"/>
    <cellStyle name="Comma 14 6 4 2 3" xfId="34642" xr:uid="{A7999E1A-4577-4CAA-8CD3-46A4BD1F1BD7}"/>
    <cellStyle name="Comma 14 6 4 3" xfId="12738" xr:uid="{14ABF4B3-5BFE-4CB3-BDAD-6945C203A401}"/>
    <cellStyle name="Comma 14 6 4 3 2" xfId="49246" xr:uid="{B2EC01C5-B486-4196-80E8-08D8E0EC649C}"/>
    <cellStyle name="Comma 14 6 4 3 3" xfId="30992" xr:uid="{5736A612-8984-43A9-9BE1-5E53C2F008A1}"/>
    <cellStyle name="Comma 14 6 4 4" xfId="9088" xr:uid="{78947080-8A7A-493A-A9B5-E421FA257514}"/>
    <cellStyle name="Comma 14 6 4 4 2" xfId="45596" xr:uid="{652295C6-954E-41C4-A705-E1D2FD7B1379}"/>
    <cellStyle name="Comma 14 6 4 4 3" xfId="27342" xr:uid="{FF6AF943-F081-4741-B572-D58C9F1F70FB}"/>
    <cellStyle name="Comma 14 6 4 5" xfId="5438" xr:uid="{12ED5906-9F5C-4A72-B337-18FCC52D9E25}"/>
    <cellStyle name="Comma 14 6 4 5 2" xfId="41946" xr:uid="{666AF3A7-6637-4B99-987C-B4AD24687873}"/>
    <cellStyle name="Comma 14 6 4 5 3" xfId="23692" xr:uid="{77C94462-15F1-4322-BA4D-148AF24B8722}"/>
    <cellStyle name="Comma 14 6 4 6" xfId="38296" xr:uid="{6356341C-3E0A-4815-8595-BD7C53805B6B}"/>
    <cellStyle name="Comma 14 6 4 7" xfId="20042" xr:uid="{A4997658-5134-4E7A-983A-8DE6BC287744}"/>
    <cellStyle name="Comma 14 6 5" xfId="1058" xr:uid="{9E402F59-C2CD-4549-AE2E-2664B497AD3F}"/>
    <cellStyle name="Comma 14 6 5 2" xfId="15658" xr:uid="{46F18DF8-8CD3-4255-99FB-9A526DD9E18B}"/>
    <cellStyle name="Comma 14 6 5 2 2" xfId="52166" xr:uid="{1A930A9E-80C6-44E2-A113-9802F435C24A}"/>
    <cellStyle name="Comma 14 6 5 2 3" xfId="33912" xr:uid="{338C9F6F-19C4-4D12-B8AF-17654AB7012E}"/>
    <cellStyle name="Comma 14 6 5 3" xfId="12008" xr:uid="{85D51CAD-54E8-47CB-AF4D-A365259BF0AB}"/>
    <cellStyle name="Comma 14 6 5 3 2" xfId="48516" xr:uid="{14819551-4650-4D16-9CC0-B9A0D5CFDB5D}"/>
    <cellStyle name="Comma 14 6 5 3 3" xfId="30262" xr:uid="{6FD84971-9BF0-4EF0-B504-CD31BD2BE99C}"/>
    <cellStyle name="Comma 14 6 5 4" xfId="8358" xr:uid="{F6861F0B-E636-423D-AAB6-8B33751D25E6}"/>
    <cellStyle name="Comma 14 6 5 4 2" xfId="44866" xr:uid="{66622BED-6A4A-4C18-B3AA-26719921C96F}"/>
    <cellStyle name="Comma 14 6 5 4 3" xfId="26612" xr:uid="{7D5A83D1-80CE-43C7-9918-B4882CD86833}"/>
    <cellStyle name="Comma 14 6 5 5" xfId="4708" xr:uid="{0F663AA2-39EB-4075-9693-34D041AB1229}"/>
    <cellStyle name="Comma 14 6 5 5 2" xfId="41216" xr:uid="{E989BFBC-6651-470D-98C4-FBC077AFB1B2}"/>
    <cellStyle name="Comma 14 6 5 5 3" xfId="22962" xr:uid="{78AE60B5-8A0D-4729-8292-0999E14FB5B6}"/>
    <cellStyle name="Comma 14 6 5 6" xfId="37566" xr:uid="{89C0028D-ACEB-49F7-A325-3FD2A25A8CCE}"/>
    <cellStyle name="Comma 14 6 5 7" xfId="19312" xr:uid="{64A1ECAD-2472-4CAF-BC7E-75F96E14D939}"/>
    <cellStyle name="Comma 14 6 6" xfId="14928" xr:uid="{8C334A3A-6C3C-49A7-A2A0-1294B8CB4B9B}"/>
    <cellStyle name="Comma 14 6 6 2" xfId="51436" xr:uid="{6DE2B77C-225B-4580-B5DB-3560DBBF0003}"/>
    <cellStyle name="Comma 14 6 6 3" xfId="33182" xr:uid="{88791AD4-1F0B-4A06-B985-0125D3E50675}"/>
    <cellStyle name="Comma 14 6 7" xfId="11278" xr:uid="{2804641D-590E-49F0-AFFA-D336452F2821}"/>
    <cellStyle name="Comma 14 6 7 2" xfId="47786" xr:uid="{17DA3205-1E8B-49F5-A715-7349C77B52D6}"/>
    <cellStyle name="Comma 14 6 7 3" xfId="29532" xr:uid="{CD7624DA-91B9-47BA-A192-FC11BC8BADC7}"/>
    <cellStyle name="Comma 14 6 8" xfId="7628" xr:uid="{F950F35A-1D89-467B-A6CB-E70748DFABDA}"/>
    <cellStyle name="Comma 14 6 8 2" xfId="44136" xr:uid="{29D8CDB8-9799-4DA7-9DAD-982E37751DEB}"/>
    <cellStyle name="Comma 14 6 8 3" xfId="25882" xr:uid="{AE7321BE-1BE2-4BD1-8A57-E0F0B99105F5}"/>
    <cellStyle name="Comma 14 6 9" xfId="3978" xr:uid="{1368FE89-F892-4333-A343-EB59D67205C6}"/>
    <cellStyle name="Comma 14 6 9 2" xfId="40486" xr:uid="{95773633-5C03-4EC5-A4FA-8F0953457F0B}"/>
    <cellStyle name="Comma 14 6 9 3" xfId="22232" xr:uid="{F4E564E1-4412-4119-8FD4-2DDBFFA2ABA0}"/>
    <cellStyle name="Comma 14 7" xfId="224" xr:uid="{783CE57F-B097-49D1-83D2-D278BF0A22D2}"/>
    <cellStyle name="Comma 14 7 10" xfId="36732" xr:uid="{918A975D-0316-436B-8470-56A34F2AAC1E}"/>
    <cellStyle name="Comma 14 7 11" xfId="18478" xr:uid="{5EF190DC-F527-4E30-A6BD-884DE2415BFA}"/>
    <cellStyle name="Comma 14 7 2" xfId="3144" xr:uid="{B3A6581B-F0E6-4078-B48C-7148F564DE89}"/>
    <cellStyle name="Comma 14 7 2 2" xfId="17744" xr:uid="{9A2AD302-E2CF-4588-B40A-CEA2F216228F}"/>
    <cellStyle name="Comma 14 7 2 2 2" xfId="54252" xr:uid="{98263EA5-EA8E-409C-9787-012FB5F8C2A2}"/>
    <cellStyle name="Comma 14 7 2 2 3" xfId="35998" xr:uid="{96DC2F77-DE6D-4CB3-AE48-ED68D3C58566}"/>
    <cellStyle name="Comma 14 7 2 3" xfId="14094" xr:uid="{B207FAE5-9391-47C9-8D26-B6D2F416842D}"/>
    <cellStyle name="Comma 14 7 2 3 2" xfId="50602" xr:uid="{636EF2AE-4EB1-4294-AB42-4039D149BB4E}"/>
    <cellStyle name="Comma 14 7 2 3 3" xfId="32348" xr:uid="{ED140D1C-E76D-4FE3-A1A4-06F00F853094}"/>
    <cellStyle name="Comma 14 7 2 4" xfId="10444" xr:uid="{21BB2210-227D-44CE-AC8A-BC040C3213AB}"/>
    <cellStyle name="Comma 14 7 2 4 2" xfId="46952" xr:uid="{298DE009-BB72-4F07-A984-7E1BAAE134D2}"/>
    <cellStyle name="Comma 14 7 2 4 3" xfId="28698" xr:uid="{E75C0E0A-2541-4031-A25D-B118D24D2144}"/>
    <cellStyle name="Comma 14 7 2 5" xfId="6794" xr:uid="{4C63F240-FEB3-48B9-8094-9657039A09B3}"/>
    <cellStyle name="Comma 14 7 2 5 2" xfId="43302" xr:uid="{C60CE402-E86B-48F1-9031-949E5BD7C743}"/>
    <cellStyle name="Comma 14 7 2 5 3" xfId="25048" xr:uid="{A94A9D78-BD97-4FED-AE22-99C053235787}"/>
    <cellStyle name="Comma 14 7 2 6" xfId="39652" xr:uid="{B61F8038-295A-498D-912D-31E556D7DE55}"/>
    <cellStyle name="Comma 14 7 2 7" xfId="21398" xr:uid="{2DE98854-8889-47A0-B797-16FCD5AB8B7C}"/>
    <cellStyle name="Comma 14 7 3" xfId="2414" xr:uid="{855FC8F5-F710-4531-BBDF-43C5948A3DA1}"/>
    <cellStyle name="Comma 14 7 3 2" xfId="17014" xr:uid="{A6D6329F-7271-419C-977E-8B74EF5097CF}"/>
    <cellStyle name="Comma 14 7 3 2 2" xfId="53522" xr:uid="{C7F6C8B6-DB3E-488C-B1A6-005CC7E44C2D}"/>
    <cellStyle name="Comma 14 7 3 2 3" xfId="35268" xr:uid="{CCFE3190-BEB2-4F2F-A81D-574E9A9D215E}"/>
    <cellStyle name="Comma 14 7 3 3" xfId="13364" xr:uid="{3C7DD478-AF07-4A4E-8EBD-FADECBEE5F3C}"/>
    <cellStyle name="Comma 14 7 3 3 2" xfId="49872" xr:uid="{39D13172-9B07-4CD8-BCA7-FC3EEA031D18}"/>
    <cellStyle name="Comma 14 7 3 3 3" xfId="31618" xr:uid="{951F54D5-7F50-426F-B950-FB259A25BB63}"/>
    <cellStyle name="Comma 14 7 3 4" xfId="9714" xr:uid="{05C3F5D9-AB13-4324-8A1F-ED248AB9EFE0}"/>
    <cellStyle name="Comma 14 7 3 4 2" xfId="46222" xr:uid="{C44C8E42-D463-4A0B-B99A-ACAA5219ABBA}"/>
    <cellStyle name="Comma 14 7 3 4 3" xfId="27968" xr:uid="{A4544A86-ED74-4018-80A2-E8A3E80EE19C}"/>
    <cellStyle name="Comma 14 7 3 5" xfId="6064" xr:uid="{01E60A21-628A-4268-B194-81A2545E31D3}"/>
    <cellStyle name="Comma 14 7 3 5 2" xfId="42572" xr:uid="{9084779A-7A11-40D1-9B0A-66A902CAE7E7}"/>
    <cellStyle name="Comma 14 7 3 5 3" xfId="24318" xr:uid="{1B37D855-0267-4B7A-8543-7B3C3882E5CD}"/>
    <cellStyle name="Comma 14 7 3 6" xfId="38922" xr:uid="{15446EA0-AD65-4BC8-8E36-D276A7984E93}"/>
    <cellStyle name="Comma 14 7 3 7" xfId="20668" xr:uid="{E926519F-855A-453B-A7D0-C95900194F05}"/>
    <cellStyle name="Comma 14 7 4" xfId="1684" xr:uid="{243E29CC-1F3A-4A77-8E37-4D5C7AAC13E6}"/>
    <cellStyle name="Comma 14 7 4 2" xfId="16284" xr:uid="{CFD83E7F-FA6C-477C-9DEE-E26A2DC81E0C}"/>
    <cellStyle name="Comma 14 7 4 2 2" xfId="52792" xr:uid="{7EC6C194-DA3D-4AF6-8101-F87256A16727}"/>
    <cellStyle name="Comma 14 7 4 2 3" xfId="34538" xr:uid="{727B71E7-DD46-4BDC-8A67-B96D3D654E06}"/>
    <cellStyle name="Comma 14 7 4 3" xfId="12634" xr:uid="{EA5FB691-848D-4122-A782-4F40458BCF6C}"/>
    <cellStyle name="Comma 14 7 4 3 2" xfId="49142" xr:uid="{F4106747-843D-4A91-930D-9E167BC49C08}"/>
    <cellStyle name="Comma 14 7 4 3 3" xfId="30888" xr:uid="{44D473AE-6981-4F34-BCAB-F8EA14896D16}"/>
    <cellStyle name="Comma 14 7 4 4" xfId="8984" xr:uid="{40B51F81-9D73-4811-9F27-07639DEE4327}"/>
    <cellStyle name="Comma 14 7 4 4 2" xfId="45492" xr:uid="{D5DDB3BB-9DF2-446C-9C7D-9EED8DF4C47E}"/>
    <cellStyle name="Comma 14 7 4 4 3" xfId="27238" xr:uid="{FE04BAD0-1513-4FF7-88ED-AC225B5CFDEF}"/>
    <cellStyle name="Comma 14 7 4 5" xfId="5334" xr:uid="{F9825E2A-DCB6-4C24-B27C-6AB41F571FD5}"/>
    <cellStyle name="Comma 14 7 4 5 2" xfId="41842" xr:uid="{45CA0467-CE96-4DF6-86CE-305A9FE23F50}"/>
    <cellStyle name="Comma 14 7 4 5 3" xfId="23588" xr:uid="{1AE7453B-26E7-42CE-871B-9D41A32FECE4}"/>
    <cellStyle name="Comma 14 7 4 6" xfId="38192" xr:uid="{5F2BC56C-C831-4974-8A32-926BBD4B792F}"/>
    <cellStyle name="Comma 14 7 4 7" xfId="19938" xr:uid="{F74F79E2-74CB-4A3F-952A-1A1E09BEEBE4}"/>
    <cellStyle name="Comma 14 7 5" xfId="954" xr:uid="{47E8DE4F-6690-4EAD-AB7A-9B43ADC13AA5}"/>
    <cellStyle name="Comma 14 7 5 2" xfId="15554" xr:uid="{E9904AD2-3B7E-426D-9BC0-3B75ECCBB3A5}"/>
    <cellStyle name="Comma 14 7 5 2 2" xfId="52062" xr:uid="{493D8364-AA6C-42DF-971C-27FFC5E2AEB8}"/>
    <cellStyle name="Comma 14 7 5 2 3" xfId="33808" xr:uid="{D000110B-158D-4BA0-A110-9F994A765961}"/>
    <cellStyle name="Comma 14 7 5 3" xfId="11904" xr:uid="{7822564C-7065-4D87-8F41-37061A6A6501}"/>
    <cellStyle name="Comma 14 7 5 3 2" xfId="48412" xr:uid="{5B339F40-AAB8-40D7-98F5-744CC42C73FB}"/>
    <cellStyle name="Comma 14 7 5 3 3" xfId="30158" xr:uid="{7E7CB57C-9F29-4982-A727-995A85AD265F}"/>
    <cellStyle name="Comma 14 7 5 4" xfId="8254" xr:uid="{997D43A3-C4C3-43D5-B473-EF39FDA0A8FC}"/>
    <cellStyle name="Comma 14 7 5 4 2" xfId="44762" xr:uid="{DD235220-ABCA-4DAE-B161-22408646CB61}"/>
    <cellStyle name="Comma 14 7 5 4 3" xfId="26508" xr:uid="{1B9A0CA1-EB30-4877-B307-8303399F0521}"/>
    <cellStyle name="Comma 14 7 5 5" xfId="4604" xr:uid="{B107B2EE-E89D-4D23-912F-C0C7C6CD81B3}"/>
    <cellStyle name="Comma 14 7 5 5 2" xfId="41112" xr:uid="{10F2BA03-A576-4CC4-B266-68A3D19A4EBC}"/>
    <cellStyle name="Comma 14 7 5 5 3" xfId="22858" xr:uid="{52C4C31A-0AFF-4336-A10F-72B5B81C3BCA}"/>
    <cellStyle name="Comma 14 7 5 6" xfId="37462" xr:uid="{C59FD9B4-6D7D-4AF3-92D6-91B0226B4572}"/>
    <cellStyle name="Comma 14 7 5 7" xfId="19208" xr:uid="{E4F4FDE6-80B2-4B45-AE04-AB65F0896BD9}"/>
    <cellStyle name="Comma 14 7 6" xfId="14824" xr:uid="{A4ADD85C-9616-4F7E-A45C-1E2DB9360BB4}"/>
    <cellStyle name="Comma 14 7 6 2" xfId="51332" xr:uid="{2BCEED5F-20CF-4ECA-978C-77AC7CEE974B}"/>
    <cellStyle name="Comma 14 7 6 3" xfId="33078" xr:uid="{A6DFEC2A-D7E7-4A19-978D-1B0357879F91}"/>
    <cellStyle name="Comma 14 7 7" xfId="11174" xr:uid="{2ACC0925-81FE-47DD-A8BF-0CF39C2CBABB}"/>
    <cellStyle name="Comma 14 7 7 2" xfId="47682" xr:uid="{B58B7C69-414F-480C-AFEC-DFE3EF59B198}"/>
    <cellStyle name="Comma 14 7 7 3" xfId="29428" xr:uid="{BDAB1186-53E7-44C3-A11A-813C78CFFCCB}"/>
    <cellStyle name="Comma 14 7 8" xfId="7524" xr:uid="{3C578B6B-1B03-4512-808A-313A1C889895}"/>
    <cellStyle name="Comma 14 7 8 2" xfId="44032" xr:uid="{9376F782-221C-4309-B98B-B7B220376983}"/>
    <cellStyle name="Comma 14 7 8 3" xfId="25778" xr:uid="{84381EFD-B6FC-4397-9B53-89DB0751F24D}"/>
    <cellStyle name="Comma 14 7 9" xfId="3874" xr:uid="{CC5B558F-86C9-4689-B5EF-7C7F07A491DD}"/>
    <cellStyle name="Comma 14 7 9 2" xfId="40382" xr:uid="{44EDECED-F979-442E-956B-E23FDA9EC350}"/>
    <cellStyle name="Comma 14 7 9 3" xfId="22128" xr:uid="{4C437F4A-59C1-4C6A-B1EF-831B0EA2758A}"/>
    <cellStyle name="Comma 14 8" xfId="3040" xr:uid="{98578354-40A8-4D9B-8F5E-FF470EA77DB7}"/>
    <cellStyle name="Comma 14 8 2" xfId="17640" xr:uid="{BCEFA4DA-F2EA-4C0C-A90C-2254DDF38113}"/>
    <cellStyle name="Comma 14 8 2 2" xfId="54148" xr:uid="{5627F2E7-529E-4414-B50C-FE310C77EA67}"/>
    <cellStyle name="Comma 14 8 2 3" xfId="35894" xr:uid="{7295D61D-CAF1-4B0A-8A82-B834F5335325}"/>
    <cellStyle name="Comma 14 8 3" xfId="13990" xr:uid="{FE2F176C-CA93-4FBD-88A0-BDD68E6335E1}"/>
    <cellStyle name="Comma 14 8 3 2" xfId="50498" xr:uid="{0576ADC9-B4CC-4410-A0ED-5DC6D830BC7F}"/>
    <cellStyle name="Comma 14 8 3 3" xfId="32244" xr:uid="{438EBE92-FF06-460B-A9C1-22FB14F3D717}"/>
    <cellStyle name="Comma 14 8 4" xfId="10340" xr:uid="{31BC0C91-2B35-4D2B-97AB-E177B2A3B70A}"/>
    <cellStyle name="Comma 14 8 4 2" xfId="46848" xr:uid="{A09C6641-AAE7-4136-971B-45C1B3D05D13}"/>
    <cellStyle name="Comma 14 8 4 3" xfId="28594" xr:uid="{6492D3D0-E6F0-4206-8C85-DB45086EFAF4}"/>
    <cellStyle name="Comma 14 8 5" xfId="6690" xr:uid="{381FE040-D47E-4281-A6C1-0693B6C09D98}"/>
    <cellStyle name="Comma 14 8 5 2" xfId="43198" xr:uid="{B0A9E027-6ACB-4479-88FA-E2F3F485C003}"/>
    <cellStyle name="Comma 14 8 5 3" xfId="24944" xr:uid="{D07FF07F-28C7-4D6B-B236-D0FAB19F84F0}"/>
    <cellStyle name="Comma 14 8 6" xfId="39548" xr:uid="{0427802E-A809-46D3-92AF-9C470F2D05BC}"/>
    <cellStyle name="Comma 14 8 7" xfId="21294" xr:uid="{DC0E55C6-011E-4FA8-BDE2-A899153ADA9F}"/>
    <cellStyle name="Comma 14 9" xfId="2310" xr:uid="{F515194D-F28B-4E3B-AF60-6A992CD534E6}"/>
    <cellStyle name="Comma 14 9 2" xfId="16910" xr:uid="{7503629E-4090-4F64-B2E0-E085738A695A}"/>
    <cellStyle name="Comma 14 9 2 2" xfId="53418" xr:uid="{5D34F967-2FB6-467A-8683-8FD26C271B70}"/>
    <cellStyle name="Comma 14 9 2 3" xfId="35164" xr:uid="{CA9E6058-E79D-4F9E-88FC-FC1451146580}"/>
    <cellStyle name="Comma 14 9 3" xfId="13260" xr:uid="{3C4CA19F-18CC-4A3A-9C6D-3F8F1E813E62}"/>
    <cellStyle name="Comma 14 9 3 2" xfId="49768" xr:uid="{972658DC-6472-415D-AFC4-50A629467F6C}"/>
    <cellStyle name="Comma 14 9 3 3" xfId="31514" xr:uid="{065412FD-3CCF-4850-B1E1-2C05E3AC2D94}"/>
    <cellStyle name="Comma 14 9 4" xfId="9610" xr:uid="{7C67CAB2-FF8B-4FA7-A410-626C14F70FCA}"/>
    <cellStyle name="Comma 14 9 4 2" xfId="46118" xr:uid="{41D53BF6-7571-4921-A394-D6B3BE8187F2}"/>
    <cellStyle name="Comma 14 9 4 3" xfId="27864" xr:uid="{ED5E9F48-4E0B-4D03-905E-0FB45577A9F0}"/>
    <cellStyle name="Comma 14 9 5" xfId="5960" xr:uid="{D5719D4E-6823-45E3-8890-76052540832D}"/>
    <cellStyle name="Comma 14 9 5 2" xfId="42468" xr:uid="{1D5E3291-71A1-4376-829B-A1E042C7FD2D}"/>
    <cellStyle name="Comma 14 9 5 3" xfId="24214" xr:uid="{CD591EB2-6C97-4467-B7DA-C210692BBB80}"/>
    <cellStyle name="Comma 14 9 6" xfId="38818" xr:uid="{4CF57514-C60A-4619-BEC8-4F785FA8E4FB}"/>
    <cellStyle name="Comma 14 9 7" xfId="20564" xr:uid="{9B37490C-B596-450D-A7AC-147F57A60A04}"/>
    <cellStyle name="Comma 15" xfId="121" xr:uid="{8456E847-982E-4931-8D90-B7C1148FDD82}"/>
    <cellStyle name="Comma 15 10" xfId="1581" xr:uid="{3A426AB9-D023-41DC-86BD-E654D7E8B14A}"/>
    <cellStyle name="Comma 15 10 2" xfId="16181" xr:uid="{440A1AD4-840B-49B9-9A06-D008C040A5D0}"/>
    <cellStyle name="Comma 15 10 2 2" xfId="52689" xr:uid="{B820626C-9598-4BC1-9D18-3709969B7ECC}"/>
    <cellStyle name="Comma 15 10 2 3" xfId="34435" xr:uid="{4B154071-1FAE-437C-8B82-E374DA4AE822}"/>
    <cellStyle name="Comma 15 10 3" xfId="12531" xr:uid="{FD0AC305-063A-4C87-BA50-B291D651503A}"/>
    <cellStyle name="Comma 15 10 3 2" xfId="49039" xr:uid="{C47C8A40-DBE6-47B6-A6C4-C0F4909AFD5F}"/>
    <cellStyle name="Comma 15 10 3 3" xfId="30785" xr:uid="{C5692EDE-C30A-4E21-9145-6B4594AAFE37}"/>
    <cellStyle name="Comma 15 10 4" xfId="8881" xr:uid="{3FB3ED14-BF46-4339-ABC5-4D94DF0DD3DC}"/>
    <cellStyle name="Comma 15 10 4 2" xfId="45389" xr:uid="{62D8D7F1-EF90-4B32-A820-01AA2C1ECCFB}"/>
    <cellStyle name="Comma 15 10 4 3" xfId="27135" xr:uid="{136E4A02-D409-4B4B-BF76-E7B1C48C028F}"/>
    <cellStyle name="Comma 15 10 5" xfId="5231" xr:uid="{336943B8-6996-4FA8-AE9A-95CAD1D1DE28}"/>
    <cellStyle name="Comma 15 10 5 2" xfId="41739" xr:uid="{CF6E6A68-2112-4A18-B1A4-C24C93E6ADD1}"/>
    <cellStyle name="Comma 15 10 5 3" xfId="23485" xr:uid="{ADF64423-A5DA-4C06-876F-E84481F0EE4B}"/>
    <cellStyle name="Comma 15 10 6" xfId="38089" xr:uid="{AC55886D-A633-4F5B-853A-F50E860F660A}"/>
    <cellStyle name="Comma 15 10 7" xfId="19835" xr:uid="{11F663FA-6457-4237-BEA0-6D19DDD83852}"/>
    <cellStyle name="Comma 15 11" xfId="851" xr:uid="{BE572031-E0DE-4331-B5E0-732E90810FED}"/>
    <cellStyle name="Comma 15 11 2" xfId="15451" xr:uid="{7BDB3437-17FD-4DBF-9DA9-9827F7E6BF34}"/>
    <cellStyle name="Comma 15 11 2 2" xfId="51959" xr:uid="{460E5219-263A-4118-AC96-3B8B9E2562B1}"/>
    <cellStyle name="Comma 15 11 2 3" xfId="33705" xr:uid="{0B425B6E-2412-46B0-87A0-35BD1C7F587D}"/>
    <cellStyle name="Comma 15 11 3" xfId="11801" xr:uid="{5E75BFBF-491A-4DCB-8329-69E328BBDD17}"/>
    <cellStyle name="Comma 15 11 3 2" xfId="48309" xr:uid="{9C365E02-CF76-407F-B1F0-801E987445BF}"/>
    <cellStyle name="Comma 15 11 3 3" xfId="30055" xr:uid="{24069661-C4AB-46DB-A4F4-FF436D8B8E7E}"/>
    <cellStyle name="Comma 15 11 4" xfId="8151" xr:uid="{2AEF0394-B0B6-4DBE-8072-D0A82EBC1BF1}"/>
    <cellStyle name="Comma 15 11 4 2" xfId="44659" xr:uid="{B547F03A-30B1-48D8-BC97-8C402F724366}"/>
    <cellStyle name="Comma 15 11 4 3" xfId="26405" xr:uid="{C2D1C3FC-4644-4C56-B117-B2DB4A836E55}"/>
    <cellStyle name="Comma 15 11 5" xfId="4501" xr:uid="{BFD83E83-AA19-41D7-BAC8-34BB3C7723DA}"/>
    <cellStyle name="Comma 15 11 5 2" xfId="41009" xr:uid="{E5E19E10-56DE-4F51-B51D-90B3E47E488F}"/>
    <cellStyle name="Comma 15 11 5 3" xfId="22755" xr:uid="{BF488655-569E-4DD5-82FD-B83DCBAE2844}"/>
    <cellStyle name="Comma 15 11 6" xfId="37359" xr:uid="{98672782-23D6-42D1-98CB-C4A10354C7BD}"/>
    <cellStyle name="Comma 15 11 7" xfId="19105" xr:uid="{539FB440-4E9E-4848-A815-695EB13F874D}"/>
    <cellStyle name="Comma 15 12" xfId="14721" xr:uid="{07E57257-842E-440B-B921-C24E161A431E}"/>
    <cellStyle name="Comma 15 12 2" xfId="51229" xr:uid="{5BF374A9-26E9-40B3-8BD3-939C8EC1C960}"/>
    <cellStyle name="Comma 15 12 3" xfId="32975" xr:uid="{E7BAA4B2-3B1C-4904-A48D-9522BA32D687}"/>
    <cellStyle name="Comma 15 13" xfId="11071" xr:uid="{D08B5BC3-CDC4-4D8F-B023-52AEB5E5495D}"/>
    <cellStyle name="Comma 15 13 2" xfId="47579" xr:uid="{81791F47-D2F4-49A3-A2AF-8B98A77B4B22}"/>
    <cellStyle name="Comma 15 13 3" xfId="29325" xr:uid="{7E9BEF7F-69D2-42C6-876D-0AC81663207F}"/>
    <cellStyle name="Comma 15 14" xfId="7421" xr:uid="{1C66129F-ADFA-49FD-A1B8-87E694ECD4D2}"/>
    <cellStyle name="Comma 15 14 2" xfId="43929" xr:uid="{818715E8-EBAF-44A9-83DD-2F340DD9F512}"/>
    <cellStyle name="Comma 15 14 3" xfId="25675" xr:uid="{F2983031-1585-4B40-8425-64D02D9F6AA3}"/>
    <cellStyle name="Comma 15 15" xfId="3771" xr:uid="{80662751-AD6B-4156-9E7D-AAB04AB2D314}"/>
    <cellStyle name="Comma 15 15 2" xfId="40279" xr:uid="{3B76B45B-76E3-412A-90C3-E86C85C397FE}"/>
    <cellStyle name="Comma 15 15 3" xfId="22025" xr:uid="{8DE67B13-61E2-43E5-B14A-642B48BFA07F}"/>
    <cellStyle name="Comma 15 16" xfId="36629" xr:uid="{D78183EF-E895-410B-BEEF-5166E8933EA5}"/>
    <cellStyle name="Comma 15 17" xfId="18375" xr:uid="{E046036B-5F01-4A9C-8059-86D1C459027E}"/>
    <cellStyle name="Comma 15 2" xfId="745" xr:uid="{A00B9507-E1F8-47BB-988F-87416CC9C8D1}"/>
    <cellStyle name="Comma 15 2 10" xfId="37253" xr:uid="{6FDF3CBB-B9B2-4907-8A7B-587099F2E8D1}"/>
    <cellStyle name="Comma 15 2 11" xfId="18999" xr:uid="{73EE615C-A250-4B5D-9A4B-97CA4F42C65A}"/>
    <cellStyle name="Comma 15 2 2" xfId="3665" xr:uid="{CEA82F72-A810-4AF9-B3BB-BA40CA843D29}"/>
    <cellStyle name="Comma 15 2 2 2" xfId="18265" xr:uid="{399C0CE6-DBF8-4A82-8EAC-A4209842E763}"/>
    <cellStyle name="Comma 15 2 2 2 2" xfId="54773" xr:uid="{C67D2EC1-8302-4D41-BC19-1584958E76C4}"/>
    <cellStyle name="Comma 15 2 2 2 3" xfId="36519" xr:uid="{4063F083-BC01-43E0-B601-B157F0FBBDD7}"/>
    <cellStyle name="Comma 15 2 2 3" xfId="14615" xr:uid="{707EAEF4-95B7-4A86-9A00-65D461B950AE}"/>
    <cellStyle name="Comma 15 2 2 3 2" xfId="51123" xr:uid="{09672E4D-B810-4370-9789-22FDD7373897}"/>
    <cellStyle name="Comma 15 2 2 3 3" xfId="32869" xr:uid="{422C8142-0B19-411C-97F7-BF4EC2639A51}"/>
    <cellStyle name="Comma 15 2 2 4" xfId="10965" xr:uid="{7673BDDB-03C4-4FD4-BB9D-FFB84DF5A942}"/>
    <cellStyle name="Comma 15 2 2 4 2" xfId="47473" xr:uid="{88CAF3DB-05A2-4586-9456-A1DFB6D6A771}"/>
    <cellStyle name="Comma 15 2 2 4 3" xfId="29219" xr:uid="{3816D2E9-331E-4484-BD4F-64BB323EBB16}"/>
    <cellStyle name="Comma 15 2 2 5" xfId="7315" xr:uid="{C32CE0FC-A859-4310-8624-DF9FB54099CD}"/>
    <cellStyle name="Comma 15 2 2 5 2" xfId="43823" xr:uid="{724E9C04-86DE-49F5-BC8A-CDDF26DE1DB8}"/>
    <cellStyle name="Comma 15 2 2 5 3" xfId="25569" xr:uid="{63306AF0-EE81-4668-8E74-23C42725D0C2}"/>
    <cellStyle name="Comma 15 2 2 6" xfId="40173" xr:uid="{966F5A67-BC14-440E-A04F-9C34DFA57B5E}"/>
    <cellStyle name="Comma 15 2 2 7" xfId="21919" xr:uid="{3439869D-EC2F-44AB-98A5-3A47A71BF301}"/>
    <cellStyle name="Comma 15 2 3" xfId="2935" xr:uid="{682399D3-E6F3-472D-8741-B812C20C5BC3}"/>
    <cellStyle name="Comma 15 2 3 2" xfId="17535" xr:uid="{AF58333F-84E0-4A5C-A6F8-75E766EA2F98}"/>
    <cellStyle name="Comma 15 2 3 2 2" xfId="54043" xr:uid="{D46BE506-62C2-4176-94B4-4E442DA492F5}"/>
    <cellStyle name="Comma 15 2 3 2 3" xfId="35789" xr:uid="{883F494D-F0DC-4EC7-A3F1-029CDD0EF83B}"/>
    <cellStyle name="Comma 15 2 3 3" xfId="13885" xr:uid="{A1CCBA3A-DD2C-4C62-AC7D-475D90899BDC}"/>
    <cellStyle name="Comma 15 2 3 3 2" xfId="50393" xr:uid="{3D46DE00-720F-449F-A467-2EF327990C9A}"/>
    <cellStyle name="Comma 15 2 3 3 3" xfId="32139" xr:uid="{B9CAFD22-80D2-4EC9-BA76-61BB325E6152}"/>
    <cellStyle name="Comma 15 2 3 4" xfId="10235" xr:uid="{62271035-7EBF-4483-9E72-2D683C74E8C0}"/>
    <cellStyle name="Comma 15 2 3 4 2" xfId="46743" xr:uid="{352E7ED0-5A0D-43A5-BDDE-7FB746478F31}"/>
    <cellStyle name="Comma 15 2 3 4 3" xfId="28489" xr:uid="{11244E33-CAFA-4625-8AC9-B852D59FAD42}"/>
    <cellStyle name="Comma 15 2 3 5" xfId="6585" xr:uid="{BE090301-FEAE-4395-AA48-ADAA6290573D}"/>
    <cellStyle name="Comma 15 2 3 5 2" xfId="43093" xr:uid="{EC110576-4598-4D23-ABB3-A217B28C8912}"/>
    <cellStyle name="Comma 15 2 3 5 3" xfId="24839" xr:uid="{7F71838B-521E-4C10-8C02-71CD3D46A1F1}"/>
    <cellStyle name="Comma 15 2 3 6" xfId="39443" xr:uid="{FCE5EC23-ACB4-4B5E-863D-00BDD1485848}"/>
    <cellStyle name="Comma 15 2 3 7" xfId="21189" xr:uid="{10EC840F-0F98-4ACB-A98A-19826AC0E198}"/>
    <cellStyle name="Comma 15 2 4" xfId="2205" xr:uid="{180D590A-C06A-4106-AAF1-40BCE863F253}"/>
    <cellStyle name="Comma 15 2 4 2" xfId="16805" xr:uid="{2AE82C02-57E1-4D0E-8295-B5423A37AFE4}"/>
    <cellStyle name="Comma 15 2 4 2 2" xfId="53313" xr:uid="{628E2578-5377-4441-B55B-9375456C5CE1}"/>
    <cellStyle name="Comma 15 2 4 2 3" xfId="35059" xr:uid="{6374D877-800E-43B7-A57B-5C7F1F67B151}"/>
    <cellStyle name="Comma 15 2 4 3" xfId="13155" xr:uid="{76B9C98F-F590-41FA-B602-1465C6431DCB}"/>
    <cellStyle name="Comma 15 2 4 3 2" xfId="49663" xr:uid="{0857179D-62C9-424B-B395-4D8890F78ED8}"/>
    <cellStyle name="Comma 15 2 4 3 3" xfId="31409" xr:uid="{689B438F-CE9F-4794-8043-2359F08C8149}"/>
    <cellStyle name="Comma 15 2 4 4" xfId="9505" xr:uid="{87169F1E-7B9B-4BA6-A6FC-0E182C580060}"/>
    <cellStyle name="Comma 15 2 4 4 2" xfId="46013" xr:uid="{4C7F6D8E-5910-42BA-80A5-2C3ACACFF42F}"/>
    <cellStyle name="Comma 15 2 4 4 3" xfId="27759" xr:uid="{A62F141E-1885-4FBC-BFE9-94F5894D5482}"/>
    <cellStyle name="Comma 15 2 4 5" xfId="5855" xr:uid="{94256AE2-8647-4CCD-810B-79BB809E99D5}"/>
    <cellStyle name="Comma 15 2 4 5 2" xfId="42363" xr:uid="{199014FB-944F-4438-B664-0CB22258260A}"/>
    <cellStyle name="Comma 15 2 4 5 3" xfId="24109" xr:uid="{8B018BE9-C511-461C-AB1D-CE124D6D127F}"/>
    <cellStyle name="Comma 15 2 4 6" xfId="38713" xr:uid="{2D88B98E-7EC6-4E81-9529-990F4F2BC787}"/>
    <cellStyle name="Comma 15 2 4 7" xfId="20459" xr:uid="{6D98EB20-0390-495F-86D3-3F51BB71914D}"/>
    <cellStyle name="Comma 15 2 5" xfId="1475" xr:uid="{C6D3764A-5654-4B4A-8887-2908D9787C39}"/>
    <cellStyle name="Comma 15 2 5 2" xfId="16075" xr:uid="{83D7CF63-455F-4807-959D-17515E9F0E10}"/>
    <cellStyle name="Comma 15 2 5 2 2" xfId="52583" xr:uid="{5B247288-69C0-475E-9BDC-62FDF358D8E9}"/>
    <cellStyle name="Comma 15 2 5 2 3" xfId="34329" xr:uid="{9524F6AB-C193-45A8-9A46-12B0D16454CD}"/>
    <cellStyle name="Comma 15 2 5 3" xfId="12425" xr:uid="{61186184-A042-41B2-8E07-40DACFEA2D4F}"/>
    <cellStyle name="Comma 15 2 5 3 2" xfId="48933" xr:uid="{0265A97D-899D-4143-95ED-C47F5714B954}"/>
    <cellStyle name="Comma 15 2 5 3 3" xfId="30679" xr:uid="{4FC2BBC2-6A48-4395-B439-BEBFF45BFBA3}"/>
    <cellStyle name="Comma 15 2 5 4" xfId="8775" xr:uid="{524140B5-85FA-47CB-942A-80D1B620E162}"/>
    <cellStyle name="Comma 15 2 5 4 2" xfId="45283" xr:uid="{CE09EFDB-D728-46DE-A8A5-EA84ACDD8D56}"/>
    <cellStyle name="Comma 15 2 5 4 3" xfId="27029" xr:uid="{B3BD8F07-3F1A-43F0-8C39-70D09A46C18A}"/>
    <cellStyle name="Comma 15 2 5 5" xfId="5125" xr:uid="{F90B8378-B349-4C69-9FCC-8B3D19D16EF8}"/>
    <cellStyle name="Comma 15 2 5 5 2" xfId="41633" xr:uid="{9BB4D31B-F088-4B20-98D3-57A78EA52694}"/>
    <cellStyle name="Comma 15 2 5 5 3" xfId="23379" xr:uid="{FC7DF4E6-7259-4773-925D-103576683639}"/>
    <cellStyle name="Comma 15 2 5 6" xfId="37983" xr:uid="{79C0E5F6-BBA7-42DD-BD91-376BB0E87DFA}"/>
    <cellStyle name="Comma 15 2 5 7" xfId="19729" xr:uid="{77DFB184-2997-40BA-91F5-E3A4BBB805EB}"/>
    <cellStyle name="Comma 15 2 6" xfId="15345" xr:uid="{F3CDE24F-5EDC-49ED-9BBB-13D551B54AFB}"/>
    <cellStyle name="Comma 15 2 6 2" xfId="51853" xr:uid="{A705BEEB-A84C-475F-911C-B928DC6BB9F1}"/>
    <cellStyle name="Comma 15 2 6 3" xfId="33599" xr:uid="{3258C607-B69F-4545-A814-92A1754102BD}"/>
    <cellStyle name="Comma 15 2 7" xfId="11695" xr:uid="{765235DE-6199-4053-ABAF-E17EC19C59D7}"/>
    <cellStyle name="Comma 15 2 7 2" xfId="48203" xr:uid="{79455F01-6546-41A9-AEE7-48F44ACDA149}"/>
    <cellStyle name="Comma 15 2 7 3" xfId="29949" xr:uid="{A7C59313-3665-40B0-8105-AAE57264B3DD}"/>
    <cellStyle name="Comma 15 2 8" xfId="8045" xr:uid="{9D45D236-BF6C-4DCD-BD91-C7F1F22069D9}"/>
    <cellStyle name="Comma 15 2 8 2" xfId="44553" xr:uid="{88312D6F-9C73-4A8B-BBB8-E6E79542BAC4}"/>
    <cellStyle name="Comma 15 2 8 3" xfId="26299" xr:uid="{BE847DD6-BDFD-4A85-9FF6-048CC2217059}"/>
    <cellStyle name="Comma 15 2 9" xfId="4395" xr:uid="{400B24B7-9E6E-4207-8C03-6D082370DC26}"/>
    <cellStyle name="Comma 15 2 9 2" xfId="40903" xr:uid="{D182E27A-7FD5-46F8-A005-92F851D8FF42}"/>
    <cellStyle name="Comma 15 2 9 3" xfId="22649" xr:uid="{D86FB23E-0F59-4BE1-9F74-D12E3C13055A}"/>
    <cellStyle name="Comma 15 3" xfId="641" xr:uid="{FB755048-E72D-42D9-A54B-091C81714451}"/>
    <cellStyle name="Comma 15 3 10" xfId="37149" xr:uid="{37D553FB-0A1F-4555-9B1A-6B26681B8440}"/>
    <cellStyle name="Comma 15 3 11" xfId="18895" xr:uid="{08C527F2-FF0A-4B31-9E82-8A4F7454393B}"/>
    <cellStyle name="Comma 15 3 2" xfId="3561" xr:uid="{9EFDCDB5-D9AD-41FC-8B3A-098E67424F8E}"/>
    <cellStyle name="Comma 15 3 2 2" xfId="18161" xr:uid="{E2C7185D-14B7-4331-B164-E9AFD34A881E}"/>
    <cellStyle name="Comma 15 3 2 2 2" xfId="54669" xr:uid="{DFD67B8E-ECF4-4982-A82A-5441E0D6394F}"/>
    <cellStyle name="Comma 15 3 2 2 3" xfId="36415" xr:uid="{DEBE7CF8-D6FE-42FF-9C1E-EA9513719039}"/>
    <cellStyle name="Comma 15 3 2 3" xfId="14511" xr:uid="{E40C9BD2-3497-4629-97ED-C8549B3ECAA6}"/>
    <cellStyle name="Comma 15 3 2 3 2" xfId="51019" xr:uid="{C7C82FFF-5AED-4F9C-B5E7-CA1A55D8C23D}"/>
    <cellStyle name="Comma 15 3 2 3 3" xfId="32765" xr:uid="{7B803C60-1E4B-439C-84FA-2695D8A16A2B}"/>
    <cellStyle name="Comma 15 3 2 4" xfId="10861" xr:uid="{D41C70B1-AF4D-4947-BD7B-3749C8174D6F}"/>
    <cellStyle name="Comma 15 3 2 4 2" xfId="47369" xr:uid="{69A2BE7E-DA4E-40B7-93D4-394F461A941A}"/>
    <cellStyle name="Comma 15 3 2 4 3" xfId="29115" xr:uid="{C352BE04-9B6A-46B0-B6CC-9E441F8A4FC8}"/>
    <cellStyle name="Comma 15 3 2 5" xfId="7211" xr:uid="{D5254D78-C62A-4C96-A00C-D5F158722778}"/>
    <cellStyle name="Comma 15 3 2 5 2" xfId="43719" xr:uid="{FEFE5869-63D6-45A6-B356-3556168344D1}"/>
    <cellStyle name="Comma 15 3 2 5 3" xfId="25465" xr:uid="{CFE341E3-FB1D-42B9-AF71-6F791A3B0245}"/>
    <cellStyle name="Comma 15 3 2 6" xfId="40069" xr:uid="{71E68702-000E-46D2-9DE3-0C333FDEFA80}"/>
    <cellStyle name="Comma 15 3 2 7" xfId="21815" xr:uid="{1C9612B5-2DDC-4059-833C-597E285F9891}"/>
    <cellStyle name="Comma 15 3 3" xfId="2831" xr:uid="{CF9AF3EB-48DC-4309-A761-1942650EA59B}"/>
    <cellStyle name="Comma 15 3 3 2" xfId="17431" xr:uid="{61972A80-E873-4454-82EF-12CE24E57F25}"/>
    <cellStyle name="Comma 15 3 3 2 2" xfId="53939" xr:uid="{3337F8D7-9C44-423C-9307-A8BC3FE3F556}"/>
    <cellStyle name="Comma 15 3 3 2 3" xfId="35685" xr:uid="{C3B69675-2885-4EF4-B72F-FB2CDA024BA9}"/>
    <cellStyle name="Comma 15 3 3 3" xfId="13781" xr:uid="{996DBF17-DE6D-47AB-A096-F272D425535F}"/>
    <cellStyle name="Comma 15 3 3 3 2" xfId="50289" xr:uid="{2665602D-CECE-4B02-A0C6-1B0BC2223E90}"/>
    <cellStyle name="Comma 15 3 3 3 3" xfId="32035" xr:uid="{342E49E5-8A0E-4165-B5AF-227E090E544F}"/>
    <cellStyle name="Comma 15 3 3 4" xfId="10131" xr:uid="{C37BEDED-303A-433E-B46D-8594ED9C3547}"/>
    <cellStyle name="Comma 15 3 3 4 2" xfId="46639" xr:uid="{DCBB5973-41E9-41A4-AA03-86BB3A13B905}"/>
    <cellStyle name="Comma 15 3 3 4 3" xfId="28385" xr:uid="{DB37F4F7-A95A-42D9-A01D-C4B81C7E486D}"/>
    <cellStyle name="Comma 15 3 3 5" xfId="6481" xr:uid="{8DDAB3FF-E749-44AD-8DED-7E72D608A54D}"/>
    <cellStyle name="Comma 15 3 3 5 2" xfId="42989" xr:uid="{7BC26847-DF13-4E88-8462-597AF233E44E}"/>
    <cellStyle name="Comma 15 3 3 5 3" xfId="24735" xr:uid="{6242B8BB-81E1-4CE5-BDBE-1D641A83127C}"/>
    <cellStyle name="Comma 15 3 3 6" xfId="39339" xr:uid="{649CCB82-1124-491E-A846-913AAC9B4D03}"/>
    <cellStyle name="Comma 15 3 3 7" xfId="21085" xr:uid="{8EB005D3-92C8-4768-8B5C-C27A7D4B2230}"/>
    <cellStyle name="Comma 15 3 4" xfId="2101" xr:uid="{876DE53F-2207-4937-A862-4E8892C5CD4F}"/>
    <cellStyle name="Comma 15 3 4 2" xfId="16701" xr:uid="{617D6DD4-0656-4F80-9B20-E1487F32FC02}"/>
    <cellStyle name="Comma 15 3 4 2 2" xfId="53209" xr:uid="{3CFDC3CB-FD3F-4215-9AF0-45875AE15B5B}"/>
    <cellStyle name="Comma 15 3 4 2 3" xfId="34955" xr:uid="{DB080382-2691-4194-8D7E-3F74312FBBBD}"/>
    <cellStyle name="Comma 15 3 4 3" xfId="13051" xr:uid="{8CE8FFB2-F98E-4C78-8569-AA011B7C00BE}"/>
    <cellStyle name="Comma 15 3 4 3 2" xfId="49559" xr:uid="{59E77409-37F6-4905-A1A8-2AFA1C784B49}"/>
    <cellStyle name="Comma 15 3 4 3 3" xfId="31305" xr:uid="{623D4446-00BD-45A5-B7B7-CAE21AE185E8}"/>
    <cellStyle name="Comma 15 3 4 4" xfId="9401" xr:uid="{FB4B1B51-2A06-4096-84C8-962AE563B0F6}"/>
    <cellStyle name="Comma 15 3 4 4 2" xfId="45909" xr:uid="{D6F63242-FFAB-4F65-A3E8-6609B0892EA6}"/>
    <cellStyle name="Comma 15 3 4 4 3" xfId="27655" xr:uid="{E76FE394-40C9-4CCD-A105-59E5462E68C0}"/>
    <cellStyle name="Comma 15 3 4 5" xfId="5751" xr:uid="{C73D8B35-71BE-44B2-8F40-BB7AE47A9D36}"/>
    <cellStyle name="Comma 15 3 4 5 2" xfId="42259" xr:uid="{AA5E75AE-682E-4E7C-9618-C4EA29C1830F}"/>
    <cellStyle name="Comma 15 3 4 5 3" xfId="24005" xr:uid="{2490D85F-C4D7-48E3-8B2D-C86BA690F659}"/>
    <cellStyle name="Comma 15 3 4 6" xfId="38609" xr:uid="{9C26FFD5-BB06-4EB5-A871-B3F237D9A7AA}"/>
    <cellStyle name="Comma 15 3 4 7" xfId="20355" xr:uid="{F2E999D8-98E3-4735-A1C2-8D0D0E386423}"/>
    <cellStyle name="Comma 15 3 5" xfId="1371" xr:uid="{3D564E29-1A0B-4DC7-BC0F-5D88266FE10E}"/>
    <cellStyle name="Comma 15 3 5 2" xfId="15971" xr:uid="{C9539CCE-E035-4C4D-BEB7-074924A34DAC}"/>
    <cellStyle name="Comma 15 3 5 2 2" xfId="52479" xr:uid="{1AC82953-8759-4BD3-A7D3-BC3377338927}"/>
    <cellStyle name="Comma 15 3 5 2 3" xfId="34225" xr:uid="{A3E3AB0A-54C8-4766-9E09-E534F948849A}"/>
    <cellStyle name="Comma 15 3 5 3" xfId="12321" xr:uid="{E7B79F45-3124-44CF-8C60-58DA7B4129B8}"/>
    <cellStyle name="Comma 15 3 5 3 2" xfId="48829" xr:uid="{01B8521D-B9B5-4EDB-BE4D-D06803A35A5A}"/>
    <cellStyle name="Comma 15 3 5 3 3" xfId="30575" xr:uid="{D653B431-6706-4912-B3B5-E442D29EE858}"/>
    <cellStyle name="Comma 15 3 5 4" xfId="8671" xr:uid="{0350F56D-9138-42EF-B939-748DFC3D29DD}"/>
    <cellStyle name="Comma 15 3 5 4 2" xfId="45179" xr:uid="{23DE73A3-7340-4D9C-89F4-58A0BE02AA46}"/>
    <cellStyle name="Comma 15 3 5 4 3" xfId="26925" xr:uid="{6DC8382A-306D-470B-B064-40BDB6AA7C90}"/>
    <cellStyle name="Comma 15 3 5 5" xfId="5021" xr:uid="{ABA9242E-109E-4DC6-91E7-C5D768CA554E}"/>
    <cellStyle name="Comma 15 3 5 5 2" xfId="41529" xr:uid="{A4D4F1F9-EEAD-4E17-85BF-B61639D83AC1}"/>
    <cellStyle name="Comma 15 3 5 5 3" xfId="23275" xr:uid="{8823DCE0-A7FD-45C9-81CD-456AF13DB00A}"/>
    <cellStyle name="Comma 15 3 5 6" xfId="37879" xr:uid="{01E49399-EBAF-46A3-8398-4903280E96B0}"/>
    <cellStyle name="Comma 15 3 5 7" xfId="19625" xr:uid="{4A324639-9E05-492A-A2B0-E07B20C0F2F2}"/>
    <cellStyle name="Comma 15 3 6" xfId="15241" xr:uid="{F42E76CB-7A93-47D8-8412-A7697A50BC1C}"/>
    <cellStyle name="Comma 15 3 6 2" xfId="51749" xr:uid="{FD95B5C8-F431-48A0-837C-448519924156}"/>
    <cellStyle name="Comma 15 3 6 3" xfId="33495" xr:uid="{BB7CC15B-A19D-449C-BACB-DEA2DE0D7EFB}"/>
    <cellStyle name="Comma 15 3 7" xfId="11591" xr:uid="{9C6591C2-03EF-4C49-A8FA-6D5A5B528F73}"/>
    <cellStyle name="Comma 15 3 7 2" xfId="48099" xr:uid="{4B21F3AB-9F2B-44F4-818A-328CDC2D3E6B}"/>
    <cellStyle name="Comma 15 3 7 3" xfId="29845" xr:uid="{0FEECFD4-ADB0-4B06-A08C-7AFBF493811C}"/>
    <cellStyle name="Comma 15 3 8" xfId="7941" xr:uid="{779DBE6B-863E-4B91-A44D-41A5FEFDD91A}"/>
    <cellStyle name="Comma 15 3 8 2" xfId="44449" xr:uid="{9F4C1EB2-895E-42CE-81BD-704BBD759328}"/>
    <cellStyle name="Comma 15 3 8 3" xfId="26195" xr:uid="{612AD3C2-6C4E-42C2-BCF7-26CD47B57DEE}"/>
    <cellStyle name="Comma 15 3 9" xfId="4291" xr:uid="{0A2AD8C1-FFA3-4C5B-A308-B0C7C33BF78F}"/>
    <cellStyle name="Comma 15 3 9 2" xfId="40799" xr:uid="{790C575A-17CA-4E79-B467-A67D888EB6F9}"/>
    <cellStyle name="Comma 15 3 9 3" xfId="22545" xr:uid="{7646DFE8-DF79-44DF-B9D5-C07C7639194C}"/>
    <cellStyle name="Comma 15 4" xfId="537" xr:uid="{ED9B7FAE-B47B-4F36-A101-4FC6E1988B2A}"/>
    <cellStyle name="Comma 15 4 10" xfId="37045" xr:uid="{BE5F29BD-68C4-4AC0-945E-16769CAC9BC2}"/>
    <cellStyle name="Comma 15 4 11" xfId="18791" xr:uid="{532E6E63-1705-4841-AC3E-1D784F124D44}"/>
    <cellStyle name="Comma 15 4 2" xfId="3457" xr:uid="{A1C6A00D-4391-4C27-BC0F-B4D8761248AC}"/>
    <cellStyle name="Comma 15 4 2 2" xfId="18057" xr:uid="{D2C9A5B1-D532-49FC-9EAE-7E5A4FC971CA}"/>
    <cellStyle name="Comma 15 4 2 2 2" xfId="54565" xr:uid="{79E96B4A-0892-4E73-894C-B99FF4175DDE}"/>
    <cellStyle name="Comma 15 4 2 2 3" xfId="36311" xr:uid="{ECC18042-6D39-4D6B-879D-2B4F4186DB44}"/>
    <cellStyle name="Comma 15 4 2 3" xfId="14407" xr:uid="{D6788895-F823-4DDE-941B-E1C22D39E45B}"/>
    <cellStyle name="Comma 15 4 2 3 2" xfId="50915" xr:uid="{F2E0F9C4-1210-46C4-B291-BA1AA7AE5922}"/>
    <cellStyle name="Comma 15 4 2 3 3" xfId="32661" xr:uid="{1DC5D9BB-170E-4F78-A436-91F3DA712EF8}"/>
    <cellStyle name="Comma 15 4 2 4" xfId="10757" xr:uid="{B2AA1083-EAFB-4E89-94F6-D96AF6520E3A}"/>
    <cellStyle name="Comma 15 4 2 4 2" xfId="47265" xr:uid="{93E93108-805C-4277-8924-369D39E8F29D}"/>
    <cellStyle name="Comma 15 4 2 4 3" xfId="29011" xr:uid="{B14FB141-6A50-4BFC-A04F-92F460B21C08}"/>
    <cellStyle name="Comma 15 4 2 5" xfId="7107" xr:uid="{9999D1F9-5E9E-46D9-82A7-A802C375E8AA}"/>
    <cellStyle name="Comma 15 4 2 5 2" xfId="43615" xr:uid="{9D4E5E1B-88E9-415F-A5ED-11553A1DDF0D}"/>
    <cellStyle name="Comma 15 4 2 5 3" xfId="25361" xr:uid="{F391660B-E82D-43CA-B5C4-D55E8D7053D7}"/>
    <cellStyle name="Comma 15 4 2 6" xfId="39965" xr:uid="{E35004DC-8491-4C4A-A552-7F87B269DC18}"/>
    <cellStyle name="Comma 15 4 2 7" xfId="21711" xr:uid="{AEE0D09B-3A3A-4BC4-A816-6C10F20B15A7}"/>
    <cellStyle name="Comma 15 4 3" xfId="2727" xr:uid="{1A5833C3-9218-4685-A9BB-A803216A7975}"/>
    <cellStyle name="Comma 15 4 3 2" xfId="17327" xr:uid="{5CCCA73A-0B8C-4E31-9ECF-895A5A7A92BC}"/>
    <cellStyle name="Comma 15 4 3 2 2" xfId="53835" xr:uid="{58295E78-80AC-43F4-A72E-C3F56E601186}"/>
    <cellStyle name="Comma 15 4 3 2 3" xfId="35581" xr:uid="{C94C3175-267E-4C6F-A6A7-1960165AF4B3}"/>
    <cellStyle name="Comma 15 4 3 3" xfId="13677" xr:uid="{56E9D56F-33A9-42AF-9F20-3106BC87DB0E}"/>
    <cellStyle name="Comma 15 4 3 3 2" xfId="50185" xr:uid="{C5D47A01-3803-42D5-9F36-B05279856605}"/>
    <cellStyle name="Comma 15 4 3 3 3" xfId="31931" xr:uid="{30DF85B0-84F9-4D9E-A24D-EFC805791745}"/>
    <cellStyle name="Comma 15 4 3 4" xfId="10027" xr:uid="{8730CE22-C99C-4084-BA2A-1A68EBE8218E}"/>
    <cellStyle name="Comma 15 4 3 4 2" xfId="46535" xr:uid="{07FE1DDD-4287-431E-A715-CE29CE428152}"/>
    <cellStyle name="Comma 15 4 3 4 3" xfId="28281" xr:uid="{74F60D10-EEEC-4F43-A184-B9E9AF05AA17}"/>
    <cellStyle name="Comma 15 4 3 5" xfId="6377" xr:uid="{C19543CE-779C-4D5E-AF58-8BD0086F4047}"/>
    <cellStyle name="Comma 15 4 3 5 2" xfId="42885" xr:uid="{920267E5-FFFE-480F-A503-D84996A321E6}"/>
    <cellStyle name="Comma 15 4 3 5 3" xfId="24631" xr:uid="{FB5A6136-E1EB-40DD-B3D4-B86B41BF376B}"/>
    <cellStyle name="Comma 15 4 3 6" xfId="39235" xr:uid="{B0B27D4F-0905-4BE2-8A05-F11B30910A1D}"/>
    <cellStyle name="Comma 15 4 3 7" xfId="20981" xr:uid="{63767B2F-A0BC-406D-8800-F9E596D8E1BB}"/>
    <cellStyle name="Comma 15 4 4" xfId="1997" xr:uid="{91968351-C84C-47B8-8C0D-15B100716A2B}"/>
    <cellStyle name="Comma 15 4 4 2" xfId="16597" xr:uid="{7E89A301-33DB-419D-9B41-AB2F25DDFEDD}"/>
    <cellStyle name="Comma 15 4 4 2 2" xfId="53105" xr:uid="{85F2EC4E-C094-4116-9FAB-01597B7DC487}"/>
    <cellStyle name="Comma 15 4 4 2 3" xfId="34851" xr:uid="{23807A51-9415-446C-80EA-903EB8512EC9}"/>
    <cellStyle name="Comma 15 4 4 3" xfId="12947" xr:uid="{5F72645A-C330-45FB-BA56-B38A42895263}"/>
    <cellStyle name="Comma 15 4 4 3 2" xfId="49455" xr:uid="{8C2E0969-5954-4928-A20D-63539BB8B8AB}"/>
    <cellStyle name="Comma 15 4 4 3 3" xfId="31201" xr:uid="{33A22650-2F62-4F0B-AFF5-BF134011F2B9}"/>
    <cellStyle name="Comma 15 4 4 4" xfId="9297" xr:uid="{937CED5D-158E-476F-9FE1-B614B12890F3}"/>
    <cellStyle name="Comma 15 4 4 4 2" xfId="45805" xr:uid="{2BF6F776-C96D-42FA-86FA-83B1EAEFCA48}"/>
    <cellStyle name="Comma 15 4 4 4 3" xfId="27551" xr:uid="{37C95CF8-09E6-45CC-9BB9-A43B91701A49}"/>
    <cellStyle name="Comma 15 4 4 5" xfId="5647" xr:uid="{206B4D0D-08DA-48BD-883A-00063325AD25}"/>
    <cellStyle name="Comma 15 4 4 5 2" xfId="42155" xr:uid="{AD954B97-6729-4BCB-A348-55DBE0F59E6D}"/>
    <cellStyle name="Comma 15 4 4 5 3" xfId="23901" xr:uid="{2AF34CB7-496E-4C92-AC4F-5DA8237357D1}"/>
    <cellStyle name="Comma 15 4 4 6" xfId="38505" xr:uid="{23E2B4DA-FFAF-4A64-A34C-04A66AFDF296}"/>
    <cellStyle name="Comma 15 4 4 7" xfId="20251" xr:uid="{26AEB276-61F2-46E0-8CD0-365B910D709E}"/>
    <cellStyle name="Comma 15 4 5" xfId="1267" xr:uid="{A5E4306E-4309-4B78-A713-9AF7FB53FD37}"/>
    <cellStyle name="Comma 15 4 5 2" xfId="15867" xr:uid="{B263695B-D4B6-4555-8448-046920F5ED45}"/>
    <cellStyle name="Comma 15 4 5 2 2" xfId="52375" xr:uid="{17203D53-BCEF-457B-A962-3E6E22B50010}"/>
    <cellStyle name="Comma 15 4 5 2 3" xfId="34121" xr:uid="{E765AEBC-4DD5-4E49-9996-CC871051845B}"/>
    <cellStyle name="Comma 15 4 5 3" xfId="12217" xr:uid="{266E332F-D56A-4A21-BEE4-58546DB57E97}"/>
    <cellStyle name="Comma 15 4 5 3 2" xfId="48725" xr:uid="{B47C0F41-85E4-488F-B2FD-751844412B5D}"/>
    <cellStyle name="Comma 15 4 5 3 3" xfId="30471" xr:uid="{7F59C526-8ADC-44AE-9525-019CF3092CB1}"/>
    <cellStyle name="Comma 15 4 5 4" xfId="8567" xr:uid="{A3B9ACC3-EB92-4927-88FD-2CCB5D8055E1}"/>
    <cellStyle name="Comma 15 4 5 4 2" xfId="45075" xr:uid="{06AE16A3-16C2-4625-ABD5-3CA16E2DD18F}"/>
    <cellStyle name="Comma 15 4 5 4 3" xfId="26821" xr:uid="{F4F2F55F-25FB-48C4-9562-A48DA6857F96}"/>
    <cellStyle name="Comma 15 4 5 5" xfId="4917" xr:uid="{E7B68B52-3DCF-42E4-BD96-4BEDED30F207}"/>
    <cellStyle name="Comma 15 4 5 5 2" xfId="41425" xr:uid="{97F119EF-3955-4656-A6AB-4E7A83AC5DDF}"/>
    <cellStyle name="Comma 15 4 5 5 3" xfId="23171" xr:uid="{C90A686E-FBA4-4E6A-964C-492F84471E55}"/>
    <cellStyle name="Comma 15 4 5 6" xfId="37775" xr:uid="{6F700455-A582-41D0-8C00-20B853C4D402}"/>
    <cellStyle name="Comma 15 4 5 7" xfId="19521" xr:uid="{4707A0EE-0607-44F2-9E49-F4C237964941}"/>
    <cellStyle name="Comma 15 4 6" xfId="15137" xr:uid="{CC79CF8C-49C0-41C4-9FE8-CB7ECBF177F9}"/>
    <cellStyle name="Comma 15 4 6 2" xfId="51645" xr:uid="{4BCB63E2-CA6F-461C-8DCA-60A87A050B80}"/>
    <cellStyle name="Comma 15 4 6 3" xfId="33391" xr:uid="{98933A06-55C1-422B-8383-B4C04B8FDB38}"/>
    <cellStyle name="Comma 15 4 7" xfId="11487" xr:uid="{7159D1B5-8DA2-4EA0-8EDD-48F87C2B0762}"/>
    <cellStyle name="Comma 15 4 7 2" xfId="47995" xr:uid="{748179D3-5BDA-4F67-87C4-627C6C4BFAD2}"/>
    <cellStyle name="Comma 15 4 7 3" xfId="29741" xr:uid="{8F6CC8CF-3DE8-49F0-AA52-D4B194F99DE4}"/>
    <cellStyle name="Comma 15 4 8" xfId="7837" xr:uid="{34946BF9-0B89-4903-AF65-8628A5ADD512}"/>
    <cellStyle name="Comma 15 4 8 2" xfId="44345" xr:uid="{7E6FE3E4-652B-4486-84CB-55ED0DD71566}"/>
    <cellStyle name="Comma 15 4 8 3" xfId="26091" xr:uid="{6096B433-706B-417A-8610-EFBAFB207BF1}"/>
    <cellStyle name="Comma 15 4 9" xfId="4187" xr:uid="{B6D981F5-9F7F-4C67-A47A-8E3DB4BF7230}"/>
    <cellStyle name="Comma 15 4 9 2" xfId="40695" xr:uid="{E43319AA-8CC6-4DB4-9D98-DFDB153E6864}"/>
    <cellStyle name="Comma 15 4 9 3" xfId="22441" xr:uid="{2213182E-C448-4734-B191-9A23D03E90CB}"/>
    <cellStyle name="Comma 15 5" xfId="433" xr:uid="{4612EDC0-E0B5-4CA2-BA44-BBD788502269}"/>
    <cellStyle name="Comma 15 5 10" xfId="36941" xr:uid="{E789CB9C-4803-429C-8138-F45EA2D78C6A}"/>
    <cellStyle name="Comma 15 5 11" xfId="18687" xr:uid="{2A07577B-F642-44B5-850B-4359777C0673}"/>
    <cellStyle name="Comma 15 5 2" xfId="3353" xr:uid="{45C72BC9-2FDE-43E0-92AB-198A3709170F}"/>
    <cellStyle name="Comma 15 5 2 2" xfId="17953" xr:uid="{A783ED5E-1A69-478C-B134-8F0C69BCD229}"/>
    <cellStyle name="Comma 15 5 2 2 2" xfId="54461" xr:uid="{EA122E8A-5C8A-4118-8C95-0D9DF99A667C}"/>
    <cellStyle name="Comma 15 5 2 2 3" xfId="36207" xr:uid="{41AB5193-97B3-4C9B-8ED8-214C7AB43294}"/>
    <cellStyle name="Comma 15 5 2 3" xfId="14303" xr:uid="{D286B614-A597-4398-899F-2FFA43EFFB3B}"/>
    <cellStyle name="Comma 15 5 2 3 2" xfId="50811" xr:uid="{344971FD-53C2-4D47-92C6-2DFCD2BC53C5}"/>
    <cellStyle name="Comma 15 5 2 3 3" xfId="32557" xr:uid="{99B899C0-3410-4DDA-9B79-B939E2DD14C1}"/>
    <cellStyle name="Comma 15 5 2 4" xfId="10653" xr:uid="{29B1C529-9C58-4848-8B18-ABFC83CA27ED}"/>
    <cellStyle name="Comma 15 5 2 4 2" xfId="47161" xr:uid="{142EC0F3-F913-46CC-9A1D-18033E123FFF}"/>
    <cellStyle name="Comma 15 5 2 4 3" xfId="28907" xr:uid="{14B055A8-C557-4B3E-A292-EE43500F11AD}"/>
    <cellStyle name="Comma 15 5 2 5" xfId="7003" xr:uid="{9B2CFDB5-1AA4-4DEF-9B45-07ED1E6FCF1D}"/>
    <cellStyle name="Comma 15 5 2 5 2" xfId="43511" xr:uid="{D6419704-BBAB-40E7-ABB2-18D088FBE8F3}"/>
    <cellStyle name="Comma 15 5 2 5 3" xfId="25257" xr:uid="{C7516874-BC21-460D-A47E-3CAB752CAAD2}"/>
    <cellStyle name="Comma 15 5 2 6" xfId="39861" xr:uid="{472F83B8-8F3B-40EF-8960-DE514A9F8444}"/>
    <cellStyle name="Comma 15 5 2 7" xfId="21607" xr:uid="{3E2BC2DD-1509-4356-8ED0-803EF9464F0F}"/>
    <cellStyle name="Comma 15 5 3" xfId="2623" xr:uid="{D1D12AFE-A1B4-48DF-A5FE-DF6DA27ABA36}"/>
    <cellStyle name="Comma 15 5 3 2" xfId="17223" xr:uid="{25AB929A-D561-4E43-85D7-87CE05975D67}"/>
    <cellStyle name="Comma 15 5 3 2 2" xfId="53731" xr:uid="{11736B02-730B-423D-8022-93EA9151BA80}"/>
    <cellStyle name="Comma 15 5 3 2 3" xfId="35477" xr:uid="{9A2F86A3-721D-44A4-922B-CB76E1B5F23C}"/>
    <cellStyle name="Comma 15 5 3 3" xfId="13573" xr:uid="{8E6138BC-D498-4BC2-9104-EC5E106138CF}"/>
    <cellStyle name="Comma 15 5 3 3 2" xfId="50081" xr:uid="{7C75CE24-FF6B-4635-B359-07D472BADB09}"/>
    <cellStyle name="Comma 15 5 3 3 3" xfId="31827" xr:uid="{82A9DB10-691F-46A5-B025-92D4817DED0C}"/>
    <cellStyle name="Comma 15 5 3 4" xfId="9923" xr:uid="{0E8F34D1-4015-4768-B8AB-11852A50DEA8}"/>
    <cellStyle name="Comma 15 5 3 4 2" xfId="46431" xr:uid="{57DE3D00-2D5E-4AB4-AB26-2F180710988C}"/>
    <cellStyle name="Comma 15 5 3 4 3" xfId="28177" xr:uid="{8E0D1FBE-3EC6-412C-871A-F810E74A7B91}"/>
    <cellStyle name="Comma 15 5 3 5" xfId="6273" xr:uid="{2B4D88A8-C2A0-45FF-85F8-58737691DB70}"/>
    <cellStyle name="Comma 15 5 3 5 2" xfId="42781" xr:uid="{20806628-34EF-4804-860B-01A5A6C6F9B5}"/>
    <cellStyle name="Comma 15 5 3 5 3" xfId="24527" xr:uid="{00B3780E-B3E5-4125-94D3-5BDF45C8CDC7}"/>
    <cellStyle name="Comma 15 5 3 6" xfId="39131" xr:uid="{CD982E64-54B7-4C68-A248-DD8BE0713EDB}"/>
    <cellStyle name="Comma 15 5 3 7" xfId="20877" xr:uid="{1B5BF38D-5044-49F8-92A6-A37271CC33E6}"/>
    <cellStyle name="Comma 15 5 4" xfId="1893" xr:uid="{87A0834B-E3D3-406D-90D0-0E7BB0C88CFD}"/>
    <cellStyle name="Comma 15 5 4 2" xfId="16493" xr:uid="{83AEB9A3-B781-4431-985F-D17FCA154777}"/>
    <cellStyle name="Comma 15 5 4 2 2" xfId="53001" xr:uid="{E1175EA3-2170-4DBA-81B3-99AE293FD3B2}"/>
    <cellStyle name="Comma 15 5 4 2 3" xfId="34747" xr:uid="{CFB6A6DD-294A-4AFC-9BC1-7554513FB977}"/>
    <cellStyle name="Comma 15 5 4 3" xfId="12843" xr:uid="{D25EFDAB-3254-4D0B-B947-A6743D1B474C}"/>
    <cellStyle name="Comma 15 5 4 3 2" xfId="49351" xr:uid="{2D3D4F26-D911-47E3-B5D2-3BD15CB6DBD6}"/>
    <cellStyle name="Comma 15 5 4 3 3" xfId="31097" xr:uid="{E0E0FF87-CDAB-4588-BB85-A7A4F74EB667}"/>
    <cellStyle name="Comma 15 5 4 4" xfId="9193" xr:uid="{0A33D75D-8D9D-423F-AE44-E36670027BA1}"/>
    <cellStyle name="Comma 15 5 4 4 2" xfId="45701" xr:uid="{F8880754-3544-42A2-B866-7EE6CE871BBE}"/>
    <cellStyle name="Comma 15 5 4 4 3" xfId="27447" xr:uid="{2F1CC819-8569-4A90-8EB3-5A93778557AA}"/>
    <cellStyle name="Comma 15 5 4 5" xfId="5543" xr:uid="{2AFBB0A9-FD42-41E5-9A6B-342E150F2C6E}"/>
    <cellStyle name="Comma 15 5 4 5 2" xfId="42051" xr:uid="{23D3EBDD-EF76-4930-B390-E5A6DF171900}"/>
    <cellStyle name="Comma 15 5 4 5 3" xfId="23797" xr:uid="{5D317DC2-97FF-4540-805A-42CC0E80DC0A}"/>
    <cellStyle name="Comma 15 5 4 6" xfId="38401" xr:uid="{0779E898-A6AE-425D-92E9-41B7FBEDFF45}"/>
    <cellStyle name="Comma 15 5 4 7" xfId="20147" xr:uid="{2F61D4D5-331C-415F-8A0B-76DE902CE559}"/>
    <cellStyle name="Comma 15 5 5" xfId="1163" xr:uid="{B7B39982-4E62-4BC7-8585-ECECE64D5580}"/>
    <cellStyle name="Comma 15 5 5 2" xfId="15763" xr:uid="{F5B0642B-73C0-47F8-A2A9-D08C04775BCA}"/>
    <cellStyle name="Comma 15 5 5 2 2" xfId="52271" xr:uid="{6CD12F01-4DD2-4DE6-A7CA-ACAECDD1425E}"/>
    <cellStyle name="Comma 15 5 5 2 3" xfId="34017" xr:uid="{4A024B0A-FA69-4DFA-9359-19F0EEBAD697}"/>
    <cellStyle name="Comma 15 5 5 3" xfId="12113" xr:uid="{B5AB661A-70BC-4B30-8DC8-9F8B822E5FFB}"/>
    <cellStyle name="Comma 15 5 5 3 2" xfId="48621" xr:uid="{B1530DAA-EB79-413F-BB3E-10EB8BBD6811}"/>
    <cellStyle name="Comma 15 5 5 3 3" xfId="30367" xr:uid="{51731418-6BA8-45BE-96F7-218B65CC280F}"/>
    <cellStyle name="Comma 15 5 5 4" xfId="8463" xr:uid="{5E777D71-AA10-4F4B-A2DE-F84981A1D9AC}"/>
    <cellStyle name="Comma 15 5 5 4 2" xfId="44971" xr:uid="{93907DA0-9477-486B-A9D1-CF14CD962294}"/>
    <cellStyle name="Comma 15 5 5 4 3" xfId="26717" xr:uid="{A79CA4AD-D079-4D35-A83A-96B1281C1BE9}"/>
    <cellStyle name="Comma 15 5 5 5" xfId="4813" xr:uid="{C2877903-1B20-4F29-9756-A285281866EC}"/>
    <cellStyle name="Comma 15 5 5 5 2" xfId="41321" xr:uid="{49EFBE59-10D5-482B-9293-4292660FF8D1}"/>
    <cellStyle name="Comma 15 5 5 5 3" xfId="23067" xr:uid="{9178665D-4C83-4841-BC19-C0D6FF2025A0}"/>
    <cellStyle name="Comma 15 5 5 6" xfId="37671" xr:uid="{F8D2E2D1-B12B-43A5-B02D-FAA11A2AA6AE}"/>
    <cellStyle name="Comma 15 5 5 7" xfId="19417" xr:uid="{80230EEC-869A-45AC-9B76-6496A5F83050}"/>
    <cellStyle name="Comma 15 5 6" xfId="15033" xr:uid="{86A30EE4-2407-4540-8770-8DBC066AE57F}"/>
    <cellStyle name="Comma 15 5 6 2" xfId="51541" xr:uid="{4FAACDA5-3A0A-4BF9-91DD-FB2FD3569221}"/>
    <cellStyle name="Comma 15 5 6 3" xfId="33287" xr:uid="{872E0BA0-862A-4D15-AE1F-809291982DAA}"/>
    <cellStyle name="Comma 15 5 7" xfId="11383" xr:uid="{E2DA05B1-4A4F-4F6E-AA6A-7E23044758D8}"/>
    <cellStyle name="Comma 15 5 7 2" xfId="47891" xr:uid="{5CFEDEF2-CF9F-416D-B47B-325C11063099}"/>
    <cellStyle name="Comma 15 5 7 3" xfId="29637" xr:uid="{FA1BCCF0-C1BE-43EE-B5AD-8D8E3426A49C}"/>
    <cellStyle name="Comma 15 5 8" xfId="7733" xr:uid="{B9E32ECB-40C5-4778-9BFC-DA7CF52A459E}"/>
    <cellStyle name="Comma 15 5 8 2" xfId="44241" xr:uid="{94B8AEE8-1135-4793-A462-C2C2CE18CDF3}"/>
    <cellStyle name="Comma 15 5 8 3" xfId="25987" xr:uid="{A529A512-BA8F-48DD-A380-CA02FE881E1A}"/>
    <cellStyle name="Comma 15 5 9" xfId="4083" xr:uid="{D90CBF53-CFE4-4A2A-97E6-E7E8EAE1B162}"/>
    <cellStyle name="Comma 15 5 9 2" xfId="40591" xr:uid="{56D0183F-D457-442A-9868-362ABCB0ED46}"/>
    <cellStyle name="Comma 15 5 9 3" xfId="22337" xr:uid="{D0B930D1-EE9D-4E38-AF2B-FA5E8F9F0DAD}"/>
    <cellStyle name="Comma 15 6" xfId="329" xr:uid="{3BEB29EC-C928-43A2-A7B5-D223B1BF84B8}"/>
    <cellStyle name="Comma 15 6 10" xfId="36837" xr:uid="{79D6DBFD-302E-43CF-9297-FE490309566F}"/>
    <cellStyle name="Comma 15 6 11" xfId="18583" xr:uid="{411A9F9C-413A-4610-97FB-C3B1EF0F35B7}"/>
    <cellStyle name="Comma 15 6 2" xfId="3249" xr:uid="{F6437773-C411-404F-91F8-B48A85BC529A}"/>
    <cellStyle name="Comma 15 6 2 2" xfId="17849" xr:uid="{B50D0135-257D-46B6-A3BA-DC1B94AF7C9F}"/>
    <cellStyle name="Comma 15 6 2 2 2" xfId="54357" xr:uid="{B018BDCC-B821-4DED-BAFE-A557370D66E6}"/>
    <cellStyle name="Comma 15 6 2 2 3" xfId="36103" xr:uid="{9C8D2904-0CAD-4874-9189-68DA9638EA91}"/>
    <cellStyle name="Comma 15 6 2 3" xfId="14199" xr:uid="{9A219AF5-03FB-48BA-8179-2346EC85F675}"/>
    <cellStyle name="Comma 15 6 2 3 2" xfId="50707" xr:uid="{502F7CEE-B0AC-4EA4-87F1-9BE8063B3590}"/>
    <cellStyle name="Comma 15 6 2 3 3" xfId="32453" xr:uid="{33D51CA0-24B2-4928-96AD-D9D549FF04A6}"/>
    <cellStyle name="Comma 15 6 2 4" xfId="10549" xr:uid="{B5E0B136-809D-45F3-8E44-91AECC98319E}"/>
    <cellStyle name="Comma 15 6 2 4 2" xfId="47057" xr:uid="{343EDB45-99C4-4012-8335-72145C9508F9}"/>
    <cellStyle name="Comma 15 6 2 4 3" xfId="28803" xr:uid="{0B2EB999-1E73-4188-BDEC-5F7F196346BA}"/>
    <cellStyle name="Comma 15 6 2 5" xfId="6899" xr:uid="{8431996C-AEAC-4F5C-B511-2C2B7797F956}"/>
    <cellStyle name="Comma 15 6 2 5 2" xfId="43407" xr:uid="{CB8614F4-3B23-4CB8-9480-DDBBE893F512}"/>
    <cellStyle name="Comma 15 6 2 5 3" xfId="25153" xr:uid="{167342C6-2994-49A1-B8CD-F7B8F137E343}"/>
    <cellStyle name="Comma 15 6 2 6" xfId="39757" xr:uid="{5BDF839F-82E1-42B2-8F9C-824E2F2235B5}"/>
    <cellStyle name="Comma 15 6 2 7" xfId="21503" xr:uid="{60EE8240-1EE0-4887-8BAC-63412242E527}"/>
    <cellStyle name="Comma 15 6 3" xfId="2519" xr:uid="{8FC7DEEC-D1E6-4473-997A-D71EBA9551E6}"/>
    <cellStyle name="Comma 15 6 3 2" xfId="17119" xr:uid="{7B6E7D64-5D5C-4BCA-A52E-EF6A6DE0C250}"/>
    <cellStyle name="Comma 15 6 3 2 2" xfId="53627" xr:uid="{F595AE6B-D2B0-4DEA-987A-2564FCE09A48}"/>
    <cellStyle name="Comma 15 6 3 2 3" xfId="35373" xr:uid="{B0746003-9E8D-4819-89A5-DD13533BC3B5}"/>
    <cellStyle name="Comma 15 6 3 3" xfId="13469" xr:uid="{183722B1-86A8-4632-9654-76691BE91060}"/>
    <cellStyle name="Comma 15 6 3 3 2" xfId="49977" xr:uid="{2FD5E45C-F82F-4CC1-A546-E6734AD0ED1E}"/>
    <cellStyle name="Comma 15 6 3 3 3" xfId="31723" xr:uid="{4A93A9DC-B2AF-4681-A422-0D561182CF2B}"/>
    <cellStyle name="Comma 15 6 3 4" xfId="9819" xr:uid="{2BA30A26-C088-4E7E-9110-334345294D70}"/>
    <cellStyle name="Comma 15 6 3 4 2" xfId="46327" xr:uid="{2080E8EA-5F0E-4ACD-92C6-632CC9D0093F}"/>
    <cellStyle name="Comma 15 6 3 4 3" xfId="28073" xr:uid="{5DB02E6B-2299-43AA-8CE4-40E6B6BB4769}"/>
    <cellStyle name="Comma 15 6 3 5" xfId="6169" xr:uid="{F2534118-E384-4F3F-9C57-8B7C1C912A18}"/>
    <cellStyle name="Comma 15 6 3 5 2" xfId="42677" xr:uid="{79C21498-6960-4E53-A1DC-D3D1349A661E}"/>
    <cellStyle name="Comma 15 6 3 5 3" xfId="24423" xr:uid="{0718BC62-A7FE-4DF5-900C-91D8B52E5320}"/>
    <cellStyle name="Comma 15 6 3 6" xfId="39027" xr:uid="{9590C0A6-C953-433D-8A36-C338C5DF050A}"/>
    <cellStyle name="Comma 15 6 3 7" xfId="20773" xr:uid="{91FA8260-D03E-4A62-BC6F-8F5A0DE53F0B}"/>
    <cellStyle name="Comma 15 6 4" xfId="1789" xr:uid="{28B306D6-7617-42AE-B386-8DB4B23A9B98}"/>
    <cellStyle name="Comma 15 6 4 2" xfId="16389" xr:uid="{3BA31B3D-5050-49DA-8002-3DCA53A7EA0D}"/>
    <cellStyle name="Comma 15 6 4 2 2" xfId="52897" xr:uid="{AE4C022D-4C1E-4A3C-9F88-10CBB9FFA86A}"/>
    <cellStyle name="Comma 15 6 4 2 3" xfId="34643" xr:uid="{5D81956A-A529-4BF1-8EE7-E23CDE1DFF4C}"/>
    <cellStyle name="Comma 15 6 4 3" xfId="12739" xr:uid="{92FF8FE8-24B1-4F9E-934B-19A496974542}"/>
    <cellStyle name="Comma 15 6 4 3 2" xfId="49247" xr:uid="{206C5E5B-1DEC-4139-9153-BA79BFA3C9A9}"/>
    <cellStyle name="Comma 15 6 4 3 3" xfId="30993" xr:uid="{5C2371B1-6E0D-451E-88BE-2902DBD149F0}"/>
    <cellStyle name="Comma 15 6 4 4" xfId="9089" xr:uid="{37A6EE87-9BDA-456F-9075-C012018D564D}"/>
    <cellStyle name="Comma 15 6 4 4 2" xfId="45597" xr:uid="{51D10F24-1B0B-47D2-ACCB-1110952F6F2E}"/>
    <cellStyle name="Comma 15 6 4 4 3" xfId="27343" xr:uid="{9B369780-1B72-49DA-8180-548AD31E935D}"/>
    <cellStyle name="Comma 15 6 4 5" xfId="5439" xr:uid="{8A595D7C-21AC-4B7F-8A81-E899CA70F6DC}"/>
    <cellStyle name="Comma 15 6 4 5 2" xfId="41947" xr:uid="{D28EDACB-665C-458C-81C1-B024F5D2E815}"/>
    <cellStyle name="Comma 15 6 4 5 3" xfId="23693" xr:uid="{648A1B1C-422B-4198-932E-69156CCA3D80}"/>
    <cellStyle name="Comma 15 6 4 6" xfId="38297" xr:uid="{720AB54E-AE8E-45DA-8281-816810B7DF64}"/>
    <cellStyle name="Comma 15 6 4 7" xfId="20043" xr:uid="{7744181B-2583-4FC7-8052-98CF4B65BC0A}"/>
    <cellStyle name="Comma 15 6 5" xfId="1059" xr:uid="{5425ADCC-0F88-4322-9E4F-5D96F000BC26}"/>
    <cellStyle name="Comma 15 6 5 2" xfId="15659" xr:uid="{ABE9886B-EA3C-42A8-B7F6-943298788C4F}"/>
    <cellStyle name="Comma 15 6 5 2 2" xfId="52167" xr:uid="{AE929DDD-B18F-4B8E-B511-D8AC229E4915}"/>
    <cellStyle name="Comma 15 6 5 2 3" xfId="33913" xr:uid="{B47311D5-4AF4-4F70-8257-4B3F3CBEBF14}"/>
    <cellStyle name="Comma 15 6 5 3" xfId="12009" xr:uid="{A8C8E18F-8DC9-428A-8E4E-6463BEBD7BD5}"/>
    <cellStyle name="Comma 15 6 5 3 2" xfId="48517" xr:uid="{5F8A2DFB-8C50-4EBB-80BC-D31953EA78F8}"/>
    <cellStyle name="Comma 15 6 5 3 3" xfId="30263" xr:uid="{476E8A3D-4ECE-46B2-BF33-01819FCFAAD5}"/>
    <cellStyle name="Comma 15 6 5 4" xfId="8359" xr:uid="{A59DC33E-93C2-48C5-B3AD-812CE7A7D2D6}"/>
    <cellStyle name="Comma 15 6 5 4 2" xfId="44867" xr:uid="{795A2835-BFCC-4B7D-9C8B-8A9FD50CB974}"/>
    <cellStyle name="Comma 15 6 5 4 3" xfId="26613" xr:uid="{714A8D88-29D8-4566-96AE-E89A78430BA3}"/>
    <cellStyle name="Comma 15 6 5 5" xfId="4709" xr:uid="{8DDE11F5-5ECF-4B73-81D7-02E42FEF21AC}"/>
    <cellStyle name="Comma 15 6 5 5 2" xfId="41217" xr:uid="{DFA07CEC-8F07-488E-9EBA-5317005B0726}"/>
    <cellStyle name="Comma 15 6 5 5 3" xfId="22963" xr:uid="{57769182-4E68-4F9C-AC05-0B8093F16760}"/>
    <cellStyle name="Comma 15 6 5 6" xfId="37567" xr:uid="{FD4D2848-F575-47BC-A044-C33DFD909734}"/>
    <cellStyle name="Comma 15 6 5 7" xfId="19313" xr:uid="{FEF3027F-D694-4701-80DE-A52B710C7DAC}"/>
    <cellStyle name="Comma 15 6 6" xfId="14929" xr:uid="{C6EC967A-74BE-42A4-862D-9F6880DF4479}"/>
    <cellStyle name="Comma 15 6 6 2" xfId="51437" xr:uid="{8D58762B-58E1-4070-B9E7-4957D5196BF6}"/>
    <cellStyle name="Comma 15 6 6 3" xfId="33183" xr:uid="{3CE462A6-A308-4776-9116-27D9ABAAEFB6}"/>
    <cellStyle name="Comma 15 6 7" xfId="11279" xr:uid="{890B4953-3CC5-418C-8B5E-E4E5F61CD4D7}"/>
    <cellStyle name="Comma 15 6 7 2" xfId="47787" xr:uid="{533B1F20-92E4-4192-8750-014DD3EFB728}"/>
    <cellStyle name="Comma 15 6 7 3" xfId="29533" xr:uid="{7776E163-E9B3-4113-A3B2-A6D9417E4614}"/>
    <cellStyle name="Comma 15 6 8" xfId="7629" xr:uid="{34A6C208-4201-4019-9978-B684A1E0490A}"/>
    <cellStyle name="Comma 15 6 8 2" xfId="44137" xr:uid="{4F278C81-4E74-4B59-93ED-72CA794963DF}"/>
    <cellStyle name="Comma 15 6 8 3" xfId="25883" xr:uid="{7C5C12F4-E75B-4A6D-9BBE-3702022EEF6A}"/>
    <cellStyle name="Comma 15 6 9" xfId="3979" xr:uid="{BEE85C0C-4DFC-4E42-94F6-7CD8C58F4AB1}"/>
    <cellStyle name="Comma 15 6 9 2" xfId="40487" xr:uid="{FC879960-4FE3-4984-9B43-A9DC8DB88D35}"/>
    <cellStyle name="Comma 15 6 9 3" xfId="22233" xr:uid="{169C75B6-92A4-4F29-BE13-FA87BA5DAD49}"/>
    <cellStyle name="Comma 15 7" xfId="225" xr:uid="{B7E69B43-D298-4C86-9DEC-3040A5A81070}"/>
    <cellStyle name="Comma 15 7 10" xfId="36733" xr:uid="{83471D2F-E47C-4410-9EC4-893AC57AC3A6}"/>
    <cellStyle name="Comma 15 7 11" xfId="18479" xr:uid="{00841312-C0D7-4C63-8F66-72693BF59BEF}"/>
    <cellStyle name="Comma 15 7 2" xfId="3145" xr:uid="{EE069690-7627-4592-AB9B-50B1BE8E80AC}"/>
    <cellStyle name="Comma 15 7 2 2" xfId="17745" xr:uid="{74D1AD69-A1AB-4058-B7C2-44EFD6C52697}"/>
    <cellStyle name="Comma 15 7 2 2 2" xfId="54253" xr:uid="{A77298A0-4A6C-4152-A284-398FE397723F}"/>
    <cellStyle name="Comma 15 7 2 2 3" xfId="35999" xr:uid="{78EFC6CC-FB3D-43B9-954F-AD9FFE1B14BD}"/>
    <cellStyle name="Comma 15 7 2 3" xfId="14095" xr:uid="{B14BC1D0-27A9-433E-A864-3D7022EE6B51}"/>
    <cellStyle name="Comma 15 7 2 3 2" xfId="50603" xr:uid="{5D9F37DB-B1F6-4F46-AD34-42750646FF3F}"/>
    <cellStyle name="Comma 15 7 2 3 3" xfId="32349" xr:uid="{2DF16EFD-54EA-4531-BB78-1E29D49DB8B0}"/>
    <cellStyle name="Comma 15 7 2 4" xfId="10445" xr:uid="{483AE147-AE58-48AD-882E-FA4D3695746D}"/>
    <cellStyle name="Comma 15 7 2 4 2" xfId="46953" xr:uid="{5BEF3D36-2CCC-49CC-A2D3-6CAB8C8061E0}"/>
    <cellStyle name="Comma 15 7 2 4 3" xfId="28699" xr:uid="{8A5ED598-7246-4A07-8A05-BA72B66CA885}"/>
    <cellStyle name="Comma 15 7 2 5" xfId="6795" xr:uid="{6457FDC9-6EF7-4C24-97E5-ADB0DA915B4D}"/>
    <cellStyle name="Comma 15 7 2 5 2" xfId="43303" xr:uid="{6401C46D-FD47-4AA9-A8CA-AF00A516C1B1}"/>
    <cellStyle name="Comma 15 7 2 5 3" xfId="25049" xr:uid="{C958F862-8696-4091-9876-54ADDA03C886}"/>
    <cellStyle name="Comma 15 7 2 6" xfId="39653" xr:uid="{335390B9-7059-45FA-A66F-37DBAA99365F}"/>
    <cellStyle name="Comma 15 7 2 7" xfId="21399" xr:uid="{96587A7F-DC1D-4612-A992-F152301B05B3}"/>
    <cellStyle name="Comma 15 7 3" xfId="2415" xr:uid="{9EEF881B-FFD7-44A5-AD14-6C0A7E7EF2B1}"/>
    <cellStyle name="Comma 15 7 3 2" xfId="17015" xr:uid="{0A2CC20C-BB74-480D-B10E-5AF4C83D8F17}"/>
    <cellStyle name="Comma 15 7 3 2 2" xfId="53523" xr:uid="{BC79C6CA-653E-40FF-A7BC-27BF567A4450}"/>
    <cellStyle name="Comma 15 7 3 2 3" xfId="35269" xr:uid="{A1B4B415-8015-402A-828F-1BEDC3434CCD}"/>
    <cellStyle name="Comma 15 7 3 3" xfId="13365" xr:uid="{163401FA-3078-4E56-AF67-DA8E1100A727}"/>
    <cellStyle name="Comma 15 7 3 3 2" xfId="49873" xr:uid="{F2E68370-545F-4697-A4F8-01D56BA2BCB0}"/>
    <cellStyle name="Comma 15 7 3 3 3" xfId="31619" xr:uid="{30B04F84-C38B-4935-B459-A66F63BB5346}"/>
    <cellStyle name="Comma 15 7 3 4" xfId="9715" xr:uid="{7CABCCF0-26DF-4F96-A05A-174BAC49C882}"/>
    <cellStyle name="Comma 15 7 3 4 2" xfId="46223" xr:uid="{5946A3A8-6CFF-4CBF-804C-612EB67FB4D4}"/>
    <cellStyle name="Comma 15 7 3 4 3" xfId="27969" xr:uid="{F13F56F7-F44E-4C52-9706-4E796080A25A}"/>
    <cellStyle name="Comma 15 7 3 5" xfId="6065" xr:uid="{970159C9-C3F3-4193-A197-D24EE0B5B584}"/>
    <cellStyle name="Comma 15 7 3 5 2" xfId="42573" xr:uid="{D0522B99-A55A-49A7-A351-F4FC7BAD08C4}"/>
    <cellStyle name="Comma 15 7 3 5 3" xfId="24319" xr:uid="{45B543B7-7A01-4724-B586-52018C9D564A}"/>
    <cellStyle name="Comma 15 7 3 6" xfId="38923" xr:uid="{5AB55CE2-EBAE-4332-873E-F26FB4AE7972}"/>
    <cellStyle name="Comma 15 7 3 7" xfId="20669" xr:uid="{735F1E81-1393-4119-A624-BEE21E1254DD}"/>
    <cellStyle name="Comma 15 7 4" xfId="1685" xr:uid="{964AA1C3-E0EA-462D-BF78-0953FDAB02E4}"/>
    <cellStyle name="Comma 15 7 4 2" xfId="16285" xr:uid="{54B815E9-37EF-4A79-A5B6-69CC18DD7833}"/>
    <cellStyle name="Comma 15 7 4 2 2" xfId="52793" xr:uid="{2C7DC44F-BCB2-49DE-9DDC-7204EAE120FF}"/>
    <cellStyle name="Comma 15 7 4 2 3" xfId="34539" xr:uid="{59A4F1DC-BA8C-43EE-A1E2-1FF287D6BF09}"/>
    <cellStyle name="Comma 15 7 4 3" xfId="12635" xr:uid="{F2641D02-FEA4-49A5-A6BA-7394023499F6}"/>
    <cellStyle name="Comma 15 7 4 3 2" xfId="49143" xr:uid="{0832A085-1C4B-484B-B420-9307AD15CF78}"/>
    <cellStyle name="Comma 15 7 4 3 3" xfId="30889" xr:uid="{C8545F66-8A36-479D-9314-B46CF3FFC405}"/>
    <cellStyle name="Comma 15 7 4 4" xfId="8985" xr:uid="{D5D6A5B0-0B90-4135-B51C-FCBBFD6676DF}"/>
    <cellStyle name="Comma 15 7 4 4 2" xfId="45493" xr:uid="{262EA91F-2A9F-47BE-AE60-A642B7691961}"/>
    <cellStyle name="Comma 15 7 4 4 3" xfId="27239" xr:uid="{A4F77212-0A56-4FA0-A37C-BA3BACA22F7D}"/>
    <cellStyle name="Comma 15 7 4 5" xfId="5335" xr:uid="{668012ED-514F-4797-A332-4381D03CABE3}"/>
    <cellStyle name="Comma 15 7 4 5 2" xfId="41843" xr:uid="{DCB90EF6-921E-4595-B5CD-67D1DE32F982}"/>
    <cellStyle name="Comma 15 7 4 5 3" xfId="23589" xr:uid="{5CAFE92C-55CD-4DB8-8B4A-416FE9220229}"/>
    <cellStyle name="Comma 15 7 4 6" xfId="38193" xr:uid="{D14EA958-040F-41B0-95E2-6D530DC48D20}"/>
    <cellStyle name="Comma 15 7 4 7" xfId="19939" xr:uid="{F813F4E0-51A1-481E-AB5D-F97D2302BF9C}"/>
    <cellStyle name="Comma 15 7 5" xfId="955" xr:uid="{8083E4F4-05FC-40CD-BC70-BF0CD52EF755}"/>
    <cellStyle name="Comma 15 7 5 2" xfId="15555" xr:uid="{1E538B19-6B3E-4284-9323-DDC7077A774E}"/>
    <cellStyle name="Comma 15 7 5 2 2" xfId="52063" xr:uid="{47DFA66B-6E6A-4635-AEFD-4FC2F9E785A0}"/>
    <cellStyle name="Comma 15 7 5 2 3" xfId="33809" xr:uid="{70A0BC7E-A345-460D-817F-785E3CEF9205}"/>
    <cellStyle name="Comma 15 7 5 3" xfId="11905" xr:uid="{F96117A6-1B3C-4441-BFA4-39123BDCCBF1}"/>
    <cellStyle name="Comma 15 7 5 3 2" xfId="48413" xr:uid="{48795A68-EDD2-4BE6-8A53-F63B5AED26C1}"/>
    <cellStyle name="Comma 15 7 5 3 3" xfId="30159" xr:uid="{EF3F16B7-E6AD-4C37-8C3A-08081B3E3BE4}"/>
    <cellStyle name="Comma 15 7 5 4" xfId="8255" xr:uid="{A0C06D41-DE48-4B26-A678-802218511B0F}"/>
    <cellStyle name="Comma 15 7 5 4 2" xfId="44763" xr:uid="{829E0E7C-9CF0-4A3F-B96C-A27920AFB563}"/>
    <cellStyle name="Comma 15 7 5 4 3" xfId="26509" xr:uid="{2CD7785A-1EA7-4EF9-A694-53ACB8051432}"/>
    <cellStyle name="Comma 15 7 5 5" xfId="4605" xr:uid="{8A0A5D0D-1F3E-4BA1-AC16-81BD16595D5D}"/>
    <cellStyle name="Comma 15 7 5 5 2" xfId="41113" xr:uid="{7FE5C91D-F676-46DA-AC0C-C77016303121}"/>
    <cellStyle name="Comma 15 7 5 5 3" xfId="22859" xr:uid="{3F743CF3-FDB4-402D-913F-F4FC7B0798DE}"/>
    <cellStyle name="Comma 15 7 5 6" xfId="37463" xr:uid="{7F6A521F-F107-4E2E-B949-75F13EBA7735}"/>
    <cellStyle name="Comma 15 7 5 7" xfId="19209" xr:uid="{50EF9058-988E-4356-80FA-4655771072E7}"/>
    <cellStyle name="Comma 15 7 6" xfId="14825" xr:uid="{A1B1359A-21F4-470D-ACAC-92E8884EDA97}"/>
    <cellStyle name="Comma 15 7 6 2" xfId="51333" xr:uid="{F3516469-9B32-4881-B72A-3468FC27AB99}"/>
    <cellStyle name="Comma 15 7 6 3" xfId="33079" xr:uid="{5D58D478-7484-4A4A-A90A-FC403BC65EFB}"/>
    <cellStyle name="Comma 15 7 7" xfId="11175" xr:uid="{53A8C4FC-3E3E-4940-89D8-B870B4756B7C}"/>
    <cellStyle name="Comma 15 7 7 2" xfId="47683" xr:uid="{AA94EBA8-DDC3-46A1-B33C-64FB85463950}"/>
    <cellStyle name="Comma 15 7 7 3" xfId="29429" xr:uid="{E5B51088-5790-4F55-BCA2-9D72B1060B63}"/>
    <cellStyle name="Comma 15 7 8" xfId="7525" xr:uid="{6334C9D1-E3D7-4864-BB7D-25389FC97FA1}"/>
    <cellStyle name="Comma 15 7 8 2" xfId="44033" xr:uid="{48367331-D77D-4375-9D91-4A8D4EE94B02}"/>
    <cellStyle name="Comma 15 7 8 3" xfId="25779" xr:uid="{4A3935AC-C8E1-4A30-9BDB-F2A702865FC2}"/>
    <cellStyle name="Comma 15 7 9" xfId="3875" xr:uid="{36CA7EAF-3C45-4B6C-97AD-C89D35F60AED}"/>
    <cellStyle name="Comma 15 7 9 2" xfId="40383" xr:uid="{352E8E3C-8242-4A22-8C70-A3FC08923DC8}"/>
    <cellStyle name="Comma 15 7 9 3" xfId="22129" xr:uid="{D3884B6C-1629-4F2C-A650-58FA6C63A8F0}"/>
    <cellStyle name="Comma 15 8" xfId="3041" xr:uid="{9C1835CA-B3CF-4D72-8D97-695A629B253F}"/>
    <cellStyle name="Comma 15 8 2" xfId="17641" xr:uid="{F2C5FB82-FE8B-450B-9FAF-CDBC0BBEF6E6}"/>
    <cellStyle name="Comma 15 8 2 2" xfId="54149" xr:uid="{E749F453-B7B6-452B-8788-A199E0673571}"/>
    <cellStyle name="Comma 15 8 2 3" xfId="35895" xr:uid="{368F715C-1CC0-48A3-92D0-57C23CB44978}"/>
    <cellStyle name="Comma 15 8 3" xfId="13991" xr:uid="{B2F2AB8E-6FD6-4129-AF32-9F490DC123F8}"/>
    <cellStyle name="Comma 15 8 3 2" xfId="50499" xr:uid="{93330C74-736E-4AAF-81DF-9BB7B6B5770B}"/>
    <cellStyle name="Comma 15 8 3 3" xfId="32245" xr:uid="{9636CB85-F35D-41E7-A6B0-953CCE4E13FC}"/>
    <cellStyle name="Comma 15 8 4" xfId="10341" xr:uid="{8523D0C6-0CAC-4454-AED6-868A0DA8AAD8}"/>
    <cellStyle name="Comma 15 8 4 2" xfId="46849" xr:uid="{E3C7C67B-A2CB-4D68-BCF3-7ACC930806C7}"/>
    <cellStyle name="Comma 15 8 4 3" xfId="28595" xr:uid="{D7C69A10-B1FA-4108-8D83-59BB5C35B1EA}"/>
    <cellStyle name="Comma 15 8 5" xfId="6691" xr:uid="{D455E86C-ABC8-45DB-BDEA-B9574C2FF127}"/>
    <cellStyle name="Comma 15 8 5 2" xfId="43199" xr:uid="{B4C0C6D8-5237-4BC8-8510-5EEC8F0EC598}"/>
    <cellStyle name="Comma 15 8 5 3" xfId="24945" xr:uid="{D5FE206F-FAD9-45F5-8538-8C75C7CDE4C2}"/>
    <cellStyle name="Comma 15 8 6" xfId="39549" xr:uid="{C71D432A-72D2-4C8C-AC42-DA0CC520A8DF}"/>
    <cellStyle name="Comma 15 8 7" xfId="21295" xr:uid="{593FF897-BD8B-49ED-A00D-CA4F06014911}"/>
    <cellStyle name="Comma 15 9" xfId="2311" xr:uid="{0325FC0E-C78A-48A7-A8F8-F3760418605C}"/>
    <cellStyle name="Comma 15 9 2" xfId="16911" xr:uid="{724E95FB-CF32-4375-A6AA-CBB200CBA72E}"/>
    <cellStyle name="Comma 15 9 2 2" xfId="53419" xr:uid="{8842A6E7-0545-4AAD-9784-6C3065868C12}"/>
    <cellStyle name="Comma 15 9 2 3" xfId="35165" xr:uid="{B217C63A-1503-45C1-A76D-BFCE0433CD62}"/>
    <cellStyle name="Comma 15 9 3" xfId="13261" xr:uid="{21C957B9-A88F-4279-B960-484F134E9786}"/>
    <cellStyle name="Comma 15 9 3 2" xfId="49769" xr:uid="{B10B2BC2-E8F4-4223-A483-A27C979051A8}"/>
    <cellStyle name="Comma 15 9 3 3" xfId="31515" xr:uid="{878612A4-3E56-4767-AA5F-F32BC9344CCE}"/>
    <cellStyle name="Comma 15 9 4" xfId="9611" xr:uid="{DFAAA645-E98F-4FDE-858A-6D0E14FC924B}"/>
    <cellStyle name="Comma 15 9 4 2" xfId="46119" xr:uid="{7D752DB4-909E-4877-BB34-8C3F37F7093A}"/>
    <cellStyle name="Comma 15 9 4 3" xfId="27865" xr:uid="{3FB7ECB1-5D69-4D50-A984-EC5500A1C135}"/>
    <cellStyle name="Comma 15 9 5" xfId="5961" xr:uid="{0E0A5BEF-3938-4AE9-8AD0-BE12067AC450}"/>
    <cellStyle name="Comma 15 9 5 2" xfId="42469" xr:uid="{10387DE2-B3F1-4B17-AF89-DA0DCE9584A9}"/>
    <cellStyle name="Comma 15 9 5 3" xfId="24215" xr:uid="{CEF74A5A-4F6F-4C21-997D-006A320FAC26}"/>
    <cellStyle name="Comma 15 9 6" xfId="38819" xr:uid="{8B23D9F1-758D-48A7-A785-8ED2C63ED5BF}"/>
    <cellStyle name="Comma 15 9 7" xfId="20565" xr:uid="{9BC91D17-5442-442C-8B8A-26EED1F992C4}"/>
    <cellStyle name="Comma 16" xfId="122" xr:uid="{FE3C858F-96AA-4F9C-AB17-B7034ED07F4D}"/>
    <cellStyle name="Comma 16 10" xfId="1582" xr:uid="{C069CD47-5AD0-4F5E-99D7-24B037A01FB6}"/>
    <cellStyle name="Comma 16 10 2" xfId="16182" xr:uid="{5E6BC24C-4BCD-4D63-A2C5-1877A1DF3649}"/>
    <cellStyle name="Comma 16 10 2 2" xfId="52690" xr:uid="{A6F0EF65-765A-432E-9ECD-92913C3FBF8B}"/>
    <cellStyle name="Comma 16 10 2 3" xfId="34436" xr:uid="{7C1A87CF-B3BB-4C74-B439-3F7DF37BD9D8}"/>
    <cellStyle name="Comma 16 10 3" xfId="12532" xr:uid="{7A2D40A8-9A85-4150-98B5-5A67AD63E067}"/>
    <cellStyle name="Comma 16 10 3 2" xfId="49040" xr:uid="{6FC8484A-974A-4FFD-87F0-50D2D0D995AA}"/>
    <cellStyle name="Comma 16 10 3 3" xfId="30786" xr:uid="{8DDA2A08-45E1-4996-BD13-755BC07E7751}"/>
    <cellStyle name="Comma 16 10 4" xfId="8882" xr:uid="{5DF63C9D-0B31-4218-B399-6B8EDDC64D59}"/>
    <cellStyle name="Comma 16 10 4 2" xfId="45390" xr:uid="{E7245309-35D2-4BC3-9604-D9960704D9B9}"/>
    <cellStyle name="Comma 16 10 4 3" xfId="27136" xr:uid="{FB090483-799F-4B08-AEE0-10B7914BA626}"/>
    <cellStyle name="Comma 16 10 5" xfId="5232" xr:uid="{7B6C7E29-A208-47CD-B1BB-2CFBE36FE155}"/>
    <cellStyle name="Comma 16 10 5 2" xfId="41740" xr:uid="{76C67D9A-E9E1-4C94-A21C-CD2250B683EF}"/>
    <cellStyle name="Comma 16 10 5 3" xfId="23486" xr:uid="{3A4D8445-80AD-4F03-B4C1-EB98C37310DC}"/>
    <cellStyle name="Comma 16 10 6" xfId="38090" xr:uid="{ADF4CBBF-6A1F-4DD9-9A40-0B267738F007}"/>
    <cellStyle name="Comma 16 10 7" xfId="19836" xr:uid="{DA9931CD-6AB5-48DD-8F36-B1F8827A2ECD}"/>
    <cellStyle name="Comma 16 11" xfId="852" xr:uid="{F3A7FDA3-52A2-4513-8A49-09B8F2B5E58B}"/>
    <cellStyle name="Comma 16 11 2" xfId="15452" xr:uid="{21B91574-C228-4328-9791-0AEF4815FF47}"/>
    <cellStyle name="Comma 16 11 2 2" xfId="51960" xr:uid="{4B58C731-DC22-4BB6-9F7B-9FD6BF986192}"/>
    <cellStyle name="Comma 16 11 2 3" xfId="33706" xr:uid="{2871B8C1-11F7-4385-AFEF-6037686D6030}"/>
    <cellStyle name="Comma 16 11 3" xfId="11802" xr:uid="{D590B822-3AA5-403A-91FB-41260F6B1098}"/>
    <cellStyle name="Comma 16 11 3 2" xfId="48310" xr:uid="{FD1FF61B-0180-4099-806E-0449EEDAF7E8}"/>
    <cellStyle name="Comma 16 11 3 3" xfId="30056" xr:uid="{E8597474-67D5-4865-A0EC-FC36565C5FB4}"/>
    <cellStyle name="Comma 16 11 4" xfId="8152" xr:uid="{460D1324-770B-444D-8A96-1ACDA1202473}"/>
    <cellStyle name="Comma 16 11 4 2" xfId="44660" xr:uid="{316CCFFE-29B3-42AD-867B-CACF0D79A728}"/>
    <cellStyle name="Comma 16 11 4 3" xfId="26406" xr:uid="{E492E814-16D5-408E-9567-BE40D36BAA08}"/>
    <cellStyle name="Comma 16 11 5" xfId="4502" xr:uid="{F479C4A5-DDCE-4575-AF48-FD310414E014}"/>
    <cellStyle name="Comma 16 11 5 2" xfId="41010" xr:uid="{7AD078B5-E7F6-4553-9BB8-8517644B804E}"/>
    <cellStyle name="Comma 16 11 5 3" xfId="22756" xr:uid="{09262919-339C-442F-B50C-01522892F830}"/>
    <cellStyle name="Comma 16 11 6" xfId="37360" xr:uid="{3A7FD6A8-A41F-484E-9342-26F9BD9EB916}"/>
    <cellStyle name="Comma 16 11 7" xfId="19106" xr:uid="{CBB98D5E-7324-4010-9D45-04C343043173}"/>
    <cellStyle name="Comma 16 12" xfId="14722" xr:uid="{50238A5C-53F4-4C3B-BA56-64F5B9897DE2}"/>
    <cellStyle name="Comma 16 12 2" xfId="51230" xr:uid="{D7012F76-7BD5-45BE-9B38-C0421944FA88}"/>
    <cellStyle name="Comma 16 12 3" xfId="32976" xr:uid="{D8E07BB2-9369-4D5C-86B4-23979EFBE5D5}"/>
    <cellStyle name="Comma 16 13" xfId="11072" xr:uid="{1F2A7B55-16FC-4796-8397-429784741B2C}"/>
    <cellStyle name="Comma 16 13 2" xfId="47580" xr:uid="{1E7EDD21-A93F-47C4-A3F1-C9C48D09A56B}"/>
    <cellStyle name="Comma 16 13 3" xfId="29326" xr:uid="{9CC4CF5D-C561-4C3D-972C-8661070C51E6}"/>
    <cellStyle name="Comma 16 14" xfId="7422" xr:uid="{DA05C083-C287-4567-958A-71D42AC0FD51}"/>
    <cellStyle name="Comma 16 14 2" xfId="43930" xr:uid="{52614E4E-B53C-41DE-9DAF-E5B58B4D0779}"/>
    <cellStyle name="Comma 16 14 3" xfId="25676" xr:uid="{4C218C15-5751-451D-889E-2A56757724D3}"/>
    <cellStyle name="Comma 16 15" xfId="3772" xr:uid="{E2CBE42C-5FAF-48A6-ABF2-8FAA96082A63}"/>
    <cellStyle name="Comma 16 15 2" xfId="40280" xr:uid="{340052C0-D4F4-48CC-8C19-B8A5EF117F15}"/>
    <cellStyle name="Comma 16 15 3" xfId="22026" xr:uid="{924B4887-5A59-4C84-965D-4C6B24DFC459}"/>
    <cellStyle name="Comma 16 16" xfId="36630" xr:uid="{92FE0FC5-D148-4502-8146-434F0F561631}"/>
    <cellStyle name="Comma 16 17" xfId="18376" xr:uid="{2C4829F3-DEF4-4D66-BC52-E525A6455AD9}"/>
    <cellStyle name="Comma 16 2" xfId="746" xr:uid="{5AE1327F-03E3-4DCB-A6B3-4E20668D2E96}"/>
    <cellStyle name="Comma 16 2 10" xfId="37254" xr:uid="{9D2FB2A9-96A9-4C02-8D47-D22B5B1741B2}"/>
    <cellStyle name="Comma 16 2 11" xfId="19000" xr:uid="{E71ED8ED-73B0-430A-A77C-3EB2A92A0B21}"/>
    <cellStyle name="Comma 16 2 2" xfId="3666" xr:uid="{C9BD198A-0EA4-46A9-8D72-0859EA5C061A}"/>
    <cellStyle name="Comma 16 2 2 2" xfId="18266" xr:uid="{55407F11-32CA-4431-BEE1-DA402485D81E}"/>
    <cellStyle name="Comma 16 2 2 2 2" xfId="54774" xr:uid="{F3B71E22-F34B-47FE-B491-B63B4A28D2DF}"/>
    <cellStyle name="Comma 16 2 2 2 3" xfId="36520" xr:uid="{5D912EC5-471D-41E0-AC36-4E74C94D2C9B}"/>
    <cellStyle name="Comma 16 2 2 3" xfId="14616" xr:uid="{288B5CC4-B2B8-4D6F-BD98-DF91CD1365B2}"/>
    <cellStyle name="Comma 16 2 2 3 2" xfId="51124" xr:uid="{A5E61214-2D17-4A44-812B-37555118A084}"/>
    <cellStyle name="Comma 16 2 2 3 3" xfId="32870" xr:uid="{AA2899BC-E68F-45F2-831E-5F22F03ED7D9}"/>
    <cellStyle name="Comma 16 2 2 4" xfId="10966" xr:uid="{81235E0D-43F4-4EF2-86F7-720AA7AECD0F}"/>
    <cellStyle name="Comma 16 2 2 4 2" xfId="47474" xr:uid="{741574DF-8811-45C9-8C2D-F43A015D7453}"/>
    <cellStyle name="Comma 16 2 2 4 3" xfId="29220" xr:uid="{38D89934-E90C-4C00-B05B-9B08D6ACED9E}"/>
    <cellStyle name="Comma 16 2 2 5" xfId="7316" xr:uid="{82CDE7AC-7EC5-4AEE-A931-A21E92C8B44C}"/>
    <cellStyle name="Comma 16 2 2 5 2" xfId="43824" xr:uid="{37AFC329-CAE6-48AC-9451-A65DF0C0BC6E}"/>
    <cellStyle name="Comma 16 2 2 5 3" xfId="25570" xr:uid="{F4123F20-931C-4106-B8F0-A27430D81ECE}"/>
    <cellStyle name="Comma 16 2 2 6" xfId="40174" xr:uid="{724D3CF8-60C8-441C-A906-5B20A8AEC6CF}"/>
    <cellStyle name="Comma 16 2 2 7" xfId="21920" xr:uid="{F903DA82-9258-4F49-BC32-7C9738F7F2E8}"/>
    <cellStyle name="Comma 16 2 3" xfId="2936" xr:uid="{AD36A0F5-0664-43F8-B1BA-F67CCFF4A388}"/>
    <cellStyle name="Comma 16 2 3 2" xfId="17536" xr:uid="{A7638419-D23F-48E4-9B97-7E21A2C035F2}"/>
    <cellStyle name="Comma 16 2 3 2 2" xfId="54044" xr:uid="{B76E9467-01A6-4E22-A583-061B48856BC5}"/>
    <cellStyle name="Comma 16 2 3 2 3" xfId="35790" xr:uid="{1E2DB3D4-A931-437B-826C-55288A122FCC}"/>
    <cellStyle name="Comma 16 2 3 3" xfId="13886" xr:uid="{8538E93E-0B41-41D5-8A8F-7A573D5BFF77}"/>
    <cellStyle name="Comma 16 2 3 3 2" xfId="50394" xr:uid="{6788D8EA-9E63-4A24-BC00-BF79DED1753D}"/>
    <cellStyle name="Comma 16 2 3 3 3" xfId="32140" xr:uid="{88BD8C4D-AC04-45AC-860D-C20378550B9B}"/>
    <cellStyle name="Comma 16 2 3 4" xfId="10236" xr:uid="{84A30967-5C82-4D1E-9B0E-0E26B9931EE2}"/>
    <cellStyle name="Comma 16 2 3 4 2" xfId="46744" xr:uid="{2F1A558C-3711-4AE1-BFD6-FF9AAF844255}"/>
    <cellStyle name="Comma 16 2 3 4 3" xfId="28490" xr:uid="{AD966C8E-620A-4060-AD8A-F8AE1CED7DFF}"/>
    <cellStyle name="Comma 16 2 3 5" xfId="6586" xr:uid="{DE139742-4629-49CF-A9C8-C542EEDFCAE5}"/>
    <cellStyle name="Comma 16 2 3 5 2" xfId="43094" xr:uid="{65AF1227-34B7-41D5-9AB7-184D14273735}"/>
    <cellStyle name="Comma 16 2 3 5 3" xfId="24840" xr:uid="{7AD6A64D-F577-45E6-BCC9-D021081C4701}"/>
    <cellStyle name="Comma 16 2 3 6" xfId="39444" xr:uid="{1759FB8C-77F7-4BFC-A59E-9B7C8083137D}"/>
    <cellStyle name="Comma 16 2 3 7" xfId="21190" xr:uid="{49AB2086-ABD8-42D1-A581-401936075061}"/>
    <cellStyle name="Comma 16 2 4" xfId="2206" xr:uid="{AA3FF42B-341C-4846-9246-6C1C3D449DEA}"/>
    <cellStyle name="Comma 16 2 4 2" xfId="16806" xr:uid="{628FCE8E-7EA9-42F9-AC3C-362271B751B8}"/>
    <cellStyle name="Comma 16 2 4 2 2" xfId="53314" xr:uid="{A9894F8D-8791-48AE-A63A-FEB4999744A9}"/>
    <cellStyle name="Comma 16 2 4 2 3" xfId="35060" xr:uid="{DCBE33E9-240B-4C69-A065-E344E45CC85A}"/>
    <cellStyle name="Comma 16 2 4 3" xfId="13156" xr:uid="{655662DE-7B0F-4289-8D02-E8C1AF30F6E1}"/>
    <cellStyle name="Comma 16 2 4 3 2" xfId="49664" xr:uid="{BAB85ECC-D45E-4D28-A316-39BE1A34AAE8}"/>
    <cellStyle name="Comma 16 2 4 3 3" xfId="31410" xr:uid="{E90AE5BF-0C7A-4948-9425-BAD646D7ADFB}"/>
    <cellStyle name="Comma 16 2 4 4" xfId="9506" xr:uid="{7CAA9A32-BDA2-46B0-B3F9-CDE0F9705C50}"/>
    <cellStyle name="Comma 16 2 4 4 2" xfId="46014" xr:uid="{99803F89-AEC0-4255-823E-94FD04AC0D61}"/>
    <cellStyle name="Comma 16 2 4 4 3" xfId="27760" xr:uid="{388A2181-9A94-49A8-8316-75515BF40DBF}"/>
    <cellStyle name="Comma 16 2 4 5" xfId="5856" xr:uid="{C90D9D5D-8253-479C-8114-2A733157D006}"/>
    <cellStyle name="Comma 16 2 4 5 2" xfId="42364" xr:uid="{F92B6D4C-5C49-48E7-8929-8330D6404FE9}"/>
    <cellStyle name="Comma 16 2 4 5 3" xfId="24110" xr:uid="{02B13DA6-14E6-43A6-9E0E-BD060EC03863}"/>
    <cellStyle name="Comma 16 2 4 6" xfId="38714" xr:uid="{9AC3FAD5-ACA3-4C5D-A980-1A6AD9583943}"/>
    <cellStyle name="Comma 16 2 4 7" xfId="20460" xr:uid="{206E1793-B3C2-4592-9371-4158A81145C5}"/>
    <cellStyle name="Comma 16 2 5" xfId="1476" xr:uid="{40DD23EB-256E-4515-85CE-98429D126922}"/>
    <cellStyle name="Comma 16 2 5 2" xfId="16076" xr:uid="{435E38A4-ABD5-489F-9CB2-08681E579A65}"/>
    <cellStyle name="Comma 16 2 5 2 2" xfId="52584" xr:uid="{B4168D3E-2AD3-4CAA-91A3-B0A808F55D53}"/>
    <cellStyle name="Comma 16 2 5 2 3" xfId="34330" xr:uid="{140B7FA0-7F48-40BC-8A16-008E6456D882}"/>
    <cellStyle name="Comma 16 2 5 3" xfId="12426" xr:uid="{E9CE9689-6030-41B6-BA0C-0D5336F9E9D7}"/>
    <cellStyle name="Comma 16 2 5 3 2" xfId="48934" xr:uid="{2B690E35-40C3-4B85-841B-8B08706D8744}"/>
    <cellStyle name="Comma 16 2 5 3 3" xfId="30680" xr:uid="{585D5303-12DC-4F0C-8EB5-A2166336C3D9}"/>
    <cellStyle name="Comma 16 2 5 4" xfId="8776" xr:uid="{FD99DD83-2F41-490C-994C-7963FA038031}"/>
    <cellStyle name="Comma 16 2 5 4 2" xfId="45284" xr:uid="{30C9CED7-52AB-41CD-A38D-BE9717F4A40C}"/>
    <cellStyle name="Comma 16 2 5 4 3" xfId="27030" xr:uid="{2E6F219A-DAEA-45F6-97DA-E387F030977E}"/>
    <cellStyle name="Comma 16 2 5 5" xfId="5126" xr:uid="{8B4053E8-DCBC-43FA-9993-0480D2BE1DD4}"/>
    <cellStyle name="Comma 16 2 5 5 2" xfId="41634" xr:uid="{539956CB-48D9-4231-8595-A74DA0C2D26F}"/>
    <cellStyle name="Comma 16 2 5 5 3" xfId="23380" xr:uid="{60F2141C-B1CF-4A26-9B9E-5ACCAF775E85}"/>
    <cellStyle name="Comma 16 2 5 6" xfId="37984" xr:uid="{84BDC2FC-1640-4494-8C87-74D9EBF4377B}"/>
    <cellStyle name="Comma 16 2 5 7" xfId="19730" xr:uid="{B78BB2EE-637B-4C68-A65A-DA60EE334F79}"/>
    <cellStyle name="Comma 16 2 6" xfId="15346" xr:uid="{5849C769-7EE1-4C33-8570-9A9DA9EBF7F1}"/>
    <cellStyle name="Comma 16 2 6 2" xfId="51854" xr:uid="{C131F610-B6B0-4A2C-9658-38F3CF3A6E47}"/>
    <cellStyle name="Comma 16 2 6 3" xfId="33600" xr:uid="{384CAC56-5690-4D79-9955-0FEEDB98F56E}"/>
    <cellStyle name="Comma 16 2 7" xfId="11696" xr:uid="{7646C6BF-ABB6-42EC-89A3-EE1EF5AFEDB5}"/>
    <cellStyle name="Comma 16 2 7 2" xfId="48204" xr:uid="{75F5C514-5CDB-4139-B0CF-072BC2541DCA}"/>
    <cellStyle name="Comma 16 2 7 3" xfId="29950" xr:uid="{D95CA2D8-C552-4D48-B75F-655980C8533C}"/>
    <cellStyle name="Comma 16 2 8" xfId="8046" xr:uid="{8E73F0A9-AD75-4883-8D17-D8EC925E6C1D}"/>
    <cellStyle name="Comma 16 2 8 2" xfId="44554" xr:uid="{408D3E5E-4B93-4E90-9980-55102E41ECCE}"/>
    <cellStyle name="Comma 16 2 8 3" xfId="26300" xr:uid="{979C0472-2E68-40FB-9535-954DA46A423F}"/>
    <cellStyle name="Comma 16 2 9" xfId="4396" xr:uid="{A662A04C-21E0-4067-BB07-4DDE8DF13B82}"/>
    <cellStyle name="Comma 16 2 9 2" xfId="40904" xr:uid="{48FE512F-517D-4302-AFC3-85F82B80627E}"/>
    <cellStyle name="Comma 16 2 9 3" xfId="22650" xr:uid="{87A6DACB-7008-41F0-B538-21E8C5707E04}"/>
    <cellStyle name="Comma 16 3" xfId="642" xr:uid="{CB6344F7-F0DA-44CE-9F1D-68235B28A9DA}"/>
    <cellStyle name="Comma 16 3 10" xfId="37150" xr:uid="{E3B6C176-D161-4F4C-8560-816D38A9D278}"/>
    <cellStyle name="Comma 16 3 11" xfId="18896" xr:uid="{D4465108-3F62-40EF-81E3-9352AFFC6940}"/>
    <cellStyle name="Comma 16 3 2" xfId="3562" xr:uid="{3DB0DB7A-D950-4E78-B34E-DEE8970397B5}"/>
    <cellStyle name="Comma 16 3 2 2" xfId="18162" xr:uid="{63D36AE4-7928-4608-A57D-067D4BAA6FC4}"/>
    <cellStyle name="Comma 16 3 2 2 2" xfId="54670" xr:uid="{5C371957-4A25-4D80-BE28-BCAE3ADCB331}"/>
    <cellStyle name="Comma 16 3 2 2 3" xfId="36416" xr:uid="{B9553902-A679-4E96-969C-DF7CCBB2595D}"/>
    <cellStyle name="Comma 16 3 2 3" xfId="14512" xr:uid="{F788BD09-E990-4B44-B142-AB78D0C3EF79}"/>
    <cellStyle name="Comma 16 3 2 3 2" xfId="51020" xr:uid="{55263A19-9659-4ACD-AE5E-673991593F74}"/>
    <cellStyle name="Comma 16 3 2 3 3" xfId="32766" xr:uid="{27E0C0E8-4989-41EA-B0D1-E292EADAD75F}"/>
    <cellStyle name="Comma 16 3 2 4" xfId="10862" xr:uid="{01E8997E-96A4-47C8-BECC-026CD2DA0BC7}"/>
    <cellStyle name="Comma 16 3 2 4 2" xfId="47370" xr:uid="{A08073FE-40D0-4D7F-91AF-88E46BA5517F}"/>
    <cellStyle name="Comma 16 3 2 4 3" xfId="29116" xr:uid="{7EAAB27C-A4FB-4319-A633-18A8556A70ED}"/>
    <cellStyle name="Comma 16 3 2 5" xfId="7212" xr:uid="{19362ECA-F1A4-41D9-95A1-4E6A6077164C}"/>
    <cellStyle name="Comma 16 3 2 5 2" xfId="43720" xr:uid="{AFFA8994-52E0-4F74-AFD6-C1F879E3361B}"/>
    <cellStyle name="Comma 16 3 2 5 3" xfId="25466" xr:uid="{3FCD5005-D981-45E1-8CE8-29CD6A3F42F0}"/>
    <cellStyle name="Comma 16 3 2 6" xfId="40070" xr:uid="{AD7A374C-266D-420C-98E4-4E177DDADC21}"/>
    <cellStyle name="Comma 16 3 2 7" xfId="21816" xr:uid="{0B9D3FDE-4459-4206-A872-668048131390}"/>
    <cellStyle name="Comma 16 3 3" xfId="2832" xr:uid="{84344FEE-05BE-4C25-96CA-80F0F61D46B1}"/>
    <cellStyle name="Comma 16 3 3 2" xfId="17432" xr:uid="{3D93B6AF-C458-4235-8C74-106BC2B9CCAE}"/>
    <cellStyle name="Comma 16 3 3 2 2" xfId="53940" xr:uid="{11A4AE92-EFF1-4936-8CB0-99767FEFF5DC}"/>
    <cellStyle name="Comma 16 3 3 2 3" xfId="35686" xr:uid="{7586FBE5-E2E6-4253-BC9B-F3D3D9F4C90B}"/>
    <cellStyle name="Comma 16 3 3 3" xfId="13782" xr:uid="{939C9F87-3C83-43E9-8048-9A94B6030E3C}"/>
    <cellStyle name="Comma 16 3 3 3 2" xfId="50290" xr:uid="{C5BA75B1-6799-43BA-AA2F-1FA0B04BC32C}"/>
    <cellStyle name="Comma 16 3 3 3 3" xfId="32036" xr:uid="{C4786A83-A618-45B7-B806-E95703E21101}"/>
    <cellStyle name="Comma 16 3 3 4" xfId="10132" xr:uid="{AB969583-0569-4751-8943-73016F1F6429}"/>
    <cellStyle name="Comma 16 3 3 4 2" xfId="46640" xr:uid="{0A20D379-FB54-49AA-9175-7B06A3811486}"/>
    <cellStyle name="Comma 16 3 3 4 3" xfId="28386" xr:uid="{1D109A15-81B9-4E42-8364-6D7077B94D75}"/>
    <cellStyle name="Comma 16 3 3 5" xfId="6482" xr:uid="{130DF9FD-3813-4C3A-9F67-EC01AAC3728D}"/>
    <cellStyle name="Comma 16 3 3 5 2" xfId="42990" xr:uid="{90BDC84D-4AA1-4581-AE3C-81AF0B647FAF}"/>
    <cellStyle name="Comma 16 3 3 5 3" xfId="24736" xr:uid="{151F60FB-252A-4EB9-8083-E9B4F6CD73B4}"/>
    <cellStyle name="Comma 16 3 3 6" xfId="39340" xr:uid="{92628A5D-5B2C-4F42-A338-D6E5D06709C5}"/>
    <cellStyle name="Comma 16 3 3 7" xfId="21086" xr:uid="{46B90F6B-AB89-4D95-95E9-9EEB6550E406}"/>
    <cellStyle name="Comma 16 3 4" xfId="2102" xr:uid="{984E91AC-13EF-4E06-9A4A-98940DD5F751}"/>
    <cellStyle name="Comma 16 3 4 2" xfId="16702" xr:uid="{1E6A5B53-D9CF-4654-84D5-D2D8B3CC0335}"/>
    <cellStyle name="Comma 16 3 4 2 2" xfId="53210" xr:uid="{AFD5F147-B9D0-468C-A4E8-A747E0A46B98}"/>
    <cellStyle name="Comma 16 3 4 2 3" xfId="34956" xr:uid="{BED3650D-CE02-4437-8C5D-702A0649F4E9}"/>
    <cellStyle name="Comma 16 3 4 3" xfId="13052" xr:uid="{1CFB02A8-CFF7-4A01-B880-494D45326C76}"/>
    <cellStyle name="Comma 16 3 4 3 2" xfId="49560" xr:uid="{E7678F9E-EC0E-4B29-9A53-F6EF6A3A7FF8}"/>
    <cellStyle name="Comma 16 3 4 3 3" xfId="31306" xr:uid="{A150294B-1A26-4982-B43E-611A2639D83C}"/>
    <cellStyle name="Comma 16 3 4 4" xfId="9402" xr:uid="{7E5F4E75-CFB7-4C81-B1EA-43737204A0B8}"/>
    <cellStyle name="Comma 16 3 4 4 2" xfId="45910" xr:uid="{B5472A39-A698-4F01-8E3D-3E1A48CE47D2}"/>
    <cellStyle name="Comma 16 3 4 4 3" xfId="27656" xr:uid="{CB5145E7-4C18-482B-B071-91F0238E32D4}"/>
    <cellStyle name="Comma 16 3 4 5" xfId="5752" xr:uid="{0145FCA7-BDB4-4E4C-848F-25743C63D9B9}"/>
    <cellStyle name="Comma 16 3 4 5 2" xfId="42260" xr:uid="{CE709765-7AA1-4384-AA69-F8FF30021088}"/>
    <cellStyle name="Comma 16 3 4 5 3" xfId="24006" xr:uid="{458C1F4E-DE52-40BE-A82F-8DCFBCCEF37A}"/>
    <cellStyle name="Comma 16 3 4 6" xfId="38610" xr:uid="{C519EB3D-7682-48BA-AC6D-4C9514CDB499}"/>
    <cellStyle name="Comma 16 3 4 7" xfId="20356" xr:uid="{D92DC30A-D545-49B3-A123-591C1821EB36}"/>
    <cellStyle name="Comma 16 3 5" xfId="1372" xr:uid="{260A54DB-CBD2-4C2B-9B12-FF11DA792288}"/>
    <cellStyle name="Comma 16 3 5 2" xfId="15972" xr:uid="{40B7754F-88A3-4678-B389-42826464160F}"/>
    <cellStyle name="Comma 16 3 5 2 2" xfId="52480" xr:uid="{734CCFEB-126E-4D81-B90B-DBA235C364B9}"/>
    <cellStyle name="Comma 16 3 5 2 3" xfId="34226" xr:uid="{EF1A1039-A85D-48D6-95A1-56704C86D4D1}"/>
    <cellStyle name="Comma 16 3 5 3" xfId="12322" xr:uid="{CEA74977-4040-486E-A1BB-085B22D6AAE3}"/>
    <cellStyle name="Comma 16 3 5 3 2" xfId="48830" xr:uid="{1B326E80-1C4F-4B1E-BBC1-2EBD1A69537E}"/>
    <cellStyle name="Comma 16 3 5 3 3" xfId="30576" xr:uid="{522C4DDD-7311-485F-BE36-5237F4E65E92}"/>
    <cellStyle name="Comma 16 3 5 4" xfId="8672" xr:uid="{1EE1E79A-3B9D-4C95-8B88-A047C12CE32D}"/>
    <cellStyle name="Comma 16 3 5 4 2" xfId="45180" xr:uid="{7BEF4C75-E5CF-47F0-B676-079C6C21F323}"/>
    <cellStyle name="Comma 16 3 5 4 3" xfId="26926" xr:uid="{7B7F6E8D-E8A7-4931-B4BA-48065A06B0A5}"/>
    <cellStyle name="Comma 16 3 5 5" xfId="5022" xr:uid="{61056655-46BC-4EC6-BD3A-D74BBA3BD414}"/>
    <cellStyle name="Comma 16 3 5 5 2" xfId="41530" xr:uid="{2AD5C5F6-D7BA-41BC-9916-1B9A408B4EC5}"/>
    <cellStyle name="Comma 16 3 5 5 3" xfId="23276" xr:uid="{910CB1D6-F940-401A-AF8A-D43A1DBA1A50}"/>
    <cellStyle name="Comma 16 3 5 6" xfId="37880" xr:uid="{C131877A-5656-4B3F-A8F0-E953A621A452}"/>
    <cellStyle name="Comma 16 3 5 7" xfId="19626" xr:uid="{F119E5B9-1C99-4B74-A2D9-FF259ECC844F}"/>
    <cellStyle name="Comma 16 3 6" xfId="15242" xr:uid="{68484E6B-C020-4DBD-9B54-C28281F990E3}"/>
    <cellStyle name="Comma 16 3 6 2" xfId="51750" xr:uid="{FAF9AACE-F548-4A68-B61C-EEB63F32EDCC}"/>
    <cellStyle name="Comma 16 3 6 3" xfId="33496" xr:uid="{664F9901-25E9-4DD6-B374-8C0D3F1C52D0}"/>
    <cellStyle name="Comma 16 3 7" xfId="11592" xr:uid="{B15A562A-D267-4B94-89CE-3DDBD7FE4DF6}"/>
    <cellStyle name="Comma 16 3 7 2" xfId="48100" xr:uid="{0B0FE10C-EC17-4A14-83B4-F5816C5CAE06}"/>
    <cellStyle name="Comma 16 3 7 3" xfId="29846" xr:uid="{EC8E0B7C-FEDC-4A4E-93A5-FA8B068C0878}"/>
    <cellStyle name="Comma 16 3 8" xfId="7942" xr:uid="{13EB8430-8636-4B00-95B1-97F321082B72}"/>
    <cellStyle name="Comma 16 3 8 2" xfId="44450" xr:uid="{7AC67B48-26F4-4050-8284-85EE5BF8B733}"/>
    <cellStyle name="Comma 16 3 8 3" xfId="26196" xr:uid="{5F4037AA-7E88-49B8-833A-43C73DD67068}"/>
    <cellStyle name="Comma 16 3 9" xfId="4292" xr:uid="{13FC9F70-4CF3-41AD-B3E2-19C80D469E9C}"/>
    <cellStyle name="Comma 16 3 9 2" xfId="40800" xr:uid="{08142A3E-74A9-4D17-8FBC-DAB12BA7A6B4}"/>
    <cellStyle name="Comma 16 3 9 3" xfId="22546" xr:uid="{FA1D4CF8-D8BF-4FDC-A5F6-8D2CEDD605BA}"/>
    <cellStyle name="Comma 16 4" xfId="538" xr:uid="{A1F5D3EC-B501-4D13-82D8-985471EF47A5}"/>
    <cellStyle name="Comma 16 4 10" xfId="37046" xr:uid="{2A3A4B76-0B40-450B-A25E-F044734F84BF}"/>
    <cellStyle name="Comma 16 4 11" xfId="18792" xr:uid="{1DBE7C8E-DCA6-491E-B1D2-08CC1BA62620}"/>
    <cellStyle name="Comma 16 4 2" xfId="3458" xr:uid="{E535608D-2953-4F5C-8E2D-CE16F135334B}"/>
    <cellStyle name="Comma 16 4 2 2" xfId="18058" xr:uid="{8B20C8FE-DABF-493E-864E-CBA91DFD392F}"/>
    <cellStyle name="Comma 16 4 2 2 2" xfId="54566" xr:uid="{928B4B59-AC71-45BF-AAAB-37762B1D4A48}"/>
    <cellStyle name="Comma 16 4 2 2 3" xfId="36312" xr:uid="{4030D768-2C82-4B19-A7AF-EDF4933B2ACA}"/>
    <cellStyle name="Comma 16 4 2 3" xfId="14408" xr:uid="{CE4FA7A3-4B22-4BCF-B9FE-EAEC318F6A71}"/>
    <cellStyle name="Comma 16 4 2 3 2" xfId="50916" xr:uid="{28D1B230-3D06-4635-B635-7593523C7F3F}"/>
    <cellStyle name="Comma 16 4 2 3 3" xfId="32662" xr:uid="{9945733A-6ED0-4F80-B029-B4CE25A8DB66}"/>
    <cellStyle name="Comma 16 4 2 4" xfId="10758" xr:uid="{F6091FA0-4F96-400C-A2D1-FBE6D5EB5B7F}"/>
    <cellStyle name="Comma 16 4 2 4 2" xfId="47266" xr:uid="{9CEC9491-1F8F-49EF-AE78-52DFD22FA382}"/>
    <cellStyle name="Comma 16 4 2 4 3" xfId="29012" xr:uid="{AFE933BC-147C-47DD-908F-32BCBF1BB1EA}"/>
    <cellStyle name="Comma 16 4 2 5" xfId="7108" xr:uid="{F49A68FB-E7D8-4FC9-AC91-E3BC232F6DC2}"/>
    <cellStyle name="Comma 16 4 2 5 2" xfId="43616" xr:uid="{07C530EE-2279-40CD-B373-C9E1C8D1E952}"/>
    <cellStyle name="Comma 16 4 2 5 3" xfId="25362" xr:uid="{20739271-DD8C-4B6F-9A07-FECECDC036E6}"/>
    <cellStyle name="Comma 16 4 2 6" xfId="39966" xr:uid="{7B92A330-4835-443A-9AA5-C2D5363479B5}"/>
    <cellStyle name="Comma 16 4 2 7" xfId="21712" xr:uid="{C2A70A27-58D0-48A9-AEB1-57697300AB27}"/>
    <cellStyle name="Comma 16 4 3" xfId="2728" xr:uid="{D99C6D84-0A4D-41EE-BA55-8EDE82155E46}"/>
    <cellStyle name="Comma 16 4 3 2" xfId="17328" xr:uid="{ED0C8FDF-D0F2-4F33-AF25-A45E8F99DFB7}"/>
    <cellStyle name="Comma 16 4 3 2 2" xfId="53836" xr:uid="{ADDD375B-1404-4D84-B933-A265C186ADD0}"/>
    <cellStyle name="Comma 16 4 3 2 3" xfId="35582" xr:uid="{F4306CCE-D006-4998-B042-17E401576415}"/>
    <cellStyle name="Comma 16 4 3 3" xfId="13678" xr:uid="{79F06C75-0ACE-4E5E-844C-BE55F70F8DB4}"/>
    <cellStyle name="Comma 16 4 3 3 2" xfId="50186" xr:uid="{D8F65683-27A6-42B8-A9FC-532B7F705E54}"/>
    <cellStyle name="Comma 16 4 3 3 3" xfId="31932" xr:uid="{7D02258D-295D-4146-B295-A8C613FB58E7}"/>
    <cellStyle name="Comma 16 4 3 4" xfId="10028" xr:uid="{49A62D0C-6827-43E2-90B5-EEC9A153449D}"/>
    <cellStyle name="Comma 16 4 3 4 2" xfId="46536" xr:uid="{C876BC45-C592-4CEB-BA05-2925A0BF1FD2}"/>
    <cellStyle name="Comma 16 4 3 4 3" xfId="28282" xr:uid="{EFB6613B-5C45-45BB-8992-44291378FFA9}"/>
    <cellStyle name="Comma 16 4 3 5" xfId="6378" xr:uid="{8C076891-2B24-45BF-9277-99F0EC66A0E6}"/>
    <cellStyle name="Comma 16 4 3 5 2" xfId="42886" xr:uid="{2216288C-B45F-4AEF-B983-73AAC85EDEE5}"/>
    <cellStyle name="Comma 16 4 3 5 3" xfId="24632" xr:uid="{BB185E71-6A62-42EA-BF44-AC1088469B5E}"/>
    <cellStyle name="Comma 16 4 3 6" xfId="39236" xr:uid="{07B86227-E251-44E7-8653-92EA2B813C72}"/>
    <cellStyle name="Comma 16 4 3 7" xfId="20982" xr:uid="{CE2FDD84-B65E-497C-AFFF-AC5ADA347DE8}"/>
    <cellStyle name="Comma 16 4 4" xfId="1998" xr:uid="{AA7C1EF5-7AB6-44E9-944E-AE35B2E250DE}"/>
    <cellStyle name="Comma 16 4 4 2" xfId="16598" xr:uid="{7946F7DB-5644-4AD1-8B51-84AA88B7FB59}"/>
    <cellStyle name="Comma 16 4 4 2 2" xfId="53106" xr:uid="{37A50D6E-8BAD-4E3E-9E02-2A690592FFDE}"/>
    <cellStyle name="Comma 16 4 4 2 3" xfId="34852" xr:uid="{99203F68-4337-4989-9002-6176F481CCA4}"/>
    <cellStyle name="Comma 16 4 4 3" xfId="12948" xr:uid="{2DB9283A-BB0F-4D08-A908-5AD8E718CE86}"/>
    <cellStyle name="Comma 16 4 4 3 2" xfId="49456" xr:uid="{8EAA5351-EFA1-42A4-AEF0-75D7ACB7B58E}"/>
    <cellStyle name="Comma 16 4 4 3 3" xfId="31202" xr:uid="{18D29721-C7B8-4966-9B14-CDFDEB69CA33}"/>
    <cellStyle name="Comma 16 4 4 4" xfId="9298" xr:uid="{A9D7B6B8-9ED0-4710-A1D9-83ABC7D4AF27}"/>
    <cellStyle name="Comma 16 4 4 4 2" xfId="45806" xr:uid="{99842F7F-9ACA-412E-9F9E-BCF884FAE66A}"/>
    <cellStyle name="Comma 16 4 4 4 3" xfId="27552" xr:uid="{CAD42525-7C67-4EC7-B140-2B7CEDD025FB}"/>
    <cellStyle name="Comma 16 4 4 5" xfId="5648" xr:uid="{3236A635-B266-471F-87FF-1E063F4CDF6C}"/>
    <cellStyle name="Comma 16 4 4 5 2" xfId="42156" xr:uid="{18760D1C-DBF1-46D7-B78A-06D72E1081F6}"/>
    <cellStyle name="Comma 16 4 4 5 3" xfId="23902" xr:uid="{FFCBB2EE-F8D7-45E0-ABED-82AA3DBDE30E}"/>
    <cellStyle name="Comma 16 4 4 6" xfId="38506" xr:uid="{BACB6685-D9BD-4A20-809B-DA023A4E7A14}"/>
    <cellStyle name="Comma 16 4 4 7" xfId="20252" xr:uid="{8F9D1249-6925-4848-9847-3083B809066B}"/>
    <cellStyle name="Comma 16 4 5" xfId="1268" xr:uid="{333B3975-E2A7-4DDD-88BE-46617F531AF5}"/>
    <cellStyle name="Comma 16 4 5 2" xfId="15868" xr:uid="{09A5A3ED-474B-435C-888E-ABD50474F232}"/>
    <cellStyle name="Comma 16 4 5 2 2" xfId="52376" xr:uid="{923B64D2-2243-4D32-92C8-D2D888FAEABE}"/>
    <cellStyle name="Comma 16 4 5 2 3" xfId="34122" xr:uid="{7026A9F9-57E7-43FA-B49D-D5713ABD64DA}"/>
    <cellStyle name="Comma 16 4 5 3" xfId="12218" xr:uid="{040B9711-65FB-4744-878A-0726C4017F0F}"/>
    <cellStyle name="Comma 16 4 5 3 2" xfId="48726" xr:uid="{FDDA9340-C4CF-424E-9E6F-ACAC424933FD}"/>
    <cellStyle name="Comma 16 4 5 3 3" xfId="30472" xr:uid="{5802FB0F-10EE-4876-8DBA-A632942EB611}"/>
    <cellStyle name="Comma 16 4 5 4" xfId="8568" xr:uid="{C620036D-6D3E-4F9A-9202-FE2AC54BC9A5}"/>
    <cellStyle name="Comma 16 4 5 4 2" xfId="45076" xr:uid="{118FBBCF-AD7D-461C-BA48-CF4535C760CC}"/>
    <cellStyle name="Comma 16 4 5 4 3" xfId="26822" xr:uid="{106495BF-DF6D-4051-B081-ED75C1DC0A8B}"/>
    <cellStyle name="Comma 16 4 5 5" xfId="4918" xr:uid="{BCDCCD8E-3869-4AFD-B2A0-658C6D7C1C6E}"/>
    <cellStyle name="Comma 16 4 5 5 2" xfId="41426" xr:uid="{1924935A-839A-4474-8C6A-E60A60F843DA}"/>
    <cellStyle name="Comma 16 4 5 5 3" xfId="23172" xr:uid="{85B17D26-F51B-4EC9-9479-7E4AC16BDD74}"/>
    <cellStyle name="Comma 16 4 5 6" xfId="37776" xr:uid="{31E93FDE-F3A7-49DA-8FA4-7B58C01F004E}"/>
    <cellStyle name="Comma 16 4 5 7" xfId="19522" xr:uid="{85862F41-FA8D-4BE0-90C3-47096181DF46}"/>
    <cellStyle name="Comma 16 4 6" xfId="15138" xr:uid="{016F3530-A8FA-4D1A-9BE1-630CE54619A4}"/>
    <cellStyle name="Comma 16 4 6 2" xfId="51646" xr:uid="{5ABD633D-7248-4751-A326-939396DBE3D1}"/>
    <cellStyle name="Comma 16 4 6 3" xfId="33392" xr:uid="{AA419615-C963-40FD-8838-042DEB236B26}"/>
    <cellStyle name="Comma 16 4 7" xfId="11488" xr:uid="{1DAF9785-2D99-4E00-B70F-EB73DEE57176}"/>
    <cellStyle name="Comma 16 4 7 2" xfId="47996" xr:uid="{22CF6289-46DC-4185-B787-9CBD69FD8248}"/>
    <cellStyle name="Comma 16 4 7 3" xfId="29742" xr:uid="{98FB5B0F-8D7F-4652-B5DA-4B8CCF974FD4}"/>
    <cellStyle name="Comma 16 4 8" xfId="7838" xr:uid="{C6608554-E587-43FF-AD6D-FD36BDDB7E41}"/>
    <cellStyle name="Comma 16 4 8 2" xfId="44346" xr:uid="{80BEFCF2-ECF4-4936-91B3-89FAB6BB5B83}"/>
    <cellStyle name="Comma 16 4 8 3" xfId="26092" xr:uid="{B5A16F64-4BD1-4E72-BDAF-F011A1496DDB}"/>
    <cellStyle name="Comma 16 4 9" xfId="4188" xr:uid="{3AA92B25-FFAA-4993-8BEB-A77263A77D84}"/>
    <cellStyle name="Comma 16 4 9 2" xfId="40696" xr:uid="{26243EEF-61C8-4D27-8E2A-170747AA3127}"/>
    <cellStyle name="Comma 16 4 9 3" xfId="22442" xr:uid="{8E189F8F-B459-4B8D-93CB-31846EDF34C7}"/>
    <cellStyle name="Comma 16 5" xfId="434" xr:uid="{17BC22BC-A85C-474D-9DA9-CEC0A189D145}"/>
    <cellStyle name="Comma 16 5 10" xfId="36942" xr:uid="{406D7033-0AAF-4ACD-B0AF-FD66A37419F6}"/>
    <cellStyle name="Comma 16 5 11" xfId="18688" xr:uid="{DB247678-88B5-4CF1-9E84-480D4DB2DD9F}"/>
    <cellStyle name="Comma 16 5 2" xfId="3354" xr:uid="{68EBEB3E-76D2-4382-B368-083C43C65D6F}"/>
    <cellStyle name="Comma 16 5 2 2" xfId="17954" xr:uid="{AD50B43A-8233-4E90-AB81-91B03B29CBF8}"/>
    <cellStyle name="Comma 16 5 2 2 2" xfId="54462" xr:uid="{D0A6D497-72A3-42DE-B508-68B25F87EF7F}"/>
    <cellStyle name="Comma 16 5 2 2 3" xfId="36208" xr:uid="{1AA79F64-46A1-49DB-8AB9-CB1897732621}"/>
    <cellStyle name="Comma 16 5 2 3" xfId="14304" xr:uid="{F18E31C9-5146-4FEA-A65A-226A54BB7499}"/>
    <cellStyle name="Comma 16 5 2 3 2" xfId="50812" xr:uid="{2E078D13-6747-4916-9CBE-ABE19D2C4B14}"/>
    <cellStyle name="Comma 16 5 2 3 3" xfId="32558" xr:uid="{9714342B-552D-4A69-B7C5-6D56BBD5369D}"/>
    <cellStyle name="Comma 16 5 2 4" xfId="10654" xr:uid="{E3A3D2F7-8755-475C-B793-1341C6403C73}"/>
    <cellStyle name="Comma 16 5 2 4 2" xfId="47162" xr:uid="{32CD2526-0835-47AF-A0E6-29D19EE2DD0F}"/>
    <cellStyle name="Comma 16 5 2 4 3" xfId="28908" xr:uid="{19E89390-9C18-41D3-8D97-500D2B3401B8}"/>
    <cellStyle name="Comma 16 5 2 5" xfId="7004" xr:uid="{9381D0B7-FAB6-4209-AE1E-0A8CF250E0BB}"/>
    <cellStyle name="Comma 16 5 2 5 2" xfId="43512" xr:uid="{71147A0C-233E-44DB-B862-BD4C5DFA0670}"/>
    <cellStyle name="Comma 16 5 2 5 3" xfId="25258" xr:uid="{1833B0CF-23CE-4BEB-8469-EFB336E27A00}"/>
    <cellStyle name="Comma 16 5 2 6" xfId="39862" xr:uid="{2E3ABDA1-4814-45B9-AD20-71976D182494}"/>
    <cellStyle name="Comma 16 5 2 7" xfId="21608" xr:uid="{28B9102E-F2E5-48C4-8C03-0FF858637B5A}"/>
    <cellStyle name="Comma 16 5 3" xfId="2624" xr:uid="{1472D035-918E-46A6-BD7A-EB0C095687A1}"/>
    <cellStyle name="Comma 16 5 3 2" xfId="17224" xr:uid="{C7EA07BB-0A8E-47C5-AB98-3B59B8F2C491}"/>
    <cellStyle name="Comma 16 5 3 2 2" xfId="53732" xr:uid="{ADDAF2A8-DC4D-4F5B-BDF7-ECD6FB0723AA}"/>
    <cellStyle name="Comma 16 5 3 2 3" xfId="35478" xr:uid="{4BD377B2-8382-4AFF-9B70-43725F9ACBDA}"/>
    <cellStyle name="Comma 16 5 3 3" xfId="13574" xr:uid="{6218DF04-33E4-400D-B361-AAD9B8C3DA69}"/>
    <cellStyle name="Comma 16 5 3 3 2" xfId="50082" xr:uid="{22D7056B-D28C-4407-B1BB-58996A95334C}"/>
    <cellStyle name="Comma 16 5 3 3 3" xfId="31828" xr:uid="{88629C08-CD8C-4D2A-9CC0-41C4E7D7683E}"/>
    <cellStyle name="Comma 16 5 3 4" xfId="9924" xr:uid="{88506BC1-9DF5-4228-BFC5-0C4D31A07601}"/>
    <cellStyle name="Comma 16 5 3 4 2" xfId="46432" xr:uid="{6A53C335-D4D0-4047-B8F3-11247C3393D7}"/>
    <cellStyle name="Comma 16 5 3 4 3" xfId="28178" xr:uid="{B6A7CB85-D23B-4B52-8F65-E6ADD34E21AF}"/>
    <cellStyle name="Comma 16 5 3 5" xfId="6274" xr:uid="{D6B48A4C-38A4-4D0E-99CB-DD8245FA6319}"/>
    <cellStyle name="Comma 16 5 3 5 2" xfId="42782" xr:uid="{196F0267-CE40-4DD0-A0BA-E308B7B616CD}"/>
    <cellStyle name="Comma 16 5 3 5 3" xfId="24528" xr:uid="{9CC7346B-67A7-4ABC-9864-6139684CE8D3}"/>
    <cellStyle name="Comma 16 5 3 6" xfId="39132" xr:uid="{11ACFC07-1AA4-4C9D-AE51-C87E4B0902B4}"/>
    <cellStyle name="Comma 16 5 3 7" xfId="20878" xr:uid="{44004CF5-BECA-4407-AFBE-C61D8E934038}"/>
    <cellStyle name="Comma 16 5 4" xfId="1894" xr:uid="{6E4EB7F3-7930-4C00-91E2-833A45816095}"/>
    <cellStyle name="Comma 16 5 4 2" xfId="16494" xr:uid="{BB8C1CE2-C6DC-4CDA-A843-C09932E1C8C7}"/>
    <cellStyle name="Comma 16 5 4 2 2" xfId="53002" xr:uid="{64B6ABAD-9D8F-4865-86E5-883E395BEFDF}"/>
    <cellStyle name="Comma 16 5 4 2 3" xfId="34748" xr:uid="{D36A2467-8827-4A03-9B7E-CC0D73C41267}"/>
    <cellStyle name="Comma 16 5 4 3" xfId="12844" xr:uid="{ED22DFB1-0D39-4838-B084-9DEE28740C89}"/>
    <cellStyle name="Comma 16 5 4 3 2" xfId="49352" xr:uid="{83EA40F8-AD60-4E5F-80C1-C03EBBC53EB9}"/>
    <cellStyle name="Comma 16 5 4 3 3" xfId="31098" xr:uid="{635E8D42-5B73-4F99-BB2C-C99109F5778A}"/>
    <cellStyle name="Comma 16 5 4 4" xfId="9194" xr:uid="{743AAE33-545F-482A-B294-8B796C050957}"/>
    <cellStyle name="Comma 16 5 4 4 2" xfId="45702" xr:uid="{EA00129A-8B36-41CF-9ADB-8FAA611007C6}"/>
    <cellStyle name="Comma 16 5 4 4 3" xfId="27448" xr:uid="{869782AC-FC77-4E61-B3BA-40FC3FFBB6B7}"/>
    <cellStyle name="Comma 16 5 4 5" xfId="5544" xr:uid="{CE857B4E-D3D6-440C-92FB-82E0328EE431}"/>
    <cellStyle name="Comma 16 5 4 5 2" xfId="42052" xr:uid="{C97A0BCA-9149-44DE-B7FC-F18A6B0E2F17}"/>
    <cellStyle name="Comma 16 5 4 5 3" xfId="23798" xr:uid="{2943AB4E-8621-4781-B9AA-5DC1A23B389B}"/>
    <cellStyle name="Comma 16 5 4 6" xfId="38402" xr:uid="{41AAAF65-4FF3-4476-942F-8B4BA2753C4A}"/>
    <cellStyle name="Comma 16 5 4 7" xfId="20148" xr:uid="{4243E9DA-42C4-4AC6-A953-22C81DD6E437}"/>
    <cellStyle name="Comma 16 5 5" xfId="1164" xr:uid="{5EAE5A7A-D335-46DB-8B3F-C4A057384D74}"/>
    <cellStyle name="Comma 16 5 5 2" xfId="15764" xr:uid="{BE1DD42F-11AC-4B40-93E6-AD791F2D2E93}"/>
    <cellStyle name="Comma 16 5 5 2 2" xfId="52272" xr:uid="{BBFD3F28-7178-4064-A9CC-9E93052FE8A7}"/>
    <cellStyle name="Comma 16 5 5 2 3" xfId="34018" xr:uid="{B51C298B-DDF0-46D9-83CE-27AFF42FBCF8}"/>
    <cellStyle name="Comma 16 5 5 3" xfId="12114" xr:uid="{440F6023-6EF5-41A3-AB60-5B631B2FC25C}"/>
    <cellStyle name="Comma 16 5 5 3 2" xfId="48622" xr:uid="{EE17FB4F-95DF-4E6D-9C9E-DEC2696A707A}"/>
    <cellStyle name="Comma 16 5 5 3 3" xfId="30368" xr:uid="{3B0A3477-4A2B-4364-9A69-43297E6B5A99}"/>
    <cellStyle name="Comma 16 5 5 4" xfId="8464" xr:uid="{D17F99AE-776F-43F5-AD7E-4AE121944A3A}"/>
    <cellStyle name="Comma 16 5 5 4 2" xfId="44972" xr:uid="{AABC8C0F-85C1-453C-9158-1E6AD0984FB5}"/>
    <cellStyle name="Comma 16 5 5 4 3" xfId="26718" xr:uid="{4F4AC0A0-6D2E-4A02-9B13-211BDD9C5C64}"/>
    <cellStyle name="Comma 16 5 5 5" xfId="4814" xr:uid="{06CD99FE-3770-4B6D-B0B1-97D7167ACB5E}"/>
    <cellStyle name="Comma 16 5 5 5 2" xfId="41322" xr:uid="{7AF879DC-DA9D-437D-8ACD-A4697CEB4037}"/>
    <cellStyle name="Comma 16 5 5 5 3" xfId="23068" xr:uid="{7E18C60A-4250-4611-8011-D9C63038AC04}"/>
    <cellStyle name="Comma 16 5 5 6" xfId="37672" xr:uid="{E2326A44-DEB6-404F-96EF-067655AE8386}"/>
    <cellStyle name="Comma 16 5 5 7" xfId="19418" xr:uid="{509C6C8D-868D-4E3E-B59F-C5679D1E6649}"/>
    <cellStyle name="Comma 16 5 6" xfId="15034" xr:uid="{342E73D7-4363-4D1D-9CE1-74F903D83FF9}"/>
    <cellStyle name="Comma 16 5 6 2" xfId="51542" xr:uid="{77D20315-23CA-414D-8EF3-8BA619776F18}"/>
    <cellStyle name="Comma 16 5 6 3" xfId="33288" xr:uid="{2AC72598-7762-4FBB-A199-8C39DC19E3EE}"/>
    <cellStyle name="Comma 16 5 7" xfId="11384" xr:uid="{71401FA6-16B7-43A0-93D5-C8B3AB8C6FEF}"/>
    <cellStyle name="Comma 16 5 7 2" xfId="47892" xr:uid="{934FCE4A-5A97-4FF5-89B9-C9BAF6DF898E}"/>
    <cellStyle name="Comma 16 5 7 3" xfId="29638" xr:uid="{D5992147-F3C3-4F30-9DF0-D814462A7264}"/>
    <cellStyle name="Comma 16 5 8" xfId="7734" xr:uid="{2123A444-1AA0-468C-BF5A-172E819B3C31}"/>
    <cellStyle name="Comma 16 5 8 2" xfId="44242" xr:uid="{A58F5A25-46A3-44BB-AD7F-D2497EA63939}"/>
    <cellStyle name="Comma 16 5 8 3" xfId="25988" xr:uid="{3CAC9F78-2BC6-4A49-B9D3-3D72FF6D6639}"/>
    <cellStyle name="Comma 16 5 9" xfId="4084" xr:uid="{AB58BF49-D3A1-49D1-91AE-037292BE0052}"/>
    <cellStyle name="Comma 16 5 9 2" xfId="40592" xr:uid="{148174ED-07FE-4A72-823E-B979360661F5}"/>
    <cellStyle name="Comma 16 5 9 3" xfId="22338" xr:uid="{266895B3-B615-46CB-B281-78CFE2355F2D}"/>
    <cellStyle name="Comma 16 6" xfId="330" xr:uid="{752F8DE5-1019-4D2B-96BE-8F251458B63D}"/>
    <cellStyle name="Comma 16 6 10" xfId="36838" xr:uid="{41F9F8AD-5237-43B7-BF9B-5F397DEF7850}"/>
    <cellStyle name="Comma 16 6 11" xfId="18584" xr:uid="{F9474343-BABD-43E6-AE26-2B24C83276BC}"/>
    <cellStyle name="Comma 16 6 2" xfId="3250" xr:uid="{D3A6CAEB-F227-4209-B53E-269A9B8E20C6}"/>
    <cellStyle name="Comma 16 6 2 2" xfId="17850" xr:uid="{8AEDF682-A2A5-4403-A6E4-F1EA88249FD4}"/>
    <cellStyle name="Comma 16 6 2 2 2" xfId="54358" xr:uid="{18C1C527-71E9-4153-8022-EBD52BBA7627}"/>
    <cellStyle name="Comma 16 6 2 2 3" xfId="36104" xr:uid="{27DE1048-4040-4074-B316-786E4472A877}"/>
    <cellStyle name="Comma 16 6 2 3" xfId="14200" xr:uid="{762A4CB8-990A-46EE-A17E-97CA1E6D32B7}"/>
    <cellStyle name="Comma 16 6 2 3 2" xfId="50708" xr:uid="{12E7023B-3BEF-40EA-B7B6-9B98B02B4637}"/>
    <cellStyle name="Comma 16 6 2 3 3" xfId="32454" xr:uid="{A603132D-AD8D-4467-B1B7-754E4FC0B66D}"/>
    <cellStyle name="Comma 16 6 2 4" xfId="10550" xr:uid="{CF0CCE47-B320-4EA0-8B4E-22BA66D88EE5}"/>
    <cellStyle name="Comma 16 6 2 4 2" xfId="47058" xr:uid="{C2547785-47B9-4178-BBC8-E86518A37A30}"/>
    <cellStyle name="Comma 16 6 2 4 3" xfId="28804" xr:uid="{580BDAA3-FA32-49C6-B04D-3258D76A9011}"/>
    <cellStyle name="Comma 16 6 2 5" xfId="6900" xr:uid="{DA5563B6-C30C-457F-BBB7-21A042B2F85F}"/>
    <cellStyle name="Comma 16 6 2 5 2" xfId="43408" xr:uid="{20AE5605-7ABF-4D91-B05D-A6337BC9BA1D}"/>
    <cellStyle name="Comma 16 6 2 5 3" xfId="25154" xr:uid="{82D628B0-35F2-47EC-A6A2-C2680DB8FBF2}"/>
    <cellStyle name="Comma 16 6 2 6" xfId="39758" xr:uid="{6DAD82CD-611B-42BE-9F6A-4C1C38CE98DB}"/>
    <cellStyle name="Comma 16 6 2 7" xfId="21504" xr:uid="{452A4FF0-9932-41B1-B6FA-09D1B9180C7E}"/>
    <cellStyle name="Comma 16 6 3" xfId="2520" xr:uid="{375EB641-7F09-487E-A189-3C70D0DFEC68}"/>
    <cellStyle name="Comma 16 6 3 2" xfId="17120" xr:uid="{4CDB1073-A4F6-4B1D-B3FD-A0736A6B1E69}"/>
    <cellStyle name="Comma 16 6 3 2 2" xfId="53628" xr:uid="{0F63CD59-EE72-49A6-A998-7B936BB1B742}"/>
    <cellStyle name="Comma 16 6 3 2 3" xfId="35374" xr:uid="{2FB0E1FE-5103-4685-83FC-910C71B25260}"/>
    <cellStyle name="Comma 16 6 3 3" xfId="13470" xr:uid="{54DD2EBA-2F49-479F-8935-9932D6CFE476}"/>
    <cellStyle name="Comma 16 6 3 3 2" xfId="49978" xr:uid="{A3FC3CA1-E13E-4368-8E9A-877D9C596C5F}"/>
    <cellStyle name="Comma 16 6 3 3 3" xfId="31724" xr:uid="{D18F4F5E-2BF7-4F15-98AA-BB69D7CF83F4}"/>
    <cellStyle name="Comma 16 6 3 4" xfId="9820" xr:uid="{B162D0B9-DB0C-418F-822A-BA49F9FCB6EB}"/>
    <cellStyle name="Comma 16 6 3 4 2" xfId="46328" xr:uid="{8B9C0868-AF8B-4F12-A4F9-1CE0808A9500}"/>
    <cellStyle name="Comma 16 6 3 4 3" xfId="28074" xr:uid="{0F71192B-0EC1-4438-B949-659C93D64E0B}"/>
    <cellStyle name="Comma 16 6 3 5" xfId="6170" xr:uid="{CF8AA3A0-969B-4BA7-A16B-29894D6268B6}"/>
    <cellStyle name="Comma 16 6 3 5 2" xfId="42678" xr:uid="{5506E9B0-1563-426D-9358-71EA50C9A2A5}"/>
    <cellStyle name="Comma 16 6 3 5 3" xfId="24424" xr:uid="{8E929A66-A794-4F63-89E8-608897015964}"/>
    <cellStyle name="Comma 16 6 3 6" xfId="39028" xr:uid="{145ECB60-A061-447A-AAB2-D122FB1A0445}"/>
    <cellStyle name="Comma 16 6 3 7" xfId="20774" xr:uid="{7D6F8A41-FE13-494F-BF00-6BA8661BEAA3}"/>
    <cellStyle name="Comma 16 6 4" xfId="1790" xr:uid="{EC730FA8-256B-46BD-A709-7A309AE41C6C}"/>
    <cellStyle name="Comma 16 6 4 2" xfId="16390" xr:uid="{253CA1EA-C884-4823-A14A-FC63DA397FBC}"/>
    <cellStyle name="Comma 16 6 4 2 2" xfId="52898" xr:uid="{32F7B5A1-17B9-4A84-B5B0-1D3F749E4CA4}"/>
    <cellStyle name="Comma 16 6 4 2 3" xfId="34644" xr:uid="{5CBE9258-7F00-4BDA-B5B6-1F283576A97C}"/>
    <cellStyle name="Comma 16 6 4 3" xfId="12740" xr:uid="{50646CA1-D660-483D-9B8C-33BFA6CD8B98}"/>
    <cellStyle name="Comma 16 6 4 3 2" xfId="49248" xr:uid="{75034FF1-8783-4E8F-8A7D-A36A363E70E8}"/>
    <cellStyle name="Comma 16 6 4 3 3" xfId="30994" xr:uid="{650BCD21-B342-42C6-84B8-5349CAB743AE}"/>
    <cellStyle name="Comma 16 6 4 4" xfId="9090" xr:uid="{425D7A0E-EEA5-4BDF-BD62-36B2B03B4EF1}"/>
    <cellStyle name="Comma 16 6 4 4 2" xfId="45598" xr:uid="{F495FB44-1189-4796-8755-C4E6419DFE59}"/>
    <cellStyle name="Comma 16 6 4 4 3" xfId="27344" xr:uid="{6CC25825-ED60-4E83-BCA4-7CE36A34CB2E}"/>
    <cellStyle name="Comma 16 6 4 5" xfId="5440" xr:uid="{F4E9B588-75D1-44A3-B061-9F313C474716}"/>
    <cellStyle name="Comma 16 6 4 5 2" xfId="41948" xr:uid="{CB21CD89-D7AC-4C3A-9212-A8DB00A3C9A6}"/>
    <cellStyle name="Comma 16 6 4 5 3" xfId="23694" xr:uid="{F8A607B5-58DC-4E72-AD47-771401A95805}"/>
    <cellStyle name="Comma 16 6 4 6" xfId="38298" xr:uid="{8E1A3110-E175-41DA-89F7-3C5BB2B1C11D}"/>
    <cellStyle name="Comma 16 6 4 7" xfId="20044" xr:uid="{AF961761-E016-4A94-B714-806BCA55A996}"/>
    <cellStyle name="Comma 16 6 5" xfId="1060" xr:uid="{E7ABB81E-438C-4DDF-B65B-5DF039A4EB93}"/>
    <cellStyle name="Comma 16 6 5 2" xfId="15660" xr:uid="{ED47D9CD-7D01-49FA-BC78-6A89AE73B6EA}"/>
    <cellStyle name="Comma 16 6 5 2 2" xfId="52168" xr:uid="{E6C99488-47BF-4FD6-99F1-D514EB3A6455}"/>
    <cellStyle name="Comma 16 6 5 2 3" xfId="33914" xr:uid="{56E5D9EA-21F2-4E78-AD35-3445C1AAA246}"/>
    <cellStyle name="Comma 16 6 5 3" xfId="12010" xr:uid="{FFD7B96C-90E3-4E40-8460-A8B54F49B559}"/>
    <cellStyle name="Comma 16 6 5 3 2" xfId="48518" xr:uid="{3B144C31-3A19-4924-9F88-F8328EE8E1AB}"/>
    <cellStyle name="Comma 16 6 5 3 3" xfId="30264" xr:uid="{5208BBA9-DA68-4D51-8DC8-A4BDED1B43CC}"/>
    <cellStyle name="Comma 16 6 5 4" xfId="8360" xr:uid="{C38034A7-901D-428D-ABAC-DE7A17FDA6B9}"/>
    <cellStyle name="Comma 16 6 5 4 2" xfId="44868" xr:uid="{C1E28F62-5284-47CC-8A70-2F35E6362658}"/>
    <cellStyle name="Comma 16 6 5 4 3" xfId="26614" xr:uid="{6DD9BF29-1C40-4EFF-8DC1-46A256A59A02}"/>
    <cellStyle name="Comma 16 6 5 5" xfId="4710" xr:uid="{5A656997-F555-4FE2-B3C1-531D4693E6A8}"/>
    <cellStyle name="Comma 16 6 5 5 2" xfId="41218" xr:uid="{6F6E6BD0-EA33-416A-BA0B-6EF17BB97F0B}"/>
    <cellStyle name="Comma 16 6 5 5 3" xfId="22964" xr:uid="{8FAC7567-13B3-4F96-8A9D-D1A85A2E3FB0}"/>
    <cellStyle name="Comma 16 6 5 6" xfId="37568" xr:uid="{285A73F7-4D64-4643-9C5D-9C649E3D6207}"/>
    <cellStyle name="Comma 16 6 5 7" xfId="19314" xr:uid="{C5C740A0-84F1-4509-AB78-CB7EE58F1E0B}"/>
    <cellStyle name="Comma 16 6 6" xfId="14930" xr:uid="{D2255EA0-1433-415A-9089-DBE6EB0D9F4A}"/>
    <cellStyle name="Comma 16 6 6 2" xfId="51438" xr:uid="{49C575C9-638C-4D13-8764-A605330B3BBE}"/>
    <cellStyle name="Comma 16 6 6 3" xfId="33184" xr:uid="{A3B7FDD0-2739-4B6E-A2E8-63256E724B58}"/>
    <cellStyle name="Comma 16 6 7" xfId="11280" xr:uid="{65E7D27E-6587-4E3F-923B-31158475518B}"/>
    <cellStyle name="Comma 16 6 7 2" xfId="47788" xr:uid="{5A14DB3C-982E-4A10-8BBA-E4C45A32DE6B}"/>
    <cellStyle name="Comma 16 6 7 3" xfId="29534" xr:uid="{E1559E87-711B-4DB6-977F-CBE4E7FF4680}"/>
    <cellStyle name="Comma 16 6 8" xfId="7630" xr:uid="{5A6DE455-F42C-4089-BD99-0A8EF34C1D71}"/>
    <cellStyle name="Comma 16 6 8 2" xfId="44138" xr:uid="{B2EFEE87-AD8F-4755-A3E1-0AB8C5DB30C5}"/>
    <cellStyle name="Comma 16 6 8 3" xfId="25884" xr:uid="{AE0B2E24-1BB6-4D61-8637-7B6B02762BC4}"/>
    <cellStyle name="Comma 16 6 9" xfId="3980" xr:uid="{59DF7AD5-8FFE-4CBE-93B5-84C643BF37C0}"/>
    <cellStyle name="Comma 16 6 9 2" xfId="40488" xr:uid="{65CCF9D0-CF36-4C65-84F9-BF779B593093}"/>
    <cellStyle name="Comma 16 6 9 3" xfId="22234" xr:uid="{76500B5A-437C-48CB-A8F1-593A77BEA4C4}"/>
    <cellStyle name="Comma 16 7" xfId="226" xr:uid="{5198F6FD-3245-4C87-820A-A3A52356882F}"/>
    <cellStyle name="Comma 16 7 10" xfId="36734" xr:uid="{4B4EB406-924E-4FB5-B69E-580C3B7CB69F}"/>
    <cellStyle name="Comma 16 7 11" xfId="18480" xr:uid="{69CCDA0F-7848-4F71-BE6A-70106092B97C}"/>
    <cellStyle name="Comma 16 7 2" xfId="3146" xr:uid="{7C2E2C18-5C07-4157-8199-5E45E7F6F43C}"/>
    <cellStyle name="Comma 16 7 2 2" xfId="17746" xr:uid="{7583A46B-CCB1-45B4-99AF-65ED0DCE7CA1}"/>
    <cellStyle name="Comma 16 7 2 2 2" xfId="54254" xr:uid="{01409836-2372-42B4-9946-2D085955E3A9}"/>
    <cellStyle name="Comma 16 7 2 2 3" xfId="36000" xr:uid="{1CF1CA45-34FE-403E-B49D-9AE379F4B343}"/>
    <cellStyle name="Comma 16 7 2 3" xfId="14096" xr:uid="{E8744545-861C-45C9-839E-0E967C7F272D}"/>
    <cellStyle name="Comma 16 7 2 3 2" xfId="50604" xr:uid="{80A524C2-C481-4A82-A7D6-E06EF6BB422B}"/>
    <cellStyle name="Comma 16 7 2 3 3" xfId="32350" xr:uid="{B662D503-A876-4C52-A8CF-643DAF2FD3F7}"/>
    <cellStyle name="Comma 16 7 2 4" xfId="10446" xr:uid="{B2027CD0-8C44-4361-A9F4-F4371A68B5D0}"/>
    <cellStyle name="Comma 16 7 2 4 2" xfId="46954" xr:uid="{36CE9E01-D094-453C-9813-A17FFE899338}"/>
    <cellStyle name="Comma 16 7 2 4 3" xfId="28700" xr:uid="{92366430-053C-4554-8805-ED4AEBAEDBD2}"/>
    <cellStyle name="Comma 16 7 2 5" xfId="6796" xr:uid="{38C1DA2A-38F9-440A-84D0-13E23F2A12D2}"/>
    <cellStyle name="Comma 16 7 2 5 2" xfId="43304" xr:uid="{F6EB2ABE-24CB-4804-99F3-60D6840FF395}"/>
    <cellStyle name="Comma 16 7 2 5 3" xfId="25050" xr:uid="{DBE6168E-FBAB-42B4-924B-E1A424E93031}"/>
    <cellStyle name="Comma 16 7 2 6" xfId="39654" xr:uid="{4E302FBD-60F3-4925-A133-8D0677DADFA8}"/>
    <cellStyle name="Comma 16 7 2 7" xfId="21400" xr:uid="{BB5F7565-C3A2-44B7-A272-5E85601CC006}"/>
    <cellStyle name="Comma 16 7 3" xfId="2416" xr:uid="{F617B620-A889-495B-B8A9-6F247F9ACEF5}"/>
    <cellStyle name="Comma 16 7 3 2" xfId="17016" xr:uid="{9325BFEC-4179-4AEF-9105-09E263277992}"/>
    <cellStyle name="Comma 16 7 3 2 2" xfId="53524" xr:uid="{E0CC414E-D1B9-469E-BD20-2719BAEC99C7}"/>
    <cellStyle name="Comma 16 7 3 2 3" xfId="35270" xr:uid="{61F2AD8D-4324-4106-8EE0-52E033196D1D}"/>
    <cellStyle name="Comma 16 7 3 3" xfId="13366" xr:uid="{A37AD5C2-4F21-480C-8C3E-8F1A73732CC6}"/>
    <cellStyle name="Comma 16 7 3 3 2" xfId="49874" xr:uid="{8B06AA29-E4B5-4BDC-8A21-21BAD4143E78}"/>
    <cellStyle name="Comma 16 7 3 3 3" xfId="31620" xr:uid="{29936B0F-2698-4728-8868-1324022200FD}"/>
    <cellStyle name="Comma 16 7 3 4" xfId="9716" xr:uid="{FC1D2F6A-3E98-4609-A9EB-08726A7F2256}"/>
    <cellStyle name="Comma 16 7 3 4 2" xfId="46224" xr:uid="{3D5EDEB5-5C69-43E8-8968-927C54981129}"/>
    <cellStyle name="Comma 16 7 3 4 3" xfId="27970" xr:uid="{C0643442-68CC-4824-ACA3-A2BF4CD046FA}"/>
    <cellStyle name="Comma 16 7 3 5" xfId="6066" xr:uid="{F2CF97FC-0852-4DAF-888E-8DA1894F18F2}"/>
    <cellStyle name="Comma 16 7 3 5 2" xfId="42574" xr:uid="{99266300-B924-4AB4-A2F9-C023AE68FFFE}"/>
    <cellStyle name="Comma 16 7 3 5 3" xfId="24320" xr:uid="{B5284DB5-47A4-4BDE-BB3A-AACC435CEFF2}"/>
    <cellStyle name="Comma 16 7 3 6" xfId="38924" xr:uid="{79BD7F49-DEAA-4533-82DC-2CC4FE334C9F}"/>
    <cellStyle name="Comma 16 7 3 7" xfId="20670" xr:uid="{E51035B1-2B74-4E5B-96BB-8281A7AF4ECD}"/>
    <cellStyle name="Comma 16 7 4" xfId="1686" xr:uid="{D7EC72B1-133D-44CB-851D-662C99B2D224}"/>
    <cellStyle name="Comma 16 7 4 2" xfId="16286" xr:uid="{F098E44E-45F1-42D8-8352-AB081BA576B2}"/>
    <cellStyle name="Comma 16 7 4 2 2" xfId="52794" xr:uid="{01E5A949-20B8-4EE1-8FAD-2F17C06BC7F7}"/>
    <cellStyle name="Comma 16 7 4 2 3" xfId="34540" xr:uid="{4CED7D49-D0DE-4877-A696-928B7CEAEEA8}"/>
    <cellStyle name="Comma 16 7 4 3" xfId="12636" xr:uid="{980AFEFC-0AA8-432B-9DF9-6610A9498A18}"/>
    <cellStyle name="Comma 16 7 4 3 2" xfId="49144" xr:uid="{60D47F5D-B7B4-4BF4-97F7-4641588691DF}"/>
    <cellStyle name="Comma 16 7 4 3 3" xfId="30890" xr:uid="{6705049A-8F76-44AF-88F5-0FB3EC2F1B23}"/>
    <cellStyle name="Comma 16 7 4 4" xfId="8986" xr:uid="{A580628E-805E-44B4-AFA3-2A50145944EB}"/>
    <cellStyle name="Comma 16 7 4 4 2" xfId="45494" xr:uid="{368FBCD9-A3C8-40D8-A6D1-5E9A6A06C06C}"/>
    <cellStyle name="Comma 16 7 4 4 3" xfId="27240" xr:uid="{DA94A67D-40D1-4C0C-8335-9D8CF83B0557}"/>
    <cellStyle name="Comma 16 7 4 5" xfId="5336" xr:uid="{2C0F7441-0AC7-444D-9D85-B257006F6168}"/>
    <cellStyle name="Comma 16 7 4 5 2" xfId="41844" xr:uid="{25D6F8AC-44D9-4070-9E93-0443C6EFA56C}"/>
    <cellStyle name="Comma 16 7 4 5 3" xfId="23590" xr:uid="{5CBAF460-9D75-47BC-9E02-19F4CCC9F30E}"/>
    <cellStyle name="Comma 16 7 4 6" xfId="38194" xr:uid="{9416BDB4-B13E-4986-A40B-7148FA559A07}"/>
    <cellStyle name="Comma 16 7 4 7" xfId="19940" xr:uid="{CDF0E116-E071-4CA7-8974-C4FAEC1F129F}"/>
    <cellStyle name="Comma 16 7 5" xfId="956" xr:uid="{879ED49C-C09A-4F4D-9FAE-E0982064375D}"/>
    <cellStyle name="Comma 16 7 5 2" xfId="15556" xr:uid="{9FF43963-CD14-4220-BA73-7705EC70EDDF}"/>
    <cellStyle name="Comma 16 7 5 2 2" xfId="52064" xr:uid="{5335DBE4-FA99-4553-9ECF-1FED275DE471}"/>
    <cellStyle name="Comma 16 7 5 2 3" xfId="33810" xr:uid="{8E3B2E8E-7657-4E19-A07C-2BE527B25D4C}"/>
    <cellStyle name="Comma 16 7 5 3" xfId="11906" xr:uid="{DCDCE9AD-883A-4C12-91FF-7F9EF6009EEF}"/>
    <cellStyle name="Comma 16 7 5 3 2" xfId="48414" xr:uid="{73932EFD-50C2-4C13-9A6B-78AE03BBB57F}"/>
    <cellStyle name="Comma 16 7 5 3 3" xfId="30160" xr:uid="{AA33E0B4-499C-47A6-83BC-53AE0064D376}"/>
    <cellStyle name="Comma 16 7 5 4" xfId="8256" xr:uid="{533843E7-65C4-42D0-8F2C-695659A7684C}"/>
    <cellStyle name="Comma 16 7 5 4 2" xfId="44764" xr:uid="{D46E8962-1A28-432B-A56C-237DA6330980}"/>
    <cellStyle name="Comma 16 7 5 4 3" xfId="26510" xr:uid="{9F1558F7-02E8-489B-A53B-C49B64C5F9E0}"/>
    <cellStyle name="Comma 16 7 5 5" xfId="4606" xr:uid="{5EB2CC55-2321-4D24-8661-F1C335C22D61}"/>
    <cellStyle name="Comma 16 7 5 5 2" xfId="41114" xr:uid="{0127FAE9-FA5F-4D64-A379-5C8890B749F3}"/>
    <cellStyle name="Comma 16 7 5 5 3" xfId="22860" xr:uid="{B22E800E-7CDF-40EC-82E4-EFD1C28749C5}"/>
    <cellStyle name="Comma 16 7 5 6" xfId="37464" xr:uid="{FDF7F299-79B1-4992-8957-CC09CC6DBCA4}"/>
    <cellStyle name="Comma 16 7 5 7" xfId="19210" xr:uid="{7F92BA4C-BED6-452F-8B78-91984254EF6C}"/>
    <cellStyle name="Comma 16 7 6" xfId="14826" xr:uid="{3DF735B4-9590-4476-9B32-BA2DFE224E44}"/>
    <cellStyle name="Comma 16 7 6 2" xfId="51334" xr:uid="{A9A72C20-426E-4BC5-90D0-727B7708B4E2}"/>
    <cellStyle name="Comma 16 7 6 3" xfId="33080" xr:uid="{56E58E62-6AC6-4DE7-8B8F-5245724E1510}"/>
    <cellStyle name="Comma 16 7 7" xfId="11176" xr:uid="{39C6AF4C-6146-452C-9800-0F3F76F87B99}"/>
    <cellStyle name="Comma 16 7 7 2" xfId="47684" xr:uid="{451702C1-2D8D-4D58-A714-293E6AB1B6E2}"/>
    <cellStyle name="Comma 16 7 7 3" xfId="29430" xr:uid="{78DB04A5-0DB9-4DB0-BB67-EA480FF7786B}"/>
    <cellStyle name="Comma 16 7 8" xfId="7526" xr:uid="{A4AC922F-AC76-417B-ACA6-A96EDCEFC267}"/>
    <cellStyle name="Comma 16 7 8 2" xfId="44034" xr:uid="{7DE1019D-033D-44A7-AFDD-EDBA12A8F415}"/>
    <cellStyle name="Comma 16 7 8 3" xfId="25780" xr:uid="{08814E99-0165-45E7-B345-65B9163DB550}"/>
    <cellStyle name="Comma 16 7 9" xfId="3876" xr:uid="{C23ACC2F-469D-4CD8-BB9E-52BC385E62B6}"/>
    <cellStyle name="Comma 16 7 9 2" xfId="40384" xr:uid="{7B7E8B10-D645-4249-B336-8F6FB9CF5B4B}"/>
    <cellStyle name="Comma 16 7 9 3" xfId="22130" xr:uid="{3D28B890-3EE5-43C7-A375-50151A0606CB}"/>
    <cellStyle name="Comma 16 8" xfId="3042" xr:uid="{8C006DE2-F83B-43FC-B243-2E338B8A0F5A}"/>
    <cellStyle name="Comma 16 8 2" xfId="17642" xr:uid="{68466026-CA93-4B20-8142-C49BD0206D39}"/>
    <cellStyle name="Comma 16 8 2 2" xfId="54150" xr:uid="{E015A100-A38F-4212-9F7B-6165BC5C2F18}"/>
    <cellStyle name="Comma 16 8 2 3" xfId="35896" xr:uid="{BDF48EB0-CEBC-4C56-AEC8-E3AC369FDE48}"/>
    <cellStyle name="Comma 16 8 3" xfId="13992" xr:uid="{74221E0F-50FC-48C0-B66E-D4AF666E4881}"/>
    <cellStyle name="Comma 16 8 3 2" xfId="50500" xr:uid="{CF6D19A2-F5DE-4500-8A9C-88B20AC8B8D8}"/>
    <cellStyle name="Comma 16 8 3 3" xfId="32246" xr:uid="{DF4FCAFC-E029-42E8-808E-2A8A371A8B2A}"/>
    <cellStyle name="Comma 16 8 4" xfId="10342" xr:uid="{BF53A059-0A1E-4454-BABD-37DFD8BDF42B}"/>
    <cellStyle name="Comma 16 8 4 2" xfId="46850" xr:uid="{FC3F133E-9EBD-4E5C-BFC2-F6F529AA693B}"/>
    <cellStyle name="Comma 16 8 4 3" xfId="28596" xr:uid="{84E2F794-F25C-4B47-A709-626617F22066}"/>
    <cellStyle name="Comma 16 8 5" xfId="6692" xr:uid="{CC92B35E-B04A-482F-BE67-0725BE233D67}"/>
    <cellStyle name="Comma 16 8 5 2" xfId="43200" xr:uid="{F1E2EA2D-05A0-4F1D-BC46-5681508C1755}"/>
    <cellStyle name="Comma 16 8 5 3" xfId="24946" xr:uid="{2E077E26-BA85-4460-B890-7FE7EE57CEC7}"/>
    <cellStyle name="Comma 16 8 6" xfId="39550" xr:uid="{AFF94357-4B93-45E4-A024-CEEC947A55D7}"/>
    <cellStyle name="Comma 16 8 7" xfId="21296" xr:uid="{002E318F-82FC-4D0E-A225-5D5AD3465AEC}"/>
    <cellStyle name="Comma 16 9" xfId="2312" xr:uid="{B2CB618C-2DE3-4F26-87BD-E148BA964FC4}"/>
    <cellStyle name="Comma 16 9 2" xfId="16912" xr:uid="{D9B31BD8-77D2-4F61-A44E-53B481E8EDFC}"/>
    <cellStyle name="Comma 16 9 2 2" xfId="53420" xr:uid="{4A5A6565-E872-4BEA-82CD-46F5C5AEC70E}"/>
    <cellStyle name="Comma 16 9 2 3" xfId="35166" xr:uid="{E9488E7C-4533-454E-8E3E-386FED1AA95A}"/>
    <cellStyle name="Comma 16 9 3" xfId="13262" xr:uid="{7F49C54C-5A4B-46A7-AC9A-18C6B2B710BF}"/>
    <cellStyle name="Comma 16 9 3 2" xfId="49770" xr:uid="{C65AF44C-7CE3-44C8-9120-BE80C81521EF}"/>
    <cellStyle name="Comma 16 9 3 3" xfId="31516" xr:uid="{E7492B8F-2FCE-49F4-BE4E-8BE664FF5411}"/>
    <cellStyle name="Comma 16 9 4" xfId="9612" xr:uid="{CD80481E-EB4A-47DD-B8C3-02AC9AD6A700}"/>
    <cellStyle name="Comma 16 9 4 2" xfId="46120" xr:uid="{50DF8D61-DA8F-4F81-B145-7C7F1C7907FF}"/>
    <cellStyle name="Comma 16 9 4 3" xfId="27866" xr:uid="{1C6BB902-E0EB-4C09-80E1-1919867FFD95}"/>
    <cellStyle name="Comma 16 9 5" xfId="5962" xr:uid="{7859077B-A031-4D17-84FD-5BC8CD6056DD}"/>
    <cellStyle name="Comma 16 9 5 2" xfId="42470" xr:uid="{81BAE860-ECA9-4C0B-AD07-5B65A1264975}"/>
    <cellStyle name="Comma 16 9 5 3" xfId="24216" xr:uid="{DA9C8E6E-66DD-48BA-AE82-47FF542099A5}"/>
    <cellStyle name="Comma 16 9 6" xfId="38820" xr:uid="{CFE4FAE8-2DF3-4E56-B0AD-CB474369FBEF}"/>
    <cellStyle name="Comma 16 9 7" xfId="20566" xr:uid="{1CDF5FF8-4A30-421B-A968-38524576EC26}"/>
    <cellStyle name="Comma 17" xfId="643" xr:uid="{6732087F-11B1-40B9-B5CC-18B5982DED65}"/>
    <cellStyle name="Comma 17 10" xfId="37151" xr:uid="{C384DE58-2545-4CCF-804C-7153007A75C3}"/>
    <cellStyle name="Comma 17 11" xfId="18897" xr:uid="{2B2FC5A8-208D-4C95-A4FA-32B2480AE4F9}"/>
    <cellStyle name="Comma 17 2" xfId="3563" xr:uid="{99F31ECE-CC5D-4378-98B1-F0112A77FE08}"/>
    <cellStyle name="Comma 17 2 2" xfId="18163" xr:uid="{21006091-9073-4577-8F18-70184AF2033A}"/>
    <cellStyle name="Comma 17 2 2 2" xfId="54671" xr:uid="{F42F73C9-DC73-44B6-9134-B4D0AF5C761E}"/>
    <cellStyle name="Comma 17 2 2 3" xfId="36417" xr:uid="{904A2E19-811A-44DC-99E1-DA9F7719C462}"/>
    <cellStyle name="Comma 17 2 3" xfId="14513" xr:uid="{BFE570DD-C9B2-46E1-9682-32B9BA66F7FF}"/>
    <cellStyle name="Comma 17 2 3 2" xfId="51021" xr:uid="{C17AA545-AE9F-41E7-BF87-BCE3F9334673}"/>
    <cellStyle name="Comma 17 2 3 3" xfId="32767" xr:uid="{9CA414C8-8DD0-47E7-A55D-61CB753EB3D5}"/>
    <cellStyle name="Comma 17 2 4" xfId="10863" xr:uid="{2BBB2B8A-6C53-464C-9787-FD9290B6BC57}"/>
    <cellStyle name="Comma 17 2 4 2" xfId="47371" xr:uid="{F0BEBCBC-278B-4151-8ACF-0F785208CEC1}"/>
    <cellStyle name="Comma 17 2 4 3" xfId="29117" xr:uid="{964A398F-5D78-406F-8AA5-F5ACCD95C666}"/>
    <cellStyle name="Comma 17 2 5" xfId="7213" xr:uid="{6BAE6255-E441-4E5A-B8E4-B6B520A9C853}"/>
    <cellStyle name="Comma 17 2 5 2" xfId="43721" xr:uid="{F7E29D72-5BEA-4A16-85CB-2F62B51C76C3}"/>
    <cellStyle name="Comma 17 2 5 3" xfId="25467" xr:uid="{04440220-ED39-4397-B3D7-8E027AE1DD1C}"/>
    <cellStyle name="Comma 17 2 6" xfId="40071" xr:uid="{101CAF49-BC77-478C-B0BD-BA3C1943B833}"/>
    <cellStyle name="Comma 17 2 7" xfId="21817" xr:uid="{116A80B7-0288-4540-945E-511A1A6D20BB}"/>
    <cellStyle name="Comma 17 3" xfId="2833" xr:uid="{FDF0FE6D-729B-4CD9-B702-DCCB58D2B172}"/>
    <cellStyle name="Comma 17 3 2" xfId="17433" xr:uid="{368642B3-C11C-4E79-BF67-CE5D00BD97F9}"/>
    <cellStyle name="Comma 17 3 2 2" xfId="53941" xr:uid="{87C066E4-3CB2-43E0-977E-CA02BC6065CA}"/>
    <cellStyle name="Comma 17 3 2 3" xfId="35687" xr:uid="{6721A0FB-EFA6-4278-A797-019B9DBEDDCB}"/>
    <cellStyle name="Comma 17 3 3" xfId="13783" xr:uid="{6A7F3D61-BCD1-4E0D-8AA2-A78219E16F05}"/>
    <cellStyle name="Comma 17 3 3 2" xfId="50291" xr:uid="{8E739424-9E1C-4697-805B-CF72D021E040}"/>
    <cellStyle name="Comma 17 3 3 3" xfId="32037" xr:uid="{9DC7FFD4-FF15-42EC-8950-3E8E4DEF7513}"/>
    <cellStyle name="Comma 17 3 4" xfId="10133" xr:uid="{FCAC2386-05E4-4107-B1C1-CF87215CDD5D}"/>
    <cellStyle name="Comma 17 3 4 2" xfId="46641" xr:uid="{FF0B7A2B-6FA8-4C57-8427-D598EEB6FED7}"/>
    <cellStyle name="Comma 17 3 4 3" xfId="28387" xr:uid="{603FF303-F231-4F39-9483-D0AB440EBFD2}"/>
    <cellStyle name="Comma 17 3 5" xfId="6483" xr:uid="{6F5F97B3-8D14-4D37-8835-9C1EB1053ABD}"/>
    <cellStyle name="Comma 17 3 5 2" xfId="42991" xr:uid="{4235F64B-0FE2-4513-B74A-8437DE41FFA1}"/>
    <cellStyle name="Comma 17 3 5 3" xfId="24737" xr:uid="{CF120355-4126-4903-9180-25D9D2DB8056}"/>
    <cellStyle name="Comma 17 3 6" xfId="39341" xr:uid="{123D53C1-B322-4D64-B9E9-70F63257BF83}"/>
    <cellStyle name="Comma 17 3 7" xfId="21087" xr:uid="{EDDBD88F-EAA5-4E3F-90AA-C0AC410D61DB}"/>
    <cellStyle name="Comma 17 4" xfId="2103" xr:uid="{5CBB17AE-B3AD-41D7-91A0-C0EE8CD3CC13}"/>
    <cellStyle name="Comma 17 4 2" xfId="16703" xr:uid="{16DFCCF1-24E1-43FE-AA27-21D438E014E1}"/>
    <cellStyle name="Comma 17 4 2 2" xfId="53211" xr:uid="{86369BAA-72A9-4B0D-9216-401D6509505A}"/>
    <cellStyle name="Comma 17 4 2 3" xfId="34957" xr:uid="{32931289-495D-4FCB-A0CA-818AE350226E}"/>
    <cellStyle name="Comma 17 4 3" xfId="13053" xr:uid="{5371A4CF-C435-491E-8E5A-EDB17257457B}"/>
    <cellStyle name="Comma 17 4 3 2" xfId="49561" xr:uid="{E10E1A76-B382-460E-8A4F-AF8BBE1CA982}"/>
    <cellStyle name="Comma 17 4 3 3" xfId="31307" xr:uid="{0CF4D4CC-F464-4B11-BAC0-AF3A142A33F2}"/>
    <cellStyle name="Comma 17 4 4" xfId="9403" xr:uid="{5AAFE8D2-5349-46E1-BB1D-B9761D8ED99B}"/>
    <cellStyle name="Comma 17 4 4 2" xfId="45911" xr:uid="{5DD67F9D-E247-4375-A3A3-DD547C6430EA}"/>
    <cellStyle name="Comma 17 4 4 3" xfId="27657" xr:uid="{97B2D4C2-AC07-4ABC-BEC2-8A3EFB4252FC}"/>
    <cellStyle name="Comma 17 4 5" xfId="5753" xr:uid="{E4F49FDE-B0D8-4011-803E-4EDA35CC553E}"/>
    <cellStyle name="Comma 17 4 5 2" xfId="42261" xr:uid="{2577A4F5-90F8-411C-B116-1474F3184DA5}"/>
    <cellStyle name="Comma 17 4 5 3" xfId="24007" xr:uid="{C2330DB5-EE5D-43FB-9656-B76434D3D9DB}"/>
    <cellStyle name="Comma 17 4 6" xfId="38611" xr:uid="{CA20DC33-9F18-4646-86E9-12F1FC8F7280}"/>
    <cellStyle name="Comma 17 4 7" xfId="20357" xr:uid="{3D7D56A4-1FCB-4888-A9C6-35A75CC432C7}"/>
    <cellStyle name="Comma 17 5" xfId="1373" xr:uid="{7ABEE667-E8B1-4755-8AED-2FEE33AC818F}"/>
    <cellStyle name="Comma 17 5 2" xfId="15973" xr:uid="{BEFA3F8C-2B00-4E5B-9D53-68D3B16FED46}"/>
    <cellStyle name="Comma 17 5 2 2" xfId="52481" xr:uid="{4FFB9A10-83B2-4CAF-809E-125C2C929383}"/>
    <cellStyle name="Comma 17 5 2 3" xfId="34227" xr:uid="{00C3CC0F-FDC1-4C58-9470-F40E4F90ED66}"/>
    <cellStyle name="Comma 17 5 3" xfId="12323" xr:uid="{67F0AB09-E779-4ECB-A57E-373561ABF4E7}"/>
    <cellStyle name="Comma 17 5 3 2" xfId="48831" xr:uid="{5CE5BC49-2565-4866-8F7B-6665C4C2967E}"/>
    <cellStyle name="Comma 17 5 3 3" xfId="30577" xr:uid="{F2544954-1D72-476F-BD48-D61C22074464}"/>
    <cellStyle name="Comma 17 5 4" xfId="8673" xr:uid="{1845DBF5-7FF5-405D-A3AB-D366D0BC6063}"/>
    <cellStyle name="Comma 17 5 4 2" xfId="45181" xr:uid="{999E16E4-C110-4143-B8BF-C57EF650C3F4}"/>
    <cellStyle name="Comma 17 5 4 3" xfId="26927" xr:uid="{22DB56ED-E6A5-426E-8500-9248DB791494}"/>
    <cellStyle name="Comma 17 5 5" xfId="5023" xr:uid="{4BDD87E0-B2D1-48B7-B1B1-AFE4454E5CD8}"/>
    <cellStyle name="Comma 17 5 5 2" xfId="41531" xr:uid="{80C7505A-407E-45C5-AC28-435EBB736C9B}"/>
    <cellStyle name="Comma 17 5 5 3" xfId="23277" xr:uid="{C72D7CCF-82B8-4EE3-9FCA-D661DC77CC7A}"/>
    <cellStyle name="Comma 17 5 6" xfId="37881" xr:uid="{21AA24C2-AAC1-4A0B-A7F2-ABBEB1F88E17}"/>
    <cellStyle name="Comma 17 5 7" xfId="19627" xr:uid="{121FF9EE-D98E-464F-9885-B6E90809A778}"/>
    <cellStyle name="Comma 17 6" xfId="15243" xr:uid="{849DFD69-DEA5-439B-9F27-FCA453790992}"/>
    <cellStyle name="Comma 17 6 2" xfId="51751" xr:uid="{C31A5E01-703D-47E5-A2C2-A009005C17C4}"/>
    <cellStyle name="Comma 17 6 3" xfId="33497" xr:uid="{10B8A563-5774-4C42-A9F2-680DDC8F0746}"/>
    <cellStyle name="Comma 17 7" xfId="11593" xr:uid="{2A325A54-C32D-4F7E-9DD0-ED685CD4EF48}"/>
    <cellStyle name="Comma 17 7 2" xfId="48101" xr:uid="{3215DA0D-85E7-4565-82BE-9926B6D9DE25}"/>
    <cellStyle name="Comma 17 7 3" xfId="29847" xr:uid="{075B7857-3A9B-44D0-AD04-A34859160DF0}"/>
    <cellStyle name="Comma 17 8" xfId="7943" xr:uid="{DCE0E49A-7DB0-431D-918E-178C25C8FC0D}"/>
    <cellStyle name="Comma 17 8 2" xfId="44451" xr:uid="{28050436-0B04-4BA1-9F67-A7C9E60D6D9D}"/>
    <cellStyle name="Comma 17 8 3" xfId="26197" xr:uid="{3F1F1B3C-7D66-43B3-9587-937F3C0C537E}"/>
    <cellStyle name="Comma 17 9" xfId="4293" xr:uid="{6F66360E-33EF-4064-8295-63046C93997B}"/>
    <cellStyle name="Comma 17 9 2" xfId="40801" xr:uid="{949275A7-ADDB-405F-AF0F-74BCA87BF61E}"/>
    <cellStyle name="Comma 17 9 3" xfId="22547" xr:uid="{7AFF9070-6544-490A-B962-DEDF5FCAF60E}"/>
    <cellStyle name="Comma 18" xfId="747" xr:uid="{6CD1D3CB-EA94-4F37-AD1D-425FBE94D58E}"/>
    <cellStyle name="Comma 18 10" xfId="37255" xr:uid="{DB5F4973-EA11-48B3-AD56-41CC5AC57D7D}"/>
    <cellStyle name="Comma 18 11" xfId="19001" xr:uid="{C8EFB6CF-3D9B-4239-A3DE-666D5C264429}"/>
    <cellStyle name="Comma 18 2" xfId="3667" xr:uid="{0680C4D9-CA3E-4008-8FE3-2B28C307B4FE}"/>
    <cellStyle name="Comma 18 2 2" xfId="18267" xr:uid="{C822D68A-7367-4F72-BDFF-BAC3778D0C04}"/>
    <cellStyle name="Comma 18 2 2 2" xfId="54775" xr:uid="{ADF7277D-2AF9-441E-A58E-01A1ACD75517}"/>
    <cellStyle name="Comma 18 2 2 3" xfId="36521" xr:uid="{107D9C7F-65A5-4E7D-A025-29C5CBCDEF5A}"/>
    <cellStyle name="Comma 18 2 3" xfId="14617" xr:uid="{0DD44A3C-9E2E-46D1-9B39-ACF59777D5E3}"/>
    <cellStyle name="Comma 18 2 3 2" xfId="51125" xr:uid="{ACD679DC-C198-45FD-A06D-6462167C832B}"/>
    <cellStyle name="Comma 18 2 3 3" xfId="32871" xr:uid="{7332D784-32B3-42AE-9708-C7540124D850}"/>
    <cellStyle name="Comma 18 2 4" xfId="10967" xr:uid="{A31AED35-7C13-4F21-89E9-9867B40BAE5F}"/>
    <cellStyle name="Comma 18 2 4 2" xfId="47475" xr:uid="{66013883-0509-472D-9108-E5D6F5C78F43}"/>
    <cellStyle name="Comma 18 2 4 3" xfId="29221" xr:uid="{C46202A8-113B-45AD-9173-5E6449149C01}"/>
    <cellStyle name="Comma 18 2 5" xfId="7317" xr:uid="{9132E621-1125-4A6D-81CF-84A43D326997}"/>
    <cellStyle name="Comma 18 2 5 2" xfId="43825" xr:uid="{A5417BF4-59E3-4097-9A5F-3C0E8B629193}"/>
    <cellStyle name="Comma 18 2 5 3" xfId="25571" xr:uid="{242947F4-B032-4460-A328-6C90C61B6B93}"/>
    <cellStyle name="Comma 18 2 6" xfId="40175" xr:uid="{0D999EDF-A699-4498-A590-3B2C0C659836}"/>
    <cellStyle name="Comma 18 2 7" xfId="21921" xr:uid="{7C4BEB16-E042-4FEC-A8D2-053B05E92C97}"/>
    <cellStyle name="Comma 18 3" xfId="2937" xr:uid="{A1A09560-C6F2-423D-9FFD-97B83EF60493}"/>
    <cellStyle name="Comma 18 3 2" xfId="17537" xr:uid="{9C70C70F-3757-47A4-BDA8-CEE1DAD6FA8F}"/>
    <cellStyle name="Comma 18 3 2 2" xfId="54045" xr:uid="{0C861D5B-B8F9-44A5-9C69-F8CEC3AAD5B9}"/>
    <cellStyle name="Comma 18 3 2 3" xfId="35791" xr:uid="{A3030B24-9C2C-491A-987D-3198D8A5A1C0}"/>
    <cellStyle name="Comma 18 3 3" xfId="13887" xr:uid="{E37FC81A-A58F-4270-8EAC-95997A61EB65}"/>
    <cellStyle name="Comma 18 3 3 2" xfId="50395" xr:uid="{40BC431A-BEAE-4CBE-834B-FFD053281108}"/>
    <cellStyle name="Comma 18 3 3 3" xfId="32141" xr:uid="{D950C77A-65C3-4960-ADF3-2A3ADEF4676A}"/>
    <cellStyle name="Comma 18 3 4" xfId="10237" xr:uid="{6FB8497F-A986-4C38-B532-2A84E1EDD547}"/>
    <cellStyle name="Comma 18 3 4 2" xfId="46745" xr:uid="{CA42F72C-B9F1-4333-898B-6113694EC577}"/>
    <cellStyle name="Comma 18 3 4 3" xfId="28491" xr:uid="{F15D2D70-76FC-456B-BA45-9B47AAA082E2}"/>
    <cellStyle name="Comma 18 3 5" xfId="6587" xr:uid="{3CC7A9A6-FD2C-4F6D-8763-99DA202201A7}"/>
    <cellStyle name="Comma 18 3 5 2" xfId="43095" xr:uid="{06FA3A6C-447F-44AF-BAAE-EB1C4E7A7F59}"/>
    <cellStyle name="Comma 18 3 5 3" xfId="24841" xr:uid="{231FB47F-9A92-414F-ADEC-A6896427FFCD}"/>
    <cellStyle name="Comma 18 3 6" xfId="39445" xr:uid="{0B9C6D37-7DF9-4E0C-94DF-71A5F8AE20B0}"/>
    <cellStyle name="Comma 18 3 7" xfId="21191" xr:uid="{C3578232-AE1E-4805-BB9A-F34E134FE2F0}"/>
    <cellStyle name="Comma 18 4" xfId="2207" xr:uid="{E431B63C-B634-45E8-9C76-DCFDB4492633}"/>
    <cellStyle name="Comma 18 4 2" xfId="16807" xr:uid="{637A40DB-05A1-4F51-8567-835D3131913E}"/>
    <cellStyle name="Comma 18 4 2 2" xfId="53315" xr:uid="{BD8B17A7-BE37-4281-B9C6-63DFFA0E1F17}"/>
    <cellStyle name="Comma 18 4 2 3" xfId="35061" xr:uid="{99DE8314-E442-4FD9-A04E-4C84D7DA1F49}"/>
    <cellStyle name="Comma 18 4 3" xfId="13157" xr:uid="{F69ED28B-76BF-4B91-A339-4D193821E525}"/>
    <cellStyle name="Comma 18 4 3 2" xfId="49665" xr:uid="{CAB06D46-003D-41AE-88AC-D723E038A1FE}"/>
    <cellStyle name="Comma 18 4 3 3" xfId="31411" xr:uid="{576E2495-C15C-4FEC-9039-288ECF0DA216}"/>
    <cellStyle name="Comma 18 4 4" xfId="9507" xr:uid="{4B8A0C71-0B2D-4AF6-AACB-B40EB957D23E}"/>
    <cellStyle name="Comma 18 4 4 2" xfId="46015" xr:uid="{F7A788F6-D119-42E4-95AD-18A90ED2D081}"/>
    <cellStyle name="Comma 18 4 4 3" xfId="27761" xr:uid="{4F3EAAF1-2746-4C07-982C-C766D8EA3BAD}"/>
    <cellStyle name="Comma 18 4 5" xfId="5857" xr:uid="{D0C135E8-B31B-428B-AB85-7335408532E8}"/>
    <cellStyle name="Comma 18 4 5 2" xfId="42365" xr:uid="{7B30ADBE-B7E3-49BA-8ECF-AF1F8CF9A83E}"/>
    <cellStyle name="Comma 18 4 5 3" xfId="24111" xr:uid="{2DFBDCB1-6D3B-4249-8BA1-772B490A736D}"/>
    <cellStyle name="Comma 18 4 6" xfId="38715" xr:uid="{0AE7870C-7782-4D34-A9F9-916DB3F2CF5F}"/>
    <cellStyle name="Comma 18 4 7" xfId="20461" xr:uid="{622C1D83-197A-402B-A19D-199F8802E7D3}"/>
    <cellStyle name="Comma 18 5" xfId="1477" xr:uid="{56AB2281-98E8-4800-B2E0-CDBC5488CCF8}"/>
    <cellStyle name="Comma 18 5 2" xfId="16077" xr:uid="{138F9FD2-1BB5-4A6D-A5DB-B2FCEE7DDC59}"/>
    <cellStyle name="Comma 18 5 2 2" xfId="52585" xr:uid="{798BABD0-3FE2-442F-9418-FCBAB3FEC974}"/>
    <cellStyle name="Comma 18 5 2 3" xfId="34331" xr:uid="{A392889C-286B-456C-95A9-B7DFB49B9B4B}"/>
    <cellStyle name="Comma 18 5 3" xfId="12427" xr:uid="{6E5133F8-031D-4E38-ADAC-3E1749387DFB}"/>
    <cellStyle name="Comma 18 5 3 2" xfId="48935" xr:uid="{8B3129A1-CBEC-4539-869B-E94E330554C7}"/>
    <cellStyle name="Comma 18 5 3 3" xfId="30681" xr:uid="{EA2D8FC1-C1AD-4962-9F02-AD18E0FC4DB8}"/>
    <cellStyle name="Comma 18 5 4" xfId="8777" xr:uid="{6C33A523-4AA2-49DF-BB90-DEA3A10912ED}"/>
    <cellStyle name="Comma 18 5 4 2" xfId="45285" xr:uid="{1683D982-5B53-4A44-957D-929A0434E799}"/>
    <cellStyle name="Comma 18 5 4 3" xfId="27031" xr:uid="{3716630A-4407-4DD3-B591-369DBE34D749}"/>
    <cellStyle name="Comma 18 5 5" xfId="5127" xr:uid="{B33C845D-5CF5-4EDC-830E-40E1CD3D1CD8}"/>
    <cellStyle name="Comma 18 5 5 2" xfId="41635" xr:uid="{969940F9-F588-4817-80DA-5E34AC651E62}"/>
    <cellStyle name="Comma 18 5 5 3" xfId="23381" xr:uid="{8FE25DE2-95C5-4AAD-A499-3BBC5539AE43}"/>
    <cellStyle name="Comma 18 5 6" xfId="37985" xr:uid="{82929D78-41D5-4F2D-BE15-BAE89604D3DF}"/>
    <cellStyle name="Comma 18 5 7" xfId="19731" xr:uid="{D9AB8511-521D-4229-8BFA-505035201F09}"/>
    <cellStyle name="Comma 18 6" xfId="15347" xr:uid="{6F4A8BEE-BF85-4792-BAB6-8A9419A103C2}"/>
    <cellStyle name="Comma 18 6 2" xfId="51855" xr:uid="{8127BEB4-A9CF-450B-AE12-3FA20BDD7EF1}"/>
    <cellStyle name="Comma 18 6 3" xfId="33601" xr:uid="{3169F1D3-5639-4521-8A28-43B81D05B944}"/>
    <cellStyle name="Comma 18 7" xfId="11697" xr:uid="{7AECA109-7B56-4D77-8929-1BC7B14B97D8}"/>
    <cellStyle name="Comma 18 7 2" xfId="48205" xr:uid="{5058DB6B-DCEF-47E3-8BA3-CEA7EF0D1C95}"/>
    <cellStyle name="Comma 18 7 3" xfId="29951" xr:uid="{41AB72AD-271E-479D-9E47-0D893D00A5B9}"/>
    <cellStyle name="Comma 18 8" xfId="8047" xr:uid="{526FAB9D-A9F6-491B-B210-D297E4298340}"/>
    <cellStyle name="Comma 18 8 2" xfId="44555" xr:uid="{050453C1-DB33-4821-8A98-F122390F65D0}"/>
    <cellStyle name="Comma 18 8 3" xfId="26301" xr:uid="{96DE1064-C964-4BF9-A841-AABBF4A7C344}"/>
    <cellStyle name="Comma 18 9" xfId="4397" xr:uid="{03157568-57B9-43F6-B927-4210F4093E69}"/>
    <cellStyle name="Comma 18 9 2" xfId="40905" xr:uid="{E46579B1-43EE-433D-857A-8C78EED227F9}"/>
    <cellStyle name="Comma 18 9 3" xfId="22651" xr:uid="{35139363-C610-46D9-8026-4DB129090949}"/>
    <cellStyle name="Comma 19" xfId="748" xr:uid="{F935CAA1-882F-4F69-A4A5-271ABB84D9F6}"/>
    <cellStyle name="Comma 19 10" xfId="37256" xr:uid="{DF85A4B7-E14C-4320-89BF-DD4179370D09}"/>
    <cellStyle name="Comma 19 11" xfId="19002" xr:uid="{066DA882-4306-464C-B5DD-E76B18454C1A}"/>
    <cellStyle name="Comma 19 2" xfId="3668" xr:uid="{B9A7C24E-D776-4D13-A890-7218C62E259D}"/>
    <cellStyle name="Comma 19 2 2" xfId="18268" xr:uid="{CEC1ED4F-F602-4560-8236-1BA1A3323122}"/>
    <cellStyle name="Comma 19 2 2 2" xfId="54776" xr:uid="{670F3E1F-9E2C-4A10-8C03-BFA1F6DDC4B0}"/>
    <cellStyle name="Comma 19 2 2 3" xfId="36522" xr:uid="{FC49763F-27BE-4DA0-90B5-6147627EBFEA}"/>
    <cellStyle name="Comma 19 2 3" xfId="14618" xr:uid="{982A2B97-42ED-42D8-A282-197F2D2D13B2}"/>
    <cellStyle name="Comma 19 2 3 2" xfId="51126" xr:uid="{5BC50A72-FE47-4F12-9715-6569C14F2164}"/>
    <cellStyle name="Comma 19 2 3 3" xfId="32872" xr:uid="{BD37812E-E41C-411E-8344-A4E58B0ADF28}"/>
    <cellStyle name="Comma 19 2 4" xfId="10968" xr:uid="{983FC63F-748F-4B99-93A6-2BBEF6606B42}"/>
    <cellStyle name="Comma 19 2 4 2" xfId="47476" xr:uid="{BCE0B9FB-E6C5-4698-8EBA-3F988ACF852C}"/>
    <cellStyle name="Comma 19 2 4 3" xfId="29222" xr:uid="{4F24D412-963D-42B4-9C1F-1A6662FB06D6}"/>
    <cellStyle name="Comma 19 2 5" xfId="7318" xr:uid="{04E145DB-42D6-491A-B7C4-FBA7116545C2}"/>
    <cellStyle name="Comma 19 2 5 2" xfId="43826" xr:uid="{D1F382E4-267F-49C9-A826-39A5D2478C28}"/>
    <cellStyle name="Comma 19 2 5 3" xfId="25572" xr:uid="{8C4EB446-6EFE-4AB3-8537-A74CCA65443E}"/>
    <cellStyle name="Comma 19 2 6" xfId="40176" xr:uid="{64078338-166D-40E0-B472-E42FD5D493C9}"/>
    <cellStyle name="Comma 19 2 7" xfId="21922" xr:uid="{24FF2DF2-3979-4DE7-A855-42E66BDADB31}"/>
    <cellStyle name="Comma 19 3" xfId="2938" xr:uid="{DDCFC8AD-C79F-402D-8FB9-6DE0E0A2F0C3}"/>
    <cellStyle name="Comma 19 3 2" xfId="17538" xr:uid="{ED7D090C-3DFB-4F3E-92AF-38181F340050}"/>
    <cellStyle name="Comma 19 3 2 2" xfId="54046" xr:uid="{FD7B399A-BE5A-4D8F-9810-7108D6A7FD7C}"/>
    <cellStyle name="Comma 19 3 2 3" xfId="35792" xr:uid="{F7AED73A-08BE-41C7-953C-6ED75984F18F}"/>
    <cellStyle name="Comma 19 3 3" xfId="13888" xr:uid="{3DB038BE-6EA4-4907-9D90-2A10B831AF33}"/>
    <cellStyle name="Comma 19 3 3 2" xfId="50396" xr:uid="{A03AC4FB-17B5-4FE5-A87E-33427CC48DF2}"/>
    <cellStyle name="Comma 19 3 3 3" xfId="32142" xr:uid="{B233CDC1-B785-4C34-9390-C149B7E35DA5}"/>
    <cellStyle name="Comma 19 3 4" xfId="10238" xr:uid="{EED55292-54E9-4E1E-B367-9BB132DE65EF}"/>
    <cellStyle name="Comma 19 3 4 2" xfId="46746" xr:uid="{06C0954F-645E-4ABD-B325-0DDAD8C1BA6D}"/>
    <cellStyle name="Comma 19 3 4 3" xfId="28492" xr:uid="{09A17F60-E52A-424F-A55D-48A1C1721DF1}"/>
    <cellStyle name="Comma 19 3 5" xfId="6588" xr:uid="{7DDAF0A8-7F61-4F6B-BE13-DB36CBC18B77}"/>
    <cellStyle name="Comma 19 3 5 2" xfId="43096" xr:uid="{226C3A10-830A-4D36-B6BE-30A41B9A9A16}"/>
    <cellStyle name="Comma 19 3 5 3" xfId="24842" xr:uid="{18EBEDAD-8443-4B18-ADF0-4CBC5EE9EE11}"/>
    <cellStyle name="Comma 19 3 6" xfId="39446" xr:uid="{CE9F84C6-EE14-47F1-96D6-10CA41C8D716}"/>
    <cellStyle name="Comma 19 3 7" xfId="21192" xr:uid="{D3EE9D6B-EE73-432E-91C8-799010A26D6D}"/>
    <cellStyle name="Comma 19 4" xfId="2208" xr:uid="{53023B28-2E3D-4894-B91E-F5AA632499F7}"/>
    <cellStyle name="Comma 19 4 2" xfId="16808" xr:uid="{2E12A84E-C19A-4F38-BC3E-E38958E8F33F}"/>
    <cellStyle name="Comma 19 4 2 2" xfId="53316" xr:uid="{159D114F-DE15-49F8-A750-7C967870ABD7}"/>
    <cellStyle name="Comma 19 4 2 3" xfId="35062" xr:uid="{73B26F27-2929-4EE8-88B7-93F2CD0A46E7}"/>
    <cellStyle name="Comma 19 4 3" xfId="13158" xr:uid="{0A14E164-3921-4278-BA7B-1FEB2E15E72F}"/>
    <cellStyle name="Comma 19 4 3 2" xfId="49666" xr:uid="{D2D3CD03-D985-48E7-A1C1-E08E4163F7C8}"/>
    <cellStyle name="Comma 19 4 3 3" xfId="31412" xr:uid="{51C72582-6AF8-4A36-B6DA-CEA0CB067A5D}"/>
    <cellStyle name="Comma 19 4 4" xfId="9508" xr:uid="{01D42E33-87FF-444D-B65F-7F7B10B73F28}"/>
    <cellStyle name="Comma 19 4 4 2" xfId="46016" xr:uid="{8CA70FEC-11CD-4571-9DC8-94D4D17FA433}"/>
    <cellStyle name="Comma 19 4 4 3" xfId="27762" xr:uid="{C7E9CE9F-84ED-4B40-8516-BA6B10DEA21A}"/>
    <cellStyle name="Comma 19 4 5" xfId="5858" xr:uid="{006677A5-94C3-4932-B3DE-EC502FB30024}"/>
    <cellStyle name="Comma 19 4 5 2" xfId="42366" xr:uid="{BC04A6A5-8DCD-444E-9D57-BBE62C192A56}"/>
    <cellStyle name="Comma 19 4 5 3" xfId="24112" xr:uid="{E982C61C-7034-4337-A164-E5FE0BF57788}"/>
    <cellStyle name="Comma 19 4 6" xfId="38716" xr:uid="{BD1B494B-DABE-4EC2-8DB5-4A86F5827671}"/>
    <cellStyle name="Comma 19 4 7" xfId="20462" xr:uid="{D23364AF-8ECF-470A-A9B0-607C0E2BE6CD}"/>
    <cellStyle name="Comma 19 5" xfId="1478" xr:uid="{28B62196-D05E-4A8F-8ADF-EE8673DE296A}"/>
    <cellStyle name="Comma 19 5 2" xfId="16078" xr:uid="{45693E09-22A3-4116-93C4-53558227317E}"/>
    <cellStyle name="Comma 19 5 2 2" xfId="52586" xr:uid="{64F79298-1009-4987-8381-575D43D48234}"/>
    <cellStyle name="Comma 19 5 2 3" xfId="34332" xr:uid="{A40B2C14-5787-4758-A022-05D8FAFD657A}"/>
    <cellStyle name="Comma 19 5 3" xfId="12428" xr:uid="{2562219A-A1AE-4841-9A13-9C05C09CB174}"/>
    <cellStyle name="Comma 19 5 3 2" xfId="48936" xr:uid="{CF6B5F85-F290-4A40-862A-299823730AB5}"/>
    <cellStyle name="Comma 19 5 3 3" xfId="30682" xr:uid="{CE3969BC-FE7A-48B0-8EE1-2B1C0FB20C89}"/>
    <cellStyle name="Comma 19 5 4" xfId="8778" xr:uid="{811CB0D1-4F21-4417-AEB5-1DE1B4FDC6C6}"/>
    <cellStyle name="Comma 19 5 4 2" xfId="45286" xr:uid="{FAD7C3E3-E89F-4968-8D46-192614EA45E9}"/>
    <cellStyle name="Comma 19 5 4 3" xfId="27032" xr:uid="{6DCE38E8-9E54-4C83-872D-1243AF10D642}"/>
    <cellStyle name="Comma 19 5 5" xfId="5128" xr:uid="{C67836E1-1073-4F23-BA79-D42BBF1FE98B}"/>
    <cellStyle name="Comma 19 5 5 2" xfId="41636" xr:uid="{C136131E-3098-43F5-BF89-181DFABBA16C}"/>
    <cellStyle name="Comma 19 5 5 3" xfId="23382" xr:uid="{83792739-679C-4D2D-A30E-07F758AF4AFD}"/>
    <cellStyle name="Comma 19 5 6" xfId="37986" xr:uid="{BFCC0F60-F05A-41CF-9914-4F76BBC37953}"/>
    <cellStyle name="Comma 19 5 7" xfId="19732" xr:uid="{2A4A3CA2-BA5E-4221-B08C-C522CF6F8FCF}"/>
    <cellStyle name="Comma 19 6" xfId="15348" xr:uid="{7CA3C051-095C-4F43-AC5C-1B5176A0AFFF}"/>
    <cellStyle name="Comma 19 6 2" xfId="51856" xr:uid="{45F9CEA1-9265-487B-8D58-1554AC6FC263}"/>
    <cellStyle name="Comma 19 6 3" xfId="33602" xr:uid="{CE53BED4-CCEA-4774-8E3B-BB1E9E91EF74}"/>
    <cellStyle name="Comma 19 7" xfId="11698" xr:uid="{69AF7D3C-86F3-463F-B863-B892A8B5D80F}"/>
    <cellStyle name="Comma 19 7 2" xfId="48206" xr:uid="{943B20D7-C24B-4721-B982-22021F676BDE}"/>
    <cellStyle name="Comma 19 7 3" xfId="29952" xr:uid="{043F2E5F-82A7-45DC-849E-AB8172F7139A}"/>
    <cellStyle name="Comma 19 8" xfId="8048" xr:uid="{0FC295F0-A950-42C8-A5A9-0FA3448CA123}"/>
    <cellStyle name="Comma 19 8 2" xfId="44556" xr:uid="{1D7662C2-7EBF-483A-A719-544CEB133AF2}"/>
    <cellStyle name="Comma 19 8 3" xfId="26302" xr:uid="{AE024BC0-EACA-4F72-8FA3-9B4BE899F17B}"/>
    <cellStyle name="Comma 19 9" xfId="4398" xr:uid="{995E6BDB-3E9C-4773-AD73-CD0CD179596F}"/>
    <cellStyle name="Comma 19 9 2" xfId="40906" xr:uid="{95EFFC52-541B-449D-A9EB-EFDF8FC41D05}"/>
    <cellStyle name="Comma 19 9 3" xfId="22652" xr:uid="{6F0910C1-273D-4128-950D-0B9839EEB6FE}"/>
    <cellStyle name="Comma 2" xfId="9" xr:uid="{00000000-0005-0000-0000-000001000000}"/>
    <cellStyle name="Comma 2 10" xfId="436" xr:uid="{CA29BD4E-77BE-4419-A5F6-AB0FD259DA35}"/>
    <cellStyle name="Comma 2 10 10" xfId="36944" xr:uid="{C2228172-B20F-4898-9819-4ED0FA20E4EE}"/>
    <cellStyle name="Comma 2 10 11" xfId="18690" xr:uid="{274DC01C-E18D-4B39-B71C-5D6031189932}"/>
    <cellStyle name="Comma 2 10 2" xfId="3356" xr:uid="{DB9DA0D6-C48E-43D4-BBE8-9A4D26A5B812}"/>
    <cellStyle name="Comma 2 10 2 2" xfId="17956" xr:uid="{C74EA043-AAB6-419F-AF7D-0F1197F29BCF}"/>
    <cellStyle name="Comma 2 10 2 2 2" xfId="54464" xr:uid="{24864342-57DB-4D3F-9D04-7B96321DC577}"/>
    <cellStyle name="Comma 2 10 2 2 3" xfId="36210" xr:uid="{D67190F3-C1D1-41B3-B36F-0530B2001BE3}"/>
    <cellStyle name="Comma 2 10 2 3" xfId="14306" xr:uid="{7133B7D3-6C15-4C06-A952-39B176FDC6EC}"/>
    <cellStyle name="Comma 2 10 2 3 2" xfId="50814" xr:uid="{661BE60C-917B-43C8-877F-1B2AA920F8F7}"/>
    <cellStyle name="Comma 2 10 2 3 3" xfId="32560" xr:uid="{FBE6E75C-83C9-4218-8467-0C1364DC5D3E}"/>
    <cellStyle name="Comma 2 10 2 4" xfId="10656" xr:uid="{4750BE95-ED45-422C-8009-AE4DC3AF9F0E}"/>
    <cellStyle name="Comma 2 10 2 4 2" xfId="47164" xr:uid="{D8AAF28D-2BBF-438C-86B3-4B2F7E03521E}"/>
    <cellStyle name="Comma 2 10 2 4 3" xfId="28910" xr:uid="{BDF18522-DE84-4A6E-B53B-35786D5DC640}"/>
    <cellStyle name="Comma 2 10 2 5" xfId="7006" xr:uid="{77BF32FE-CEDA-4FA0-837C-E154AB367D06}"/>
    <cellStyle name="Comma 2 10 2 5 2" xfId="43514" xr:uid="{3BCD3FCB-3B78-4278-835D-BCFAADA6E25F}"/>
    <cellStyle name="Comma 2 10 2 5 3" xfId="25260" xr:uid="{66DC4B71-B082-4F28-AA99-E5A8C0EAAC21}"/>
    <cellStyle name="Comma 2 10 2 6" xfId="39864" xr:uid="{4EFEC297-47AE-42E4-BBBA-F10C51CD436F}"/>
    <cellStyle name="Comma 2 10 2 7" xfId="21610" xr:uid="{7B4A41F1-166F-4715-8B7B-D0A8605B04DB}"/>
    <cellStyle name="Comma 2 10 3" xfId="2626" xr:uid="{5E2A4113-7E31-4647-8A2C-FB90DCBA5DEA}"/>
    <cellStyle name="Comma 2 10 3 2" xfId="17226" xr:uid="{8344D90E-69DF-4E22-A043-7AFE3E5F11ED}"/>
    <cellStyle name="Comma 2 10 3 2 2" xfId="53734" xr:uid="{F44E5B8F-E619-4A8F-AF48-8CC968A800B7}"/>
    <cellStyle name="Comma 2 10 3 2 3" xfId="35480" xr:uid="{89F5CE01-81C2-4DE6-A32C-DE17A9C30B09}"/>
    <cellStyle name="Comma 2 10 3 3" xfId="13576" xr:uid="{98BBD571-53F2-4E51-B300-11CA8820D8DB}"/>
    <cellStyle name="Comma 2 10 3 3 2" xfId="50084" xr:uid="{E9DD82A9-5DFE-4567-9FFD-3264B07A453A}"/>
    <cellStyle name="Comma 2 10 3 3 3" xfId="31830" xr:uid="{B04B10C6-A201-4E41-8F71-5D2A4AC15505}"/>
    <cellStyle name="Comma 2 10 3 4" xfId="9926" xr:uid="{7223F0ED-BE1D-4224-8363-4B3D75FBF2DC}"/>
    <cellStyle name="Comma 2 10 3 4 2" xfId="46434" xr:uid="{DC7B6674-5E99-42B4-A8D2-0F3F82D42F1F}"/>
    <cellStyle name="Comma 2 10 3 4 3" xfId="28180" xr:uid="{EFC677CF-1446-4B93-84C5-A29509131B55}"/>
    <cellStyle name="Comma 2 10 3 5" xfId="6276" xr:uid="{3EA680EE-4C86-4942-BFCA-0332B695404A}"/>
    <cellStyle name="Comma 2 10 3 5 2" xfId="42784" xr:uid="{7BD0474D-9DD0-4800-B659-93DCF9471A88}"/>
    <cellStyle name="Comma 2 10 3 5 3" xfId="24530" xr:uid="{7EAD8274-FD23-454A-84E4-662ECE67E37B}"/>
    <cellStyle name="Comma 2 10 3 6" xfId="39134" xr:uid="{724402A0-06EE-4E7B-8AC2-14F0FFD85BEF}"/>
    <cellStyle name="Comma 2 10 3 7" xfId="20880" xr:uid="{F7E90F19-EBDC-45E7-9524-8C4923C58ECC}"/>
    <cellStyle name="Comma 2 10 4" xfId="1896" xr:uid="{E96B4F15-48CC-47B8-910F-68FB27DDD70B}"/>
    <cellStyle name="Comma 2 10 4 2" xfId="16496" xr:uid="{CBF78D8E-08BC-46DB-9DAD-CEB6E8E5EEBC}"/>
    <cellStyle name="Comma 2 10 4 2 2" xfId="53004" xr:uid="{15F9C466-54E8-434F-AD4A-72740ED1E9EB}"/>
    <cellStyle name="Comma 2 10 4 2 3" xfId="34750" xr:uid="{6A3BBEEB-A4DE-4930-BA80-36AB60F1CC09}"/>
    <cellStyle name="Comma 2 10 4 3" xfId="12846" xr:uid="{1FDA7770-B382-432A-81E0-43151818847F}"/>
    <cellStyle name="Comma 2 10 4 3 2" xfId="49354" xr:uid="{F8795F3B-E8C6-46E6-ADD9-0E3C071D9DB3}"/>
    <cellStyle name="Comma 2 10 4 3 3" xfId="31100" xr:uid="{A03C9A13-526F-4151-AC79-4F22E690BEF5}"/>
    <cellStyle name="Comma 2 10 4 4" xfId="9196" xr:uid="{049E6E1B-32D8-488F-BCB2-4B70ADCCEB5C}"/>
    <cellStyle name="Comma 2 10 4 4 2" xfId="45704" xr:uid="{AD180F3D-465F-46EB-BD60-353A52FEE974}"/>
    <cellStyle name="Comma 2 10 4 4 3" xfId="27450" xr:uid="{C27047CD-4F99-4C6D-9B9B-E804C99FD4BE}"/>
    <cellStyle name="Comma 2 10 4 5" xfId="5546" xr:uid="{902A1A6F-533A-4115-9B29-F343E0FFA456}"/>
    <cellStyle name="Comma 2 10 4 5 2" xfId="42054" xr:uid="{1422B03A-FA3E-4372-97B9-BD427DF566BE}"/>
    <cellStyle name="Comma 2 10 4 5 3" xfId="23800" xr:uid="{DE79A87C-DF00-43A8-8C18-724E479E622D}"/>
    <cellStyle name="Comma 2 10 4 6" xfId="38404" xr:uid="{BF869CB1-B92F-477C-855B-9AD9C2BFAB00}"/>
    <cellStyle name="Comma 2 10 4 7" xfId="20150" xr:uid="{C37046A8-2759-4A44-B1B4-4E245B989E78}"/>
    <cellStyle name="Comma 2 10 5" xfId="1166" xr:uid="{995DED6C-010F-4BA9-B841-9D79F3FDD76C}"/>
    <cellStyle name="Comma 2 10 5 2" xfId="15766" xr:uid="{65685A88-AF22-4CC1-BDFF-3CDE6BA66C70}"/>
    <cellStyle name="Comma 2 10 5 2 2" xfId="52274" xr:uid="{B18DC6C5-5785-45FE-B79A-A740FA564FE1}"/>
    <cellStyle name="Comma 2 10 5 2 3" xfId="34020" xr:uid="{D21EA856-340B-4316-8D11-B5FC336942A0}"/>
    <cellStyle name="Comma 2 10 5 3" xfId="12116" xr:uid="{F225056F-49EB-4DE8-B587-C53940F2E04F}"/>
    <cellStyle name="Comma 2 10 5 3 2" xfId="48624" xr:uid="{D4F0DE1C-35E2-42E7-B9F8-24BB13B13C9B}"/>
    <cellStyle name="Comma 2 10 5 3 3" xfId="30370" xr:uid="{3D2DC4A0-CEF0-4156-AE36-0719EA125EC3}"/>
    <cellStyle name="Comma 2 10 5 4" xfId="8466" xr:uid="{A5A0F71A-109D-439F-BF05-91E8CD0923CE}"/>
    <cellStyle name="Comma 2 10 5 4 2" xfId="44974" xr:uid="{E245E70D-DB1D-4577-A8E5-B1F9827D7F22}"/>
    <cellStyle name="Comma 2 10 5 4 3" xfId="26720" xr:uid="{D50EB33A-813F-4529-BDAB-553E31363D23}"/>
    <cellStyle name="Comma 2 10 5 5" xfId="4816" xr:uid="{9AD62732-3A09-47DE-848E-6B27DA1B7700}"/>
    <cellStyle name="Comma 2 10 5 5 2" xfId="41324" xr:uid="{BCABE44F-6B6A-4F9A-B67A-A538CBA452D7}"/>
    <cellStyle name="Comma 2 10 5 5 3" xfId="23070" xr:uid="{E75F0D59-FC33-488C-B513-32C92ADB41EF}"/>
    <cellStyle name="Comma 2 10 5 6" xfId="37674" xr:uid="{327C3B9A-3D42-432A-B891-BBFCC38E0454}"/>
    <cellStyle name="Comma 2 10 5 7" xfId="19420" xr:uid="{B4DF2E16-1359-4A65-85C0-3F37763E98AA}"/>
    <cellStyle name="Comma 2 10 6" xfId="15036" xr:uid="{2F112FF4-0ACC-4CBE-AC9A-DA3B9F795B00}"/>
    <cellStyle name="Comma 2 10 6 2" xfId="51544" xr:uid="{141037A6-669F-400E-8225-B2418C6B2759}"/>
    <cellStyle name="Comma 2 10 6 3" xfId="33290" xr:uid="{496E8DC4-546B-46A9-864B-828CDB4B0C42}"/>
    <cellStyle name="Comma 2 10 7" xfId="11386" xr:uid="{4D1C5EAD-2CBF-438A-A297-C8FFFD6DBF34}"/>
    <cellStyle name="Comma 2 10 7 2" xfId="47894" xr:uid="{330FDADE-1D46-4CD0-9EEA-DBC96991416D}"/>
    <cellStyle name="Comma 2 10 7 3" xfId="29640" xr:uid="{4FFDA514-831D-4933-9462-B8665B66957C}"/>
    <cellStyle name="Comma 2 10 8" xfId="7736" xr:uid="{9F0D14A3-D13E-4E6A-8B5C-A19D88DA67CB}"/>
    <cellStyle name="Comma 2 10 8 2" xfId="44244" xr:uid="{D0ACE603-F1E5-43EE-867A-8DB8C7989F91}"/>
    <cellStyle name="Comma 2 10 8 3" xfId="25990" xr:uid="{0EE4AA54-7347-408C-BA22-54D2B22B3111}"/>
    <cellStyle name="Comma 2 10 9" xfId="4086" xr:uid="{7FA2FF49-101A-4511-BC28-6AA6E1ADDA5D}"/>
    <cellStyle name="Comma 2 10 9 2" xfId="40594" xr:uid="{73D0F2FD-2947-4E98-9854-6AA160E8B6BD}"/>
    <cellStyle name="Comma 2 10 9 3" xfId="22340" xr:uid="{FE566214-945A-440B-8E27-79F5D24E3947}"/>
    <cellStyle name="Comma 2 11" xfId="332" xr:uid="{517A3FF1-F4DF-450D-A9E4-202878D93B94}"/>
    <cellStyle name="Comma 2 11 10" xfId="36840" xr:uid="{B500FC0E-A8B2-460E-B781-757B23B49161}"/>
    <cellStyle name="Comma 2 11 11" xfId="18586" xr:uid="{285FB046-FB87-4587-9013-EA614674FB27}"/>
    <cellStyle name="Comma 2 11 2" xfId="3252" xr:uid="{6091AD6A-DA26-4E9E-973A-E197C7B4D726}"/>
    <cellStyle name="Comma 2 11 2 2" xfId="17852" xr:uid="{533A084D-8D8D-499D-978A-DF3060DB60EE}"/>
    <cellStyle name="Comma 2 11 2 2 2" xfId="54360" xr:uid="{EE084755-F6C5-41E0-B9F2-D0395D168857}"/>
    <cellStyle name="Comma 2 11 2 2 3" xfId="36106" xr:uid="{402F1374-F195-4C51-8E5D-5AC715D0C3DE}"/>
    <cellStyle name="Comma 2 11 2 3" xfId="14202" xr:uid="{E95CB451-11DC-4D99-83A5-9F1DE0978BE0}"/>
    <cellStyle name="Comma 2 11 2 3 2" xfId="50710" xr:uid="{AD15BEDF-91AF-42BB-B14A-95A3FF7776D7}"/>
    <cellStyle name="Comma 2 11 2 3 3" xfId="32456" xr:uid="{DEF477A9-7F70-4C90-9A8A-ADD9F7A9528A}"/>
    <cellStyle name="Comma 2 11 2 4" xfId="10552" xr:uid="{74D9F1F1-5071-4E1E-A15E-BA5F9A2B15AE}"/>
    <cellStyle name="Comma 2 11 2 4 2" xfId="47060" xr:uid="{E66A43A5-1675-4710-9442-53EAC55940F6}"/>
    <cellStyle name="Comma 2 11 2 4 3" xfId="28806" xr:uid="{75E3EB05-DF68-4957-8319-110F925D9768}"/>
    <cellStyle name="Comma 2 11 2 5" xfId="6902" xr:uid="{365222AC-007A-4713-A4EF-1E0D0568CF63}"/>
    <cellStyle name="Comma 2 11 2 5 2" xfId="43410" xr:uid="{0A4C0783-C310-4945-A133-1633351E7788}"/>
    <cellStyle name="Comma 2 11 2 5 3" xfId="25156" xr:uid="{1563323C-9ECA-4871-9F2D-017B96DFEFB8}"/>
    <cellStyle name="Comma 2 11 2 6" xfId="39760" xr:uid="{D712E208-6DBA-4AE1-9499-8644A13B9C9F}"/>
    <cellStyle name="Comma 2 11 2 7" xfId="21506" xr:uid="{779F9402-A4DA-4310-A415-4AE2D83697BA}"/>
    <cellStyle name="Comma 2 11 3" xfId="2522" xr:uid="{8F198747-6BA5-4936-AA5C-608A432AA218}"/>
    <cellStyle name="Comma 2 11 3 2" xfId="17122" xr:uid="{C71A7053-BD6A-437B-9919-69F576D9EB03}"/>
    <cellStyle name="Comma 2 11 3 2 2" xfId="53630" xr:uid="{B068B3A4-EE10-4D7E-B550-631A4A3525A4}"/>
    <cellStyle name="Comma 2 11 3 2 3" xfId="35376" xr:uid="{B26BF5F7-BCB2-4B56-B6BC-6AB7A37C3DDE}"/>
    <cellStyle name="Comma 2 11 3 3" xfId="13472" xr:uid="{39E27B1A-4CAD-49C8-853E-586FE45A1E26}"/>
    <cellStyle name="Comma 2 11 3 3 2" xfId="49980" xr:uid="{05E81761-439D-48C0-A996-DBAFE9C182FA}"/>
    <cellStyle name="Comma 2 11 3 3 3" xfId="31726" xr:uid="{8AB248FE-A16A-4639-ACAC-FC938CABA39B}"/>
    <cellStyle name="Comma 2 11 3 4" xfId="9822" xr:uid="{1D7EA63D-31B4-4FD9-9170-3B44E311373E}"/>
    <cellStyle name="Comma 2 11 3 4 2" xfId="46330" xr:uid="{6A11F631-91DF-4300-9732-F6A3B355A776}"/>
    <cellStyle name="Comma 2 11 3 4 3" xfId="28076" xr:uid="{53D4D64C-BB21-4086-890E-B206893D3350}"/>
    <cellStyle name="Comma 2 11 3 5" xfId="6172" xr:uid="{E8CA4A25-264B-4452-840F-BD1CCA175C5D}"/>
    <cellStyle name="Comma 2 11 3 5 2" xfId="42680" xr:uid="{8607E5E7-200E-4C7A-8FC8-33F7DD6CA656}"/>
    <cellStyle name="Comma 2 11 3 5 3" xfId="24426" xr:uid="{C750AD2D-7D7A-43AF-A9EB-1213ACAA0233}"/>
    <cellStyle name="Comma 2 11 3 6" xfId="39030" xr:uid="{41C7BBDC-D35D-4CCE-B4B7-1A362DEA3BCB}"/>
    <cellStyle name="Comma 2 11 3 7" xfId="20776" xr:uid="{8AC9CFB2-7C40-4307-B79C-CAD71FC34CCA}"/>
    <cellStyle name="Comma 2 11 4" xfId="1792" xr:uid="{25CB46F7-DF29-48CA-9E03-B06F251C1B7C}"/>
    <cellStyle name="Comma 2 11 4 2" xfId="16392" xr:uid="{D43F1664-ACB0-4AD6-8511-95D8CD1CC3B3}"/>
    <cellStyle name="Comma 2 11 4 2 2" xfId="52900" xr:uid="{647551E6-9398-4C65-B90E-739C6111DAB5}"/>
    <cellStyle name="Comma 2 11 4 2 3" xfId="34646" xr:uid="{95DB2C11-B19D-4EFB-8051-7AF6FEB273C1}"/>
    <cellStyle name="Comma 2 11 4 3" xfId="12742" xr:uid="{5A247389-7472-47A2-9629-4182E714A01F}"/>
    <cellStyle name="Comma 2 11 4 3 2" xfId="49250" xr:uid="{1E7BD85F-9EA5-4FF0-A8B5-4AA32AAD3812}"/>
    <cellStyle name="Comma 2 11 4 3 3" xfId="30996" xr:uid="{7D5D0F8C-A120-4090-A7D8-F9B95DE0894D}"/>
    <cellStyle name="Comma 2 11 4 4" xfId="9092" xr:uid="{4F48DB28-A4C9-4124-9351-5CB62130B60E}"/>
    <cellStyle name="Comma 2 11 4 4 2" xfId="45600" xr:uid="{A043F8F3-E27D-4E26-B1FD-510AE1D3ABFC}"/>
    <cellStyle name="Comma 2 11 4 4 3" xfId="27346" xr:uid="{FE9434AA-A48E-4E70-AF3A-A26034D7F1C4}"/>
    <cellStyle name="Comma 2 11 4 5" xfId="5442" xr:uid="{AB28B954-CEA3-47F8-A938-6C6AA5E3C6EB}"/>
    <cellStyle name="Comma 2 11 4 5 2" xfId="41950" xr:uid="{14628AB8-E7D1-4BCF-B342-525A4BE9FA04}"/>
    <cellStyle name="Comma 2 11 4 5 3" xfId="23696" xr:uid="{4491F0A4-9B24-41CE-9345-A1FA7C4905D1}"/>
    <cellStyle name="Comma 2 11 4 6" xfId="38300" xr:uid="{F3672551-8BEC-4913-87D4-751C0375BBEE}"/>
    <cellStyle name="Comma 2 11 4 7" xfId="20046" xr:uid="{573DC56A-7C81-4283-8C37-FD9CA7D4ACC4}"/>
    <cellStyle name="Comma 2 11 5" xfId="1062" xr:uid="{064FF09E-8D9B-41F9-A245-C80DFF344335}"/>
    <cellStyle name="Comma 2 11 5 2" xfId="15662" xr:uid="{587ECF0C-86EA-4BBF-AA5F-8A9919BB6FFA}"/>
    <cellStyle name="Comma 2 11 5 2 2" xfId="52170" xr:uid="{347348E7-D666-46CA-818A-C5AA50D56101}"/>
    <cellStyle name="Comma 2 11 5 2 3" xfId="33916" xr:uid="{30C39A46-8C81-4681-BA59-9BABCEED74B5}"/>
    <cellStyle name="Comma 2 11 5 3" xfId="12012" xr:uid="{A85BD55E-D935-4FEB-B670-09CDA46BF39E}"/>
    <cellStyle name="Comma 2 11 5 3 2" xfId="48520" xr:uid="{E6B5E632-74B0-43D2-A1C0-8226D7D824EE}"/>
    <cellStyle name="Comma 2 11 5 3 3" xfId="30266" xr:uid="{3DA4203C-0BFA-4D45-81E4-FB263427EB40}"/>
    <cellStyle name="Comma 2 11 5 4" xfId="8362" xr:uid="{ADB9FEEE-ADF8-444A-A53D-3AE32E0F00DD}"/>
    <cellStyle name="Comma 2 11 5 4 2" xfId="44870" xr:uid="{4C977C29-7EF3-4D9F-8492-FC7CE388A832}"/>
    <cellStyle name="Comma 2 11 5 4 3" xfId="26616" xr:uid="{103F42FD-122F-4969-AEEF-EBD01A45115F}"/>
    <cellStyle name="Comma 2 11 5 5" xfId="4712" xr:uid="{B0BCC2B4-F620-477C-B6F5-5DD125A51EBD}"/>
    <cellStyle name="Comma 2 11 5 5 2" xfId="41220" xr:uid="{8C6C82CE-CEDD-41CC-B356-A6B81BCFC7C8}"/>
    <cellStyle name="Comma 2 11 5 5 3" xfId="22966" xr:uid="{CF9468DD-305B-4F8F-948A-FDD38220B2BC}"/>
    <cellStyle name="Comma 2 11 5 6" xfId="37570" xr:uid="{D82488AF-A17E-4921-8B1B-C78D3FF29C37}"/>
    <cellStyle name="Comma 2 11 5 7" xfId="19316" xr:uid="{11AFBA1E-00C8-4594-B1DC-E11CB620F14E}"/>
    <cellStyle name="Comma 2 11 6" xfId="14932" xr:uid="{65A12E54-4D41-4A0A-9542-78B7F7C8553E}"/>
    <cellStyle name="Comma 2 11 6 2" xfId="51440" xr:uid="{7FA3B9B9-F6A3-44E0-859B-2CB5D8637024}"/>
    <cellStyle name="Comma 2 11 6 3" xfId="33186" xr:uid="{28F69E21-7946-4496-929A-D1E5469ABE16}"/>
    <cellStyle name="Comma 2 11 7" xfId="11282" xr:uid="{E2C888BF-E8A0-447F-B934-D3D656DBD51C}"/>
    <cellStyle name="Comma 2 11 7 2" xfId="47790" xr:uid="{D20FCDD9-5FAB-4A2A-B58A-DC17775F9B14}"/>
    <cellStyle name="Comma 2 11 7 3" xfId="29536" xr:uid="{23688F6B-1E19-47E0-85A7-3D7C17E30166}"/>
    <cellStyle name="Comma 2 11 8" xfId="7632" xr:uid="{9B3A5E43-8699-443C-9C63-430D7EBFA8D8}"/>
    <cellStyle name="Comma 2 11 8 2" xfId="44140" xr:uid="{4014CD03-12C4-4A1A-8B88-4D9E6CBE5ED3}"/>
    <cellStyle name="Comma 2 11 8 3" xfId="25886" xr:uid="{2074C804-3AE6-4B23-BFF5-340BB5286C95}"/>
    <cellStyle name="Comma 2 11 9" xfId="3982" xr:uid="{DC14D264-B968-47F9-9FBD-30E80ED3F804}"/>
    <cellStyle name="Comma 2 11 9 2" xfId="40490" xr:uid="{7B93CA6A-D01F-4977-A9DD-C57810491116}"/>
    <cellStyle name="Comma 2 11 9 3" xfId="22236" xr:uid="{7DCE6980-2682-40A5-AEE6-0BD844C24D15}"/>
    <cellStyle name="Comma 2 12" xfId="228" xr:uid="{60DD39AA-334A-41C3-A704-4E2F689D459F}"/>
    <cellStyle name="Comma 2 12 10" xfId="36736" xr:uid="{55A603B4-BAFF-4FD4-B01F-AC25C8FBB576}"/>
    <cellStyle name="Comma 2 12 11" xfId="18482" xr:uid="{FDBA2AA1-89BD-4CE0-84B4-680A9AD13A7D}"/>
    <cellStyle name="Comma 2 12 2" xfId="3148" xr:uid="{71AEF8BA-760D-486D-B430-E3774217A4B2}"/>
    <cellStyle name="Comma 2 12 2 2" xfId="17748" xr:uid="{528CF19E-DC29-402F-B45A-F2F50CF364E9}"/>
    <cellStyle name="Comma 2 12 2 2 2" xfId="54256" xr:uid="{88D15735-5B29-4B36-958E-68DCCF572E1D}"/>
    <cellStyle name="Comma 2 12 2 2 3" xfId="36002" xr:uid="{B5E5951D-9252-48D8-84AD-6B1762C6B869}"/>
    <cellStyle name="Comma 2 12 2 3" xfId="14098" xr:uid="{700A0B20-963D-4843-8EA6-D4163971D4FC}"/>
    <cellStyle name="Comma 2 12 2 3 2" xfId="50606" xr:uid="{FFBDE52A-84D9-4067-A267-74662AFFE96B}"/>
    <cellStyle name="Comma 2 12 2 3 3" xfId="32352" xr:uid="{B56042E9-A52F-4497-BA30-E69DB7EFCAA9}"/>
    <cellStyle name="Comma 2 12 2 4" xfId="10448" xr:uid="{529C9396-A47D-4A84-86F7-2FF55F084944}"/>
    <cellStyle name="Comma 2 12 2 4 2" xfId="46956" xr:uid="{522E15A2-F001-4EBA-B4E3-4AB2471F690A}"/>
    <cellStyle name="Comma 2 12 2 4 3" xfId="28702" xr:uid="{B05A4F06-1680-4C47-87CD-3A7C29D325D4}"/>
    <cellStyle name="Comma 2 12 2 5" xfId="6798" xr:uid="{E878301D-AEC2-4D07-A638-DD0AD837EB59}"/>
    <cellStyle name="Comma 2 12 2 5 2" xfId="43306" xr:uid="{6CF08FBE-F58C-4711-9648-11650309C83D}"/>
    <cellStyle name="Comma 2 12 2 5 3" xfId="25052" xr:uid="{2B6BF478-FD75-4548-BE65-7F64F72342F8}"/>
    <cellStyle name="Comma 2 12 2 6" xfId="39656" xr:uid="{6832E697-5D75-4D11-9BD6-7029A2AFF0F6}"/>
    <cellStyle name="Comma 2 12 2 7" xfId="21402" xr:uid="{2A7169D7-819D-42E0-9E7C-E444CADFE777}"/>
    <cellStyle name="Comma 2 12 3" xfId="2418" xr:uid="{80EF829D-8BAD-47F4-A51B-D89BC1AA39D4}"/>
    <cellStyle name="Comma 2 12 3 2" xfId="17018" xr:uid="{6B141717-0542-4FDD-84E2-77AFCDA7F367}"/>
    <cellStyle name="Comma 2 12 3 2 2" xfId="53526" xr:uid="{41CDDE64-9ABF-4331-8049-EF4AE8EE0970}"/>
    <cellStyle name="Comma 2 12 3 2 3" xfId="35272" xr:uid="{E615A947-4782-4E22-A62A-AE68100341D1}"/>
    <cellStyle name="Comma 2 12 3 3" xfId="13368" xr:uid="{4C2101B5-2219-47A9-8029-C2C1A8FFB663}"/>
    <cellStyle name="Comma 2 12 3 3 2" xfId="49876" xr:uid="{F708B31A-E2AD-48E9-858E-3289A3344321}"/>
    <cellStyle name="Comma 2 12 3 3 3" xfId="31622" xr:uid="{F4E55AC2-429E-46A4-8DD5-1A652FA3ED29}"/>
    <cellStyle name="Comma 2 12 3 4" xfId="9718" xr:uid="{CBF42BC5-347B-49CD-8948-32A51DCD395E}"/>
    <cellStyle name="Comma 2 12 3 4 2" xfId="46226" xr:uid="{5FFB82D3-5FE0-42D9-AD8B-5CDCDA022F9D}"/>
    <cellStyle name="Comma 2 12 3 4 3" xfId="27972" xr:uid="{7A864F6C-1A17-490B-A6B5-EB0BC19B45E0}"/>
    <cellStyle name="Comma 2 12 3 5" xfId="6068" xr:uid="{71FE00A1-BD17-44D0-AC3A-B78973095997}"/>
    <cellStyle name="Comma 2 12 3 5 2" xfId="42576" xr:uid="{E2047DB0-6A84-4A19-A046-9F2A40E70C04}"/>
    <cellStyle name="Comma 2 12 3 5 3" xfId="24322" xr:uid="{8072C3D5-E69B-4769-8587-E53ED05C85BA}"/>
    <cellStyle name="Comma 2 12 3 6" xfId="38926" xr:uid="{A8C33392-5237-4E4C-86CF-D4F6D250137B}"/>
    <cellStyle name="Comma 2 12 3 7" xfId="20672" xr:uid="{E1BDC795-2869-410E-97FB-DBED0F12A158}"/>
    <cellStyle name="Comma 2 12 4" xfId="1688" xr:uid="{2BAA56DB-3862-4B3E-AF2B-921E2180D623}"/>
    <cellStyle name="Comma 2 12 4 2" xfId="16288" xr:uid="{ACE3C20D-1A99-4DF4-969B-08B5791D94E2}"/>
    <cellStyle name="Comma 2 12 4 2 2" xfId="52796" xr:uid="{D9C4510A-D2F5-43D9-81BE-E34A7BFE6A0C}"/>
    <cellStyle name="Comma 2 12 4 2 3" xfId="34542" xr:uid="{DE241BE2-56BC-4DD3-9F36-7C97509F6B68}"/>
    <cellStyle name="Comma 2 12 4 3" xfId="12638" xr:uid="{6DEDD47E-6E50-4C73-A600-6674DC2C3661}"/>
    <cellStyle name="Comma 2 12 4 3 2" xfId="49146" xr:uid="{682B8C2E-5B22-43DD-9EA7-D2E8ECD6EB0E}"/>
    <cellStyle name="Comma 2 12 4 3 3" xfId="30892" xr:uid="{5D74FF33-3855-490B-94FA-2FBE6791F6CA}"/>
    <cellStyle name="Comma 2 12 4 4" xfId="8988" xr:uid="{51345499-7DDF-4A3B-8544-FB0EC7628581}"/>
    <cellStyle name="Comma 2 12 4 4 2" xfId="45496" xr:uid="{7F73313B-243F-467A-A277-ABE116085752}"/>
    <cellStyle name="Comma 2 12 4 4 3" xfId="27242" xr:uid="{B114ABBC-7539-4DAD-A5C8-0EC1E0B96A9A}"/>
    <cellStyle name="Comma 2 12 4 5" xfId="5338" xr:uid="{32C13F74-A5E1-4F3C-BA95-1542D9071340}"/>
    <cellStyle name="Comma 2 12 4 5 2" xfId="41846" xr:uid="{848F4EA8-6405-4F6C-81E3-45138EA331F9}"/>
    <cellStyle name="Comma 2 12 4 5 3" xfId="23592" xr:uid="{E19DE25D-7E45-43E1-B99F-E34E0F0FF2F1}"/>
    <cellStyle name="Comma 2 12 4 6" xfId="38196" xr:uid="{3071E378-A2D5-446A-8239-F8C84A559FFC}"/>
    <cellStyle name="Comma 2 12 4 7" xfId="19942" xr:uid="{492326FC-3CFB-490C-B126-ED91AC054E3D}"/>
    <cellStyle name="Comma 2 12 5" xfId="958" xr:uid="{32D36EA8-1884-4EB3-94D5-4887462A8A36}"/>
    <cellStyle name="Comma 2 12 5 2" xfId="15558" xr:uid="{15EB8789-19D1-47E1-8BBA-F0F2FFA381DC}"/>
    <cellStyle name="Comma 2 12 5 2 2" xfId="52066" xr:uid="{8634CBEB-DF63-4ED2-9D08-32E6A26C2342}"/>
    <cellStyle name="Comma 2 12 5 2 3" xfId="33812" xr:uid="{02A5F427-611D-4706-8231-DED19FED7658}"/>
    <cellStyle name="Comma 2 12 5 3" xfId="11908" xr:uid="{472FE2A3-0E38-4BA9-8716-1EFF951A5E65}"/>
    <cellStyle name="Comma 2 12 5 3 2" xfId="48416" xr:uid="{AD59D90C-037E-44A8-8953-4D391BB9BA25}"/>
    <cellStyle name="Comma 2 12 5 3 3" xfId="30162" xr:uid="{B18A914C-B545-48A2-A4D8-F94C29B002D5}"/>
    <cellStyle name="Comma 2 12 5 4" xfId="8258" xr:uid="{F12360CE-92E0-42BB-A000-C32C4342C6DE}"/>
    <cellStyle name="Comma 2 12 5 4 2" xfId="44766" xr:uid="{7211B1C1-147B-43F8-9833-D3B23ECA79E2}"/>
    <cellStyle name="Comma 2 12 5 4 3" xfId="26512" xr:uid="{491FF72F-3CC5-4D88-A4B7-3591625EF7EA}"/>
    <cellStyle name="Comma 2 12 5 5" xfId="4608" xr:uid="{B13DF3E5-A3B4-4208-8AFC-F20675E2B269}"/>
    <cellStyle name="Comma 2 12 5 5 2" xfId="41116" xr:uid="{86616B8E-D3A1-4839-AFD3-51D2E5E8574E}"/>
    <cellStyle name="Comma 2 12 5 5 3" xfId="22862" xr:uid="{4211B3E4-63C5-438A-B106-C6AA05FDD66F}"/>
    <cellStyle name="Comma 2 12 5 6" xfId="37466" xr:uid="{3D40382C-EAC3-4BB4-ADD4-0DBBDF201015}"/>
    <cellStyle name="Comma 2 12 5 7" xfId="19212" xr:uid="{A29E6265-C035-45E5-AB9D-AC5D87556169}"/>
    <cellStyle name="Comma 2 12 6" xfId="14828" xr:uid="{159B8AB4-611E-4079-942C-09208B69A99B}"/>
    <cellStyle name="Comma 2 12 6 2" xfId="51336" xr:uid="{0F93E636-9B05-466D-AA5C-915EF9E7A993}"/>
    <cellStyle name="Comma 2 12 6 3" xfId="33082" xr:uid="{B4C061DD-B5CC-4F62-8980-4B01C9A48B5B}"/>
    <cellStyle name="Comma 2 12 7" xfId="11178" xr:uid="{4D2A82DD-E6BE-4DE5-B7DF-B502B14C2A8C}"/>
    <cellStyle name="Comma 2 12 7 2" xfId="47686" xr:uid="{A1349BE6-854F-44B8-9946-A6386BD24F3E}"/>
    <cellStyle name="Comma 2 12 7 3" xfId="29432" xr:uid="{C41D6656-AF7B-43F7-8386-C7C5FA581F4B}"/>
    <cellStyle name="Comma 2 12 8" xfId="7528" xr:uid="{54FF448B-16EB-40A4-B927-FD1200D2EE94}"/>
    <cellStyle name="Comma 2 12 8 2" xfId="44036" xr:uid="{E759C335-1416-48D2-ABC7-34BC56929A31}"/>
    <cellStyle name="Comma 2 12 8 3" xfId="25782" xr:uid="{199EAB94-E3F8-42A9-93BA-73D6A3DEA7FD}"/>
    <cellStyle name="Comma 2 12 9" xfId="3878" xr:uid="{F8F5F4A0-1D8D-4C28-9D2E-DE9640E20976}"/>
    <cellStyle name="Comma 2 12 9 2" xfId="40386" xr:uid="{DBF7AEB2-12F1-4080-BA77-2A6DB009E093}"/>
    <cellStyle name="Comma 2 12 9 3" xfId="22132" xr:uid="{9F325EEA-C575-4F8A-A75D-765D95057FA6}"/>
    <cellStyle name="Comma 2 13" xfId="124" xr:uid="{44EFF9A3-5555-4FA6-88F2-69EDCD8171FE}"/>
    <cellStyle name="Comma 2 13 10" xfId="36632" xr:uid="{155E894E-5193-4DC1-99EF-2706BB5C0BA0}"/>
    <cellStyle name="Comma 2 13 11" xfId="18378" xr:uid="{ABC97FA2-BF6D-4650-8A5B-D7430B45B25F}"/>
    <cellStyle name="Comma 2 13 2" xfId="3044" xr:uid="{F36436EC-9A6F-46FB-9E1B-4D7021B8D4BB}"/>
    <cellStyle name="Comma 2 13 2 2" xfId="17644" xr:uid="{7690FDFD-82F9-44B4-9C77-DAD9D01B3C18}"/>
    <cellStyle name="Comma 2 13 2 2 2" xfId="54152" xr:uid="{C90FA4ED-6FAD-4DE2-8527-C099C15A76DE}"/>
    <cellStyle name="Comma 2 13 2 2 3" xfId="35898" xr:uid="{B1E4E3AB-D46E-48E8-82DE-FC727D392095}"/>
    <cellStyle name="Comma 2 13 2 3" xfId="13994" xr:uid="{90DBAE97-580F-40DA-9F93-38E0BE60EB77}"/>
    <cellStyle name="Comma 2 13 2 3 2" xfId="50502" xr:uid="{71451860-9F5F-4CC1-9CE7-0EB4C19D3D81}"/>
    <cellStyle name="Comma 2 13 2 3 3" xfId="32248" xr:uid="{7A74C478-07E8-4CC6-8899-B21B9CC3CBE9}"/>
    <cellStyle name="Comma 2 13 2 4" xfId="10344" xr:uid="{78DD71CE-FA4B-43AB-8C36-49B63E6FDF53}"/>
    <cellStyle name="Comma 2 13 2 4 2" xfId="46852" xr:uid="{F17BD0D2-E441-4D13-8E9B-A5A693315759}"/>
    <cellStyle name="Comma 2 13 2 4 3" xfId="28598" xr:uid="{C81B39C9-4B3D-4935-839E-FD356885D228}"/>
    <cellStyle name="Comma 2 13 2 5" xfId="6694" xr:uid="{4E4A0A7F-A205-42BD-8657-85436D2F5E3E}"/>
    <cellStyle name="Comma 2 13 2 5 2" xfId="43202" xr:uid="{2D649C78-7498-4005-ABE8-A05EE91858A4}"/>
    <cellStyle name="Comma 2 13 2 5 3" xfId="24948" xr:uid="{6CFE5E09-CE55-4088-A091-7B2B81F8EE9C}"/>
    <cellStyle name="Comma 2 13 2 6" xfId="39552" xr:uid="{9213A81F-8744-4EB5-AC34-C68A8A0ECC8C}"/>
    <cellStyle name="Comma 2 13 2 7" xfId="21298" xr:uid="{F72F2BE0-4F31-4766-AA1B-45BDF67697F9}"/>
    <cellStyle name="Comma 2 13 3" xfId="2314" xr:uid="{EB705074-483A-43EB-BAA4-6C5D219341EF}"/>
    <cellStyle name="Comma 2 13 3 2" xfId="16914" xr:uid="{8AFE273D-A699-4E2C-9DFF-88BF06DA86E0}"/>
    <cellStyle name="Comma 2 13 3 2 2" xfId="53422" xr:uid="{B04B907B-D83B-43C4-8102-40B114308F5E}"/>
    <cellStyle name="Comma 2 13 3 2 3" xfId="35168" xr:uid="{DB8EF30A-53DA-447C-A56D-BED5FD72617E}"/>
    <cellStyle name="Comma 2 13 3 3" xfId="13264" xr:uid="{0D843F8F-BE08-4CCF-A64D-FC57E4E8985A}"/>
    <cellStyle name="Comma 2 13 3 3 2" xfId="49772" xr:uid="{9F28C829-515F-4571-80A0-6F3A46370B1A}"/>
    <cellStyle name="Comma 2 13 3 3 3" xfId="31518" xr:uid="{4253F8C7-2538-455B-9701-DA4362822B2D}"/>
    <cellStyle name="Comma 2 13 3 4" xfId="9614" xr:uid="{06D0F569-C3DF-417A-A71F-B6D7A172D848}"/>
    <cellStyle name="Comma 2 13 3 4 2" xfId="46122" xr:uid="{79F552DE-F76B-49B7-83CD-F90278D4BF67}"/>
    <cellStyle name="Comma 2 13 3 4 3" xfId="27868" xr:uid="{4838CB64-49A9-483C-8ED1-EF0D81DF379E}"/>
    <cellStyle name="Comma 2 13 3 5" xfId="5964" xr:uid="{BF43D692-5ACF-4212-B3D7-8224A9E15206}"/>
    <cellStyle name="Comma 2 13 3 5 2" xfId="42472" xr:uid="{A31F8EAD-4776-4F32-9437-E45B847F7D74}"/>
    <cellStyle name="Comma 2 13 3 5 3" xfId="24218" xr:uid="{F7FD4E52-8793-4A0C-B854-72CA9B3C81D7}"/>
    <cellStyle name="Comma 2 13 3 6" xfId="38822" xr:uid="{BA2C5CFB-0863-41CD-A814-B68557C07376}"/>
    <cellStyle name="Comma 2 13 3 7" xfId="20568" xr:uid="{30F5EB51-3373-4E6D-97B1-C24CD8B3A209}"/>
    <cellStyle name="Comma 2 13 4" xfId="1584" xr:uid="{6D794AFB-6FDD-45DB-A253-48B6CF975773}"/>
    <cellStyle name="Comma 2 13 4 2" xfId="16184" xr:uid="{41BA4792-5985-44DA-90BC-AB0A56B50297}"/>
    <cellStyle name="Comma 2 13 4 2 2" xfId="52692" xr:uid="{349CEAD5-26B1-4262-AF31-79F83016D945}"/>
    <cellStyle name="Comma 2 13 4 2 3" xfId="34438" xr:uid="{4B5D9C8C-9C78-4C8C-A567-F11D09ACC231}"/>
    <cellStyle name="Comma 2 13 4 3" xfId="12534" xr:uid="{1E7EE274-DA85-42CE-BA4E-8DCEB8B8F2F6}"/>
    <cellStyle name="Comma 2 13 4 3 2" xfId="49042" xr:uid="{E26048B1-653A-42D9-9CA3-91BC232B169D}"/>
    <cellStyle name="Comma 2 13 4 3 3" xfId="30788" xr:uid="{D5DCFFCD-A407-400D-8BF2-FFFD428C4AFA}"/>
    <cellStyle name="Comma 2 13 4 4" xfId="8884" xr:uid="{36979E80-6098-4A98-8D7C-F00CCCAC4B5B}"/>
    <cellStyle name="Comma 2 13 4 4 2" xfId="45392" xr:uid="{2CAD7F45-5A06-4801-928E-095BE70FFFF7}"/>
    <cellStyle name="Comma 2 13 4 4 3" xfId="27138" xr:uid="{9B5D7A6A-1B49-4C88-AD46-B9CC3C701321}"/>
    <cellStyle name="Comma 2 13 4 5" xfId="5234" xr:uid="{D32ED4D3-A628-4592-BAFF-06594189BA00}"/>
    <cellStyle name="Comma 2 13 4 5 2" xfId="41742" xr:uid="{94DBA874-095E-42BC-8230-656449F23717}"/>
    <cellStyle name="Comma 2 13 4 5 3" xfId="23488" xr:uid="{7AD33867-B040-4727-B657-DBA2896F25D4}"/>
    <cellStyle name="Comma 2 13 4 6" xfId="38092" xr:uid="{141F81EB-A7AA-44DA-9B50-C5B9B84F01A1}"/>
    <cellStyle name="Comma 2 13 4 7" xfId="19838" xr:uid="{C9F04573-8673-40FA-BE58-CAC2E453B275}"/>
    <cellStyle name="Comma 2 13 5" xfId="854" xr:uid="{49760AB4-0434-4343-9DA0-45A68CDF34BC}"/>
    <cellStyle name="Comma 2 13 5 2" xfId="15454" xr:uid="{EDC8514F-F188-40F8-9D7A-59DC2B36FAA8}"/>
    <cellStyle name="Comma 2 13 5 2 2" xfId="51962" xr:uid="{97A74003-9C15-4197-BD17-9A254B217CFA}"/>
    <cellStyle name="Comma 2 13 5 2 3" xfId="33708" xr:uid="{E89A4A71-FFFE-4FC6-BEA2-092BDFF4ACAE}"/>
    <cellStyle name="Comma 2 13 5 3" xfId="11804" xr:uid="{A2BC910D-1FFD-4044-91DF-4A3F7648E881}"/>
    <cellStyle name="Comma 2 13 5 3 2" xfId="48312" xr:uid="{36EEDAE1-FAB5-425A-BC19-4B189C5CFC2C}"/>
    <cellStyle name="Comma 2 13 5 3 3" xfId="30058" xr:uid="{B10A0AFB-2667-4161-8FCC-5481F2DBD382}"/>
    <cellStyle name="Comma 2 13 5 4" xfId="8154" xr:uid="{D44EA19E-A408-4381-8441-9C89BD7A1430}"/>
    <cellStyle name="Comma 2 13 5 4 2" xfId="44662" xr:uid="{8FF36EBD-6F68-4E6B-927A-84E63232B9FC}"/>
    <cellStyle name="Comma 2 13 5 4 3" xfId="26408" xr:uid="{B296E8AC-1D61-42B7-B25F-11106BDF84C0}"/>
    <cellStyle name="Comma 2 13 5 5" xfId="4504" xr:uid="{4D0C3351-FC5C-489C-9F22-78C5A9FF6FED}"/>
    <cellStyle name="Comma 2 13 5 5 2" xfId="41012" xr:uid="{D40928F9-2FFB-4127-9769-50F867242DBB}"/>
    <cellStyle name="Comma 2 13 5 5 3" xfId="22758" xr:uid="{34158F2D-61B2-41FA-96A7-823477FEDCB2}"/>
    <cellStyle name="Comma 2 13 5 6" xfId="37362" xr:uid="{C0139AA7-59B6-49D3-8105-FFD2446D8091}"/>
    <cellStyle name="Comma 2 13 5 7" xfId="19108" xr:uid="{8EC5168B-B8C5-429C-825F-357613FE7E48}"/>
    <cellStyle name="Comma 2 13 6" xfId="14724" xr:uid="{37E6EF36-156C-41C9-84DA-4C2BD195978E}"/>
    <cellStyle name="Comma 2 13 6 2" xfId="51232" xr:uid="{6971DAE1-68E1-4670-B76C-4BD35FF46814}"/>
    <cellStyle name="Comma 2 13 6 3" xfId="32978" xr:uid="{B31F51E0-DF03-45D3-B2F6-DB29C4C7BC00}"/>
    <cellStyle name="Comma 2 13 7" xfId="11074" xr:uid="{9C701A42-AA3F-449B-B45C-F79355A3946B}"/>
    <cellStyle name="Comma 2 13 7 2" xfId="47582" xr:uid="{2566EF6E-BABB-4CBD-BDA1-FB0704F7D4C1}"/>
    <cellStyle name="Comma 2 13 7 3" xfId="29328" xr:uid="{FFE59504-F1DF-4386-88A2-32DE58969FD4}"/>
    <cellStyle name="Comma 2 13 8" xfId="7424" xr:uid="{33960F79-D34C-4196-80D0-37779D19DA3B}"/>
    <cellStyle name="Comma 2 13 8 2" xfId="43932" xr:uid="{D088135C-698D-41F2-942B-A27F8EC7BFEF}"/>
    <cellStyle name="Comma 2 13 8 3" xfId="25678" xr:uid="{3923836C-00AF-4E00-A1AD-43B8BA781929}"/>
    <cellStyle name="Comma 2 13 9" xfId="3774" xr:uid="{D323DF1C-08B5-4F58-AAC9-0E80BBFADAD8}"/>
    <cellStyle name="Comma 2 13 9 2" xfId="40282" xr:uid="{0EF2BFB1-6AF2-4E90-BE4D-33CAB660D59B}"/>
    <cellStyle name="Comma 2 13 9 3" xfId="22028" xr:uid="{155AB097-BBB9-4DB5-923A-38DC92E3A411}"/>
    <cellStyle name="Comma 2 14" xfId="2940" xr:uid="{3021BB62-1F33-4FC7-827D-84B4AD588E40}"/>
    <cellStyle name="Comma 2 14 2" xfId="17540" xr:uid="{02D8884F-0B25-4098-B364-77BC15B25CED}"/>
    <cellStyle name="Comma 2 14 2 2" xfId="54048" xr:uid="{4106E657-5B16-4FA9-B0CC-B57EDF20554B}"/>
    <cellStyle name="Comma 2 14 2 3" xfId="35794" xr:uid="{FC4FC211-8364-46EB-9A8A-0D58B392E5C9}"/>
    <cellStyle name="Comma 2 14 3" xfId="13890" xr:uid="{9905FB7C-330A-4F9E-8A21-A70EE700AD71}"/>
    <cellStyle name="Comma 2 14 3 2" xfId="50398" xr:uid="{2A95211B-78E3-45BE-B61B-55D57820D090}"/>
    <cellStyle name="Comma 2 14 3 3" xfId="32144" xr:uid="{029B3344-93D1-4435-8F2C-091FE2F5CF9B}"/>
    <cellStyle name="Comma 2 14 4" xfId="10240" xr:uid="{F9279051-B7A2-4D4E-8F57-854F8877B481}"/>
    <cellStyle name="Comma 2 14 4 2" xfId="46748" xr:uid="{CB603A9B-410B-4E35-8E6E-FC8AE6F0AB13}"/>
    <cellStyle name="Comma 2 14 4 3" xfId="28494" xr:uid="{704A25B8-ECE0-4D72-A033-2DB41E50D529}"/>
    <cellStyle name="Comma 2 14 5" xfId="6590" xr:uid="{BFA4AEDF-015B-40AB-A9F0-3359E800A84E}"/>
    <cellStyle name="Comma 2 14 5 2" xfId="43098" xr:uid="{AA398D2A-A2AB-4C23-BC88-203E570C5F8A}"/>
    <cellStyle name="Comma 2 14 5 3" xfId="24844" xr:uid="{785A91B2-1155-429F-B553-7DD6024822D6}"/>
    <cellStyle name="Comma 2 14 6" xfId="39448" xr:uid="{DA5F5492-7FEA-402A-A416-A128A9CEAC80}"/>
    <cellStyle name="Comma 2 14 7" xfId="21194" xr:uid="{227D86BB-7EB7-407E-9032-7B62456CC94F}"/>
    <cellStyle name="Comma 2 15" xfId="2210" xr:uid="{4647C7DC-D6F3-4B35-B486-BD5B3F2D422D}"/>
    <cellStyle name="Comma 2 15 2" xfId="16810" xr:uid="{6BC84C2D-8299-4507-8ED7-8D65B2F9FF9E}"/>
    <cellStyle name="Comma 2 15 2 2" xfId="53318" xr:uid="{4F6B3A11-D2DA-49AD-ABB8-0AD90621C024}"/>
    <cellStyle name="Comma 2 15 2 3" xfId="35064" xr:uid="{9ADBE85B-9694-41DC-90A0-081284997BF8}"/>
    <cellStyle name="Comma 2 15 3" xfId="13160" xr:uid="{48ADE80B-BDAF-480E-A675-BD7F2107DB7E}"/>
    <cellStyle name="Comma 2 15 3 2" xfId="49668" xr:uid="{70291E70-CEB1-43EB-B2B3-F8136181871D}"/>
    <cellStyle name="Comma 2 15 3 3" xfId="31414" xr:uid="{CEEDDEEB-8E52-4574-881B-421C3CFB06FA}"/>
    <cellStyle name="Comma 2 15 4" xfId="9510" xr:uid="{2996F1C0-75FA-4007-9014-B81A901BC0E4}"/>
    <cellStyle name="Comma 2 15 4 2" xfId="46018" xr:uid="{9568D722-6376-47C6-8313-72F9FA51C574}"/>
    <cellStyle name="Comma 2 15 4 3" xfId="27764" xr:uid="{7D2E8502-5EBE-4D50-AC24-4AA1D6392393}"/>
    <cellStyle name="Comma 2 15 5" xfId="5860" xr:uid="{3E613B38-6822-472F-A8A5-FDB5C83808C5}"/>
    <cellStyle name="Comma 2 15 5 2" xfId="42368" xr:uid="{39C12721-592B-4819-96C8-72B5DEBEFF4A}"/>
    <cellStyle name="Comma 2 15 5 3" xfId="24114" xr:uid="{5113EBC3-07FC-478F-8411-F7F842E3BE7D}"/>
    <cellStyle name="Comma 2 15 6" xfId="38718" xr:uid="{C2B37AFE-1438-4981-8CD4-1964F0F00C25}"/>
    <cellStyle name="Comma 2 15 7" xfId="20464" xr:uid="{4D9A955E-DBB6-4C21-BB50-86285D21D880}"/>
    <cellStyle name="Comma 2 16" xfId="1480" xr:uid="{AA34CDAF-82B4-4530-B443-877E484CE79A}"/>
    <cellStyle name="Comma 2 16 2" xfId="16080" xr:uid="{81E4FA7B-7DF3-48A0-A7E7-6464E649C207}"/>
    <cellStyle name="Comma 2 16 2 2" xfId="52588" xr:uid="{06D6F96F-E018-42D6-A702-6F1D29485F5F}"/>
    <cellStyle name="Comma 2 16 2 3" xfId="34334" xr:uid="{A386B242-44D5-4650-A9BC-498F9CED456F}"/>
    <cellStyle name="Comma 2 16 3" xfId="12430" xr:uid="{FF56FD12-423F-49DD-8BB4-0296556BEC6B}"/>
    <cellStyle name="Comma 2 16 3 2" xfId="48938" xr:uid="{95A2C6BA-1B93-406E-AD1E-279EEB5FFDEB}"/>
    <cellStyle name="Comma 2 16 3 3" xfId="30684" xr:uid="{8AD8621C-D5BC-416F-A322-01577ABCCA1C}"/>
    <cellStyle name="Comma 2 16 4" xfId="8780" xr:uid="{5B2AC040-F59E-4F23-9D14-DF62F82CBF3C}"/>
    <cellStyle name="Comma 2 16 4 2" xfId="45288" xr:uid="{FF72DE6A-E9DF-4A4E-A6B9-2D0BE9016540}"/>
    <cellStyle name="Comma 2 16 4 3" xfId="27034" xr:uid="{D087E3D1-1919-447D-B068-E35FE0DB41C7}"/>
    <cellStyle name="Comma 2 16 5" xfId="5130" xr:uid="{E650D178-D460-4174-8B65-18C670A8969E}"/>
    <cellStyle name="Comma 2 16 5 2" xfId="41638" xr:uid="{A92037BE-E295-4BCF-BD8A-8423AF16E87A}"/>
    <cellStyle name="Comma 2 16 5 3" xfId="23384" xr:uid="{CDDF6DDD-D18F-45F4-A7AD-08545477FE50}"/>
    <cellStyle name="Comma 2 16 6" xfId="37988" xr:uid="{1D99447A-F4B5-41FB-9860-01BCD2EF82FE}"/>
    <cellStyle name="Comma 2 16 7" xfId="19734" xr:uid="{7B6766F5-8B33-486B-84ED-0E3F6593A02F}"/>
    <cellStyle name="Comma 2 17" xfId="750" xr:uid="{8C22C1BB-A6C0-4EFA-AB2A-A9FD44948770}"/>
    <cellStyle name="Comma 2 17 2" xfId="15350" xr:uid="{FE1636ED-7B91-4884-889D-25E01983B95C}"/>
    <cellStyle name="Comma 2 17 2 2" xfId="51858" xr:uid="{DE23A6C2-09E2-4345-95E2-70996DA3C9FC}"/>
    <cellStyle name="Comma 2 17 2 3" xfId="33604" xr:uid="{C6F53454-D681-40D0-91DA-42C3D409FFC1}"/>
    <cellStyle name="Comma 2 17 3" xfId="11700" xr:uid="{63876DDA-8A09-4736-8C69-25DD507FFA21}"/>
    <cellStyle name="Comma 2 17 3 2" xfId="48208" xr:uid="{0B6B705C-4273-46C8-93A9-9634B5E0D34A}"/>
    <cellStyle name="Comma 2 17 3 3" xfId="29954" xr:uid="{D432EEAD-85B5-4E70-B379-FD873DD9650D}"/>
    <cellStyle name="Comma 2 17 4" xfId="8050" xr:uid="{6385ADBE-2C1D-45A9-8457-D07F8D238CC8}"/>
    <cellStyle name="Comma 2 17 4 2" xfId="44558" xr:uid="{340D8E76-DB35-4613-9F25-102B7008A9D4}"/>
    <cellStyle name="Comma 2 17 4 3" xfId="26304" xr:uid="{041CB102-8B48-4949-806F-FAC3A703C7CD}"/>
    <cellStyle name="Comma 2 17 5" xfId="4400" xr:uid="{E803D4DA-6E54-4B98-8382-8A02B5CF7D58}"/>
    <cellStyle name="Comma 2 17 5 2" xfId="40908" xr:uid="{85CCFFA1-1F32-4591-A291-B0203B303AFD}"/>
    <cellStyle name="Comma 2 17 5 3" xfId="22654" xr:uid="{B60011A1-FE4D-494C-9571-77BEE9C63DAA}"/>
    <cellStyle name="Comma 2 17 6" xfId="37258" xr:uid="{D8EFFCE6-FD5F-4497-9EBC-EC7159AE0A0A}"/>
    <cellStyle name="Comma 2 17 7" xfId="19004" xr:uid="{A10EFF5C-32AD-454F-91AB-6F17B507B401}"/>
    <cellStyle name="Comma 2 18" xfId="14620" xr:uid="{086EE502-4081-483F-B8B8-C49BDFEA9D0A}"/>
    <cellStyle name="Comma 2 18 2" xfId="51128" xr:uid="{B25875E1-FE56-4047-91C7-3E21992158C0}"/>
    <cellStyle name="Comma 2 18 3" xfId="32874" xr:uid="{279FDE15-9C17-4010-8F29-541D23AD4B3F}"/>
    <cellStyle name="Comma 2 19" xfId="10970" xr:uid="{AE16F162-A3B8-42E3-BF4C-EAD8D0D4342E}"/>
    <cellStyle name="Comma 2 19 2" xfId="47478" xr:uid="{FA713AE5-1D53-4703-9C87-F346F2C5011A}"/>
    <cellStyle name="Comma 2 19 3" xfId="29224" xr:uid="{1F34E831-FA7E-4F34-9BC3-7CD5D51B92E0}"/>
    <cellStyle name="Comma 2 2" xfId="11" xr:uid="{00000000-0005-0000-0000-000002000000}"/>
    <cellStyle name="Comma 2 2 10" xfId="334" xr:uid="{2015129B-EE43-47D7-A55A-C6B7DF670B51}"/>
    <cellStyle name="Comma 2 2 10 10" xfId="36842" xr:uid="{803B9F6E-BDA1-4830-A79B-A1002EA982A3}"/>
    <cellStyle name="Comma 2 2 10 11" xfId="18588" xr:uid="{1C69CC04-47A1-495F-BEBE-7F46980FB0F2}"/>
    <cellStyle name="Comma 2 2 10 2" xfId="3254" xr:uid="{00B96359-566B-4119-A66A-76F3EAD99682}"/>
    <cellStyle name="Comma 2 2 10 2 2" xfId="17854" xr:uid="{271726D5-8F32-4E19-B4C4-7755B04FC60D}"/>
    <cellStyle name="Comma 2 2 10 2 2 2" xfId="54362" xr:uid="{190E5178-77B3-4D12-96CF-44003956BA97}"/>
    <cellStyle name="Comma 2 2 10 2 2 3" xfId="36108" xr:uid="{8E825AA9-57EC-4126-B42B-BE74D33357C2}"/>
    <cellStyle name="Comma 2 2 10 2 3" xfId="14204" xr:uid="{676D3846-E4B6-4858-8533-0EB44A3AEAB6}"/>
    <cellStyle name="Comma 2 2 10 2 3 2" xfId="50712" xr:uid="{BDC057CF-193B-4C45-B1A1-82B4E4083902}"/>
    <cellStyle name="Comma 2 2 10 2 3 3" xfId="32458" xr:uid="{8BDE3B81-2133-4C11-AE0E-0C36BED6C8A9}"/>
    <cellStyle name="Comma 2 2 10 2 4" xfId="10554" xr:uid="{89C4C9D1-0F2E-4F33-B3CB-5A369ED9AFDA}"/>
    <cellStyle name="Comma 2 2 10 2 4 2" xfId="47062" xr:uid="{042F0216-132F-4BFA-AB51-8B035285771C}"/>
    <cellStyle name="Comma 2 2 10 2 4 3" xfId="28808" xr:uid="{26F1E0D3-899E-430A-9A6B-2A242D7E4160}"/>
    <cellStyle name="Comma 2 2 10 2 5" xfId="6904" xr:uid="{D6C5D285-C45E-4C76-88E5-1E11E89568EE}"/>
    <cellStyle name="Comma 2 2 10 2 5 2" xfId="43412" xr:uid="{FBCB6618-4E68-4B21-B647-8146BB70ED5A}"/>
    <cellStyle name="Comma 2 2 10 2 5 3" xfId="25158" xr:uid="{41016134-BABC-4D2E-B8D4-B1E8E9EB4F89}"/>
    <cellStyle name="Comma 2 2 10 2 6" xfId="39762" xr:uid="{7CEED4B4-DD19-4AC1-8538-29E7EFE60ACB}"/>
    <cellStyle name="Comma 2 2 10 2 7" xfId="21508" xr:uid="{B84B5FC9-E983-40B6-B009-15432D727A1E}"/>
    <cellStyle name="Comma 2 2 10 3" xfId="2524" xr:uid="{CADEDC80-095E-4961-84B8-BA6B6EB923BB}"/>
    <cellStyle name="Comma 2 2 10 3 2" xfId="17124" xr:uid="{11F001B0-E86F-4818-9A57-EBF3FA2539D6}"/>
    <cellStyle name="Comma 2 2 10 3 2 2" xfId="53632" xr:uid="{B22F6A2B-DACC-4CFC-868C-EB405489629C}"/>
    <cellStyle name="Comma 2 2 10 3 2 3" xfId="35378" xr:uid="{DAF253F2-9B56-4508-908A-3F4BEAC044BB}"/>
    <cellStyle name="Comma 2 2 10 3 3" xfId="13474" xr:uid="{E473BA0D-37D8-428C-B544-B1ABEF241FCA}"/>
    <cellStyle name="Comma 2 2 10 3 3 2" xfId="49982" xr:uid="{BDBF29E2-454F-4491-8331-72A474FDF602}"/>
    <cellStyle name="Comma 2 2 10 3 3 3" xfId="31728" xr:uid="{AAC7AA30-C8B7-4380-8912-353034D5E0FB}"/>
    <cellStyle name="Comma 2 2 10 3 4" xfId="9824" xr:uid="{151A6616-CC27-490A-8FEF-CC5403A7C35D}"/>
    <cellStyle name="Comma 2 2 10 3 4 2" xfId="46332" xr:uid="{19DB2AED-E1D2-4591-A366-5B2C2960710B}"/>
    <cellStyle name="Comma 2 2 10 3 4 3" xfId="28078" xr:uid="{5DCA5A12-DB8F-4F5C-8D21-2B8877B9D62D}"/>
    <cellStyle name="Comma 2 2 10 3 5" xfId="6174" xr:uid="{9F0BD7DB-35CC-4864-BAB8-38505DE19DCE}"/>
    <cellStyle name="Comma 2 2 10 3 5 2" xfId="42682" xr:uid="{767D541E-0F52-4902-9D46-9717B508BDE6}"/>
    <cellStyle name="Comma 2 2 10 3 5 3" xfId="24428" xr:uid="{206370DA-7616-4D19-83CD-48FCEAFC0D66}"/>
    <cellStyle name="Comma 2 2 10 3 6" xfId="39032" xr:uid="{8C072DAF-1A2F-4246-8D28-BC33E1533396}"/>
    <cellStyle name="Comma 2 2 10 3 7" xfId="20778" xr:uid="{86ACDEE3-DBDB-47BF-BD1C-FBC0C7A7E334}"/>
    <cellStyle name="Comma 2 2 10 4" xfId="1794" xr:uid="{A511C0A4-A2E1-42BD-AC6B-045A44D0E89A}"/>
    <cellStyle name="Comma 2 2 10 4 2" xfId="16394" xr:uid="{7E96E559-F13B-4116-A04F-DB2F8BEC78AB}"/>
    <cellStyle name="Comma 2 2 10 4 2 2" xfId="52902" xr:uid="{1D996278-61E1-4194-B1D4-EE10AAADF17F}"/>
    <cellStyle name="Comma 2 2 10 4 2 3" xfId="34648" xr:uid="{C53A5395-4638-487A-9E78-3895617BC139}"/>
    <cellStyle name="Comma 2 2 10 4 3" xfId="12744" xr:uid="{D6BCF172-9B2F-4367-A1E4-795659E9AB88}"/>
    <cellStyle name="Comma 2 2 10 4 3 2" xfId="49252" xr:uid="{0E135B73-3721-48A9-939D-EAD8C549D5EE}"/>
    <cellStyle name="Comma 2 2 10 4 3 3" xfId="30998" xr:uid="{902037F9-4C49-42E6-A481-4DA398DBA07C}"/>
    <cellStyle name="Comma 2 2 10 4 4" xfId="9094" xr:uid="{4B44C177-448C-4FEE-88A8-F2E35EC0DE43}"/>
    <cellStyle name="Comma 2 2 10 4 4 2" xfId="45602" xr:uid="{145CB0B1-ABDF-42ED-814E-CBABB5F24E34}"/>
    <cellStyle name="Comma 2 2 10 4 4 3" xfId="27348" xr:uid="{89491D48-C04B-43FC-A0F4-535EF1D42FEB}"/>
    <cellStyle name="Comma 2 2 10 4 5" xfId="5444" xr:uid="{8E2F63A2-68F6-4162-9533-3EC1EA5157E3}"/>
    <cellStyle name="Comma 2 2 10 4 5 2" xfId="41952" xr:uid="{391E2FBD-FAEC-425B-BB43-D067FFB26830}"/>
    <cellStyle name="Comma 2 2 10 4 5 3" xfId="23698" xr:uid="{5CCBB254-AC01-4558-80F6-87B06E0A13FD}"/>
    <cellStyle name="Comma 2 2 10 4 6" xfId="38302" xr:uid="{39233655-8944-45D6-9816-79828D038E90}"/>
    <cellStyle name="Comma 2 2 10 4 7" xfId="20048" xr:uid="{CFD44879-45A3-4EF4-93BF-07AF750AFCEA}"/>
    <cellStyle name="Comma 2 2 10 5" xfId="1064" xr:uid="{E47623BE-9989-45F3-8D97-69625B054B5E}"/>
    <cellStyle name="Comma 2 2 10 5 2" xfId="15664" xr:uid="{6FBABD5D-EACD-4F08-A1C0-2F95C2ED94B2}"/>
    <cellStyle name="Comma 2 2 10 5 2 2" xfId="52172" xr:uid="{48368FCD-34B4-4E58-9827-4E802836669E}"/>
    <cellStyle name="Comma 2 2 10 5 2 3" xfId="33918" xr:uid="{42E441EE-EF34-45B9-83E7-014649A04EF8}"/>
    <cellStyle name="Comma 2 2 10 5 3" xfId="12014" xr:uid="{E5C86225-D877-43AE-9383-28E7D6080618}"/>
    <cellStyle name="Comma 2 2 10 5 3 2" xfId="48522" xr:uid="{595B8DF5-5D2A-4453-A5E5-66C564C341AA}"/>
    <cellStyle name="Comma 2 2 10 5 3 3" xfId="30268" xr:uid="{EEA842E5-0662-480B-B452-AAD28BE0DCDB}"/>
    <cellStyle name="Comma 2 2 10 5 4" xfId="8364" xr:uid="{5CFA1222-747D-499D-A0D0-5CA5336CB6D3}"/>
    <cellStyle name="Comma 2 2 10 5 4 2" xfId="44872" xr:uid="{F87007AA-070B-4D57-AE2A-401BD438FC24}"/>
    <cellStyle name="Comma 2 2 10 5 4 3" xfId="26618" xr:uid="{0534E530-92DB-4ABB-AFA0-E1DB76426BA0}"/>
    <cellStyle name="Comma 2 2 10 5 5" xfId="4714" xr:uid="{4D4D3570-D3F8-41B0-A079-3FD007FF2CEB}"/>
    <cellStyle name="Comma 2 2 10 5 5 2" xfId="41222" xr:uid="{DF95ED72-B58C-4AF1-9EE8-97C0F3F289B9}"/>
    <cellStyle name="Comma 2 2 10 5 5 3" xfId="22968" xr:uid="{60365BFC-E449-433F-9E26-F6F3FB4D797A}"/>
    <cellStyle name="Comma 2 2 10 5 6" xfId="37572" xr:uid="{6F9F7A70-19CE-4A8A-A5A3-FEB71232A838}"/>
    <cellStyle name="Comma 2 2 10 5 7" xfId="19318" xr:uid="{BB365B54-E0BD-4378-A5DA-97AA890A25AB}"/>
    <cellStyle name="Comma 2 2 10 6" xfId="14934" xr:uid="{6E6DBFD0-3A45-4976-98FA-9A1872D5663F}"/>
    <cellStyle name="Comma 2 2 10 6 2" xfId="51442" xr:uid="{C7997DC4-8099-4E0E-92F7-37C871A45BBC}"/>
    <cellStyle name="Comma 2 2 10 6 3" xfId="33188" xr:uid="{CFC80055-A4DA-4069-8F48-742BD8CEBD3E}"/>
    <cellStyle name="Comma 2 2 10 7" xfId="11284" xr:uid="{E934875C-7742-4674-A6DA-8B28421979FE}"/>
    <cellStyle name="Comma 2 2 10 7 2" xfId="47792" xr:uid="{05953FFC-61A5-4978-99BA-7AF61D5081FB}"/>
    <cellStyle name="Comma 2 2 10 7 3" xfId="29538" xr:uid="{D647ACC8-D4EA-4BAC-9305-2DFF19C8E333}"/>
    <cellStyle name="Comma 2 2 10 8" xfId="7634" xr:uid="{84D21AA3-2FC9-43B1-9FD7-324A15685779}"/>
    <cellStyle name="Comma 2 2 10 8 2" xfId="44142" xr:uid="{E6684FEE-CFDE-4A1C-B1E2-907972EC7F54}"/>
    <cellStyle name="Comma 2 2 10 8 3" xfId="25888" xr:uid="{5240E1CF-6D3C-4809-9978-69F59332CBF3}"/>
    <cellStyle name="Comma 2 2 10 9" xfId="3984" xr:uid="{C264BC7D-9D99-4667-A92A-B4F22850E21A}"/>
    <cellStyle name="Comma 2 2 10 9 2" xfId="40492" xr:uid="{4CBFBB77-F696-4B54-B5AD-E822EE0542F4}"/>
    <cellStyle name="Comma 2 2 10 9 3" xfId="22238" xr:uid="{A0D2D51B-7435-4840-8DF7-2E9DC9347611}"/>
    <cellStyle name="Comma 2 2 11" xfId="230" xr:uid="{8576EE0C-B8B0-422C-9D82-E2064458AD96}"/>
    <cellStyle name="Comma 2 2 11 10" xfId="36738" xr:uid="{833DCAED-36C4-4AC4-B411-9842FB2B21AB}"/>
    <cellStyle name="Comma 2 2 11 11" xfId="18484" xr:uid="{1C574B58-EDAD-4968-B015-F45EFC3BA684}"/>
    <cellStyle name="Comma 2 2 11 2" xfId="3150" xr:uid="{E80753FE-50B9-474D-9D5B-E78F014D980F}"/>
    <cellStyle name="Comma 2 2 11 2 2" xfId="17750" xr:uid="{419A0E37-E5E0-4F61-88D8-AAFA9FB31D37}"/>
    <cellStyle name="Comma 2 2 11 2 2 2" xfId="54258" xr:uid="{A33ACB4F-5DB3-48FD-A58A-F443AAFA986B}"/>
    <cellStyle name="Comma 2 2 11 2 2 3" xfId="36004" xr:uid="{3E292D84-95DA-444C-B196-85E3F4DDF682}"/>
    <cellStyle name="Comma 2 2 11 2 3" xfId="14100" xr:uid="{EFD60307-FEB0-4A04-AAEF-BFEBF8E0BC5B}"/>
    <cellStyle name="Comma 2 2 11 2 3 2" xfId="50608" xr:uid="{2E24E608-3FA0-4A86-893B-C8E920594D73}"/>
    <cellStyle name="Comma 2 2 11 2 3 3" xfId="32354" xr:uid="{BD88CC56-96C4-467F-8595-74FBE08CE6F6}"/>
    <cellStyle name="Comma 2 2 11 2 4" xfId="10450" xr:uid="{07BAC849-2B3B-4801-A81A-7C8B760F38EC}"/>
    <cellStyle name="Comma 2 2 11 2 4 2" xfId="46958" xr:uid="{7482BBB3-FA08-4E95-8CB4-8CA483B2A228}"/>
    <cellStyle name="Comma 2 2 11 2 4 3" xfId="28704" xr:uid="{A7F10E1A-7ECA-41BA-B08F-B6DB5BE66329}"/>
    <cellStyle name="Comma 2 2 11 2 5" xfId="6800" xr:uid="{5662DD99-8ACA-4B7D-95B0-A3127B01741C}"/>
    <cellStyle name="Comma 2 2 11 2 5 2" xfId="43308" xr:uid="{982D6B72-333D-4829-8623-564BD86FF0D6}"/>
    <cellStyle name="Comma 2 2 11 2 5 3" xfId="25054" xr:uid="{B25B14BE-E972-42B5-AC05-5C35BF3D1C42}"/>
    <cellStyle name="Comma 2 2 11 2 6" xfId="39658" xr:uid="{8282BE85-6016-4FE5-86C2-2915747C7791}"/>
    <cellStyle name="Comma 2 2 11 2 7" xfId="21404" xr:uid="{739AD7F2-E8B1-4017-A186-2454F7914DB6}"/>
    <cellStyle name="Comma 2 2 11 3" xfId="2420" xr:uid="{40D1F67B-1BCA-43BA-A622-EC314ADBCBCE}"/>
    <cellStyle name="Comma 2 2 11 3 2" xfId="17020" xr:uid="{0307B65B-B833-499F-BEBE-7BA335C8EA22}"/>
    <cellStyle name="Comma 2 2 11 3 2 2" xfId="53528" xr:uid="{52C731C3-92E0-42F4-85DD-E2D2127FB6F9}"/>
    <cellStyle name="Comma 2 2 11 3 2 3" xfId="35274" xr:uid="{4E653BDD-ABBF-4547-B67C-8E8C5F66F143}"/>
    <cellStyle name="Comma 2 2 11 3 3" xfId="13370" xr:uid="{ED5599EF-C5F2-41A6-831C-21F5EAD32134}"/>
    <cellStyle name="Comma 2 2 11 3 3 2" xfId="49878" xr:uid="{37F9C084-F70C-4DC6-B265-B738AF8C1195}"/>
    <cellStyle name="Comma 2 2 11 3 3 3" xfId="31624" xr:uid="{0B0E6E86-4AF5-4A83-A05D-9D8DF3946E15}"/>
    <cellStyle name="Comma 2 2 11 3 4" xfId="9720" xr:uid="{2A995751-8CF0-47DA-A225-D9D7391CED5C}"/>
    <cellStyle name="Comma 2 2 11 3 4 2" xfId="46228" xr:uid="{F08ADBDB-3F10-4DBA-B18C-0C64E72C441A}"/>
    <cellStyle name="Comma 2 2 11 3 4 3" xfId="27974" xr:uid="{7B573A1F-5709-4A5B-A5F1-05874F0F11D9}"/>
    <cellStyle name="Comma 2 2 11 3 5" xfId="6070" xr:uid="{7EA533E7-1EBE-494B-9B8B-1AA0A902B282}"/>
    <cellStyle name="Comma 2 2 11 3 5 2" xfId="42578" xr:uid="{939D24C9-4FBE-452F-AF07-F3273D0AB357}"/>
    <cellStyle name="Comma 2 2 11 3 5 3" xfId="24324" xr:uid="{048B9A29-1962-407C-8769-24EBD800CDB0}"/>
    <cellStyle name="Comma 2 2 11 3 6" xfId="38928" xr:uid="{E88A10C5-EAEB-422A-A56B-28CE93A4F28A}"/>
    <cellStyle name="Comma 2 2 11 3 7" xfId="20674" xr:uid="{5FE9B735-C322-4501-A10D-156985D09E2F}"/>
    <cellStyle name="Comma 2 2 11 4" xfId="1690" xr:uid="{394A727F-0331-4027-84DE-71517F7A2A76}"/>
    <cellStyle name="Comma 2 2 11 4 2" xfId="16290" xr:uid="{A2DDA671-B5BC-4FAB-8BB5-DCF93BE5B0DB}"/>
    <cellStyle name="Comma 2 2 11 4 2 2" xfId="52798" xr:uid="{22B9ED25-6FEB-4009-9B38-57A3905AABDE}"/>
    <cellStyle name="Comma 2 2 11 4 2 3" xfId="34544" xr:uid="{4C6E478B-68D4-4561-BF76-BEC33A4EBB41}"/>
    <cellStyle name="Comma 2 2 11 4 3" xfId="12640" xr:uid="{7685E3D8-506E-4B60-861B-652CC8C7E5E1}"/>
    <cellStyle name="Comma 2 2 11 4 3 2" xfId="49148" xr:uid="{AAF71F39-22E5-4BD0-95E5-8F0BC14F2513}"/>
    <cellStyle name="Comma 2 2 11 4 3 3" xfId="30894" xr:uid="{8C313756-DEFB-46F3-92C4-FBE9C60CF2F7}"/>
    <cellStyle name="Comma 2 2 11 4 4" xfId="8990" xr:uid="{81B9F4CC-B1B3-4026-A859-8C2744386F5E}"/>
    <cellStyle name="Comma 2 2 11 4 4 2" xfId="45498" xr:uid="{DA60C840-51DB-405B-BFA4-FA2E59561F1A}"/>
    <cellStyle name="Comma 2 2 11 4 4 3" xfId="27244" xr:uid="{7C9FD903-C232-4779-AB82-A0E264B0D0B8}"/>
    <cellStyle name="Comma 2 2 11 4 5" xfId="5340" xr:uid="{613A6859-1749-4631-82CB-C2678F5DCC55}"/>
    <cellStyle name="Comma 2 2 11 4 5 2" xfId="41848" xr:uid="{D5241C30-B575-4F7F-876B-F06CD92F1FF6}"/>
    <cellStyle name="Comma 2 2 11 4 5 3" xfId="23594" xr:uid="{82FFF312-019B-47D2-9B3F-4E8AA8A3EE68}"/>
    <cellStyle name="Comma 2 2 11 4 6" xfId="38198" xr:uid="{E6D637B3-3ECB-4F58-BF47-F1294EC61B6E}"/>
    <cellStyle name="Comma 2 2 11 4 7" xfId="19944" xr:uid="{DDEAC687-F3D2-4BD7-9E97-F6C0D862CA62}"/>
    <cellStyle name="Comma 2 2 11 5" xfId="960" xr:uid="{D8083EEB-A0AE-4E33-8082-EFE0CFB56DE9}"/>
    <cellStyle name="Comma 2 2 11 5 2" xfId="15560" xr:uid="{2F219044-F013-419B-A970-C1F9B48585B8}"/>
    <cellStyle name="Comma 2 2 11 5 2 2" xfId="52068" xr:uid="{70C75E6B-DAE7-4797-9485-C34FAB4435FD}"/>
    <cellStyle name="Comma 2 2 11 5 2 3" xfId="33814" xr:uid="{E350F11A-3C94-4DBD-9BAD-49B6DE809834}"/>
    <cellStyle name="Comma 2 2 11 5 3" xfId="11910" xr:uid="{C39E66CD-6D06-47F4-B5EE-1183293C1CE2}"/>
    <cellStyle name="Comma 2 2 11 5 3 2" xfId="48418" xr:uid="{5D88285C-2831-4FDA-9182-013215F0532F}"/>
    <cellStyle name="Comma 2 2 11 5 3 3" xfId="30164" xr:uid="{F4B837AF-F226-4ED0-86C3-1378303A50C9}"/>
    <cellStyle name="Comma 2 2 11 5 4" xfId="8260" xr:uid="{75BCD3C5-3521-4561-A7B7-B87CC0EF19E7}"/>
    <cellStyle name="Comma 2 2 11 5 4 2" xfId="44768" xr:uid="{B4F88EE7-B0DF-4B20-8FAA-5B7D710920C5}"/>
    <cellStyle name="Comma 2 2 11 5 4 3" xfId="26514" xr:uid="{670E87AF-DDEA-4527-9334-8216833C5523}"/>
    <cellStyle name="Comma 2 2 11 5 5" xfId="4610" xr:uid="{726DEFDB-7A3B-4FAF-9EA9-59F17DC0139F}"/>
    <cellStyle name="Comma 2 2 11 5 5 2" xfId="41118" xr:uid="{D6008B09-472B-4F50-88F4-50FFC91CE190}"/>
    <cellStyle name="Comma 2 2 11 5 5 3" xfId="22864" xr:uid="{CD3E5D84-CDF4-4EF0-BCAE-DD9FADB0843C}"/>
    <cellStyle name="Comma 2 2 11 5 6" xfId="37468" xr:uid="{6EF44116-8744-499C-A4F1-AE140361E7E8}"/>
    <cellStyle name="Comma 2 2 11 5 7" xfId="19214" xr:uid="{C5C43AAD-8B61-43F0-8D8C-38E4DD5BE400}"/>
    <cellStyle name="Comma 2 2 11 6" xfId="14830" xr:uid="{D32E12A8-F439-401A-A447-19E6A3E2CF17}"/>
    <cellStyle name="Comma 2 2 11 6 2" xfId="51338" xr:uid="{70697F90-411D-439A-A2B6-4EDFA7821F4D}"/>
    <cellStyle name="Comma 2 2 11 6 3" xfId="33084" xr:uid="{4B2E8047-25CC-4C57-AA91-ADB36A62F6A1}"/>
    <cellStyle name="Comma 2 2 11 7" xfId="11180" xr:uid="{2A2433BA-99EB-4CBD-B53B-723F76BD6DE8}"/>
    <cellStyle name="Comma 2 2 11 7 2" xfId="47688" xr:uid="{203DD013-8F26-4A08-BCCA-F58FF47A82EF}"/>
    <cellStyle name="Comma 2 2 11 7 3" xfId="29434" xr:uid="{D141B1B8-0E43-435D-ACD4-FCFF01EE5404}"/>
    <cellStyle name="Comma 2 2 11 8" xfId="7530" xr:uid="{026E4644-AAD9-438B-A351-A4C0E7E4F608}"/>
    <cellStyle name="Comma 2 2 11 8 2" xfId="44038" xr:uid="{DB3A557F-0B15-41D7-A43A-57FFDF16E5F0}"/>
    <cellStyle name="Comma 2 2 11 8 3" xfId="25784" xr:uid="{0C88927C-2DF8-4457-B618-95E7A27452AE}"/>
    <cellStyle name="Comma 2 2 11 9" xfId="3880" xr:uid="{700EF722-F3B3-4F65-A65D-BEEF374F94AA}"/>
    <cellStyle name="Comma 2 2 11 9 2" xfId="40388" xr:uid="{3288E359-25E0-41E3-B7FF-8083615EFE81}"/>
    <cellStyle name="Comma 2 2 11 9 3" xfId="22134" xr:uid="{5F5ED631-D232-4788-A257-816EC61CD1A3}"/>
    <cellStyle name="Comma 2 2 12" xfId="126" xr:uid="{1905BE30-A06B-47D0-97CC-AF6BC9A2F9A4}"/>
    <cellStyle name="Comma 2 2 12 10" xfId="36634" xr:uid="{B342A9B6-0A60-4F95-A281-0F07252928E0}"/>
    <cellStyle name="Comma 2 2 12 11" xfId="18380" xr:uid="{448ED5D0-B027-486D-8465-4560ED3E18B0}"/>
    <cellStyle name="Comma 2 2 12 2" xfId="3046" xr:uid="{53C989D9-CCAF-4827-A8E3-F072C24B3DD5}"/>
    <cellStyle name="Comma 2 2 12 2 2" xfId="17646" xr:uid="{965C9CC3-AB3C-4C6A-B5CD-3EACFA978041}"/>
    <cellStyle name="Comma 2 2 12 2 2 2" xfId="54154" xr:uid="{71776DE1-F1B1-43E0-B512-C5F425557086}"/>
    <cellStyle name="Comma 2 2 12 2 2 3" xfId="35900" xr:uid="{71ED759F-3643-4862-9EE7-0D5D5AE62CF4}"/>
    <cellStyle name="Comma 2 2 12 2 3" xfId="13996" xr:uid="{9105D416-3A58-47D9-97B1-6F6EC5F8D0BC}"/>
    <cellStyle name="Comma 2 2 12 2 3 2" xfId="50504" xr:uid="{BC550CF3-8E4A-4E61-A7F6-A5C9DF92D5C7}"/>
    <cellStyle name="Comma 2 2 12 2 3 3" xfId="32250" xr:uid="{B397F861-973A-459F-A1F1-B50C16A1BEA6}"/>
    <cellStyle name="Comma 2 2 12 2 4" xfId="10346" xr:uid="{FFD975D8-1CC1-441B-8875-A764CF9C20DC}"/>
    <cellStyle name="Comma 2 2 12 2 4 2" xfId="46854" xr:uid="{ADBE6883-BF6A-4A58-8AEF-3EDF862C27E8}"/>
    <cellStyle name="Comma 2 2 12 2 4 3" xfId="28600" xr:uid="{3A14E3D9-5201-4BD4-85A9-1A3F56028C5A}"/>
    <cellStyle name="Comma 2 2 12 2 5" xfId="6696" xr:uid="{04C691A7-5B19-45DB-A6DC-0E0050596C55}"/>
    <cellStyle name="Comma 2 2 12 2 5 2" xfId="43204" xr:uid="{E773A8DF-F0AC-4C83-BDFE-75FB5B8E1180}"/>
    <cellStyle name="Comma 2 2 12 2 5 3" xfId="24950" xr:uid="{07B3D86A-29EA-4E81-A908-E6AC17D8DDB8}"/>
    <cellStyle name="Comma 2 2 12 2 6" xfId="39554" xr:uid="{93C0032A-E886-4773-A775-9B670F7ED79A}"/>
    <cellStyle name="Comma 2 2 12 2 7" xfId="21300" xr:uid="{4C6CC80E-A468-4248-A278-B1F591C02854}"/>
    <cellStyle name="Comma 2 2 12 3" xfId="2316" xr:uid="{F783BBA4-88DC-490B-AF04-C78D8CB83E08}"/>
    <cellStyle name="Comma 2 2 12 3 2" xfId="16916" xr:uid="{34B8F764-9DDA-47A3-B75F-225799252C52}"/>
    <cellStyle name="Comma 2 2 12 3 2 2" xfId="53424" xr:uid="{AED1BDDF-3217-41FE-981D-8B4B04A7EF56}"/>
    <cellStyle name="Comma 2 2 12 3 2 3" xfId="35170" xr:uid="{31E6D040-AF9D-47CE-8DC6-FFB7C4A56768}"/>
    <cellStyle name="Comma 2 2 12 3 3" xfId="13266" xr:uid="{72824479-6BB9-476F-A825-FF16F299C58A}"/>
    <cellStyle name="Comma 2 2 12 3 3 2" xfId="49774" xr:uid="{EFC8B0DC-8909-4266-9700-E516CA8FBBA5}"/>
    <cellStyle name="Comma 2 2 12 3 3 3" xfId="31520" xr:uid="{0F1570A7-7F69-4EC6-8992-C81091B68B45}"/>
    <cellStyle name="Comma 2 2 12 3 4" xfId="9616" xr:uid="{9428C519-D350-4614-B251-D1A8BDA814A8}"/>
    <cellStyle name="Comma 2 2 12 3 4 2" xfId="46124" xr:uid="{2E01B890-C3C7-4890-BBFA-7DB016127C16}"/>
    <cellStyle name="Comma 2 2 12 3 4 3" xfId="27870" xr:uid="{C1D35639-338C-4D3E-88DC-97F5B450601C}"/>
    <cellStyle name="Comma 2 2 12 3 5" xfId="5966" xr:uid="{EFEFFDCB-2160-419E-95BE-136176F9A9D6}"/>
    <cellStyle name="Comma 2 2 12 3 5 2" xfId="42474" xr:uid="{1F207C1C-949C-4E38-994D-80BDCF223EBC}"/>
    <cellStyle name="Comma 2 2 12 3 5 3" xfId="24220" xr:uid="{16B46424-E09C-411A-99EE-740C2338358E}"/>
    <cellStyle name="Comma 2 2 12 3 6" xfId="38824" xr:uid="{2C4D2159-11FD-455D-87BA-F88044419827}"/>
    <cellStyle name="Comma 2 2 12 3 7" xfId="20570" xr:uid="{7211A61B-47CD-40F2-BFD5-6D2AF26417AC}"/>
    <cellStyle name="Comma 2 2 12 4" xfId="1586" xr:uid="{909C328A-F46A-4D90-A47A-40CBB44E833E}"/>
    <cellStyle name="Comma 2 2 12 4 2" xfId="16186" xr:uid="{8AB85D74-7679-4B5E-905D-4BA0B95C2832}"/>
    <cellStyle name="Comma 2 2 12 4 2 2" xfId="52694" xr:uid="{61EB6AE7-B6E4-4A04-8EFD-D1EC078307CD}"/>
    <cellStyle name="Comma 2 2 12 4 2 3" xfId="34440" xr:uid="{F29AB1B2-D1CA-4226-A76D-12D727B00020}"/>
    <cellStyle name="Comma 2 2 12 4 3" xfId="12536" xr:uid="{B3CE8261-5FF4-4F6E-BD5C-B0B7AA0BA04D}"/>
    <cellStyle name="Comma 2 2 12 4 3 2" xfId="49044" xr:uid="{901FAF01-5138-4CC5-B5BB-8AF6449E6658}"/>
    <cellStyle name="Comma 2 2 12 4 3 3" xfId="30790" xr:uid="{D1331B66-4EA6-4CA4-89B9-A29631764C0A}"/>
    <cellStyle name="Comma 2 2 12 4 4" xfId="8886" xr:uid="{BF59AC4A-2BA3-4548-9A96-7C0EB5EBEBD6}"/>
    <cellStyle name="Comma 2 2 12 4 4 2" xfId="45394" xr:uid="{369F25E8-5E2B-4756-B790-384CFE02F43D}"/>
    <cellStyle name="Comma 2 2 12 4 4 3" xfId="27140" xr:uid="{2B5F6D97-F8B8-4A06-AB90-B1F4A53DA345}"/>
    <cellStyle name="Comma 2 2 12 4 5" xfId="5236" xr:uid="{43608978-4F30-4279-AAD1-FF30BA9666AC}"/>
    <cellStyle name="Comma 2 2 12 4 5 2" xfId="41744" xr:uid="{E91C6649-76BB-4E87-A220-02C250032262}"/>
    <cellStyle name="Comma 2 2 12 4 5 3" xfId="23490" xr:uid="{E5F86D34-2C8D-455A-B842-53862CD8D1DC}"/>
    <cellStyle name="Comma 2 2 12 4 6" xfId="38094" xr:uid="{C91428AC-D3A2-4781-9C1D-5910C2CD5139}"/>
    <cellStyle name="Comma 2 2 12 4 7" xfId="19840" xr:uid="{D9B149DC-8E5A-46D3-8365-88959371736B}"/>
    <cellStyle name="Comma 2 2 12 5" xfId="856" xr:uid="{902985D7-753E-44AB-BDA4-CE389193D15A}"/>
    <cellStyle name="Comma 2 2 12 5 2" xfId="15456" xr:uid="{DA59E947-194A-41DA-B00A-5DD71A44F213}"/>
    <cellStyle name="Comma 2 2 12 5 2 2" xfId="51964" xr:uid="{8AED2854-8AB1-4437-ADCB-E5E30699B4CD}"/>
    <cellStyle name="Comma 2 2 12 5 2 3" xfId="33710" xr:uid="{FA622F63-5FAF-466D-AF56-70050A0D9795}"/>
    <cellStyle name="Comma 2 2 12 5 3" xfId="11806" xr:uid="{774CE638-373C-4AEA-B587-F683F4D35FBA}"/>
    <cellStyle name="Comma 2 2 12 5 3 2" xfId="48314" xr:uid="{296CB6AD-A74D-4830-BDE3-2423461CE38E}"/>
    <cellStyle name="Comma 2 2 12 5 3 3" xfId="30060" xr:uid="{E481C135-9197-4380-ADDF-59A2B30B9EF1}"/>
    <cellStyle name="Comma 2 2 12 5 4" xfId="8156" xr:uid="{36E0E1EC-44DA-417F-8742-EBA86912C213}"/>
    <cellStyle name="Comma 2 2 12 5 4 2" xfId="44664" xr:uid="{C57A43CD-60FC-4EB7-9C61-510235428B8E}"/>
    <cellStyle name="Comma 2 2 12 5 4 3" xfId="26410" xr:uid="{0097BA1E-951D-4602-933A-C7280047E2B7}"/>
    <cellStyle name="Comma 2 2 12 5 5" xfId="4506" xr:uid="{E84C17AE-7ABB-4649-8CEC-A5851E59E1E1}"/>
    <cellStyle name="Comma 2 2 12 5 5 2" xfId="41014" xr:uid="{E948E771-CB88-43EA-961A-25D3B336FE5A}"/>
    <cellStyle name="Comma 2 2 12 5 5 3" xfId="22760" xr:uid="{0C52274D-68D3-4D4E-9E34-CE62623F0A24}"/>
    <cellStyle name="Comma 2 2 12 5 6" xfId="37364" xr:uid="{1B22E68F-C220-4723-AD08-7C72C345BB14}"/>
    <cellStyle name="Comma 2 2 12 5 7" xfId="19110" xr:uid="{716F50F7-83F2-4308-A19B-C2D7139E1A81}"/>
    <cellStyle name="Comma 2 2 12 6" xfId="14726" xr:uid="{7DAAB782-B1BA-4BD2-8A02-3B3578BDCB71}"/>
    <cellStyle name="Comma 2 2 12 6 2" xfId="51234" xr:uid="{C7B45E48-0CCF-497C-A993-BC0CC8E4EBA7}"/>
    <cellStyle name="Comma 2 2 12 6 3" xfId="32980" xr:uid="{208C6B59-7323-49DD-AE69-BD56C7CDCDAB}"/>
    <cellStyle name="Comma 2 2 12 7" xfId="11076" xr:uid="{223B8138-0396-428C-BB9E-6551CD58C23C}"/>
    <cellStyle name="Comma 2 2 12 7 2" xfId="47584" xr:uid="{83378480-BCC6-488C-A3E7-6EAB385A49F2}"/>
    <cellStyle name="Comma 2 2 12 7 3" xfId="29330" xr:uid="{B86A0967-4562-4819-BEE2-D813144073F6}"/>
    <cellStyle name="Comma 2 2 12 8" xfId="7426" xr:uid="{2F8E2539-CD72-4B60-991A-443586D6D7C7}"/>
    <cellStyle name="Comma 2 2 12 8 2" xfId="43934" xr:uid="{BE1EBD66-7E3E-4B4F-9F5A-0CEA375DDED8}"/>
    <cellStyle name="Comma 2 2 12 8 3" xfId="25680" xr:uid="{0B1E1E02-804F-4E83-8C0E-4CD08718FCFE}"/>
    <cellStyle name="Comma 2 2 12 9" xfId="3776" xr:uid="{D20F97D2-B13A-41BD-B8A0-973056E69F85}"/>
    <cellStyle name="Comma 2 2 12 9 2" xfId="40284" xr:uid="{7DE78695-9192-423D-9F60-A0460D1F6C8C}"/>
    <cellStyle name="Comma 2 2 12 9 3" xfId="22030" xr:uid="{8676BA18-097A-48D7-BA03-88F8F8A24799}"/>
    <cellStyle name="Comma 2 2 13" xfId="2942" xr:uid="{C6815858-1694-43E3-861B-2B8B385E2216}"/>
    <cellStyle name="Comma 2 2 13 2" xfId="17542" xr:uid="{C4A411C4-CF9B-4E02-859C-255B76969B45}"/>
    <cellStyle name="Comma 2 2 13 2 2" xfId="54050" xr:uid="{CCAAB743-79DB-4A65-924D-D9B4F5FF0B29}"/>
    <cellStyle name="Comma 2 2 13 2 3" xfId="35796" xr:uid="{59588521-715A-45B7-A07B-596AB47A6706}"/>
    <cellStyle name="Comma 2 2 13 3" xfId="13892" xr:uid="{73773DBF-019E-40E3-AB1D-6FE47499F858}"/>
    <cellStyle name="Comma 2 2 13 3 2" xfId="50400" xr:uid="{C42883C1-11FA-442B-B823-EA291E101AC6}"/>
    <cellStyle name="Comma 2 2 13 3 3" xfId="32146" xr:uid="{9DC61AC4-6641-4E9F-A413-08247AA78508}"/>
    <cellStyle name="Comma 2 2 13 4" xfId="10242" xr:uid="{62015707-A0FC-487B-9680-C4F9422592D6}"/>
    <cellStyle name="Comma 2 2 13 4 2" xfId="46750" xr:uid="{0D715A63-C6EB-430B-9D71-2325941C046C}"/>
    <cellStyle name="Comma 2 2 13 4 3" xfId="28496" xr:uid="{6A28B013-35B2-46AB-937C-B5014628F71B}"/>
    <cellStyle name="Comma 2 2 13 5" xfId="6592" xr:uid="{0B7428E1-3406-4E4F-BB8C-4BBB92EE2645}"/>
    <cellStyle name="Comma 2 2 13 5 2" xfId="43100" xr:uid="{51DD6EBC-70B3-46F8-8B23-17374897B350}"/>
    <cellStyle name="Comma 2 2 13 5 3" xfId="24846" xr:uid="{856F406E-BD7B-4328-B832-C7F2147C54CE}"/>
    <cellStyle name="Comma 2 2 13 6" xfId="39450" xr:uid="{4273099E-1203-41EB-9C76-F8D277CCE14E}"/>
    <cellStyle name="Comma 2 2 13 7" xfId="21196" xr:uid="{884B9F14-384A-4B24-B918-505A5840FF26}"/>
    <cellStyle name="Comma 2 2 14" xfId="2212" xr:uid="{01D8DD6A-0D4E-43A7-8FCE-CDC68B75610D}"/>
    <cellStyle name="Comma 2 2 14 2" xfId="16812" xr:uid="{E6378E8E-9118-4B0C-955E-957F2077E78B}"/>
    <cellStyle name="Comma 2 2 14 2 2" xfId="53320" xr:uid="{AA69B0EB-BB15-4227-801E-832B746AB858}"/>
    <cellStyle name="Comma 2 2 14 2 3" xfId="35066" xr:uid="{40FD9A75-E84C-4C38-AEB0-7D3527522B71}"/>
    <cellStyle name="Comma 2 2 14 3" xfId="13162" xr:uid="{934033D2-A10A-4AA4-89EE-8B3223A6617D}"/>
    <cellStyle name="Comma 2 2 14 3 2" xfId="49670" xr:uid="{96BD9CF0-1151-412C-8943-1CC51B58D4B8}"/>
    <cellStyle name="Comma 2 2 14 3 3" xfId="31416" xr:uid="{7107D926-742E-4349-8B04-2FF2DFA67CC1}"/>
    <cellStyle name="Comma 2 2 14 4" xfId="9512" xr:uid="{FF156585-0B64-496E-8F02-11619D279E72}"/>
    <cellStyle name="Comma 2 2 14 4 2" xfId="46020" xr:uid="{C4252CC1-D573-4FA4-9E29-20C9BAAC05A0}"/>
    <cellStyle name="Comma 2 2 14 4 3" xfId="27766" xr:uid="{F08DBAA8-5D59-4ECE-945E-D5A95A89B43F}"/>
    <cellStyle name="Comma 2 2 14 5" xfId="5862" xr:uid="{7FC913B6-11B9-49D8-9914-D2501439D1E3}"/>
    <cellStyle name="Comma 2 2 14 5 2" xfId="42370" xr:uid="{CA37CA4A-D7ED-49A6-9403-E4A1884FCC78}"/>
    <cellStyle name="Comma 2 2 14 5 3" xfId="24116" xr:uid="{C2E878B9-338D-4594-95FE-6A4CFE059611}"/>
    <cellStyle name="Comma 2 2 14 6" xfId="38720" xr:uid="{21F59999-C1DF-437C-8FAA-3B200B77FBC8}"/>
    <cellStyle name="Comma 2 2 14 7" xfId="20466" xr:uid="{8976FB76-56C3-458C-B97E-00E4E92F04C8}"/>
    <cellStyle name="Comma 2 2 15" xfId="1482" xr:uid="{CC61AB00-ACA2-48AD-9D50-4F3B23945FA1}"/>
    <cellStyle name="Comma 2 2 15 2" xfId="16082" xr:uid="{EAE1473B-5FBD-434C-90DB-26C2165AB9C9}"/>
    <cellStyle name="Comma 2 2 15 2 2" xfId="52590" xr:uid="{60BAD264-6A85-417D-ABEA-B8D0BB1A6A19}"/>
    <cellStyle name="Comma 2 2 15 2 3" xfId="34336" xr:uid="{832CADD2-CAFA-409C-862D-B666C90F14C2}"/>
    <cellStyle name="Comma 2 2 15 3" xfId="12432" xr:uid="{690FB451-DBFC-4DB7-AC5E-1EEF376ED8C2}"/>
    <cellStyle name="Comma 2 2 15 3 2" xfId="48940" xr:uid="{D91ABF6E-E129-4F46-858D-470DA953DE97}"/>
    <cellStyle name="Comma 2 2 15 3 3" xfId="30686" xr:uid="{79C05297-8CAD-452C-B832-B22AB1C87099}"/>
    <cellStyle name="Comma 2 2 15 4" xfId="8782" xr:uid="{7910984A-4246-43AD-9DDC-9A8F64070674}"/>
    <cellStyle name="Comma 2 2 15 4 2" xfId="45290" xr:uid="{66AADA84-5B4A-467A-8714-F462D3D859D2}"/>
    <cellStyle name="Comma 2 2 15 4 3" xfId="27036" xr:uid="{EDEAD6D4-5A65-492B-BFD1-FDEA3BB2A772}"/>
    <cellStyle name="Comma 2 2 15 5" xfId="5132" xr:uid="{D3C3FB11-B4F4-441F-A7A6-C6EF48CE64E1}"/>
    <cellStyle name="Comma 2 2 15 5 2" xfId="41640" xr:uid="{7FD6A61D-25CB-4132-8B06-7ABEAA133087}"/>
    <cellStyle name="Comma 2 2 15 5 3" xfId="23386" xr:uid="{62D0F3D7-BFF8-449F-B2F5-F2C439730E74}"/>
    <cellStyle name="Comma 2 2 15 6" xfId="37990" xr:uid="{9445B99A-0A48-4165-A920-0451BC0B900D}"/>
    <cellStyle name="Comma 2 2 15 7" xfId="19736" xr:uid="{326DFA4B-E347-46D4-B9CA-FD2FA4981F4D}"/>
    <cellStyle name="Comma 2 2 16" xfId="752" xr:uid="{BB87A9A5-4C25-4C24-B6AD-FF5DF70D323F}"/>
    <cellStyle name="Comma 2 2 16 2" xfId="15352" xr:uid="{3A77C37C-0E13-47C1-B89E-EE2D5C94DFA6}"/>
    <cellStyle name="Comma 2 2 16 2 2" xfId="51860" xr:uid="{E8D320B9-F7B5-4222-ACEE-6EF2D36450A5}"/>
    <cellStyle name="Comma 2 2 16 2 3" xfId="33606" xr:uid="{DF69D09C-0D9F-4C1A-AD8D-940D7A24F459}"/>
    <cellStyle name="Comma 2 2 16 3" xfId="11702" xr:uid="{97A52A72-032D-43F3-815C-A830A4DC6B46}"/>
    <cellStyle name="Comma 2 2 16 3 2" xfId="48210" xr:uid="{BF0F39C8-376B-44EF-BFB9-20D0B99BC3B8}"/>
    <cellStyle name="Comma 2 2 16 3 3" xfId="29956" xr:uid="{139CAA7E-41E3-42D8-ADFB-0C6D7845D15B}"/>
    <cellStyle name="Comma 2 2 16 4" xfId="8052" xr:uid="{760F8DEF-DD15-4DB5-860C-F8A8E15051C7}"/>
    <cellStyle name="Comma 2 2 16 4 2" xfId="44560" xr:uid="{13E55594-927B-4C77-AED1-97F57B271FC7}"/>
    <cellStyle name="Comma 2 2 16 4 3" xfId="26306" xr:uid="{2C14BFD6-11EF-44DF-B688-975F320B8E65}"/>
    <cellStyle name="Comma 2 2 16 5" xfId="4402" xr:uid="{2E2DF35D-5F17-41F9-9040-4A3DE6CE6710}"/>
    <cellStyle name="Comma 2 2 16 5 2" xfId="40910" xr:uid="{2CB185F9-6ECD-4C49-8FBA-0E4ADEA68B5A}"/>
    <cellStyle name="Comma 2 2 16 5 3" xfId="22656" xr:uid="{C55AC693-B260-43DB-94D2-C6625F8259CC}"/>
    <cellStyle name="Comma 2 2 16 6" xfId="37260" xr:uid="{99EEC5DB-E679-45E9-B07A-E32E2E3947AF}"/>
    <cellStyle name="Comma 2 2 16 7" xfId="19006" xr:uid="{30D19096-DE5F-4C31-8AED-DB15C1E516A7}"/>
    <cellStyle name="Comma 2 2 17" xfId="14622" xr:uid="{947DEAD4-6B7B-48E7-B3A3-34186D790D88}"/>
    <cellStyle name="Comma 2 2 17 2" xfId="51130" xr:uid="{5A8D7083-E6F8-4C46-A018-4F9B19DF9A1E}"/>
    <cellStyle name="Comma 2 2 17 3" xfId="32876" xr:uid="{DDEF4DD5-ECC6-46A9-8D77-C4FDCA7B0250}"/>
    <cellStyle name="Comma 2 2 18" xfId="10972" xr:uid="{9BCD6EF5-A7E5-4F9E-B4EA-8A03B19414C5}"/>
    <cellStyle name="Comma 2 2 18 2" xfId="47480" xr:uid="{B01C6C57-A918-4BCB-BBED-EB9E64B713C4}"/>
    <cellStyle name="Comma 2 2 18 3" xfId="29226" xr:uid="{A6046600-EA44-4A03-8688-A201BBAEFCF1}"/>
    <cellStyle name="Comma 2 2 19" xfId="7322" xr:uid="{388153B6-C931-459D-8B57-A363600B27C2}"/>
    <cellStyle name="Comma 2 2 19 2" xfId="43830" xr:uid="{4F555F5D-5E36-4F04-A779-53D5139865E0}"/>
    <cellStyle name="Comma 2 2 19 3" xfId="25576" xr:uid="{538BF669-3B32-4E46-885D-B93196ADFE0F}"/>
    <cellStyle name="Comma 2 2 2" xfId="14" xr:uid="{00000000-0005-0000-0000-000003000000}"/>
    <cellStyle name="Comma 2 2 2 10" xfId="234" xr:uid="{CE28462D-246D-47C8-BD58-89B51CA50221}"/>
    <cellStyle name="Comma 2 2 2 10 10" xfId="36742" xr:uid="{D5F8837D-AABC-43D1-B39C-F27DDF3143E0}"/>
    <cellStyle name="Comma 2 2 2 10 11" xfId="18488" xr:uid="{18A409CD-0E60-4AA2-B6A1-4FF06D6D4D1A}"/>
    <cellStyle name="Comma 2 2 2 10 2" xfId="3154" xr:uid="{5E45305C-1A08-4155-AA8D-87DC619106BE}"/>
    <cellStyle name="Comma 2 2 2 10 2 2" xfId="17754" xr:uid="{566ADDAC-A658-462F-BEF7-8822BC19DAC9}"/>
    <cellStyle name="Comma 2 2 2 10 2 2 2" xfId="54262" xr:uid="{90C2B2D4-2638-469D-AD87-87D496A64D08}"/>
    <cellStyle name="Comma 2 2 2 10 2 2 3" xfId="36008" xr:uid="{A3FAC784-60FE-4067-B328-B1EC1765BADE}"/>
    <cellStyle name="Comma 2 2 2 10 2 3" xfId="14104" xr:uid="{9BA0D0DD-A8EB-49F1-BEA8-9F2AD35FEEFE}"/>
    <cellStyle name="Comma 2 2 2 10 2 3 2" xfId="50612" xr:uid="{2703F1E2-9556-4129-899C-A92721B460A5}"/>
    <cellStyle name="Comma 2 2 2 10 2 3 3" xfId="32358" xr:uid="{61493FD7-DC44-41DB-86B4-A7C05CD70E53}"/>
    <cellStyle name="Comma 2 2 2 10 2 4" xfId="10454" xr:uid="{91DF0631-4F5F-4A80-B309-3203B6B47271}"/>
    <cellStyle name="Comma 2 2 2 10 2 4 2" xfId="46962" xr:uid="{F9B98771-E1DF-445A-BF85-725E0362D43F}"/>
    <cellStyle name="Comma 2 2 2 10 2 4 3" xfId="28708" xr:uid="{E51CE361-4835-46A6-B391-DB2124C6E564}"/>
    <cellStyle name="Comma 2 2 2 10 2 5" xfId="6804" xr:uid="{3FDE0470-DBCD-48EA-A3B3-ECACC0419DD4}"/>
    <cellStyle name="Comma 2 2 2 10 2 5 2" xfId="43312" xr:uid="{1EA3D0D5-5529-47A6-92A5-74F45EE9665C}"/>
    <cellStyle name="Comma 2 2 2 10 2 5 3" xfId="25058" xr:uid="{C3DFB9F3-F710-437A-AED4-97672AE85DCB}"/>
    <cellStyle name="Comma 2 2 2 10 2 6" xfId="39662" xr:uid="{DD3F2C18-8B4F-44AE-BF2F-9116424EF3B6}"/>
    <cellStyle name="Comma 2 2 2 10 2 7" xfId="21408" xr:uid="{9F3EA8B3-23F6-42F1-877E-D135DAB0D716}"/>
    <cellStyle name="Comma 2 2 2 10 3" xfId="2424" xr:uid="{B9314BE0-FED0-4FEE-9786-52BFBBC020DB}"/>
    <cellStyle name="Comma 2 2 2 10 3 2" xfId="17024" xr:uid="{21D6269E-CABC-40BC-84DF-72DA25A1D98C}"/>
    <cellStyle name="Comma 2 2 2 10 3 2 2" xfId="53532" xr:uid="{F5FB354C-F79E-4C89-A3C6-EEA7B2C8E5F0}"/>
    <cellStyle name="Comma 2 2 2 10 3 2 3" xfId="35278" xr:uid="{303FD522-62A0-4299-BBFC-35C2183C566D}"/>
    <cellStyle name="Comma 2 2 2 10 3 3" xfId="13374" xr:uid="{9A5D88A3-125D-474F-8242-7BD0A551BCA1}"/>
    <cellStyle name="Comma 2 2 2 10 3 3 2" xfId="49882" xr:uid="{F011634B-E550-4CA5-9B52-81C0A4963D5D}"/>
    <cellStyle name="Comma 2 2 2 10 3 3 3" xfId="31628" xr:uid="{D4834D79-6E20-4C88-8E30-7D03DCCD40D5}"/>
    <cellStyle name="Comma 2 2 2 10 3 4" xfId="9724" xr:uid="{87735251-6DE5-4D97-AC88-4276298523CE}"/>
    <cellStyle name="Comma 2 2 2 10 3 4 2" xfId="46232" xr:uid="{C86111D3-95AD-4CE2-8E04-536B97DC5FC1}"/>
    <cellStyle name="Comma 2 2 2 10 3 4 3" xfId="27978" xr:uid="{166C8957-72C2-4308-82DB-FE8216609915}"/>
    <cellStyle name="Comma 2 2 2 10 3 5" xfId="6074" xr:uid="{B146E161-2385-42B0-AB80-43A39D42E96C}"/>
    <cellStyle name="Comma 2 2 2 10 3 5 2" xfId="42582" xr:uid="{B41D378A-F18E-4E78-A4BD-E46128EC7787}"/>
    <cellStyle name="Comma 2 2 2 10 3 5 3" xfId="24328" xr:uid="{18F43135-4EAD-41C4-9571-866222242D8C}"/>
    <cellStyle name="Comma 2 2 2 10 3 6" xfId="38932" xr:uid="{C595DC80-91C3-4D9E-B3D8-DF9A05079DA0}"/>
    <cellStyle name="Comma 2 2 2 10 3 7" xfId="20678" xr:uid="{F71C0E8C-5C34-4D3B-B026-BDD42875FFFE}"/>
    <cellStyle name="Comma 2 2 2 10 4" xfId="1694" xr:uid="{25E9BBFA-F422-4F53-82C3-40CCF0F87447}"/>
    <cellStyle name="Comma 2 2 2 10 4 2" xfId="16294" xr:uid="{2D94ACC1-031A-4A2E-8292-5364A5775B87}"/>
    <cellStyle name="Comma 2 2 2 10 4 2 2" xfId="52802" xr:uid="{9CA2E64B-6592-4F43-BF5A-E7F17D1110D5}"/>
    <cellStyle name="Comma 2 2 2 10 4 2 3" xfId="34548" xr:uid="{7A5AD14D-4CF7-47E6-B6E2-CEE3588B134B}"/>
    <cellStyle name="Comma 2 2 2 10 4 3" xfId="12644" xr:uid="{2F19E250-DA76-452C-9407-E2ECAE819813}"/>
    <cellStyle name="Comma 2 2 2 10 4 3 2" xfId="49152" xr:uid="{CCFF980D-E686-4D93-90D1-828DAFF6B967}"/>
    <cellStyle name="Comma 2 2 2 10 4 3 3" xfId="30898" xr:uid="{BF1ED7A1-A433-4A94-BC54-A22123319546}"/>
    <cellStyle name="Comma 2 2 2 10 4 4" xfId="8994" xr:uid="{6A749D1D-8BE3-4198-B3CA-979BE6702ACD}"/>
    <cellStyle name="Comma 2 2 2 10 4 4 2" xfId="45502" xr:uid="{8E6CDC5F-1D27-4E4E-AE52-BCA28F252FA9}"/>
    <cellStyle name="Comma 2 2 2 10 4 4 3" xfId="27248" xr:uid="{381E1C5C-D54C-4C3B-BF70-82BFFD4E7922}"/>
    <cellStyle name="Comma 2 2 2 10 4 5" xfId="5344" xr:uid="{66080DFB-5332-465A-8ADE-855271A79316}"/>
    <cellStyle name="Comma 2 2 2 10 4 5 2" xfId="41852" xr:uid="{A46636D1-4AA9-4439-9F9B-92DBFA699586}"/>
    <cellStyle name="Comma 2 2 2 10 4 5 3" xfId="23598" xr:uid="{313B1CEB-EF9E-4291-B947-4649187BE072}"/>
    <cellStyle name="Comma 2 2 2 10 4 6" xfId="38202" xr:uid="{F19D0B0C-4A34-4E90-9C6D-F8FC2494605D}"/>
    <cellStyle name="Comma 2 2 2 10 4 7" xfId="19948" xr:uid="{613F902F-F0A4-47E2-AD8B-D9534B5878DF}"/>
    <cellStyle name="Comma 2 2 2 10 5" xfId="964" xr:uid="{D91FCFE8-708B-491C-98A2-56E5EC1623B1}"/>
    <cellStyle name="Comma 2 2 2 10 5 2" xfId="15564" xr:uid="{7CCB1915-2BD2-47A2-B87D-200086B670E0}"/>
    <cellStyle name="Comma 2 2 2 10 5 2 2" xfId="52072" xr:uid="{796BB3F4-EC03-4BAC-9A2E-3BF09D307415}"/>
    <cellStyle name="Comma 2 2 2 10 5 2 3" xfId="33818" xr:uid="{F5FA794F-08E6-48E6-BDC0-D0B2BD5E7E95}"/>
    <cellStyle name="Comma 2 2 2 10 5 3" xfId="11914" xr:uid="{1282E555-7AB5-47A8-9DF9-B986EDC6B60D}"/>
    <cellStyle name="Comma 2 2 2 10 5 3 2" xfId="48422" xr:uid="{7E3F2C49-A155-4267-9D69-D8C95058BFF3}"/>
    <cellStyle name="Comma 2 2 2 10 5 3 3" xfId="30168" xr:uid="{031C4C84-AB55-4909-A4CC-894C2AC0593B}"/>
    <cellStyle name="Comma 2 2 2 10 5 4" xfId="8264" xr:uid="{1E9DEFC9-9782-4890-9A88-AFDA523E4AFF}"/>
    <cellStyle name="Comma 2 2 2 10 5 4 2" xfId="44772" xr:uid="{1A335C0E-59DE-44E3-BC3A-E2B4938BEA6C}"/>
    <cellStyle name="Comma 2 2 2 10 5 4 3" xfId="26518" xr:uid="{1D81B428-9B10-4282-88E0-C1458F94B698}"/>
    <cellStyle name="Comma 2 2 2 10 5 5" xfId="4614" xr:uid="{8411DCF6-D218-445D-8F94-8D6C2A5B06BB}"/>
    <cellStyle name="Comma 2 2 2 10 5 5 2" xfId="41122" xr:uid="{668A0689-6605-43D3-AB03-2E12BB459EA6}"/>
    <cellStyle name="Comma 2 2 2 10 5 5 3" xfId="22868" xr:uid="{6E5A3B38-2979-48A8-881B-BE3909700A8A}"/>
    <cellStyle name="Comma 2 2 2 10 5 6" xfId="37472" xr:uid="{C23C3AEA-41E9-4F00-A690-BE69EEED65D4}"/>
    <cellStyle name="Comma 2 2 2 10 5 7" xfId="19218" xr:uid="{4BF5161F-329A-47CA-905A-4E025DFA0C17}"/>
    <cellStyle name="Comma 2 2 2 10 6" xfId="14834" xr:uid="{E2F7B064-0EFD-4850-B165-A3AAD260646C}"/>
    <cellStyle name="Comma 2 2 2 10 6 2" xfId="51342" xr:uid="{88849B15-E40F-43DA-9B86-C1752E6F6470}"/>
    <cellStyle name="Comma 2 2 2 10 6 3" xfId="33088" xr:uid="{DA2293EB-A772-43E1-8119-318ADB63F3EA}"/>
    <cellStyle name="Comma 2 2 2 10 7" xfId="11184" xr:uid="{1275393F-6F3B-48B1-9D15-BBDC5B50C501}"/>
    <cellStyle name="Comma 2 2 2 10 7 2" xfId="47692" xr:uid="{9236B5F1-6FA6-4846-9B8A-6FEAB10DC670}"/>
    <cellStyle name="Comma 2 2 2 10 7 3" xfId="29438" xr:uid="{C7C6C3C1-66E3-4648-9A28-5A335D8B0B47}"/>
    <cellStyle name="Comma 2 2 2 10 8" xfId="7534" xr:uid="{CC4F31C0-2478-4A30-98CB-886DBE02F8D0}"/>
    <cellStyle name="Comma 2 2 2 10 8 2" xfId="44042" xr:uid="{9A290662-B8EB-470B-976D-79E2843D41EA}"/>
    <cellStyle name="Comma 2 2 2 10 8 3" xfId="25788" xr:uid="{13E43F19-7EE4-431C-8EF3-70E7E3E3B738}"/>
    <cellStyle name="Comma 2 2 2 10 9" xfId="3884" xr:uid="{71873D02-9391-401A-A575-A2A0D61E26CC}"/>
    <cellStyle name="Comma 2 2 2 10 9 2" xfId="40392" xr:uid="{D1240570-87D2-45B1-8DED-BD6040EC31C7}"/>
    <cellStyle name="Comma 2 2 2 10 9 3" xfId="22138" xr:uid="{7F5755C7-B360-4DD3-B177-78B9BE70EA17}"/>
    <cellStyle name="Comma 2 2 2 11" xfId="130" xr:uid="{EDABFB31-D45F-441B-A62A-027D67A5E333}"/>
    <cellStyle name="Comma 2 2 2 11 10" xfId="36638" xr:uid="{3D55AF72-93E8-49A1-B387-0115FF05E845}"/>
    <cellStyle name="Comma 2 2 2 11 11" xfId="18384" xr:uid="{641655C2-A1A3-4334-B67B-4B41F8085685}"/>
    <cellStyle name="Comma 2 2 2 11 2" xfId="3050" xr:uid="{847CBA42-DA4E-4F3C-8D69-7916985D79A5}"/>
    <cellStyle name="Comma 2 2 2 11 2 2" xfId="17650" xr:uid="{453611C5-7478-4325-BC69-C8F65C92F34B}"/>
    <cellStyle name="Comma 2 2 2 11 2 2 2" xfId="54158" xr:uid="{62C1072D-B879-45F8-A019-C6E5D600BDE2}"/>
    <cellStyle name="Comma 2 2 2 11 2 2 3" xfId="35904" xr:uid="{66CB8737-0CAD-4A2D-8646-37E42F4BFB2A}"/>
    <cellStyle name="Comma 2 2 2 11 2 3" xfId="14000" xr:uid="{2BEC2D84-28C7-4E3C-B7D6-DFB28F273D8D}"/>
    <cellStyle name="Comma 2 2 2 11 2 3 2" xfId="50508" xr:uid="{09555778-EEDE-46CC-B5DB-73DC5B6F28AD}"/>
    <cellStyle name="Comma 2 2 2 11 2 3 3" xfId="32254" xr:uid="{421D89E9-18D0-4026-87DE-57247EEEB75A}"/>
    <cellStyle name="Comma 2 2 2 11 2 4" xfId="10350" xr:uid="{A4A2BEB7-04F7-4147-8E1E-C1C217E62E34}"/>
    <cellStyle name="Comma 2 2 2 11 2 4 2" xfId="46858" xr:uid="{8C74A7F7-7C5F-4EBC-9921-558A48E034CD}"/>
    <cellStyle name="Comma 2 2 2 11 2 4 3" xfId="28604" xr:uid="{F6B53E5F-FFC4-402F-97C8-B7C13E8B5B41}"/>
    <cellStyle name="Comma 2 2 2 11 2 5" xfId="6700" xr:uid="{2C0E54CF-8CBF-4C29-ADEB-C4015949E925}"/>
    <cellStyle name="Comma 2 2 2 11 2 5 2" xfId="43208" xr:uid="{359083A4-9145-43B2-B029-309DF2BD7D92}"/>
    <cellStyle name="Comma 2 2 2 11 2 5 3" xfId="24954" xr:uid="{05199B97-A754-4E99-B108-20B54D3C3BED}"/>
    <cellStyle name="Comma 2 2 2 11 2 6" xfId="39558" xr:uid="{096C7E57-0CAB-413A-A090-E28EBA776CD5}"/>
    <cellStyle name="Comma 2 2 2 11 2 7" xfId="21304" xr:uid="{E546FF97-733C-4EFB-863F-2B51852567EF}"/>
    <cellStyle name="Comma 2 2 2 11 3" xfId="2320" xr:uid="{1CD344F2-C2DE-4F9D-BEA8-4ED46D9631AA}"/>
    <cellStyle name="Comma 2 2 2 11 3 2" xfId="16920" xr:uid="{3FEABFB5-A9F5-46E0-85E5-844DC76E53D6}"/>
    <cellStyle name="Comma 2 2 2 11 3 2 2" xfId="53428" xr:uid="{1DEAEC58-15E0-4B64-A68B-BDD047DB442C}"/>
    <cellStyle name="Comma 2 2 2 11 3 2 3" xfId="35174" xr:uid="{394BF36A-083A-4108-A0BC-03D4A23C4A83}"/>
    <cellStyle name="Comma 2 2 2 11 3 3" xfId="13270" xr:uid="{E382A1C2-7B78-4B21-BCA9-F5F702A8D164}"/>
    <cellStyle name="Comma 2 2 2 11 3 3 2" xfId="49778" xr:uid="{8DD302AC-CE13-47DA-83C5-564E43DDC0E5}"/>
    <cellStyle name="Comma 2 2 2 11 3 3 3" xfId="31524" xr:uid="{5A198FF2-C755-4FCA-B9C6-B08AB4B7CE8E}"/>
    <cellStyle name="Comma 2 2 2 11 3 4" xfId="9620" xr:uid="{1E667D04-9615-42A7-B36C-17B10938AC4B}"/>
    <cellStyle name="Comma 2 2 2 11 3 4 2" xfId="46128" xr:uid="{95B48AD3-C426-4DB3-AA53-3AEABC8025F6}"/>
    <cellStyle name="Comma 2 2 2 11 3 4 3" xfId="27874" xr:uid="{96A1CBDC-842E-4B23-BB6F-99735D558201}"/>
    <cellStyle name="Comma 2 2 2 11 3 5" xfId="5970" xr:uid="{D036140B-3447-43AC-9B27-65145841E6ED}"/>
    <cellStyle name="Comma 2 2 2 11 3 5 2" xfId="42478" xr:uid="{84DF901B-94DB-4B39-AA8E-DB5AB62DE502}"/>
    <cellStyle name="Comma 2 2 2 11 3 5 3" xfId="24224" xr:uid="{726D3C88-3EC4-433C-8440-1DE400C5EC57}"/>
    <cellStyle name="Comma 2 2 2 11 3 6" xfId="38828" xr:uid="{695B54D7-C839-4E9B-AFA4-49A86769E137}"/>
    <cellStyle name="Comma 2 2 2 11 3 7" xfId="20574" xr:uid="{907E4F06-18FF-4C66-81B1-BE8EF5FEB691}"/>
    <cellStyle name="Comma 2 2 2 11 4" xfId="1590" xr:uid="{9E4AC038-889E-401A-91C1-66E9972B817D}"/>
    <cellStyle name="Comma 2 2 2 11 4 2" xfId="16190" xr:uid="{19037145-A851-4F97-8FD0-019C37AEF505}"/>
    <cellStyle name="Comma 2 2 2 11 4 2 2" xfId="52698" xr:uid="{BDDCF086-DBC4-4BB9-97B0-0CEDDE88B011}"/>
    <cellStyle name="Comma 2 2 2 11 4 2 3" xfId="34444" xr:uid="{75BEF4C5-0961-452F-872F-BB93A45AB3E4}"/>
    <cellStyle name="Comma 2 2 2 11 4 3" xfId="12540" xr:uid="{20599CDE-7E71-4752-80EC-2FAE76F9D70C}"/>
    <cellStyle name="Comma 2 2 2 11 4 3 2" xfId="49048" xr:uid="{30352B4C-DF93-49F9-ACCE-FB9DB0956A09}"/>
    <cellStyle name="Comma 2 2 2 11 4 3 3" xfId="30794" xr:uid="{A8316003-60E1-4ED4-93C9-FAA8AAA2F0E7}"/>
    <cellStyle name="Comma 2 2 2 11 4 4" xfId="8890" xr:uid="{154BA563-22E8-41CC-960C-F814E359BFEC}"/>
    <cellStyle name="Comma 2 2 2 11 4 4 2" xfId="45398" xr:uid="{F96E7963-398D-4F45-91CB-D0BE7ADAC650}"/>
    <cellStyle name="Comma 2 2 2 11 4 4 3" xfId="27144" xr:uid="{B0BE085A-6837-4268-9CAB-2FFD844229E9}"/>
    <cellStyle name="Comma 2 2 2 11 4 5" xfId="5240" xr:uid="{6775081F-990F-4F7F-A2F6-8FA1EC6F15B8}"/>
    <cellStyle name="Comma 2 2 2 11 4 5 2" xfId="41748" xr:uid="{E1EB06CB-D40F-4965-BAAB-5531923678BB}"/>
    <cellStyle name="Comma 2 2 2 11 4 5 3" xfId="23494" xr:uid="{DA014131-8D4F-4372-8B79-30F982238612}"/>
    <cellStyle name="Comma 2 2 2 11 4 6" xfId="38098" xr:uid="{E7E0DA81-34D9-4A87-87B8-F043D1FA60A2}"/>
    <cellStyle name="Comma 2 2 2 11 4 7" xfId="19844" xr:uid="{791B0173-08D1-42FE-AA49-E1DA5D0D8F10}"/>
    <cellStyle name="Comma 2 2 2 11 5" xfId="860" xr:uid="{61255F2C-A0A9-469A-BC6A-0E54453D3258}"/>
    <cellStyle name="Comma 2 2 2 11 5 2" xfId="15460" xr:uid="{57B10957-9A09-43A8-AADE-C59C59A8F50B}"/>
    <cellStyle name="Comma 2 2 2 11 5 2 2" xfId="51968" xr:uid="{5714B011-F524-47E3-8196-6CE6833C840A}"/>
    <cellStyle name="Comma 2 2 2 11 5 2 3" xfId="33714" xr:uid="{4AEE03B8-E683-42ED-8898-A3288C48AD5B}"/>
    <cellStyle name="Comma 2 2 2 11 5 3" xfId="11810" xr:uid="{2CF8C07A-301C-437A-80F1-EC068D48D49A}"/>
    <cellStyle name="Comma 2 2 2 11 5 3 2" xfId="48318" xr:uid="{F4892826-A540-4235-B49D-B0359B222BED}"/>
    <cellStyle name="Comma 2 2 2 11 5 3 3" xfId="30064" xr:uid="{E5C1BFE6-8239-49F7-B946-98FE48C6819E}"/>
    <cellStyle name="Comma 2 2 2 11 5 4" xfId="8160" xr:uid="{1A6C2760-D253-42E9-8922-C3C6E9C66172}"/>
    <cellStyle name="Comma 2 2 2 11 5 4 2" xfId="44668" xr:uid="{7A2F72F8-0CDE-4BE6-A7F0-E22969149592}"/>
    <cellStyle name="Comma 2 2 2 11 5 4 3" xfId="26414" xr:uid="{922D341F-F4AE-4356-9AC9-4CE4A157D44E}"/>
    <cellStyle name="Comma 2 2 2 11 5 5" xfId="4510" xr:uid="{1833E342-832A-4F39-866B-545EB9A58864}"/>
    <cellStyle name="Comma 2 2 2 11 5 5 2" xfId="41018" xr:uid="{09AE421E-A893-445A-A35D-7F025C8EFACE}"/>
    <cellStyle name="Comma 2 2 2 11 5 5 3" xfId="22764" xr:uid="{1950F74E-0B0E-4104-98CA-D539B6D06099}"/>
    <cellStyle name="Comma 2 2 2 11 5 6" xfId="37368" xr:uid="{26381BB3-E54A-4A92-929C-0162FC18C978}"/>
    <cellStyle name="Comma 2 2 2 11 5 7" xfId="19114" xr:uid="{37073ADC-8669-42EC-B6FC-30EE8E77A29D}"/>
    <cellStyle name="Comma 2 2 2 11 6" xfId="14730" xr:uid="{F7AEE7D8-ACB2-4019-94BA-AD28803CAB64}"/>
    <cellStyle name="Comma 2 2 2 11 6 2" xfId="51238" xr:uid="{757550AF-6F0F-4B01-898E-5C1227C34E9B}"/>
    <cellStyle name="Comma 2 2 2 11 6 3" xfId="32984" xr:uid="{F628FC88-C96B-43FC-972D-CC04B8EBACB1}"/>
    <cellStyle name="Comma 2 2 2 11 7" xfId="11080" xr:uid="{1DF0F923-BA56-4886-BE95-BFF191D1366E}"/>
    <cellStyle name="Comma 2 2 2 11 7 2" xfId="47588" xr:uid="{FBCA2EF7-8D23-4783-A93E-869FDD329CA5}"/>
    <cellStyle name="Comma 2 2 2 11 7 3" xfId="29334" xr:uid="{C15A64B0-71F2-41C0-A78E-D6E1597C046B}"/>
    <cellStyle name="Comma 2 2 2 11 8" xfId="7430" xr:uid="{8D9D75F5-2FF1-468C-9BB3-52A2CD720D68}"/>
    <cellStyle name="Comma 2 2 2 11 8 2" xfId="43938" xr:uid="{75C03F3E-47FC-4BE2-AF2D-1485B7925F80}"/>
    <cellStyle name="Comma 2 2 2 11 8 3" xfId="25684" xr:uid="{3950810A-9C7F-4B97-953F-6394E2D98A7C}"/>
    <cellStyle name="Comma 2 2 2 11 9" xfId="3780" xr:uid="{3763B1C2-3C71-437C-AE3A-9EC4A5349F08}"/>
    <cellStyle name="Comma 2 2 2 11 9 2" xfId="40288" xr:uid="{44999C97-A137-4665-AA34-1E6ED9704387}"/>
    <cellStyle name="Comma 2 2 2 11 9 3" xfId="22034" xr:uid="{EF1243B5-0C17-4BDE-9940-E2BC2E91D5E0}"/>
    <cellStyle name="Comma 2 2 2 12" xfId="2946" xr:uid="{F883E8E3-4426-4EC7-B041-C98D0D929ED5}"/>
    <cellStyle name="Comma 2 2 2 12 2" xfId="17546" xr:uid="{4874DE84-84C7-4961-97B6-1D20FF2C6920}"/>
    <cellStyle name="Comma 2 2 2 12 2 2" xfId="54054" xr:uid="{343070DF-C901-4DB8-B6AD-72A7C0700A4C}"/>
    <cellStyle name="Comma 2 2 2 12 2 3" xfId="35800" xr:uid="{4E99373A-CD74-4316-98A6-C17F6652248A}"/>
    <cellStyle name="Comma 2 2 2 12 3" xfId="13896" xr:uid="{0DC743FA-55C7-426C-90C5-47097897DC9C}"/>
    <cellStyle name="Comma 2 2 2 12 3 2" xfId="50404" xr:uid="{B67CFFEC-B148-4E4D-A6BC-72ACF19EA24D}"/>
    <cellStyle name="Comma 2 2 2 12 3 3" xfId="32150" xr:uid="{49EED7FF-B693-4C46-A59D-0A6DD14D1576}"/>
    <cellStyle name="Comma 2 2 2 12 4" xfId="10246" xr:uid="{D3578E23-E960-4A19-8CAF-7ACC592D946B}"/>
    <cellStyle name="Comma 2 2 2 12 4 2" xfId="46754" xr:uid="{13F8C9DD-40A9-405B-BFAF-14F4DF5231B1}"/>
    <cellStyle name="Comma 2 2 2 12 4 3" xfId="28500" xr:uid="{E5BD42CD-FB81-43F7-861F-9489423B8EF4}"/>
    <cellStyle name="Comma 2 2 2 12 5" xfId="6596" xr:uid="{A6C987B9-DF6F-4D05-B547-A132A94246AB}"/>
    <cellStyle name="Comma 2 2 2 12 5 2" xfId="43104" xr:uid="{2DFECDE9-3F70-4BD3-A35C-A4780CE9542C}"/>
    <cellStyle name="Comma 2 2 2 12 5 3" xfId="24850" xr:uid="{578078D6-9E07-4F2A-84D6-6A4051A6FD1C}"/>
    <cellStyle name="Comma 2 2 2 12 6" xfId="39454" xr:uid="{4B84D622-F1A8-45B4-8017-11AD6BAE0BCB}"/>
    <cellStyle name="Comma 2 2 2 12 7" xfId="21200" xr:uid="{CBF681BC-FD56-4856-B5E5-B90288FD3AC5}"/>
    <cellStyle name="Comma 2 2 2 13" xfId="2216" xr:uid="{D722FFE3-DC26-434F-8BF2-F28E292396E6}"/>
    <cellStyle name="Comma 2 2 2 13 2" xfId="16816" xr:uid="{BF8249A6-6520-4FC6-AAE4-621F8F2D8F57}"/>
    <cellStyle name="Comma 2 2 2 13 2 2" xfId="53324" xr:uid="{28E70207-CA9C-4DBD-A089-6CDA1E2C2D66}"/>
    <cellStyle name="Comma 2 2 2 13 2 3" xfId="35070" xr:uid="{0E16E8ED-4D3E-4BDF-8CFE-6D082DFFA4FB}"/>
    <cellStyle name="Comma 2 2 2 13 3" xfId="13166" xr:uid="{1C5621FB-99E7-4F3E-8734-AEF054266EE2}"/>
    <cellStyle name="Comma 2 2 2 13 3 2" xfId="49674" xr:uid="{5CA97D38-12EE-4AF4-8421-1AAF0B84FF13}"/>
    <cellStyle name="Comma 2 2 2 13 3 3" xfId="31420" xr:uid="{9431D32A-1C01-47B1-96EA-B70CFEEB0820}"/>
    <cellStyle name="Comma 2 2 2 13 4" xfId="9516" xr:uid="{236E7B15-D99C-4CB8-8BCA-48E4AB867124}"/>
    <cellStyle name="Comma 2 2 2 13 4 2" xfId="46024" xr:uid="{16EFE5F6-BC3D-4035-B566-651A7649D6AB}"/>
    <cellStyle name="Comma 2 2 2 13 4 3" xfId="27770" xr:uid="{446A00CC-4CC3-4C14-877B-5909E282F402}"/>
    <cellStyle name="Comma 2 2 2 13 5" xfId="5866" xr:uid="{31400ED0-CD58-42B6-8D42-1716C2604A52}"/>
    <cellStyle name="Comma 2 2 2 13 5 2" xfId="42374" xr:uid="{75E1FFAB-6403-40A7-9931-6108AB81DEE0}"/>
    <cellStyle name="Comma 2 2 2 13 5 3" xfId="24120" xr:uid="{42D84DA8-EB0C-4C01-BE24-CEAF38EF0F26}"/>
    <cellStyle name="Comma 2 2 2 13 6" xfId="38724" xr:uid="{3A37022B-D80B-47A5-9718-437E4AB8F194}"/>
    <cellStyle name="Comma 2 2 2 13 7" xfId="20470" xr:uid="{AD342945-D82B-4297-900D-CE5F1765588E}"/>
    <cellStyle name="Comma 2 2 2 14" xfId="1486" xr:uid="{3F480FE0-4F02-411B-A0EC-C4714E423FF7}"/>
    <cellStyle name="Comma 2 2 2 14 2" xfId="16086" xr:uid="{F0D689DC-5341-481D-9474-B7B03AB0E134}"/>
    <cellStyle name="Comma 2 2 2 14 2 2" xfId="52594" xr:uid="{474DE418-BF43-4D0B-83C8-2FFFF99F6473}"/>
    <cellStyle name="Comma 2 2 2 14 2 3" xfId="34340" xr:uid="{B709C90D-165D-4916-8335-6761A53F7E14}"/>
    <cellStyle name="Comma 2 2 2 14 3" xfId="12436" xr:uid="{F9261B7D-88EE-4FDE-8704-1C46656D27BA}"/>
    <cellStyle name="Comma 2 2 2 14 3 2" xfId="48944" xr:uid="{9C0EA7B0-8F66-48B5-9E35-C88489C91A96}"/>
    <cellStyle name="Comma 2 2 2 14 3 3" xfId="30690" xr:uid="{23BF2B50-59C5-4340-849F-58CE85473591}"/>
    <cellStyle name="Comma 2 2 2 14 4" xfId="8786" xr:uid="{EB7E4F88-F8F6-412F-8098-EF9F9F328904}"/>
    <cellStyle name="Comma 2 2 2 14 4 2" xfId="45294" xr:uid="{970295DB-78E0-4BD7-AFF2-1CCAFCE04E39}"/>
    <cellStyle name="Comma 2 2 2 14 4 3" xfId="27040" xr:uid="{4B8F70C3-70D7-4DA1-A281-9A82AC89375B}"/>
    <cellStyle name="Comma 2 2 2 14 5" xfId="5136" xr:uid="{A9F1B080-91AB-483D-962F-84E3D669B6A1}"/>
    <cellStyle name="Comma 2 2 2 14 5 2" xfId="41644" xr:uid="{024A7F02-F610-4190-A4A4-8308B2CD9E44}"/>
    <cellStyle name="Comma 2 2 2 14 5 3" xfId="23390" xr:uid="{DFE540FD-A72D-4407-8C53-E4C599EC6193}"/>
    <cellStyle name="Comma 2 2 2 14 6" xfId="37994" xr:uid="{5FDC71CC-A09D-4472-BA80-36D7D54E2188}"/>
    <cellStyle name="Comma 2 2 2 14 7" xfId="19740" xr:uid="{6A123A14-580C-47C4-8618-400079AE8EB2}"/>
    <cellStyle name="Comma 2 2 2 15" xfId="756" xr:uid="{7C7F6C8F-89FE-4550-889C-78CEC49F61E0}"/>
    <cellStyle name="Comma 2 2 2 15 2" xfId="15356" xr:uid="{6823E799-5654-48FC-8515-34D936D27E1F}"/>
    <cellStyle name="Comma 2 2 2 15 2 2" xfId="51864" xr:uid="{AE049CD9-ACE3-4646-A4C8-F2568821A969}"/>
    <cellStyle name="Comma 2 2 2 15 2 3" xfId="33610" xr:uid="{9AEF1ED7-F6EB-4E4A-8037-BBF0CFF09DC4}"/>
    <cellStyle name="Comma 2 2 2 15 3" xfId="11706" xr:uid="{083D67FA-3876-4482-B2B9-774B5BD27377}"/>
    <cellStyle name="Comma 2 2 2 15 3 2" xfId="48214" xr:uid="{B03E643A-EDB8-4909-ADD7-12AA6E98481F}"/>
    <cellStyle name="Comma 2 2 2 15 3 3" xfId="29960" xr:uid="{033542B9-6221-4BA2-997C-0584C705B5F4}"/>
    <cellStyle name="Comma 2 2 2 15 4" xfId="8056" xr:uid="{9BEBB42F-63A7-48A6-9C9C-0068118F8BF2}"/>
    <cellStyle name="Comma 2 2 2 15 4 2" xfId="44564" xr:uid="{1F24044D-6102-4E5E-9C47-09B1E4868D96}"/>
    <cellStyle name="Comma 2 2 2 15 4 3" xfId="26310" xr:uid="{22E94FCE-F587-4EE7-83DE-2138FBF58893}"/>
    <cellStyle name="Comma 2 2 2 15 5" xfId="4406" xr:uid="{217631BC-4A6B-4732-B1BE-B6A4CFC70B2A}"/>
    <cellStyle name="Comma 2 2 2 15 5 2" xfId="40914" xr:uid="{19FF3E38-404A-40F4-B827-39C4B9F5CA3F}"/>
    <cellStyle name="Comma 2 2 2 15 5 3" xfId="22660" xr:uid="{3564E4DD-1328-4EAE-B05D-55FDB05F60E2}"/>
    <cellStyle name="Comma 2 2 2 15 6" xfId="37264" xr:uid="{B23B1F62-2379-41DF-B9CF-87D62E8C996C}"/>
    <cellStyle name="Comma 2 2 2 15 7" xfId="19010" xr:uid="{42EE6B4C-FB16-4074-92B3-3D4FB3C5A304}"/>
    <cellStyle name="Comma 2 2 2 16" xfId="14626" xr:uid="{81C71FF6-3F64-42C6-9D97-E8972E057674}"/>
    <cellStyle name="Comma 2 2 2 16 2" xfId="51134" xr:uid="{ACD17C9A-A09E-4E4F-AF96-A387F485B56F}"/>
    <cellStyle name="Comma 2 2 2 16 3" xfId="32880" xr:uid="{F40710A1-74CA-41F0-88BD-36C07EE53C93}"/>
    <cellStyle name="Comma 2 2 2 17" xfId="10976" xr:uid="{E4563C5A-C6FA-4C0B-BFAF-616104EB174A}"/>
    <cellStyle name="Comma 2 2 2 17 2" xfId="47484" xr:uid="{CA9BF590-A232-4A8E-87DA-06B6D44A4B2A}"/>
    <cellStyle name="Comma 2 2 2 17 3" xfId="29230" xr:uid="{36075D18-7EE3-4780-AD04-9E5E3ADFE589}"/>
    <cellStyle name="Comma 2 2 2 18" xfId="7326" xr:uid="{684F044D-1F84-43C1-8933-E9DDBEB9E04F}"/>
    <cellStyle name="Comma 2 2 2 18 2" xfId="43834" xr:uid="{A00E494D-EA1F-47DB-8DB2-86309EF2D1C2}"/>
    <cellStyle name="Comma 2 2 2 18 3" xfId="25580" xr:uid="{3E511C69-659F-4504-B5AE-BC1F218292DE}"/>
    <cellStyle name="Comma 2 2 2 19" xfId="3676" xr:uid="{9163AC6B-6ECB-4A09-A27B-A6FB6BF67342}"/>
    <cellStyle name="Comma 2 2 2 19 2" xfId="40184" xr:uid="{10D4F61D-D816-4660-8241-52981AA62F49}"/>
    <cellStyle name="Comma 2 2 2 19 3" xfId="21930" xr:uid="{D039B1F2-FED1-41CF-9653-27F2CEA582D4}"/>
    <cellStyle name="Comma 2 2 2 2" xfId="22" xr:uid="{00000000-0005-0000-0000-000004000000}"/>
    <cellStyle name="Comma 2 2 2 2 10" xfId="138" xr:uid="{1EEFA26E-2A5A-4C74-98FC-E2858C107D53}"/>
    <cellStyle name="Comma 2 2 2 2 10 10" xfId="36646" xr:uid="{216E0C4E-87B6-4102-800B-3E7780CDB7F1}"/>
    <cellStyle name="Comma 2 2 2 2 10 11" xfId="18392" xr:uid="{87D64CF8-EFE0-4CE2-8A49-7B9C1C510B20}"/>
    <cellStyle name="Comma 2 2 2 2 10 2" xfId="3058" xr:uid="{EE986ED9-C035-480A-9F83-7E667B2B6982}"/>
    <cellStyle name="Comma 2 2 2 2 10 2 2" xfId="17658" xr:uid="{B41B00F4-5129-425B-854B-3B894834C907}"/>
    <cellStyle name="Comma 2 2 2 2 10 2 2 2" xfId="54166" xr:uid="{FF5F1844-DBEE-40FA-9F70-35C68CCA4305}"/>
    <cellStyle name="Comma 2 2 2 2 10 2 2 3" xfId="35912" xr:uid="{FF5DE79F-8A24-4EA2-8B23-F15129FD4AE1}"/>
    <cellStyle name="Comma 2 2 2 2 10 2 3" xfId="14008" xr:uid="{04535B59-2A5A-4833-AA10-964441B79313}"/>
    <cellStyle name="Comma 2 2 2 2 10 2 3 2" xfId="50516" xr:uid="{2805E230-D6F8-4015-B8ED-54C435E4B055}"/>
    <cellStyle name="Comma 2 2 2 2 10 2 3 3" xfId="32262" xr:uid="{1A70BCDE-CFFE-43BD-9B9F-37F2851E98C2}"/>
    <cellStyle name="Comma 2 2 2 2 10 2 4" xfId="10358" xr:uid="{1B8198C3-43CB-41B6-81DB-A9380831F1B8}"/>
    <cellStyle name="Comma 2 2 2 2 10 2 4 2" xfId="46866" xr:uid="{D822E523-9DEB-443F-B99E-5F94EF49437B}"/>
    <cellStyle name="Comma 2 2 2 2 10 2 4 3" xfId="28612" xr:uid="{2837CC33-9911-4AD4-AFB0-2E2CA8535AC8}"/>
    <cellStyle name="Comma 2 2 2 2 10 2 5" xfId="6708" xr:uid="{F96B4723-8C90-42EA-8346-8866A33C0116}"/>
    <cellStyle name="Comma 2 2 2 2 10 2 5 2" xfId="43216" xr:uid="{DFFA7DEB-E837-4D4F-9939-D513AF75FA7D}"/>
    <cellStyle name="Comma 2 2 2 2 10 2 5 3" xfId="24962" xr:uid="{B46CBD97-6512-4955-BC63-0D1ACB3328B0}"/>
    <cellStyle name="Comma 2 2 2 2 10 2 6" xfId="39566" xr:uid="{8A3D2BB9-B6A6-41AC-8BDA-360C92861D5F}"/>
    <cellStyle name="Comma 2 2 2 2 10 2 7" xfId="21312" xr:uid="{3ECB1985-E039-40EC-9377-3746393C1315}"/>
    <cellStyle name="Comma 2 2 2 2 10 3" xfId="2328" xr:uid="{A8E13855-0C35-4008-9299-81BA3C784E05}"/>
    <cellStyle name="Comma 2 2 2 2 10 3 2" xfId="16928" xr:uid="{92DA6341-7424-4014-9D08-E3B914EA48B2}"/>
    <cellStyle name="Comma 2 2 2 2 10 3 2 2" xfId="53436" xr:uid="{A642E990-5183-4FEB-9969-928329F7834B}"/>
    <cellStyle name="Comma 2 2 2 2 10 3 2 3" xfId="35182" xr:uid="{E9A6B175-C339-4239-8AFA-9BDCF28BC446}"/>
    <cellStyle name="Comma 2 2 2 2 10 3 3" xfId="13278" xr:uid="{7FAF47F0-8763-4D8F-B3DA-CE5D557129CF}"/>
    <cellStyle name="Comma 2 2 2 2 10 3 3 2" xfId="49786" xr:uid="{97F34556-51DC-4899-B78D-483DFC7EE6CC}"/>
    <cellStyle name="Comma 2 2 2 2 10 3 3 3" xfId="31532" xr:uid="{2A9251B4-7E20-438F-B28F-201F932FDB09}"/>
    <cellStyle name="Comma 2 2 2 2 10 3 4" xfId="9628" xr:uid="{4C572F09-F830-417B-87D3-7BF69F2F0E46}"/>
    <cellStyle name="Comma 2 2 2 2 10 3 4 2" xfId="46136" xr:uid="{7F0DDFF4-5994-48D3-B7DA-60B677337671}"/>
    <cellStyle name="Comma 2 2 2 2 10 3 4 3" xfId="27882" xr:uid="{0AA5F1E2-2403-4F6C-9324-1ED9060E7305}"/>
    <cellStyle name="Comma 2 2 2 2 10 3 5" xfId="5978" xr:uid="{F0B5A595-6E01-42B8-9AB6-B1B9B9DD6ADA}"/>
    <cellStyle name="Comma 2 2 2 2 10 3 5 2" xfId="42486" xr:uid="{00FA88E8-1A79-45D2-AEA1-D7B46438DFEF}"/>
    <cellStyle name="Comma 2 2 2 2 10 3 5 3" xfId="24232" xr:uid="{491DF8E1-0101-4E8F-B713-3CC386421F67}"/>
    <cellStyle name="Comma 2 2 2 2 10 3 6" xfId="38836" xr:uid="{603A0477-0043-4F6D-961C-3C431731FE00}"/>
    <cellStyle name="Comma 2 2 2 2 10 3 7" xfId="20582" xr:uid="{505B1C69-CDE4-47F2-9C59-D6A348DEF326}"/>
    <cellStyle name="Comma 2 2 2 2 10 4" xfId="1598" xr:uid="{F850204E-0F24-473D-BDC2-B2CF482986A0}"/>
    <cellStyle name="Comma 2 2 2 2 10 4 2" xfId="16198" xr:uid="{D004FAD5-C151-4FF2-B957-80D892F72E94}"/>
    <cellStyle name="Comma 2 2 2 2 10 4 2 2" xfId="52706" xr:uid="{C21C94C2-3069-452E-9E8F-7BF7D4BBD797}"/>
    <cellStyle name="Comma 2 2 2 2 10 4 2 3" xfId="34452" xr:uid="{93FEC4F0-D27C-45F2-8FCB-9FB74C9C9747}"/>
    <cellStyle name="Comma 2 2 2 2 10 4 3" xfId="12548" xr:uid="{4C8B4EC4-F32D-442E-90B2-C5A92223281B}"/>
    <cellStyle name="Comma 2 2 2 2 10 4 3 2" xfId="49056" xr:uid="{F7B188D5-6802-4C45-9ECF-B643857B9D96}"/>
    <cellStyle name="Comma 2 2 2 2 10 4 3 3" xfId="30802" xr:uid="{62E06D07-4352-4C9F-9EE3-EC8522D86FE7}"/>
    <cellStyle name="Comma 2 2 2 2 10 4 4" xfId="8898" xr:uid="{E7E7BA61-3843-474F-BB61-90A2C1D3F363}"/>
    <cellStyle name="Comma 2 2 2 2 10 4 4 2" xfId="45406" xr:uid="{359A7C16-3BF8-4E0A-965B-D76F8D7C2DAF}"/>
    <cellStyle name="Comma 2 2 2 2 10 4 4 3" xfId="27152" xr:uid="{DD4A4AB0-E4C6-46D7-9BAE-57B4FD9E6D63}"/>
    <cellStyle name="Comma 2 2 2 2 10 4 5" xfId="5248" xr:uid="{0B802119-F25C-49B0-8E5A-40DC657FE57E}"/>
    <cellStyle name="Comma 2 2 2 2 10 4 5 2" xfId="41756" xr:uid="{96B72941-C323-4E7E-9B0D-29C68851E382}"/>
    <cellStyle name="Comma 2 2 2 2 10 4 5 3" xfId="23502" xr:uid="{74A5D657-B1F9-4DE6-B01E-F6F4333644DE}"/>
    <cellStyle name="Comma 2 2 2 2 10 4 6" xfId="38106" xr:uid="{C1F5A00E-4557-43C3-8362-DE8E7D08385F}"/>
    <cellStyle name="Comma 2 2 2 2 10 4 7" xfId="19852" xr:uid="{0463CA7D-22EF-4AA0-8D59-6F67C30EE209}"/>
    <cellStyle name="Comma 2 2 2 2 10 5" xfId="868" xr:uid="{53BBD188-5816-4728-88E5-10E1D2207571}"/>
    <cellStyle name="Comma 2 2 2 2 10 5 2" xfId="15468" xr:uid="{8251EDC5-09E4-4D00-A32D-FC1CC8600DE4}"/>
    <cellStyle name="Comma 2 2 2 2 10 5 2 2" xfId="51976" xr:uid="{A5B83AFF-FB6D-44B5-8A8B-307AC80004FB}"/>
    <cellStyle name="Comma 2 2 2 2 10 5 2 3" xfId="33722" xr:uid="{453895BE-0D86-428B-8414-C6195E50BE3E}"/>
    <cellStyle name="Comma 2 2 2 2 10 5 3" xfId="11818" xr:uid="{D0EB8F02-02EE-44BF-9737-19955C1E8B06}"/>
    <cellStyle name="Comma 2 2 2 2 10 5 3 2" xfId="48326" xr:uid="{D8EE7C6A-9B33-45CA-AC45-77CB2C984392}"/>
    <cellStyle name="Comma 2 2 2 2 10 5 3 3" xfId="30072" xr:uid="{7AF595F6-EE23-4694-892C-4274FD03934E}"/>
    <cellStyle name="Comma 2 2 2 2 10 5 4" xfId="8168" xr:uid="{4B6B93D0-5D2A-4339-B0C3-59DB07CB33BA}"/>
    <cellStyle name="Comma 2 2 2 2 10 5 4 2" xfId="44676" xr:uid="{81F64BB5-0E36-4D71-8C0E-4B30CA00CE94}"/>
    <cellStyle name="Comma 2 2 2 2 10 5 4 3" xfId="26422" xr:uid="{9DA43195-C36D-4E42-B4FE-983DE5D6472C}"/>
    <cellStyle name="Comma 2 2 2 2 10 5 5" xfId="4518" xr:uid="{8E84EB07-B572-46D5-822E-CBB617707AFD}"/>
    <cellStyle name="Comma 2 2 2 2 10 5 5 2" xfId="41026" xr:uid="{A6A51DE0-4C57-4EEF-AC28-5477936273B7}"/>
    <cellStyle name="Comma 2 2 2 2 10 5 5 3" xfId="22772" xr:uid="{372A1F33-2EC2-4049-A552-B1DE51154123}"/>
    <cellStyle name="Comma 2 2 2 2 10 5 6" xfId="37376" xr:uid="{2283B407-A676-4DC6-9B45-D63E6429CB83}"/>
    <cellStyle name="Comma 2 2 2 2 10 5 7" xfId="19122" xr:uid="{39AFFBE4-9F09-4DCD-8F22-060E8EE5CC28}"/>
    <cellStyle name="Comma 2 2 2 2 10 6" xfId="14738" xr:uid="{558F0016-419A-4B10-8CA2-D94C9F93619C}"/>
    <cellStyle name="Comma 2 2 2 2 10 6 2" xfId="51246" xr:uid="{AFBC3984-697C-46F9-AE7F-FF64880B84F9}"/>
    <cellStyle name="Comma 2 2 2 2 10 6 3" xfId="32992" xr:uid="{797546ED-229F-43B4-A11E-62C1891802C8}"/>
    <cellStyle name="Comma 2 2 2 2 10 7" xfId="11088" xr:uid="{5BC3413A-4354-47ED-A640-4B17CA787805}"/>
    <cellStyle name="Comma 2 2 2 2 10 7 2" xfId="47596" xr:uid="{7DEF85B5-71A4-4DF2-9207-7A0B32964C2A}"/>
    <cellStyle name="Comma 2 2 2 2 10 7 3" xfId="29342" xr:uid="{01AC637B-4527-407C-95F7-409558C57745}"/>
    <cellStyle name="Comma 2 2 2 2 10 8" xfId="7438" xr:uid="{4E1DE82E-55D7-451D-B77E-1126C79043F6}"/>
    <cellStyle name="Comma 2 2 2 2 10 8 2" xfId="43946" xr:uid="{85D95498-6C08-4702-8B37-394735B5D46C}"/>
    <cellStyle name="Comma 2 2 2 2 10 8 3" xfId="25692" xr:uid="{49BBA019-66A5-41AE-A3DC-BEEC7F82B2CA}"/>
    <cellStyle name="Comma 2 2 2 2 10 9" xfId="3788" xr:uid="{19252E07-AED7-4439-B9F7-E0C1883DF0C0}"/>
    <cellStyle name="Comma 2 2 2 2 10 9 2" xfId="40296" xr:uid="{8E8E28B5-1051-456B-BF4A-635C7AA00651}"/>
    <cellStyle name="Comma 2 2 2 2 10 9 3" xfId="22042" xr:uid="{6698B4AE-90D2-487D-AAF9-C08E954FDFAD}"/>
    <cellStyle name="Comma 2 2 2 2 11" xfId="2954" xr:uid="{CE6153F5-19CA-490B-AF13-E190E317DB06}"/>
    <cellStyle name="Comma 2 2 2 2 11 2" xfId="17554" xr:uid="{3D0F220B-EBCC-4004-A6D2-0ADE1FF1D6B5}"/>
    <cellStyle name="Comma 2 2 2 2 11 2 2" xfId="54062" xr:uid="{6B0AAA8D-65E8-435D-9D40-C6BD7835D6EE}"/>
    <cellStyle name="Comma 2 2 2 2 11 2 3" xfId="35808" xr:uid="{90F31A14-A9F4-4567-BD38-E7116F7E31BB}"/>
    <cellStyle name="Comma 2 2 2 2 11 3" xfId="13904" xr:uid="{45B52876-62F2-4F48-9F21-918778611399}"/>
    <cellStyle name="Comma 2 2 2 2 11 3 2" xfId="50412" xr:uid="{17342E17-A5FC-4400-9F11-B49BAA165BCE}"/>
    <cellStyle name="Comma 2 2 2 2 11 3 3" xfId="32158" xr:uid="{396DCF7D-E6C5-4EAC-8DCC-F90D0CB055B6}"/>
    <cellStyle name="Comma 2 2 2 2 11 4" xfId="10254" xr:uid="{958C3174-7751-453C-A07E-E0CD28E41B86}"/>
    <cellStyle name="Comma 2 2 2 2 11 4 2" xfId="46762" xr:uid="{AFEF4EC0-16CE-4FD3-B37A-D682C334C629}"/>
    <cellStyle name="Comma 2 2 2 2 11 4 3" xfId="28508" xr:uid="{68D968A4-D057-4022-AE6C-A1A2D798C67F}"/>
    <cellStyle name="Comma 2 2 2 2 11 5" xfId="6604" xr:uid="{188CF5B2-7E11-4968-ABE0-8CDA58697989}"/>
    <cellStyle name="Comma 2 2 2 2 11 5 2" xfId="43112" xr:uid="{4B7FE131-9713-4008-9FDC-412C64EBF701}"/>
    <cellStyle name="Comma 2 2 2 2 11 5 3" xfId="24858" xr:uid="{0B868C3A-0CDD-4047-9124-141A46B30B88}"/>
    <cellStyle name="Comma 2 2 2 2 11 6" xfId="39462" xr:uid="{3DC66578-8BAE-4F69-BBAB-F14D0E6F580E}"/>
    <cellStyle name="Comma 2 2 2 2 11 7" xfId="21208" xr:uid="{70F2B755-3982-4F8B-9A15-C9DA80B7BEDC}"/>
    <cellStyle name="Comma 2 2 2 2 12" xfId="2224" xr:uid="{49FD5B3E-B51F-4414-B731-61AB101F51DE}"/>
    <cellStyle name="Comma 2 2 2 2 12 2" xfId="16824" xr:uid="{558E7CC3-2A7D-4415-850F-7B6191DA7AD1}"/>
    <cellStyle name="Comma 2 2 2 2 12 2 2" xfId="53332" xr:uid="{75908598-18AE-457E-93F9-D2C07D56E926}"/>
    <cellStyle name="Comma 2 2 2 2 12 2 3" xfId="35078" xr:uid="{F76B839D-37CD-4A14-A03B-B80BBEA823AF}"/>
    <cellStyle name="Comma 2 2 2 2 12 3" xfId="13174" xr:uid="{63DDE135-BADE-4FD2-9820-D2FCA18F9915}"/>
    <cellStyle name="Comma 2 2 2 2 12 3 2" xfId="49682" xr:uid="{780252FE-4768-4BAC-9D9E-67956DF4400A}"/>
    <cellStyle name="Comma 2 2 2 2 12 3 3" xfId="31428" xr:uid="{4B8191F8-47DF-49C7-A1F7-59997C7AE80C}"/>
    <cellStyle name="Comma 2 2 2 2 12 4" xfId="9524" xr:uid="{8169248B-5F88-485D-A3C2-8F4D2AC78151}"/>
    <cellStyle name="Comma 2 2 2 2 12 4 2" xfId="46032" xr:uid="{FD1C3C72-E948-4C86-8166-7737B15094C3}"/>
    <cellStyle name="Comma 2 2 2 2 12 4 3" xfId="27778" xr:uid="{7884D782-B81B-4128-97F2-C3C025F6A618}"/>
    <cellStyle name="Comma 2 2 2 2 12 5" xfId="5874" xr:uid="{7F5278D8-13F5-4F44-AB6D-C30398871B80}"/>
    <cellStyle name="Comma 2 2 2 2 12 5 2" xfId="42382" xr:uid="{1CAD2494-C4BF-48E6-8943-8C9BF300D2CA}"/>
    <cellStyle name="Comma 2 2 2 2 12 5 3" xfId="24128" xr:uid="{3E6D35D0-2888-406B-9A5B-36BE1640A42E}"/>
    <cellStyle name="Comma 2 2 2 2 12 6" xfId="38732" xr:uid="{A5B17D31-69DA-439E-9974-0655E14784FC}"/>
    <cellStyle name="Comma 2 2 2 2 12 7" xfId="20478" xr:uid="{2EC8A378-E4CE-4DCB-80B3-A103E101B14A}"/>
    <cellStyle name="Comma 2 2 2 2 13" xfId="1494" xr:uid="{AA7B4CC5-099B-48AC-AF64-D63E726A518E}"/>
    <cellStyle name="Comma 2 2 2 2 13 2" xfId="16094" xr:uid="{A6BFCA07-AC72-4B60-B9B3-2A2162951528}"/>
    <cellStyle name="Comma 2 2 2 2 13 2 2" xfId="52602" xr:uid="{BD41E8CA-B635-4EC9-896B-7A754A2BF01B}"/>
    <cellStyle name="Comma 2 2 2 2 13 2 3" xfId="34348" xr:uid="{83D2DD2B-839B-41AA-AA93-891995C53462}"/>
    <cellStyle name="Comma 2 2 2 2 13 3" xfId="12444" xr:uid="{66BA0DB5-AF96-4C94-82A2-2EF1D1A94034}"/>
    <cellStyle name="Comma 2 2 2 2 13 3 2" xfId="48952" xr:uid="{A56D6A11-6C9A-4AEB-AFA8-53212CDBE1F7}"/>
    <cellStyle name="Comma 2 2 2 2 13 3 3" xfId="30698" xr:uid="{19553AA9-F4D1-485E-B6BF-5DF6EFD41169}"/>
    <cellStyle name="Comma 2 2 2 2 13 4" xfId="8794" xr:uid="{D66D0171-32A1-457C-B062-E96CB593675E}"/>
    <cellStyle name="Comma 2 2 2 2 13 4 2" xfId="45302" xr:uid="{B9444794-B440-4D52-984E-CE5A6E515BE7}"/>
    <cellStyle name="Comma 2 2 2 2 13 4 3" xfId="27048" xr:uid="{F5B9A0EC-31C5-4B67-A2F6-A107E0F3AE81}"/>
    <cellStyle name="Comma 2 2 2 2 13 5" xfId="5144" xr:uid="{336E041D-6EF4-452A-99D7-4843C0D58203}"/>
    <cellStyle name="Comma 2 2 2 2 13 5 2" xfId="41652" xr:uid="{23F4F7EA-5FBD-4045-9988-CC3102956C87}"/>
    <cellStyle name="Comma 2 2 2 2 13 5 3" xfId="23398" xr:uid="{BC068113-489B-487A-8C00-72C7CC6140AD}"/>
    <cellStyle name="Comma 2 2 2 2 13 6" xfId="38002" xr:uid="{782C07CB-82AA-4893-B43C-9BF2AED060ED}"/>
    <cellStyle name="Comma 2 2 2 2 13 7" xfId="19748" xr:uid="{329B58C4-23B4-4460-B4EF-47A1C9EF4761}"/>
    <cellStyle name="Comma 2 2 2 2 14" xfId="764" xr:uid="{BAC102F7-A494-49D5-ABD5-BCE7193A28EA}"/>
    <cellStyle name="Comma 2 2 2 2 14 2" xfId="15364" xr:uid="{0B6B3E2F-2426-41BB-A358-CB04C10CDEF6}"/>
    <cellStyle name="Comma 2 2 2 2 14 2 2" xfId="51872" xr:uid="{9ECB1710-3BDA-4AC0-8685-573CA39741D8}"/>
    <cellStyle name="Comma 2 2 2 2 14 2 3" xfId="33618" xr:uid="{D976EADB-6951-4476-A647-3751A3340D67}"/>
    <cellStyle name="Comma 2 2 2 2 14 3" xfId="11714" xr:uid="{8A0D4EB6-3CBF-4261-9837-4538FC5E9F71}"/>
    <cellStyle name="Comma 2 2 2 2 14 3 2" xfId="48222" xr:uid="{83642AD1-12FA-4A3D-A741-609E7596084E}"/>
    <cellStyle name="Comma 2 2 2 2 14 3 3" xfId="29968" xr:uid="{DADE25CE-4A45-4EFC-AA3E-38FDAAFBD8DC}"/>
    <cellStyle name="Comma 2 2 2 2 14 4" xfId="8064" xr:uid="{C0F910A9-1F76-4F58-A893-59CE0D74029A}"/>
    <cellStyle name="Comma 2 2 2 2 14 4 2" xfId="44572" xr:uid="{C9B49C6D-987B-462E-BB13-9B606C79D1CE}"/>
    <cellStyle name="Comma 2 2 2 2 14 4 3" xfId="26318" xr:uid="{558F1D84-9B25-4B46-983E-03710EC4AD89}"/>
    <cellStyle name="Comma 2 2 2 2 14 5" xfId="4414" xr:uid="{0143659C-D65C-4A8B-B124-32BDCA36C547}"/>
    <cellStyle name="Comma 2 2 2 2 14 5 2" xfId="40922" xr:uid="{B6E4EA71-6CEA-4B5C-8B7B-310DA94F4DA8}"/>
    <cellStyle name="Comma 2 2 2 2 14 5 3" xfId="22668" xr:uid="{DC298ABB-3BFA-46AC-ADA8-6E9137D527D8}"/>
    <cellStyle name="Comma 2 2 2 2 14 6" xfId="37272" xr:uid="{90E49F8C-48CD-4091-A016-19F53FD27675}"/>
    <cellStyle name="Comma 2 2 2 2 14 7" xfId="19018" xr:uid="{951E3CC0-5FBB-47B0-8F52-CBCD21203629}"/>
    <cellStyle name="Comma 2 2 2 2 15" xfId="14634" xr:uid="{1A901D37-0749-41F4-A3B2-0804B951CDA3}"/>
    <cellStyle name="Comma 2 2 2 2 15 2" xfId="51142" xr:uid="{80255F2D-7107-418C-A133-ACAB3E75AE54}"/>
    <cellStyle name="Comma 2 2 2 2 15 3" xfId="32888" xr:uid="{DCF9D57B-34F8-4D32-9A75-AE72EC246049}"/>
    <cellStyle name="Comma 2 2 2 2 16" xfId="10984" xr:uid="{A7C01776-FA1E-40E1-BE4B-4B5CF26C1FFC}"/>
    <cellStyle name="Comma 2 2 2 2 16 2" xfId="47492" xr:uid="{F67A917C-7570-434C-BF36-88B16E84A66C}"/>
    <cellStyle name="Comma 2 2 2 2 16 3" xfId="29238" xr:uid="{B1299182-09E9-4409-B6BD-77F8E9E03144}"/>
    <cellStyle name="Comma 2 2 2 2 17" xfId="7334" xr:uid="{121135E4-DDE9-4B9B-AA27-A657595D657F}"/>
    <cellStyle name="Comma 2 2 2 2 17 2" xfId="43842" xr:uid="{A47BB57C-1202-4711-A315-3F9F6BD25DB8}"/>
    <cellStyle name="Comma 2 2 2 2 17 3" xfId="25588" xr:uid="{998D4810-FEF1-4120-BEB2-8F6497DD4B01}"/>
    <cellStyle name="Comma 2 2 2 2 18" xfId="3684" xr:uid="{F5E6C60F-F148-4FCD-9F97-C50156157C59}"/>
    <cellStyle name="Comma 2 2 2 2 18 2" xfId="40192" xr:uid="{5108E3BD-589D-4B95-8266-6D5C2BF5EC20}"/>
    <cellStyle name="Comma 2 2 2 2 18 3" xfId="21938" xr:uid="{5A7E63B7-0B0A-424C-B9FE-8305B3F54774}"/>
    <cellStyle name="Comma 2 2 2 2 19" xfId="36542" xr:uid="{1AFD338D-A8BB-4D9D-8DFC-186531B4E11D}"/>
    <cellStyle name="Comma 2 2 2 2 2" xfId="41" xr:uid="{227BB5F7-D4ED-47EE-8AB1-A0DB2C412A32}"/>
    <cellStyle name="Comma 2 2 2 2 2 10" xfId="2970" xr:uid="{F04F70BC-B9CC-442B-83F5-F6FA5EAD9489}"/>
    <cellStyle name="Comma 2 2 2 2 2 10 2" xfId="17570" xr:uid="{3F1FF967-DB3A-45D0-98BE-3386B7A7AC98}"/>
    <cellStyle name="Comma 2 2 2 2 2 10 2 2" xfId="54078" xr:uid="{9729CFC3-AD36-48AC-9887-950F54BF69E0}"/>
    <cellStyle name="Comma 2 2 2 2 2 10 2 3" xfId="35824" xr:uid="{DA8FC3A3-7596-48CD-A042-A58B5A79716B}"/>
    <cellStyle name="Comma 2 2 2 2 2 10 3" xfId="13920" xr:uid="{54267A1D-9DD4-4595-91E2-3160DF804950}"/>
    <cellStyle name="Comma 2 2 2 2 2 10 3 2" xfId="50428" xr:uid="{F120A91C-8D5C-4A28-9E2E-62625A61E17D}"/>
    <cellStyle name="Comma 2 2 2 2 2 10 3 3" xfId="32174" xr:uid="{202FA12F-9960-4971-83FE-D6BC4280119D}"/>
    <cellStyle name="Comma 2 2 2 2 2 10 4" xfId="10270" xr:uid="{80DA96B5-8786-4746-8D25-54A9CE62971E}"/>
    <cellStyle name="Comma 2 2 2 2 2 10 4 2" xfId="46778" xr:uid="{D7271092-36AB-47ED-8CBF-7427CDF93C8D}"/>
    <cellStyle name="Comma 2 2 2 2 2 10 4 3" xfId="28524" xr:uid="{B967FD9D-2870-4BF0-8F07-1FEEB41E1D97}"/>
    <cellStyle name="Comma 2 2 2 2 2 10 5" xfId="6620" xr:uid="{F3016043-D04A-4795-BD1A-5CDAB42CEA4D}"/>
    <cellStyle name="Comma 2 2 2 2 2 10 5 2" xfId="43128" xr:uid="{00FFCD3B-E39A-479D-856A-58E48669E1F0}"/>
    <cellStyle name="Comma 2 2 2 2 2 10 5 3" xfId="24874" xr:uid="{A1AC2110-D139-476C-8632-84ACD7961DE9}"/>
    <cellStyle name="Comma 2 2 2 2 2 10 6" xfId="39478" xr:uid="{EB457FE3-2B5A-4901-B6B8-40552766D2CB}"/>
    <cellStyle name="Comma 2 2 2 2 2 10 7" xfId="21224" xr:uid="{FFEE5FB5-B8C7-4A95-8FCB-521EFA283C63}"/>
    <cellStyle name="Comma 2 2 2 2 2 11" xfId="2240" xr:uid="{1101AD67-AB96-40DD-A50D-FD4ED9BED548}"/>
    <cellStyle name="Comma 2 2 2 2 2 11 2" xfId="16840" xr:uid="{140EB3F5-AE49-48BD-88D3-E3A39FA8C41D}"/>
    <cellStyle name="Comma 2 2 2 2 2 11 2 2" xfId="53348" xr:uid="{5E997894-8DA1-4DA0-8D5A-B005684FCB3A}"/>
    <cellStyle name="Comma 2 2 2 2 2 11 2 3" xfId="35094" xr:uid="{D460B088-227E-4945-87D0-E1FFE64179F3}"/>
    <cellStyle name="Comma 2 2 2 2 2 11 3" xfId="13190" xr:uid="{E5A1E63A-FF85-49B1-9162-98DCE0181A09}"/>
    <cellStyle name="Comma 2 2 2 2 2 11 3 2" xfId="49698" xr:uid="{40B89A66-4B33-4AD6-A61F-521F2AC6E627}"/>
    <cellStyle name="Comma 2 2 2 2 2 11 3 3" xfId="31444" xr:uid="{A96DE72B-3BD9-4ED0-A0D4-D56B354DC4F9}"/>
    <cellStyle name="Comma 2 2 2 2 2 11 4" xfId="9540" xr:uid="{62705149-FA76-4957-BBE0-3119D00C1471}"/>
    <cellStyle name="Comma 2 2 2 2 2 11 4 2" xfId="46048" xr:uid="{D16C7A6C-2FE8-4C2A-87FA-ECD6D5C834BD}"/>
    <cellStyle name="Comma 2 2 2 2 2 11 4 3" xfId="27794" xr:uid="{5336C6BB-D48A-4C53-8D9F-B8BB27414D89}"/>
    <cellStyle name="Comma 2 2 2 2 2 11 5" xfId="5890" xr:uid="{CB291338-97E0-4E67-82F7-103D007286C6}"/>
    <cellStyle name="Comma 2 2 2 2 2 11 5 2" xfId="42398" xr:uid="{3AE2202C-EA4A-4D24-B50E-D3859239A32A}"/>
    <cellStyle name="Comma 2 2 2 2 2 11 5 3" xfId="24144" xr:uid="{DD719ADD-8F97-454B-A27B-C4529CDF521B}"/>
    <cellStyle name="Comma 2 2 2 2 2 11 6" xfId="38748" xr:uid="{6845951F-4D50-4538-954A-7A1F221D96BF}"/>
    <cellStyle name="Comma 2 2 2 2 2 11 7" xfId="20494" xr:uid="{CF187FFA-C1E6-4BE7-8DC6-1D0AE3987FBE}"/>
    <cellStyle name="Comma 2 2 2 2 2 12" xfId="1510" xr:uid="{5E78CCD2-07E2-4211-8C4D-9220A5418F29}"/>
    <cellStyle name="Comma 2 2 2 2 2 12 2" xfId="16110" xr:uid="{630537B6-5747-45FD-BF5F-914F6447F8C7}"/>
    <cellStyle name="Comma 2 2 2 2 2 12 2 2" xfId="52618" xr:uid="{40CDDBA4-8AA6-4D22-995F-A896CB451CC3}"/>
    <cellStyle name="Comma 2 2 2 2 2 12 2 3" xfId="34364" xr:uid="{9961FBF8-3C44-44AE-AADC-28ACB97016C8}"/>
    <cellStyle name="Comma 2 2 2 2 2 12 3" xfId="12460" xr:uid="{D91921AA-95D6-423E-88A5-E99C7952DC74}"/>
    <cellStyle name="Comma 2 2 2 2 2 12 3 2" xfId="48968" xr:uid="{D1F36240-0246-4A1D-B2FA-139C74273CA7}"/>
    <cellStyle name="Comma 2 2 2 2 2 12 3 3" xfId="30714" xr:uid="{6900DF6E-8BF3-481E-93EC-3BED738593F1}"/>
    <cellStyle name="Comma 2 2 2 2 2 12 4" xfId="8810" xr:uid="{2397C513-54E3-4C42-B735-DBE3FE9554EE}"/>
    <cellStyle name="Comma 2 2 2 2 2 12 4 2" xfId="45318" xr:uid="{CF33E692-0CA5-418F-BE45-1C9BF53F1110}"/>
    <cellStyle name="Comma 2 2 2 2 2 12 4 3" xfId="27064" xr:uid="{0F2EDC14-5FC0-44AB-8DCE-C3791BC85359}"/>
    <cellStyle name="Comma 2 2 2 2 2 12 5" xfId="5160" xr:uid="{C761B01F-A700-44F5-B831-DEDFC2574998}"/>
    <cellStyle name="Comma 2 2 2 2 2 12 5 2" xfId="41668" xr:uid="{96E6D1EB-F9B9-4651-BA11-74566D11F554}"/>
    <cellStyle name="Comma 2 2 2 2 2 12 5 3" xfId="23414" xr:uid="{63699ED9-CBF8-458F-B320-C0470BDCD3A7}"/>
    <cellStyle name="Comma 2 2 2 2 2 12 6" xfId="38018" xr:uid="{B8972EB5-5300-4945-829B-3200EBD41A03}"/>
    <cellStyle name="Comma 2 2 2 2 2 12 7" xfId="19764" xr:uid="{C46C6D8F-0AB7-4390-9CA9-CAE201BC2399}"/>
    <cellStyle name="Comma 2 2 2 2 2 13" xfId="780" xr:uid="{C0228588-F4F3-4A68-9BD8-42EA0EB02141}"/>
    <cellStyle name="Comma 2 2 2 2 2 13 2" xfId="15380" xr:uid="{44FD52F8-A3CD-4F61-A124-C3646868DFF4}"/>
    <cellStyle name="Comma 2 2 2 2 2 13 2 2" xfId="51888" xr:uid="{3AC4F109-B34C-48AE-ABB0-D75CC585A37D}"/>
    <cellStyle name="Comma 2 2 2 2 2 13 2 3" xfId="33634" xr:uid="{31FF6F02-1589-4758-8026-C106A9CF1BF2}"/>
    <cellStyle name="Comma 2 2 2 2 2 13 3" xfId="11730" xr:uid="{19508D52-B600-430E-A1DC-A19FBA286D6A}"/>
    <cellStyle name="Comma 2 2 2 2 2 13 3 2" xfId="48238" xr:uid="{0C97A68F-9076-4F4D-96BE-C9C25A0F56EC}"/>
    <cellStyle name="Comma 2 2 2 2 2 13 3 3" xfId="29984" xr:uid="{F2ABAC82-7F53-4131-86CD-231781E651F3}"/>
    <cellStyle name="Comma 2 2 2 2 2 13 4" xfId="8080" xr:uid="{FE490B33-EFBF-48C7-B4BD-75F9E8882526}"/>
    <cellStyle name="Comma 2 2 2 2 2 13 4 2" xfId="44588" xr:uid="{B0490095-9E39-4DE9-8B7C-8EE055666EFD}"/>
    <cellStyle name="Comma 2 2 2 2 2 13 4 3" xfId="26334" xr:uid="{F1F9A113-D964-4BB9-B2E2-D5EED03F6343}"/>
    <cellStyle name="Comma 2 2 2 2 2 13 5" xfId="4430" xr:uid="{3D305F0A-B1DF-4411-818B-11C6B7326F9D}"/>
    <cellStyle name="Comma 2 2 2 2 2 13 5 2" xfId="40938" xr:uid="{445978EC-3B7C-446A-92E4-CA54719A539C}"/>
    <cellStyle name="Comma 2 2 2 2 2 13 5 3" xfId="22684" xr:uid="{B78CEF4A-F766-4FA2-81BE-591EAE14D7FB}"/>
    <cellStyle name="Comma 2 2 2 2 2 13 6" xfId="37288" xr:uid="{06415D1C-AA95-4015-A683-9D4174A605F0}"/>
    <cellStyle name="Comma 2 2 2 2 2 13 7" xfId="19034" xr:uid="{5E429017-439B-4520-AF27-3A7DCC80C795}"/>
    <cellStyle name="Comma 2 2 2 2 2 14" xfId="14650" xr:uid="{94A6C7F4-B16F-4EE2-AF16-E0C3969F86E8}"/>
    <cellStyle name="Comma 2 2 2 2 2 14 2" xfId="51158" xr:uid="{80B58CE9-089D-435D-895D-0A81A58F7EAC}"/>
    <cellStyle name="Comma 2 2 2 2 2 14 3" xfId="32904" xr:uid="{BA6D7A29-A7D9-453C-B0FB-3A469311D3D5}"/>
    <cellStyle name="Comma 2 2 2 2 2 15" xfId="11000" xr:uid="{25967ADC-1249-42F4-89CC-DD8A523EC471}"/>
    <cellStyle name="Comma 2 2 2 2 2 15 2" xfId="47508" xr:uid="{378DBA2D-5E07-4AC0-B01C-9A03EA979EEC}"/>
    <cellStyle name="Comma 2 2 2 2 2 15 3" xfId="29254" xr:uid="{0AB98838-B134-4BF2-84E6-21AA14B2C584}"/>
    <cellStyle name="Comma 2 2 2 2 2 16" xfId="7350" xr:uid="{A3AB0C85-D976-4BB9-899E-3A5C2DAE6267}"/>
    <cellStyle name="Comma 2 2 2 2 2 16 2" xfId="43858" xr:uid="{3104FAC0-C1CF-4098-84DE-74BA3D97EB72}"/>
    <cellStyle name="Comma 2 2 2 2 2 16 3" xfId="25604" xr:uid="{B1961F19-6297-4E5F-9966-14BA38E81C24}"/>
    <cellStyle name="Comma 2 2 2 2 2 17" xfId="3700" xr:uid="{E91FCE08-798A-4A2B-A581-37F018CDAEE3}"/>
    <cellStyle name="Comma 2 2 2 2 2 17 2" xfId="40208" xr:uid="{75279DA4-1CCE-46CC-90F0-50C08F8F215D}"/>
    <cellStyle name="Comma 2 2 2 2 2 17 3" xfId="21954" xr:uid="{D7E99E19-DF42-49EC-8AB8-1782315CBA06}"/>
    <cellStyle name="Comma 2 2 2 2 2 18" xfId="36558" xr:uid="{973822D0-F93A-4EF8-8E23-0E865139884C}"/>
    <cellStyle name="Comma 2 2 2 2 2 19" xfId="18304" xr:uid="{469E5F3F-0C9D-488D-8623-7569C296A163}"/>
    <cellStyle name="Comma 2 2 2 2 2 2" xfId="115" xr:uid="{3321F51B-FC47-44CE-8536-E1AC7328A531}"/>
    <cellStyle name="Comma 2 2 2 2 2 2 10" xfId="1574" xr:uid="{0CA6A1A3-51B5-41D8-8A80-A2E3AFFD8730}"/>
    <cellStyle name="Comma 2 2 2 2 2 2 10 2" xfId="16174" xr:uid="{CAB5BF29-0A37-40F8-9B60-E65D57EE057D}"/>
    <cellStyle name="Comma 2 2 2 2 2 2 10 2 2" xfId="52682" xr:uid="{92D8F030-71BD-4857-8C2B-9266263C57F9}"/>
    <cellStyle name="Comma 2 2 2 2 2 2 10 2 3" xfId="34428" xr:uid="{C0E94FAD-5484-4F95-B78D-9716158C965C}"/>
    <cellStyle name="Comma 2 2 2 2 2 2 10 3" xfId="12524" xr:uid="{5C34906E-5507-4981-8B1C-166432125C3F}"/>
    <cellStyle name="Comma 2 2 2 2 2 2 10 3 2" xfId="49032" xr:uid="{9E84671A-6052-4E64-AB44-DDB247DC3840}"/>
    <cellStyle name="Comma 2 2 2 2 2 2 10 3 3" xfId="30778" xr:uid="{38A753A3-918B-4FF6-BFBC-AC6ACD3CCB02}"/>
    <cellStyle name="Comma 2 2 2 2 2 2 10 4" xfId="8874" xr:uid="{00049433-A616-4CE9-AACE-D25887ED4A07}"/>
    <cellStyle name="Comma 2 2 2 2 2 2 10 4 2" xfId="45382" xr:uid="{3E285004-C7AE-46B8-A79D-F4253DA6C733}"/>
    <cellStyle name="Comma 2 2 2 2 2 2 10 4 3" xfId="27128" xr:uid="{F2BA3033-7CE3-4405-9250-B1561891D56A}"/>
    <cellStyle name="Comma 2 2 2 2 2 2 10 5" xfId="5224" xr:uid="{E76C0621-B5D5-44B6-ADA8-86D5ACDCE924}"/>
    <cellStyle name="Comma 2 2 2 2 2 2 10 5 2" xfId="41732" xr:uid="{44E072D8-88D1-4E93-9DB3-947D208058EC}"/>
    <cellStyle name="Comma 2 2 2 2 2 2 10 5 3" xfId="23478" xr:uid="{7DFF486A-B80C-4F9A-9503-92F9618E437A}"/>
    <cellStyle name="Comma 2 2 2 2 2 2 10 6" xfId="38082" xr:uid="{8F05EED4-7BC6-48F5-B7B3-11D41D12F335}"/>
    <cellStyle name="Comma 2 2 2 2 2 2 10 7" xfId="19828" xr:uid="{D100BE25-B38D-42D2-ADDE-3908C262A457}"/>
    <cellStyle name="Comma 2 2 2 2 2 2 11" xfId="844" xr:uid="{8C961AF5-A943-4CF3-B4D9-790D86D2F374}"/>
    <cellStyle name="Comma 2 2 2 2 2 2 11 2" xfId="15444" xr:uid="{81A6B7EC-B33F-44FC-A3B7-4ABF7D97D8D8}"/>
    <cellStyle name="Comma 2 2 2 2 2 2 11 2 2" xfId="51952" xr:uid="{3B0D4F1C-7CD3-4297-A92B-5DA3FE7C35C8}"/>
    <cellStyle name="Comma 2 2 2 2 2 2 11 2 3" xfId="33698" xr:uid="{671AFDE0-5EA3-4487-A4DC-BF8AE05670C6}"/>
    <cellStyle name="Comma 2 2 2 2 2 2 11 3" xfId="11794" xr:uid="{37CA0D8F-76E6-4757-87F9-5D27ABE3D511}"/>
    <cellStyle name="Comma 2 2 2 2 2 2 11 3 2" xfId="48302" xr:uid="{C7042D34-1AA2-4084-BC92-C04031183E28}"/>
    <cellStyle name="Comma 2 2 2 2 2 2 11 3 3" xfId="30048" xr:uid="{89122AC1-9AD3-43FB-8665-557E075945A2}"/>
    <cellStyle name="Comma 2 2 2 2 2 2 11 4" xfId="8144" xr:uid="{4310CEB9-8B1B-483A-92C5-31398A2846C1}"/>
    <cellStyle name="Comma 2 2 2 2 2 2 11 4 2" xfId="44652" xr:uid="{7738FEA0-A475-49E5-A147-FF32270A0A30}"/>
    <cellStyle name="Comma 2 2 2 2 2 2 11 4 3" xfId="26398" xr:uid="{4B50341E-D253-426C-AFB6-9E739391DD67}"/>
    <cellStyle name="Comma 2 2 2 2 2 2 11 5" xfId="4494" xr:uid="{21C630C2-BB64-403B-963A-58ECB34DCA1A}"/>
    <cellStyle name="Comma 2 2 2 2 2 2 11 5 2" xfId="41002" xr:uid="{37B5A740-894C-4274-A86D-FE57668C6A95}"/>
    <cellStyle name="Comma 2 2 2 2 2 2 11 5 3" xfId="22748" xr:uid="{70F8A910-BAEF-4D05-BF11-CEF00540F2CF}"/>
    <cellStyle name="Comma 2 2 2 2 2 2 11 6" xfId="37352" xr:uid="{76D9682B-B71B-46A2-A091-1EDD4E3F7FB8}"/>
    <cellStyle name="Comma 2 2 2 2 2 2 11 7" xfId="19098" xr:uid="{280C1D98-5427-4AFB-A9B0-2E0AEB4C21C7}"/>
    <cellStyle name="Comma 2 2 2 2 2 2 12" xfId="14714" xr:uid="{404DDC67-6989-4781-BA54-F37FC47D802C}"/>
    <cellStyle name="Comma 2 2 2 2 2 2 12 2" xfId="51222" xr:uid="{E4F3015D-18EC-4314-9FD5-D2A2F9913466}"/>
    <cellStyle name="Comma 2 2 2 2 2 2 12 3" xfId="32968" xr:uid="{07D2C969-408F-44FB-BFD5-A941E27B41EA}"/>
    <cellStyle name="Comma 2 2 2 2 2 2 13" xfId="11064" xr:uid="{78F6C7F9-A178-43EF-9E11-3A1FDECB5BF4}"/>
    <cellStyle name="Comma 2 2 2 2 2 2 13 2" xfId="47572" xr:uid="{7478A894-2B58-4712-9222-CC66D95058A4}"/>
    <cellStyle name="Comma 2 2 2 2 2 2 13 3" xfId="29318" xr:uid="{F284F67F-D4FD-4503-A4FA-16A594D5F3F5}"/>
    <cellStyle name="Comma 2 2 2 2 2 2 14" xfId="7414" xr:uid="{D43894FB-4745-47AA-A1BD-F8AE188307C1}"/>
    <cellStyle name="Comma 2 2 2 2 2 2 14 2" xfId="43922" xr:uid="{7766AC40-452E-479F-B39A-CCE91476FDCF}"/>
    <cellStyle name="Comma 2 2 2 2 2 2 14 3" xfId="25668" xr:uid="{FFFE4ED9-D03C-444B-AE8F-AD96911CD0D9}"/>
    <cellStyle name="Comma 2 2 2 2 2 2 15" xfId="3764" xr:uid="{4D2D8D64-6CA0-4105-8ADD-71E63B4FF4A2}"/>
    <cellStyle name="Comma 2 2 2 2 2 2 15 2" xfId="40272" xr:uid="{4BB4C2F0-88B3-453D-AD1A-970262754D64}"/>
    <cellStyle name="Comma 2 2 2 2 2 2 15 3" xfId="22018" xr:uid="{5BBDA4A6-8D99-46A7-BA86-B221710DE1C9}"/>
    <cellStyle name="Comma 2 2 2 2 2 2 16" xfId="36622" xr:uid="{2838E9EF-3894-408C-8A45-282004DFFB08}"/>
    <cellStyle name="Comma 2 2 2 2 2 2 17" xfId="18368" xr:uid="{AC1926C7-EA50-46FF-A271-1FD92AD4FF71}"/>
    <cellStyle name="Comma 2 2 2 2 2 2 2" xfId="738" xr:uid="{D2958097-6BB1-4F6B-BDC0-059C968E03DE}"/>
    <cellStyle name="Comma 2 2 2 2 2 2 2 10" xfId="37246" xr:uid="{18C117A6-1179-45B9-BEC3-C0A37949F9DA}"/>
    <cellStyle name="Comma 2 2 2 2 2 2 2 11" xfId="18992" xr:uid="{B26C9CB8-6592-4356-8940-31B87EB98CD3}"/>
    <cellStyle name="Comma 2 2 2 2 2 2 2 2" xfId="3658" xr:uid="{9C5AFF69-E296-43D6-8CA5-4BAEB448BE8E}"/>
    <cellStyle name="Comma 2 2 2 2 2 2 2 2 2" xfId="18258" xr:uid="{478DB85F-0855-43F4-ABA5-5877B5F93EBB}"/>
    <cellStyle name="Comma 2 2 2 2 2 2 2 2 2 2" xfId="54766" xr:uid="{8D73A88C-3962-4E44-BF73-B80FB39CC373}"/>
    <cellStyle name="Comma 2 2 2 2 2 2 2 2 2 3" xfId="36512" xr:uid="{9BF48B97-F597-40B9-8AB9-6DAAB5A45A3F}"/>
    <cellStyle name="Comma 2 2 2 2 2 2 2 2 3" xfId="14608" xr:uid="{5543EA5B-E05C-4734-B66A-5E51B75C0E5B}"/>
    <cellStyle name="Comma 2 2 2 2 2 2 2 2 3 2" xfId="51116" xr:uid="{7232A73A-1C49-4A41-8841-AC67A3ABE5D4}"/>
    <cellStyle name="Comma 2 2 2 2 2 2 2 2 3 3" xfId="32862" xr:uid="{632BDC67-E997-48F4-9F9D-428078F4E46B}"/>
    <cellStyle name="Comma 2 2 2 2 2 2 2 2 4" xfId="10958" xr:uid="{C7FE9CF2-2AA0-4C50-906B-83569F922DEE}"/>
    <cellStyle name="Comma 2 2 2 2 2 2 2 2 4 2" xfId="47466" xr:uid="{EF169EE4-D043-45D1-92BE-490BA52AA332}"/>
    <cellStyle name="Comma 2 2 2 2 2 2 2 2 4 3" xfId="29212" xr:uid="{39179AEA-ED80-4322-9C02-0F69F397370F}"/>
    <cellStyle name="Comma 2 2 2 2 2 2 2 2 5" xfId="7308" xr:uid="{0807C5F1-9AD2-4C00-BB7B-EED986C10553}"/>
    <cellStyle name="Comma 2 2 2 2 2 2 2 2 5 2" xfId="43816" xr:uid="{A39814D8-181B-48AA-A220-0D96618DCA9F}"/>
    <cellStyle name="Comma 2 2 2 2 2 2 2 2 5 3" xfId="25562" xr:uid="{D0875B4A-958A-4526-B6F6-69CD71A92E6A}"/>
    <cellStyle name="Comma 2 2 2 2 2 2 2 2 6" xfId="40166" xr:uid="{3FE51632-0A87-42A5-A48C-9EAE681FF950}"/>
    <cellStyle name="Comma 2 2 2 2 2 2 2 2 7" xfId="21912" xr:uid="{1AF80780-2373-4C50-9499-8162F8C9DE5D}"/>
    <cellStyle name="Comma 2 2 2 2 2 2 2 3" xfId="2928" xr:uid="{624A987A-4C81-40F9-B616-6E4953E5000A}"/>
    <cellStyle name="Comma 2 2 2 2 2 2 2 3 2" xfId="17528" xr:uid="{B163F4A6-CB8A-462C-852A-A612DA4C69A2}"/>
    <cellStyle name="Comma 2 2 2 2 2 2 2 3 2 2" xfId="54036" xr:uid="{52074CC0-DA65-4A70-8D05-02F4CB024350}"/>
    <cellStyle name="Comma 2 2 2 2 2 2 2 3 2 3" xfId="35782" xr:uid="{C79EA3CB-3AAD-4417-8AFC-687E6F3F3D33}"/>
    <cellStyle name="Comma 2 2 2 2 2 2 2 3 3" xfId="13878" xr:uid="{FB8428AF-1DE8-461D-9A46-DAFF4EE1AC5D}"/>
    <cellStyle name="Comma 2 2 2 2 2 2 2 3 3 2" xfId="50386" xr:uid="{D094723B-3E2A-4D93-B267-AC422692D438}"/>
    <cellStyle name="Comma 2 2 2 2 2 2 2 3 3 3" xfId="32132" xr:uid="{72AC97BA-7F2B-4677-A1CF-4903EF7BC517}"/>
    <cellStyle name="Comma 2 2 2 2 2 2 2 3 4" xfId="10228" xr:uid="{15C29BB4-1F26-4273-B6DD-6D52533A814F}"/>
    <cellStyle name="Comma 2 2 2 2 2 2 2 3 4 2" xfId="46736" xr:uid="{3B002269-9DB2-4917-96E7-845B67EC1FE0}"/>
    <cellStyle name="Comma 2 2 2 2 2 2 2 3 4 3" xfId="28482" xr:uid="{4C0D459D-931D-4099-8FDD-30303B24BE16}"/>
    <cellStyle name="Comma 2 2 2 2 2 2 2 3 5" xfId="6578" xr:uid="{8294DEBE-0FEA-4017-8A5D-605AA0510FA6}"/>
    <cellStyle name="Comma 2 2 2 2 2 2 2 3 5 2" xfId="43086" xr:uid="{F3C1F08D-5F24-48C0-BF6B-44616107D324}"/>
    <cellStyle name="Comma 2 2 2 2 2 2 2 3 5 3" xfId="24832" xr:uid="{3ABB216A-ED71-4669-A2B6-4F049BE5ACC2}"/>
    <cellStyle name="Comma 2 2 2 2 2 2 2 3 6" xfId="39436" xr:uid="{1421D918-F8B3-4C38-AF06-0B9DB176A108}"/>
    <cellStyle name="Comma 2 2 2 2 2 2 2 3 7" xfId="21182" xr:uid="{6E4745EA-874B-4B12-BA2F-CD8D1ED900B3}"/>
    <cellStyle name="Comma 2 2 2 2 2 2 2 4" xfId="2198" xr:uid="{867D609B-F18D-4D72-8EEA-6901BA89D002}"/>
    <cellStyle name="Comma 2 2 2 2 2 2 2 4 2" xfId="16798" xr:uid="{3DDCAC22-3168-4AC7-8CB6-19989A40E2A1}"/>
    <cellStyle name="Comma 2 2 2 2 2 2 2 4 2 2" xfId="53306" xr:uid="{851953CB-3F8B-48B0-9F68-16D8EBA794C2}"/>
    <cellStyle name="Comma 2 2 2 2 2 2 2 4 2 3" xfId="35052" xr:uid="{335D2B9A-55D8-4B5D-8387-75A2D25BCCA2}"/>
    <cellStyle name="Comma 2 2 2 2 2 2 2 4 3" xfId="13148" xr:uid="{A934A279-1195-4308-A908-8FA1F6744B26}"/>
    <cellStyle name="Comma 2 2 2 2 2 2 2 4 3 2" xfId="49656" xr:uid="{34E96066-2D27-4A24-9BB3-A5AAD5C6A069}"/>
    <cellStyle name="Comma 2 2 2 2 2 2 2 4 3 3" xfId="31402" xr:uid="{02E8D88F-C79F-4636-98ED-BC6A2AC088CD}"/>
    <cellStyle name="Comma 2 2 2 2 2 2 2 4 4" xfId="9498" xr:uid="{93730A5A-656C-4229-AFA6-A13141A5DEDC}"/>
    <cellStyle name="Comma 2 2 2 2 2 2 2 4 4 2" xfId="46006" xr:uid="{3742BBFA-D95D-4507-BB36-0FA62B84472E}"/>
    <cellStyle name="Comma 2 2 2 2 2 2 2 4 4 3" xfId="27752" xr:uid="{79DBC65F-508D-40C9-986E-A0951C2CC9CD}"/>
    <cellStyle name="Comma 2 2 2 2 2 2 2 4 5" xfId="5848" xr:uid="{4D2EED8F-877A-4F2F-BEF9-04FD351389BC}"/>
    <cellStyle name="Comma 2 2 2 2 2 2 2 4 5 2" xfId="42356" xr:uid="{061936BD-68B7-4B5A-88BB-903CC3F65886}"/>
    <cellStyle name="Comma 2 2 2 2 2 2 2 4 5 3" xfId="24102" xr:uid="{FB7FE17E-FEC8-4E64-AB06-2E39A1246943}"/>
    <cellStyle name="Comma 2 2 2 2 2 2 2 4 6" xfId="38706" xr:uid="{6C2BE318-15CC-4E2B-AC95-10EE88C1DC5A}"/>
    <cellStyle name="Comma 2 2 2 2 2 2 2 4 7" xfId="20452" xr:uid="{4B56B075-63B3-45B7-BF40-2EE94562185C}"/>
    <cellStyle name="Comma 2 2 2 2 2 2 2 5" xfId="1468" xr:uid="{EA6CDBE0-5170-4831-B9B9-C449A799590E}"/>
    <cellStyle name="Comma 2 2 2 2 2 2 2 5 2" xfId="16068" xr:uid="{9A205AA5-F5AF-4CF4-9B5B-4C9BAC39C2B5}"/>
    <cellStyle name="Comma 2 2 2 2 2 2 2 5 2 2" xfId="52576" xr:uid="{441DAC8A-63F2-4290-8F29-A008DE8390C9}"/>
    <cellStyle name="Comma 2 2 2 2 2 2 2 5 2 3" xfId="34322" xr:uid="{512DA992-1022-4023-A39F-075FB4DBC032}"/>
    <cellStyle name="Comma 2 2 2 2 2 2 2 5 3" xfId="12418" xr:uid="{81E3BCB0-0ED9-4453-AA44-D9EA934C581B}"/>
    <cellStyle name="Comma 2 2 2 2 2 2 2 5 3 2" xfId="48926" xr:uid="{A9E6B4A8-86BB-45D2-9C69-AA13C2FB0B79}"/>
    <cellStyle name="Comma 2 2 2 2 2 2 2 5 3 3" xfId="30672" xr:uid="{DD78FE70-70A8-4623-9890-56410FF68626}"/>
    <cellStyle name="Comma 2 2 2 2 2 2 2 5 4" xfId="8768" xr:uid="{1197DD35-6CDA-480C-98D0-89A70CDA3D18}"/>
    <cellStyle name="Comma 2 2 2 2 2 2 2 5 4 2" xfId="45276" xr:uid="{6DA924AF-6843-42F8-99F6-42F170C0CCA0}"/>
    <cellStyle name="Comma 2 2 2 2 2 2 2 5 4 3" xfId="27022" xr:uid="{0F776C93-B880-4082-9DEA-68EB383613CB}"/>
    <cellStyle name="Comma 2 2 2 2 2 2 2 5 5" xfId="5118" xr:uid="{D79EE8AE-98A8-4E91-9500-D3D6387D75C4}"/>
    <cellStyle name="Comma 2 2 2 2 2 2 2 5 5 2" xfId="41626" xr:uid="{99E09EDC-7687-4FDA-B78C-9EAE749DB8EE}"/>
    <cellStyle name="Comma 2 2 2 2 2 2 2 5 5 3" xfId="23372" xr:uid="{7ADF1308-37A9-45AC-91D3-1B1D2C9B7BDD}"/>
    <cellStyle name="Comma 2 2 2 2 2 2 2 5 6" xfId="37976" xr:uid="{1864E612-2903-4A52-AB7B-55670FDD6336}"/>
    <cellStyle name="Comma 2 2 2 2 2 2 2 5 7" xfId="19722" xr:uid="{8E9EF47D-6A0F-4E84-B7D6-5B6C23200454}"/>
    <cellStyle name="Comma 2 2 2 2 2 2 2 6" xfId="15338" xr:uid="{353B8E25-6637-45BB-A9A5-2381DF440381}"/>
    <cellStyle name="Comma 2 2 2 2 2 2 2 6 2" xfId="51846" xr:uid="{A4398C52-C1CA-4B55-9C12-C62B32D89D99}"/>
    <cellStyle name="Comma 2 2 2 2 2 2 2 6 3" xfId="33592" xr:uid="{E118E303-12B5-4A9E-BF20-D40CA1132CFB}"/>
    <cellStyle name="Comma 2 2 2 2 2 2 2 7" xfId="11688" xr:uid="{DDCA10EF-992D-47D9-90CC-287B05A40B92}"/>
    <cellStyle name="Comma 2 2 2 2 2 2 2 7 2" xfId="48196" xr:uid="{0D309922-9A46-4AD5-8F6C-AC87F7632C15}"/>
    <cellStyle name="Comma 2 2 2 2 2 2 2 7 3" xfId="29942" xr:uid="{0AC61298-1E12-4AF5-BDF9-17D51AF87AF4}"/>
    <cellStyle name="Comma 2 2 2 2 2 2 2 8" xfId="8038" xr:uid="{0F420763-8105-4308-884C-1DDE71DC6DB0}"/>
    <cellStyle name="Comma 2 2 2 2 2 2 2 8 2" xfId="44546" xr:uid="{580EF929-2AFF-417A-ABC1-05B0D2FAF4E7}"/>
    <cellStyle name="Comma 2 2 2 2 2 2 2 8 3" xfId="26292" xr:uid="{F431B2ED-70E5-4578-8BE6-98C852ACDE04}"/>
    <cellStyle name="Comma 2 2 2 2 2 2 2 9" xfId="4388" xr:uid="{ECD4D5A3-B40B-44F3-8113-742A188A9D65}"/>
    <cellStyle name="Comma 2 2 2 2 2 2 2 9 2" xfId="40896" xr:uid="{8195FB63-D222-4CF5-B600-9A1375FA6D03}"/>
    <cellStyle name="Comma 2 2 2 2 2 2 2 9 3" xfId="22642" xr:uid="{FFEDD9D2-8716-488E-BA16-6D1F14CA2D2C}"/>
    <cellStyle name="Comma 2 2 2 2 2 2 3" xfId="634" xr:uid="{F55D7C78-4F6A-4EF3-9789-67DD5ABE2509}"/>
    <cellStyle name="Comma 2 2 2 2 2 2 3 10" xfId="37142" xr:uid="{7AE169C5-58D5-4CD5-B83B-53DC7395AA37}"/>
    <cellStyle name="Comma 2 2 2 2 2 2 3 11" xfId="18888" xr:uid="{FF8DC4E9-2ACB-4B7A-A57A-65F2EA2D38FC}"/>
    <cellStyle name="Comma 2 2 2 2 2 2 3 2" xfId="3554" xr:uid="{CD6A6BF7-4F0D-4524-A01A-6311F3FAB811}"/>
    <cellStyle name="Comma 2 2 2 2 2 2 3 2 2" xfId="18154" xr:uid="{B6144FC2-C716-4C54-BBDF-92AD97B306A7}"/>
    <cellStyle name="Comma 2 2 2 2 2 2 3 2 2 2" xfId="54662" xr:uid="{6CFF88A9-78D7-4246-AC7D-21E0E68866D9}"/>
    <cellStyle name="Comma 2 2 2 2 2 2 3 2 2 3" xfId="36408" xr:uid="{CC9342D9-71BD-4D83-9EDB-03B2E0C35B95}"/>
    <cellStyle name="Comma 2 2 2 2 2 2 3 2 3" xfId="14504" xr:uid="{E35A82D4-E5F1-4D35-988E-959A40CEDAD7}"/>
    <cellStyle name="Comma 2 2 2 2 2 2 3 2 3 2" xfId="51012" xr:uid="{CC643D22-AE00-4B65-8B9E-05FC80F8F420}"/>
    <cellStyle name="Comma 2 2 2 2 2 2 3 2 3 3" xfId="32758" xr:uid="{347A1D4D-A4B3-4E08-BF22-AAAD7F63DA6E}"/>
    <cellStyle name="Comma 2 2 2 2 2 2 3 2 4" xfId="10854" xr:uid="{B6136D57-385C-436A-9661-F5ECCFE53757}"/>
    <cellStyle name="Comma 2 2 2 2 2 2 3 2 4 2" xfId="47362" xr:uid="{9386B501-1FB9-4837-81C9-E73FD5DD06DC}"/>
    <cellStyle name="Comma 2 2 2 2 2 2 3 2 4 3" xfId="29108" xr:uid="{22F0C244-9744-4FA0-BA43-B1D07A9CF000}"/>
    <cellStyle name="Comma 2 2 2 2 2 2 3 2 5" xfId="7204" xr:uid="{2FD5D2ED-D273-4AD1-A9AE-D59969D9F053}"/>
    <cellStyle name="Comma 2 2 2 2 2 2 3 2 5 2" xfId="43712" xr:uid="{14297ABB-74E7-40EE-B4B2-9B82D8B5CAC3}"/>
    <cellStyle name="Comma 2 2 2 2 2 2 3 2 5 3" xfId="25458" xr:uid="{C4563C41-9C46-4202-8614-6A51D973B78A}"/>
    <cellStyle name="Comma 2 2 2 2 2 2 3 2 6" xfId="40062" xr:uid="{A43D440E-797F-4994-A93F-423CC62289B5}"/>
    <cellStyle name="Comma 2 2 2 2 2 2 3 2 7" xfId="21808" xr:uid="{5D8AFBC7-0303-40FE-A527-C60FC78C973A}"/>
    <cellStyle name="Comma 2 2 2 2 2 2 3 3" xfId="2824" xr:uid="{A9C07741-A299-4C02-A294-BFBEA7BFC799}"/>
    <cellStyle name="Comma 2 2 2 2 2 2 3 3 2" xfId="17424" xr:uid="{49888304-CB77-4B75-8E9B-723059325C31}"/>
    <cellStyle name="Comma 2 2 2 2 2 2 3 3 2 2" xfId="53932" xr:uid="{672BAFE0-11E4-4BF7-B523-0CAB1830DB91}"/>
    <cellStyle name="Comma 2 2 2 2 2 2 3 3 2 3" xfId="35678" xr:uid="{216CE1EC-02DE-4A64-BC34-B7F668EE39B0}"/>
    <cellStyle name="Comma 2 2 2 2 2 2 3 3 3" xfId="13774" xr:uid="{0FFF9F25-2BEC-4142-9760-2725052D8A6E}"/>
    <cellStyle name="Comma 2 2 2 2 2 2 3 3 3 2" xfId="50282" xr:uid="{11A06ADD-1381-4471-B09B-7A459DCC9AB0}"/>
    <cellStyle name="Comma 2 2 2 2 2 2 3 3 3 3" xfId="32028" xr:uid="{2BA7002D-D374-4C93-A115-6A3FB116CB35}"/>
    <cellStyle name="Comma 2 2 2 2 2 2 3 3 4" xfId="10124" xr:uid="{B7178B6F-D89C-40CD-ACB1-4E762674EF96}"/>
    <cellStyle name="Comma 2 2 2 2 2 2 3 3 4 2" xfId="46632" xr:uid="{E2A69AE6-9589-4E9A-A6BB-3AC44CEB238B}"/>
    <cellStyle name="Comma 2 2 2 2 2 2 3 3 4 3" xfId="28378" xr:uid="{16EB2C0C-3BAE-40D3-B82D-3D4F55A87D2A}"/>
    <cellStyle name="Comma 2 2 2 2 2 2 3 3 5" xfId="6474" xr:uid="{9DBFA2E3-245E-47B2-AB70-23B99403E9E1}"/>
    <cellStyle name="Comma 2 2 2 2 2 2 3 3 5 2" xfId="42982" xr:uid="{552CD9D7-47F2-4908-893F-24E0B1220E2B}"/>
    <cellStyle name="Comma 2 2 2 2 2 2 3 3 5 3" xfId="24728" xr:uid="{9B6857A4-9F4E-4323-B64F-3AF93F468F84}"/>
    <cellStyle name="Comma 2 2 2 2 2 2 3 3 6" xfId="39332" xr:uid="{8E57F90A-4463-4AA0-996F-26352B53B26A}"/>
    <cellStyle name="Comma 2 2 2 2 2 2 3 3 7" xfId="21078" xr:uid="{2DC6A460-EDC6-4147-80D3-39D49909A5C9}"/>
    <cellStyle name="Comma 2 2 2 2 2 2 3 4" xfId="2094" xr:uid="{82BF449C-1B28-4BA0-A799-0C0421CF5563}"/>
    <cellStyle name="Comma 2 2 2 2 2 2 3 4 2" xfId="16694" xr:uid="{EC72CFB8-A288-43BE-AA2A-C3C5C0E90AFB}"/>
    <cellStyle name="Comma 2 2 2 2 2 2 3 4 2 2" xfId="53202" xr:uid="{1216B892-AA76-43CC-94F3-CE7819E494ED}"/>
    <cellStyle name="Comma 2 2 2 2 2 2 3 4 2 3" xfId="34948" xr:uid="{2286903E-80B8-4343-ADDD-F16DED9CF932}"/>
    <cellStyle name="Comma 2 2 2 2 2 2 3 4 3" xfId="13044" xr:uid="{C6D3E2CA-385C-4270-8706-AF7C471FE937}"/>
    <cellStyle name="Comma 2 2 2 2 2 2 3 4 3 2" xfId="49552" xr:uid="{2904860D-AAE1-4F62-91D1-156283561BA8}"/>
    <cellStyle name="Comma 2 2 2 2 2 2 3 4 3 3" xfId="31298" xr:uid="{E141463B-B5F5-48EA-A75C-E49DB7F9CBC4}"/>
    <cellStyle name="Comma 2 2 2 2 2 2 3 4 4" xfId="9394" xr:uid="{0841BB08-E86C-4C9E-B13A-7938DF03B053}"/>
    <cellStyle name="Comma 2 2 2 2 2 2 3 4 4 2" xfId="45902" xr:uid="{5CB8D61A-105B-49E7-8466-62CA412F3585}"/>
    <cellStyle name="Comma 2 2 2 2 2 2 3 4 4 3" xfId="27648" xr:uid="{6F7C8B0A-34F9-4761-9E2B-9E9B9796CB23}"/>
    <cellStyle name="Comma 2 2 2 2 2 2 3 4 5" xfId="5744" xr:uid="{6608D156-C7A8-4584-A5F9-EDB473A41049}"/>
    <cellStyle name="Comma 2 2 2 2 2 2 3 4 5 2" xfId="42252" xr:uid="{21EA1890-B759-45BB-B271-1A956F82C622}"/>
    <cellStyle name="Comma 2 2 2 2 2 2 3 4 5 3" xfId="23998" xr:uid="{FAB4A390-38C7-4B56-BADF-D15D29AA0C71}"/>
    <cellStyle name="Comma 2 2 2 2 2 2 3 4 6" xfId="38602" xr:uid="{254B4358-36CB-47AD-B55B-66EE8A5574B8}"/>
    <cellStyle name="Comma 2 2 2 2 2 2 3 4 7" xfId="20348" xr:uid="{C6CE0DD9-078C-48FD-8382-F332B870B8DB}"/>
    <cellStyle name="Comma 2 2 2 2 2 2 3 5" xfId="1364" xr:uid="{9F92345B-3619-45FE-A169-5DFA0E925F0E}"/>
    <cellStyle name="Comma 2 2 2 2 2 2 3 5 2" xfId="15964" xr:uid="{C6E25268-B3E2-464D-922D-AFB5E1C9487D}"/>
    <cellStyle name="Comma 2 2 2 2 2 2 3 5 2 2" xfId="52472" xr:uid="{AFD2DDC5-2CBE-4696-966D-66B77B64EFB6}"/>
    <cellStyle name="Comma 2 2 2 2 2 2 3 5 2 3" xfId="34218" xr:uid="{0A4C8DC3-B2D7-4796-BF18-00FD4AE661D1}"/>
    <cellStyle name="Comma 2 2 2 2 2 2 3 5 3" xfId="12314" xr:uid="{B11515FB-7E6E-422F-A621-4314251C0F2B}"/>
    <cellStyle name="Comma 2 2 2 2 2 2 3 5 3 2" xfId="48822" xr:uid="{F7E372C1-3928-4385-9CEB-82494D3754D4}"/>
    <cellStyle name="Comma 2 2 2 2 2 2 3 5 3 3" xfId="30568" xr:uid="{B3958D4A-15F7-46AA-BCB9-F1CCB9FD723E}"/>
    <cellStyle name="Comma 2 2 2 2 2 2 3 5 4" xfId="8664" xr:uid="{BE7AF084-233E-4680-800A-520BC1182198}"/>
    <cellStyle name="Comma 2 2 2 2 2 2 3 5 4 2" xfId="45172" xr:uid="{986BB013-887A-4FBE-9CC2-D532BC62C5BB}"/>
    <cellStyle name="Comma 2 2 2 2 2 2 3 5 4 3" xfId="26918" xr:uid="{A7495077-C119-4AA1-AA79-FB76574505F9}"/>
    <cellStyle name="Comma 2 2 2 2 2 2 3 5 5" xfId="5014" xr:uid="{3265863B-6BFC-4EB1-91B8-8372A6A346D9}"/>
    <cellStyle name="Comma 2 2 2 2 2 2 3 5 5 2" xfId="41522" xr:uid="{5377CEE1-4239-44F0-B7B9-FA20D90FD275}"/>
    <cellStyle name="Comma 2 2 2 2 2 2 3 5 5 3" xfId="23268" xr:uid="{4EE6BD62-DFB7-430E-BA3B-E92E4B0AA27D}"/>
    <cellStyle name="Comma 2 2 2 2 2 2 3 5 6" xfId="37872" xr:uid="{CEC2E68E-206A-4264-8C52-CE589BFE7718}"/>
    <cellStyle name="Comma 2 2 2 2 2 2 3 5 7" xfId="19618" xr:uid="{054226AE-994C-419D-9FF9-611AC1609527}"/>
    <cellStyle name="Comma 2 2 2 2 2 2 3 6" xfId="15234" xr:uid="{9274DDB2-D433-4246-BE91-3C6F393EA4A0}"/>
    <cellStyle name="Comma 2 2 2 2 2 2 3 6 2" xfId="51742" xr:uid="{39389501-D39E-46A1-822B-AC7FD517DA19}"/>
    <cellStyle name="Comma 2 2 2 2 2 2 3 6 3" xfId="33488" xr:uid="{40F0B6C1-3AA2-4CCB-A59F-D743AC2762B5}"/>
    <cellStyle name="Comma 2 2 2 2 2 2 3 7" xfId="11584" xr:uid="{88CFE50C-E5E7-4501-84F3-D9D41A8CF535}"/>
    <cellStyle name="Comma 2 2 2 2 2 2 3 7 2" xfId="48092" xr:uid="{25B0056B-59D6-4BB5-92CD-A56F50436B45}"/>
    <cellStyle name="Comma 2 2 2 2 2 2 3 7 3" xfId="29838" xr:uid="{C0E5140D-231C-43F5-A832-5EB3AC970A65}"/>
    <cellStyle name="Comma 2 2 2 2 2 2 3 8" xfId="7934" xr:uid="{B59888C2-4155-4114-A5DE-E3E5BF9BA716}"/>
    <cellStyle name="Comma 2 2 2 2 2 2 3 8 2" xfId="44442" xr:uid="{714E3D6B-DE1A-4F2F-B06C-79F498828E8C}"/>
    <cellStyle name="Comma 2 2 2 2 2 2 3 8 3" xfId="26188" xr:uid="{05DD825F-A04B-41F6-A4FE-7E774149C12B}"/>
    <cellStyle name="Comma 2 2 2 2 2 2 3 9" xfId="4284" xr:uid="{CD2F831E-17F1-4D5F-B0DD-600DC408853A}"/>
    <cellStyle name="Comma 2 2 2 2 2 2 3 9 2" xfId="40792" xr:uid="{03642F0E-1051-45CB-9997-F3F9218BE367}"/>
    <cellStyle name="Comma 2 2 2 2 2 2 3 9 3" xfId="22538" xr:uid="{F978C5C5-993B-4EA2-8917-647D60AE8999}"/>
    <cellStyle name="Comma 2 2 2 2 2 2 4" xfId="530" xr:uid="{0465D796-02D2-487E-B02B-AA1E9879B92B}"/>
    <cellStyle name="Comma 2 2 2 2 2 2 4 10" xfId="37038" xr:uid="{C76BA72B-8C31-4879-A1B4-833585A4D9E4}"/>
    <cellStyle name="Comma 2 2 2 2 2 2 4 11" xfId="18784" xr:uid="{B15ACDFB-38F5-44F9-B62A-747AB533E74E}"/>
    <cellStyle name="Comma 2 2 2 2 2 2 4 2" xfId="3450" xr:uid="{27793052-9BA9-4612-AF12-4BCA3DEF4A92}"/>
    <cellStyle name="Comma 2 2 2 2 2 2 4 2 2" xfId="18050" xr:uid="{51F802D6-FBEE-4246-9002-706B0378B780}"/>
    <cellStyle name="Comma 2 2 2 2 2 2 4 2 2 2" xfId="54558" xr:uid="{67CF3BB9-4ECB-4F1E-B0A3-DE977F802BAE}"/>
    <cellStyle name="Comma 2 2 2 2 2 2 4 2 2 3" xfId="36304" xr:uid="{560B9A53-F330-4ADF-BFFA-454416D5F855}"/>
    <cellStyle name="Comma 2 2 2 2 2 2 4 2 3" xfId="14400" xr:uid="{72D5725B-894A-419A-A6AD-43C719394F5D}"/>
    <cellStyle name="Comma 2 2 2 2 2 2 4 2 3 2" xfId="50908" xr:uid="{ACBA962F-6340-431E-8368-EA68BB5FDAA5}"/>
    <cellStyle name="Comma 2 2 2 2 2 2 4 2 3 3" xfId="32654" xr:uid="{4666978F-76F9-4F63-A34D-CAC3109B06AE}"/>
    <cellStyle name="Comma 2 2 2 2 2 2 4 2 4" xfId="10750" xr:uid="{F2D6364D-89C7-4D3B-A56D-6DB7000565C8}"/>
    <cellStyle name="Comma 2 2 2 2 2 2 4 2 4 2" xfId="47258" xr:uid="{0929DCAF-C217-4E09-88A6-30163E24D13F}"/>
    <cellStyle name="Comma 2 2 2 2 2 2 4 2 4 3" xfId="29004" xr:uid="{434AF8FE-C77C-455F-AFDE-2ADA99FC7B43}"/>
    <cellStyle name="Comma 2 2 2 2 2 2 4 2 5" xfId="7100" xr:uid="{D2361376-418A-4D1B-89A7-57D356519F58}"/>
    <cellStyle name="Comma 2 2 2 2 2 2 4 2 5 2" xfId="43608" xr:uid="{38D2ACDA-227D-4D9D-91B5-729D43FDDC93}"/>
    <cellStyle name="Comma 2 2 2 2 2 2 4 2 5 3" xfId="25354" xr:uid="{45D6C7DB-9F3D-4FD1-A19F-04B0AC61475D}"/>
    <cellStyle name="Comma 2 2 2 2 2 2 4 2 6" xfId="39958" xr:uid="{70EAFABF-DDD3-4EAB-9E40-386536BE6563}"/>
    <cellStyle name="Comma 2 2 2 2 2 2 4 2 7" xfId="21704" xr:uid="{76A6028C-BA10-4EE1-B610-F2F77A809062}"/>
    <cellStyle name="Comma 2 2 2 2 2 2 4 3" xfId="2720" xr:uid="{FF70E02B-6678-4414-A41E-E127C2F609C7}"/>
    <cellStyle name="Comma 2 2 2 2 2 2 4 3 2" xfId="17320" xr:uid="{B73EAEB6-3715-415F-81FC-DC9088D08532}"/>
    <cellStyle name="Comma 2 2 2 2 2 2 4 3 2 2" xfId="53828" xr:uid="{D8AB91A1-E52D-47F7-9F65-1A377C0ED798}"/>
    <cellStyle name="Comma 2 2 2 2 2 2 4 3 2 3" xfId="35574" xr:uid="{F61AF922-0CF7-4868-A075-186C96DEFC47}"/>
    <cellStyle name="Comma 2 2 2 2 2 2 4 3 3" xfId="13670" xr:uid="{D4A60792-9083-455B-9273-216B54A07B8B}"/>
    <cellStyle name="Comma 2 2 2 2 2 2 4 3 3 2" xfId="50178" xr:uid="{E13CCDF1-19E6-44A6-92B6-D6F0D25F65B4}"/>
    <cellStyle name="Comma 2 2 2 2 2 2 4 3 3 3" xfId="31924" xr:uid="{40343EB3-771D-40C4-8FB1-981F2E5AD938}"/>
    <cellStyle name="Comma 2 2 2 2 2 2 4 3 4" xfId="10020" xr:uid="{3C761B5F-6508-48FC-A2A1-CF78F1B172F5}"/>
    <cellStyle name="Comma 2 2 2 2 2 2 4 3 4 2" xfId="46528" xr:uid="{62F07037-F69B-4E6D-98C8-83A87F799819}"/>
    <cellStyle name="Comma 2 2 2 2 2 2 4 3 4 3" xfId="28274" xr:uid="{3B10E749-F3CC-4E56-B2D4-11C69E1BC943}"/>
    <cellStyle name="Comma 2 2 2 2 2 2 4 3 5" xfId="6370" xr:uid="{D0CE7FF1-97F5-4C35-8BB0-DC9F6B32C3B2}"/>
    <cellStyle name="Comma 2 2 2 2 2 2 4 3 5 2" xfId="42878" xr:uid="{D2CFCACF-B841-46E3-8A5F-B6B04CA0B62A}"/>
    <cellStyle name="Comma 2 2 2 2 2 2 4 3 5 3" xfId="24624" xr:uid="{FBF25F11-880B-4A89-BB0C-E7EE4E829218}"/>
    <cellStyle name="Comma 2 2 2 2 2 2 4 3 6" xfId="39228" xr:uid="{CF7691C0-2537-40C9-9D75-030B2023BB4C}"/>
    <cellStyle name="Comma 2 2 2 2 2 2 4 3 7" xfId="20974" xr:uid="{B4C56B9A-C7A2-4300-B858-BD0E30A6D660}"/>
    <cellStyle name="Comma 2 2 2 2 2 2 4 4" xfId="1990" xr:uid="{B5D3F341-D8DB-46E2-9270-994DABCABDE7}"/>
    <cellStyle name="Comma 2 2 2 2 2 2 4 4 2" xfId="16590" xr:uid="{6ED942D7-81B8-4163-B6AF-3AD6180692E7}"/>
    <cellStyle name="Comma 2 2 2 2 2 2 4 4 2 2" xfId="53098" xr:uid="{11EDA421-C3D0-47E3-936E-E496555E0903}"/>
    <cellStyle name="Comma 2 2 2 2 2 2 4 4 2 3" xfId="34844" xr:uid="{B1DBADC2-EA2E-43D5-9E54-8B617AB8FD1B}"/>
    <cellStyle name="Comma 2 2 2 2 2 2 4 4 3" xfId="12940" xr:uid="{F6CB95EA-26D8-41A0-B2AE-6C6519FB8B7A}"/>
    <cellStyle name="Comma 2 2 2 2 2 2 4 4 3 2" xfId="49448" xr:uid="{671C4E97-BAF6-40FA-9623-C84C214A5CDC}"/>
    <cellStyle name="Comma 2 2 2 2 2 2 4 4 3 3" xfId="31194" xr:uid="{DA812D6D-C24E-43CD-89FF-C13AA50281B0}"/>
    <cellStyle name="Comma 2 2 2 2 2 2 4 4 4" xfId="9290" xr:uid="{2C99ADAD-9E6A-4F6F-9856-A72959C52459}"/>
    <cellStyle name="Comma 2 2 2 2 2 2 4 4 4 2" xfId="45798" xr:uid="{74A9A4B5-EAF0-4631-B1F4-FAB7BAE9C0C1}"/>
    <cellStyle name="Comma 2 2 2 2 2 2 4 4 4 3" xfId="27544" xr:uid="{94FF03E3-2D8A-4BAE-BD7C-7D6FFEACB43E}"/>
    <cellStyle name="Comma 2 2 2 2 2 2 4 4 5" xfId="5640" xr:uid="{5118A412-A35C-4ACA-92C5-E9F57E220120}"/>
    <cellStyle name="Comma 2 2 2 2 2 2 4 4 5 2" xfId="42148" xr:uid="{6AB58121-F0ED-4702-A884-B669BA09A07B}"/>
    <cellStyle name="Comma 2 2 2 2 2 2 4 4 5 3" xfId="23894" xr:uid="{A2A960BB-FE54-438B-9FD4-F25F2E87C1D3}"/>
    <cellStyle name="Comma 2 2 2 2 2 2 4 4 6" xfId="38498" xr:uid="{E2558140-5E3F-4A31-9A1C-36498DDB2A5B}"/>
    <cellStyle name="Comma 2 2 2 2 2 2 4 4 7" xfId="20244" xr:uid="{9026C20D-701F-45A7-B528-1CF31180AEC7}"/>
    <cellStyle name="Comma 2 2 2 2 2 2 4 5" xfId="1260" xr:uid="{99C21EA8-261F-4A08-82F3-368FA5A68070}"/>
    <cellStyle name="Comma 2 2 2 2 2 2 4 5 2" xfId="15860" xr:uid="{6A386EEB-8808-41EF-8202-BD5A2232D644}"/>
    <cellStyle name="Comma 2 2 2 2 2 2 4 5 2 2" xfId="52368" xr:uid="{5DAF106B-F191-4107-B4C7-7578F3ABE5EB}"/>
    <cellStyle name="Comma 2 2 2 2 2 2 4 5 2 3" xfId="34114" xr:uid="{EFD0DEF0-C2B7-4FF8-8B2F-C906A26597AF}"/>
    <cellStyle name="Comma 2 2 2 2 2 2 4 5 3" xfId="12210" xr:uid="{9AF2D665-224B-4287-B0CB-E090399B7CC5}"/>
    <cellStyle name="Comma 2 2 2 2 2 2 4 5 3 2" xfId="48718" xr:uid="{50A859F4-5B81-4676-BEB5-40BF73877DA9}"/>
    <cellStyle name="Comma 2 2 2 2 2 2 4 5 3 3" xfId="30464" xr:uid="{1F152A5D-7CBD-459D-8499-023164A1B977}"/>
    <cellStyle name="Comma 2 2 2 2 2 2 4 5 4" xfId="8560" xr:uid="{2245BAFC-C990-411D-AED1-DDA05D62F6C3}"/>
    <cellStyle name="Comma 2 2 2 2 2 2 4 5 4 2" xfId="45068" xr:uid="{B05A9BE0-F96A-4C63-BED4-BFB7BEB54DF3}"/>
    <cellStyle name="Comma 2 2 2 2 2 2 4 5 4 3" xfId="26814" xr:uid="{156355FA-9491-4A4A-BC3A-68E366A1E705}"/>
    <cellStyle name="Comma 2 2 2 2 2 2 4 5 5" xfId="4910" xr:uid="{FE89A858-419D-4AA0-8963-916E42CCF6EB}"/>
    <cellStyle name="Comma 2 2 2 2 2 2 4 5 5 2" xfId="41418" xr:uid="{71560249-DFC6-48C2-973F-C238C9E009ED}"/>
    <cellStyle name="Comma 2 2 2 2 2 2 4 5 5 3" xfId="23164" xr:uid="{66E7BCAE-9A38-4F8A-997F-3BE520A697C8}"/>
    <cellStyle name="Comma 2 2 2 2 2 2 4 5 6" xfId="37768" xr:uid="{4EBA3E1C-956C-41C3-A473-A17A358F6BFF}"/>
    <cellStyle name="Comma 2 2 2 2 2 2 4 5 7" xfId="19514" xr:uid="{DCA03551-0456-4B06-9426-ED62318FA70D}"/>
    <cellStyle name="Comma 2 2 2 2 2 2 4 6" xfId="15130" xr:uid="{3BC9370F-4D5E-4942-A994-B57F9B77BAAA}"/>
    <cellStyle name="Comma 2 2 2 2 2 2 4 6 2" xfId="51638" xr:uid="{B12EA934-60EA-474F-AA83-2B56474FEC04}"/>
    <cellStyle name="Comma 2 2 2 2 2 2 4 6 3" xfId="33384" xr:uid="{A71E0ADA-9C46-4333-8815-ECBDCE331446}"/>
    <cellStyle name="Comma 2 2 2 2 2 2 4 7" xfId="11480" xr:uid="{52D6EB79-49BA-4F92-9249-7B3A2014E2A9}"/>
    <cellStyle name="Comma 2 2 2 2 2 2 4 7 2" xfId="47988" xr:uid="{F8BE5F1D-7525-4FD9-AB32-1D62239FF13E}"/>
    <cellStyle name="Comma 2 2 2 2 2 2 4 7 3" xfId="29734" xr:uid="{F2C8E5DA-E5FE-472A-BAC2-A4E5E31C6A21}"/>
    <cellStyle name="Comma 2 2 2 2 2 2 4 8" xfId="7830" xr:uid="{70C44CF7-7FFC-4679-A7F5-7DCC89489D9D}"/>
    <cellStyle name="Comma 2 2 2 2 2 2 4 8 2" xfId="44338" xr:uid="{D3F20565-B1BB-41A2-9054-BDD7D05CAC51}"/>
    <cellStyle name="Comma 2 2 2 2 2 2 4 8 3" xfId="26084" xr:uid="{ED656C45-1493-4CD0-845B-0CF7829A13C9}"/>
    <cellStyle name="Comma 2 2 2 2 2 2 4 9" xfId="4180" xr:uid="{6C738C30-F901-4045-831A-A0F623E4BAF3}"/>
    <cellStyle name="Comma 2 2 2 2 2 2 4 9 2" xfId="40688" xr:uid="{5F991CF9-6A6B-41F2-A060-F8F4950FB90A}"/>
    <cellStyle name="Comma 2 2 2 2 2 2 4 9 3" xfId="22434" xr:uid="{0F2A4A62-3435-4E7E-96DB-B7703388EB7D}"/>
    <cellStyle name="Comma 2 2 2 2 2 2 5" xfId="426" xr:uid="{ADEF0BF8-C31E-4B04-875C-C8670CF5D437}"/>
    <cellStyle name="Comma 2 2 2 2 2 2 5 10" xfId="36934" xr:uid="{9C2A6D09-BBE8-4A66-810B-BE1DB22E86B9}"/>
    <cellStyle name="Comma 2 2 2 2 2 2 5 11" xfId="18680" xr:uid="{9171CC68-1FE6-49C6-9688-4213E0AED701}"/>
    <cellStyle name="Comma 2 2 2 2 2 2 5 2" xfId="3346" xr:uid="{5DF7C4D3-AB33-41E1-8A20-CA7F3DC413C3}"/>
    <cellStyle name="Comma 2 2 2 2 2 2 5 2 2" xfId="17946" xr:uid="{2F6C6CE9-C571-4BD0-B2BF-5803AD122ACA}"/>
    <cellStyle name="Comma 2 2 2 2 2 2 5 2 2 2" xfId="54454" xr:uid="{C1A37A48-E646-44CE-B573-DB6EC55F77F2}"/>
    <cellStyle name="Comma 2 2 2 2 2 2 5 2 2 3" xfId="36200" xr:uid="{0500529D-2E82-4FFA-AE8D-2F0F982102C1}"/>
    <cellStyle name="Comma 2 2 2 2 2 2 5 2 3" xfId="14296" xr:uid="{F59077DA-9BB5-467E-925C-34E34C2858DD}"/>
    <cellStyle name="Comma 2 2 2 2 2 2 5 2 3 2" xfId="50804" xr:uid="{135C6718-A8A4-4BDB-B557-E3FDA45F87D0}"/>
    <cellStyle name="Comma 2 2 2 2 2 2 5 2 3 3" xfId="32550" xr:uid="{FD4C2534-03B0-4B7E-AEC0-CA05C611CBE9}"/>
    <cellStyle name="Comma 2 2 2 2 2 2 5 2 4" xfId="10646" xr:uid="{BF04E55D-11E6-4979-8A0B-D25FB94394DF}"/>
    <cellStyle name="Comma 2 2 2 2 2 2 5 2 4 2" xfId="47154" xr:uid="{279B4284-ECC0-4094-9C4D-65D654923068}"/>
    <cellStyle name="Comma 2 2 2 2 2 2 5 2 4 3" xfId="28900" xr:uid="{884DACDC-939A-455E-A515-999F69A4B5AA}"/>
    <cellStyle name="Comma 2 2 2 2 2 2 5 2 5" xfId="6996" xr:uid="{0DBD9250-AC3A-4419-AB12-330C1CFEB745}"/>
    <cellStyle name="Comma 2 2 2 2 2 2 5 2 5 2" xfId="43504" xr:uid="{F6F57ACF-343E-479C-8CB2-B409A18794C0}"/>
    <cellStyle name="Comma 2 2 2 2 2 2 5 2 5 3" xfId="25250" xr:uid="{91484A86-4D88-4D0C-B8E9-A4E51CFF1227}"/>
    <cellStyle name="Comma 2 2 2 2 2 2 5 2 6" xfId="39854" xr:uid="{36A8DD54-20F8-4BD1-806B-E745C71E35D3}"/>
    <cellStyle name="Comma 2 2 2 2 2 2 5 2 7" xfId="21600" xr:uid="{2AFEC25A-94B9-40B8-8E0D-D166DB8FE75C}"/>
    <cellStyle name="Comma 2 2 2 2 2 2 5 3" xfId="2616" xr:uid="{69CA9B99-1FFD-4E68-89AA-0CC79D57BC2E}"/>
    <cellStyle name="Comma 2 2 2 2 2 2 5 3 2" xfId="17216" xr:uid="{E03A6C74-6473-469E-91B9-6B65D93095F9}"/>
    <cellStyle name="Comma 2 2 2 2 2 2 5 3 2 2" xfId="53724" xr:uid="{4D047DF8-39CA-4745-9B58-6FB099B7CE6A}"/>
    <cellStyle name="Comma 2 2 2 2 2 2 5 3 2 3" xfId="35470" xr:uid="{291D174E-F2B8-4729-A152-AC40B70887F4}"/>
    <cellStyle name="Comma 2 2 2 2 2 2 5 3 3" xfId="13566" xr:uid="{45878FD2-509E-41A2-83EE-3ECDA3D1B637}"/>
    <cellStyle name="Comma 2 2 2 2 2 2 5 3 3 2" xfId="50074" xr:uid="{653DD1D5-179E-4619-867F-795EBA974DDF}"/>
    <cellStyle name="Comma 2 2 2 2 2 2 5 3 3 3" xfId="31820" xr:uid="{EA7E4164-C2E7-4E81-BF6F-8DBF49CF499B}"/>
    <cellStyle name="Comma 2 2 2 2 2 2 5 3 4" xfId="9916" xr:uid="{12ABD33E-8B00-4467-AABB-478B83D7855F}"/>
    <cellStyle name="Comma 2 2 2 2 2 2 5 3 4 2" xfId="46424" xr:uid="{7D633AE1-783E-4C40-84EC-A7BDC3F9B84E}"/>
    <cellStyle name="Comma 2 2 2 2 2 2 5 3 4 3" xfId="28170" xr:uid="{5954D307-89E0-4A88-9746-FAD939548D99}"/>
    <cellStyle name="Comma 2 2 2 2 2 2 5 3 5" xfId="6266" xr:uid="{3D762FB5-5D4F-48C1-AB79-12EFC061081C}"/>
    <cellStyle name="Comma 2 2 2 2 2 2 5 3 5 2" xfId="42774" xr:uid="{C8C1CC6F-78E4-49E4-9031-361478AE87CA}"/>
    <cellStyle name="Comma 2 2 2 2 2 2 5 3 5 3" xfId="24520" xr:uid="{F6279877-C1EB-4F44-9172-E074BFAE398F}"/>
    <cellStyle name="Comma 2 2 2 2 2 2 5 3 6" xfId="39124" xr:uid="{A29AF207-F8E2-4481-8598-EDD5C2196B5A}"/>
    <cellStyle name="Comma 2 2 2 2 2 2 5 3 7" xfId="20870" xr:uid="{ADCD4D07-3F39-4D31-BC3B-633E89AAB63F}"/>
    <cellStyle name="Comma 2 2 2 2 2 2 5 4" xfId="1886" xr:uid="{B75D4237-4AA7-4259-915F-1F999225C7B7}"/>
    <cellStyle name="Comma 2 2 2 2 2 2 5 4 2" xfId="16486" xr:uid="{9E91CDE7-5B96-4D5E-9A8A-BAE66EE5728B}"/>
    <cellStyle name="Comma 2 2 2 2 2 2 5 4 2 2" xfId="52994" xr:uid="{59BA233B-8A46-462B-A322-75BDD7A74230}"/>
    <cellStyle name="Comma 2 2 2 2 2 2 5 4 2 3" xfId="34740" xr:uid="{C47DC0E6-9A47-4EE4-BF1A-25E2C2643E89}"/>
    <cellStyle name="Comma 2 2 2 2 2 2 5 4 3" xfId="12836" xr:uid="{9C124606-5E94-47CD-BB3A-BC4B4787C3EC}"/>
    <cellStyle name="Comma 2 2 2 2 2 2 5 4 3 2" xfId="49344" xr:uid="{1EFADC96-3D7E-455A-B92C-1A156A7A0AC5}"/>
    <cellStyle name="Comma 2 2 2 2 2 2 5 4 3 3" xfId="31090" xr:uid="{64C5F9F1-41F6-4A0F-8FDD-7C77A0DB051D}"/>
    <cellStyle name="Comma 2 2 2 2 2 2 5 4 4" xfId="9186" xr:uid="{2B04C5E1-D17C-4286-899A-642FACA41094}"/>
    <cellStyle name="Comma 2 2 2 2 2 2 5 4 4 2" xfId="45694" xr:uid="{0D1EC8CE-64D3-4192-8AB4-FF5DFB180E51}"/>
    <cellStyle name="Comma 2 2 2 2 2 2 5 4 4 3" xfId="27440" xr:uid="{31DCFB33-F7AA-49FF-8320-67C04670A85D}"/>
    <cellStyle name="Comma 2 2 2 2 2 2 5 4 5" xfId="5536" xr:uid="{4F6F2F72-9AB0-45BC-8FCF-17592619CE0B}"/>
    <cellStyle name="Comma 2 2 2 2 2 2 5 4 5 2" xfId="42044" xr:uid="{9A60F217-5543-4468-A607-0C3FE6FD1791}"/>
    <cellStyle name="Comma 2 2 2 2 2 2 5 4 5 3" xfId="23790" xr:uid="{C04E9DE1-EF92-4925-BD3E-F2A9C76B523D}"/>
    <cellStyle name="Comma 2 2 2 2 2 2 5 4 6" xfId="38394" xr:uid="{4EE0FA6C-E761-4B32-9658-97395E2E259B}"/>
    <cellStyle name="Comma 2 2 2 2 2 2 5 4 7" xfId="20140" xr:uid="{AF94D705-02BF-4FAC-9E19-799570FE3440}"/>
    <cellStyle name="Comma 2 2 2 2 2 2 5 5" xfId="1156" xr:uid="{DCE59E9F-9737-475D-932B-B7F380B704AF}"/>
    <cellStyle name="Comma 2 2 2 2 2 2 5 5 2" xfId="15756" xr:uid="{FBFBA5AA-B8B9-437B-82F8-E99BA39AC395}"/>
    <cellStyle name="Comma 2 2 2 2 2 2 5 5 2 2" xfId="52264" xr:uid="{37BA28A5-924C-48E0-8E12-F624FCE1021D}"/>
    <cellStyle name="Comma 2 2 2 2 2 2 5 5 2 3" xfId="34010" xr:uid="{9160679A-291B-4792-812C-5CE020F9F52E}"/>
    <cellStyle name="Comma 2 2 2 2 2 2 5 5 3" xfId="12106" xr:uid="{69146FEA-FAFA-426C-9736-BAC13C0BED7C}"/>
    <cellStyle name="Comma 2 2 2 2 2 2 5 5 3 2" xfId="48614" xr:uid="{9DE0019D-DEE5-415D-B8F3-C39D9D350970}"/>
    <cellStyle name="Comma 2 2 2 2 2 2 5 5 3 3" xfId="30360" xr:uid="{7F430067-8DCB-409F-9B68-A368C1C68B45}"/>
    <cellStyle name="Comma 2 2 2 2 2 2 5 5 4" xfId="8456" xr:uid="{1E72A5AB-F2E6-454B-9E1B-8F22A7053BD8}"/>
    <cellStyle name="Comma 2 2 2 2 2 2 5 5 4 2" xfId="44964" xr:uid="{7BA50C66-1FC8-45A4-A28F-B3868C4F85FF}"/>
    <cellStyle name="Comma 2 2 2 2 2 2 5 5 4 3" xfId="26710" xr:uid="{22B64E7C-5DCD-472C-8B04-FC8AB9F99A4E}"/>
    <cellStyle name="Comma 2 2 2 2 2 2 5 5 5" xfId="4806" xr:uid="{2AA9D55B-3B1B-444C-83C5-172F9BE7FC11}"/>
    <cellStyle name="Comma 2 2 2 2 2 2 5 5 5 2" xfId="41314" xr:uid="{981B4E63-95EA-45A4-9852-799693613617}"/>
    <cellStyle name="Comma 2 2 2 2 2 2 5 5 5 3" xfId="23060" xr:uid="{B8B74AAF-0E15-496F-AD36-33F480CD43AC}"/>
    <cellStyle name="Comma 2 2 2 2 2 2 5 5 6" xfId="37664" xr:uid="{DF0BF807-40AF-4B53-B69D-9CE7C44D158D}"/>
    <cellStyle name="Comma 2 2 2 2 2 2 5 5 7" xfId="19410" xr:uid="{D9F85281-5967-4163-BE40-285B591AC99C}"/>
    <cellStyle name="Comma 2 2 2 2 2 2 5 6" xfId="15026" xr:uid="{8C2FFFC9-9E18-41AD-AAAB-67971B985C5D}"/>
    <cellStyle name="Comma 2 2 2 2 2 2 5 6 2" xfId="51534" xr:uid="{2C0AE251-D423-48E3-8F03-CDB4D3DE3161}"/>
    <cellStyle name="Comma 2 2 2 2 2 2 5 6 3" xfId="33280" xr:uid="{D99212D4-D15C-489B-B18A-54867D154EA7}"/>
    <cellStyle name="Comma 2 2 2 2 2 2 5 7" xfId="11376" xr:uid="{B88BCF9E-5AFF-4499-8C5A-1924905C1AA5}"/>
    <cellStyle name="Comma 2 2 2 2 2 2 5 7 2" xfId="47884" xr:uid="{2E28990D-62F7-4B41-B179-6A0BA6318DDC}"/>
    <cellStyle name="Comma 2 2 2 2 2 2 5 7 3" xfId="29630" xr:uid="{4E47A411-7399-4D25-A160-E47B383EB4F0}"/>
    <cellStyle name="Comma 2 2 2 2 2 2 5 8" xfId="7726" xr:uid="{B8900549-4436-4CCD-8FD1-B439F2B86F54}"/>
    <cellStyle name="Comma 2 2 2 2 2 2 5 8 2" xfId="44234" xr:uid="{98A02EAA-0CA8-478B-BBD2-F43DC8A3A73E}"/>
    <cellStyle name="Comma 2 2 2 2 2 2 5 8 3" xfId="25980" xr:uid="{0967B77D-9550-40E3-A939-46497C0AE4D1}"/>
    <cellStyle name="Comma 2 2 2 2 2 2 5 9" xfId="4076" xr:uid="{DE1BB2E4-674E-4205-8A6D-CC9D7EE46162}"/>
    <cellStyle name="Comma 2 2 2 2 2 2 5 9 2" xfId="40584" xr:uid="{ED2F13FB-AA99-41DE-94EB-06B54D26D5BC}"/>
    <cellStyle name="Comma 2 2 2 2 2 2 5 9 3" xfId="22330" xr:uid="{56AE544E-AE40-4147-A920-FB0DC2ED168E}"/>
    <cellStyle name="Comma 2 2 2 2 2 2 6" xfId="322" xr:uid="{04327224-B407-41AA-9EDE-566405499B4B}"/>
    <cellStyle name="Comma 2 2 2 2 2 2 6 10" xfId="36830" xr:uid="{30022052-0655-4A60-ADE7-F896E150EAB0}"/>
    <cellStyle name="Comma 2 2 2 2 2 2 6 11" xfId="18576" xr:uid="{E2E2D4F3-DCCF-4BBB-85FD-3832E54C8CAA}"/>
    <cellStyle name="Comma 2 2 2 2 2 2 6 2" xfId="3242" xr:uid="{5350FD0C-43B1-4EFC-85E1-344EB8B7D948}"/>
    <cellStyle name="Comma 2 2 2 2 2 2 6 2 2" xfId="17842" xr:uid="{6BB906C7-A042-4822-83F3-B5AC48FB2D4A}"/>
    <cellStyle name="Comma 2 2 2 2 2 2 6 2 2 2" xfId="54350" xr:uid="{EAF78919-C921-4D3E-83AC-01C51DF5091E}"/>
    <cellStyle name="Comma 2 2 2 2 2 2 6 2 2 3" xfId="36096" xr:uid="{2B1AC39D-E8A3-4D89-9A30-9CACE9B84503}"/>
    <cellStyle name="Comma 2 2 2 2 2 2 6 2 3" xfId="14192" xr:uid="{FA80250D-2824-4567-91F0-26C9E8C3A6DD}"/>
    <cellStyle name="Comma 2 2 2 2 2 2 6 2 3 2" xfId="50700" xr:uid="{424B6C6B-9B10-4CF8-82F0-DD6B1A486C4C}"/>
    <cellStyle name="Comma 2 2 2 2 2 2 6 2 3 3" xfId="32446" xr:uid="{B28A86D8-CED5-44B2-A1D0-8EFFC2B8B253}"/>
    <cellStyle name="Comma 2 2 2 2 2 2 6 2 4" xfId="10542" xr:uid="{69574427-0956-447C-9FA7-10FEA2B42714}"/>
    <cellStyle name="Comma 2 2 2 2 2 2 6 2 4 2" xfId="47050" xr:uid="{EBE4070E-CE91-4646-8C72-6F504F4AF928}"/>
    <cellStyle name="Comma 2 2 2 2 2 2 6 2 4 3" xfId="28796" xr:uid="{1F4D4E1B-D107-48DA-A9EF-27A6688F21B6}"/>
    <cellStyle name="Comma 2 2 2 2 2 2 6 2 5" xfId="6892" xr:uid="{EC9AC0EF-1F05-4FDC-A9B0-A23597AD6891}"/>
    <cellStyle name="Comma 2 2 2 2 2 2 6 2 5 2" xfId="43400" xr:uid="{95DC63FA-7A97-4395-8DD9-6016B0CC4EEC}"/>
    <cellStyle name="Comma 2 2 2 2 2 2 6 2 5 3" xfId="25146" xr:uid="{C2CA3712-B22B-44B3-BC3E-AB02DB9CE550}"/>
    <cellStyle name="Comma 2 2 2 2 2 2 6 2 6" xfId="39750" xr:uid="{9BBA953A-B5B5-4EDF-B4B6-8E37E7D57C3A}"/>
    <cellStyle name="Comma 2 2 2 2 2 2 6 2 7" xfId="21496" xr:uid="{EE1F77F9-A22F-4582-9415-7B1741923E89}"/>
    <cellStyle name="Comma 2 2 2 2 2 2 6 3" xfId="2512" xr:uid="{34F6E055-8083-4140-B489-FE523CA174F2}"/>
    <cellStyle name="Comma 2 2 2 2 2 2 6 3 2" xfId="17112" xr:uid="{371C1940-D566-434B-A479-A8F1CC5C520C}"/>
    <cellStyle name="Comma 2 2 2 2 2 2 6 3 2 2" xfId="53620" xr:uid="{66C6841A-6931-4FF1-889C-9859E06F32D1}"/>
    <cellStyle name="Comma 2 2 2 2 2 2 6 3 2 3" xfId="35366" xr:uid="{A7C52CBD-5D91-4831-B923-E4BC57C36232}"/>
    <cellStyle name="Comma 2 2 2 2 2 2 6 3 3" xfId="13462" xr:uid="{7D243F87-A4BD-425A-B927-F5E179227F1F}"/>
    <cellStyle name="Comma 2 2 2 2 2 2 6 3 3 2" xfId="49970" xr:uid="{D7EA50C0-A8A4-4BD9-B38E-98263B4B18B4}"/>
    <cellStyle name="Comma 2 2 2 2 2 2 6 3 3 3" xfId="31716" xr:uid="{EB04CB5A-096F-4FA8-9B0B-E08BF44F34B8}"/>
    <cellStyle name="Comma 2 2 2 2 2 2 6 3 4" xfId="9812" xr:uid="{FC484D94-EB2C-43D2-B47A-9511BF3F9538}"/>
    <cellStyle name="Comma 2 2 2 2 2 2 6 3 4 2" xfId="46320" xr:uid="{BBF5F86A-CF40-4EBB-A222-B3DB63388EB2}"/>
    <cellStyle name="Comma 2 2 2 2 2 2 6 3 4 3" xfId="28066" xr:uid="{31CD9A1E-ED77-4A6C-8B41-1E33FF89AFC8}"/>
    <cellStyle name="Comma 2 2 2 2 2 2 6 3 5" xfId="6162" xr:uid="{30435AB9-27E0-4EA8-8901-8B1CDF961885}"/>
    <cellStyle name="Comma 2 2 2 2 2 2 6 3 5 2" xfId="42670" xr:uid="{C5505A5B-8F75-4235-9630-EDEF971B9C33}"/>
    <cellStyle name="Comma 2 2 2 2 2 2 6 3 5 3" xfId="24416" xr:uid="{FAAEDFB0-AAFC-44D3-A7DE-55113D7E2FC7}"/>
    <cellStyle name="Comma 2 2 2 2 2 2 6 3 6" xfId="39020" xr:uid="{8AEC406B-9117-4367-B586-3953C49F13D3}"/>
    <cellStyle name="Comma 2 2 2 2 2 2 6 3 7" xfId="20766" xr:uid="{01FC486F-6A20-4A55-8568-44854A658FD0}"/>
    <cellStyle name="Comma 2 2 2 2 2 2 6 4" xfId="1782" xr:uid="{4FA6C18A-2743-45FE-9273-C9F861BFC008}"/>
    <cellStyle name="Comma 2 2 2 2 2 2 6 4 2" xfId="16382" xr:uid="{265CFEA0-7695-4175-8DAF-D5DC18A0CB6D}"/>
    <cellStyle name="Comma 2 2 2 2 2 2 6 4 2 2" xfId="52890" xr:uid="{BCA1C9C3-3469-474B-A21E-FD591B136352}"/>
    <cellStyle name="Comma 2 2 2 2 2 2 6 4 2 3" xfId="34636" xr:uid="{E1B6DC87-C9AB-4DF4-97C5-2EBC76715A44}"/>
    <cellStyle name="Comma 2 2 2 2 2 2 6 4 3" xfId="12732" xr:uid="{D79D8959-691E-4BFE-A8E8-4B8CFAC2179D}"/>
    <cellStyle name="Comma 2 2 2 2 2 2 6 4 3 2" xfId="49240" xr:uid="{3CD4C15B-DF20-42A4-BAE6-E885B984565F}"/>
    <cellStyle name="Comma 2 2 2 2 2 2 6 4 3 3" xfId="30986" xr:uid="{5529C4F8-C15A-4C83-8321-541973EF4658}"/>
    <cellStyle name="Comma 2 2 2 2 2 2 6 4 4" xfId="9082" xr:uid="{6B1AD211-BB29-46D0-AE04-05AB67724CB3}"/>
    <cellStyle name="Comma 2 2 2 2 2 2 6 4 4 2" xfId="45590" xr:uid="{0C39F9F4-6A46-4C7B-A130-9D3CB33CF0B4}"/>
    <cellStyle name="Comma 2 2 2 2 2 2 6 4 4 3" xfId="27336" xr:uid="{B0E51D1E-11D6-4F91-B1FD-151E5FB8BE77}"/>
    <cellStyle name="Comma 2 2 2 2 2 2 6 4 5" xfId="5432" xr:uid="{3F337706-5B60-425D-9E44-4951BC725FD7}"/>
    <cellStyle name="Comma 2 2 2 2 2 2 6 4 5 2" xfId="41940" xr:uid="{27C1D110-D5E8-4E22-A4AB-97040F75C113}"/>
    <cellStyle name="Comma 2 2 2 2 2 2 6 4 5 3" xfId="23686" xr:uid="{10E7F8E6-B175-4132-A518-F0E896D8979C}"/>
    <cellStyle name="Comma 2 2 2 2 2 2 6 4 6" xfId="38290" xr:uid="{68973B23-D9AD-486E-AD77-F2A497570E51}"/>
    <cellStyle name="Comma 2 2 2 2 2 2 6 4 7" xfId="20036" xr:uid="{D0809C6F-F141-402F-BD77-7D6B88231C06}"/>
    <cellStyle name="Comma 2 2 2 2 2 2 6 5" xfId="1052" xr:uid="{1E648622-626B-4A92-9E78-311814089FBA}"/>
    <cellStyle name="Comma 2 2 2 2 2 2 6 5 2" xfId="15652" xr:uid="{AB942163-7482-4AB3-B4E0-94DCFA81061E}"/>
    <cellStyle name="Comma 2 2 2 2 2 2 6 5 2 2" xfId="52160" xr:uid="{6499A9A5-5911-40D2-88CE-624B16B4748F}"/>
    <cellStyle name="Comma 2 2 2 2 2 2 6 5 2 3" xfId="33906" xr:uid="{C0F13CF7-ECD3-4BB3-BB54-999BC9308223}"/>
    <cellStyle name="Comma 2 2 2 2 2 2 6 5 3" xfId="12002" xr:uid="{2A6582FF-0D00-4927-836F-B1D2AFF78388}"/>
    <cellStyle name="Comma 2 2 2 2 2 2 6 5 3 2" xfId="48510" xr:uid="{8166FEB7-19AC-4A51-9F54-8F3A17CE873E}"/>
    <cellStyle name="Comma 2 2 2 2 2 2 6 5 3 3" xfId="30256" xr:uid="{DB3F4081-1DFB-4CFC-AD19-EB2703B1E872}"/>
    <cellStyle name="Comma 2 2 2 2 2 2 6 5 4" xfId="8352" xr:uid="{A2D3459B-C212-4546-ADD4-EA15DEB5A061}"/>
    <cellStyle name="Comma 2 2 2 2 2 2 6 5 4 2" xfId="44860" xr:uid="{63C3B9A3-D339-4757-8D49-C014E75C84FA}"/>
    <cellStyle name="Comma 2 2 2 2 2 2 6 5 4 3" xfId="26606" xr:uid="{82864A88-BBB0-4AF2-9DA9-C496B6AD0B93}"/>
    <cellStyle name="Comma 2 2 2 2 2 2 6 5 5" xfId="4702" xr:uid="{44D4008E-96D5-46DD-B8AB-440C16437053}"/>
    <cellStyle name="Comma 2 2 2 2 2 2 6 5 5 2" xfId="41210" xr:uid="{187CE14A-FBFE-4AF0-BE74-0EFA1D0D1D3F}"/>
    <cellStyle name="Comma 2 2 2 2 2 2 6 5 5 3" xfId="22956" xr:uid="{78C7AEC0-F2F6-450B-BA2E-AC5BA0E99239}"/>
    <cellStyle name="Comma 2 2 2 2 2 2 6 5 6" xfId="37560" xr:uid="{D1E3B1E1-F2DD-4CF7-B2F3-837F47BDBB24}"/>
    <cellStyle name="Comma 2 2 2 2 2 2 6 5 7" xfId="19306" xr:uid="{9C847093-EE20-4F10-B90F-A3933E99D551}"/>
    <cellStyle name="Comma 2 2 2 2 2 2 6 6" xfId="14922" xr:uid="{A1C6E1AF-914F-4ED9-94AE-E967D3BE3BE8}"/>
    <cellStyle name="Comma 2 2 2 2 2 2 6 6 2" xfId="51430" xr:uid="{A2A6B5A2-121A-4AD9-8484-1A6CE7028939}"/>
    <cellStyle name="Comma 2 2 2 2 2 2 6 6 3" xfId="33176" xr:uid="{11F04A24-0A63-438B-8ED8-479068846F55}"/>
    <cellStyle name="Comma 2 2 2 2 2 2 6 7" xfId="11272" xr:uid="{1D7B3B54-5C65-41B5-A1FC-E0D2B3D4C569}"/>
    <cellStyle name="Comma 2 2 2 2 2 2 6 7 2" xfId="47780" xr:uid="{585388B0-C660-4563-90CB-67EE9176FA22}"/>
    <cellStyle name="Comma 2 2 2 2 2 2 6 7 3" xfId="29526" xr:uid="{FBD21D8C-CA97-441A-83FE-0C19FDF42BF3}"/>
    <cellStyle name="Comma 2 2 2 2 2 2 6 8" xfId="7622" xr:uid="{84C51203-EE1F-46D4-9129-5831C6615369}"/>
    <cellStyle name="Comma 2 2 2 2 2 2 6 8 2" xfId="44130" xr:uid="{E0797E94-6A8B-4057-A362-46D51387E7C8}"/>
    <cellStyle name="Comma 2 2 2 2 2 2 6 8 3" xfId="25876" xr:uid="{6AF05D67-63CF-4848-ADAB-30AC22E8DBED}"/>
    <cellStyle name="Comma 2 2 2 2 2 2 6 9" xfId="3972" xr:uid="{EFF9D032-62E9-424C-916F-175A36939654}"/>
    <cellStyle name="Comma 2 2 2 2 2 2 6 9 2" xfId="40480" xr:uid="{D484BF9C-2A68-4FF2-BE1E-71B7D189B59C}"/>
    <cellStyle name="Comma 2 2 2 2 2 2 6 9 3" xfId="22226" xr:uid="{DF58E1B6-93B2-40AD-B217-9389F7062B91}"/>
    <cellStyle name="Comma 2 2 2 2 2 2 7" xfId="218" xr:uid="{692460AB-D718-430E-98E5-688B08EEFF25}"/>
    <cellStyle name="Comma 2 2 2 2 2 2 7 10" xfId="36726" xr:uid="{97F37ABD-E331-4E45-895B-044ACD26B756}"/>
    <cellStyle name="Comma 2 2 2 2 2 2 7 11" xfId="18472" xr:uid="{BB3417BB-ABAC-47C8-8191-9455A9DECA00}"/>
    <cellStyle name="Comma 2 2 2 2 2 2 7 2" xfId="3138" xr:uid="{A1D312BD-6E66-49B3-AEAE-86AC11685192}"/>
    <cellStyle name="Comma 2 2 2 2 2 2 7 2 2" xfId="17738" xr:uid="{4CB5F507-956F-4403-8C62-C3404DE6B988}"/>
    <cellStyle name="Comma 2 2 2 2 2 2 7 2 2 2" xfId="54246" xr:uid="{820A7F7E-A1D0-40FC-9FD3-2B0D29E58AC2}"/>
    <cellStyle name="Comma 2 2 2 2 2 2 7 2 2 3" xfId="35992" xr:uid="{C909662D-B90B-4954-BAC4-2C88C66CFA73}"/>
    <cellStyle name="Comma 2 2 2 2 2 2 7 2 3" xfId="14088" xr:uid="{A397DAD1-4D2C-47F6-90B3-2D666A9C1306}"/>
    <cellStyle name="Comma 2 2 2 2 2 2 7 2 3 2" xfId="50596" xr:uid="{727628D1-DDE8-4248-BF4F-F85E80A7D649}"/>
    <cellStyle name="Comma 2 2 2 2 2 2 7 2 3 3" xfId="32342" xr:uid="{F3F3D3DE-1205-4278-AED6-3B607C435998}"/>
    <cellStyle name="Comma 2 2 2 2 2 2 7 2 4" xfId="10438" xr:uid="{A671D0E9-353B-467D-B6B2-438059D72A07}"/>
    <cellStyle name="Comma 2 2 2 2 2 2 7 2 4 2" xfId="46946" xr:uid="{F8CD5235-8A66-43B7-A488-E36913B99A43}"/>
    <cellStyle name="Comma 2 2 2 2 2 2 7 2 4 3" xfId="28692" xr:uid="{3B2747EC-BE02-4D38-BD97-712A36E32B65}"/>
    <cellStyle name="Comma 2 2 2 2 2 2 7 2 5" xfId="6788" xr:uid="{FDFC445A-8930-456B-AE56-84FFF5D4CF24}"/>
    <cellStyle name="Comma 2 2 2 2 2 2 7 2 5 2" xfId="43296" xr:uid="{321FE168-DDFD-4B36-9FDC-255B40AAB3EA}"/>
    <cellStyle name="Comma 2 2 2 2 2 2 7 2 5 3" xfId="25042" xr:uid="{AC7217CF-F056-4F0F-945F-1F0856232BDB}"/>
    <cellStyle name="Comma 2 2 2 2 2 2 7 2 6" xfId="39646" xr:uid="{DFB22569-B1B3-4B38-B791-930D273847B9}"/>
    <cellStyle name="Comma 2 2 2 2 2 2 7 2 7" xfId="21392" xr:uid="{C45E48BE-0F1C-41F6-8061-7FD2826404FC}"/>
    <cellStyle name="Comma 2 2 2 2 2 2 7 3" xfId="2408" xr:uid="{CE19AE38-8AAA-4D2B-A044-6FF0F0A61E51}"/>
    <cellStyle name="Comma 2 2 2 2 2 2 7 3 2" xfId="17008" xr:uid="{F8DC666A-A192-412C-A619-D614D300AB14}"/>
    <cellStyle name="Comma 2 2 2 2 2 2 7 3 2 2" xfId="53516" xr:uid="{50A0C13E-82C9-4495-BD6C-844993C9C8BB}"/>
    <cellStyle name="Comma 2 2 2 2 2 2 7 3 2 3" xfId="35262" xr:uid="{CA4C2B37-F097-409F-87F5-249BCF611FF5}"/>
    <cellStyle name="Comma 2 2 2 2 2 2 7 3 3" xfId="13358" xr:uid="{4F07EF02-AA35-4577-AF3A-95040234C460}"/>
    <cellStyle name="Comma 2 2 2 2 2 2 7 3 3 2" xfId="49866" xr:uid="{F768BDFF-2082-42D6-BF3C-766A740A9A18}"/>
    <cellStyle name="Comma 2 2 2 2 2 2 7 3 3 3" xfId="31612" xr:uid="{96A47BE0-2C6D-4E3E-8230-BA913FF24320}"/>
    <cellStyle name="Comma 2 2 2 2 2 2 7 3 4" xfId="9708" xr:uid="{676136A0-5735-4515-BA86-883CAFADC102}"/>
    <cellStyle name="Comma 2 2 2 2 2 2 7 3 4 2" xfId="46216" xr:uid="{428D3DB7-B36F-4473-80C7-D505AF64B482}"/>
    <cellStyle name="Comma 2 2 2 2 2 2 7 3 4 3" xfId="27962" xr:uid="{E1351802-EAC2-4262-80E5-508777F8D3E9}"/>
    <cellStyle name="Comma 2 2 2 2 2 2 7 3 5" xfId="6058" xr:uid="{D3D02999-86AF-40D3-928D-B6EE65FA1DEC}"/>
    <cellStyle name="Comma 2 2 2 2 2 2 7 3 5 2" xfId="42566" xr:uid="{5B0734AD-DE3B-4C7F-B5C0-A4D03498537E}"/>
    <cellStyle name="Comma 2 2 2 2 2 2 7 3 5 3" xfId="24312" xr:uid="{5238477B-69C7-4C45-B534-D7785B491B61}"/>
    <cellStyle name="Comma 2 2 2 2 2 2 7 3 6" xfId="38916" xr:uid="{95DE6FAB-91EC-41E3-9CFB-818F5B7F9E2F}"/>
    <cellStyle name="Comma 2 2 2 2 2 2 7 3 7" xfId="20662" xr:uid="{65FFB0E3-7467-4EB5-9B2F-7F354D0C2233}"/>
    <cellStyle name="Comma 2 2 2 2 2 2 7 4" xfId="1678" xr:uid="{ED7CD180-23B6-4826-9F18-78077316D1FD}"/>
    <cellStyle name="Comma 2 2 2 2 2 2 7 4 2" xfId="16278" xr:uid="{D60BC120-88F4-4346-8217-A6863666A085}"/>
    <cellStyle name="Comma 2 2 2 2 2 2 7 4 2 2" xfId="52786" xr:uid="{1B68F7EA-85B6-4B4A-9560-2B18318F84A1}"/>
    <cellStyle name="Comma 2 2 2 2 2 2 7 4 2 3" xfId="34532" xr:uid="{42DC16D6-E45D-428A-8964-748CD13C829D}"/>
    <cellStyle name="Comma 2 2 2 2 2 2 7 4 3" xfId="12628" xr:uid="{BA605CAE-E3A2-4D1B-A4C4-FCCF36B6F1B1}"/>
    <cellStyle name="Comma 2 2 2 2 2 2 7 4 3 2" xfId="49136" xr:uid="{0AB3F595-723C-4BD2-94A8-D34C682DEF49}"/>
    <cellStyle name="Comma 2 2 2 2 2 2 7 4 3 3" xfId="30882" xr:uid="{38FBBC6D-8A6D-49F5-8AD5-4AF809FEC98A}"/>
    <cellStyle name="Comma 2 2 2 2 2 2 7 4 4" xfId="8978" xr:uid="{55E70E4F-6B27-4DAE-B4DC-3796584FF924}"/>
    <cellStyle name="Comma 2 2 2 2 2 2 7 4 4 2" xfId="45486" xr:uid="{50357C0D-E4CF-440F-9F5A-06FA83F19888}"/>
    <cellStyle name="Comma 2 2 2 2 2 2 7 4 4 3" xfId="27232" xr:uid="{F1C3274E-0EA1-44D5-BE42-B14FD4E12E8F}"/>
    <cellStyle name="Comma 2 2 2 2 2 2 7 4 5" xfId="5328" xr:uid="{238718DD-6BDD-42C1-A8BD-367A2FDECD14}"/>
    <cellStyle name="Comma 2 2 2 2 2 2 7 4 5 2" xfId="41836" xr:uid="{788D63D6-44F0-4F65-BE99-9E762AC65D34}"/>
    <cellStyle name="Comma 2 2 2 2 2 2 7 4 5 3" xfId="23582" xr:uid="{9A706A95-3506-440F-8FF3-A88A2F001C21}"/>
    <cellStyle name="Comma 2 2 2 2 2 2 7 4 6" xfId="38186" xr:uid="{9FB3AB29-A9EA-40CC-B8DE-A5838418752B}"/>
    <cellStyle name="Comma 2 2 2 2 2 2 7 4 7" xfId="19932" xr:uid="{0A69C988-39D5-4550-B648-13F07F116185}"/>
    <cellStyle name="Comma 2 2 2 2 2 2 7 5" xfId="948" xr:uid="{AA2AF8A3-5595-472B-8FC7-24F4B125A107}"/>
    <cellStyle name="Comma 2 2 2 2 2 2 7 5 2" xfId="15548" xr:uid="{42B78627-0631-4828-B02A-F7413BB7C746}"/>
    <cellStyle name="Comma 2 2 2 2 2 2 7 5 2 2" xfId="52056" xr:uid="{E66F0FCC-5814-43E0-BAAB-45045AEE7E50}"/>
    <cellStyle name="Comma 2 2 2 2 2 2 7 5 2 3" xfId="33802" xr:uid="{A855E8A1-C0BF-4DEF-87D0-7A5FE08840E7}"/>
    <cellStyle name="Comma 2 2 2 2 2 2 7 5 3" xfId="11898" xr:uid="{DEF6DDC5-8218-43D0-B579-F57B41FC77D8}"/>
    <cellStyle name="Comma 2 2 2 2 2 2 7 5 3 2" xfId="48406" xr:uid="{5D791450-4E61-45A5-8D60-64D0F6BCCA45}"/>
    <cellStyle name="Comma 2 2 2 2 2 2 7 5 3 3" xfId="30152" xr:uid="{4446A32D-9A59-44E5-9F02-F5733668BFE7}"/>
    <cellStyle name="Comma 2 2 2 2 2 2 7 5 4" xfId="8248" xr:uid="{53901EC3-47A4-47D0-BA8A-5A0C74C836D2}"/>
    <cellStyle name="Comma 2 2 2 2 2 2 7 5 4 2" xfId="44756" xr:uid="{AC243156-AB59-4162-8FC5-55AA4349CE54}"/>
    <cellStyle name="Comma 2 2 2 2 2 2 7 5 4 3" xfId="26502" xr:uid="{B53D175D-2B7D-4EE3-BB22-0AF70BA84D30}"/>
    <cellStyle name="Comma 2 2 2 2 2 2 7 5 5" xfId="4598" xr:uid="{FC27FE6C-7923-4F77-8B80-B9E4C952B9B0}"/>
    <cellStyle name="Comma 2 2 2 2 2 2 7 5 5 2" xfId="41106" xr:uid="{390DB119-EEB0-4ADE-9F3B-CE1B392F4DE3}"/>
    <cellStyle name="Comma 2 2 2 2 2 2 7 5 5 3" xfId="22852" xr:uid="{A8431212-E7E6-4A7E-AA90-357D1A0B7358}"/>
    <cellStyle name="Comma 2 2 2 2 2 2 7 5 6" xfId="37456" xr:uid="{59AB0CFA-1C9E-4FD3-BA30-F487878FA294}"/>
    <cellStyle name="Comma 2 2 2 2 2 2 7 5 7" xfId="19202" xr:uid="{34FDABF3-2505-4DBD-90A4-54FEF365A894}"/>
    <cellStyle name="Comma 2 2 2 2 2 2 7 6" xfId="14818" xr:uid="{96066AD2-8867-497D-8098-EBF6ED29240A}"/>
    <cellStyle name="Comma 2 2 2 2 2 2 7 6 2" xfId="51326" xr:uid="{D47645BC-D9CB-4740-A56E-1F7118968B3F}"/>
    <cellStyle name="Comma 2 2 2 2 2 2 7 6 3" xfId="33072" xr:uid="{017E012F-7FE3-4630-89EF-0F79413CCEF8}"/>
    <cellStyle name="Comma 2 2 2 2 2 2 7 7" xfId="11168" xr:uid="{D13C67A5-F731-4F58-8997-C3768F687434}"/>
    <cellStyle name="Comma 2 2 2 2 2 2 7 7 2" xfId="47676" xr:uid="{C85495C5-9EA1-4A41-A67F-F11868B1F06B}"/>
    <cellStyle name="Comma 2 2 2 2 2 2 7 7 3" xfId="29422" xr:uid="{1ABEB63B-A1B2-450F-B160-8B3594E05020}"/>
    <cellStyle name="Comma 2 2 2 2 2 2 7 8" xfId="7518" xr:uid="{600D02B5-8FF3-4870-96D5-7FC5010AFE98}"/>
    <cellStyle name="Comma 2 2 2 2 2 2 7 8 2" xfId="44026" xr:uid="{8B4EA43E-EE20-418D-9F00-9B88EF274ADF}"/>
    <cellStyle name="Comma 2 2 2 2 2 2 7 8 3" xfId="25772" xr:uid="{82EAB64A-B3CF-41CB-9320-80CD40D7A157}"/>
    <cellStyle name="Comma 2 2 2 2 2 2 7 9" xfId="3868" xr:uid="{BFA9C65E-5D3C-4491-8C48-A2CC7EF9B802}"/>
    <cellStyle name="Comma 2 2 2 2 2 2 7 9 2" xfId="40376" xr:uid="{8AD6CEB0-7C81-483F-B8A9-6950988D4FCA}"/>
    <cellStyle name="Comma 2 2 2 2 2 2 7 9 3" xfId="22122" xr:uid="{00D92370-66D6-4393-B37B-83AFD73B4FF2}"/>
    <cellStyle name="Comma 2 2 2 2 2 2 8" xfId="3034" xr:uid="{CD9240FE-4427-4A15-890E-C6CE10142B39}"/>
    <cellStyle name="Comma 2 2 2 2 2 2 8 2" xfId="17634" xr:uid="{EE417115-819C-46BF-BCA9-D144D28CF43E}"/>
    <cellStyle name="Comma 2 2 2 2 2 2 8 2 2" xfId="54142" xr:uid="{54DA6864-E162-49D6-BC7A-4F0E34F3B04E}"/>
    <cellStyle name="Comma 2 2 2 2 2 2 8 2 3" xfId="35888" xr:uid="{EB4A88B3-E959-42B1-9E21-B7855DB852E9}"/>
    <cellStyle name="Comma 2 2 2 2 2 2 8 3" xfId="13984" xr:uid="{A93EF377-EC73-4AD8-AC0E-51C644052EFC}"/>
    <cellStyle name="Comma 2 2 2 2 2 2 8 3 2" xfId="50492" xr:uid="{EA7B495E-35B4-4467-891D-8D9B44F6807F}"/>
    <cellStyle name="Comma 2 2 2 2 2 2 8 3 3" xfId="32238" xr:uid="{D7CDC99C-252B-40C3-871C-A0435BFEC790}"/>
    <cellStyle name="Comma 2 2 2 2 2 2 8 4" xfId="10334" xr:uid="{D2761FE2-E89F-46CB-B87B-3960E00F1977}"/>
    <cellStyle name="Comma 2 2 2 2 2 2 8 4 2" xfId="46842" xr:uid="{67CC4AE8-8D8F-44B9-B39B-8D17BA23AC08}"/>
    <cellStyle name="Comma 2 2 2 2 2 2 8 4 3" xfId="28588" xr:uid="{72173EFE-BBAB-40B5-B414-6641FCB2B3F1}"/>
    <cellStyle name="Comma 2 2 2 2 2 2 8 5" xfId="6684" xr:uid="{B237C2CA-CFD7-4D8F-A7F0-DB76E8FFAB25}"/>
    <cellStyle name="Comma 2 2 2 2 2 2 8 5 2" xfId="43192" xr:uid="{2CFA9272-2C3F-4AF1-818F-D838EE396904}"/>
    <cellStyle name="Comma 2 2 2 2 2 2 8 5 3" xfId="24938" xr:uid="{87A1EAD6-D538-424B-93BF-283F48D8BE3E}"/>
    <cellStyle name="Comma 2 2 2 2 2 2 8 6" xfId="39542" xr:uid="{6234A7D5-D01E-46E4-852E-34AA2CDE79B8}"/>
    <cellStyle name="Comma 2 2 2 2 2 2 8 7" xfId="21288" xr:uid="{B2F4C7B6-6556-4421-8E8C-B31CD8103829}"/>
    <cellStyle name="Comma 2 2 2 2 2 2 9" xfId="2304" xr:uid="{E47A3B6A-329F-4391-AC2E-E04E1E586F72}"/>
    <cellStyle name="Comma 2 2 2 2 2 2 9 2" xfId="16904" xr:uid="{25A8C2E4-89A4-4879-BE2F-C8B4D93F0013}"/>
    <cellStyle name="Comma 2 2 2 2 2 2 9 2 2" xfId="53412" xr:uid="{DFA5981E-7FA0-44D3-9C16-49238CDC92B0}"/>
    <cellStyle name="Comma 2 2 2 2 2 2 9 2 3" xfId="35158" xr:uid="{1972C426-6B4B-4465-9A98-3FC323537D95}"/>
    <cellStyle name="Comma 2 2 2 2 2 2 9 3" xfId="13254" xr:uid="{6FF7B52E-39F3-4257-BE54-9A5426DF9CD0}"/>
    <cellStyle name="Comma 2 2 2 2 2 2 9 3 2" xfId="49762" xr:uid="{4F207A39-B14A-4F67-999A-8459CA4CF085}"/>
    <cellStyle name="Comma 2 2 2 2 2 2 9 3 3" xfId="31508" xr:uid="{E0A30009-0239-419A-A706-9DCF63C23C68}"/>
    <cellStyle name="Comma 2 2 2 2 2 2 9 4" xfId="9604" xr:uid="{DA6D1A38-EEB2-431D-A5FC-A67A41400BE4}"/>
    <cellStyle name="Comma 2 2 2 2 2 2 9 4 2" xfId="46112" xr:uid="{75E444FD-4CC0-489B-B4D1-D34A309FC092}"/>
    <cellStyle name="Comma 2 2 2 2 2 2 9 4 3" xfId="27858" xr:uid="{03EAAB36-D327-4485-94FB-0F55C69C2053}"/>
    <cellStyle name="Comma 2 2 2 2 2 2 9 5" xfId="5954" xr:uid="{39680074-0D68-46EE-9DFF-0A4E14361CD0}"/>
    <cellStyle name="Comma 2 2 2 2 2 2 9 5 2" xfId="42462" xr:uid="{FF2C97F2-FCDA-4AD2-BB15-1B68C85A2780}"/>
    <cellStyle name="Comma 2 2 2 2 2 2 9 5 3" xfId="24208" xr:uid="{3F153E30-6931-4990-A738-BA324FD79BE4}"/>
    <cellStyle name="Comma 2 2 2 2 2 2 9 6" xfId="38812" xr:uid="{5A2E5DC6-E16B-4F29-8E99-CCDF1EEB520F}"/>
    <cellStyle name="Comma 2 2 2 2 2 2 9 7" xfId="20558" xr:uid="{F46037C6-03ED-498A-89E7-6A5538221414}"/>
    <cellStyle name="Comma 2 2 2 2 2 3" xfId="79" xr:uid="{E9F56990-DD99-4766-A046-760A705C90B5}"/>
    <cellStyle name="Comma 2 2 2 2 2 3 10" xfId="1542" xr:uid="{4D291771-072B-4C3D-B2C4-0E3E3868096F}"/>
    <cellStyle name="Comma 2 2 2 2 2 3 10 2" xfId="16142" xr:uid="{A01568AF-2511-4090-BE9B-A473BE88292B}"/>
    <cellStyle name="Comma 2 2 2 2 2 3 10 2 2" xfId="52650" xr:uid="{17B0B580-7EF6-4E5A-9E69-F2A699FFCC16}"/>
    <cellStyle name="Comma 2 2 2 2 2 3 10 2 3" xfId="34396" xr:uid="{DCD78340-A993-4FB0-8D80-16E80B049B70}"/>
    <cellStyle name="Comma 2 2 2 2 2 3 10 3" xfId="12492" xr:uid="{90BF05E2-7B32-421D-A40E-51E080661505}"/>
    <cellStyle name="Comma 2 2 2 2 2 3 10 3 2" xfId="49000" xr:uid="{2641467F-7FF2-4847-929A-5458195D0B20}"/>
    <cellStyle name="Comma 2 2 2 2 2 3 10 3 3" xfId="30746" xr:uid="{0E2A7116-3067-4C11-8FC4-CEE7D54CD081}"/>
    <cellStyle name="Comma 2 2 2 2 2 3 10 4" xfId="8842" xr:uid="{3B985448-84B0-48DF-BFD5-682881FCFE0F}"/>
    <cellStyle name="Comma 2 2 2 2 2 3 10 4 2" xfId="45350" xr:uid="{E79716E6-1D95-409A-877F-6E9DFE67E9D0}"/>
    <cellStyle name="Comma 2 2 2 2 2 3 10 4 3" xfId="27096" xr:uid="{74E71391-A4A1-49E1-BF1C-38A029E82A9D}"/>
    <cellStyle name="Comma 2 2 2 2 2 3 10 5" xfId="5192" xr:uid="{7BE89DD2-23D8-449B-B8A5-8F6AF88BA112}"/>
    <cellStyle name="Comma 2 2 2 2 2 3 10 5 2" xfId="41700" xr:uid="{E5570B2F-8500-423D-816D-69D09BBB9681}"/>
    <cellStyle name="Comma 2 2 2 2 2 3 10 5 3" xfId="23446" xr:uid="{60EE98CD-5D34-44C4-A6F5-079B1104AF5F}"/>
    <cellStyle name="Comma 2 2 2 2 2 3 10 6" xfId="38050" xr:uid="{A0F7F2CF-9A2B-46F5-93EF-E139E5E89758}"/>
    <cellStyle name="Comma 2 2 2 2 2 3 10 7" xfId="19796" xr:uid="{930C8827-06A7-4298-89D5-75570C308835}"/>
    <cellStyle name="Comma 2 2 2 2 2 3 11" xfId="812" xr:uid="{7DB5B2CF-924C-415A-910E-DBD822BFF45B}"/>
    <cellStyle name="Comma 2 2 2 2 2 3 11 2" xfId="15412" xr:uid="{1491AC34-ADD5-4D91-B57D-46253D14961E}"/>
    <cellStyle name="Comma 2 2 2 2 2 3 11 2 2" xfId="51920" xr:uid="{3714A44B-D5D3-4AB4-BD30-D9CC426E007B}"/>
    <cellStyle name="Comma 2 2 2 2 2 3 11 2 3" xfId="33666" xr:uid="{643FF480-3840-4843-93E4-C6797ACBBD4C}"/>
    <cellStyle name="Comma 2 2 2 2 2 3 11 3" xfId="11762" xr:uid="{B5CFBB87-0BB6-436B-9D4C-8B3CBD3A0B73}"/>
    <cellStyle name="Comma 2 2 2 2 2 3 11 3 2" xfId="48270" xr:uid="{878D687F-1AEF-4AC6-94D5-E5184591E53A}"/>
    <cellStyle name="Comma 2 2 2 2 2 3 11 3 3" xfId="30016" xr:uid="{B1C05828-F0E3-4792-A68F-30A10B466DCA}"/>
    <cellStyle name="Comma 2 2 2 2 2 3 11 4" xfId="8112" xr:uid="{3A8D816E-C538-43F0-876D-6218E56A48AE}"/>
    <cellStyle name="Comma 2 2 2 2 2 3 11 4 2" xfId="44620" xr:uid="{9BC46F66-0B41-46A9-BDD6-A46292A1BA67}"/>
    <cellStyle name="Comma 2 2 2 2 2 3 11 4 3" xfId="26366" xr:uid="{940CD56A-697D-4279-A828-87E9C1724AFD}"/>
    <cellStyle name="Comma 2 2 2 2 2 3 11 5" xfId="4462" xr:uid="{DD8913EF-D575-4BDC-B1A4-C7D858B6A980}"/>
    <cellStyle name="Comma 2 2 2 2 2 3 11 5 2" xfId="40970" xr:uid="{3A961B69-8A20-4B52-B585-08AECED2E8EE}"/>
    <cellStyle name="Comma 2 2 2 2 2 3 11 5 3" xfId="22716" xr:uid="{B4E04ED3-EA2F-4623-9261-0D84D5F170F5}"/>
    <cellStyle name="Comma 2 2 2 2 2 3 11 6" xfId="37320" xr:uid="{2CBCD777-2455-4BBB-A596-2CDE06B5C17D}"/>
    <cellStyle name="Comma 2 2 2 2 2 3 11 7" xfId="19066" xr:uid="{555D27EC-84FD-4391-8DFF-9DD040914CBA}"/>
    <cellStyle name="Comma 2 2 2 2 2 3 12" xfId="14682" xr:uid="{B60B880E-6EAE-43CF-B489-59AE97565E1D}"/>
    <cellStyle name="Comma 2 2 2 2 2 3 12 2" xfId="51190" xr:uid="{8A2D7BD1-07BB-4C3D-A307-5A121B8528B0}"/>
    <cellStyle name="Comma 2 2 2 2 2 3 12 3" xfId="32936" xr:uid="{972DCC81-3E10-467E-B325-AC31CBC5EEC0}"/>
    <cellStyle name="Comma 2 2 2 2 2 3 13" xfId="11032" xr:uid="{CA9B0A19-6D48-4054-B827-286C693EDC6F}"/>
    <cellStyle name="Comma 2 2 2 2 2 3 13 2" xfId="47540" xr:uid="{6D84102E-AEAF-496E-82CB-D06838D15C3B}"/>
    <cellStyle name="Comma 2 2 2 2 2 3 13 3" xfId="29286" xr:uid="{0488055D-68B4-4131-85B5-459C5990540E}"/>
    <cellStyle name="Comma 2 2 2 2 2 3 14" xfId="7382" xr:uid="{8D7BA244-83AC-43D8-8012-4BF14B47908B}"/>
    <cellStyle name="Comma 2 2 2 2 2 3 14 2" xfId="43890" xr:uid="{EB1877D4-B80B-4703-BD2E-0019C8FBD8E3}"/>
    <cellStyle name="Comma 2 2 2 2 2 3 14 3" xfId="25636" xr:uid="{A2FCD909-2DD6-4272-8990-CDB83EB8478A}"/>
    <cellStyle name="Comma 2 2 2 2 2 3 15" xfId="3732" xr:uid="{55F0E0CD-5AFA-4601-8A88-7CAB4A9FBA8C}"/>
    <cellStyle name="Comma 2 2 2 2 2 3 15 2" xfId="40240" xr:uid="{9CC78EC6-EF24-41A2-85D1-7D10A5303A02}"/>
    <cellStyle name="Comma 2 2 2 2 2 3 15 3" xfId="21986" xr:uid="{C80801C8-7AF8-4E61-A67D-6AD86D0E338E}"/>
    <cellStyle name="Comma 2 2 2 2 2 3 16" xfId="36590" xr:uid="{41519E06-4C3B-4ED8-B5AB-4E70C0EA66FE}"/>
    <cellStyle name="Comma 2 2 2 2 2 3 17" xfId="18336" xr:uid="{86C3CA6D-A17E-4A0F-993F-8639C3641299}"/>
    <cellStyle name="Comma 2 2 2 2 2 3 2" xfId="706" xr:uid="{7E1CF47F-A1AE-4233-B45B-47F8414DCFF1}"/>
    <cellStyle name="Comma 2 2 2 2 2 3 2 10" xfId="37214" xr:uid="{52378D44-74DD-4EE3-8EC5-DA563BBF055E}"/>
    <cellStyle name="Comma 2 2 2 2 2 3 2 11" xfId="18960" xr:uid="{DA6B549B-BCFA-402A-A4AD-10949687696A}"/>
    <cellStyle name="Comma 2 2 2 2 2 3 2 2" xfId="3626" xr:uid="{0599D6D2-76F8-4F22-9495-E222DFBA5C45}"/>
    <cellStyle name="Comma 2 2 2 2 2 3 2 2 2" xfId="18226" xr:uid="{B22BB049-F138-44BA-90AE-6BF29DCE95E6}"/>
    <cellStyle name="Comma 2 2 2 2 2 3 2 2 2 2" xfId="54734" xr:uid="{98E44C60-B5DC-454F-891D-42DF83A04FC0}"/>
    <cellStyle name="Comma 2 2 2 2 2 3 2 2 2 3" xfId="36480" xr:uid="{51EDEB50-FF84-4DCC-A6EA-37DAF0B47630}"/>
    <cellStyle name="Comma 2 2 2 2 2 3 2 2 3" xfId="14576" xr:uid="{B5B8C446-41D1-4353-8619-2A94BCADD9C2}"/>
    <cellStyle name="Comma 2 2 2 2 2 3 2 2 3 2" xfId="51084" xr:uid="{D9B6DB20-734F-4883-9099-F95B68AA4031}"/>
    <cellStyle name="Comma 2 2 2 2 2 3 2 2 3 3" xfId="32830" xr:uid="{CCF24922-AC07-4781-B81B-BA25D0516F2F}"/>
    <cellStyle name="Comma 2 2 2 2 2 3 2 2 4" xfId="10926" xr:uid="{E37C9D8F-B49A-487A-9AA7-DF0C02769916}"/>
    <cellStyle name="Comma 2 2 2 2 2 3 2 2 4 2" xfId="47434" xr:uid="{93200EAD-CE88-446C-A45C-E492A59E9F47}"/>
    <cellStyle name="Comma 2 2 2 2 2 3 2 2 4 3" xfId="29180" xr:uid="{8BC219E4-8DB8-46E9-AC9A-A31B6F7DBE77}"/>
    <cellStyle name="Comma 2 2 2 2 2 3 2 2 5" xfId="7276" xr:uid="{C7A8A8A6-EB81-484E-B33A-614DE2072CD4}"/>
    <cellStyle name="Comma 2 2 2 2 2 3 2 2 5 2" xfId="43784" xr:uid="{CBC84ADF-1C0A-44B9-8C1F-7C746E0320B4}"/>
    <cellStyle name="Comma 2 2 2 2 2 3 2 2 5 3" xfId="25530" xr:uid="{CF47CF4B-3F16-48C2-ADDA-65A2A6349331}"/>
    <cellStyle name="Comma 2 2 2 2 2 3 2 2 6" xfId="40134" xr:uid="{F5ADCA40-AFFF-4250-88A0-C1A7541E53C2}"/>
    <cellStyle name="Comma 2 2 2 2 2 3 2 2 7" xfId="21880" xr:uid="{5D054E53-C962-4497-9DCA-A9D39D8717D9}"/>
    <cellStyle name="Comma 2 2 2 2 2 3 2 3" xfId="2896" xr:uid="{DD2BEDB3-C12C-4EDE-98DA-F49F476D93E6}"/>
    <cellStyle name="Comma 2 2 2 2 2 3 2 3 2" xfId="17496" xr:uid="{E72F1C82-F517-4D9E-BFF9-7D14758D3E29}"/>
    <cellStyle name="Comma 2 2 2 2 2 3 2 3 2 2" xfId="54004" xr:uid="{4A1C2BE5-0D41-4E74-B9D6-8D7F237C7D53}"/>
    <cellStyle name="Comma 2 2 2 2 2 3 2 3 2 3" xfId="35750" xr:uid="{CEF12716-5D09-4467-B2D6-BAC191833720}"/>
    <cellStyle name="Comma 2 2 2 2 2 3 2 3 3" xfId="13846" xr:uid="{7EBA8D4A-CFF0-4F4A-907C-E31D73F9553D}"/>
    <cellStyle name="Comma 2 2 2 2 2 3 2 3 3 2" xfId="50354" xr:uid="{F7F80EDB-DC5D-4A1B-9102-7B5C7E58D27C}"/>
    <cellStyle name="Comma 2 2 2 2 2 3 2 3 3 3" xfId="32100" xr:uid="{04444687-A81B-44D7-92CF-C8E1BD45F6DC}"/>
    <cellStyle name="Comma 2 2 2 2 2 3 2 3 4" xfId="10196" xr:uid="{043E983C-6864-4D4F-803D-D841B31C0F76}"/>
    <cellStyle name="Comma 2 2 2 2 2 3 2 3 4 2" xfId="46704" xr:uid="{C3B637E6-68F9-499F-8790-CB9C4C35B29B}"/>
    <cellStyle name="Comma 2 2 2 2 2 3 2 3 4 3" xfId="28450" xr:uid="{9D2F57CB-3BCB-49FA-A45F-1ABDE8BFF721}"/>
    <cellStyle name="Comma 2 2 2 2 2 3 2 3 5" xfId="6546" xr:uid="{295CBA84-D1EC-4461-A34D-35033DB5579F}"/>
    <cellStyle name="Comma 2 2 2 2 2 3 2 3 5 2" xfId="43054" xr:uid="{CEF47751-3B8C-4863-891C-0455F9EDB00D}"/>
    <cellStyle name="Comma 2 2 2 2 2 3 2 3 5 3" xfId="24800" xr:uid="{EAB55424-D77E-447D-B2E0-3B0DC5F1AAAF}"/>
    <cellStyle name="Comma 2 2 2 2 2 3 2 3 6" xfId="39404" xr:uid="{8243E144-2A0C-4FC4-942B-553514247D28}"/>
    <cellStyle name="Comma 2 2 2 2 2 3 2 3 7" xfId="21150" xr:uid="{1E601A7B-1EA8-448E-BD59-B64F8735F6E8}"/>
    <cellStyle name="Comma 2 2 2 2 2 3 2 4" xfId="2166" xr:uid="{ACE75BF4-1B6F-470C-BA51-D9F696B52B3A}"/>
    <cellStyle name="Comma 2 2 2 2 2 3 2 4 2" xfId="16766" xr:uid="{CDFA254D-B67F-4BA6-8F95-B361491801AF}"/>
    <cellStyle name="Comma 2 2 2 2 2 3 2 4 2 2" xfId="53274" xr:uid="{9C6B80F9-D7C7-4D18-998F-35B496058859}"/>
    <cellStyle name="Comma 2 2 2 2 2 3 2 4 2 3" xfId="35020" xr:uid="{CBF387CD-0676-4DF5-8393-3E28700C5EF7}"/>
    <cellStyle name="Comma 2 2 2 2 2 3 2 4 3" xfId="13116" xr:uid="{424A8607-5280-4914-A1F8-AFE70C392CD2}"/>
    <cellStyle name="Comma 2 2 2 2 2 3 2 4 3 2" xfId="49624" xr:uid="{DE061E8E-D0D5-47CE-9CA9-DB7D6A8E1692}"/>
    <cellStyle name="Comma 2 2 2 2 2 3 2 4 3 3" xfId="31370" xr:uid="{0B0A78EF-46EE-44B2-BDB4-7AD0E15A620F}"/>
    <cellStyle name="Comma 2 2 2 2 2 3 2 4 4" xfId="9466" xr:uid="{B65BE969-B212-495D-923E-DF6C816276DB}"/>
    <cellStyle name="Comma 2 2 2 2 2 3 2 4 4 2" xfId="45974" xr:uid="{BD365367-AC9E-44BA-BC4A-158BF1629DB2}"/>
    <cellStyle name="Comma 2 2 2 2 2 3 2 4 4 3" xfId="27720" xr:uid="{9E30004D-7CCF-4E06-A197-767E43DFCF0C}"/>
    <cellStyle name="Comma 2 2 2 2 2 3 2 4 5" xfId="5816" xr:uid="{FD00313A-A479-4088-8B35-A83D47BB1018}"/>
    <cellStyle name="Comma 2 2 2 2 2 3 2 4 5 2" xfId="42324" xr:uid="{7DF582A4-BAA8-43E2-AF13-1F532FE4531D}"/>
    <cellStyle name="Comma 2 2 2 2 2 3 2 4 5 3" xfId="24070" xr:uid="{614CA595-8A48-4674-B16D-352B4F6E6DB3}"/>
    <cellStyle name="Comma 2 2 2 2 2 3 2 4 6" xfId="38674" xr:uid="{861B8125-4A07-4A15-AAB2-C41FBC5A4B93}"/>
    <cellStyle name="Comma 2 2 2 2 2 3 2 4 7" xfId="20420" xr:uid="{173F0589-3094-48AE-974B-FE094D6CE3E2}"/>
    <cellStyle name="Comma 2 2 2 2 2 3 2 5" xfId="1436" xr:uid="{B1C1EE94-6C03-46F6-98A9-0CA3FBFCBA28}"/>
    <cellStyle name="Comma 2 2 2 2 2 3 2 5 2" xfId="16036" xr:uid="{31F214EF-8B7A-43F8-8354-BA3698BF60C8}"/>
    <cellStyle name="Comma 2 2 2 2 2 3 2 5 2 2" xfId="52544" xr:uid="{B1766B0F-FBE6-443B-BB07-3E2B4975D483}"/>
    <cellStyle name="Comma 2 2 2 2 2 3 2 5 2 3" xfId="34290" xr:uid="{D93F9B6F-7E7D-4162-9966-D65E288E13C8}"/>
    <cellStyle name="Comma 2 2 2 2 2 3 2 5 3" xfId="12386" xr:uid="{8A074015-B689-4CFE-9434-BD3DAD254197}"/>
    <cellStyle name="Comma 2 2 2 2 2 3 2 5 3 2" xfId="48894" xr:uid="{1FE57CDA-F8DB-43EE-BD8B-E5BB6C3CE75C}"/>
    <cellStyle name="Comma 2 2 2 2 2 3 2 5 3 3" xfId="30640" xr:uid="{AE659974-7A33-4A7A-BEEE-8BFAB48D527F}"/>
    <cellStyle name="Comma 2 2 2 2 2 3 2 5 4" xfId="8736" xr:uid="{913AAC93-4F43-4102-89A7-F7C20529EF1A}"/>
    <cellStyle name="Comma 2 2 2 2 2 3 2 5 4 2" xfId="45244" xr:uid="{F84B5947-024B-4581-8F3A-EF1C03C203F4}"/>
    <cellStyle name="Comma 2 2 2 2 2 3 2 5 4 3" xfId="26990" xr:uid="{E585DFF0-7120-4F2F-BAF3-5196AEF539C4}"/>
    <cellStyle name="Comma 2 2 2 2 2 3 2 5 5" xfId="5086" xr:uid="{87DFE1DA-E6DF-4C11-B731-09A03B8F2468}"/>
    <cellStyle name="Comma 2 2 2 2 2 3 2 5 5 2" xfId="41594" xr:uid="{8ADD49DD-ACB5-4524-AAE0-1B26854BBB62}"/>
    <cellStyle name="Comma 2 2 2 2 2 3 2 5 5 3" xfId="23340" xr:uid="{5F935E37-59F1-4D21-9517-D35069DC279D}"/>
    <cellStyle name="Comma 2 2 2 2 2 3 2 5 6" xfId="37944" xr:uid="{AD12C00E-925F-4182-9D72-9E6EB3E00B97}"/>
    <cellStyle name="Comma 2 2 2 2 2 3 2 5 7" xfId="19690" xr:uid="{26581B6B-9450-4346-8E57-0FD2A0DA0368}"/>
    <cellStyle name="Comma 2 2 2 2 2 3 2 6" xfId="15306" xr:uid="{64CA5312-EA0E-4A64-A411-28B89410324B}"/>
    <cellStyle name="Comma 2 2 2 2 2 3 2 6 2" xfId="51814" xr:uid="{97CCE276-3FC6-43D2-9DC2-2BC7C3C37389}"/>
    <cellStyle name="Comma 2 2 2 2 2 3 2 6 3" xfId="33560" xr:uid="{98B1502C-BB90-440F-B20E-9C974087B1BD}"/>
    <cellStyle name="Comma 2 2 2 2 2 3 2 7" xfId="11656" xr:uid="{81510B30-034D-44B7-90F8-CCAD569BFE52}"/>
    <cellStyle name="Comma 2 2 2 2 2 3 2 7 2" xfId="48164" xr:uid="{6ADF64A1-3B63-4E78-ABED-CC20702E4CEA}"/>
    <cellStyle name="Comma 2 2 2 2 2 3 2 7 3" xfId="29910" xr:uid="{C59EBA24-8B9C-4AA3-A819-FBEF977CC1AD}"/>
    <cellStyle name="Comma 2 2 2 2 2 3 2 8" xfId="8006" xr:uid="{60C440C0-C648-4002-B5C7-0843B391B68D}"/>
    <cellStyle name="Comma 2 2 2 2 2 3 2 8 2" xfId="44514" xr:uid="{3EFC8297-746A-4A13-A18A-A1B1A5A90086}"/>
    <cellStyle name="Comma 2 2 2 2 2 3 2 8 3" xfId="26260" xr:uid="{EDA8EC0B-68ED-40C4-A5C5-AEEA21BD81C4}"/>
    <cellStyle name="Comma 2 2 2 2 2 3 2 9" xfId="4356" xr:uid="{281FBC7C-6EFF-4C5B-907F-7E5F1EBBBFB1}"/>
    <cellStyle name="Comma 2 2 2 2 2 3 2 9 2" xfId="40864" xr:uid="{0C3EEC9B-1E38-4AEF-93DE-B3C65356B54E}"/>
    <cellStyle name="Comma 2 2 2 2 2 3 2 9 3" xfId="22610" xr:uid="{928DC943-5BD0-42CD-AFCA-5AE1C0A05733}"/>
    <cellStyle name="Comma 2 2 2 2 2 3 3" xfId="602" xr:uid="{7A6B0BDC-3557-4437-8F20-CFB5C7F3FB31}"/>
    <cellStyle name="Comma 2 2 2 2 2 3 3 10" xfId="37110" xr:uid="{5C24BAB7-97FC-4081-85A7-4E4943ADF469}"/>
    <cellStyle name="Comma 2 2 2 2 2 3 3 11" xfId="18856" xr:uid="{DDB80281-0C64-4FEB-90E0-26FF5E0BDC54}"/>
    <cellStyle name="Comma 2 2 2 2 2 3 3 2" xfId="3522" xr:uid="{22A82644-DC28-4197-B857-F59B3D29000B}"/>
    <cellStyle name="Comma 2 2 2 2 2 3 3 2 2" xfId="18122" xr:uid="{BFA514FB-F570-411C-805B-8AB313DBB622}"/>
    <cellStyle name="Comma 2 2 2 2 2 3 3 2 2 2" xfId="54630" xr:uid="{2A9419B6-B439-48C1-A17E-89B6378241DD}"/>
    <cellStyle name="Comma 2 2 2 2 2 3 3 2 2 3" xfId="36376" xr:uid="{42DE7EC7-32C2-48AB-9176-F292539C0F6C}"/>
    <cellStyle name="Comma 2 2 2 2 2 3 3 2 3" xfId="14472" xr:uid="{02D547ED-C27A-4E47-A692-5D8D5BF955F5}"/>
    <cellStyle name="Comma 2 2 2 2 2 3 3 2 3 2" xfId="50980" xr:uid="{C7C278A5-5B7D-4408-9548-13B214A27EBF}"/>
    <cellStyle name="Comma 2 2 2 2 2 3 3 2 3 3" xfId="32726" xr:uid="{76399E09-095E-4B86-8D99-D669D3C343A4}"/>
    <cellStyle name="Comma 2 2 2 2 2 3 3 2 4" xfId="10822" xr:uid="{A5D544E0-FEED-4E1C-B8E2-0D4156D36E11}"/>
    <cellStyle name="Comma 2 2 2 2 2 3 3 2 4 2" xfId="47330" xr:uid="{7F302F8A-EE21-4C64-807B-7E5A27EC5EB1}"/>
    <cellStyle name="Comma 2 2 2 2 2 3 3 2 4 3" xfId="29076" xr:uid="{01D8FDDF-DE1A-45E7-867C-1B8DBBD0348D}"/>
    <cellStyle name="Comma 2 2 2 2 2 3 3 2 5" xfId="7172" xr:uid="{B2AB9638-B4C9-4B00-978A-54AF0A928A84}"/>
    <cellStyle name="Comma 2 2 2 2 2 3 3 2 5 2" xfId="43680" xr:uid="{33B35F50-6042-4A82-B93D-F4D364BF7FAB}"/>
    <cellStyle name="Comma 2 2 2 2 2 3 3 2 5 3" xfId="25426" xr:uid="{05C299A1-7DEB-4DC3-A48E-D6C34556D56E}"/>
    <cellStyle name="Comma 2 2 2 2 2 3 3 2 6" xfId="40030" xr:uid="{4F954E2B-8119-4740-A61B-C729EE7BF4DC}"/>
    <cellStyle name="Comma 2 2 2 2 2 3 3 2 7" xfId="21776" xr:uid="{EAA72218-1758-4E51-BBED-D2B372CDB3DE}"/>
    <cellStyle name="Comma 2 2 2 2 2 3 3 3" xfId="2792" xr:uid="{11D012C1-B4B6-47D3-A5BE-14FFAEE8390B}"/>
    <cellStyle name="Comma 2 2 2 2 2 3 3 3 2" xfId="17392" xr:uid="{6EF8D7C6-2470-4B60-8C61-C5E6514CED95}"/>
    <cellStyle name="Comma 2 2 2 2 2 3 3 3 2 2" xfId="53900" xr:uid="{B270D0C9-9146-4754-829E-2F4BF710A852}"/>
    <cellStyle name="Comma 2 2 2 2 2 3 3 3 2 3" xfId="35646" xr:uid="{3C528E44-2624-4D13-A281-68C8842C938E}"/>
    <cellStyle name="Comma 2 2 2 2 2 3 3 3 3" xfId="13742" xr:uid="{198E74A7-93C3-4DE0-95A1-6EDAD2EBD18F}"/>
    <cellStyle name="Comma 2 2 2 2 2 3 3 3 3 2" xfId="50250" xr:uid="{71BC464B-B21A-4480-8F91-A56C514873DC}"/>
    <cellStyle name="Comma 2 2 2 2 2 3 3 3 3 3" xfId="31996" xr:uid="{B079B065-E35C-41F5-87B9-62732957ACBD}"/>
    <cellStyle name="Comma 2 2 2 2 2 3 3 3 4" xfId="10092" xr:uid="{32438493-B5EE-4A52-AEAC-CFD19135A908}"/>
    <cellStyle name="Comma 2 2 2 2 2 3 3 3 4 2" xfId="46600" xr:uid="{57BB70AD-56CF-4659-9A69-558092C31570}"/>
    <cellStyle name="Comma 2 2 2 2 2 3 3 3 4 3" xfId="28346" xr:uid="{E417236C-5705-4960-BCCC-1D1A164024B1}"/>
    <cellStyle name="Comma 2 2 2 2 2 3 3 3 5" xfId="6442" xr:uid="{79A035AD-9869-4C88-9957-BFF8812A179A}"/>
    <cellStyle name="Comma 2 2 2 2 2 3 3 3 5 2" xfId="42950" xr:uid="{B75157C0-A5CE-4C60-9FE7-0F6F069C354D}"/>
    <cellStyle name="Comma 2 2 2 2 2 3 3 3 5 3" xfId="24696" xr:uid="{C060486E-31E7-4926-BD5C-D03BC66440E6}"/>
    <cellStyle name="Comma 2 2 2 2 2 3 3 3 6" xfId="39300" xr:uid="{371B0BE6-2E0B-4850-B327-1D53F03ECCE1}"/>
    <cellStyle name="Comma 2 2 2 2 2 3 3 3 7" xfId="21046" xr:uid="{07C43A33-DD25-4C09-9D62-DD256F80091B}"/>
    <cellStyle name="Comma 2 2 2 2 2 3 3 4" xfId="2062" xr:uid="{297D7457-C5DA-4370-8B3F-D4A8F6369AA5}"/>
    <cellStyle name="Comma 2 2 2 2 2 3 3 4 2" xfId="16662" xr:uid="{DFC60DF9-742A-4D05-8371-17BAA4DE9F51}"/>
    <cellStyle name="Comma 2 2 2 2 2 3 3 4 2 2" xfId="53170" xr:uid="{F4DBE09E-9AB4-4824-AA88-8D1BEDFD82BE}"/>
    <cellStyle name="Comma 2 2 2 2 2 3 3 4 2 3" xfId="34916" xr:uid="{E672EC21-3790-4B4B-A3BB-9454BF8269E2}"/>
    <cellStyle name="Comma 2 2 2 2 2 3 3 4 3" xfId="13012" xr:uid="{9B43AE25-AB18-475E-AE07-FE713B0B7EC3}"/>
    <cellStyle name="Comma 2 2 2 2 2 3 3 4 3 2" xfId="49520" xr:uid="{65BF2B8F-A4D0-417C-9B4E-07D977338550}"/>
    <cellStyle name="Comma 2 2 2 2 2 3 3 4 3 3" xfId="31266" xr:uid="{2AF08242-1760-4CF7-9A11-37A0F28D009D}"/>
    <cellStyle name="Comma 2 2 2 2 2 3 3 4 4" xfId="9362" xr:uid="{FA2AC27B-C5DA-4731-ADE3-B2C15F96E81C}"/>
    <cellStyle name="Comma 2 2 2 2 2 3 3 4 4 2" xfId="45870" xr:uid="{2FA020CE-3ADB-45B0-9094-CBF500994196}"/>
    <cellStyle name="Comma 2 2 2 2 2 3 3 4 4 3" xfId="27616" xr:uid="{036EC8D9-335F-4D61-AA72-674C450EC3A1}"/>
    <cellStyle name="Comma 2 2 2 2 2 3 3 4 5" xfId="5712" xr:uid="{3CC0F0F1-D585-4A96-A65A-4D7A617AA0DC}"/>
    <cellStyle name="Comma 2 2 2 2 2 3 3 4 5 2" xfId="42220" xr:uid="{229EFF69-52BD-4917-950C-CC615E3A407D}"/>
    <cellStyle name="Comma 2 2 2 2 2 3 3 4 5 3" xfId="23966" xr:uid="{587F11CB-364A-4A01-AA62-1B95384F0A39}"/>
    <cellStyle name="Comma 2 2 2 2 2 3 3 4 6" xfId="38570" xr:uid="{3499E508-EA37-483D-B4F9-EDCE65DB06B8}"/>
    <cellStyle name="Comma 2 2 2 2 2 3 3 4 7" xfId="20316" xr:uid="{10DF27A3-FA3C-44FC-9590-49948CB90D1F}"/>
    <cellStyle name="Comma 2 2 2 2 2 3 3 5" xfId="1332" xr:uid="{5E8B5233-1361-4D95-9BD8-5F7D16EDF2CC}"/>
    <cellStyle name="Comma 2 2 2 2 2 3 3 5 2" xfId="15932" xr:uid="{F8DB86A4-7940-4E5B-9135-F6BC48E17E2F}"/>
    <cellStyle name="Comma 2 2 2 2 2 3 3 5 2 2" xfId="52440" xr:uid="{388704C9-6FFC-4B4A-86CE-FA6D634E79FD}"/>
    <cellStyle name="Comma 2 2 2 2 2 3 3 5 2 3" xfId="34186" xr:uid="{E5E09168-7E47-4E40-A088-7043E534F527}"/>
    <cellStyle name="Comma 2 2 2 2 2 3 3 5 3" xfId="12282" xr:uid="{4E4400E3-BEA8-4EAF-93D3-41E5B495CD54}"/>
    <cellStyle name="Comma 2 2 2 2 2 3 3 5 3 2" xfId="48790" xr:uid="{CEA6711C-D830-43ED-8CB9-50D08C5FC38A}"/>
    <cellStyle name="Comma 2 2 2 2 2 3 3 5 3 3" xfId="30536" xr:uid="{E9BDE08D-5BB6-4714-BB8E-CDA623AA1446}"/>
    <cellStyle name="Comma 2 2 2 2 2 3 3 5 4" xfId="8632" xr:uid="{6114DFD3-6488-4E2E-8182-FD1BE0C16F46}"/>
    <cellStyle name="Comma 2 2 2 2 2 3 3 5 4 2" xfId="45140" xr:uid="{C95DC345-6A11-415A-927C-6D4217728691}"/>
    <cellStyle name="Comma 2 2 2 2 2 3 3 5 4 3" xfId="26886" xr:uid="{A664E659-DCF5-4094-BB73-2F12405580D4}"/>
    <cellStyle name="Comma 2 2 2 2 2 3 3 5 5" xfId="4982" xr:uid="{6C641D03-5ED7-45EE-B2AD-A9D969F8E193}"/>
    <cellStyle name="Comma 2 2 2 2 2 3 3 5 5 2" xfId="41490" xr:uid="{D6D8B875-7C58-4949-BA79-98147C914086}"/>
    <cellStyle name="Comma 2 2 2 2 2 3 3 5 5 3" xfId="23236" xr:uid="{05055137-ADA2-415C-8DB4-3847FBAD4547}"/>
    <cellStyle name="Comma 2 2 2 2 2 3 3 5 6" xfId="37840" xr:uid="{9F2E74DA-0C3F-4C44-BC99-DF316417452A}"/>
    <cellStyle name="Comma 2 2 2 2 2 3 3 5 7" xfId="19586" xr:uid="{F28A7437-0776-4DC2-9B86-29D9FF7B7439}"/>
    <cellStyle name="Comma 2 2 2 2 2 3 3 6" xfId="15202" xr:uid="{ED812809-A25C-4391-B8F6-4680A7EC1CE1}"/>
    <cellStyle name="Comma 2 2 2 2 2 3 3 6 2" xfId="51710" xr:uid="{88ABFBD9-3B0E-49A9-8750-19D6CEC52E3B}"/>
    <cellStyle name="Comma 2 2 2 2 2 3 3 6 3" xfId="33456" xr:uid="{46B3A262-9D17-488E-A44F-0FFB46491293}"/>
    <cellStyle name="Comma 2 2 2 2 2 3 3 7" xfId="11552" xr:uid="{06EE8364-9C59-42AB-837D-B1253C6CCCE4}"/>
    <cellStyle name="Comma 2 2 2 2 2 3 3 7 2" xfId="48060" xr:uid="{24E4D232-236F-4904-B85E-C8EB9351B3E0}"/>
    <cellStyle name="Comma 2 2 2 2 2 3 3 7 3" xfId="29806" xr:uid="{1C24934B-ADC1-4113-AD92-99B70D171644}"/>
    <cellStyle name="Comma 2 2 2 2 2 3 3 8" xfId="7902" xr:uid="{583BBD33-17AF-48DB-9F01-326EA4010D24}"/>
    <cellStyle name="Comma 2 2 2 2 2 3 3 8 2" xfId="44410" xr:uid="{42790CC8-17E0-465B-8564-C8557F74FAF3}"/>
    <cellStyle name="Comma 2 2 2 2 2 3 3 8 3" xfId="26156" xr:uid="{70EA74B6-C6B8-4280-804E-4B53E730BD95}"/>
    <cellStyle name="Comma 2 2 2 2 2 3 3 9" xfId="4252" xr:uid="{FA2CF521-A776-46A8-A04B-ABF2417A1309}"/>
    <cellStyle name="Comma 2 2 2 2 2 3 3 9 2" xfId="40760" xr:uid="{C382617E-2A79-4505-9603-AB591413F447}"/>
    <cellStyle name="Comma 2 2 2 2 2 3 3 9 3" xfId="22506" xr:uid="{21199E33-8913-4D8F-9D33-2C4544FAE480}"/>
    <cellStyle name="Comma 2 2 2 2 2 3 4" xfId="498" xr:uid="{30C24A92-FD43-438C-B8B9-B765EB1BC671}"/>
    <cellStyle name="Comma 2 2 2 2 2 3 4 10" xfId="37006" xr:uid="{6DE803F0-5A4A-4AB3-A4C5-950AE2E7D36C}"/>
    <cellStyle name="Comma 2 2 2 2 2 3 4 11" xfId="18752" xr:uid="{11079838-037D-4002-B7BA-08964D819DF6}"/>
    <cellStyle name="Comma 2 2 2 2 2 3 4 2" xfId="3418" xr:uid="{E0879F9C-FC8E-489B-97D2-9E474D2FC265}"/>
    <cellStyle name="Comma 2 2 2 2 2 3 4 2 2" xfId="18018" xr:uid="{55BC656D-8198-4AB6-81DB-271CD9514803}"/>
    <cellStyle name="Comma 2 2 2 2 2 3 4 2 2 2" xfId="54526" xr:uid="{7804A045-92D8-42DC-8B48-F0C1F9B4B2C5}"/>
    <cellStyle name="Comma 2 2 2 2 2 3 4 2 2 3" xfId="36272" xr:uid="{3B1BB8B9-71A5-461D-BF08-F26A669F0C0F}"/>
    <cellStyle name="Comma 2 2 2 2 2 3 4 2 3" xfId="14368" xr:uid="{8975DD3E-5DEE-4FE6-B5C4-94CB73AD8148}"/>
    <cellStyle name="Comma 2 2 2 2 2 3 4 2 3 2" xfId="50876" xr:uid="{B501FC64-DF39-4CB7-A27D-8D8B4BA4A652}"/>
    <cellStyle name="Comma 2 2 2 2 2 3 4 2 3 3" xfId="32622" xr:uid="{F0664F87-B008-4C44-9358-F16A2305D492}"/>
    <cellStyle name="Comma 2 2 2 2 2 3 4 2 4" xfId="10718" xr:uid="{3C0DDE50-E329-4933-BD4F-026864A9CFFD}"/>
    <cellStyle name="Comma 2 2 2 2 2 3 4 2 4 2" xfId="47226" xr:uid="{A93569F6-EEEA-4E27-9F22-26B1D9C8AD34}"/>
    <cellStyle name="Comma 2 2 2 2 2 3 4 2 4 3" xfId="28972" xr:uid="{1F12AB1F-C4B5-40BD-80C2-329DA0207DC8}"/>
    <cellStyle name="Comma 2 2 2 2 2 3 4 2 5" xfId="7068" xr:uid="{E10D1164-D181-45EE-8C6F-0D305E87199E}"/>
    <cellStyle name="Comma 2 2 2 2 2 3 4 2 5 2" xfId="43576" xr:uid="{E5CB8BB9-A9C6-4628-9082-ADABAF82547B}"/>
    <cellStyle name="Comma 2 2 2 2 2 3 4 2 5 3" xfId="25322" xr:uid="{339ED5A0-F618-4772-A84E-3DB082B405A2}"/>
    <cellStyle name="Comma 2 2 2 2 2 3 4 2 6" xfId="39926" xr:uid="{CB2378BB-C214-4F32-BACD-526752EF8746}"/>
    <cellStyle name="Comma 2 2 2 2 2 3 4 2 7" xfId="21672" xr:uid="{27354B4D-0487-43F9-ADEF-816C6ACBAC0F}"/>
    <cellStyle name="Comma 2 2 2 2 2 3 4 3" xfId="2688" xr:uid="{70FB2A76-B84E-4A29-BEF8-A122D8481D6D}"/>
    <cellStyle name="Comma 2 2 2 2 2 3 4 3 2" xfId="17288" xr:uid="{C20E577D-D147-4BED-9008-B39254AAB79F}"/>
    <cellStyle name="Comma 2 2 2 2 2 3 4 3 2 2" xfId="53796" xr:uid="{A3B66E2E-860C-4F1E-AEF7-1FB0ACAF5303}"/>
    <cellStyle name="Comma 2 2 2 2 2 3 4 3 2 3" xfId="35542" xr:uid="{6ED2432A-A9EE-461A-BA75-DA153EB88919}"/>
    <cellStyle name="Comma 2 2 2 2 2 3 4 3 3" xfId="13638" xr:uid="{26EEF93B-3EB6-4BFA-9D3B-1284C801F366}"/>
    <cellStyle name="Comma 2 2 2 2 2 3 4 3 3 2" xfId="50146" xr:uid="{F0AC0EEE-BEEA-4F5D-8890-DF42D79F173F}"/>
    <cellStyle name="Comma 2 2 2 2 2 3 4 3 3 3" xfId="31892" xr:uid="{296BD397-0D05-4BCE-9F48-1222D5DB4D5B}"/>
    <cellStyle name="Comma 2 2 2 2 2 3 4 3 4" xfId="9988" xr:uid="{DB2D5DD4-6BA6-404C-B00B-0EDDEC170AD8}"/>
    <cellStyle name="Comma 2 2 2 2 2 3 4 3 4 2" xfId="46496" xr:uid="{1CB043CF-3DE0-430C-BA58-7673792A95F2}"/>
    <cellStyle name="Comma 2 2 2 2 2 3 4 3 4 3" xfId="28242" xr:uid="{8A04F2DC-F1CA-4221-AD81-5F360EC9E609}"/>
    <cellStyle name="Comma 2 2 2 2 2 3 4 3 5" xfId="6338" xr:uid="{9BB703A1-111C-4F79-A0A8-7CAA1EF1237D}"/>
    <cellStyle name="Comma 2 2 2 2 2 3 4 3 5 2" xfId="42846" xr:uid="{300E9E66-B426-4F62-9FB8-D6C1E40DF6C7}"/>
    <cellStyle name="Comma 2 2 2 2 2 3 4 3 5 3" xfId="24592" xr:uid="{C865D35B-D10E-47C7-8F98-700C7302340F}"/>
    <cellStyle name="Comma 2 2 2 2 2 3 4 3 6" xfId="39196" xr:uid="{1FD063A6-8465-4643-91F4-314717AD8251}"/>
    <cellStyle name="Comma 2 2 2 2 2 3 4 3 7" xfId="20942" xr:uid="{2F940CA1-3BFC-4144-BBEE-E37955EBC6B4}"/>
    <cellStyle name="Comma 2 2 2 2 2 3 4 4" xfId="1958" xr:uid="{D2CA934B-85FE-4096-8DF6-232069330DB5}"/>
    <cellStyle name="Comma 2 2 2 2 2 3 4 4 2" xfId="16558" xr:uid="{F47C8F81-D211-4247-AE3F-A73708FB6980}"/>
    <cellStyle name="Comma 2 2 2 2 2 3 4 4 2 2" xfId="53066" xr:uid="{CB79E74B-4BCA-44F2-950A-2B12935A4EE5}"/>
    <cellStyle name="Comma 2 2 2 2 2 3 4 4 2 3" xfId="34812" xr:uid="{05B2A082-65D0-4FBC-86D9-EF7E1525A20D}"/>
    <cellStyle name="Comma 2 2 2 2 2 3 4 4 3" xfId="12908" xr:uid="{F26DAA8D-708A-4A3C-AB54-9186646E9CBF}"/>
    <cellStyle name="Comma 2 2 2 2 2 3 4 4 3 2" xfId="49416" xr:uid="{7E151BD7-A5CE-48EA-BF81-97C38A446FA6}"/>
    <cellStyle name="Comma 2 2 2 2 2 3 4 4 3 3" xfId="31162" xr:uid="{25DDDF2C-EEB7-4988-BA57-9C0616F7F0E6}"/>
    <cellStyle name="Comma 2 2 2 2 2 3 4 4 4" xfId="9258" xr:uid="{E20B14F9-8A84-41B6-AE41-84D186179620}"/>
    <cellStyle name="Comma 2 2 2 2 2 3 4 4 4 2" xfId="45766" xr:uid="{7EDB8BBD-105A-4665-A67E-A14216441856}"/>
    <cellStyle name="Comma 2 2 2 2 2 3 4 4 4 3" xfId="27512" xr:uid="{93728976-A4F3-4336-9107-9393E7F0F004}"/>
    <cellStyle name="Comma 2 2 2 2 2 3 4 4 5" xfId="5608" xr:uid="{60F4DC96-98B7-4DAA-A0C1-FEC04F556609}"/>
    <cellStyle name="Comma 2 2 2 2 2 3 4 4 5 2" xfId="42116" xr:uid="{E24015DB-9053-46DD-8C28-E8D03D988D3A}"/>
    <cellStyle name="Comma 2 2 2 2 2 3 4 4 5 3" xfId="23862" xr:uid="{C67BE16F-690C-4A9B-9705-E5869E33C217}"/>
    <cellStyle name="Comma 2 2 2 2 2 3 4 4 6" xfId="38466" xr:uid="{A7F776BA-BEA6-45B4-8DDE-9DCFE558A402}"/>
    <cellStyle name="Comma 2 2 2 2 2 3 4 4 7" xfId="20212" xr:uid="{EF3D12D8-A5C0-42B7-BA66-655ACCA691A5}"/>
    <cellStyle name="Comma 2 2 2 2 2 3 4 5" xfId="1228" xr:uid="{2E21313F-CA65-491D-AA77-D1DC98AD264F}"/>
    <cellStyle name="Comma 2 2 2 2 2 3 4 5 2" xfId="15828" xr:uid="{7D441714-56CE-4635-8ABF-F873E5815D83}"/>
    <cellStyle name="Comma 2 2 2 2 2 3 4 5 2 2" xfId="52336" xr:uid="{3FCA8AFF-B008-4748-A292-22F3BADCCA66}"/>
    <cellStyle name="Comma 2 2 2 2 2 3 4 5 2 3" xfId="34082" xr:uid="{F3B8760C-8B24-4C31-93ED-5B46B057A276}"/>
    <cellStyle name="Comma 2 2 2 2 2 3 4 5 3" xfId="12178" xr:uid="{3F8DC0F4-4949-449A-8C8B-4E9ABD118F7D}"/>
    <cellStyle name="Comma 2 2 2 2 2 3 4 5 3 2" xfId="48686" xr:uid="{3AD71DD7-0876-4BAB-B4DB-57FA6366BEE8}"/>
    <cellStyle name="Comma 2 2 2 2 2 3 4 5 3 3" xfId="30432" xr:uid="{E0D3E76C-1677-46C3-B358-F291298D8044}"/>
    <cellStyle name="Comma 2 2 2 2 2 3 4 5 4" xfId="8528" xr:uid="{C9954943-E6C2-4CD7-98F0-99A0E283076C}"/>
    <cellStyle name="Comma 2 2 2 2 2 3 4 5 4 2" xfId="45036" xr:uid="{D5A03364-6A96-4EB5-A37F-6B155C8C58E9}"/>
    <cellStyle name="Comma 2 2 2 2 2 3 4 5 4 3" xfId="26782" xr:uid="{3604FE46-A477-4B9F-BE85-228D449DDAC1}"/>
    <cellStyle name="Comma 2 2 2 2 2 3 4 5 5" xfId="4878" xr:uid="{8DAF34E9-E722-4DA6-9617-61C77275ABB3}"/>
    <cellStyle name="Comma 2 2 2 2 2 3 4 5 5 2" xfId="41386" xr:uid="{4A06C8AB-5FE8-4A09-A70C-53B21CBD1DE9}"/>
    <cellStyle name="Comma 2 2 2 2 2 3 4 5 5 3" xfId="23132" xr:uid="{C685448A-04E8-4B7E-A92A-D4C90197F7B0}"/>
    <cellStyle name="Comma 2 2 2 2 2 3 4 5 6" xfId="37736" xr:uid="{49125AAB-94C3-4B47-A909-0BE3922B686B}"/>
    <cellStyle name="Comma 2 2 2 2 2 3 4 5 7" xfId="19482" xr:uid="{DB3FFC81-2C96-41B4-B5EE-87B1691BF411}"/>
    <cellStyle name="Comma 2 2 2 2 2 3 4 6" xfId="15098" xr:uid="{78D41FEA-3119-4D85-8B7B-89DD369EE7D1}"/>
    <cellStyle name="Comma 2 2 2 2 2 3 4 6 2" xfId="51606" xr:uid="{D3ED008D-5AE2-43A7-B3B3-4D822967BB63}"/>
    <cellStyle name="Comma 2 2 2 2 2 3 4 6 3" xfId="33352" xr:uid="{1F8B4DEF-8ED6-4827-9D67-FB4836E04002}"/>
    <cellStyle name="Comma 2 2 2 2 2 3 4 7" xfId="11448" xr:uid="{8D1B7E40-6E91-4C5A-B209-2ED26CA2B21A}"/>
    <cellStyle name="Comma 2 2 2 2 2 3 4 7 2" xfId="47956" xr:uid="{2819ECDA-4F4E-43B2-9D8F-56627A4A0F09}"/>
    <cellStyle name="Comma 2 2 2 2 2 3 4 7 3" xfId="29702" xr:uid="{0D8B2CCC-341F-417D-BC18-145C766FD322}"/>
    <cellStyle name="Comma 2 2 2 2 2 3 4 8" xfId="7798" xr:uid="{9A7B849C-4B2F-44CD-B649-0EB733A621FE}"/>
    <cellStyle name="Comma 2 2 2 2 2 3 4 8 2" xfId="44306" xr:uid="{8E3C3A5A-2FAB-4299-863C-1EE9F41A6AAB}"/>
    <cellStyle name="Comma 2 2 2 2 2 3 4 8 3" xfId="26052" xr:uid="{3F260D60-7A8B-4547-876E-2DAD0BB766F5}"/>
    <cellStyle name="Comma 2 2 2 2 2 3 4 9" xfId="4148" xr:uid="{F7099E4B-6069-4401-8040-D4011F66A1D3}"/>
    <cellStyle name="Comma 2 2 2 2 2 3 4 9 2" xfId="40656" xr:uid="{7F54B854-06A0-4AE0-ADED-D3F2C60C902F}"/>
    <cellStyle name="Comma 2 2 2 2 2 3 4 9 3" xfId="22402" xr:uid="{73C1D263-7E41-4E5A-922A-21416BE545C8}"/>
    <cellStyle name="Comma 2 2 2 2 2 3 5" xfId="394" xr:uid="{9B91757A-6BDF-4E13-AE3C-8295D427499E}"/>
    <cellStyle name="Comma 2 2 2 2 2 3 5 10" xfId="36902" xr:uid="{8E1B64C3-7DFF-4590-B010-205428C2ACA2}"/>
    <cellStyle name="Comma 2 2 2 2 2 3 5 11" xfId="18648" xr:uid="{EDA2E225-0256-4A9E-9AA1-BBD0A50B12F1}"/>
    <cellStyle name="Comma 2 2 2 2 2 3 5 2" xfId="3314" xr:uid="{95EA7084-DAEC-42F7-92DF-66AD2CAC9C5F}"/>
    <cellStyle name="Comma 2 2 2 2 2 3 5 2 2" xfId="17914" xr:uid="{EE9CCD84-33A1-4517-9AEC-39D392B4F967}"/>
    <cellStyle name="Comma 2 2 2 2 2 3 5 2 2 2" xfId="54422" xr:uid="{EECF821A-88F1-418F-BC2B-985B72B859F8}"/>
    <cellStyle name="Comma 2 2 2 2 2 3 5 2 2 3" xfId="36168" xr:uid="{917EA7B9-27B7-48C4-B980-1C33E818BD35}"/>
    <cellStyle name="Comma 2 2 2 2 2 3 5 2 3" xfId="14264" xr:uid="{C06DC4AF-754B-42CE-A12F-C9CB2881958C}"/>
    <cellStyle name="Comma 2 2 2 2 2 3 5 2 3 2" xfId="50772" xr:uid="{F2F09BF9-9BBD-4DE2-8D73-961FB60941CF}"/>
    <cellStyle name="Comma 2 2 2 2 2 3 5 2 3 3" xfId="32518" xr:uid="{5C657640-BE1D-4223-9764-3F60E8AB964D}"/>
    <cellStyle name="Comma 2 2 2 2 2 3 5 2 4" xfId="10614" xr:uid="{2F3178A7-2137-4907-8CD8-7CD69F713F75}"/>
    <cellStyle name="Comma 2 2 2 2 2 3 5 2 4 2" xfId="47122" xr:uid="{D0A46B86-978A-4E78-A2AE-560864623211}"/>
    <cellStyle name="Comma 2 2 2 2 2 3 5 2 4 3" xfId="28868" xr:uid="{6E8487F8-D67E-422D-BB0B-8E282A6B574E}"/>
    <cellStyle name="Comma 2 2 2 2 2 3 5 2 5" xfId="6964" xr:uid="{18859DEE-DC68-441A-B4E4-49397E488E1D}"/>
    <cellStyle name="Comma 2 2 2 2 2 3 5 2 5 2" xfId="43472" xr:uid="{2454C7F4-8D8C-4F6C-B85F-2CF9A515BAF7}"/>
    <cellStyle name="Comma 2 2 2 2 2 3 5 2 5 3" xfId="25218" xr:uid="{B630C8D8-5B3C-41D1-B958-FD50B868F5BD}"/>
    <cellStyle name="Comma 2 2 2 2 2 3 5 2 6" xfId="39822" xr:uid="{5FB5D22B-4BDD-471E-897A-3CCA9CEEE06C}"/>
    <cellStyle name="Comma 2 2 2 2 2 3 5 2 7" xfId="21568" xr:uid="{64DAA17B-0CD7-429E-A024-CCE1D83A58C4}"/>
    <cellStyle name="Comma 2 2 2 2 2 3 5 3" xfId="2584" xr:uid="{0268B392-F6CF-469A-B988-248431AC820A}"/>
    <cellStyle name="Comma 2 2 2 2 2 3 5 3 2" xfId="17184" xr:uid="{C8009F07-7032-411B-8116-E514068F4544}"/>
    <cellStyle name="Comma 2 2 2 2 2 3 5 3 2 2" xfId="53692" xr:uid="{00B45EFC-C8F7-4A00-B869-5749204DE769}"/>
    <cellStyle name="Comma 2 2 2 2 2 3 5 3 2 3" xfId="35438" xr:uid="{BFF83FFC-7EAF-4C64-8FEC-746CAB68AA64}"/>
    <cellStyle name="Comma 2 2 2 2 2 3 5 3 3" xfId="13534" xr:uid="{8FEC93A8-BA1E-44AC-8587-DFF476A5B1CA}"/>
    <cellStyle name="Comma 2 2 2 2 2 3 5 3 3 2" xfId="50042" xr:uid="{8AF2A86F-17D0-40D3-B933-E8E00066820E}"/>
    <cellStyle name="Comma 2 2 2 2 2 3 5 3 3 3" xfId="31788" xr:uid="{15682A49-C96A-412F-99B5-83F840FA4675}"/>
    <cellStyle name="Comma 2 2 2 2 2 3 5 3 4" xfId="9884" xr:uid="{606BCEC2-1438-4820-A751-A84E21656FBE}"/>
    <cellStyle name="Comma 2 2 2 2 2 3 5 3 4 2" xfId="46392" xr:uid="{0E4BAD1A-13DD-4437-B6CB-E912AC2D3B83}"/>
    <cellStyle name="Comma 2 2 2 2 2 3 5 3 4 3" xfId="28138" xr:uid="{953D8D33-1DD1-4BE7-9044-CC390399AC99}"/>
    <cellStyle name="Comma 2 2 2 2 2 3 5 3 5" xfId="6234" xr:uid="{14381870-0CDA-4092-85F7-C11D47F67E97}"/>
    <cellStyle name="Comma 2 2 2 2 2 3 5 3 5 2" xfId="42742" xr:uid="{1C1EB102-67AD-4EDE-B17B-C3BBE5BB8010}"/>
    <cellStyle name="Comma 2 2 2 2 2 3 5 3 5 3" xfId="24488" xr:uid="{CBB6DE4A-5672-4261-8F90-53C17C359F55}"/>
    <cellStyle name="Comma 2 2 2 2 2 3 5 3 6" xfId="39092" xr:uid="{83497E84-3732-4F89-9385-C9EAED51EF7A}"/>
    <cellStyle name="Comma 2 2 2 2 2 3 5 3 7" xfId="20838" xr:uid="{F6122CEE-B4D1-44AF-A456-4611C4FA2BA6}"/>
    <cellStyle name="Comma 2 2 2 2 2 3 5 4" xfId="1854" xr:uid="{C7CDE54F-3429-4F38-815E-2FE6F99B8509}"/>
    <cellStyle name="Comma 2 2 2 2 2 3 5 4 2" xfId="16454" xr:uid="{26F2472D-A7CA-4C64-83DD-FF8C99A428D5}"/>
    <cellStyle name="Comma 2 2 2 2 2 3 5 4 2 2" xfId="52962" xr:uid="{C8DC3FCF-C92C-4973-B481-146B4E8551E2}"/>
    <cellStyle name="Comma 2 2 2 2 2 3 5 4 2 3" xfId="34708" xr:uid="{67238BB5-40E7-497D-8D27-A215FE4F477F}"/>
    <cellStyle name="Comma 2 2 2 2 2 3 5 4 3" xfId="12804" xr:uid="{CDE43CF2-989F-44F3-B9C0-F103B7BE366F}"/>
    <cellStyle name="Comma 2 2 2 2 2 3 5 4 3 2" xfId="49312" xr:uid="{6B54D028-5479-44BE-8459-6FFA87646D76}"/>
    <cellStyle name="Comma 2 2 2 2 2 3 5 4 3 3" xfId="31058" xr:uid="{DE1CF4FE-2760-4EDB-991B-15CD059969F9}"/>
    <cellStyle name="Comma 2 2 2 2 2 3 5 4 4" xfId="9154" xr:uid="{C5AA0CDD-C3C2-48C4-83AB-72C48CCF3406}"/>
    <cellStyle name="Comma 2 2 2 2 2 3 5 4 4 2" xfId="45662" xr:uid="{470BF0BB-D0FF-4B8D-A3CA-91AA190A03C2}"/>
    <cellStyle name="Comma 2 2 2 2 2 3 5 4 4 3" xfId="27408" xr:uid="{2BB4E4C2-4528-4DB8-B8B0-FC9656C6706D}"/>
    <cellStyle name="Comma 2 2 2 2 2 3 5 4 5" xfId="5504" xr:uid="{701F8668-CAE1-4ACE-92F2-B90A9D4570AD}"/>
    <cellStyle name="Comma 2 2 2 2 2 3 5 4 5 2" xfId="42012" xr:uid="{2DC7FFD1-5B96-4B07-A0A6-571D500F8409}"/>
    <cellStyle name="Comma 2 2 2 2 2 3 5 4 5 3" xfId="23758" xr:uid="{6B4E3051-404A-4F31-A087-89A1045DBBF0}"/>
    <cellStyle name="Comma 2 2 2 2 2 3 5 4 6" xfId="38362" xr:uid="{2EC746CD-A72D-44A6-A5F5-F8B1C6207D80}"/>
    <cellStyle name="Comma 2 2 2 2 2 3 5 4 7" xfId="20108" xr:uid="{3A17EC04-BC59-419A-9DC1-940574463F8D}"/>
    <cellStyle name="Comma 2 2 2 2 2 3 5 5" xfId="1124" xr:uid="{DA1780F7-8ECD-46B4-AADB-A44C1FE58145}"/>
    <cellStyle name="Comma 2 2 2 2 2 3 5 5 2" xfId="15724" xr:uid="{00C12E62-CA15-437A-85C1-49E681845550}"/>
    <cellStyle name="Comma 2 2 2 2 2 3 5 5 2 2" xfId="52232" xr:uid="{C72BBD73-91E2-4380-970F-A8BC20327781}"/>
    <cellStyle name="Comma 2 2 2 2 2 3 5 5 2 3" xfId="33978" xr:uid="{D0B28796-65DC-44B1-836E-78048B4CE5E1}"/>
    <cellStyle name="Comma 2 2 2 2 2 3 5 5 3" xfId="12074" xr:uid="{87D56F4C-3441-4337-A601-B4D008138A3E}"/>
    <cellStyle name="Comma 2 2 2 2 2 3 5 5 3 2" xfId="48582" xr:uid="{E51FC43B-430B-481A-B3BF-0E48BB5A116E}"/>
    <cellStyle name="Comma 2 2 2 2 2 3 5 5 3 3" xfId="30328" xr:uid="{5DED4386-A165-42ED-AA3D-57458A50EF3A}"/>
    <cellStyle name="Comma 2 2 2 2 2 3 5 5 4" xfId="8424" xr:uid="{7BCE031A-087F-4E1B-BC94-95E460CAF1FB}"/>
    <cellStyle name="Comma 2 2 2 2 2 3 5 5 4 2" xfId="44932" xr:uid="{98180A5A-A22E-465C-8933-C45CEC63572C}"/>
    <cellStyle name="Comma 2 2 2 2 2 3 5 5 4 3" xfId="26678" xr:uid="{DA9CFE4B-CB86-432B-A63D-266F33709DD7}"/>
    <cellStyle name="Comma 2 2 2 2 2 3 5 5 5" xfId="4774" xr:uid="{FE2D8BFA-8CD8-47D5-800E-F7D96D17EB8E}"/>
    <cellStyle name="Comma 2 2 2 2 2 3 5 5 5 2" xfId="41282" xr:uid="{9AA5B0EE-EFBC-4533-83E5-E7FEF536FB5D}"/>
    <cellStyle name="Comma 2 2 2 2 2 3 5 5 5 3" xfId="23028" xr:uid="{04D30BA6-396A-4342-8A52-BFAEA68DBF57}"/>
    <cellStyle name="Comma 2 2 2 2 2 3 5 5 6" xfId="37632" xr:uid="{7A191489-A394-4E38-AF58-E52822ED2AC6}"/>
    <cellStyle name="Comma 2 2 2 2 2 3 5 5 7" xfId="19378" xr:uid="{46E27AF3-A706-44AB-99E3-65BD6A9878ED}"/>
    <cellStyle name="Comma 2 2 2 2 2 3 5 6" xfId="14994" xr:uid="{0A57DBFF-1E7B-4AB3-89B2-7C1B6636A721}"/>
    <cellStyle name="Comma 2 2 2 2 2 3 5 6 2" xfId="51502" xr:uid="{362AC51F-31BE-4934-8902-51A261421BB2}"/>
    <cellStyle name="Comma 2 2 2 2 2 3 5 6 3" xfId="33248" xr:uid="{9CB3F680-1BA0-4B79-BDF7-539B198C199D}"/>
    <cellStyle name="Comma 2 2 2 2 2 3 5 7" xfId="11344" xr:uid="{6219E1E6-E1C6-4AC5-94D9-99AE4FC2F564}"/>
    <cellStyle name="Comma 2 2 2 2 2 3 5 7 2" xfId="47852" xr:uid="{59EF0EB9-17D1-41E9-AE88-444CE35437F8}"/>
    <cellStyle name="Comma 2 2 2 2 2 3 5 7 3" xfId="29598" xr:uid="{43C3AA62-A912-4CFD-80B9-A9669A94279C}"/>
    <cellStyle name="Comma 2 2 2 2 2 3 5 8" xfId="7694" xr:uid="{265FE6C0-DCEB-478D-BFA6-67A8F6E27F16}"/>
    <cellStyle name="Comma 2 2 2 2 2 3 5 8 2" xfId="44202" xr:uid="{B762CCE0-49DC-4528-91BE-218809F08BE4}"/>
    <cellStyle name="Comma 2 2 2 2 2 3 5 8 3" xfId="25948" xr:uid="{B884EB5F-15A4-4B82-B747-F094E4C8C9E2}"/>
    <cellStyle name="Comma 2 2 2 2 2 3 5 9" xfId="4044" xr:uid="{37993473-4F59-46F2-BC78-751F6DDAD337}"/>
    <cellStyle name="Comma 2 2 2 2 2 3 5 9 2" xfId="40552" xr:uid="{BBB58922-3A78-4CD1-BD43-068880A8B4C5}"/>
    <cellStyle name="Comma 2 2 2 2 2 3 5 9 3" xfId="22298" xr:uid="{C91FD2D4-84DF-4AA6-A5D6-D8E247E31817}"/>
    <cellStyle name="Comma 2 2 2 2 2 3 6" xfId="290" xr:uid="{9AD6AC9F-6B77-46A2-84BF-507B30DC036E}"/>
    <cellStyle name="Comma 2 2 2 2 2 3 6 10" xfId="36798" xr:uid="{E785CC1E-6DF6-4D52-B6FA-ECC82E74CE72}"/>
    <cellStyle name="Comma 2 2 2 2 2 3 6 11" xfId="18544" xr:uid="{1DAAF118-5FE3-4B71-A6E3-F56DF372359D}"/>
    <cellStyle name="Comma 2 2 2 2 2 3 6 2" xfId="3210" xr:uid="{01536323-C4A5-4D9B-ADFC-2700C232AE18}"/>
    <cellStyle name="Comma 2 2 2 2 2 3 6 2 2" xfId="17810" xr:uid="{64783941-2BE4-4FB7-B369-55EF8D259431}"/>
    <cellStyle name="Comma 2 2 2 2 2 3 6 2 2 2" xfId="54318" xr:uid="{E1143090-4E4E-4AE0-9A9C-AC60D354F94D}"/>
    <cellStyle name="Comma 2 2 2 2 2 3 6 2 2 3" xfId="36064" xr:uid="{8A11007E-1FF4-46F7-8039-3BAEE1143530}"/>
    <cellStyle name="Comma 2 2 2 2 2 3 6 2 3" xfId="14160" xr:uid="{DF2101F6-BC79-4FE5-813C-8ECAB5DC875C}"/>
    <cellStyle name="Comma 2 2 2 2 2 3 6 2 3 2" xfId="50668" xr:uid="{9F43A7A9-C431-4F87-B3FE-870E290A2369}"/>
    <cellStyle name="Comma 2 2 2 2 2 3 6 2 3 3" xfId="32414" xr:uid="{32448EFC-4995-4894-9925-559C00CFB936}"/>
    <cellStyle name="Comma 2 2 2 2 2 3 6 2 4" xfId="10510" xr:uid="{4EEF82EE-1E59-4D87-B71F-99C86BCA6789}"/>
    <cellStyle name="Comma 2 2 2 2 2 3 6 2 4 2" xfId="47018" xr:uid="{C8838F96-9F2E-4542-ADE5-55EE20A75915}"/>
    <cellStyle name="Comma 2 2 2 2 2 3 6 2 4 3" xfId="28764" xr:uid="{9174CF59-598E-4C73-A2D2-7E71CB76558A}"/>
    <cellStyle name="Comma 2 2 2 2 2 3 6 2 5" xfId="6860" xr:uid="{EC17366E-9E03-4987-BC25-AF293E9A1967}"/>
    <cellStyle name="Comma 2 2 2 2 2 3 6 2 5 2" xfId="43368" xr:uid="{EF824BD1-5CBD-4D1A-9799-22A3B60C1061}"/>
    <cellStyle name="Comma 2 2 2 2 2 3 6 2 5 3" xfId="25114" xr:uid="{46E8C2BF-A16C-4E43-B994-49782133F8F7}"/>
    <cellStyle name="Comma 2 2 2 2 2 3 6 2 6" xfId="39718" xr:uid="{E5C09753-A1D9-48A8-A88E-DEB2248AED57}"/>
    <cellStyle name="Comma 2 2 2 2 2 3 6 2 7" xfId="21464" xr:uid="{4607101A-1F60-4E31-946A-729941E3646C}"/>
    <cellStyle name="Comma 2 2 2 2 2 3 6 3" xfId="2480" xr:uid="{5132E0A4-C627-4F60-ACE1-64BA43082855}"/>
    <cellStyle name="Comma 2 2 2 2 2 3 6 3 2" xfId="17080" xr:uid="{381D0711-BD5A-464F-A734-A4EDC745EAAF}"/>
    <cellStyle name="Comma 2 2 2 2 2 3 6 3 2 2" xfId="53588" xr:uid="{9E84DA28-9A3C-49E4-8B00-6C8667A5FA13}"/>
    <cellStyle name="Comma 2 2 2 2 2 3 6 3 2 3" xfId="35334" xr:uid="{C013FB12-BF97-4C5B-88B1-41964D597BA8}"/>
    <cellStyle name="Comma 2 2 2 2 2 3 6 3 3" xfId="13430" xr:uid="{B6570DAA-1E0D-4D96-BDE7-E4BC116D1EC5}"/>
    <cellStyle name="Comma 2 2 2 2 2 3 6 3 3 2" xfId="49938" xr:uid="{5EBB78E8-178D-4F14-AFE1-E17C9CC94121}"/>
    <cellStyle name="Comma 2 2 2 2 2 3 6 3 3 3" xfId="31684" xr:uid="{49CEADDA-1BAA-4C00-9AE9-003AEC58F710}"/>
    <cellStyle name="Comma 2 2 2 2 2 3 6 3 4" xfId="9780" xr:uid="{E6D15475-D5B2-4340-8628-2679FBBFD322}"/>
    <cellStyle name="Comma 2 2 2 2 2 3 6 3 4 2" xfId="46288" xr:uid="{28374D66-F63B-47DA-A96E-586BC4D22FFD}"/>
    <cellStyle name="Comma 2 2 2 2 2 3 6 3 4 3" xfId="28034" xr:uid="{873DCFFB-F9F9-4217-943A-154A299816E9}"/>
    <cellStyle name="Comma 2 2 2 2 2 3 6 3 5" xfId="6130" xr:uid="{D1E969D3-612E-4FC3-A67E-8194418B20B4}"/>
    <cellStyle name="Comma 2 2 2 2 2 3 6 3 5 2" xfId="42638" xr:uid="{6E2E5BA0-AD32-401C-8327-D6B7F8F50FE1}"/>
    <cellStyle name="Comma 2 2 2 2 2 3 6 3 5 3" xfId="24384" xr:uid="{8A8DA644-5A48-4968-A393-8442F9ABB3F8}"/>
    <cellStyle name="Comma 2 2 2 2 2 3 6 3 6" xfId="38988" xr:uid="{CE02EEC9-3275-416E-8D91-4C2678855773}"/>
    <cellStyle name="Comma 2 2 2 2 2 3 6 3 7" xfId="20734" xr:uid="{15DF8081-2D00-4C3B-8889-46739C6645B5}"/>
    <cellStyle name="Comma 2 2 2 2 2 3 6 4" xfId="1750" xr:uid="{CDFEC360-3FE4-463B-B4E6-D49D2736084C}"/>
    <cellStyle name="Comma 2 2 2 2 2 3 6 4 2" xfId="16350" xr:uid="{2A4FBC6D-E8A4-4701-9A5A-562F00EF16B5}"/>
    <cellStyle name="Comma 2 2 2 2 2 3 6 4 2 2" xfId="52858" xr:uid="{EE1883E6-39D7-443F-8955-F4C881D14C84}"/>
    <cellStyle name="Comma 2 2 2 2 2 3 6 4 2 3" xfId="34604" xr:uid="{F2572307-663D-4B41-925F-5264DAD55826}"/>
    <cellStyle name="Comma 2 2 2 2 2 3 6 4 3" xfId="12700" xr:uid="{9129CCA6-E7D2-42BF-AF7E-6E4EABCEAD6E}"/>
    <cellStyle name="Comma 2 2 2 2 2 3 6 4 3 2" xfId="49208" xr:uid="{08D47675-D1C4-4234-B6B1-23247D08C09B}"/>
    <cellStyle name="Comma 2 2 2 2 2 3 6 4 3 3" xfId="30954" xr:uid="{33B4813C-5835-4EA8-BE08-6B38AA8153CE}"/>
    <cellStyle name="Comma 2 2 2 2 2 3 6 4 4" xfId="9050" xr:uid="{573F5A93-58F6-4315-B5BC-4AA6B9513B83}"/>
    <cellStyle name="Comma 2 2 2 2 2 3 6 4 4 2" xfId="45558" xr:uid="{4266A4CE-A1E4-4F4E-80E6-5BAAE276BD14}"/>
    <cellStyle name="Comma 2 2 2 2 2 3 6 4 4 3" xfId="27304" xr:uid="{AA0C924F-09D9-49C2-8F4B-F5AF007BD14E}"/>
    <cellStyle name="Comma 2 2 2 2 2 3 6 4 5" xfId="5400" xr:uid="{59077A99-7CFA-4FB3-ADBB-2AF376E43F5B}"/>
    <cellStyle name="Comma 2 2 2 2 2 3 6 4 5 2" xfId="41908" xr:uid="{6415FE8D-01C7-4F02-93F5-4D601D122091}"/>
    <cellStyle name="Comma 2 2 2 2 2 3 6 4 5 3" xfId="23654" xr:uid="{179793F9-D123-4927-9FC9-07DC8BFB35E7}"/>
    <cellStyle name="Comma 2 2 2 2 2 3 6 4 6" xfId="38258" xr:uid="{82387B15-2704-450B-88ED-B9B142424EC9}"/>
    <cellStyle name="Comma 2 2 2 2 2 3 6 4 7" xfId="20004" xr:uid="{2D2D2E5C-F8AF-4BCE-B8E5-D72E43FA50A9}"/>
    <cellStyle name="Comma 2 2 2 2 2 3 6 5" xfId="1020" xr:uid="{7C88D1D7-DEA9-4FA1-B553-07ADCB2CB756}"/>
    <cellStyle name="Comma 2 2 2 2 2 3 6 5 2" xfId="15620" xr:uid="{AE4525C6-21E8-4934-91F5-2E59D2067248}"/>
    <cellStyle name="Comma 2 2 2 2 2 3 6 5 2 2" xfId="52128" xr:uid="{24E7808B-A3D8-4D24-BDB2-84F5B176EA7E}"/>
    <cellStyle name="Comma 2 2 2 2 2 3 6 5 2 3" xfId="33874" xr:uid="{8EC8F6A0-C827-4674-A7CB-2CF0751B922D}"/>
    <cellStyle name="Comma 2 2 2 2 2 3 6 5 3" xfId="11970" xr:uid="{6B3C3A56-240E-4F28-8C97-B329A9CB2289}"/>
    <cellStyle name="Comma 2 2 2 2 2 3 6 5 3 2" xfId="48478" xr:uid="{B343DBDA-5B21-4E83-9D9E-5A9F48685938}"/>
    <cellStyle name="Comma 2 2 2 2 2 3 6 5 3 3" xfId="30224" xr:uid="{26826FD0-7896-484E-A24A-5340F5490039}"/>
    <cellStyle name="Comma 2 2 2 2 2 3 6 5 4" xfId="8320" xr:uid="{6D420072-B83E-4EB8-ACB1-5901CB4F376D}"/>
    <cellStyle name="Comma 2 2 2 2 2 3 6 5 4 2" xfId="44828" xr:uid="{28E6F2FA-3F6A-4FA8-9CE9-A9D841385E22}"/>
    <cellStyle name="Comma 2 2 2 2 2 3 6 5 4 3" xfId="26574" xr:uid="{40917350-F16A-4941-A3AB-EC00937F8032}"/>
    <cellStyle name="Comma 2 2 2 2 2 3 6 5 5" xfId="4670" xr:uid="{F9D58FD0-BF65-496F-8904-DBBE91EE76D9}"/>
    <cellStyle name="Comma 2 2 2 2 2 3 6 5 5 2" xfId="41178" xr:uid="{03343940-AD7A-4DFF-8A4C-1ACFA7576CB8}"/>
    <cellStyle name="Comma 2 2 2 2 2 3 6 5 5 3" xfId="22924" xr:uid="{319307E2-0411-4032-9D4D-6E3A084BBA0E}"/>
    <cellStyle name="Comma 2 2 2 2 2 3 6 5 6" xfId="37528" xr:uid="{A522E47D-FF4A-4040-BEBE-DEE9D8079655}"/>
    <cellStyle name="Comma 2 2 2 2 2 3 6 5 7" xfId="19274" xr:uid="{46899DD0-BAD6-413B-8721-5D52C6804771}"/>
    <cellStyle name="Comma 2 2 2 2 2 3 6 6" xfId="14890" xr:uid="{045230EA-2DF5-4C87-8249-C7FB15EB2CF7}"/>
    <cellStyle name="Comma 2 2 2 2 2 3 6 6 2" xfId="51398" xr:uid="{3182184A-F547-452F-BB6F-67E2DDD8B54C}"/>
    <cellStyle name="Comma 2 2 2 2 2 3 6 6 3" xfId="33144" xr:uid="{EFFFA86C-F68C-473D-B102-88C5670142DE}"/>
    <cellStyle name="Comma 2 2 2 2 2 3 6 7" xfId="11240" xr:uid="{4C1D884C-56AE-4CCF-A6C2-800F1B4D3683}"/>
    <cellStyle name="Comma 2 2 2 2 2 3 6 7 2" xfId="47748" xr:uid="{729AD268-7F13-4408-A861-1C995C09FAD6}"/>
    <cellStyle name="Comma 2 2 2 2 2 3 6 7 3" xfId="29494" xr:uid="{C5BFD56B-29B2-4C4B-A372-949AA5413E70}"/>
    <cellStyle name="Comma 2 2 2 2 2 3 6 8" xfId="7590" xr:uid="{543CB8C9-843F-41B1-A760-4F52DD1DF89A}"/>
    <cellStyle name="Comma 2 2 2 2 2 3 6 8 2" xfId="44098" xr:uid="{40E1E853-9DBE-4DD8-BBCC-41D8772D614E}"/>
    <cellStyle name="Comma 2 2 2 2 2 3 6 8 3" xfId="25844" xr:uid="{03F4DA78-9C3B-4A9B-8A16-0E4A818C801B}"/>
    <cellStyle name="Comma 2 2 2 2 2 3 6 9" xfId="3940" xr:uid="{69A49804-2475-4572-904C-BF924ED1055C}"/>
    <cellStyle name="Comma 2 2 2 2 2 3 6 9 2" xfId="40448" xr:uid="{1C3E40C3-B02A-48D3-A9CD-5AAA106FBA12}"/>
    <cellStyle name="Comma 2 2 2 2 2 3 6 9 3" xfId="22194" xr:uid="{08B2B852-216B-40E3-B3D1-209B7E8D5F01}"/>
    <cellStyle name="Comma 2 2 2 2 2 3 7" xfId="186" xr:uid="{278E1CD0-E1F2-480F-AAC0-89E50FB98FAA}"/>
    <cellStyle name="Comma 2 2 2 2 2 3 7 10" xfId="36694" xr:uid="{301D65F8-D1C7-4C9B-AFFB-F8ABF55293E6}"/>
    <cellStyle name="Comma 2 2 2 2 2 3 7 11" xfId="18440" xr:uid="{CE054C29-696B-4A99-A128-12D8411E1BD9}"/>
    <cellStyle name="Comma 2 2 2 2 2 3 7 2" xfId="3106" xr:uid="{B4F52E44-6CF3-4B00-81CD-D181ABEA19D9}"/>
    <cellStyle name="Comma 2 2 2 2 2 3 7 2 2" xfId="17706" xr:uid="{7DB550B6-CE07-4837-9E5B-4301610C375A}"/>
    <cellStyle name="Comma 2 2 2 2 2 3 7 2 2 2" xfId="54214" xr:uid="{E978E4D4-1435-479E-B5C4-8A05E1BEF6D1}"/>
    <cellStyle name="Comma 2 2 2 2 2 3 7 2 2 3" xfId="35960" xr:uid="{3A40C752-4380-4C0A-A155-8BFB59A726FC}"/>
    <cellStyle name="Comma 2 2 2 2 2 3 7 2 3" xfId="14056" xr:uid="{C60C9998-A7D8-4C41-BB6A-6B2D1D652CC7}"/>
    <cellStyle name="Comma 2 2 2 2 2 3 7 2 3 2" xfId="50564" xr:uid="{B19B948F-4890-4850-B8C6-24D9E31E4449}"/>
    <cellStyle name="Comma 2 2 2 2 2 3 7 2 3 3" xfId="32310" xr:uid="{8FE779DF-4D7F-4110-A575-9E96A5B55910}"/>
    <cellStyle name="Comma 2 2 2 2 2 3 7 2 4" xfId="10406" xr:uid="{39D01401-F4AA-4633-8C50-FFA1B8D9A702}"/>
    <cellStyle name="Comma 2 2 2 2 2 3 7 2 4 2" xfId="46914" xr:uid="{B5D9588B-6CDB-4A6F-A7A4-633F10F90F7D}"/>
    <cellStyle name="Comma 2 2 2 2 2 3 7 2 4 3" xfId="28660" xr:uid="{97D7D82B-955F-4FEA-B648-5A5C44FA0658}"/>
    <cellStyle name="Comma 2 2 2 2 2 3 7 2 5" xfId="6756" xr:uid="{026F7C89-0333-4C99-82B3-745186098438}"/>
    <cellStyle name="Comma 2 2 2 2 2 3 7 2 5 2" xfId="43264" xr:uid="{20F06C7C-D841-4944-AB4F-89CBF6B76AEA}"/>
    <cellStyle name="Comma 2 2 2 2 2 3 7 2 5 3" xfId="25010" xr:uid="{9014FDF8-C1FB-45AE-AD2C-EAD7D93D0FB8}"/>
    <cellStyle name="Comma 2 2 2 2 2 3 7 2 6" xfId="39614" xr:uid="{327EFD6E-2B61-4611-8A94-3C5D81E80AB0}"/>
    <cellStyle name="Comma 2 2 2 2 2 3 7 2 7" xfId="21360" xr:uid="{905BC50A-5516-4AA4-AF50-1FE1930535A7}"/>
    <cellStyle name="Comma 2 2 2 2 2 3 7 3" xfId="2376" xr:uid="{D92B5032-3847-42C5-AAA8-803862A800E3}"/>
    <cellStyle name="Comma 2 2 2 2 2 3 7 3 2" xfId="16976" xr:uid="{DF3B9231-AB1D-486E-971D-DE974158D0AF}"/>
    <cellStyle name="Comma 2 2 2 2 2 3 7 3 2 2" xfId="53484" xr:uid="{53FEA00A-A7EF-406C-8838-8A9279D1A4A1}"/>
    <cellStyle name="Comma 2 2 2 2 2 3 7 3 2 3" xfId="35230" xr:uid="{BB699B1D-D258-4139-BAC5-FC2ED5414E46}"/>
    <cellStyle name="Comma 2 2 2 2 2 3 7 3 3" xfId="13326" xr:uid="{ADC7556D-284F-4280-951C-AB0A48A69C5C}"/>
    <cellStyle name="Comma 2 2 2 2 2 3 7 3 3 2" xfId="49834" xr:uid="{FEDD057A-3C95-4C3B-8A75-D37067670584}"/>
    <cellStyle name="Comma 2 2 2 2 2 3 7 3 3 3" xfId="31580" xr:uid="{F4528166-2DFA-4720-A5E6-486B82D3CEC3}"/>
    <cellStyle name="Comma 2 2 2 2 2 3 7 3 4" xfId="9676" xr:uid="{9FC228B6-7C1E-4F7B-AA44-E1398053352F}"/>
    <cellStyle name="Comma 2 2 2 2 2 3 7 3 4 2" xfId="46184" xr:uid="{4ED50855-4CF4-4AA6-A164-0A644686ED70}"/>
    <cellStyle name="Comma 2 2 2 2 2 3 7 3 4 3" xfId="27930" xr:uid="{0D6129BB-0488-4431-B8E0-9FD046069F52}"/>
    <cellStyle name="Comma 2 2 2 2 2 3 7 3 5" xfId="6026" xr:uid="{D4BE6E4A-2549-4607-A7DD-82F36F0A23EA}"/>
    <cellStyle name="Comma 2 2 2 2 2 3 7 3 5 2" xfId="42534" xr:uid="{B1375395-B961-4DBD-9B4B-0E431B664A25}"/>
    <cellStyle name="Comma 2 2 2 2 2 3 7 3 5 3" xfId="24280" xr:uid="{B4AA8D05-9246-47B1-984C-1DAF5EBFA124}"/>
    <cellStyle name="Comma 2 2 2 2 2 3 7 3 6" xfId="38884" xr:uid="{13A168D1-927F-41B5-A608-B97B278F4294}"/>
    <cellStyle name="Comma 2 2 2 2 2 3 7 3 7" xfId="20630" xr:uid="{260FBE3C-782E-4D7B-8D7F-0F29FE2689F0}"/>
    <cellStyle name="Comma 2 2 2 2 2 3 7 4" xfId="1646" xr:uid="{C81A5D87-70C2-4524-9148-06A7346C88F6}"/>
    <cellStyle name="Comma 2 2 2 2 2 3 7 4 2" xfId="16246" xr:uid="{4C151118-1345-43B8-9C20-2102DDCB0310}"/>
    <cellStyle name="Comma 2 2 2 2 2 3 7 4 2 2" xfId="52754" xr:uid="{F7F1358B-B055-4EA9-91E0-E9EE37F61397}"/>
    <cellStyle name="Comma 2 2 2 2 2 3 7 4 2 3" xfId="34500" xr:uid="{9924F871-680D-454A-AB1D-2B42DB62701A}"/>
    <cellStyle name="Comma 2 2 2 2 2 3 7 4 3" xfId="12596" xr:uid="{2E82608A-B345-4DF9-B1F7-E399EF7B67F3}"/>
    <cellStyle name="Comma 2 2 2 2 2 3 7 4 3 2" xfId="49104" xr:uid="{D7FB7561-BCC7-4649-9C75-8F120C67C430}"/>
    <cellStyle name="Comma 2 2 2 2 2 3 7 4 3 3" xfId="30850" xr:uid="{94CCE1B4-B432-4707-B3F7-E9EDA17578C1}"/>
    <cellStyle name="Comma 2 2 2 2 2 3 7 4 4" xfId="8946" xr:uid="{333D788E-2880-4615-9028-A223DF12924D}"/>
    <cellStyle name="Comma 2 2 2 2 2 3 7 4 4 2" xfId="45454" xr:uid="{494353D1-DFDE-4B29-86D7-9AD6CB8F2633}"/>
    <cellStyle name="Comma 2 2 2 2 2 3 7 4 4 3" xfId="27200" xr:uid="{9494D7B5-B3AF-4B80-BA3F-CED6703187B9}"/>
    <cellStyle name="Comma 2 2 2 2 2 3 7 4 5" xfId="5296" xr:uid="{AB70109C-D8F2-4F95-9B2F-6E05F21D95D2}"/>
    <cellStyle name="Comma 2 2 2 2 2 3 7 4 5 2" xfId="41804" xr:uid="{7D537CB6-E4E5-4C72-A135-12B2563ED61A}"/>
    <cellStyle name="Comma 2 2 2 2 2 3 7 4 5 3" xfId="23550" xr:uid="{893E0E4F-A71A-4CB5-9900-2A855E3F24A2}"/>
    <cellStyle name="Comma 2 2 2 2 2 3 7 4 6" xfId="38154" xr:uid="{E9AEB218-79B1-4CDF-8AEA-2D4BED2306A3}"/>
    <cellStyle name="Comma 2 2 2 2 2 3 7 4 7" xfId="19900" xr:uid="{CEFCA964-A412-4F3C-AF9B-FE73A657EF53}"/>
    <cellStyle name="Comma 2 2 2 2 2 3 7 5" xfId="916" xr:uid="{3FF00C12-F480-4E60-A606-B75B88D04C4C}"/>
    <cellStyle name="Comma 2 2 2 2 2 3 7 5 2" xfId="15516" xr:uid="{0F50C7E5-5751-4735-91D8-132A1CB98220}"/>
    <cellStyle name="Comma 2 2 2 2 2 3 7 5 2 2" xfId="52024" xr:uid="{2EEA422D-0FFD-4AFA-B537-E10B4707D0CA}"/>
    <cellStyle name="Comma 2 2 2 2 2 3 7 5 2 3" xfId="33770" xr:uid="{0E10D8CE-1E75-462C-9E88-4F700AEE75F1}"/>
    <cellStyle name="Comma 2 2 2 2 2 3 7 5 3" xfId="11866" xr:uid="{8D447588-B5E2-43BA-976B-4CE548AB3525}"/>
    <cellStyle name="Comma 2 2 2 2 2 3 7 5 3 2" xfId="48374" xr:uid="{1F0D7F08-FDC0-4190-8327-DD2241EB1C1F}"/>
    <cellStyle name="Comma 2 2 2 2 2 3 7 5 3 3" xfId="30120" xr:uid="{EA69D5EF-5D91-4C7A-9F3A-37B7D1746A68}"/>
    <cellStyle name="Comma 2 2 2 2 2 3 7 5 4" xfId="8216" xr:uid="{A4B61854-98F3-4114-BB88-8C2600584131}"/>
    <cellStyle name="Comma 2 2 2 2 2 3 7 5 4 2" xfId="44724" xr:uid="{6371D610-EAF8-4B56-A4B1-5A9A9CBC9F65}"/>
    <cellStyle name="Comma 2 2 2 2 2 3 7 5 4 3" xfId="26470" xr:uid="{999A45F8-DA8C-4E9E-8E15-53A6ABCA4119}"/>
    <cellStyle name="Comma 2 2 2 2 2 3 7 5 5" xfId="4566" xr:uid="{248C8CDB-D8F6-4F67-AB3B-EFB9A7D7371D}"/>
    <cellStyle name="Comma 2 2 2 2 2 3 7 5 5 2" xfId="41074" xr:uid="{B2FC1FD6-A9E7-4B70-A56D-55B533900F0E}"/>
    <cellStyle name="Comma 2 2 2 2 2 3 7 5 5 3" xfId="22820" xr:uid="{78C13F70-86BB-4A54-ADC8-39F232AE9F82}"/>
    <cellStyle name="Comma 2 2 2 2 2 3 7 5 6" xfId="37424" xr:uid="{4620B9AB-010B-4EA9-9065-88D29BED68F1}"/>
    <cellStyle name="Comma 2 2 2 2 2 3 7 5 7" xfId="19170" xr:uid="{7603186E-CD90-4B0E-9248-F68558D24965}"/>
    <cellStyle name="Comma 2 2 2 2 2 3 7 6" xfId="14786" xr:uid="{E9EBABAD-2AEC-4D40-884B-9BFA1F52E114}"/>
    <cellStyle name="Comma 2 2 2 2 2 3 7 6 2" xfId="51294" xr:uid="{CF94D33B-F14B-43AE-B27B-9DF5472300D1}"/>
    <cellStyle name="Comma 2 2 2 2 2 3 7 6 3" xfId="33040" xr:uid="{DB1F4F62-AC32-4035-80C7-976CA7118256}"/>
    <cellStyle name="Comma 2 2 2 2 2 3 7 7" xfId="11136" xr:uid="{9A2AB7AB-7CDF-47EA-88B3-26B57C4E02B6}"/>
    <cellStyle name="Comma 2 2 2 2 2 3 7 7 2" xfId="47644" xr:uid="{9D4DE014-B754-4DE2-AC89-BC4675B1E949}"/>
    <cellStyle name="Comma 2 2 2 2 2 3 7 7 3" xfId="29390" xr:uid="{FA2BB731-DCB4-460D-A2EC-96E39C63EBBF}"/>
    <cellStyle name="Comma 2 2 2 2 2 3 7 8" xfId="7486" xr:uid="{556992D9-5E48-4615-80CA-64B3E4A7F7E6}"/>
    <cellStyle name="Comma 2 2 2 2 2 3 7 8 2" xfId="43994" xr:uid="{A984AA54-E902-4A6D-A763-09D6FCDF9590}"/>
    <cellStyle name="Comma 2 2 2 2 2 3 7 8 3" xfId="25740" xr:uid="{E98E5F89-7489-440E-AA5C-1FD32C7EB530}"/>
    <cellStyle name="Comma 2 2 2 2 2 3 7 9" xfId="3836" xr:uid="{51D3FD92-0D7A-440C-A780-3FA43355FDC2}"/>
    <cellStyle name="Comma 2 2 2 2 2 3 7 9 2" xfId="40344" xr:uid="{C53FB500-92EA-4F69-AB32-460BE495116D}"/>
    <cellStyle name="Comma 2 2 2 2 2 3 7 9 3" xfId="22090" xr:uid="{E0ACBC10-5256-4CAE-8B22-F6BABAEDC3D6}"/>
    <cellStyle name="Comma 2 2 2 2 2 3 8" xfId="3002" xr:uid="{E8FFBF75-0143-4864-BAE3-0E7991FBE847}"/>
    <cellStyle name="Comma 2 2 2 2 2 3 8 2" xfId="17602" xr:uid="{FFEBD81A-1B96-4704-A516-C69DD9FB64E2}"/>
    <cellStyle name="Comma 2 2 2 2 2 3 8 2 2" xfId="54110" xr:uid="{0B89EE24-892E-4814-902A-8BBAE1747523}"/>
    <cellStyle name="Comma 2 2 2 2 2 3 8 2 3" xfId="35856" xr:uid="{3B75D40B-6F40-43A6-ABB7-7ED438C2AC08}"/>
    <cellStyle name="Comma 2 2 2 2 2 3 8 3" xfId="13952" xr:uid="{2FA60A49-8D30-43B5-9AFE-D36271A27C51}"/>
    <cellStyle name="Comma 2 2 2 2 2 3 8 3 2" xfId="50460" xr:uid="{4922B1ED-9E14-4018-B304-1679CB0E1AA3}"/>
    <cellStyle name="Comma 2 2 2 2 2 3 8 3 3" xfId="32206" xr:uid="{A3758B11-CA77-43D5-ACC4-F3F4732C53D9}"/>
    <cellStyle name="Comma 2 2 2 2 2 3 8 4" xfId="10302" xr:uid="{E0E80163-707A-4E1C-9794-1F5C90A53495}"/>
    <cellStyle name="Comma 2 2 2 2 2 3 8 4 2" xfId="46810" xr:uid="{0B43C537-4AAB-4FAF-A91A-51C2D02564B1}"/>
    <cellStyle name="Comma 2 2 2 2 2 3 8 4 3" xfId="28556" xr:uid="{147ADEDE-162C-4D07-A468-30BF3E71D010}"/>
    <cellStyle name="Comma 2 2 2 2 2 3 8 5" xfId="6652" xr:uid="{B7F42051-39F5-4E5F-A874-D48F4BD02C03}"/>
    <cellStyle name="Comma 2 2 2 2 2 3 8 5 2" xfId="43160" xr:uid="{A3974AC6-7D92-402C-B9E1-626EF956FF53}"/>
    <cellStyle name="Comma 2 2 2 2 2 3 8 5 3" xfId="24906" xr:uid="{8F11A93E-EF94-4449-A36B-AA570487FC95}"/>
    <cellStyle name="Comma 2 2 2 2 2 3 8 6" xfId="39510" xr:uid="{957E25B8-9EC0-40C2-BC12-483AF8C25C6B}"/>
    <cellStyle name="Comma 2 2 2 2 2 3 8 7" xfId="21256" xr:uid="{50D0A7C4-B93A-4C57-A96C-C2CD186DFDCD}"/>
    <cellStyle name="Comma 2 2 2 2 2 3 9" xfId="2272" xr:uid="{449637ED-EA34-4174-8F3A-072C3E25FC0B}"/>
    <cellStyle name="Comma 2 2 2 2 2 3 9 2" xfId="16872" xr:uid="{05B2A93A-604F-4968-AD97-69E503FA11DA}"/>
    <cellStyle name="Comma 2 2 2 2 2 3 9 2 2" xfId="53380" xr:uid="{97B6F504-B339-41A9-BFE0-4DFD6E5EF925}"/>
    <cellStyle name="Comma 2 2 2 2 2 3 9 2 3" xfId="35126" xr:uid="{C780EEB1-9821-4572-A58E-6BACC0CF56ED}"/>
    <cellStyle name="Comma 2 2 2 2 2 3 9 3" xfId="13222" xr:uid="{6D3A07BD-1E01-4F0B-90CA-48C5FB51AF88}"/>
    <cellStyle name="Comma 2 2 2 2 2 3 9 3 2" xfId="49730" xr:uid="{922AA976-49D5-4BEF-A0CA-6DB2026E2CF6}"/>
    <cellStyle name="Comma 2 2 2 2 2 3 9 3 3" xfId="31476" xr:uid="{A7A37E15-D68E-4D0E-953D-77D131D94CA3}"/>
    <cellStyle name="Comma 2 2 2 2 2 3 9 4" xfId="9572" xr:uid="{3E3561F1-09E6-4836-9350-4206DDF44FDB}"/>
    <cellStyle name="Comma 2 2 2 2 2 3 9 4 2" xfId="46080" xr:uid="{2EEC2393-3DEC-4469-8BA4-BEEF7C11D60D}"/>
    <cellStyle name="Comma 2 2 2 2 2 3 9 4 3" xfId="27826" xr:uid="{96A81DEC-F375-4F44-8C59-42C0927C3B2C}"/>
    <cellStyle name="Comma 2 2 2 2 2 3 9 5" xfId="5922" xr:uid="{1804D8D3-2952-43E1-A192-8429C1276AC3}"/>
    <cellStyle name="Comma 2 2 2 2 2 3 9 5 2" xfId="42430" xr:uid="{DDBCBD6C-C7D7-4F6B-95CE-C00EC462F2E5}"/>
    <cellStyle name="Comma 2 2 2 2 2 3 9 5 3" xfId="24176" xr:uid="{9DE9CF7C-62E3-47E4-99F0-4123F9C33157}"/>
    <cellStyle name="Comma 2 2 2 2 2 3 9 6" xfId="38780" xr:uid="{9F25D564-D648-4BB0-BDAC-B638B3780DE0}"/>
    <cellStyle name="Comma 2 2 2 2 2 3 9 7" xfId="20526" xr:uid="{F7A495C6-8B26-4CF5-A34F-03CE6DD71FE2}"/>
    <cellStyle name="Comma 2 2 2 2 2 4" xfId="674" xr:uid="{DDBC67BC-97BF-4A83-AB06-11B74079A669}"/>
    <cellStyle name="Comma 2 2 2 2 2 4 10" xfId="37182" xr:uid="{D2E91BCF-F079-433B-BCC9-70B75A150AE5}"/>
    <cellStyle name="Comma 2 2 2 2 2 4 11" xfId="18928" xr:uid="{9FE39ED4-A781-4BD6-929E-F5C1E501094D}"/>
    <cellStyle name="Comma 2 2 2 2 2 4 2" xfId="3594" xr:uid="{876A241F-CF8B-4348-9851-606FA1C73B1F}"/>
    <cellStyle name="Comma 2 2 2 2 2 4 2 2" xfId="18194" xr:uid="{45E892E4-3659-43B1-8187-745D2BD1E66D}"/>
    <cellStyle name="Comma 2 2 2 2 2 4 2 2 2" xfId="54702" xr:uid="{0A0F7744-5650-4B88-972A-01710BB6048D}"/>
    <cellStyle name="Comma 2 2 2 2 2 4 2 2 3" xfId="36448" xr:uid="{73372AF8-C478-445D-BA3E-C45023A7E9DF}"/>
    <cellStyle name="Comma 2 2 2 2 2 4 2 3" xfId="14544" xr:uid="{8CF36444-6418-4976-A387-6F83BE46C51B}"/>
    <cellStyle name="Comma 2 2 2 2 2 4 2 3 2" xfId="51052" xr:uid="{9380CEAF-43F3-492A-885E-EBB66D61CB01}"/>
    <cellStyle name="Comma 2 2 2 2 2 4 2 3 3" xfId="32798" xr:uid="{8DBA800B-85AA-48AF-9C5A-FA2447A7E00C}"/>
    <cellStyle name="Comma 2 2 2 2 2 4 2 4" xfId="10894" xr:uid="{E4EF1705-EE51-4CDC-920B-20C007784913}"/>
    <cellStyle name="Comma 2 2 2 2 2 4 2 4 2" xfId="47402" xr:uid="{E179BDEC-C66D-4309-B150-FE6FE850EA5A}"/>
    <cellStyle name="Comma 2 2 2 2 2 4 2 4 3" xfId="29148" xr:uid="{9A0168DA-5CB1-4309-A82B-5D08130A7C0C}"/>
    <cellStyle name="Comma 2 2 2 2 2 4 2 5" xfId="7244" xr:uid="{8FD4EBA9-A9C9-41BF-9FA7-DD2078892EDF}"/>
    <cellStyle name="Comma 2 2 2 2 2 4 2 5 2" xfId="43752" xr:uid="{7DDFAF98-1711-4BFC-B772-B624EFB669C3}"/>
    <cellStyle name="Comma 2 2 2 2 2 4 2 5 3" xfId="25498" xr:uid="{82F094E2-12CC-4D08-8F8A-52BAC60A000E}"/>
    <cellStyle name="Comma 2 2 2 2 2 4 2 6" xfId="40102" xr:uid="{6626DFF9-F032-40A7-A9C4-62CBB4377297}"/>
    <cellStyle name="Comma 2 2 2 2 2 4 2 7" xfId="21848" xr:uid="{5F8C1E3C-53E1-43E6-A735-B0662565586E}"/>
    <cellStyle name="Comma 2 2 2 2 2 4 3" xfId="2864" xr:uid="{76D3FF17-8316-45D8-83EF-8708E4F60C9E}"/>
    <cellStyle name="Comma 2 2 2 2 2 4 3 2" xfId="17464" xr:uid="{55AE800E-532C-4F88-9B54-625F685C98BA}"/>
    <cellStyle name="Comma 2 2 2 2 2 4 3 2 2" xfId="53972" xr:uid="{CE290903-A732-452D-8527-608B41747057}"/>
    <cellStyle name="Comma 2 2 2 2 2 4 3 2 3" xfId="35718" xr:uid="{78EECBCA-B936-454A-B04C-11CEEF2CCB7B}"/>
    <cellStyle name="Comma 2 2 2 2 2 4 3 3" xfId="13814" xr:uid="{0FF5BCAF-9A61-463F-9C21-FCFD3E68CF6B}"/>
    <cellStyle name="Comma 2 2 2 2 2 4 3 3 2" xfId="50322" xr:uid="{F72A1663-865A-4EEC-BE2D-6C7B7529DBCC}"/>
    <cellStyle name="Comma 2 2 2 2 2 4 3 3 3" xfId="32068" xr:uid="{A4FE2C4E-22FE-465A-B768-46A933501D7E}"/>
    <cellStyle name="Comma 2 2 2 2 2 4 3 4" xfId="10164" xr:uid="{6E31193E-6684-4EDC-B14F-EBEFFD621795}"/>
    <cellStyle name="Comma 2 2 2 2 2 4 3 4 2" xfId="46672" xr:uid="{91E79FA5-D415-45BE-9DAE-B77823B00468}"/>
    <cellStyle name="Comma 2 2 2 2 2 4 3 4 3" xfId="28418" xr:uid="{75523384-4278-4163-92F3-F95BF10B0B6F}"/>
    <cellStyle name="Comma 2 2 2 2 2 4 3 5" xfId="6514" xr:uid="{6872E753-F159-4310-BEA5-7B955E9D86B6}"/>
    <cellStyle name="Comma 2 2 2 2 2 4 3 5 2" xfId="43022" xr:uid="{40BE2E4D-A603-4ABD-A236-2F6A3910D25D}"/>
    <cellStyle name="Comma 2 2 2 2 2 4 3 5 3" xfId="24768" xr:uid="{7B1A5F20-6EA8-470A-AB5E-36FD59D6C117}"/>
    <cellStyle name="Comma 2 2 2 2 2 4 3 6" xfId="39372" xr:uid="{02D036CA-0ED3-4117-8FAD-C385890895F9}"/>
    <cellStyle name="Comma 2 2 2 2 2 4 3 7" xfId="21118" xr:uid="{57E2A252-AAC0-4F59-B2E0-66DEB2675CF5}"/>
    <cellStyle name="Comma 2 2 2 2 2 4 4" xfId="2134" xr:uid="{0DDFFE0C-B34C-4405-A5C2-EFDA4D4845CD}"/>
    <cellStyle name="Comma 2 2 2 2 2 4 4 2" xfId="16734" xr:uid="{A472234B-F852-4FD6-9EFC-B49E53537653}"/>
    <cellStyle name="Comma 2 2 2 2 2 4 4 2 2" xfId="53242" xr:uid="{04E8F167-DC77-4897-8347-66593038AB07}"/>
    <cellStyle name="Comma 2 2 2 2 2 4 4 2 3" xfId="34988" xr:uid="{6B897D5E-1EFC-4710-94EF-FE6350AEF04B}"/>
    <cellStyle name="Comma 2 2 2 2 2 4 4 3" xfId="13084" xr:uid="{4495040A-5485-48F1-A7F1-9EE1B567DA4E}"/>
    <cellStyle name="Comma 2 2 2 2 2 4 4 3 2" xfId="49592" xr:uid="{909958CB-2203-40D5-82CB-FD1D06FDFDCD}"/>
    <cellStyle name="Comma 2 2 2 2 2 4 4 3 3" xfId="31338" xr:uid="{D72A1B04-D487-4EF0-90D0-CBB83CC3C819}"/>
    <cellStyle name="Comma 2 2 2 2 2 4 4 4" xfId="9434" xr:uid="{CD750FDB-DA12-4933-9218-247A4849D677}"/>
    <cellStyle name="Comma 2 2 2 2 2 4 4 4 2" xfId="45942" xr:uid="{190B81D3-3A3C-4348-9091-A2208878C521}"/>
    <cellStyle name="Comma 2 2 2 2 2 4 4 4 3" xfId="27688" xr:uid="{CE6DA448-3E49-431B-A2E6-3D34780174F0}"/>
    <cellStyle name="Comma 2 2 2 2 2 4 4 5" xfId="5784" xr:uid="{8CE36481-4E8E-4C4C-9953-0E5F7C6B9CFF}"/>
    <cellStyle name="Comma 2 2 2 2 2 4 4 5 2" xfId="42292" xr:uid="{E7E006B4-1B4F-499F-A7C2-F8A91F5D37E4}"/>
    <cellStyle name="Comma 2 2 2 2 2 4 4 5 3" xfId="24038" xr:uid="{E9570395-A6FD-4069-8EFE-9E6AE59EBFF2}"/>
    <cellStyle name="Comma 2 2 2 2 2 4 4 6" xfId="38642" xr:uid="{32989D47-5F0C-43A2-8A84-5A0C97650276}"/>
    <cellStyle name="Comma 2 2 2 2 2 4 4 7" xfId="20388" xr:uid="{9B5F8324-BE7E-48B4-A47F-9F2312BE17BD}"/>
    <cellStyle name="Comma 2 2 2 2 2 4 5" xfId="1404" xr:uid="{4AEA6B29-6D03-446E-A7D0-1362D3FE859A}"/>
    <cellStyle name="Comma 2 2 2 2 2 4 5 2" xfId="16004" xr:uid="{CDEA0B60-FB59-4EE6-BF68-A66EF656A700}"/>
    <cellStyle name="Comma 2 2 2 2 2 4 5 2 2" xfId="52512" xr:uid="{E073EA88-9F2B-4B58-B2C4-E0E7524A6190}"/>
    <cellStyle name="Comma 2 2 2 2 2 4 5 2 3" xfId="34258" xr:uid="{0228A71F-3F43-4972-A1D2-CAF2160E4E47}"/>
    <cellStyle name="Comma 2 2 2 2 2 4 5 3" xfId="12354" xr:uid="{08F3DF69-D342-46F3-9A0D-A7710F71E5B7}"/>
    <cellStyle name="Comma 2 2 2 2 2 4 5 3 2" xfId="48862" xr:uid="{3D401772-F278-4B37-9BDF-B13AA21DDE1E}"/>
    <cellStyle name="Comma 2 2 2 2 2 4 5 3 3" xfId="30608" xr:uid="{DFF56D83-4A95-41E1-916C-39448D32E348}"/>
    <cellStyle name="Comma 2 2 2 2 2 4 5 4" xfId="8704" xr:uid="{10D3A037-8C68-49D3-B959-C817A2884119}"/>
    <cellStyle name="Comma 2 2 2 2 2 4 5 4 2" xfId="45212" xr:uid="{0A88D117-6CDB-4305-9631-FA551205586E}"/>
    <cellStyle name="Comma 2 2 2 2 2 4 5 4 3" xfId="26958" xr:uid="{B6E7DECE-AF86-4D55-91BA-0BC49010EE6C}"/>
    <cellStyle name="Comma 2 2 2 2 2 4 5 5" xfId="5054" xr:uid="{CE839EC5-491C-4175-BB74-8AEC59B28FA2}"/>
    <cellStyle name="Comma 2 2 2 2 2 4 5 5 2" xfId="41562" xr:uid="{C3F5448B-8497-4BBB-A8A3-8A7748AC6A6E}"/>
    <cellStyle name="Comma 2 2 2 2 2 4 5 5 3" xfId="23308" xr:uid="{FB1CB9F8-F2FB-4755-9663-691F4FF76BCD}"/>
    <cellStyle name="Comma 2 2 2 2 2 4 5 6" xfId="37912" xr:uid="{33666EB8-4498-4A15-A113-7D52BA908664}"/>
    <cellStyle name="Comma 2 2 2 2 2 4 5 7" xfId="19658" xr:uid="{637B8CC7-D230-4E4C-A0A5-815269AF59BD}"/>
    <cellStyle name="Comma 2 2 2 2 2 4 6" xfId="15274" xr:uid="{1EACCAE0-C33F-4321-874A-A85B84005399}"/>
    <cellStyle name="Comma 2 2 2 2 2 4 6 2" xfId="51782" xr:uid="{14B9DF38-084E-4E05-9989-E5FD7A24064E}"/>
    <cellStyle name="Comma 2 2 2 2 2 4 6 3" xfId="33528" xr:uid="{EA319930-BDD3-4CF0-8CC6-E24831CB7A5A}"/>
    <cellStyle name="Comma 2 2 2 2 2 4 7" xfId="11624" xr:uid="{C9D5A421-D2E1-49C2-A7A6-E38019E28BB1}"/>
    <cellStyle name="Comma 2 2 2 2 2 4 7 2" xfId="48132" xr:uid="{FB3EF512-2644-44EA-933A-37D28B22806A}"/>
    <cellStyle name="Comma 2 2 2 2 2 4 7 3" xfId="29878" xr:uid="{1805FA79-77A3-4420-B8E9-241483E529B0}"/>
    <cellStyle name="Comma 2 2 2 2 2 4 8" xfId="7974" xr:uid="{97A9F7DB-9576-4A18-8110-0F977D349B7B}"/>
    <cellStyle name="Comma 2 2 2 2 2 4 8 2" xfId="44482" xr:uid="{295A1297-9370-48EB-916A-6364A59DC52A}"/>
    <cellStyle name="Comma 2 2 2 2 2 4 8 3" xfId="26228" xr:uid="{8E584B8D-1FD4-4B57-951C-880369E5A4E3}"/>
    <cellStyle name="Comma 2 2 2 2 2 4 9" xfId="4324" xr:uid="{EC91DCC1-ED83-408F-882F-70D4B986C450}"/>
    <cellStyle name="Comma 2 2 2 2 2 4 9 2" xfId="40832" xr:uid="{F72D0AD5-95D4-46EC-B1CE-B42D1748FE6B}"/>
    <cellStyle name="Comma 2 2 2 2 2 4 9 3" xfId="22578" xr:uid="{D367949E-8681-4F14-9B32-D117FD513B5C}"/>
    <cellStyle name="Comma 2 2 2 2 2 5" xfId="570" xr:uid="{80B93A7B-A613-4566-A6F4-86003EAC2D3F}"/>
    <cellStyle name="Comma 2 2 2 2 2 5 10" xfId="37078" xr:uid="{A3153345-BE2E-431E-A54B-DB04F32AC7B4}"/>
    <cellStyle name="Comma 2 2 2 2 2 5 11" xfId="18824" xr:uid="{D10CE3F1-12D4-43F9-BF3C-43B21EDDAA0D}"/>
    <cellStyle name="Comma 2 2 2 2 2 5 2" xfId="3490" xr:uid="{B8B28F7E-E412-4CE7-BE98-EE39AA22E7A9}"/>
    <cellStyle name="Comma 2 2 2 2 2 5 2 2" xfId="18090" xr:uid="{7CE9FFFE-4B6E-472D-86FD-00EAD0427356}"/>
    <cellStyle name="Comma 2 2 2 2 2 5 2 2 2" xfId="54598" xr:uid="{3D6F75DA-9D44-4A61-907C-7E691142F481}"/>
    <cellStyle name="Comma 2 2 2 2 2 5 2 2 3" xfId="36344" xr:uid="{2071F4B8-FB18-4407-B817-81EF6FBCF95D}"/>
    <cellStyle name="Comma 2 2 2 2 2 5 2 3" xfId="14440" xr:uid="{6750C11B-B879-4AD0-A6D9-FAE78D70EE2E}"/>
    <cellStyle name="Comma 2 2 2 2 2 5 2 3 2" xfId="50948" xr:uid="{A88B8FCE-F551-4131-BEBD-570E58359410}"/>
    <cellStyle name="Comma 2 2 2 2 2 5 2 3 3" xfId="32694" xr:uid="{4D19F036-27D3-4617-882B-9397F96CB294}"/>
    <cellStyle name="Comma 2 2 2 2 2 5 2 4" xfId="10790" xr:uid="{1E8A77C7-226F-4A2A-90A5-FD6824237D20}"/>
    <cellStyle name="Comma 2 2 2 2 2 5 2 4 2" xfId="47298" xr:uid="{65C49BDD-91BD-4842-BEDF-A735240BB251}"/>
    <cellStyle name="Comma 2 2 2 2 2 5 2 4 3" xfId="29044" xr:uid="{D22F484E-0E0B-41FF-B79A-7DF4EE19698C}"/>
    <cellStyle name="Comma 2 2 2 2 2 5 2 5" xfId="7140" xr:uid="{5D116F7B-17E3-472E-BDD9-B78528B5BC4A}"/>
    <cellStyle name="Comma 2 2 2 2 2 5 2 5 2" xfId="43648" xr:uid="{B08B9239-4913-4060-92BC-F4A568CA2C61}"/>
    <cellStyle name="Comma 2 2 2 2 2 5 2 5 3" xfId="25394" xr:uid="{08F0D9FE-D1EB-4872-B4BA-E7691F7EB4D4}"/>
    <cellStyle name="Comma 2 2 2 2 2 5 2 6" xfId="39998" xr:uid="{73B83F41-8F33-41D5-8ADC-E189D1013E89}"/>
    <cellStyle name="Comma 2 2 2 2 2 5 2 7" xfId="21744" xr:uid="{1CA4740F-75A4-40AB-9701-009AB7E83457}"/>
    <cellStyle name="Comma 2 2 2 2 2 5 3" xfId="2760" xr:uid="{F8FCC35A-D21D-4464-A7A9-15BA0C552B9A}"/>
    <cellStyle name="Comma 2 2 2 2 2 5 3 2" xfId="17360" xr:uid="{E3165F16-518A-4082-BB32-EB28853B0B94}"/>
    <cellStyle name="Comma 2 2 2 2 2 5 3 2 2" xfId="53868" xr:uid="{54650EF1-B2EF-4D0D-BA20-DC7773931013}"/>
    <cellStyle name="Comma 2 2 2 2 2 5 3 2 3" xfId="35614" xr:uid="{BB4E82A2-553E-4FCD-BD15-ADE59B0BEBED}"/>
    <cellStyle name="Comma 2 2 2 2 2 5 3 3" xfId="13710" xr:uid="{7294323B-C027-4261-AD5A-AE1ACA657AAF}"/>
    <cellStyle name="Comma 2 2 2 2 2 5 3 3 2" xfId="50218" xr:uid="{FA3E9491-F7D7-412E-B25A-6D82E9B77E8B}"/>
    <cellStyle name="Comma 2 2 2 2 2 5 3 3 3" xfId="31964" xr:uid="{5A214C95-169D-45CD-AAB1-CA95C7C09810}"/>
    <cellStyle name="Comma 2 2 2 2 2 5 3 4" xfId="10060" xr:uid="{91E47F2B-4A32-4B1C-8347-FD9AADF23978}"/>
    <cellStyle name="Comma 2 2 2 2 2 5 3 4 2" xfId="46568" xr:uid="{6C8793B4-28CF-453C-AAB6-3F594DC51F40}"/>
    <cellStyle name="Comma 2 2 2 2 2 5 3 4 3" xfId="28314" xr:uid="{BF3B8F5B-3D9C-4EC8-8D60-2E00F5CD7E21}"/>
    <cellStyle name="Comma 2 2 2 2 2 5 3 5" xfId="6410" xr:uid="{1D5DDD7D-EC66-4D3C-ABB8-51FB40AEAF82}"/>
    <cellStyle name="Comma 2 2 2 2 2 5 3 5 2" xfId="42918" xr:uid="{80AF10D5-B603-46C2-8F70-B14AA39DDECF}"/>
    <cellStyle name="Comma 2 2 2 2 2 5 3 5 3" xfId="24664" xr:uid="{6E3733A9-2188-4798-9A33-269A6526894D}"/>
    <cellStyle name="Comma 2 2 2 2 2 5 3 6" xfId="39268" xr:uid="{E59212ED-4E51-41B6-86EC-FB703C1B37E0}"/>
    <cellStyle name="Comma 2 2 2 2 2 5 3 7" xfId="21014" xr:uid="{F24CAD80-7D08-490B-98D9-7CA67B18B2EC}"/>
    <cellStyle name="Comma 2 2 2 2 2 5 4" xfId="2030" xr:uid="{59503011-F108-494D-8B40-0ED9E405EF05}"/>
    <cellStyle name="Comma 2 2 2 2 2 5 4 2" xfId="16630" xr:uid="{025CE0E8-206B-495D-B05A-8C1E9BCB1649}"/>
    <cellStyle name="Comma 2 2 2 2 2 5 4 2 2" xfId="53138" xr:uid="{2171A1EA-56DE-4DAF-8026-5414DAC9CB26}"/>
    <cellStyle name="Comma 2 2 2 2 2 5 4 2 3" xfId="34884" xr:uid="{C3594E16-8A45-4623-AC8F-9882FDAEA45F}"/>
    <cellStyle name="Comma 2 2 2 2 2 5 4 3" xfId="12980" xr:uid="{D796BEB4-4D7E-4992-B7E3-AA0FCE04D86D}"/>
    <cellStyle name="Comma 2 2 2 2 2 5 4 3 2" xfId="49488" xr:uid="{2C0E866A-F906-457F-A06B-A53CABDBE628}"/>
    <cellStyle name="Comma 2 2 2 2 2 5 4 3 3" xfId="31234" xr:uid="{D2B5C6D6-5BB9-46CB-9083-D74AB53DA444}"/>
    <cellStyle name="Comma 2 2 2 2 2 5 4 4" xfId="9330" xr:uid="{B6861CFA-8DDC-4A98-91DC-A57EA732E813}"/>
    <cellStyle name="Comma 2 2 2 2 2 5 4 4 2" xfId="45838" xr:uid="{12D4A4ED-6E71-4137-BAE3-03F8CDBA9755}"/>
    <cellStyle name="Comma 2 2 2 2 2 5 4 4 3" xfId="27584" xr:uid="{22D2E854-EF09-4BF8-A759-69B3773DF31F}"/>
    <cellStyle name="Comma 2 2 2 2 2 5 4 5" xfId="5680" xr:uid="{10F896D1-2491-435C-8CC2-1B99F8653158}"/>
    <cellStyle name="Comma 2 2 2 2 2 5 4 5 2" xfId="42188" xr:uid="{95FC3518-43E5-46B6-8CB1-2AF32192F3F5}"/>
    <cellStyle name="Comma 2 2 2 2 2 5 4 5 3" xfId="23934" xr:uid="{A12D6D29-42D4-4B1F-A93D-7ACFE7943E7A}"/>
    <cellStyle name="Comma 2 2 2 2 2 5 4 6" xfId="38538" xr:uid="{179C5770-CE87-4C77-BFF8-F0D4FAE663BE}"/>
    <cellStyle name="Comma 2 2 2 2 2 5 4 7" xfId="20284" xr:uid="{6256A2D1-9F4C-44EB-AD9D-46632908B701}"/>
    <cellStyle name="Comma 2 2 2 2 2 5 5" xfId="1300" xr:uid="{3B04CAC7-9E96-4679-9580-E4050D7F4A6B}"/>
    <cellStyle name="Comma 2 2 2 2 2 5 5 2" xfId="15900" xr:uid="{6156AC3E-0D3A-4951-AE99-FFE8E6E487B9}"/>
    <cellStyle name="Comma 2 2 2 2 2 5 5 2 2" xfId="52408" xr:uid="{526F5DC1-AEEB-4687-AE7D-66254FCC0715}"/>
    <cellStyle name="Comma 2 2 2 2 2 5 5 2 3" xfId="34154" xr:uid="{91E17EE9-2E32-4D2A-B549-6D2B5D75BCCE}"/>
    <cellStyle name="Comma 2 2 2 2 2 5 5 3" xfId="12250" xr:uid="{2EC407AE-97E6-4284-B956-09ADF92FE10C}"/>
    <cellStyle name="Comma 2 2 2 2 2 5 5 3 2" xfId="48758" xr:uid="{1F02C935-0072-4EFA-842C-15F066A924C6}"/>
    <cellStyle name="Comma 2 2 2 2 2 5 5 3 3" xfId="30504" xr:uid="{AF3F0D23-A9EE-4DF9-B71A-789846151AB8}"/>
    <cellStyle name="Comma 2 2 2 2 2 5 5 4" xfId="8600" xr:uid="{EAADDF2D-8316-4E8F-AD22-36A90B7BAFE4}"/>
    <cellStyle name="Comma 2 2 2 2 2 5 5 4 2" xfId="45108" xr:uid="{6DEDCEE4-9090-46A9-BB47-78E7BABA31E8}"/>
    <cellStyle name="Comma 2 2 2 2 2 5 5 4 3" xfId="26854" xr:uid="{D91F42D2-2BA0-45CA-89E7-F66D5A2F4FE1}"/>
    <cellStyle name="Comma 2 2 2 2 2 5 5 5" xfId="4950" xr:uid="{E15630CE-8CAF-4FCB-A16F-D16DD61AC039}"/>
    <cellStyle name="Comma 2 2 2 2 2 5 5 5 2" xfId="41458" xr:uid="{E6D74AED-0150-4372-9522-483EBE2A017E}"/>
    <cellStyle name="Comma 2 2 2 2 2 5 5 5 3" xfId="23204" xr:uid="{98F4D7D1-9DA3-4144-AFA0-9EBD8A12D17F}"/>
    <cellStyle name="Comma 2 2 2 2 2 5 5 6" xfId="37808" xr:uid="{585C2930-744C-4F1F-8896-3D81E11FE0C2}"/>
    <cellStyle name="Comma 2 2 2 2 2 5 5 7" xfId="19554" xr:uid="{25B743F5-8FD8-4268-90F4-9E62351E4C13}"/>
    <cellStyle name="Comma 2 2 2 2 2 5 6" xfId="15170" xr:uid="{C68CFD6D-6A10-4941-94DB-056C485C84F3}"/>
    <cellStyle name="Comma 2 2 2 2 2 5 6 2" xfId="51678" xr:uid="{663154AD-5D49-482C-9AED-4CB73D6927C0}"/>
    <cellStyle name="Comma 2 2 2 2 2 5 6 3" xfId="33424" xr:uid="{C7E09CD7-343C-4036-BDD5-7880F3C43A57}"/>
    <cellStyle name="Comma 2 2 2 2 2 5 7" xfId="11520" xr:uid="{E762BE59-1200-416B-A1C0-FD758C79252D}"/>
    <cellStyle name="Comma 2 2 2 2 2 5 7 2" xfId="48028" xr:uid="{446578DD-9775-4A25-A36E-9C401DD08D5A}"/>
    <cellStyle name="Comma 2 2 2 2 2 5 7 3" xfId="29774" xr:uid="{13003F60-DCDB-4E9C-AAD8-7A4412283E8A}"/>
    <cellStyle name="Comma 2 2 2 2 2 5 8" xfId="7870" xr:uid="{AB66F235-61A3-47D3-AD53-E73CAE09181A}"/>
    <cellStyle name="Comma 2 2 2 2 2 5 8 2" xfId="44378" xr:uid="{5B000002-8CB9-49FA-B107-3F4CF66CBE62}"/>
    <cellStyle name="Comma 2 2 2 2 2 5 8 3" xfId="26124" xr:uid="{278B1B8B-A781-484D-B8D8-790765C61EB2}"/>
    <cellStyle name="Comma 2 2 2 2 2 5 9" xfId="4220" xr:uid="{46F0352F-2972-42F5-98F4-9337331E0029}"/>
    <cellStyle name="Comma 2 2 2 2 2 5 9 2" xfId="40728" xr:uid="{E392431C-731F-43FB-A090-07934EFE5D9C}"/>
    <cellStyle name="Comma 2 2 2 2 2 5 9 3" xfId="22474" xr:uid="{A4FF36D5-4110-4A5B-A3BC-8D329430F390}"/>
    <cellStyle name="Comma 2 2 2 2 2 6" xfId="466" xr:uid="{217FE32F-3933-4A54-ACB6-92E7ED828950}"/>
    <cellStyle name="Comma 2 2 2 2 2 6 10" xfId="36974" xr:uid="{BEAE240E-4509-447B-A79C-45021D5ECF21}"/>
    <cellStyle name="Comma 2 2 2 2 2 6 11" xfId="18720" xr:uid="{F175E898-CE10-4491-B8D7-BA49795725E3}"/>
    <cellStyle name="Comma 2 2 2 2 2 6 2" xfId="3386" xr:uid="{B2ABC044-0CF0-4F7F-8936-E1590CA46BCC}"/>
    <cellStyle name="Comma 2 2 2 2 2 6 2 2" xfId="17986" xr:uid="{784AB08F-6147-4A04-B46F-1A361C2DD707}"/>
    <cellStyle name="Comma 2 2 2 2 2 6 2 2 2" xfId="54494" xr:uid="{17C9D1B2-EB60-4317-AB71-337ECE2ADAE3}"/>
    <cellStyle name="Comma 2 2 2 2 2 6 2 2 3" xfId="36240" xr:uid="{2F4943E8-FA31-41FD-AEC2-6939C0AB6C6B}"/>
    <cellStyle name="Comma 2 2 2 2 2 6 2 3" xfId="14336" xr:uid="{841B27F4-A677-435B-B29E-8C3A74C296B3}"/>
    <cellStyle name="Comma 2 2 2 2 2 6 2 3 2" xfId="50844" xr:uid="{38A7601C-2B80-474F-B83C-612E457AE885}"/>
    <cellStyle name="Comma 2 2 2 2 2 6 2 3 3" xfId="32590" xr:uid="{F8F757C7-3C02-417D-BF48-4C2D0270B486}"/>
    <cellStyle name="Comma 2 2 2 2 2 6 2 4" xfId="10686" xr:uid="{A7CBFC03-79D9-44DB-91E8-B981E34A874E}"/>
    <cellStyle name="Comma 2 2 2 2 2 6 2 4 2" xfId="47194" xr:uid="{B298D606-5B59-47EC-88C5-7D27C4A31EBD}"/>
    <cellStyle name="Comma 2 2 2 2 2 6 2 4 3" xfId="28940" xr:uid="{3D489D51-6DDD-4D10-A85C-78371BABCDAB}"/>
    <cellStyle name="Comma 2 2 2 2 2 6 2 5" xfId="7036" xr:uid="{31B20A90-27D1-4D54-ADBB-2DD498D775B0}"/>
    <cellStyle name="Comma 2 2 2 2 2 6 2 5 2" xfId="43544" xr:uid="{DBA404F6-685E-40BE-8477-750990CB2EFD}"/>
    <cellStyle name="Comma 2 2 2 2 2 6 2 5 3" xfId="25290" xr:uid="{E2815F10-C5E1-420B-9DA3-A0FDC12DDAFD}"/>
    <cellStyle name="Comma 2 2 2 2 2 6 2 6" xfId="39894" xr:uid="{810532D9-C785-422D-A81C-6B20A8E8B119}"/>
    <cellStyle name="Comma 2 2 2 2 2 6 2 7" xfId="21640" xr:uid="{4C26F993-728E-46C2-B549-D54C5F271B1B}"/>
    <cellStyle name="Comma 2 2 2 2 2 6 3" xfId="2656" xr:uid="{51FDBA5F-1EE4-4075-B0E4-9821D2CEF8A6}"/>
    <cellStyle name="Comma 2 2 2 2 2 6 3 2" xfId="17256" xr:uid="{A0C70476-9862-41D7-8788-AF4ED97BCAB5}"/>
    <cellStyle name="Comma 2 2 2 2 2 6 3 2 2" xfId="53764" xr:uid="{CC24D513-4FC8-42A8-AD79-C62A5EAB417F}"/>
    <cellStyle name="Comma 2 2 2 2 2 6 3 2 3" xfId="35510" xr:uid="{90ED0291-83C4-417F-8AA8-01A015DC597B}"/>
    <cellStyle name="Comma 2 2 2 2 2 6 3 3" xfId="13606" xr:uid="{96137BB8-9389-4452-94FE-F942055C2351}"/>
    <cellStyle name="Comma 2 2 2 2 2 6 3 3 2" xfId="50114" xr:uid="{34F79E53-7B1F-4ACB-93F1-DB061BD51000}"/>
    <cellStyle name="Comma 2 2 2 2 2 6 3 3 3" xfId="31860" xr:uid="{541DEBDF-E992-4762-AB68-7742860981C7}"/>
    <cellStyle name="Comma 2 2 2 2 2 6 3 4" xfId="9956" xr:uid="{CBF4978B-4702-4C49-8CB0-2D01939A5290}"/>
    <cellStyle name="Comma 2 2 2 2 2 6 3 4 2" xfId="46464" xr:uid="{2C53E14A-E7C9-4CFF-8F8B-EFEBE584A9C5}"/>
    <cellStyle name="Comma 2 2 2 2 2 6 3 4 3" xfId="28210" xr:uid="{EE4B258D-98D8-4206-91DD-42293A03E0F0}"/>
    <cellStyle name="Comma 2 2 2 2 2 6 3 5" xfId="6306" xr:uid="{26A40671-48CA-4FC4-9001-1550F04E039B}"/>
    <cellStyle name="Comma 2 2 2 2 2 6 3 5 2" xfId="42814" xr:uid="{8847DC50-975F-41A3-AF75-58C23AA8EDB0}"/>
    <cellStyle name="Comma 2 2 2 2 2 6 3 5 3" xfId="24560" xr:uid="{91AD75C8-FAA3-4117-9AD3-18BA04BEA79B}"/>
    <cellStyle name="Comma 2 2 2 2 2 6 3 6" xfId="39164" xr:uid="{FBA09416-CA0C-4FB3-B9B9-7B78D75251B9}"/>
    <cellStyle name="Comma 2 2 2 2 2 6 3 7" xfId="20910" xr:uid="{3BB2DC95-668D-4314-A325-AD6F39876AD1}"/>
    <cellStyle name="Comma 2 2 2 2 2 6 4" xfId="1926" xr:uid="{1000F9B6-CBBD-4F03-B29D-AD4D7C4F51C9}"/>
    <cellStyle name="Comma 2 2 2 2 2 6 4 2" xfId="16526" xr:uid="{844AAE96-93BC-4BF3-A4D1-F69C805D51A3}"/>
    <cellStyle name="Comma 2 2 2 2 2 6 4 2 2" xfId="53034" xr:uid="{14858A5B-4E7B-49E8-8172-5654CF3E08FA}"/>
    <cellStyle name="Comma 2 2 2 2 2 6 4 2 3" xfId="34780" xr:uid="{34120D85-5306-41D3-B90C-64C6623C7388}"/>
    <cellStyle name="Comma 2 2 2 2 2 6 4 3" xfId="12876" xr:uid="{C5BB4E63-B555-49EF-A85A-DAC879A03FCC}"/>
    <cellStyle name="Comma 2 2 2 2 2 6 4 3 2" xfId="49384" xr:uid="{8F9C41F0-0388-4E2A-87B5-E3E6A871C188}"/>
    <cellStyle name="Comma 2 2 2 2 2 6 4 3 3" xfId="31130" xr:uid="{8B98A7A5-C25A-44B0-B6BD-046F9F3B9B0B}"/>
    <cellStyle name="Comma 2 2 2 2 2 6 4 4" xfId="9226" xr:uid="{FF72D4CF-4070-43F0-9BFD-998E596FE608}"/>
    <cellStyle name="Comma 2 2 2 2 2 6 4 4 2" xfId="45734" xr:uid="{9490B9A3-FF46-4B72-B02C-F8B6337E5C62}"/>
    <cellStyle name="Comma 2 2 2 2 2 6 4 4 3" xfId="27480" xr:uid="{89783037-14F0-4D81-9562-E2971474C170}"/>
    <cellStyle name="Comma 2 2 2 2 2 6 4 5" xfId="5576" xr:uid="{7B879081-F559-4109-BFF9-8ECDFA1DB53E}"/>
    <cellStyle name="Comma 2 2 2 2 2 6 4 5 2" xfId="42084" xr:uid="{DE8EE2CD-AF9D-4B07-BF49-927D1247ADE2}"/>
    <cellStyle name="Comma 2 2 2 2 2 6 4 5 3" xfId="23830" xr:uid="{0D14464A-E7AD-4008-8E2B-6C8F51748EAB}"/>
    <cellStyle name="Comma 2 2 2 2 2 6 4 6" xfId="38434" xr:uid="{B6C15081-1945-4950-8EAA-28A19D2A2639}"/>
    <cellStyle name="Comma 2 2 2 2 2 6 4 7" xfId="20180" xr:uid="{F787D80F-34AD-4CF6-A744-189F888427FF}"/>
    <cellStyle name="Comma 2 2 2 2 2 6 5" xfId="1196" xr:uid="{63FBC50F-3851-49FB-AC6C-91B99729267A}"/>
    <cellStyle name="Comma 2 2 2 2 2 6 5 2" xfId="15796" xr:uid="{7A06B4C9-BBBC-4C5D-BD1A-C942E7BE2A1E}"/>
    <cellStyle name="Comma 2 2 2 2 2 6 5 2 2" xfId="52304" xr:uid="{FBADDF53-06CF-468E-A23C-FA6FF43A0D13}"/>
    <cellStyle name="Comma 2 2 2 2 2 6 5 2 3" xfId="34050" xr:uid="{8E631F8A-F5E8-4CBF-9E64-4F27C3853E6C}"/>
    <cellStyle name="Comma 2 2 2 2 2 6 5 3" xfId="12146" xr:uid="{E1DC64D7-CB82-4E40-80C0-DB4045B3B03C}"/>
    <cellStyle name="Comma 2 2 2 2 2 6 5 3 2" xfId="48654" xr:uid="{596DF3F4-40A2-47BE-A577-ECEA474128FA}"/>
    <cellStyle name="Comma 2 2 2 2 2 6 5 3 3" xfId="30400" xr:uid="{50545B12-BC31-4830-B5A2-6611A3308C93}"/>
    <cellStyle name="Comma 2 2 2 2 2 6 5 4" xfId="8496" xr:uid="{0A289580-4642-4256-9DAA-16DCD0FEDBC8}"/>
    <cellStyle name="Comma 2 2 2 2 2 6 5 4 2" xfId="45004" xr:uid="{4EDE17E5-FBD9-4CC9-AD2D-89D5B2C90D28}"/>
    <cellStyle name="Comma 2 2 2 2 2 6 5 4 3" xfId="26750" xr:uid="{566FABE4-209D-4A36-A691-429207D94CA9}"/>
    <cellStyle name="Comma 2 2 2 2 2 6 5 5" xfId="4846" xr:uid="{F6478A90-6439-45D0-A4AA-863F767A2C55}"/>
    <cellStyle name="Comma 2 2 2 2 2 6 5 5 2" xfId="41354" xr:uid="{738A8E83-07DD-4574-95C0-B59F62C58720}"/>
    <cellStyle name="Comma 2 2 2 2 2 6 5 5 3" xfId="23100" xr:uid="{94F21E2C-F872-4FED-8FD7-0856C35604C4}"/>
    <cellStyle name="Comma 2 2 2 2 2 6 5 6" xfId="37704" xr:uid="{CF053653-4AE1-471F-A795-3F1450A8B425}"/>
    <cellStyle name="Comma 2 2 2 2 2 6 5 7" xfId="19450" xr:uid="{BCF52C0E-5FFE-4AC1-B05F-90EEF27D7518}"/>
    <cellStyle name="Comma 2 2 2 2 2 6 6" xfId="15066" xr:uid="{1409D635-C86C-49E0-9577-78AEFD3F5145}"/>
    <cellStyle name="Comma 2 2 2 2 2 6 6 2" xfId="51574" xr:uid="{BD4BD6BB-4644-4A37-88CC-C343A63DCCB5}"/>
    <cellStyle name="Comma 2 2 2 2 2 6 6 3" xfId="33320" xr:uid="{E725795F-A089-4183-8E7E-470E6C15E87D}"/>
    <cellStyle name="Comma 2 2 2 2 2 6 7" xfId="11416" xr:uid="{DB800F37-3B39-4944-A694-8D82CFE5B048}"/>
    <cellStyle name="Comma 2 2 2 2 2 6 7 2" xfId="47924" xr:uid="{9EA3899F-EAEF-498E-8F38-D158B662DF34}"/>
    <cellStyle name="Comma 2 2 2 2 2 6 7 3" xfId="29670" xr:uid="{32DBC94D-5F85-4587-86F8-25DF8A16B0F4}"/>
    <cellStyle name="Comma 2 2 2 2 2 6 8" xfId="7766" xr:uid="{4B467FFE-A689-4BFE-8EE6-348618D5E017}"/>
    <cellStyle name="Comma 2 2 2 2 2 6 8 2" xfId="44274" xr:uid="{2BE7B3FA-1FDD-4B63-B285-43B85406F52E}"/>
    <cellStyle name="Comma 2 2 2 2 2 6 8 3" xfId="26020" xr:uid="{353D3A3A-16A3-4A32-B394-7B2CB31F4EE6}"/>
    <cellStyle name="Comma 2 2 2 2 2 6 9" xfId="4116" xr:uid="{C444BF0C-F9F1-49F8-81E6-334CAE93F299}"/>
    <cellStyle name="Comma 2 2 2 2 2 6 9 2" xfId="40624" xr:uid="{DA0AC4FC-2E26-4FF0-9788-30C59142BE16}"/>
    <cellStyle name="Comma 2 2 2 2 2 6 9 3" xfId="22370" xr:uid="{F2362361-E3A5-46D1-BFF2-CD7EE42D23E2}"/>
    <cellStyle name="Comma 2 2 2 2 2 7" xfId="362" xr:uid="{DFB365C6-3895-4E35-A206-43C590C172A1}"/>
    <cellStyle name="Comma 2 2 2 2 2 7 10" xfId="36870" xr:uid="{A3ACF37D-0A6A-49A2-B084-E3E616DB4921}"/>
    <cellStyle name="Comma 2 2 2 2 2 7 11" xfId="18616" xr:uid="{538D9E92-2B7C-4E8E-BBF0-EDA7C1B767C8}"/>
    <cellStyle name="Comma 2 2 2 2 2 7 2" xfId="3282" xr:uid="{42A79F11-DAAD-4542-9181-69DE572FDC73}"/>
    <cellStyle name="Comma 2 2 2 2 2 7 2 2" xfId="17882" xr:uid="{34D5F09E-4320-41CF-BD14-60FB829C2D17}"/>
    <cellStyle name="Comma 2 2 2 2 2 7 2 2 2" xfId="54390" xr:uid="{53F0ACED-CABA-4C7A-A786-8D8458455003}"/>
    <cellStyle name="Comma 2 2 2 2 2 7 2 2 3" xfId="36136" xr:uid="{C6B4C0DC-AC7D-4244-B653-E9BF44961D54}"/>
    <cellStyle name="Comma 2 2 2 2 2 7 2 3" xfId="14232" xr:uid="{D7C1DD5F-F3B9-4A76-A69E-08BC6301F2E8}"/>
    <cellStyle name="Comma 2 2 2 2 2 7 2 3 2" xfId="50740" xr:uid="{9BA9B36E-71C8-4381-8DD0-D67548BB26AC}"/>
    <cellStyle name="Comma 2 2 2 2 2 7 2 3 3" xfId="32486" xr:uid="{B27206AD-8885-4900-B9EA-13F6C856AE43}"/>
    <cellStyle name="Comma 2 2 2 2 2 7 2 4" xfId="10582" xr:uid="{5A690B5A-47E5-4FE9-B472-538ED3E1AC5F}"/>
    <cellStyle name="Comma 2 2 2 2 2 7 2 4 2" xfId="47090" xr:uid="{94625E1C-0DBB-4C15-A28F-3AB504E9D016}"/>
    <cellStyle name="Comma 2 2 2 2 2 7 2 4 3" xfId="28836" xr:uid="{DDCD94ED-F201-4587-9924-8680C87B86D1}"/>
    <cellStyle name="Comma 2 2 2 2 2 7 2 5" xfId="6932" xr:uid="{6F8C89AF-C6E8-48D2-BBF3-0023E352E4C6}"/>
    <cellStyle name="Comma 2 2 2 2 2 7 2 5 2" xfId="43440" xr:uid="{FA9D77D9-9A18-437E-A8BB-4997C4751528}"/>
    <cellStyle name="Comma 2 2 2 2 2 7 2 5 3" xfId="25186" xr:uid="{EF31329E-2087-4C60-9E6E-2BBCC4A8909A}"/>
    <cellStyle name="Comma 2 2 2 2 2 7 2 6" xfId="39790" xr:uid="{38271AD9-7FDF-4C4B-8C9A-3A46181CFEA6}"/>
    <cellStyle name="Comma 2 2 2 2 2 7 2 7" xfId="21536" xr:uid="{127456D9-B6BE-4631-9793-D137FAC5EFB0}"/>
    <cellStyle name="Comma 2 2 2 2 2 7 3" xfId="2552" xr:uid="{1A2E15F4-9E6E-4EF5-A63D-065C7FEB9B4F}"/>
    <cellStyle name="Comma 2 2 2 2 2 7 3 2" xfId="17152" xr:uid="{ED08E707-EF4C-4710-8D24-42A36D342487}"/>
    <cellStyle name="Comma 2 2 2 2 2 7 3 2 2" xfId="53660" xr:uid="{E5DFFE52-3E25-4DC0-B6C2-52D1F31F7F60}"/>
    <cellStyle name="Comma 2 2 2 2 2 7 3 2 3" xfId="35406" xr:uid="{A3008AA2-2AF4-48D2-BBB1-1C2E7D252CAA}"/>
    <cellStyle name="Comma 2 2 2 2 2 7 3 3" xfId="13502" xr:uid="{2C3A5ED0-7860-43C6-B4E3-D24EBA013BF9}"/>
    <cellStyle name="Comma 2 2 2 2 2 7 3 3 2" xfId="50010" xr:uid="{24517A9D-26AE-46C4-9172-1D205F144DE9}"/>
    <cellStyle name="Comma 2 2 2 2 2 7 3 3 3" xfId="31756" xr:uid="{59078782-C295-4ECB-A343-B0D13AE8FA6B}"/>
    <cellStyle name="Comma 2 2 2 2 2 7 3 4" xfId="9852" xr:uid="{25B444C0-D5B0-42EE-BA2C-6901610F8A74}"/>
    <cellStyle name="Comma 2 2 2 2 2 7 3 4 2" xfId="46360" xr:uid="{0BCA63D9-6489-4F04-AB85-BB94CB097DDB}"/>
    <cellStyle name="Comma 2 2 2 2 2 7 3 4 3" xfId="28106" xr:uid="{6F661D56-68A4-4110-8716-5C027D46C088}"/>
    <cellStyle name="Comma 2 2 2 2 2 7 3 5" xfId="6202" xr:uid="{731E2DA5-A30A-4A28-B292-0F13207B3F7D}"/>
    <cellStyle name="Comma 2 2 2 2 2 7 3 5 2" xfId="42710" xr:uid="{60EC17CD-1DE3-4D5D-8692-BBB508206C60}"/>
    <cellStyle name="Comma 2 2 2 2 2 7 3 5 3" xfId="24456" xr:uid="{FCB43D9F-AE07-471D-8DF1-782F5704D812}"/>
    <cellStyle name="Comma 2 2 2 2 2 7 3 6" xfId="39060" xr:uid="{BA998177-787C-4D11-AA2D-771CD832C658}"/>
    <cellStyle name="Comma 2 2 2 2 2 7 3 7" xfId="20806" xr:uid="{9110147F-F15B-4A05-A56D-5032830C735C}"/>
    <cellStyle name="Comma 2 2 2 2 2 7 4" xfId="1822" xr:uid="{DBC59EB3-E7B3-48EB-9750-D070ADD9547B}"/>
    <cellStyle name="Comma 2 2 2 2 2 7 4 2" xfId="16422" xr:uid="{23C24D7A-C222-41AA-9FD5-5EF3E53474B4}"/>
    <cellStyle name="Comma 2 2 2 2 2 7 4 2 2" xfId="52930" xr:uid="{78848EF3-E92E-44B3-9A94-50C07B2244C9}"/>
    <cellStyle name="Comma 2 2 2 2 2 7 4 2 3" xfId="34676" xr:uid="{B39A182C-9094-44C1-907F-283D4538477C}"/>
    <cellStyle name="Comma 2 2 2 2 2 7 4 3" xfId="12772" xr:uid="{EDF37859-1DCF-4224-A739-75E72BECAD49}"/>
    <cellStyle name="Comma 2 2 2 2 2 7 4 3 2" xfId="49280" xr:uid="{F3A947A0-29B8-47B6-948B-F4471ABFFB91}"/>
    <cellStyle name="Comma 2 2 2 2 2 7 4 3 3" xfId="31026" xr:uid="{CA5C1AEF-BA1D-40CA-8032-73AF46E79565}"/>
    <cellStyle name="Comma 2 2 2 2 2 7 4 4" xfId="9122" xr:uid="{4D268E17-2186-4C68-A291-C058708E0DA2}"/>
    <cellStyle name="Comma 2 2 2 2 2 7 4 4 2" xfId="45630" xr:uid="{25300A54-3863-4754-B725-31C57F675AF3}"/>
    <cellStyle name="Comma 2 2 2 2 2 7 4 4 3" xfId="27376" xr:uid="{9B1BBC52-7CD8-4650-8C4C-F585BD79CD61}"/>
    <cellStyle name="Comma 2 2 2 2 2 7 4 5" xfId="5472" xr:uid="{6F360CBE-82C3-4F03-9048-34234EB343DF}"/>
    <cellStyle name="Comma 2 2 2 2 2 7 4 5 2" xfId="41980" xr:uid="{C6ED0F72-BB65-4695-A128-A9603D9A808F}"/>
    <cellStyle name="Comma 2 2 2 2 2 7 4 5 3" xfId="23726" xr:uid="{BCCE6E91-D72E-4D36-914B-09C3712F700E}"/>
    <cellStyle name="Comma 2 2 2 2 2 7 4 6" xfId="38330" xr:uid="{2F68102A-1E6B-46C3-97B4-2D85169D6820}"/>
    <cellStyle name="Comma 2 2 2 2 2 7 4 7" xfId="20076" xr:uid="{A3FB549B-E9D0-42E8-B034-2BC1780A9DD2}"/>
    <cellStyle name="Comma 2 2 2 2 2 7 5" xfId="1092" xr:uid="{26331D5D-A056-49AE-B1C6-536A9C2B87CE}"/>
    <cellStyle name="Comma 2 2 2 2 2 7 5 2" xfId="15692" xr:uid="{52F24CFB-FEE7-4F1E-9EB5-E5A3A09F665D}"/>
    <cellStyle name="Comma 2 2 2 2 2 7 5 2 2" xfId="52200" xr:uid="{6545B6A1-F3BE-4FAA-B164-6B90CF26504C}"/>
    <cellStyle name="Comma 2 2 2 2 2 7 5 2 3" xfId="33946" xr:uid="{75D62F9B-9935-46F0-8FB3-64900340ABDB}"/>
    <cellStyle name="Comma 2 2 2 2 2 7 5 3" xfId="12042" xr:uid="{B617579B-98B0-4A72-BA51-C5B4B146A5E4}"/>
    <cellStyle name="Comma 2 2 2 2 2 7 5 3 2" xfId="48550" xr:uid="{1EDB0810-1C84-4247-B813-E3D7C81FCADA}"/>
    <cellStyle name="Comma 2 2 2 2 2 7 5 3 3" xfId="30296" xr:uid="{772AEDFC-01D1-45ED-9D1A-C345D37BB46B}"/>
    <cellStyle name="Comma 2 2 2 2 2 7 5 4" xfId="8392" xr:uid="{420A1377-F4F0-40ED-B477-49190A716826}"/>
    <cellStyle name="Comma 2 2 2 2 2 7 5 4 2" xfId="44900" xr:uid="{25826C9B-BCF9-4F09-B4B2-CCFF97418762}"/>
    <cellStyle name="Comma 2 2 2 2 2 7 5 4 3" xfId="26646" xr:uid="{4101D796-4987-4E7C-8B3C-142C10217423}"/>
    <cellStyle name="Comma 2 2 2 2 2 7 5 5" xfId="4742" xr:uid="{07716469-5C1E-4CAF-8395-5FD7F2AE0ACF}"/>
    <cellStyle name="Comma 2 2 2 2 2 7 5 5 2" xfId="41250" xr:uid="{918838BB-5E18-43D9-8D8A-A5629768793A}"/>
    <cellStyle name="Comma 2 2 2 2 2 7 5 5 3" xfId="22996" xr:uid="{85D24574-9765-4AB9-BBF9-F3665F45379A}"/>
    <cellStyle name="Comma 2 2 2 2 2 7 5 6" xfId="37600" xr:uid="{62CFF569-7770-447F-8FF0-D20D0CB56438}"/>
    <cellStyle name="Comma 2 2 2 2 2 7 5 7" xfId="19346" xr:uid="{8C5A6915-9519-4C30-BD04-6B22FFE6DAFC}"/>
    <cellStyle name="Comma 2 2 2 2 2 7 6" xfId="14962" xr:uid="{16AE4A53-7AB0-4720-BE4C-72B190435999}"/>
    <cellStyle name="Comma 2 2 2 2 2 7 6 2" xfId="51470" xr:uid="{17ECD653-19ED-453E-B4BD-9AB1DB84814B}"/>
    <cellStyle name="Comma 2 2 2 2 2 7 6 3" xfId="33216" xr:uid="{B06C03F9-A970-4D16-B02A-CB7B5037598B}"/>
    <cellStyle name="Comma 2 2 2 2 2 7 7" xfId="11312" xr:uid="{A0408454-F790-4F8E-A3A2-59CBCBFAB2B3}"/>
    <cellStyle name="Comma 2 2 2 2 2 7 7 2" xfId="47820" xr:uid="{C3A9D521-FF14-4394-ADD4-96594AB58EE7}"/>
    <cellStyle name="Comma 2 2 2 2 2 7 7 3" xfId="29566" xr:uid="{A8EA5631-2A37-4769-9B51-6B9358FA3E00}"/>
    <cellStyle name="Comma 2 2 2 2 2 7 8" xfId="7662" xr:uid="{88E961AA-B82C-47DE-BCA6-3C235E2DD307}"/>
    <cellStyle name="Comma 2 2 2 2 2 7 8 2" xfId="44170" xr:uid="{9855CBA6-FDEC-476C-ACA2-9CD1963FE469}"/>
    <cellStyle name="Comma 2 2 2 2 2 7 8 3" xfId="25916" xr:uid="{D9FB0089-91A6-47CC-9D75-6D45A8673F49}"/>
    <cellStyle name="Comma 2 2 2 2 2 7 9" xfId="4012" xr:uid="{0752B5AF-E101-42B2-B4D2-495DE606916F}"/>
    <cellStyle name="Comma 2 2 2 2 2 7 9 2" xfId="40520" xr:uid="{B7F2BB17-5EDD-43B9-9E54-D332498E8F2F}"/>
    <cellStyle name="Comma 2 2 2 2 2 7 9 3" xfId="22266" xr:uid="{FD7A4D23-9603-4D39-BAC5-A1984AF520E5}"/>
    <cellStyle name="Comma 2 2 2 2 2 8" xfId="258" xr:uid="{3B7DC997-EDDF-4239-88F5-C4E39C4F632B}"/>
    <cellStyle name="Comma 2 2 2 2 2 8 10" xfId="36766" xr:uid="{B714AFE8-E8BC-4BFD-ABE2-0744A9A35BED}"/>
    <cellStyle name="Comma 2 2 2 2 2 8 11" xfId="18512" xr:uid="{A194228E-950F-4238-BCC8-0CF5EEF1AF99}"/>
    <cellStyle name="Comma 2 2 2 2 2 8 2" xfId="3178" xr:uid="{6CC817C2-C096-4266-A206-EE990DA87B52}"/>
    <cellStyle name="Comma 2 2 2 2 2 8 2 2" xfId="17778" xr:uid="{AFDF3EA8-9024-4601-AFED-F516A1240350}"/>
    <cellStyle name="Comma 2 2 2 2 2 8 2 2 2" xfId="54286" xr:uid="{5E2DB7D2-3CE9-43C7-8A50-BFC5F1F3D60A}"/>
    <cellStyle name="Comma 2 2 2 2 2 8 2 2 3" xfId="36032" xr:uid="{A14B18DF-CC88-4FFA-82E0-7BB21F8F3221}"/>
    <cellStyle name="Comma 2 2 2 2 2 8 2 3" xfId="14128" xr:uid="{C95BEFBC-B951-4C37-A0C6-E6ABBBF7B915}"/>
    <cellStyle name="Comma 2 2 2 2 2 8 2 3 2" xfId="50636" xr:uid="{F03B40CE-85E1-4F68-9A15-C432EA958508}"/>
    <cellStyle name="Comma 2 2 2 2 2 8 2 3 3" xfId="32382" xr:uid="{17D10834-79AA-4D80-99D1-4E04E202317D}"/>
    <cellStyle name="Comma 2 2 2 2 2 8 2 4" xfId="10478" xr:uid="{118767C4-0E81-4FEB-9C2D-CB99F0D60660}"/>
    <cellStyle name="Comma 2 2 2 2 2 8 2 4 2" xfId="46986" xr:uid="{F904371E-3C32-4243-B26E-9A492CA92F5C}"/>
    <cellStyle name="Comma 2 2 2 2 2 8 2 4 3" xfId="28732" xr:uid="{07A3E446-E99D-4F79-A56C-A85FCECA6EBF}"/>
    <cellStyle name="Comma 2 2 2 2 2 8 2 5" xfId="6828" xr:uid="{1C57E241-BD32-4E78-87C3-6F9C937B330F}"/>
    <cellStyle name="Comma 2 2 2 2 2 8 2 5 2" xfId="43336" xr:uid="{77EBBF3F-0A5C-442D-AFF5-AE4AF35EE648}"/>
    <cellStyle name="Comma 2 2 2 2 2 8 2 5 3" xfId="25082" xr:uid="{47FC6754-CD3E-4AD3-96D1-9B17ACB5D484}"/>
    <cellStyle name="Comma 2 2 2 2 2 8 2 6" xfId="39686" xr:uid="{4C1C0155-CE49-4EB7-9943-E0F395363339}"/>
    <cellStyle name="Comma 2 2 2 2 2 8 2 7" xfId="21432" xr:uid="{1BD8BC64-6A56-47C0-BD7E-5E193B2E6675}"/>
    <cellStyle name="Comma 2 2 2 2 2 8 3" xfId="2448" xr:uid="{F39866E8-8E75-415F-A530-DD6449A3E3C8}"/>
    <cellStyle name="Comma 2 2 2 2 2 8 3 2" xfId="17048" xr:uid="{6BBF1514-5EBB-49F7-A592-9DDDF1E9B4E8}"/>
    <cellStyle name="Comma 2 2 2 2 2 8 3 2 2" xfId="53556" xr:uid="{77C88945-085D-466F-8A48-09C20FAC6D17}"/>
    <cellStyle name="Comma 2 2 2 2 2 8 3 2 3" xfId="35302" xr:uid="{962493A0-B8C9-473F-871C-85CFA8A62C08}"/>
    <cellStyle name="Comma 2 2 2 2 2 8 3 3" xfId="13398" xr:uid="{5E919E2B-6A65-45BB-9056-94E58826B106}"/>
    <cellStyle name="Comma 2 2 2 2 2 8 3 3 2" xfId="49906" xr:uid="{7C901163-6BB4-49F7-B13B-0CF49A0AF8C2}"/>
    <cellStyle name="Comma 2 2 2 2 2 8 3 3 3" xfId="31652" xr:uid="{EC7E16B9-628B-41D3-8131-36F9720F501D}"/>
    <cellStyle name="Comma 2 2 2 2 2 8 3 4" xfId="9748" xr:uid="{0FE44FAD-969D-478F-BF9F-774836BD1543}"/>
    <cellStyle name="Comma 2 2 2 2 2 8 3 4 2" xfId="46256" xr:uid="{FD3CB295-DDBF-4AE6-A110-65A08EF4F3E3}"/>
    <cellStyle name="Comma 2 2 2 2 2 8 3 4 3" xfId="28002" xr:uid="{DD33B1EF-CE5D-4A0C-A8D8-C57A6A90E217}"/>
    <cellStyle name="Comma 2 2 2 2 2 8 3 5" xfId="6098" xr:uid="{F98537FC-D96B-4765-A8BA-EDC82CB94197}"/>
    <cellStyle name="Comma 2 2 2 2 2 8 3 5 2" xfId="42606" xr:uid="{7EA33A1E-0D62-4754-BAA5-9DB0B2391DE6}"/>
    <cellStyle name="Comma 2 2 2 2 2 8 3 5 3" xfId="24352" xr:uid="{A3327F5C-E08E-4B44-BEAA-447FB16E4531}"/>
    <cellStyle name="Comma 2 2 2 2 2 8 3 6" xfId="38956" xr:uid="{C203D1B2-6708-4352-9FFE-20356C4C4A91}"/>
    <cellStyle name="Comma 2 2 2 2 2 8 3 7" xfId="20702" xr:uid="{1973EB31-C3F2-4954-B607-7C3849AEE27F}"/>
    <cellStyle name="Comma 2 2 2 2 2 8 4" xfId="1718" xr:uid="{52763119-5013-48B8-B8B6-4920EEB43242}"/>
    <cellStyle name="Comma 2 2 2 2 2 8 4 2" xfId="16318" xr:uid="{4E5DEE3E-1767-48C0-B11A-D0BB9CFAD3B8}"/>
    <cellStyle name="Comma 2 2 2 2 2 8 4 2 2" xfId="52826" xr:uid="{0A821780-74F3-4BB3-829C-79A3043A9F6E}"/>
    <cellStyle name="Comma 2 2 2 2 2 8 4 2 3" xfId="34572" xr:uid="{4DA1D10D-CDB8-445C-A888-951115A4E0E6}"/>
    <cellStyle name="Comma 2 2 2 2 2 8 4 3" xfId="12668" xr:uid="{87F7BC43-26F6-4F54-81E3-7E340F960093}"/>
    <cellStyle name="Comma 2 2 2 2 2 8 4 3 2" xfId="49176" xr:uid="{743C12F5-1CD6-47FD-BF4C-7C5E778E068F}"/>
    <cellStyle name="Comma 2 2 2 2 2 8 4 3 3" xfId="30922" xr:uid="{FF36667B-B45C-486F-9C58-4FF4E0ADE82E}"/>
    <cellStyle name="Comma 2 2 2 2 2 8 4 4" xfId="9018" xr:uid="{170CDAF8-B733-49DC-9E40-CC9CEC435BDA}"/>
    <cellStyle name="Comma 2 2 2 2 2 8 4 4 2" xfId="45526" xr:uid="{BA3A8594-0A96-4BD1-B3F1-6D8B71E106C8}"/>
    <cellStyle name="Comma 2 2 2 2 2 8 4 4 3" xfId="27272" xr:uid="{BB85C9E3-A500-4EB1-96DF-D40C12111A44}"/>
    <cellStyle name="Comma 2 2 2 2 2 8 4 5" xfId="5368" xr:uid="{94E054BB-5221-4A79-8F5C-D41AF4282A97}"/>
    <cellStyle name="Comma 2 2 2 2 2 8 4 5 2" xfId="41876" xr:uid="{9B4695B3-5A32-426E-93C7-3D02ADC07903}"/>
    <cellStyle name="Comma 2 2 2 2 2 8 4 5 3" xfId="23622" xr:uid="{855DE06F-7217-4938-82DC-00CCD025251B}"/>
    <cellStyle name="Comma 2 2 2 2 2 8 4 6" xfId="38226" xr:uid="{1DF2A274-5428-4628-B8FA-8017A9FCA91E}"/>
    <cellStyle name="Comma 2 2 2 2 2 8 4 7" xfId="19972" xr:uid="{0DF23A49-942D-4F37-8177-00248F57ABCD}"/>
    <cellStyle name="Comma 2 2 2 2 2 8 5" xfId="988" xr:uid="{BC99FB40-A0CF-4EDA-8877-5F13102CDF5A}"/>
    <cellStyle name="Comma 2 2 2 2 2 8 5 2" xfId="15588" xr:uid="{467275CD-EBFB-4371-959D-98DED54827DB}"/>
    <cellStyle name="Comma 2 2 2 2 2 8 5 2 2" xfId="52096" xr:uid="{7E7DA3C9-839E-4A8B-9AE7-C558EAA948E9}"/>
    <cellStyle name="Comma 2 2 2 2 2 8 5 2 3" xfId="33842" xr:uid="{5C0B00EB-022E-4D23-8D3F-592D66B556A2}"/>
    <cellStyle name="Comma 2 2 2 2 2 8 5 3" xfId="11938" xr:uid="{F4A44BAA-DBF7-4360-A77A-A2CB3C74AABC}"/>
    <cellStyle name="Comma 2 2 2 2 2 8 5 3 2" xfId="48446" xr:uid="{42DEAC01-37FB-491B-A663-16A06E459A62}"/>
    <cellStyle name="Comma 2 2 2 2 2 8 5 3 3" xfId="30192" xr:uid="{FB965AE4-2FED-42E2-BA51-647697FBA052}"/>
    <cellStyle name="Comma 2 2 2 2 2 8 5 4" xfId="8288" xr:uid="{44A09ED0-3FA8-4B87-B7C9-74FB9F5893B3}"/>
    <cellStyle name="Comma 2 2 2 2 2 8 5 4 2" xfId="44796" xr:uid="{479785C3-9C97-4FEC-9AE8-BF0C65C1AF9B}"/>
    <cellStyle name="Comma 2 2 2 2 2 8 5 4 3" xfId="26542" xr:uid="{79FCCE5B-D279-44CD-BB50-FA4B90779F89}"/>
    <cellStyle name="Comma 2 2 2 2 2 8 5 5" xfId="4638" xr:uid="{D1B8FEF6-33DA-4214-A796-3579084C2774}"/>
    <cellStyle name="Comma 2 2 2 2 2 8 5 5 2" xfId="41146" xr:uid="{14F58861-0630-453C-85C4-AFADEA8197E7}"/>
    <cellStyle name="Comma 2 2 2 2 2 8 5 5 3" xfId="22892" xr:uid="{DB627519-E6BB-4ECA-AB56-AC2D396E5925}"/>
    <cellStyle name="Comma 2 2 2 2 2 8 5 6" xfId="37496" xr:uid="{32C960BD-21E6-44A7-8ADE-69E709B5FB1E}"/>
    <cellStyle name="Comma 2 2 2 2 2 8 5 7" xfId="19242" xr:uid="{0F8B2A53-6163-43BD-878C-84ECADF72375}"/>
    <cellStyle name="Comma 2 2 2 2 2 8 6" xfId="14858" xr:uid="{BEFEF1DC-5F84-4C78-8FA4-27B728256789}"/>
    <cellStyle name="Comma 2 2 2 2 2 8 6 2" xfId="51366" xr:uid="{2293DED6-B4B9-4DCD-93FF-25939F81C86F}"/>
    <cellStyle name="Comma 2 2 2 2 2 8 6 3" xfId="33112" xr:uid="{0B2C8DB4-1368-4BEF-9C25-2782CAEDE2E9}"/>
    <cellStyle name="Comma 2 2 2 2 2 8 7" xfId="11208" xr:uid="{1EA71763-AF60-42DC-9878-CF512ED9031F}"/>
    <cellStyle name="Comma 2 2 2 2 2 8 7 2" xfId="47716" xr:uid="{0D0DA6A7-458F-4009-B7D0-3E4669E363D6}"/>
    <cellStyle name="Comma 2 2 2 2 2 8 7 3" xfId="29462" xr:uid="{A502FA96-C742-488F-8E55-775ABFBD7CB4}"/>
    <cellStyle name="Comma 2 2 2 2 2 8 8" xfId="7558" xr:uid="{45E0B1C8-C9F2-4453-B1EA-78BFE6E7CB54}"/>
    <cellStyle name="Comma 2 2 2 2 2 8 8 2" xfId="44066" xr:uid="{5AF42A7C-36FD-4391-A7A5-A9AF45938024}"/>
    <cellStyle name="Comma 2 2 2 2 2 8 8 3" xfId="25812" xr:uid="{6DD64B43-6057-426D-AD0D-D7CE6848119F}"/>
    <cellStyle name="Comma 2 2 2 2 2 8 9" xfId="3908" xr:uid="{E92E74BE-A03A-4405-8A04-75CF9DC2DD64}"/>
    <cellStyle name="Comma 2 2 2 2 2 8 9 2" xfId="40416" xr:uid="{1D3C071E-2D4D-4A10-828C-B42B556A04A9}"/>
    <cellStyle name="Comma 2 2 2 2 2 8 9 3" xfId="22162" xr:uid="{D929B612-B241-49DC-BB5C-1D6D8268E7BD}"/>
    <cellStyle name="Comma 2 2 2 2 2 9" xfId="154" xr:uid="{36820ADA-C749-4E65-A364-9139D836E76E}"/>
    <cellStyle name="Comma 2 2 2 2 2 9 10" xfId="36662" xr:uid="{FB464477-EA3F-4D18-9AF1-050A075B1A4A}"/>
    <cellStyle name="Comma 2 2 2 2 2 9 11" xfId="18408" xr:uid="{5E56DF6C-8802-43C1-9CCB-0BBA38D613A2}"/>
    <cellStyle name="Comma 2 2 2 2 2 9 2" xfId="3074" xr:uid="{7795743B-2382-4B5F-A7CC-DD053F29AC4C}"/>
    <cellStyle name="Comma 2 2 2 2 2 9 2 2" xfId="17674" xr:uid="{FA1A8B46-2FE0-43BC-963D-E1FE04ED81D6}"/>
    <cellStyle name="Comma 2 2 2 2 2 9 2 2 2" xfId="54182" xr:uid="{BFD0FA7C-42ED-4288-BC51-43CCFE79EF6A}"/>
    <cellStyle name="Comma 2 2 2 2 2 9 2 2 3" xfId="35928" xr:uid="{7862E770-EF05-459F-B561-E3F53D46256F}"/>
    <cellStyle name="Comma 2 2 2 2 2 9 2 3" xfId="14024" xr:uid="{4A8A020A-2A60-4026-897A-05593EDF1A52}"/>
    <cellStyle name="Comma 2 2 2 2 2 9 2 3 2" xfId="50532" xr:uid="{0F59358F-9F5A-4E32-9B3E-D93527F93F91}"/>
    <cellStyle name="Comma 2 2 2 2 2 9 2 3 3" xfId="32278" xr:uid="{4618F4A2-B159-42EB-BF6E-D0B8F4CAA430}"/>
    <cellStyle name="Comma 2 2 2 2 2 9 2 4" xfId="10374" xr:uid="{0F14AFEB-0659-49AF-AC83-32FE9F80A287}"/>
    <cellStyle name="Comma 2 2 2 2 2 9 2 4 2" xfId="46882" xr:uid="{7DD364BC-42E9-4C08-9194-C0033E60FBDA}"/>
    <cellStyle name="Comma 2 2 2 2 2 9 2 4 3" xfId="28628" xr:uid="{C455AC8D-B5E8-44EF-9069-D8A7FE9A6BBB}"/>
    <cellStyle name="Comma 2 2 2 2 2 9 2 5" xfId="6724" xr:uid="{C21A3E48-5CAF-489F-BF35-3682A59B79AA}"/>
    <cellStyle name="Comma 2 2 2 2 2 9 2 5 2" xfId="43232" xr:uid="{11FD88CC-1D81-488B-88F8-59551CBEDFA3}"/>
    <cellStyle name="Comma 2 2 2 2 2 9 2 5 3" xfId="24978" xr:uid="{35306A0C-C38D-42A9-B7FB-EF72A4B4F0FA}"/>
    <cellStyle name="Comma 2 2 2 2 2 9 2 6" xfId="39582" xr:uid="{666EACF2-6D11-4393-A528-C74E7FDDCC83}"/>
    <cellStyle name="Comma 2 2 2 2 2 9 2 7" xfId="21328" xr:uid="{5055BF7E-C7F8-4FF6-B5A8-2D31B922DD8E}"/>
    <cellStyle name="Comma 2 2 2 2 2 9 3" xfId="2344" xr:uid="{57DC8FB1-4D3F-41F7-B622-5C625FEA9EAD}"/>
    <cellStyle name="Comma 2 2 2 2 2 9 3 2" xfId="16944" xr:uid="{E484E4E8-E007-4BC3-A66E-69B4F2EA978C}"/>
    <cellStyle name="Comma 2 2 2 2 2 9 3 2 2" xfId="53452" xr:uid="{49EB66BD-89A4-49BE-B9C0-B5ADCD3B525E}"/>
    <cellStyle name="Comma 2 2 2 2 2 9 3 2 3" xfId="35198" xr:uid="{9647E3B9-5766-4809-9E60-B7CBFEFFB62D}"/>
    <cellStyle name="Comma 2 2 2 2 2 9 3 3" xfId="13294" xr:uid="{B16387BA-F496-4EC4-B012-E5DD7AD33193}"/>
    <cellStyle name="Comma 2 2 2 2 2 9 3 3 2" xfId="49802" xr:uid="{B18BDE83-FBDB-43D2-96A1-7E4F04645024}"/>
    <cellStyle name="Comma 2 2 2 2 2 9 3 3 3" xfId="31548" xr:uid="{0E84552E-A742-4163-8EB0-56EE3BC75C25}"/>
    <cellStyle name="Comma 2 2 2 2 2 9 3 4" xfId="9644" xr:uid="{E2AAAD4E-D3F9-48DA-9B9E-3A923FC329B8}"/>
    <cellStyle name="Comma 2 2 2 2 2 9 3 4 2" xfId="46152" xr:uid="{713B3FDB-89E1-448F-BCB8-5C2110C92F15}"/>
    <cellStyle name="Comma 2 2 2 2 2 9 3 4 3" xfId="27898" xr:uid="{8495BB7A-0CAD-4DF9-A274-FDED7F1DDFA9}"/>
    <cellStyle name="Comma 2 2 2 2 2 9 3 5" xfId="5994" xr:uid="{DEEE6711-5B2E-4722-8578-124E4C60ADCF}"/>
    <cellStyle name="Comma 2 2 2 2 2 9 3 5 2" xfId="42502" xr:uid="{F1E67C39-8189-49BB-82BC-5F4388B49DC5}"/>
    <cellStyle name="Comma 2 2 2 2 2 9 3 5 3" xfId="24248" xr:uid="{80EA9B06-635F-4B7F-B1EF-AAB8C8429184}"/>
    <cellStyle name="Comma 2 2 2 2 2 9 3 6" xfId="38852" xr:uid="{761D8244-0D3D-44D6-AE90-C9361BE18548}"/>
    <cellStyle name="Comma 2 2 2 2 2 9 3 7" xfId="20598" xr:uid="{73C38A2C-09A0-4514-8697-C42F65EBC2E9}"/>
    <cellStyle name="Comma 2 2 2 2 2 9 4" xfId="1614" xr:uid="{0CDB95B0-5183-4CD6-A1C9-EEAF9C3B768F}"/>
    <cellStyle name="Comma 2 2 2 2 2 9 4 2" xfId="16214" xr:uid="{7C75A979-D8A0-4405-9EE3-E1A8AB3566B8}"/>
    <cellStyle name="Comma 2 2 2 2 2 9 4 2 2" xfId="52722" xr:uid="{2A5C9D32-BFAF-482B-8843-B30B499AB88A}"/>
    <cellStyle name="Comma 2 2 2 2 2 9 4 2 3" xfId="34468" xr:uid="{DBB4F096-1F38-4BDC-9EC9-E2A967678BF8}"/>
    <cellStyle name="Comma 2 2 2 2 2 9 4 3" xfId="12564" xr:uid="{EF4EA64F-15BB-4297-B5F8-AB0447B2E96D}"/>
    <cellStyle name="Comma 2 2 2 2 2 9 4 3 2" xfId="49072" xr:uid="{8519994E-5AB5-4E11-B27F-4F3FFF16F72E}"/>
    <cellStyle name="Comma 2 2 2 2 2 9 4 3 3" xfId="30818" xr:uid="{CF9493A9-F9D6-48D7-AED9-CB4C5222DFC7}"/>
    <cellStyle name="Comma 2 2 2 2 2 9 4 4" xfId="8914" xr:uid="{32806733-AFD0-4D1B-BBF8-F6D81A820EDD}"/>
    <cellStyle name="Comma 2 2 2 2 2 9 4 4 2" xfId="45422" xr:uid="{8BA046F0-429E-4A74-BFB6-81D1C30EA113}"/>
    <cellStyle name="Comma 2 2 2 2 2 9 4 4 3" xfId="27168" xr:uid="{FBF30300-1CF1-43F3-AC2B-20A9D6366540}"/>
    <cellStyle name="Comma 2 2 2 2 2 9 4 5" xfId="5264" xr:uid="{83254FEA-F382-4711-A089-327608E14025}"/>
    <cellStyle name="Comma 2 2 2 2 2 9 4 5 2" xfId="41772" xr:uid="{D13B5A46-634C-48E1-B4B9-8C0BF4D408CB}"/>
    <cellStyle name="Comma 2 2 2 2 2 9 4 5 3" xfId="23518" xr:uid="{A19A88C9-435A-4637-A79E-A9E7C827836F}"/>
    <cellStyle name="Comma 2 2 2 2 2 9 4 6" xfId="38122" xr:uid="{6C69BA82-CA39-4EF4-8AC6-AA891C7BEB18}"/>
    <cellStyle name="Comma 2 2 2 2 2 9 4 7" xfId="19868" xr:uid="{A1993DAF-0B87-4541-97A4-2490916D913A}"/>
    <cellStyle name="Comma 2 2 2 2 2 9 5" xfId="884" xr:uid="{6A681776-77B5-4C4B-84F0-BFABC80CEBA7}"/>
    <cellStyle name="Comma 2 2 2 2 2 9 5 2" xfId="15484" xr:uid="{4664BC20-86B8-4B17-9288-B290336A76C4}"/>
    <cellStyle name="Comma 2 2 2 2 2 9 5 2 2" xfId="51992" xr:uid="{70416D64-E144-4A21-97BC-94A5E10252C9}"/>
    <cellStyle name="Comma 2 2 2 2 2 9 5 2 3" xfId="33738" xr:uid="{4C4FF4B6-D68C-441F-94EB-96C170569979}"/>
    <cellStyle name="Comma 2 2 2 2 2 9 5 3" xfId="11834" xr:uid="{9AD67655-7C5D-4FB7-87F5-526B19F7BB8F}"/>
    <cellStyle name="Comma 2 2 2 2 2 9 5 3 2" xfId="48342" xr:uid="{103FA253-4C46-45BF-926B-B0BCC3A3CBC9}"/>
    <cellStyle name="Comma 2 2 2 2 2 9 5 3 3" xfId="30088" xr:uid="{DD934941-F566-43A2-AB89-AB71B583A94B}"/>
    <cellStyle name="Comma 2 2 2 2 2 9 5 4" xfId="8184" xr:uid="{00510B82-A913-48CD-89F7-3A889EC73A16}"/>
    <cellStyle name="Comma 2 2 2 2 2 9 5 4 2" xfId="44692" xr:uid="{A422D58A-9CC3-49A1-AA36-DB0B7AAE9126}"/>
    <cellStyle name="Comma 2 2 2 2 2 9 5 4 3" xfId="26438" xr:uid="{BFFC3A87-08E8-4A6D-97B4-D9E562F50000}"/>
    <cellStyle name="Comma 2 2 2 2 2 9 5 5" xfId="4534" xr:uid="{04059068-5E55-423D-A15B-87452BC87157}"/>
    <cellStyle name="Comma 2 2 2 2 2 9 5 5 2" xfId="41042" xr:uid="{F457DF83-98A4-4A06-B9CA-F1358AB37C4E}"/>
    <cellStyle name="Comma 2 2 2 2 2 9 5 5 3" xfId="22788" xr:uid="{F52CE851-961E-4A37-BCEC-BF52E4B51C99}"/>
    <cellStyle name="Comma 2 2 2 2 2 9 5 6" xfId="37392" xr:uid="{43C48BEC-3A1C-4FA2-91BC-5B278808F037}"/>
    <cellStyle name="Comma 2 2 2 2 2 9 5 7" xfId="19138" xr:uid="{1D516C03-34B3-4201-80C5-3383BB28E748}"/>
    <cellStyle name="Comma 2 2 2 2 2 9 6" xfId="14754" xr:uid="{3BF928A7-C328-4DBD-B3E6-736BB6AD89D1}"/>
    <cellStyle name="Comma 2 2 2 2 2 9 6 2" xfId="51262" xr:uid="{470DD7FF-D0EC-40F7-A730-7A914AE78AE8}"/>
    <cellStyle name="Comma 2 2 2 2 2 9 6 3" xfId="33008" xr:uid="{D5B06469-9DF7-46A0-97BB-1231014BF61B}"/>
    <cellStyle name="Comma 2 2 2 2 2 9 7" xfId="11104" xr:uid="{67D073AA-7AF2-4E83-9783-576A126E3A65}"/>
    <cellStyle name="Comma 2 2 2 2 2 9 7 2" xfId="47612" xr:uid="{63FA4EDB-898E-4B6B-84EC-D6A8831843DA}"/>
    <cellStyle name="Comma 2 2 2 2 2 9 7 3" xfId="29358" xr:uid="{94A0A140-F94B-4DA5-A9AA-18E447772120}"/>
    <cellStyle name="Comma 2 2 2 2 2 9 8" xfId="7454" xr:uid="{23F24251-ED73-41B1-A7BE-588FEEBDB3E4}"/>
    <cellStyle name="Comma 2 2 2 2 2 9 8 2" xfId="43962" xr:uid="{0CCC2455-9932-4266-A140-7187697E7632}"/>
    <cellStyle name="Comma 2 2 2 2 2 9 8 3" xfId="25708" xr:uid="{EA32172E-1B21-4021-80B6-FDDDB4970CE3}"/>
    <cellStyle name="Comma 2 2 2 2 2 9 9" xfId="3804" xr:uid="{FC236057-63F5-433D-B2DB-2BE6BA233412}"/>
    <cellStyle name="Comma 2 2 2 2 2 9 9 2" xfId="40312" xr:uid="{AA6C9CC9-D7E7-44D8-B8C4-594FDC44B9E5}"/>
    <cellStyle name="Comma 2 2 2 2 2 9 9 3" xfId="22058" xr:uid="{63588132-5017-4798-B289-D5C868F8EDA0}"/>
    <cellStyle name="Comma 2 2 2 2 20" xfId="18288" xr:uid="{598CD361-4C55-4F2B-A486-D7519F54E549}"/>
    <cellStyle name="Comma 2 2 2 2 3" xfId="98" xr:uid="{9A91558D-988C-4205-80F5-A759106F389F}"/>
    <cellStyle name="Comma 2 2 2 2 3 10" xfId="1558" xr:uid="{A0E223D7-E628-43A6-8A15-6E1F1938499E}"/>
    <cellStyle name="Comma 2 2 2 2 3 10 2" xfId="16158" xr:uid="{ECCA5316-5275-488F-B3F3-2B5399BF7A83}"/>
    <cellStyle name="Comma 2 2 2 2 3 10 2 2" xfId="52666" xr:uid="{C134786B-75BD-4A49-9879-64F4ABC3F342}"/>
    <cellStyle name="Comma 2 2 2 2 3 10 2 3" xfId="34412" xr:uid="{385D547B-198D-481A-9C6C-D1DF7FEDE7B7}"/>
    <cellStyle name="Comma 2 2 2 2 3 10 3" xfId="12508" xr:uid="{376CDB6A-DAD2-4C14-9034-ED0DFDE420E8}"/>
    <cellStyle name="Comma 2 2 2 2 3 10 3 2" xfId="49016" xr:uid="{A7B3FBBD-6EFA-43A7-9DBE-174D3D3D050E}"/>
    <cellStyle name="Comma 2 2 2 2 3 10 3 3" xfId="30762" xr:uid="{7DAAAB0C-21F8-49C1-98E1-E8FEB933B261}"/>
    <cellStyle name="Comma 2 2 2 2 3 10 4" xfId="8858" xr:uid="{DA92097C-0ABA-4A56-B557-8E4D84664D13}"/>
    <cellStyle name="Comma 2 2 2 2 3 10 4 2" xfId="45366" xr:uid="{91C76B78-CFF0-4D08-AA07-BA2070CFC792}"/>
    <cellStyle name="Comma 2 2 2 2 3 10 4 3" xfId="27112" xr:uid="{86D6FD80-995D-42B5-974A-95346A265352}"/>
    <cellStyle name="Comma 2 2 2 2 3 10 5" xfId="5208" xr:uid="{74135D0A-6BCD-49E4-BA03-15D5F50B571C}"/>
    <cellStyle name="Comma 2 2 2 2 3 10 5 2" xfId="41716" xr:uid="{A9064FFE-EEAA-4187-960A-E273C5B3C27A}"/>
    <cellStyle name="Comma 2 2 2 2 3 10 5 3" xfId="23462" xr:uid="{17C4F6F5-1C33-42C6-B169-66B2B7DF7A5E}"/>
    <cellStyle name="Comma 2 2 2 2 3 10 6" xfId="38066" xr:uid="{6BE9DB7D-EC79-4E3E-908C-4AD062CC9877}"/>
    <cellStyle name="Comma 2 2 2 2 3 10 7" xfId="19812" xr:uid="{237AE094-BEAE-48D9-B363-983C20FDB672}"/>
    <cellStyle name="Comma 2 2 2 2 3 11" xfId="828" xr:uid="{6F3F10E4-14A8-4F3B-BCCE-ED045CABB16F}"/>
    <cellStyle name="Comma 2 2 2 2 3 11 2" xfId="15428" xr:uid="{AE181AFF-B27D-40C1-9EBB-B7C0F0AB726B}"/>
    <cellStyle name="Comma 2 2 2 2 3 11 2 2" xfId="51936" xr:uid="{2F3C344D-87B9-4F12-BC7A-1CC97A0C2082}"/>
    <cellStyle name="Comma 2 2 2 2 3 11 2 3" xfId="33682" xr:uid="{ADE330F6-7FF1-4A89-BAF8-AD75F0D06768}"/>
    <cellStyle name="Comma 2 2 2 2 3 11 3" xfId="11778" xr:uid="{C317FBF0-11CD-496F-8CD8-B5B628AA2A2C}"/>
    <cellStyle name="Comma 2 2 2 2 3 11 3 2" xfId="48286" xr:uid="{5F26C362-F518-4B48-8539-05DB2FFF5739}"/>
    <cellStyle name="Comma 2 2 2 2 3 11 3 3" xfId="30032" xr:uid="{7713831F-61B5-4AF7-9B46-E20538F5D229}"/>
    <cellStyle name="Comma 2 2 2 2 3 11 4" xfId="8128" xr:uid="{EAADEEDC-B5C4-4B5E-B8F5-6E258B760A8A}"/>
    <cellStyle name="Comma 2 2 2 2 3 11 4 2" xfId="44636" xr:uid="{CA1A22A8-C735-4010-B4B3-46F39EF38546}"/>
    <cellStyle name="Comma 2 2 2 2 3 11 4 3" xfId="26382" xr:uid="{53C5B308-BAA2-4903-A675-779A26F2932D}"/>
    <cellStyle name="Comma 2 2 2 2 3 11 5" xfId="4478" xr:uid="{A2A2C933-0839-4AD6-9C29-BBDD1A9CE1D6}"/>
    <cellStyle name="Comma 2 2 2 2 3 11 5 2" xfId="40986" xr:uid="{73218130-5C5D-4AD3-A1D7-6016E170A8BA}"/>
    <cellStyle name="Comma 2 2 2 2 3 11 5 3" xfId="22732" xr:uid="{5E312966-E539-487D-A951-DD49F6645EA1}"/>
    <cellStyle name="Comma 2 2 2 2 3 11 6" xfId="37336" xr:uid="{645D54BA-D09D-4912-BBB2-C7CF0F28F614}"/>
    <cellStyle name="Comma 2 2 2 2 3 11 7" xfId="19082" xr:uid="{00C82D85-D26B-4E9B-985E-CF24878787E8}"/>
    <cellStyle name="Comma 2 2 2 2 3 12" xfId="14698" xr:uid="{55501341-53C7-4226-A122-BA1030A50846}"/>
    <cellStyle name="Comma 2 2 2 2 3 12 2" xfId="51206" xr:uid="{79282A71-A66B-4608-940D-9489104C83D5}"/>
    <cellStyle name="Comma 2 2 2 2 3 12 3" xfId="32952" xr:uid="{7FE28BB9-D163-4449-B88D-F31777BEE005}"/>
    <cellStyle name="Comma 2 2 2 2 3 13" xfId="11048" xr:uid="{DE1776D0-952D-4254-BFB4-ADE3DAB4ED31}"/>
    <cellStyle name="Comma 2 2 2 2 3 13 2" xfId="47556" xr:uid="{3FA5F6DA-D1FD-4DC9-830F-2C0123BEDC33}"/>
    <cellStyle name="Comma 2 2 2 2 3 13 3" xfId="29302" xr:uid="{E8C1B3AA-AE2C-48EE-9464-820F41BD3E2F}"/>
    <cellStyle name="Comma 2 2 2 2 3 14" xfId="7398" xr:uid="{AA814ACC-9483-4BC9-9347-D6AE5923D14A}"/>
    <cellStyle name="Comma 2 2 2 2 3 14 2" xfId="43906" xr:uid="{43A75B41-AD3C-431D-B643-9E3EB8EAC2F8}"/>
    <cellStyle name="Comma 2 2 2 2 3 14 3" xfId="25652" xr:uid="{873D4E48-EC85-4DBC-9F74-C576731DB042}"/>
    <cellStyle name="Comma 2 2 2 2 3 15" xfId="3748" xr:uid="{F5C6DBEA-2822-42F8-834E-CAB0A3E2AC7E}"/>
    <cellStyle name="Comma 2 2 2 2 3 15 2" xfId="40256" xr:uid="{7B4AFEFC-9A32-4F08-9672-C300C2D05233}"/>
    <cellStyle name="Comma 2 2 2 2 3 15 3" xfId="22002" xr:uid="{663E8DAA-DA59-4F77-B484-9599C2F1B106}"/>
    <cellStyle name="Comma 2 2 2 2 3 16" xfId="36606" xr:uid="{A4C7DC4F-9B08-48BB-B671-A0F49AAE29BB}"/>
    <cellStyle name="Comma 2 2 2 2 3 17" xfId="18352" xr:uid="{D92D45A1-C895-4F45-BE06-97AA55264AC3}"/>
    <cellStyle name="Comma 2 2 2 2 3 2" xfId="722" xr:uid="{34720579-2B22-46C1-BADF-F8CAFCDA281B}"/>
    <cellStyle name="Comma 2 2 2 2 3 2 10" xfId="37230" xr:uid="{9CB6B28A-9645-48BF-8D48-EF644CA92F42}"/>
    <cellStyle name="Comma 2 2 2 2 3 2 11" xfId="18976" xr:uid="{3661E2B4-F844-4776-A964-4E67CF564549}"/>
    <cellStyle name="Comma 2 2 2 2 3 2 2" xfId="3642" xr:uid="{4D1490BC-103B-490F-A876-FEF5DF8B06AD}"/>
    <cellStyle name="Comma 2 2 2 2 3 2 2 2" xfId="18242" xr:uid="{6E54EAE6-568C-4815-987A-5B97ED89B92C}"/>
    <cellStyle name="Comma 2 2 2 2 3 2 2 2 2" xfId="54750" xr:uid="{8108BE76-D3BC-4F12-8136-E5CA036C663E}"/>
    <cellStyle name="Comma 2 2 2 2 3 2 2 2 3" xfId="36496" xr:uid="{2110DA72-5926-4DF5-B553-636E93AAA172}"/>
    <cellStyle name="Comma 2 2 2 2 3 2 2 3" xfId="14592" xr:uid="{0605BD17-0DC5-4187-8E1A-B75303B8C8FF}"/>
    <cellStyle name="Comma 2 2 2 2 3 2 2 3 2" xfId="51100" xr:uid="{3E4EB114-DF28-425A-87F4-C9E94C3B1ACE}"/>
    <cellStyle name="Comma 2 2 2 2 3 2 2 3 3" xfId="32846" xr:uid="{7C164851-8EFE-47B1-ABF3-CA9F3C7DEFB7}"/>
    <cellStyle name="Comma 2 2 2 2 3 2 2 4" xfId="10942" xr:uid="{2382DDD1-80DE-4BBF-89A7-7AE29E64993E}"/>
    <cellStyle name="Comma 2 2 2 2 3 2 2 4 2" xfId="47450" xr:uid="{F4CA9B32-680F-4D48-903C-0C97002C5FD6}"/>
    <cellStyle name="Comma 2 2 2 2 3 2 2 4 3" xfId="29196" xr:uid="{04BF9E0B-FF55-4574-9BC2-B98392204B8F}"/>
    <cellStyle name="Comma 2 2 2 2 3 2 2 5" xfId="7292" xr:uid="{043DFE0C-7009-4F0D-B605-4D9AAA106002}"/>
    <cellStyle name="Comma 2 2 2 2 3 2 2 5 2" xfId="43800" xr:uid="{27667BC0-62DA-4224-AE5A-58B90C68DC82}"/>
    <cellStyle name="Comma 2 2 2 2 3 2 2 5 3" xfId="25546" xr:uid="{D04F6662-4273-4A2E-8A4D-C7FE325A7307}"/>
    <cellStyle name="Comma 2 2 2 2 3 2 2 6" xfId="40150" xr:uid="{7D0B74C4-36FD-4E5F-AE22-B94098CF032A}"/>
    <cellStyle name="Comma 2 2 2 2 3 2 2 7" xfId="21896" xr:uid="{1FED3C8D-E3CC-48D3-A015-5F4DE7F388DE}"/>
    <cellStyle name="Comma 2 2 2 2 3 2 3" xfId="2912" xr:uid="{F51C6B58-F4FC-4E76-8305-04B3C3C30E1F}"/>
    <cellStyle name="Comma 2 2 2 2 3 2 3 2" xfId="17512" xr:uid="{2214923C-ABE9-421C-BF3B-39FA0DA7E075}"/>
    <cellStyle name="Comma 2 2 2 2 3 2 3 2 2" xfId="54020" xr:uid="{51D994B1-24FA-4919-BE92-6FF2635ABF12}"/>
    <cellStyle name="Comma 2 2 2 2 3 2 3 2 3" xfId="35766" xr:uid="{81FD9344-8392-4ED5-BA26-9AC3866B50D3}"/>
    <cellStyle name="Comma 2 2 2 2 3 2 3 3" xfId="13862" xr:uid="{1EDF51D2-32BC-4F25-B150-015A803E00BF}"/>
    <cellStyle name="Comma 2 2 2 2 3 2 3 3 2" xfId="50370" xr:uid="{A901B06F-DDE0-41D4-AC5B-15EAD33D092A}"/>
    <cellStyle name="Comma 2 2 2 2 3 2 3 3 3" xfId="32116" xr:uid="{13387299-9A0B-45F1-AC4E-789667F86605}"/>
    <cellStyle name="Comma 2 2 2 2 3 2 3 4" xfId="10212" xr:uid="{17C6C6A8-3D58-492A-8D25-36A4C51853F8}"/>
    <cellStyle name="Comma 2 2 2 2 3 2 3 4 2" xfId="46720" xr:uid="{E2970490-9353-4A31-81C7-B06AAE6D1AA2}"/>
    <cellStyle name="Comma 2 2 2 2 3 2 3 4 3" xfId="28466" xr:uid="{A03B3EBC-C835-4F9B-9409-07EDCB98A5BA}"/>
    <cellStyle name="Comma 2 2 2 2 3 2 3 5" xfId="6562" xr:uid="{96DC416F-ACE5-4A7B-B60C-784A15FF7791}"/>
    <cellStyle name="Comma 2 2 2 2 3 2 3 5 2" xfId="43070" xr:uid="{EA161FB7-7960-4C47-BD46-14E70AB9F2DA}"/>
    <cellStyle name="Comma 2 2 2 2 3 2 3 5 3" xfId="24816" xr:uid="{240A054E-9FC3-4509-BB49-62250E3AE921}"/>
    <cellStyle name="Comma 2 2 2 2 3 2 3 6" xfId="39420" xr:uid="{0A362755-BE68-4A37-B094-844B55F9972C}"/>
    <cellStyle name="Comma 2 2 2 2 3 2 3 7" xfId="21166" xr:uid="{A9C08665-8133-4C49-9DC5-ECEB092C0342}"/>
    <cellStyle name="Comma 2 2 2 2 3 2 4" xfId="2182" xr:uid="{FD70BF2F-24C5-4EF5-8280-9066F10BC1C8}"/>
    <cellStyle name="Comma 2 2 2 2 3 2 4 2" xfId="16782" xr:uid="{A9901E4F-256C-4FF5-B286-34BAC6160349}"/>
    <cellStyle name="Comma 2 2 2 2 3 2 4 2 2" xfId="53290" xr:uid="{2269E0AF-D647-4C20-A53C-19FB6A9AE228}"/>
    <cellStyle name="Comma 2 2 2 2 3 2 4 2 3" xfId="35036" xr:uid="{A9F2BE90-53EE-4581-B181-89D8596ADE8E}"/>
    <cellStyle name="Comma 2 2 2 2 3 2 4 3" xfId="13132" xr:uid="{503C6E96-5577-4DFE-95CE-BEB4FB8C0299}"/>
    <cellStyle name="Comma 2 2 2 2 3 2 4 3 2" xfId="49640" xr:uid="{B4CE4B57-8368-494D-8F4B-293EB45FD248}"/>
    <cellStyle name="Comma 2 2 2 2 3 2 4 3 3" xfId="31386" xr:uid="{F49AEC69-0BA0-46A0-825F-68FC215F9AEB}"/>
    <cellStyle name="Comma 2 2 2 2 3 2 4 4" xfId="9482" xr:uid="{5033BED7-0FDA-47ED-9055-0B5C376D3D9F}"/>
    <cellStyle name="Comma 2 2 2 2 3 2 4 4 2" xfId="45990" xr:uid="{92557F06-9C5D-4053-A28F-30F07C37F5B3}"/>
    <cellStyle name="Comma 2 2 2 2 3 2 4 4 3" xfId="27736" xr:uid="{DBF99617-7A5D-48D0-AA82-447BD19C82D1}"/>
    <cellStyle name="Comma 2 2 2 2 3 2 4 5" xfId="5832" xr:uid="{1837A762-FF96-432E-9C99-EAE7CDB1B086}"/>
    <cellStyle name="Comma 2 2 2 2 3 2 4 5 2" xfId="42340" xr:uid="{04113580-B6C4-4D9F-99E6-8EFB4A59AFF5}"/>
    <cellStyle name="Comma 2 2 2 2 3 2 4 5 3" xfId="24086" xr:uid="{32E74533-5F46-4133-AB31-D29BA4708326}"/>
    <cellStyle name="Comma 2 2 2 2 3 2 4 6" xfId="38690" xr:uid="{883AFB25-0B5F-4B5A-9F87-F1BF2D8E2428}"/>
    <cellStyle name="Comma 2 2 2 2 3 2 4 7" xfId="20436" xr:uid="{89E11048-C60A-43CB-B87D-0115F6B1C71B}"/>
    <cellStyle name="Comma 2 2 2 2 3 2 5" xfId="1452" xr:uid="{D72D3474-F2DF-49C7-AF5D-497962D5B5D3}"/>
    <cellStyle name="Comma 2 2 2 2 3 2 5 2" xfId="16052" xr:uid="{EE3F5F09-52CD-4A01-A5CB-9695D8238FD3}"/>
    <cellStyle name="Comma 2 2 2 2 3 2 5 2 2" xfId="52560" xr:uid="{75F476CA-0C76-4381-8735-0381CE5B9C84}"/>
    <cellStyle name="Comma 2 2 2 2 3 2 5 2 3" xfId="34306" xr:uid="{599F241A-C1D6-4738-8299-2501A7E5B3B5}"/>
    <cellStyle name="Comma 2 2 2 2 3 2 5 3" xfId="12402" xr:uid="{E08CF7A8-9B63-43C8-B9C5-F73B392EF1EF}"/>
    <cellStyle name="Comma 2 2 2 2 3 2 5 3 2" xfId="48910" xr:uid="{B6E82E17-FFC4-4E2C-BE64-51AE071A5024}"/>
    <cellStyle name="Comma 2 2 2 2 3 2 5 3 3" xfId="30656" xr:uid="{907BE421-C8BC-4A4B-8155-0E87AC51BBDE}"/>
    <cellStyle name="Comma 2 2 2 2 3 2 5 4" xfId="8752" xr:uid="{FB021C5E-F94A-4808-BB61-5436C8AB4373}"/>
    <cellStyle name="Comma 2 2 2 2 3 2 5 4 2" xfId="45260" xr:uid="{90E7077C-DF49-4302-9916-59C4005B91E3}"/>
    <cellStyle name="Comma 2 2 2 2 3 2 5 4 3" xfId="27006" xr:uid="{5FC90523-27A1-4F54-BE39-DD469215AC14}"/>
    <cellStyle name="Comma 2 2 2 2 3 2 5 5" xfId="5102" xr:uid="{42EB3D55-F1FE-4316-B5AC-7EEB6DBC9255}"/>
    <cellStyle name="Comma 2 2 2 2 3 2 5 5 2" xfId="41610" xr:uid="{4E29DDC2-44CC-4E19-B735-7EC8DEB7C24F}"/>
    <cellStyle name="Comma 2 2 2 2 3 2 5 5 3" xfId="23356" xr:uid="{1BCBCAB5-CBF7-4083-BE39-4069D9319D2E}"/>
    <cellStyle name="Comma 2 2 2 2 3 2 5 6" xfId="37960" xr:uid="{070A7F27-75C2-4326-A0A6-D4BB87AC6E95}"/>
    <cellStyle name="Comma 2 2 2 2 3 2 5 7" xfId="19706" xr:uid="{8488DD56-BFA0-450B-A6EB-517E0F3317FF}"/>
    <cellStyle name="Comma 2 2 2 2 3 2 6" xfId="15322" xr:uid="{92332970-868D-4BA0-BDFC-AF5E6F5094A7}"/>
    <cellStyle name="Comma 2 2 2 2 3 2 6 2" xfId="51830" xr:uid="{EDAD78DA-4964-4685-AA99-217198660CAF}"/>
    <cellStyle name="Comma 2 2 2 2 3 2 6 3" xfId="33576" xr:uid="{65F86B2C-477F-4BD3-AE8D-D411D936FE9A}"/>
    <cellStyle name="Comma 2 2 2 2 3 2 7" xfId="11672" xr:uid="{AAFD715C-A6EF-491F-8BF8-5985C4A26881}"/>
    <cellStyle name="Comma 2 2 2 2 3 2 7 2" xfId="48180" xr:uid="{8297FDE7-F718-44B3-98D0-0F7B729E7D8F}"/>
    <cellStyle name="Comma 2 2 2 2 3 2 7 3" xfId="29926" xr:uid="{FF6685CC-84EA-4726-929F-A00E1790F1E4}"/>
    <cellStyle name="Comma 2 2 2 2 3 2 8" xfId="8022" xr:uid="{27BFBF53-6018-4860-A63A-3AC9D6FEB0FF}"/>
    <cellStyle name="Comma 2 2 2 2 3 2 8 2" xfId="44530" xr:uid="{390892BD-43B3-4645-B038-D05E48853CB7}"/>
    <cellStyle name="Comma 2 2 2 2 3 2 8 3" xfId="26276" xr:uid="{AB34F32F-9DA5-4D52-954B-A995DDB76505}"/>
    <cellStyle name="Comma 2 2 2 2 3 2 9" xfId="4372" xr:uid="{BC4FF5AE-C38B-4F89-B061-D33746334B0D}"/>
    <cellStyle name="Comma 2 2 2 2 3 2 9 2" xfId="40880" xr:uid="{B8950EC2-0514-4F87-BAC0-EABA75B01495}"/>
    <cellStyle name="Comma 2 2 2 2 3 2 9 3" xfId="22626" xr:uid="{E35B501A-1A8B-4455-9B2D-101FD62C36F5}"/>
    <cellStyle name="Comma 2 2 2 2 3 3" xfId="618" xr:uid="{9B0178C2-AC46-4414-983C-BE7260B2CB4C}"/>
    <cellStyle name="Comma 2 2 2 2 3 3 10" xfId="37126" xr:uid="{E824BA85-6949-4C97-A09B-0664D0507C06}"/>
    <cellStyle name="Comma 2 2 2 2 3 3 11" xfId="18872" xr:uid="{2A1F6E26-5CC3-4861-94B0-00555DFD7500}"/>
    <cellStyle name="Comma 2 2 2 2 3 3 2" xfId="3538" xr:uid="{E9FEF0A1-8764-40DB-96D6-2E1F6907B166}"/>
    <cellStyle name="Comma 2 2 2 2 3 3 2 2" xfId="18138" xr:uid="{E37C3ABD-C772-47E9-813D-084C3D34BC04}"/>
    <cellStyle name="Comma 2 2 2 2 3 3 2 2 2" xfId="54646" xr:uid="{E1F6296E-FF34-4253-B1BE-C0E58A0B65BC}"/>
    <cellStyle name="Comma 2 2 2 2 3 3 2 2 3" xfId="36392" xr:uid="{56B90CD7-2446-44C6-B16C-1968350A9B2C}"/>
    <cellStyle name="Comma 2 2 2 2 3 3 2 3" xfId="14488" xr:uid="{4DA56365-E5D3-4E85-B252-0E2B9C21897B}"/>
    <cellStyle name="Comma 2 2 2 2 3 3 2 3 2" xfId="50996" xr:uid="{9D3E15C3-3EEC-4215-8565-32726798F4FF}"/>
    <cellStyle name="Comma 2 2 2 2 3 3 2 3 3" xfId="32742" xr:uid="{E130E202-534A-4B32-8263-77B1E11102A2}"/>
    <cellStyle name="Comma 2 2 2 2 3 3 2 4" xfId="10838" xr:uid="{5EE4FACE-86EE-4D0C-A6E2-07C1166FC60A}"/>
    <cellStyle name="Comma 2 2 2 2 3 3 2 4 2" xfId="47346" xr:uid="{3CE4E640-1A82-4A4E-8905-C28126D78CC0}"/>
    <cellStyle name="Comma 2 2 2 2 3 3 2 4 3" xfId="29092" xr:uid="{16139EEF-3FED-471F-9885-5B1F8FAAA0F1}"/>
    <cellStyle name="Comma 2 2 2 2 3 3 2 5" xfId="7188" xr:uid="{4213C8A3-AFC3-4786-AC5D-E628073DC9DB}"/>
    <cellStyle name="Comma 2 2 2 2 3 3 2 5 2" xfId="43696" xr:uid="{20B2BBA3-6122-4F01-96F0-EE4E77F5BB47}"/>
    <cellStyle name="Comma 2 2 2 2 3 3 2 5 3" xfId="25442" xr:uid="{CC6BB30E-6444-4BE0-A814-5AE4F5B9BD07}"/>
    <cellStyle name="Comma 2 2 2 2 3 3 2 6" xfId="40046" xr:uid="{180E20D5-ADE7-45ED-BB3E-210A6372B3F4}"/>
    <cellStyle name="Comma 2 2 2 2 3 3 2 7" xfId="21792" xr:uid="{F2AC6721-1EB8-4732-86CF-633DAA367BA5}"/>
    <cellStyle name="Comma 2 2 2 2 3 3 3" xfId="2808" xr:uid="{E03B38A9-631E-4619-A740-1C1C1A7BC523}"/>
    <cellStyle name="Comma 2 2 2 2 3 3 3 2" xfId="17408" xr:uid="{1CF1F63F-C86C-4B8A-8497-7FE7C98BBD96}"/>
    <cellStyle name="Comma 2 2 2 2 3 3 3 2 2" xfId="53916" xr:uid="{21373258-8B72-4C69-9C7D-A8E83B31AE29}"/>
    <cellStyle name="Comma 2 2 2 2 3 3 3 2 3" xfId="35662" xr:uid="{A13A5D82-2B9A-4A42-9A89-1D11FB6181BD}"/>
    <cellStyle name="Comma 2 2 2 2 3 3 3 3" xfId="13758" xr:uid="{88AAF5FB-35A0-4EF2-A1FE-43BD34350983}"/>
    <cellStyle name="Comma 2 2 2 2 3 3 3 3 2" xfId="50266" xr:uid="{7EAAC7A0-6EA8-40EE-B0D9-051E639A0691}"/>
    <cellStyle name="Comma 2 2 2 2 3 3 3 3 3" xfId="32012" xr:uid="{015313A8-6F80-4F01-8169-927C682F4A43}"/>
    <cellStyle name="Comma 2 2 2 2 3 3 3 4" xfId="10108" xr:uid="{77FC74A9-AB9B-4888-907B-B8748B77D055}"/>
    <cellStyle name="Comma 2 2 2 2 3 3 3 4 2" xfId="46616" xr:uid="{E05901E5-5838-4756-BA10-F1F679504A81}"/>
    <cellStyle name="Comma 2 2 2 2 3 3 3 4 3" xfId="28362" xr:uid="{A72E4ED9-19A8-4651-9CAE-FECC905A5064}"/>
    <cellStyle name="Comma 2 2 2 2 3 3 3 5" xfId="6458" xr:uid="{2C039832-DF68-47AB-A6F7-ACC38A4755D8}"/>
    <cellStyle name="Comma 2 2 2 2 3 3 3 5 2" xfId="42966" xr:uid="{1E6011C5-120E-4A1B-93E1-935C71E46172}"/>
    <cellStyle name="Comma 2 2 2 2 3 3 3 5 3" xfId="24712" xr:uid="{A96472BE-610F-402A-B96D-E49EA8F6A4C9}"/>
    <cellStyle name="Comma 2 2 2 2 3 3 3 6" xfId="39316" xr:uid="{74AB9B14-38DA-43E0-A201-8F6A50344B8F}"/>
    <cellStyle name="Comma 2 2 2 2 3 3 3 7" xfId="21062" xr:uid="{4B7F5366-E817-4BBF-86D1-442CBDC4923C}"/>
    <cellStyle name="Comma 2 2 2 2 3 3 4" xfId="2078" xr:uid="{B37CD58C-C393-409A-8981-BAAC9437D584}"/>
    <cellStyle name="Comma 2 2 2 2 3 3 4 2" xfId="16678" xr:uid="{01BC97DF-2A42-405D-8802-227BE504631E}"/>
    <cellStyle name="Comma 2 2 2 2 3 3 4 2 2" xfId="53186" xr:uid="{019A54C9-C989-4630-912D-C7F5766A6F72}"/>
    <cellStyle name="Comma 2 2 2 2 3 3 4 2 3" xfId="34932" xr:uid="{94D9D96D-BA94-4FD8-8F33-C9395C78FAF2}"/>
    <cellStyle name="Comma 2 2 2 2 3 3 4 3" xfId="13028" xr:uid="{350C21FA-D7E4-47ED-9F43-3B4C394972C8}"/>
    <cellStyle name="Comma 2 2 2 2 3 3 4 3 2" xfId="49536" xr:uid="{3C9C4520-582E-4143-8C00-A039E7A5C0F9}"/>
    <cellStyle name="Comma 2 2 2 2 3 3 4 3 3" xfId="31282" xr:uid="{6DA62CDB-1BF4-4A2E-A70F-E0A1BD66B13B}"/>
    <cellStyle name="Comma 2 2 2 2 3 3 4 4" xfId="9378" xr:uid="{3076ADE7-0B5A-4009-A912-BEC8F2E21A3F}"/>
    <cellStyle name="Comma 2 2 2 2 3 3 4 4 2" xfId="45886" xr:uid="{4F66D444-90BD-4FE4-A566-DB6EB5828F38}"/>
    <cellStyle name="Comma 2 2 2 2 3 3 4 4 3" xfId="27632" xr:uid="{B497603B-2082-42C0-B768-C308B8FCEAAD}"/>
    <cellStyle name="Comma 2 2 2 2 3 3 4 5" xfId="5728" xr:uid="{304D63F9-B7BC-45AD-81C6-6415A9B181A2}"/>
    <cellStyle name="Comma 2 2 2 2 3 3 4 5 2" xfId="42236" xr:uid="{A4852691-9F1B-4365-B7DF-698625BE1F98}"/>
    <cellStyle name="Comma 2 2 2 2 3 3 4 5 3" xfId="23982" xr:uid="{91ECFAD5-3DAE-460B-BAB7-7E97D4F15D78}"/>
    <cellStyle name="Comma 2 2 2 2 3 3 4 6" xfId="38586" xr:uid="{46EB23C3-B940-431C-9130-6612EA9B4DE7}"/>
    <cellStyle name="Comma 2 2 2 2 3 3 4 7" xfId="20332" xr:uid="{12647675-6D3E-48F4-A893-E78DF2D5226A}"/>
    <cellStyle name="Comma 2 2 2 2 3 3 5" xfId="1348" xr:uid="{BEDE55A5-68AB-4E5F-B24F-74E3D1AFFFAD}"/>
    <cellStyle name="Comma 2 2 2 2 3 3 5 2" xfId="15948" xr:uid="{0DFA0A07-8628-4676-950F-8C6176097991}"/>
    <cellStyle name="Comma 2 2 2 2 3 3 5 2 2" xfId="52456" xr:uid="{18E47082-41F0-41C1-A6B3-3768ED94C0E3}"/>
    <cellStyle name="Comma 2 2 2 2 3 3 5 2 3" xfId="34202" xr:uid="{1418FF5B-DE0E-431E-B02B-F7C74F4D3F42}"/>
    <cellStyle name="Comma 2 2 2 2 3 3 5 3" xfId="12298" xr:uid="{CF8E971A-3606-4F0C-AA50-71DB8725A6EE}"/>
    <cellStyle name="Comma 2 2 2 2 3 3 5 3 2" xfId="48806" xr:uid="{25CCF5AE-6ACA-42D0-B616-016FFB79E8A3}"/>
    <cellStyle name="Comma 2 2 2 2 3 3 5 3 3" xfId="30552" xr:uid="{EB74340B-6F9A-4AF3-87E8-8543ECEBC2FD}"/>
    <cellStyle name="Comma 2 2 2 2 3 3 5 4" xfId="8648" xr:uid="{B1E414A4-4473-4365-BC09-ECD6552BD47D}"/>
    <cellStyle name="Comma 2 2 2 2 3 3 5 4 2" xfId="45156" xr:uid="{A20C9602-F45C-4C64-9D83-6508F6A30096}"/>
    <cellStyle name="Comma 2 2 2 2 3 3 5 4 3" xfId="26902" xr:uid="{2B4CBAB7-AF29-4BE9-B3EB-AEBE6F57C3C8}"/>
    <cellStyle name="Comma 2 2 2 2 3 3 5 5" xfId="4998" xr:uid="{6B3D1508-4C56-46D4-B7AB-938929923638}"/>
    <cellStyle name="Comma 2 2 2 2 3 3 5 5 2" xfId="41506" xr:uid="{14E3CB75-BF59-4373-B00F-ECD59A9E357A}"/>
    <cellStyle name="Comma 2 2 2 2 3 3 5 5 3" xfId="23252" xr:uid="{8C39E013-3647-4DFC-A164-F2E1A16BBCF6}"/>
    <cellStyle name="Comma 2 2 2 2 3 3 5 6" xfId="37856" xr:uid="{D73A1D82-FA5F-46BB-8D6C-F10A7696462C}"/>
    <cellStyle name="Comma 2 2 2 2 3 3 5 7" xfId="19602" xr:uid="{A352AE0A-486A-4B44-ACA2-69B75AF510CF}"/>
    <cellStyle name="Comma 2 2 2 2 3 3 6" xfId="15218" xr:uid="{524B205F-EF67-4DCE-ABA2-D8D96777273F}"/>
    <cellStyle name="Comma 2 2 2 2 3 3 6 2" xfId="51726" xr:uid="{B0B39FFD-7A4E-4142-9FD9-5F31651B6F2B}"/>
    <cellStyle name="Comma 2 2 2 2 3 3 6 3" xfId="33472" xr:uid="{2653568D-A9B8-493D-95FB-A5554E807305}"/>
    <cellStyle name="Comma 2 2 2 2 3 3 7" xfId="11568" xr:uid="{D2ABCC7C-3A62-4AA2-8CFC-18CAA547AF66}"/>
    <cellStyle name="Comma 2 2 2 2 3 3 7 2" xfId="48076" xr:uid="{61207B2E-ABB6-4DC4-B83B-FF67169DEC39}"/>
    <cellStyle name="Comma 2 2 2 2 3 3 7 3" xfId="29822" xr:uid="{B1665502-CF13-4A40-9DAA-87A48ED89AB9}"/>
    <cellStyle name="Comma 2 2 2 2 3 3 8" xfId="7918" xr:uid="{72A2F607-0E5A-4CB1-AA92-B3402E23FF0D}"/>
    <cellStyle name="Comma 2 2 2 2 3 3 8 2" xfId="44426" xr:uid="{7C5C9C12-07A9-411A-80AF-EE7893E5CC7B}"/>
    <cellStyle name="Comma 2 2 2 2 3 3 8 3" xfId="26172" xr:uid="{216B55AD-4568-4994-85C5-E93B68A17B3E}"/>
    <cellStyle name="Comma 2 2 2 2 3 3 9" xfId="4268" xr:uid="{9C6406DB-3C56-4E7C-9042-CEB4B84CA62E}"/>
    <cellStyle name="Comma 2 2 2 2 3 3 9 2" xfId="40776" xr:uid="{D10D6D0F-9C40-4287-9983-32F924E5F008}"/>
    <cellStyle name="Comma 2 2 2 2 3 3 9 3" xfId="22522" xr:uid="{09BB749C-9B18-4CAB-A8BD-2A1235439ECA}"/>
    <cellStyle name="Comma 2 2 2 2 3 4" xfId="514" xr:uid="{4B9C7ADB-185E-4C73-8FBC-D2FF943CA13D}"/>
    <cellStyle name="Comma 2 2 2 2 3 4 10" xfId="37022" xr:uid="{1CD362BB-CFA8-48B1-BE73-60B8F0D4214E}"/>
    <cellStyle name="Comma 2 2 2 2 3 4 11" xfId="18768" xr:uid="{FC8B2EB7-DA32-41FC-8047-E961FEC363C8}"/>
    <cellStyle name="Comma 2 2 2 2 3 4 2" xfId="3434" xr:uid="{F0C3410E-FC59-468E-A9A8-5C447C8AA94F}"/>
    <cellStyle name="Comma 2 2 2 2 3 4 2 2" xfId="18034" xr:uid="{EA6C17EE-74E4-4B1C-AED5-6DF0AA1CC1F6}"/>
    <cellStyle name="Comma 2 2 2 2 3 4 2 2 2" xfId="54542" xr:uid="{20407B34-D5DD-48B6-A93E-E7488D77440E}"/>
    <cellStyle name="Comma 2 2 2 2 3 4 2 2 3" xfId="36288" xr:uid="{341B77BB-9728-40E9-9ACD-22CAD86E62ED}"/>
    <cellStyle name="Comma 2 2 2 2 3 4 2 3" xfId="14384" xr:uid="{D51F4503-5C59-484F-BC81-96BCC26972EA}"/>
    <cellStyle name="Comma 2 2 2 2 3 4 2 3 2" xfId="50892" xr:uid="{359557AB-DFF8-43A9-8363-A9B49C3772BB}"/>
    <cellStyle name="Comma 2 2 2 2 3 4 2 3 3" xfId="32638" xr:uid="{4B07120A-69C0-49CE-9479-2714494ED7C7}"/>
    <cellStyle name="Comma 2 2 2 2 3 4 2 4" xfId="10734" xr:uid="{641B3EF1-5234-41EB-8C2D-B4D358821E12}"/>
    <cellStyle name="Comma 2 2 2 2 3 4 2 4 2" xfId="47242" xr:uid="{8F311737-77A3-4855-B3D7-53FA77C33DDB}"/>
    <cellStyle name="Comma 2 2 2 2 3 4 2 4 3" xfId="28988" xr:uid="{F1DCF276-EBDD-4665-82CA-CFE877B7D039}"/>
    <cellStyle name="Comma 2 2 2 2 3 4 2 5" xfId="7084" xr:uid="{A68ED7CB-6195-4FB7-B77F-EC30A0B9DF90}"/>
    <cellStyle name="Comma 2 2 2 2 3 4 2 5 2" xfId="43592" xr:uid="{BFFF0C8C-7BFA-448D-9A50-E9C68A28ED61}"/>
    <cellStyle name="Comma 2 2 2 2 3 4 2 5 3" xfId="25338" xr:uid="{D785F9D7-3E0B-42FD-A168-186DFC4A9B2D}"/>
    <cellStyle name="Comma 2 2 2 2 3 4 2 6" xfId="39942" xr:uid="{5CDD6519-12B6-446C-81BB-97AB0A40E218}"/>
    <cellStyle name="Comma 2 2 2 2 3 4 2 7" xfId="21688" xr:uid="{A9BC6DC5-57D1-4C5C-821B-A488D2D78B40}"/>
    <cellStyle name="Comma 2 2 2 2 3 4 3" xfId="2704" xr:uid="{83A78001-1AD0-4D4B-B525-3EEC326FFD68}"/>
    <cellStyle name="Comma 2 2 2 2 3 4 3 2" xfId="17304" xr:uid="{21437AB3-AA62-405E-A276-3A8007AA9799}"/>
    <cellStyle name="Comma 2 2 2 2 3 4 3 2 2" xfId="53812" xr:uid="{4C30E844-99FD-437C-8272-A295B97B858C}"/>
    <cellStyle name="Comma 2 2 2 2 3 4 3 2 3" xfId="35558" xr:uid="{B752F1AE-0C8E-4C2E-BF52-D33DEEE8E46C}"/>
    <cellStyle name="Comma 2 2 2 2 3 4 3 3" xfId="13654" xr:uid="{CF43EC68-7DA0-4CA0-B5E5-A76E1C9BFC91}"/>
    <cellStyle name="Comma 2 2 2 2 3 4 3 3 2" xfId="50162" xr:uid="{E206B2AF-4DEC-447B-80F7-BC8CC926837C}"/>
    <cellStyle name="Comma 2 2 2 2 3 4 3 3 3" xfId="31908" xr:uid="{21E51F07-3705-48F7-9049-306D4F33598C}"/>
    <cellStyle name="Comma 2 2 2 2 3 4 3 4" xfId="10004" xr:uid="{CFB3686E-F750-49F4-9C0D-29AC0BC52688}"/>
    <cellStyle name="Comma 2 2 2 2 3 4 3 4 2" xfId="46512" xr:uid="{205EEF1A-10E9-4B58-A4DD-FCE4F3BCA33B}"/>
    <cellStyle name="Comma 2 2 2 2 3 4 3 4 3" xfId="28258" xr:uid="{C2ABD3F6-246A-477B-9576-31484DEBEBC8}"/>
    <cellStyle name="Comma 2 2 2 2 3 4 3 5" xfId="6354" xr:uid="{3CF396AB-7178-4F4B-9850-18C7C5C1EE2A}"/>
    <cellStyle name="Comma 2 2 2 2 3 4 3 5 2" xfId="42862" xr:uid="{E3BC6991-E692-4995-A1BF-51F68F4D7974}"/>
    <cellStyle name="Comma 2 2 2 2 3 4 3 5 3" xfId="24608" xr:uid="{A95F5D14-4433-4B11-8A0D-EB2FBA24E0B1}"/>
    <cellStyle name="Comma 2 2 2 2 3 4 3 6" xfId="39212" xr:uid="{728EA920-D5DC-42AF-9784-D0747E52451A}"/>
    <cellStyle name="Comma 2 2 2 2 3 4 3 7" xfId="20958" xr:uid="{3F637232-ED49-4231-8959-E7E259F543DC}"/>
    <cellStyle name="Comma 2 2 2 2 3 4 4" xfId="1974" xr:uid="{F9843A02-00F5-4092-AE2C-E810B1F9FD35}"/>
    <cellStyle name="Comma 2 2 2 2 3 4 4 2" xfId="16574" xr:uid="{4A7662F1-ABA5-4126-B92B-90DCB55D6CD5}"/>
    <cellStyle name="Comma 2 2 2 2 3 4 4 2 2" xfId="53082" xr:uid="{55E917D6-27A5-4BB3-BFE4-A59EA3BA8862}"/>
    <cellStyle name="Comma 2 2 2 2 3 4 4 2 3" xfId="34828" xr:uid="{CEBB9C91-18F6-4856-9826-AC5141E348DB}"/>
    <cellStyle name="Comma 2 2 2 2 3 4 4 3" xfId="12924" xr:uid="{BC7B3AE6-11DE-4F43-983A-19C6E62B8070}"/>
    <cellStyle name="Comma 2 2 2 2 3 4 4 3 2" xfId="49432" xr:uid="{E82F427A-BDD5-4400-AE0D-9A93667688F6}"/>
    <cellStyle name="Comma 2 2 2 2 3 4 4 3 3" xfId="31178" xr:uid="{73CDAD78-1D98-4312-8762-48D44E9DEBDF}"/>
    <cellStyle name="Comma 2 2 2 2 3 4 4 4" xfId="9274" xr:uid="{09C22A9A-0075-48C5-A510-0059A0B46C02}"/>
    <cellStyle name="Comma 2 2 2 2 3 4 4 4 2" xfId="45782" xr:uid="{D370F982-8C03-432E-84DB-3EA8FE0F401E}"/>
    <cellStyle name="Comma 2 2 2 2 3 4 4 4 3" xfId="27528" xr:uid="{B970CA6B-3574-476B-9611-FC23A89A126E}"/>
    <cellStyle name="Comma 2 2 2 2 3 4 4 5" xfId="5624" xr:uid="{67992C37-EF13-4557-98CE-567DB61F449A}"/>
    <cellStyle name="Comma 2 2 2 2 3 4 4 5 2" xfId="42132" xr:uid="{23C1773E-4875-4B4D-9D3D-AD9BBC7A2412}"/>
    <cellStyle name="Comma 2 2 2 2 3 4 4 5 3" xfId="23878" xr:uid="{0011AB68-AD52-4754-B9F5-A415B5718F13}"/>
    <cellStyle name="Comma 2 2 2 2 3 4 4 6" xfId="38482" xr:uid="{D4DE7A7A-F036-444C-BD73-8A3F3BD0ADA9}"/>
    <cellStyle name="Comma 2 2 2 2 3 4 4 7" xfId="20228" xr:uid="{D999B4F1-A8EA-49D1-95B7-37492B99EEAE}"/>
    <cellStyle name="Comma 2 2 2 2 3 4 5" xfId="1244" xr:uid="{D263120F-ABF3-4C66-B082-776885AF7B36}"/>
    <cellStyle name="Comma 2 2 2 2 3 4 5 2" xfId="15844" xr:uid="{EC86B6F8-6D32-41E9-B4B2-B6AF9BB240B1}"/>
    <cellStyle name="Comma 2 2 2 2 3 4 5 2 2" xfId="52352" xr:uid="{6369ADD7-E888-4725-BFC8-BE584369BF61}"/>
    <cellStyle name="Comma 2 2 2 2 3 4 5 2 3" xfId="34098" xr:uid="{9064E061-2609-4C43-BB11-C04AE9F5DACC}"/>
    <cellStyle name="Comma 2 2 2 2 3 4 5 3" xfId="12194" xr:uid="{352B85C5-4D33-4D29-B872-F3DA469E8C79}"/>
    <cellStyle name="Comma 2 2 2 2 3 4 5 3 2" xfId="48702" xr:uid="{1795854D-9A6F-45DB-99B3-7AE74DC8F04E}"/>
    <cellStyle name="Comma 2 2 2 2 3 4 5 3 3" xfId="30448" xr:uid="{08C48C7B-D9B0-41CF-9D3A-258D14C231F4}"/>
    <cellStyle name="Comma 2 2 2 2 3 4 5 4" xfId="8544" xr:uid="{E927E396-0EDE-4ED1-83C9-B97019AB6788}"/>
    <cellStyle name="Comma 2 2 2 2 3 4 5 4 2" xfId="45052" xr:uid="{CCB0451C-024F-495A-8382-C24C10138AA6}"/>
    <cellStyle name="Comma 2 2 2 2 3 4 5 4 3" xfId="26798" xr:uid="{BD988B3C-73B5-4CE5-BB58-3273EFAE85D6}"/>
    <cellStyle name="Comma 2 2 2 2 3 4 5 5" xfId="4894" xr:uid="{10FBF834-C3E2-4802-856E-D5BFE3AD61E8}"/>
    <cellStyle name="Comma 2 2 2 2 3 4 5 5 2" xfId="41402" xr:uid="{CB5D3DD5-E4AC-463F-B4DB-30EE2AC9E402}"/>
    <cellStyle name="Comma 2 2 2 2 3 4 5 5 3" xfId="23148" xr:uid="{3B329D49-AF07-421B-8956-E603D1AD3197}"/>
    <cellStyle name="Comma 2 2 2 2 3 4 5 6" xfId="37752" xr:uid="{5AE3486F-4943-4E51-9689-7761ACA7C71E}"/>
    <cellStyle name="Comma 2 2 2 2 3 4 5 7" xfId="19498" xr:uid="{6C963A07-B15B-4C61-BFD6-17C94FE4EF56}"/>
    <cellStyle name="Comma 2 2 2 2 3 4 6" xfId="15114" xr:uid="{98AD5378-7C31-406A-8818-713D2EB06670}"/>
    <cellStyle name="Comma 2 2 2 2 3 4 6 2" xfId="51622" xr:uid="{078ED25F-0380-4168-92D3-C92F05D38CDE}"/>
    <cellStyle name="Comma 2 2 2 2 3 4 6 3" xfId="33368" xr:uid="{793F78EB-DB92-4D84-BFE3-3EBAE1DEEAD6}"/>
    <cellStyle name="Comma 2 2 2 2 3 4 7" xfId="11464" xr:uid="{9F5D1C1E-97DC-4FD8-90D3-9DB72E4D88D1}"/>
    <cellStyle name="Comma 2 2 2 2 3 4 7 2" xfId="47972" xr:uid="{1B3EB0E8-4350-4E23-A6B7-FF799C06841C}"/>
    <cellStyle name="Comma 2 2 2 2 3 4 7 3" xfId="29718" xr:uid="{21B850AF-F3B0-4428-81FA-F8E059A5CBFC}"/>
    <cellStyle name="Comma 2 2 2 2 3 4 8" xfId="7814" xr:uid="{5AD75227-EA11-4809-9B0A-44CF41BF3E3A}"/>
    <cellStyle name="Comma 2 2 2 2 3 4 8 2" xfId="44322" xr:uid="{F0AA3840-E07E-4408-9ED4-421FB7B03A1B}"/>
    <cellStyle name="Comma 2 2 2 2 3 4 8 3" xfId="26068" xr:uid="{4C6B81FB-5C00-41EF-BD99-AB8728958B9C}"/>
    <cellStyle name="Comma 2 2 2 2 3 4 9" xfId="4164" xr:uid="{3464F7CB-E850-4D6A-A9FF-65319836F83A}"/>
    <cellStyle name="Comma 2 2 2 2 3 4 9 2" xfId="40672" xr:uid="{56B5AEF6-41CD-4E0E-A87A-C7035DD5F26F}"/>
    <cellStyle name="Comma 2 2 2 2 3 4 9 3" xfId="22418" xr:uid="{51B48AFA-B5A4-4540-B39B-7BB154D1F9B9}"/>
    <cellStyle name="Comma 2 2 2 2 3 5" xfId="410" xr:uid="{AC003178-F7F8-475A-9118-A6C3468442D1}"/>
    <cellStyle name="Comma 2 2 2 2 3 5 10" xfId="36918" xr:uid="{6B7BF405-C30E-40A3-A6F5-4A1FA564EB98}"/>
    <cellStyle name="Comma 2 2 2 2 3 5 11" xfId="18664" xr:uid="{9300473D-E9E9-4B40-8D70-66140012A25D}"/>
    <cellStyle name="Comma 2 2 2 2 3 5 2" xfId="3330" xr:uid="{A8573293-5F42-4D91-AFDC-2895539451D8}"/>
    <cellStyle name="Comma 2 2 2 2 3 5 2 2" xfId="17930" xr:uid="{A3D9ED7C-2CCE-4242-9C80-FA1743D44462}"/>
    <cellStyle name="Comma 2 2 2 2 3 5 2 2 2" xfId="54438" xr:uid="{70E3EE6F-AFA3-437B-ABA1-D26530222108}"/>
    <cellStyle name="Comma 2 2 2 2 3 5 2 2 3" xfId="36184" xr:uid="{7CBE6196-F265-48B1-BACA-0E318B969FE3}"/>
    <cellStyle name="Comma 2 2 2 2 3 5 2 3" xfId="14280" xr:uid="{75A092F9-F049-4D0D-80F9-64D85B371556}"/>
    <cellStyle name="Comma 2 2 2 2 3 5 2 3 2" xfId="50788" xr:uid="{4D3B7D03-C675-421B-BEBB-B4D1FAE68861}"/>
    <cellStyle name="Comma 2 2 2 2 3 5 2 3 3" xfId="32534" xr:uid="{0A46D4F7-CCA7-4BA4-B24E-C3F7964CE8D1}"/>
    <cellStyle name="Comma 2 2 2 2 3 5 2 4" xfId="10630" xr:uid="{B53D15D6-1CF3-450D-9050-1CD9CDD43450}"/>
    <cellStyle name="Comma 2 2 2 2 3 5 2 4 2" xfId="47138" xr:uid="{E3686BA2-A4C8-44C4-BDD5-FB1C2CB87BBB}"/>
    <cellStyle name="Comma 2 2 2 2 3 5 2 4 3" xfId="28884" xr:uid="{235B7054-B6CB-40EA-9858-BD1D96C2228B}"/>
    <cellStyle name="Comma 2 2 2 2 3 5 2 5" xfId="6980" xr:uid="{D48AD9FC-E21F-4A0C-BA24-57819E403444}"/>
    <cellStyle name="Comma 2 2 2 2 3 5 2 5 2" xfId="43488" xr:uid="{7B952D7C-48CE-4911-87CD-3CAD48C81E0E}"/>
    <cellStyle name="Comma 2 2 2 2 3 5 2 5 3" xfId="25234" xr:uid="{6D5D2278-2AA7-4CD4-AC24-D36625734485}"/>
    <cellStyle name="Comma 2 2 2 2 3 5 2 6" xfId="39838" xr:uid="{4D7C1562-EE7E-4853-AF40-09F86AEA3897}"/>
    <cellStyle name="Comma 2 2 2 2 3 5 2 7" xfId="21584" xr:uid="{EC668C6B-AB9F-47A6-97DF-17B14D232855}"/>
    <cellStyle name="Comma 2 2 2 2 3 5 3" xfId="2600" xr:uid="{B6C3A036-7C00-44D6-A308-3E47C68EAB85}"/>
    <cellStyle name="Comma 2 2 2 2 3 5 3 2" xfId="17200" xr:uid="{1D6C75EC-571B-4A28-BCDD-E96F30AAAE7F}"/>
    <cellStyle name="Comma 2 2 2 2 3 5 3 2 2" xfId="53708" xr:uid="{5C5CDA00-5C20-4C80-8F98-4A9BFC96F177}"/>
    <cellStyle name="Comma 2 2 2 2 3 5 3 2 3" xfId="35454" xr:uid="{68FF5232-CBCF-4768-BC27-F3778FB54E21}"/>
    <cellStyle name="Comma 2 2 2 2 3 5 3 3" xfId="13550" xr:uid="{5634B402-6B2C-4F52-8752-D3C993EFFD3A}"/>
    <cellStyle name="Comma 2 2 2 2 3 5 3 3 2" xfId="50058" xr:uid="{6D320046-BCB3-478F-B1AD-8420B7834EA4}"/>
    <cellStyle name="Comma 2 2 2 2 3 5 3 3 3" xfId="31804" xr:uid="{E27F2AD3-C69D-4A87-BA6A-298A07B3CC3A}"/>
    <cellStyle name="Comma 2 2 2 2 3 5 3 4" xfId="9900" xr:uid="{17137EB0-17E2-43A4-ABDF-4C81F0827F08}"/>
    <cellStyle name="Comma 2 2 2 2 3 5 3 4 2" xfId="46408" xr:uid="{D84E7634-AF0F-4C1B-9F02-1BA5E186751A}"/>
    <cellStyle name="Comma 2 2 2 2 3 5 3 4 3" xfId="28154" xr:uid="{5EC3E24C-6F1C-45DF-8F26-FEF49F220B3D}"/>
    <cellStyle name="Comma 2 2 2 2 3 5 3 5" xfId="6250" xr:uid="{D153F35B-91AA-409B-BCFE-B300F06BED7F}"/>
    <cellStyle name="Comma 2 2 2 2 3 5 3 5 2" xfId="42758" xr:uid="{2C9FC462-4C7C-4CB5-A8CD-0CAEC1EC63C6}"/>
    <cellStyle name="Comma 2 2 2 2 3 5 3 5 3" xfId="24504" xr:uid="{CF74470B-4D99-4524-AD90-B2824BC2CA65}"/>
    <cellStyle name="Comma 2 2 2 2 3 5 3 6" xfId="39108" xr:uid="{3112E59F-5267-4A3A-9522-58C081AAF25B}"/>
    <cellStyle name="Comma 2 2 2 2 3 5 3 7" xfId="20854" xr:uid="{28074B54-79CE-4052-8A82-0958DE89FBE6}"/>
    <cellStyle name="Comma 2 2 2 2 3 5 4" xfId="1870" xr:uid="{A7DF0842-425A-4EF4-88EB-B934A6748A40}"/>
    <cellStyle name="Comma 2 2 2 2 3 5 4 2" xfId="16470" xr:uid="{3EAFB056-5BA2-4975-AC6B-0C1F2BD5D909}"/>
    <cellStyle name="Comma 2 2 2 2 3 5 4 2 2" xfId="52978" xr:uid="{8FBD1C82-E341-48C3-92E2-6F5AC953E58F}"/>
    <cellStyle name="Comma 2 2 2 2 3 5 4 2 3" xfId="34724" xr:uid="{07D64429-438F-4ABE-8764-488D60A5E6DE}"/>
    <cellStyle name="Comma 2 2 2 2 3 5 4 3" xfId="12820" xr:uid="{6D874225-F382-44E5-9E66-A639A959E137}"/>
    <cellStyle name="Comma 2 2 2 2 3 5 4 3 2" xfId="49328" xr:uid="{CA5D480E-CFB5-47BC-8C39-AB5F927BAFCE}"/>
    <cellStyle name="Comma 2 2 2 2 3 5 4 3 3" xfId="31074" xr:uid="{4C8733AF-8A02-4741-9D19-92614AD71349}"/>
    <cellStyle name="Comma 2 2 2 2 3 5 4 4" xfId="9170" xr:uid="{BC0D042F-BD26-4628-8D3A-CC6B50254A5F}"/>
    <cellStyle name="Comma 2 2 2 2 3 5 4 4 2" xfId="45678" xr:uid="{E0BD55A9-330F-405D-A0F0-A04C0091AB2B}"/>
    <cellStyle name="Comma 2 2 2 2 3 5 4 4 3" xfId="27424" xr:uid="{6D93C78D-89A1-440B-A959-9D09F8E4D848}"/>
    <cellStyle name="Comma 2 2 2 2 3 5 4 5" xfId="5520" xr:uid="{66EBD95E-E6E9-41B1-AEF1-404C04A9AD8F}"/>
    <cellStyle name="Comma 2 2 2 2 3 5 4 5 2" xfId="42028" xr:uid="{77CE9750-3D4C-40FA-A54E-757412524154}"/>
    <cellStyle name="Comma 2 2 2 2 3 5 4 5 3" xfId="23774" xr:uid="{AF362239-366F-4359-9D33-BDF03F348B85}"/>
    <cellStyle name="Comma 2 2 2 2 3 5 4 6" xfId="38378" xr:uid="{63BD9034-8813-4B9C-B295-A7FCF5BFEBAB}"/>
    <cellStyle name="Comma 2 2 2 2 3 5 4 7" xfId="20124" xr:uid="{C1F41C48-5FA4-489D-8D91-1369D4A50E3E}"/>
    <cellStyle name="Comma 2 2 2 2 3 5 5" xfId="1140" xr:uid="{3FF02E9B-EF00-4B8E-8336-0AE13F10B75D}"/>
    <cellStyle name="Comma 2 2 2 2 3 5 5 2" xfId="15740" xr:uid="{B86B4CBC-741B-4FB1-9A0D-DFC01171162A}"/>
    <cellStyle name="Comma 2 2 2 2 3 5 5 2 2" xfId="52248" xr:uid="{59D377D3-17CF-4DC6-9874-1B06842437C6}"/>
    <cellStyle name="Comma 2 2 2 2 3 5 5 2 3" xfId="33994" xr:uid="{05F69072-F144-4538-9011-B4523EB36C97}"/>
    <cellStyle name="Comma 2 2 2 2 3 5 5 3" xfId="12090" xr:uid="{B3D7EE8C-E9D9-48EF-9FEA-1371DEB9A8E1}"/>
    <cellStyle name="Comma 2 2 2 2 3 5 5 3 2" xfId="48598" xr:uid="{9882815D-EF74-4CCF-AE39-311A0A087AAB}"/>
    <cellStyle name="Comma 2 2 2 2 3 5 5 3 3" xfId="30344" xr:uid="{56CBE7C1-D945-4662-A540-920CCE3DFD10}"/>
    <cellStyle name="Comma 2 2 2 2 3 5 5 4" xfId="8440" xr:uid="{5ACB5E70-9E70-4B79-B765-D37241C8EDC0}"/>
    <cellStyle name="Comma 2 2 2 2 3 5 5 4 2" xfId="44948" xr:uid="{04A3975E-00A1-4ACF-9C4D-AAB50F2A432A}"/>
    <cellStyle name="Comma 2 2 2 2 3 5 5 4 3" xfId="26694" xr:uid="{5D3589C1-E866-4662-B1B1-0694E700E0E0}"/>
    <cellStyle name="Comma 2 2 2 2 3 5 5 5" xfId="4790" xr:uid="{EE31367C-D086-41F3-8DFD-AA11027A4B4A}"/>
    <cellStyle name="Comma 2 2 2 2 3 5 5 5 2" xfId="41298" xr:uid="{D71A0E0B-279E-445C-B813-09AF77ED9402}"/>
    <cellStyle name="Comma 2 2 2 2 3 5 5 5 3" xfId="23044" xr:uid="{B924A040-FF99-4283-9CA3-A2016A731EE5}"/>
    <cellStyle name="Comma 2 2 2 2 3 5 5 6" xfId="37648" xr:uid="{7D6101E1-7D82-48E6-9337-6025DDF3D5FB}"/>
    <cellStyle name="Comma 2 2 2 2 3 5 5 7" xfId="19394" xr:uid="{7899F8D5-417F-4DDB-A8F0-B2E307EFD434}"/>
    <cellStyle name="Comma 2 2 2 2 3 5 6" xfId="15010" xr:uid="{53D0F58C-1175-491E-BEE1-069607D0315F}"/>
    <cellStyle name="Comma 2 2 2 2 3 5 6 2" xfId="51518" xr:uid="{1FE3D87D-37B5-4A49-9DA0-677C081847B2}"/>
    <cellStyle name="Comma 2 2 2 2 3 5 6 3" xfId="33264" xr:uid="{E183E584-8148-4F67-A264-42582DEA02D3}"/>
    <cellStyle name="Comma 2 2 2 2 3 5 7" xfId="11360" xr:uid="{447F6006-4BF2-428C-B354-854CA1641815}"/>
    <cellStyle name="Comma 2 2 2 2 3 5 7 2" xfId="47868" xr:uid="{52360EFF-F779-4C8A-B178-FA6F5E666E86}"/>
    <cellStyle name="Comma 2 2 2 2 3 5 7 3" xfId="29614" xr:uid="{F126D63A-7D2B-4543-A520-D098BA89C18D}"/>
    <cellStyle name="Comma 2 2 2 2 3 5 8" xfId="7710" xr:uid="{3B4F5752-1EB2-4618-A2F7-533A495DA98B}"/>
    <cellStyle name="Comma 2 2 2 2 3 5 8 2" xfId="44218" xr:uid="{F6DC338A-ADAE-4F48-8E0F-739B1A689C0A}"/>
    <cellStyle name="Comma 2 2 2 2 3 5 8 3" xfId="25964" xr:uid="{853DDE71-A77B-4065-9201-A4A96C7F38EC}"/>
    <cellStyle name="Comma 2 2 2 2 3 5 9" xfId="4060" xr:uid="{9A9317C7-B2E1-4A6B-B0E1-80FB17DEED27}"/>
    <cellStyle name="Comma 2 2 2 2 3 5 9 2" xfId="40568" xr:uid="{E56DA315-757A-411F-9AAA-810B2E7DB6E6}"/>
    <cellStyle name="Comma 2 2 2 2 3 5 9 3" xfId="22314" xr:uid="{FBF406C7-84F2-43CA-BA2F-AB7F01B906DE}"/>
    <cellStyle name="Comma 2 2 2 2 3 6" xfId="306" xr:uid="{6E0B7CE3-5730-4E21-9932-A81976014B35}"/>
    <cellStyle name="Comma 2 2 2 2 3 6 10" xfId="36814" xr:uid="{69CE0D11-0B2F-45DE-9728-3971774CF1A2}"/>
    <cellStyle name="Comma 2 2 2 2 3 6 11" xfId="18560" xr:uid="{CA0AC081-A921-44EE-8C0B-EA067B2E49FE}"/>
    <cellStyle name="Comma 2 2 2 2 3 6 2" xfId="3226" xr:uid="{09CFD891-7B92-4E26-9C44-6A5F359BF09E}"/>
    <cellStyle name="Comma 2 2 2 2 3 6 2 2" xfId="17826" xr:uid="{C0BD9DAE-6936-4957-9948-F034623D7102}"/>
    <cellStyle name="Comma 2 2 2 2 3 6 2 2 2" xfId="54334" xr:uid="{ADE5422B-6EC1-40DB-A35A-6D1EF95E5FA2}"/>
    <cellStyle name="Comma 2 2 2 2 3 6 2 2 3" xfId="36080" xr:uid="{A7326FFF-837E-40F9-A1A4-6C51E9AACAAB}"/>
    <cellStyle name="Comma 2 2 2 2 3 6 2 3" xfId="14176" xr:uid="{8FBAE7E2-6768-4CAB-A22E-A6BD0E875D56}"/>
    <cellStyle name="Comma 2 2 2 2 3 6 2 3 2" xfId="50684" xr:uid="{F1DD8EDA-975C-422A-9DCD-831A8294F161}"/>
    <cellStyle name="Comma 2 2 2 2 3 6 2 3 3" xfId="32430" xr:uid="{7ABF335F-7F0B-4BDD-97AB-D0D901498169}"/>
    <cellStyle name="Comma 2 2 2 2 3 6 2 4" xfId="10526" xr:uid="{6F970374-7F60-4AFD-8192-8136ED2A41F5}"/>
    <cellStyle name="Comma 2 2 2 2 3 6 2 4 2" xfId="47034" xr:uid="{7848BEC8-E05F-48AB-BD7E-CD1392216ED0}"/>
    <cellStyle name="Comma 2 2 2 2 3 6 2 4 3" xfId="28780" xr:uid="{1763AC07-C4B9-43A3-AA56-1C6A3024DDEC}"/>
    <cellStyle name="Comma 2 2 2 2 3 6 2 5" xfId="6876" xr:uid="{0EFBD4C8-D4DF-48BA-B072-77A855930DF9}"/>
    <cellStyle name="Comma 2 2 2 2 3 6 2 5 2" xfId="43384" xr:uid="{4F63433D-3787-40B6-A483-F10562327A5D}"/>
    <cellStyle name="Comma 2 2 2 2 3 6 2 5 3" xfId="25130" xr:uid="{F9F7494A-212D-4548-9E18-5E7C110C606C}"/>
    <cellStyle name="Comma 2 2 2 2 3 6 2 6" xfId="39734" xr:uid="{E5D0BD7E-4669-4B75-9129-ABE08DD25777}"/>
    <cellStyle name="Comma 2 2 2 2 3 6 2 7" xfId="21480" xr:uid="{5C87B0B8-1D0D-41A9-98A5-0265CE6EF5E6}"/>
    <cellStyle name="Comma 2 2 2 2 3 6 3" xfId="2496" xr:uid="{77F11EB3-BA19-4726-89ED-96B3492CA66B}"/>
    <cellStyle name="Comma 2 2 2 2 3 6 3 2" xfId="17096" xr:uid="{25F9B9E2-BDCC-4361-8585-CFCEA0FF3107}"/>
    <cellStyle name="Comma 2 2 2 2 3 6 3 2 2" xfId="53604" xr:uid="{826F590B-CBFF-495D-8CA8-B0FFDF03C381}"/>
    <cellStyle name="Comma 2 2 2 2 3 6 3 2 3" xfId="35350" xr:uid="{31FB90D9-A15E-41D9-86E8-9EBC425B730F}"/>
    <cellStyle name="Comma 2 2 2 2 3 6 3 3" xfId="13446" xr:uid="{DEF96701-E0EC-4FC3-A411-E470F0AE55A0}"/>
    <cellStyle name="Comma 2 2 2 2 3 6 3 3 2" xfId="49954" xr:uid="{BB6F7A95-2B79-4E63-AD73-7A4D84B842BD}"/>
    <cellStyle name="Comma 2 2 2 2 3 6 3 3 3" xfId="31700" xr:uid="{360B19F4-6D1F-4C92-9327-1D8D0D966329}"/>
    <cellStyle name="Comma 2 2 2 2 3 6 3 4" xfId="9796" xr:uid="{1C95010E-BC5E-43B0-8D98-8D7133FC71A9}"/>
    <cellStyle name="Comma 2 2 2 2 3 6 3 4 2" xfId="46304" xr:uid="{5C46EEC2-AFDE-4B87-AA6E-81D7856FE74D}"/>
    <cellStyle name="Comma 2 2 2 2 3 6 3 4 3" xfId="28050" xr:uid="{F341E2A1-4FB5-4FD1-A439-EBFCE7F2337D}"/>
    <cellStyle name="Comma 2 2 2 2 3 6 3 5" xfId="6146" xr:uid="{C6F271C4-916A-462F-8274-CFF20A69A348}"/>
    <cellStyle name="Comma 2 2 2 2 3 6 3 5 2" xfId="42654" xr:uid="{70686B26-B4BB-4A06-BF71-D05EBA11CD65}"/>
    <cellStyle name="Comma 2 2 2 2 3 6 3 5 3" xfId="24400" xr:uid="{28861A0F-7FCD-48F3-AAAC-E760A856C25C}"/>
    <cellStyle name="Comma 2 2 2 2 3 6 3 6" xfId="39004" xr:uid="{0BEC3711-6DB2-49DD-A62F-D0A1C3BE010B}"/>
    <cellStyle name="Comma 2 2 2 2 3 6 3 7" xfId="20750" xr:uid="{98F2D21F-ABB1-4E01-A8C3-574332C76D92}"/>
    <cellStyle name="Comma 2 2 2 2 3 6 4" xfId="1766" xr:uid="{B3AA8038-DBE7-4697-B332-9754275183E3}"/>
    <cellStyle name="Comma 2 2 2 2 3 6 4 2" xfId="16366" xr:uid="{823D774B-EEF9-47EF-A8C7-15097EE435C8}"/>
    <cellStyle name="Comma 2 2 2 2 3 6 4 2 2" xfId="52874" xr:uid="{911D4C79-2283-4C38-84A7-2F6DC4E07D05}"/>
    <cellStyle name="Comma 2 2 2 2 3 6 4 2 3" xfId="34620" xr:uid="{76A87452-8366-4D0F-833E-403CF80006D8}"/>
    <cellStyle name="Comma 2 2 2 2 3 6 4 3" xfId="12716" xr:uid="{8628ACF9-A260-45E9-9C18-6272A48390A0}"/>
    <cellStyle name="Comma 2 2 2 2 3 6 4 3 2" xfId="49224" xr:uid="{6168B914-E9A4-49D9-8EBB-5BE97CF0D9D4}"/>
    <cellStyle name="Comma 2 2 2 2 3 6 4 3 3" xfId="30970" xr:uid="{776B2E5D-7D62-4FB5-A3DE-C104F51EA36F}"/>
    <cellStyle name="Comma 2 2 2 2 3 6 4 4" xfId="9066" xr:uid="{C4E534A6-00E8-4EE3-A599-23194A72C2CF}"/>
    <cellStyle name="Comma 2 2 2 2 3 6 4 4 2" xfId="45574" xr:uid="{AB695E30-E004-4600-80E1-B6D0399E1F98}"/>
    <cellStyle name="Comma 2 2 2 2 3 6 4 4 3" xfId="27320" xr:uid="{5BBED37C-BCA9-4877-8D6E-10043776D52D}"/>
    <cellStyle name="Comma 2 2 2 2 3 6 4 5" xfId="5416" xr:uid="{877B181A-7258-482F-8155-A500E82E7659}"/>
    <cellStyle name="Comma 2 2 2 2 3 6 4 5 2" xfId="41924" xr:uid="{80C21AD4-7460-44F2-B909-8E8820F2D6B4}"/>
    <cellStyle name="Comma 2 2 2 2 3 6 4 5 3" xfId="23670" xr:uid="{FDDD75D4-8FA8-4033-941D-49291CAE1B8B}"/>
    <cellStyle name="Comma 2 2 2 2 3 6 4 6" xfId="38274" xr:uid="{07F8772D-C7DF-40DB-80F2-B9CE33CDAD73}"/>
    <cellStyle name="Comma 2 2 2 2 3 6 4 7" xfId="20020" xr:uid="{35873307-C365-4CDD-9DD6-C0826EC027BA}"/>
    <cellStyle name="Comma 2 2 2 2 3 6 5" xfId="1036" xr:uid="{E6F4FB6B-21D9-4C69-8C3A-1E5C83FB4308}"/>
    <cellStyle name="Comma 2 2 2 2 3 6 5 2" xfId="15636" xr:uid="{C58DD93F-E326-41AD-BE6E-DD1196C1B7A1}"/>
    <cellStyle name="Comma 2 2 2 2 3 6 5 2 2" xfId="52144" xr:uid="{4A087AAC-9482-4CA4-AA81-2644DB34C37F}"/>
    <cellStyle name="Comma 2 2 2 2 3 6 5 2 3" xfId="33890" xr:uid="{50BE429B-DBA8-4A46-AE40-CE4CE789014A}"/>
    <cellStyle name="Comma 2 2 2 2 3 6 5 3" xfId="11986" xr:uid="{47B37DE4-C933-4925-BBA0-0CFC5C671EF4}"/>
    <cellStyle name="Comma 2 2 2 2 3 6 5 3 2" xfId="48494" xr:uid="{F9FD21AA-C627-4FA3-88D2-A351BA15D43E}"/>
    <cellStyle name="Comma 2 2 2 2 3 6 5 3 3" xfId="30240" xr:uid="{586F41CB-D283-411D-80B7-F1508346C00B}"/>
    <cellStyle name="Comma 2 2 2 2 3 6 5 4" xfId="8336" xr:uid="{1B274FF8-E74E-4AA5-9C9C-2149490C4F93}"/>
    <cellStyle name="Comma 2 2 2 2 3 6 5 4 2" xfId="44844" xr:uid="{5A00A52B-623E-4C25-9BF0-8031582770E2}"/>
    <cellStyle name="Comma 2 2 2 2 3 6 5 4 3" xfId="26590" xr:uid="{8D9E9096-05AF-4224-8CE3-92E95F6DDAC7}"/>
    <cellStyle name="Comma 2 2 2 2 3 6 5 5" xfId="4686" xr:uid="{9BBFD651-5031-48DD-8A9A-BDFAB6FC74CF}"/>
    <cellStyle name="Comma 2 2 2 2 3 6 5 5 2" xfId="41194" xr:uid="{EF6E5762-F773-45CF-9B87-977B5A0B3AFD}"/>
    <cellStyle name="Comma 2 2 2 2 3 6 5 5 3" xfId="22940" xr:uid="{6385F1D5-151E-4D27-AEEE-0205287111D4}"/>
    <cellStyle name="Comma 2 2 2 2 3 6 5 6" xfId="37544" xr:uid="{695AC8C2-887E-4657-A8E4-7D00EF7B088B}"/>
    <cellStyle name="Comma 2 2 2 2 3 6 5 7" xfId="19290" xr:uid="{91171AD1-EE53-405E-A916-4FDFB605D552}"/>
    <cellStyle name="Comma 2 2 2 2 3 6 6" xfId="14906" xr:uid="{5011D83A-5D42-469C-9318-A0DFB6716120}"/>
    <cellStyle name="Comma 2 2 2 2 3 6 6 2" xfId="51414" xr:uid="{C0ADA53C-F89F-41C0-B5F0-800CCFE5C137}"/>
    <cellStyle name="Comma 2 2 2 2 3 6 6 3" xfId="33160" xr:uid="{9213B025-4ABB-4EA3-A4DC-0B5DD337EF1F}"/>
    <cellStyle name="Comma 2 2 2 2 3 6 7" xfId="11256" xr:uid="{C1491221-3429-4DCB-8A59-42B45BB9D1C9}"/>
    <cellStyle name="Comma 2 2 2 2 3 6 7 2" xfId="47764" xr:uid="{A7BE42B1-467A-43A4-9C0A-CD791C36D72D}"/>
    <cellStyle name="Comma 2 2 2 2 3 6 7 3" xfId="29510" xr:uid="{590EE4F7-4625-42E8-A0F0-A58A0C2EC705}"/>
    <cellStyle name="Comma 2 2 2 2 3 6 8" xfId="7606" xr:uid="{D604D438-7F23-420D-8762-8139C58EE961}"/>
    <cellStyle name="Comma 2 2 2 2 3 6 8 2" xfId="44114" xr:uid="{D38B0DD9-CC96-47F5-A14B-AD53D73EDC8F}"/>
    <cellStyle name="Comma 2 2 2 2 3 6 8 3" xfId="25860" xr:uid="{C7BFD034-8EB4-4C77-839B-C4E3D91BCB47}"/>
    <cellStyle name="Comma 2 2 2 2 3 6 9" xfId="3956" xr:uid="{61A29557-CAF8-4D52-9745-ACF1CD8275CE}"/>
    <cellStyle name="Comma 2 2 2 2 3 6 9 2" xfId="40464" xr:uid="{C899DB28-5D9B-4E4F-A1D6-7B3E2388A7FB}"/>
    <cellStyle name="Comma 2 2 2 2 3 6 9 3" xfId="22210" xr:uid="{678AAC34-F973-4A95-8AC0-46685D6C3EB9}"/>
    <cellStyle name="Comma 2 2 2 2 3 7" xfId="202" xr:uid="{11B83BEE-B4AB-45CE-B976-BA57CEB11D55}"/>
    <cellStyle name="Comma 2 2 2 2 3 7 10" xfId="36710" xr:uid="{677B48CC-6607-4A24-AC48-C96A50C0FA97}"/>
    <cellStyle name="Comma 2 2 2 2 3 7 11" xfId="18456" xr:uid="{861DB2E7-2C68-4080-AE7C-2845088F835B}"/>
    <cellStyle name="Comma 2 2 2 2 3 7 2" xfId="3122" xr:uid="{571ECFFE-E6E6-4066-9FA9-0BF040E48DE0}"/>
    <cellStyle name="Comma 2 2 2 2 3 7 2 2" xfId="17722" xr:uid="{3BCEDABE-BB5A-4DB7-BC69-D07D76820AE7}"/>
    <cellStyle name="Comma 2 2 2 2 3 7 2 2 2" xfId="54230" xr:uid="{D6E34171-4264-4B7A-B47D-875430E63520}"/>
    <cellStyle name="Comma 2 2 2 2 3 7 2 2 3" xfId="35976" xr:uid="{A52B6F6D-4FCF-4DB5-B91E-79AC427695CD}"/>
    <cellStyle name="Comma 2 2 2 2 3 7 2 3" xfId="14072" xr:uid="{73F59A10-330F-411C-B877-866712484736}"/>
    <cellStyle name="Comma 2 2 2 2 3 7 2 3 2" xfId="50580" xr:uid="{4C25D700-0709-43C2-9762-365871BD1F92}"/>
    <cellStyle name="Comma 2 2 2 2 3 7 2 3 3" xfId="32326" xr:uid="{9B73651D-1789-4A74-8325-9C866D6AA9E8}"/>
    <cellStyle name="Comma 2 2 2 2 3 7 2 4" xfId="10422" xr:uid="{D6CC1985-AFB7-4AF5-B9B1-018D29BC248C}"/>
    <cellStyle name="Comma 2 2 2 2 3 7 2 4 2" xfId="46930" xr:uid="{2FC38DB8-F589-4CF3-9E91-7BAE7DD69174}"/>
    <cellStyle name="Comma 2 2 2 2 3 7 2 4 3" xfId="28676" xr:uid="{9F18BF12-2365-45E3-8344-8E1F33AF299A}"/>
    <cellStyle name="Comma 2 2 2 2 3 7 2 5" xfId="6772" xr:uid="{2DDC5E0C-769D-4D42-BB13-6B7E7D060BF7}"/>
    <cellStyle name="Comma 2 2 2 2 3 7 2 5 2" xfId="43280" xr:uid="{583540F0-88DC-4E99-AE02-593B15B4D091}"/>
    <cellStyle name="Comma 2 2 2 2 3 7 2 5 3" xfId="25026" xr:uid="{9EBB12DC-61C5-4F9D-8D23-DB4922C45B6B}"/>
    <cellStyle name="Comma 2 2 2 2 3 7 2 6" xfId="39630" xr:uid="{5354FA0D-C340-4853-9EEE-76359E84F5E4}"/>
    <cellStyle name="Comma 2 2 2 2 3 7 2 7" xfId="21376" xr:uid="{9E8159C7-09BA-451F-8588-A22AED7C4673}"/>
    <cellStyle name="Comma 2 2 2 2 3 7 3" xfId="2392" xr:uid="{401C4C29-6533-4B9C-A51F-85DE10EAAE64}"/>
    <cellStyle name="Comma 2 2 2 2 3 7 3 2" xfId="16992" xr:uid="{A69C475B-633C-4CB2-9F6B-8B85EB1DD7BA}"/>
    <cellStyle name="Comma 2 2 2 2 3 7 3 2 2" xfId="53500" xr:uid="{3B542A9C-3D0C-4FC2-9845-5202ADA8D339}"/>
    <cellStyle name="Comma 2 2 2 2 3 7 3 2 3" xfId="35246" xr:uid="{A6507A88-62E9-4DA3-BE3C-64B6AB28F24C}"/>
    <cellStyle name="Comma 2 2 2 2 3 7 3 3" xfId="13342" xr:uid="{A52BD29E-EF0D-44B6-BB29-5F5FF625BF31}"/>
    <cellStyle name="Comma 2 2 2 2 3 7 3 3 2" xfId="49850" xr:uid="{AD39C636-CD2B-4859-8F1F-6FF784574F42}"/>
    <cellStyle name="Comma 2 2 2 2 3 7 3 3 3" xfId="31596" xr:uid="{63466199-5A9D-4AFC-9682-5669305B9F7C}"/>
    <cellStyle name="Comma 2 2 2 2 3 7 3 4" xfId="9692" xr:uid="{B2B41D16-B9D1-4487-8F8D-A0545E40E86B}"/>
    <cellStyle name="Comma 2 2 2 2 3 7 3 4 2" xfId="46200" xr:uid="{69FD16B7-B365-47C5-86D2-C778368017F5}"/>
    <cellStyle name="Comma 2 2 2 2 3 7 3 4 3" xfId="27946" xr:uid="{685401A8-ACE9-4E96-976D-4F48EF550E91}"/>
    <cellStyle name="Comma 2 2 2 2 3 7 3 5" xfId="6042" xr:uid="{F4372781-CD76-4EAB-BA5C-4C38C438B895}"/>
    <cellStyle name="Comma 2 2 2 2 3 7 3 5 2" xfId="42550" xr:uid="{1823C764-C3E3-4BB0-A6A3-541368D7A05F}"/>
    <cellStyle name="Comma 2 2 2 2 3 7 3 5 3" xfId="24296" xr:uid="{A2A127F3-AB4A-4F49-A115-085F786F38AA}"/>
    <cellStyle name="Comma 2 2 2 2 3 7 3 6" xfId="38900" xr:uid="{0B129996-3652-46E1-830D-2696A2A3F239}"/>
    <cellStyle name="Comma 2 2 2 2 3 7 3 7" xfId="20646" xr:uid="{BF30F957-5363-4248-A1C4-5D6D3BA805A8}"/>
    <cellStyle name="Comma 2 2 2 2 3 7 4" xfId="1662" xr:uid="{70B55436-2528-4B31-B501-3CB21BCD7036}"/>
    <cellStyle name="Comma 2 2 2 2 3 7 4 2" xfId="16262" xr:uid="{63293F16-48E8-416A-A2C5-3B3C4414F934}"/>
    <cellStyle name="Comma 2 2 2 2 3 7 4 2 2" xfId="52770" xr:uid="{726DC8F0-25A5-4131-94FC-95C10CCDBD1E}"/>
    <cellStyle name="Comma 2 2 2 2 3 7 4 2 3" xfId="34516" xr:uid="{DE7D813D-29D8-4D86-8610-CFF57F66D7D4}"/>
    <cellStyle name="Comma 2 2 2 2 3 7 4 3" xfId="12612" xr:uid="{B0DC398A-4DE2-4EB6-9928-64C9F12C7A40}"/>
    <cellStyle name="Comma 2 2 2 2 3 7 4 3 2" xfId="49120" xr:uid="{288EBA0F-403E-4B0D-8BEE-2FE987506528}"/>
    <cellStyle name="Comma 2 2 2 2 3 7 4 3 3" xfId="30866" xr:uid="{CD959EC3-67FC-47A9-9DBB-E92B0427B14E}"/>
    <cellStyle name="Comma 2 2 2 2 3 7 4 4" xfId="8962" xr:uid="{C1789ABE-55CE-4C29-BBBC-043D50055E27}"/>
    <cellStyle name="Comma 2 2 2 2 3 7 4 4 2" xfId="45470" xr:uid="{C2BD0696-D34D-4FDD-990C-35F4066BFC66}"/>
    <cellStyle name="Comma 2 2 2 2 3 7 4 4 3" xfId="27216" xr:uid="{BA5C0EA0-3406-403F-B197-81A4EA3B7322}"/>
    <cellStyle name="Comma 2 2 2 2 3 7 4 5" xfId="5312" xr:uid="{28EF816D-8E5B-4F0F-B63D-2FD31B4696A8}"/>
    <cellStyle name="Comma 2 2 2 2 3 7 4 5 2" xfId="41820" xr:uid="{D5895708-3AD8-43B9-B573-C547964CFE42}"/>
    <cellStyle name="Comma 2 2 2 2 3 7 4 5 3" xfId="23566" xr:uid="{5AA388FA-8838-498C-9840-6664FE627A66}"/>
    <cellStyle name="Comma 2 2 2 2 3 7 4 6" xfId="38170" xr:uid="{4B6B9DE5-64CB-4B61-ABA5-68286CBB8561}"/>
    <cellStyle name="Comma 2 2 2 2 3 7 4 7" xfId="19916" xr:uid="{7612D7FF-9198-4ABB-8BEE-4B1A7B4534D0}"/>
    <cellStyle name="Comma 2 2 2 2 3 7 5" xfId="932" xr:uid="{E2DD6CA9-47CD-4DDD-B7D3-CFEEF6D0C5F8}"/>
    <cellStyle name="Comma 2 2 2 2 3 7 5 2" xfId="15532" xr:uid="{5352F268-0F05-4BE2-B96D-C5171065E2F0}"/>
    <cellStyle name="Comma 2 2 2 2 3 7 5 2 2" xfId="52040" xr:uid="{85A56512-4875-4ED5-9232-BC98828DCA10}"/>
    <cellStyle name="Comma 2 2 2 2 3 7 5 2 3" xfId="33786" xr:uid="{9D15798C-4BDB-4FFD-8405-F2F83CFAB05E}"/>
    <cellStyle name="Comma 2 2 2 2 3 7 5 3" xfId="11882" xr:uid="{39BE486A-7C7D-47C5-AA99-596446050B20}"/>
    <cellStyle name="Comma 2 2 2 2 3 7 5 3 2" xfId="48390" xr:uid="{D94CE1C6-5315-46F8-99E5-4D70DAD8D36F}"/>
    <cellStyle name="Comma 2 2 2 2 3 7 5 3 3" xfId="30136" xr:uid="{A16AD250-8829-4672-8DE9-A59357A982F0}"/>
    <cellStyle name="Comma 2 2 2 2 3 7 5 4" xfId="8232" xr:uid="{549EE679-A67D-4D76-A805-E52D885D9119}"/>
    <cellStyle name="Comma 2 2 2 2 3 7 5 4 2" xfId="44740" xr:uid="{679CB4C6-501E-4461-A501-471029323F2C}"/>
    <cellStyle name="Comma 2 2 2 2 3 7 5 4 3" xfId="26486" xr:uid="{6DB96FF6-C269-47AD-9C2D-5AA0AB7BF5B3}"/>
    <cellStyle name="Comma 2 2 2 2 3 7 5 5" xfId="4582" xr:uid="{9CE9E44F-4E80-4A12-9334-133CF609B778}"/>
    <cellStyle name="Comma 2 2 2 2 3 7 5 5 2" xfId="41090" xr:uid="{EB7A012E-157B-4174-BF0D-6F45596D8145}"/>
    <cellStyle name="Comma 2 2 2 2 3 7 5 5 3" xfId="22836" xr:uid="{CABB0460-9DE0-4FB9-8B3B-99D30E433411}"/>
    <cellStyle name="Comma 2 2 2 2 3 7 5 6" xfId="37440" xr:uid="{D317A17D-8A36-4216-AD9F-5375B0818EAF}"/>
    <cellStyle name="Comma 2 2 2 2 3 7 5 7" xfId="19186" xr:uid="{B13B449B-5DCC-46FB-90F7-66862AF7D09E}"/>
    <cellStyle name="Comma 2 2 2 2 3 7 6" xfId="14802" xr:uid="{88370440-9B6B-46CB-B983-C1A23D48D6EA}"/>
    <cellStyle name="Comma 2 2 2 2 3 7 6 2" xfId="51310" xr:uid="{AD54E031-B94B-412F-87A3-7FD9A3C654E5}"/>
    <cellStyle name="Comma 2 2 2 2 3 7 6 3" xfId="33056" xr:uid="{4B5417F1-F981-49EB-9F7E-F5453A6FC4C4}"/>
    <cellStyle name="Comma 2 2 2 2 3 7 7" xfId="11152" xr:uid="{00D17EEF-265B-489A-911E-E3D80FA16863}"/>
    <cellStyle name="Comma 2 2 2 2 3 7 7 2" xfId="47660" xr:uid="{840B419D-E3C4-480B-8395-FAAEF57BC844}"/>
    <cellStyle name="Comma 2 2 2 2 3 7 7 3" xfId="29406" xr:uid="{B2AE0CF1-E980-46CE-ABB9-A76101843A91}"/>
    <cellStyle name="Comma 2 2 2 2 3 7 8" xfId="7502" xr:uid="{FFCCA1BF-C793-402C-B5AE-0B2FB594C0B1}"/>
    <cellStyle name="Comma 2 2 2 2 3 7 8 2" xfId="44010" xr:uid="{BA1B3B0A-64FF-4F23-AD2B-0A4282213228}"/>
    <cellStyle name="Comma 2 2 2 2 3 7 8 3" xfId="25756" xr:uid="{819C0A03-1B09-4F6E-A224-B1A2D0015A52}"/>
    <cellStyle name="Comma 2 2 2 2 3 7 9" xfId="3852" xr:uid="{57116FE9-8F0F-43E4-8238-428B972170FD}"/>
    <cellStyle name="Comma 2 2 2 2 3 7 9 2" xfId="40360" xr:uid="{C54B5DB3-8650-44E4-BACF-5A9CD2F35536}"/>
    <cellStyle name="Comma 2 2 2 2 3 7 9 3" xfId="22106" xr:uid="{298FCED0-B789-45F0-B8BB-B741500755E7}"/>
    <cellStyle name="Comma 2 2 2 2 3 8" xfId="3018" xr:uid="{45530B7F-1264-46C7-978B-9372160ADF8F}"/>
    <cellStyle name="Comma 2 2 2 2 3 8 2" xfId="17618" xr:uid="{8F79FD0F-6FE2-4324-BA23-804EB1B6A695}"/>
    <cellStyle name="Comma 2 2 2 2 3 8 2 2" xfId="54126" xr:uid="{9E5743B6-4CDA-4070-AFA8-0720AAB34564}"/>
    <cellStyle name="Comma 2 2 2 2 3 8 2 3" xfId="35872" xr:uid="{24D289BB-858C-4F06-8F82-678C8B7BC203}"/>
    <cellStyle name="Comma 2 2 2 2 3 8 3" xfId="13968" xr:uid="{FD7FEB97-28C1-4CCE-89D5-47461B9DA868}"/>
    <cellStyle name="Comma 2 2 2 2 3 8 3 2" xfId="50476" xr:uid="{77691E60-6881-475E-949F-8B6B3ABEDC92}"/>
    <cellStyle name="Comma 2 2 2 2 3 8 3 3" xfId="32222" xr:uid="{037425EF-BD57-4EAF-B65E-7AD8972CA562}"/>
    <cellStyle name="Comma 2 2 2 2 3 8 4" xfId="10318" xr:uid="{F66C4BB3-16B7-4BB0-873B-D62C2F51E317}"/>
    <cellStyle name="Comma 2 2 2 2 3 8 4 2" xfId="46826" xr:uid="{32871A2D-5C89-49F9-A0A6-BF5FA49ADB13}"/>
    <cellStyle name="Comma 2 2 2 2 3 8 4 3" xfId="28572" xr:uid="{F770EA44-AD82-485A-8948-804BAE5FC2CA}"/>
    <cellStyle name="Comma 2 2 2 2 3 8 5" xfId="6668" xr:uid="{34BD7B76-E95A-44F9-BC4F-1FD92EE235AA}"/>
    <cellStyle name="Comma 2 2 2 2 3 8 5 2" xfId="43176" xr:uid="{87D2E988-B69F-44D5-91B1-634A40C8E757}"/>
    <cellStyle name="Comma 2 2 2 2 3 8 5 3" xfId="24922" xr:uid="{E66F3113-0C53-48FB-A97D-D7DA51828FD8}"/>
    <cellStyle name="Comma 2 2 2 2 3 8 6" xfId="39526" xr:uid="{40A52781-2C79-43BE-9C41-16255A48A8F3}"/>
    <cellStyle name="Comma 2 2 2 2 3 8 7" xfId="21272" xr:uid="{5A8AA600-B911-4ED0-AB69-CDD16145E9FA}"/>
    <cellStyle name="Comma 2 2 2 2 3 9" xfId="2288" xr:uid="{0C252097-52CB-4523-89CA-9513689172A3}"/>
    <cellStyle name="Comma 2 2 2 2 3 9 2" xfId="16888" xr:uid="{9A57E34C-A70D-480D-9F86-3B6FEC7083D2}"/>
    <cellStyle name="Comma 2 2 2 2 3 9 2 2" xfId="53396" xr:uid="{92C150B8-DBF9-4C0C-8073-C5F0AA384047}"/>
    <cellStyle name="Comma 2 2 2 2 3 9 2 3" xfId="35142" xr:uid="{7ECB8A98-2935-4A06-930E-4F4AAA0CA37A}"/>
    <cellStyle name="Comma 2 2 2 2 3 9 3" xfId="13238" xr:uid="{020F9C8B-2852-4387-AD63-387B3B68600C}"/>
    <cellStyle name="Comma 2 2 2 2 3 9 3 2" xfId="49746" xr:uid="{6EE703F0-94A2-4A6B-8305-5CDC43CEDD56}"/>
    <cellStyle name="Comma 2 2 2 2 3 9 3 3" xfId="31492" xr:uid="{91C22542-96D1-451F-A178-D8E933DCCF28}"/>
    <cellStyle name="Comma 2 2 2 2 3 9 4" xfId="9588" xr:uid="{62245CA5-2B15-4FA3-9B1C-29FBEDEBB756}"/>
    <cellStyle name="Comma 2 2 2 2 3 9 4 2" xfId="46096" xr:uid="{49F1B3A7-E814-4B62-9EAB-03B6E843128B}"/>
    <cellStyle name="Comma 2 2 2 2 3 9 4 3" xfId="27842" xr:uid="{ED9D12FE-FD0F-41D1-937C-23E17150737E}"/>
    <cellStyle name="Comma 2 2 2 2 3 9 5" xfId="5938" xr:uid="{A0F32416-C963-4C06-9891-AAAED05CC63E}"/>
    <cellStyle name="Comma 2 2 2 2 3 9 5 2" xfId="42446" xr:uid="{F26EB1E8-B15E-4781-BC23-1A7875A135ED}"/>
    <cellStyle name="Comma 2 2 2 2 3 9 5 3" xfId="24192" xr:uid="{84B2CC58-5B14-4EE5-BFC2-1F4699761BA5}"/>
    <cellStyle name="Comma 2 2 2 2 3 9 6" xfId="38796" xr:uid="{0FB5E6AF-B6D7-45AC-B7A9-ABBB054ECA54}"/>
    <cellStyle name="Comma 2 2 2 2 3 9 7" xfId="20542" xr:uid="{634F1A09-B82E-4223-A555-1EA2852398A5}"/>
    <cellStyle name="Comma 2 2 2 2 4" xfId="60" xr:uid="{6CD1D458-EA73-41B8-914B-A9540FBCC462}"/>
    <cellStyle name="Comma 2 2 2 2 4 10" xfId="1526" xr:uid="{CF75DA3A-7C35-4EEF-9D7C-4989D1B7A8BD}"/>
    <cellStyle name="Comma 2 2 2 2 4 10 2" xfId="16126" xr:uid="{20BD3032-3839-4C03-A903-2E47BA3A23F9}"/>
    <cellStyle name="Comma 2 2 2 2 4 10 2 2" xfId="52634" xr:uid="{15A8BBA6-3743-47E9-B71C-CA98853D2310}"/>
    <cellStyle name="Comma 2 2 2 2 4 10 2 3" xfId="34380" xr:uid="{4AA5FF50-F98D-4951-B0B1-CD50DA7C0117}"/>
    <cellStyle name="Comma 2 2 2 2 4 10 3" xfId="12476" xr:uid="{C23EFCBB-6356-4B14-92BE-A429DDFC7787}"/>
    <cellStyle name="Comma 2 2 2 2 4 10 3 2" xfId="48984" xr:uid="{F3F6774D-412B-4B9B-BF79-A16FC53988C5}"/>
    <cellStyle name="Comma 2 2 2 2 4 10 3 3" xfId="30730" xr:uid="{88E80462-CF1D-4D5F-BBD7-4120CF183163}"/>
    <cellStyle name="Comma 2 2 2 2 4 10 4" xfId="8826" xr:uid="{EF2398F8-594D-4B34-B745-ACC6C210D425}"/>
    <cellStyle name="Comma 2 2 2 2 4 10 4 2" xfId="45334" xr:uid="{423E1BDB-394F-4561-B278-65C603A3703D}"/>
    <cellStyle name="Comma 2 2 2 2 4 10 4 3" xfId="27080" xr:uid="{8EFEE575-E540-4647-AAAA-726832665BFB}"/>
    <cellStyle name="Comma 2 2 2 2 4 10 5" xfId="5176" xr:uid="{D259C74F-5D55-4BFB-989B-4E8ED3166A0C}"/>
    <cellStyle name="Comma 2 2 2 2 4 10 5 2" xfId="41684" xr:uid="{F7F28052-009D-4DD3-8750-4DFB0702AFAA}"/>
    <cellStyle name="Comma 2 2 2 2 4 10 5 3" xfId="23430" xr:uid="{C30126E1-B2E9-4582-8C93-324B16E57075}"/>
    <cellStyle name="Comma 2 2 2 2 4 10 6" xfId="38034" xr:uid="{5356FC7C-9FE8-4B85-9BC3-D05285277507}"/>
    <cellStyle name="Comma 2 2 2 2 4 10 7" xfId="19780" xr:uid="{803E1607-F894-48F6-9CB1-CAC54A579B3F}"/>
    <cellStyle name="Comma 2 2 2 2 4 11" xfId="796" xr:uid="{DADEF93C-4D08-4B5D-91B2-5A2564A585C8}"/>
    <cellStyle name="Comma 2 2 2 2 4 11 2" xfId="15396" xr:uid="{F8F8F640-B1ED-455E-98DA-E06FCE2BAB22}"/>
    <cellStyle name="Comma 2 2 2 2 4 11 2 2" xfId="51904" xr:uid="{5D334AF0-4D00-4577-9938-B4B50AC79AD1}"/>
    <cellStyle name="Comma 2 2 2 2 4 11 2 3" xfId="33650" xr:uid="{48CC25E5-E89B-4036-A7E3-FA9729E294B9}"/>
    <cellStyle name="Comma 2 2 2 2 4 11 3" xfId="11746" xr:uid="{A3CDCB3F-E304-40E3-BCC7-91C2E5942B46}"/>
    <cellStyle name="Comma 2 2 2 2 4 11 3 2" xfId="48254" xr:uid="{2459E834-6894-4E10-85C5-1741E1BDE8CB}"/>
    <cellStyle name="Comma 2 2 2 2 4 11 3 3" xfId="30000" xr:uid="{38B28EC0-8EEE-40CA-A3EA-F67A8859E2BF}"/>
    <cellStyle name="Comma 2 2 2 2 4 11 4" xfId="8096" xr:uid="{F8489D82-8BBC-40EF-B6FA-7B02B0E14ADC}"/>
    <cellStyle name="Comma 2 2 2 2 4 11 4 2" xfId="44604" xr:uid="{B1E7CD16-BBEB-4E1C-8C51-318513277F25}"/>
    <cellStyle name="Comma 2 2 2 2 4 11 4 3" xfId="26350" xr:uid="{3BEC072C-AA2C-472F-BAC7-B93F2CEFA1F5}"/>
    <cellStyle name="Comma 2 2 2 2 4 11 5" xfId="4446" xr:uid="{B2CDB7D8-A09F-407C-959E-420270A76EA0}"/>
    <cellStyle name="Comma 2 2 2 2 4 11 5 2" xfId="40954" xr:uid="{503A217E-9603-4BBB-B1C5-57586E1A8074}"/>
    <cellStyle name="Comma 2 2 2 2 4 11 5 3" xfId="22700" xr:uid="{EF2AE1E2-EE20-4FF9-9472-CA9E8AFDF2AE}"/>
    <cellStyle name="Comma 2 2 2 2 4 11 6" xfId="37304" xr:uid="{7EBD2B8E-EA9D-4792-9726-721B7C7B829E}"/>
    <cellStyle name="Comma 2 2 2 2 4 11 7" xfId="19050" xr:uid="{5696D74E-0990-4449-B469-87BB2C60C941}"/>
    <cellStyle name="Comma 2 2 2 2 4 12" xfId="14666" xr:uid="{2E055CAE-CAB4-4D9A-BB36-34E1B10BF232}"/>
    <cellStyle name="Comma 2 2 2 2 4 12 2" xfId="51174" xr:uid="{CA47DEEE-A98E-47A2-A8AB-CDF0E5BC6401}"/>
    <cellStyle name="Comma 2 2 2 2 4 12 3" xfId="32920" xr:uid="{29E2FB3D-3ED6-47C0-8870-9F927E53EA96}"/>
    <cellStyle name="Comma 2 2 2 2 4 13" xfId="11016" xr:uid="{DACED08A-682F-474A-BDA1-FE940CBF49BA}"/>
    <cellStyle name="Comma 2 2 2 2 4 13 2" xfId="47524" xr:uid="{F293F5EB-91A4-4311-9D71-13C5C8B9A281}"/>
    <cellStyle name="Comma 2 2 2 2 4 13 3" xfId="29270" xr:uid="{9BEA79D6-AFD6-4641-A704-193940F54943}"/>
    <cellStyle name="Comma 2 2 2 2 4 14" xfId="7366" xr:uid="{D1117E7F-9452-4C65-A6A5-2A94E6773BAE}"/>
    <cellStyle name="Comma 2 2 2 2 4 14 2" xfId="43874" xr:uid="{19C11E75-66DE-4877-8EE5-4ABE8215FBE5}"/>
    <cellStyle name="Comma 2 2 2 2 4 14 3" xfId="25620" xr:uid="{81CD92EF-B7C2-4AF6-A8BC-A2A59124CDE1}"/>
    <cellStyle name="Comma 2 2 2 2 4 15" xfId="3716" xr:uid="{0A2E7419-3579-4D20-8818-06EA2C95EF20}"/>
    <cellStyle name="Comma 2 2 2 2 4 15 2" xfId="40224" xr:uid="{767D26B6-A1BF-4558-8F19-A3666B92E10D}"/>
    <cellStyle name="Comma 2 2 2 2 4 15 3" xfId="21970" xr:uid="{226778A3-4C03-400C-AF4C-3B960C90E07E}"/>
    <cellStyle name="Comma 2 2 2 2 4 16" xfId="36574" xr:uid="{BF530BC4-1887-4E3D-88ED-17808D2C6BCD}"/>
    <cellStyle name="Comma 2 2 2 2 4 17" xfId="18320" xr:uid="{2ABD114A-4C9B-4A4B-BEA4-3FBF6EC6C90C}"/>
    <cellStyle name="Comma 2 2 2 2 4 2" xfId="690" xr:uid="{7A073B8D-6E37-4184-8B92-78C52F3C30FE}"/>
    <cellStyle name="Comma 2 2 2 2 4 2 10" xfId="37198" xr:uid="{BCE68F4E-CF04-4E58-A4E2-C813C00D2FA9}"/>
    <cellStyle name="Comma 2 2 2 2 4 2 11" xfId="18944" xr:uid="{BAD75E73-C5DB-4836-9E57-DED15A6EDBD9}"/>
    <cellStyle name="Comma 2 2 2 2 4 2 2" xfId="3610" xr:uid="{E01A3218-EBD0-46EE-A43A-1666DB59F333}"/>
    <cellStyle name="Comma 2 2 2 2 4 2 2 2" xfId="18210" xr:uid="{924A99E1-24EA-420E-A900-44FDB9A974EE}"/>
    <cellStyle name="Comma 2 2 2 2 4 2 2 2 2" xfId="54718" xr:uid="{44E42DE7-68A0-4911-A390-1CF0BDAFD537}"/>
    <cellStyle name="Comma 2 2 2 2 4 2 2 2 3" xfId="36464" xr:uid="{657826C9-76A3-4BF4-85CA-04F14B5456E2}"/>
    <cellStyle name="Comma 2 2 2 2 4 2 2 3" xfId="14560" xr:uid="{421BB42B-37DB-412B-A125-1FF1D91CDE09}"/>
    <cellStyle name="Comma 2 2 2 2 4 2 2 3 2" xfId="51068" xr:uid="{0ED824DF-2AC5-441E-94EA-A51F3A1F2C94}"/>
    <cellStyle name="Comma 2 2 2 2 4 2 2 3 3" xfId="32814" xr:uid="{9F9DF953-A6D1-4219-ACEA-46992BCFD83F}"/>
    <cellStyle name="Comma 2 2 2 2 4 2 2 4" xfId="10910" xr:uid="{4E303EDB-5153-4E07-B4AD-F148DD3861A9}"/>
    <cellStyle name="Comma 2 2 2 2 4 2 2 4 2" xfId="47418" xr:uid="{1A6890AB-4546-472E-9445-4EB642008C7F}"/>
    <cellStyle name="Comma 2 2 2 2 4 2 2 4 3" xfId="29164" xr:uid="{65C706A4-915F-4921-961B-A79E8EB0829D}"/>
    <cellStyle name="Comma 2 2 2 2 4 2 2 5" xfId="7260" xr:uid="{1359E537-0024-405A-BAED-CEE140A7A6D8}"/>
    <cellStyle name="Comma 2 2 2 2 4 2 2 5 2" xfId="43768" xr:uid="{4A086A0F-F797-48D8-B353-A0470F7CD4C3}"/>
    <cellStyle name="Comma 2 2 2 2 4 2 2 5 3" xfId="25514" xr:uid="{61E67477-4EED-428D-8C1C-67E459AA92C3}"/>
    <cellStyle name="Comma 2 2 2 2 4 2 2 6" xfId="40118" xr:uid="{056C1256-894E-43F3-877B-E5DB19937F66}"/>
    <cellStyle name="Comma 2 2 2 2 4 2 2 7" xfId="21864" xr:uid="{038D40FE-7AFD-40E7-8888-38332ED5E455}"/>
    <cellStyle name="Comma 2 2 2 2 4 2 3" xfId="2880" xr:uid="{7FDB3173-4FFD-4835-B0E0-BB6AF9B53614}"/>
    <cellStyle name="Comma 2 2 2 2 4 2 3 2" xfId="17480" xr:uid="{0F19E031-2B59-4BB8-95CC-D8FC5D94BCEC}"/>
    <cellStyle name="Comma 2 2 2 2 4 2 3 2 2" xfId="53988" xr:uid="{05397D00-9FE4-42E3-A62F-974352431F5E}"/>
    <cellStyle name="Comma 2 2 2 2 4 2 3 2 3" xfId="35734" xr:uid="{4D989E25-79B9-4284-9CA1-A87EC46C0523}"/>
    <cellStyle name="Comma 2 2 2 2 4 2 3 3" xfId="13830" xr:uid="{803ED6EB-679F-4AC7-A5D8-444B3A7B2E87}"/>
    <cellStyle name="Comma 2 2 2 2 4 2 3 3 2" xfId="50338" xr:uid="{803A3505-DDB0-4DD6-B12E-28B23F4D6C65}"/>
    <cellStyle name="Comma 2 2 2 2 4 2 3 3 3" xfId="32084" xr:uid="{BF761620-C1CB-4F89-8996-77A9E371ED96}"/>
    <cellStyle name="Comma 2 2 2 2 4 2 3 4" xfId="10180" xr:uid="{821E0657-9236-4B94-AC10-2EB5563D4C27}"/>
    <cellStyle name="Comma 2 2 2 2 4 2 3 4 2" xfId="46688" xr:uid="{1ABED7DF-E9A5-4014-91A7-C32A2829C087}"/>
    <cellStyle name="Comma 2 2 2 2 4 2 3 4 3" xfId="28434" xr:uid="{7A68B92A-6A12-4EFC-8149-68041D5EB5DC}"/>
    <cellStyle name="Comma 2 2 2 2 4 2 3 5" xfId="6530" xr:uid="{59DB652F-DCA7-4E04-85A6-8F3B1F02A4EB}"/>
    <cellStyle name="Comma 2 2 2 2 4 2 3 5 2" xfId="43038" xr:uid="{E6F52DFC-7992-48E8-9084-55539F0F5BD5}"/>
    <cellStyle name="Comma 2 2 2 2 4 2 3 5 3" xfId="24784" xr:uid="{83E74F96-7766-459C-8A83-F76B4435BAB5}"/>
    <cellStyle name="Comma 2 2 2 2 4 2 3 6" xfId="39388" xr:uid="{A73D2DC5-5F48-482A-AD9F-42EAB03792BC}"/>
    <cellStyle name="Comma 2 2 2 2 4 2 3 7" xfId="21134" xr:uid="{E32AC94E-84BD-4269-9190-BF44353E4C8F}"/>
    <cellStyle name="Comma 2 2 2 2 4 2 4" xfId="2150" xr:uid="{59674A00-2C94-433A-AF08-E3BC14C59365}"/>
    <cellStyle name="Comma 2 2 2 2 4 2 4 2" xfId="16750" xr:uid="{65E96651-181D-4753-8764-477295AAC688}"/>
    <cellStyle name="Comma 2 2 2 2 4 2 4 2 2" xfId="53258" xr:uid="{B51C24A9-1243-48A4-95CF-E9622DFDE51B}"/>
    <cellStyle name="Comma 2 2 2 2 4 2 4 2 3" xfId="35004" xr:uid="{2FB7E4DA-110B-4E1B-8FFD-20C4EC8607CB}"/>
    <cellStyle name="Comma 2 2 2 2 4 2 4 3" xfId="13100" xr:uid="{0D25F7B6-543B-471B-935B-53D7A7CD37E1}"/>
    <cellStyle name="Comma 2 2 2 2 4 2 4 3 2" xfId="49608" xr:uid="{A47B43DA-5402-47A6-8DE4-DD2561B9180F}"/>
    <cellStyle name="Comma 2 2 2 2 4 2 4 3 3" xfId="31354" xr:uid="{9034F76C-8A00-4C2C-80A4-DE2D9E32474A}"/>
    <cellStyle name="Comma 2 2 2 2 4 2 4 4" xfId="9450" xr:uid="{88DAD854-5225-4D55-8D30-ED86011A5FEC}"/>
    <cellStyle name="Comma 2 2 2 2 4 2 4 4 2" xfId="45958" xr:uid="{BB7BD9D4-164A-4FB4-99D9-63CD6274C70C}"/>
    <cellStyle name="Comma 2 2 2 2 4 2 4 4 3" xfId="27704" xr:uid="{80517C72-F9CF-4850-A15C-43EEF1F66916}"/>
    <cellStyle name="Comma 2 2 2 2 4 2 4 5" xfId="5800" xr:uid="{4EAA27F6-85C6-4731-983D-F96E4E6651BD}"/>
    <cellStyle name="Comma 2 2 2 2 4 2 4 5 2" xfId="42308" xr:uid="{B8AC4411-2ACB-4417-8100-81DCED9BBCA8}"/>
    <cellStyle name="Comma 2 2 2 2 4 2 4 5 3" xfId="24054" xr:uid="{FC09BDA0-92AB-41F9-B433-E241F1BD3F1C}"/>
    <cellStyle name="Comma 2 2 2 2 4 2 4 6" xfId="38658" xr:uid="{E20C78FB-1819-4F31-B0E9-303C28BCA646}"/>
    <cellStyle name="Comma 2 2 2 2 4 2 4 7" xfId="20404" xr:uid="{23D40AF3-E93F-4EF2-9068-121ADED1C857}"/>
    <cellStyle name="Comma 2 2 2 2 4 2 5" xfId="1420" xr:uid="{3CE947F1-BC7A-44C0-AB76-DA556B855FE0}"/>
    <cellStyle name="Comma 2 2 2 2 4 2 5 2" xfId="16020" xr:uid="{D9F3A368-B94F-491E-8990-179453642083}"/>
    <cellStyle name="Comma 2 2 2 2 4 2 5 2 2" xfId="52528" xr:uid="{B528CDDE-53C5-4695-B075-F5A20FFA430F}"/>
    <cellStyle name="Comma 2 2 2 2 4 2 5 2 3" xfId="34274" xr:uid="{6E17F32D-A737-47B5-9520-EC8A9D89C74B}"/>
    <cellStyle name="Comma 2 2 2 2 4 2 5 3" xfId="12370" xr:uid="{0B008FEB-D795-4BC0-B811-8256C5AF944C}"/>
    <cellStyle name="Comma 2 2 2 2 4 2 5 3 2" xfId="48878" xr:uid="{152741F8-A0AE-46A0-A91F-1745F44BCACC}"/>
    <cellStyle name="Comma 2 2 2 2 4 2 5 3 3" xfId="30624" xr:uid="{4F7758D9-F970-4CFE-B793-5C7DAD70F6BF}"/>
    <cellStyle name="Comma 2 2 2 2 4 2 5 4" xfId="8720" xr:uid="{B7120273-5E86-418C-B1BB-5AEDAF1687C8}"/>
    <cellStyle name="Comma 2 2 2 2 4 2 5 4 2" xfId="45228" xr:uid="{9ED0BF2D-686E-4BBA-BA6A-28FEC80F9970}"/>
    <cellStyle name="Comma 2 2 2 2 4 2 5 4 3" xfId="26974" xr:uid="{8D68DB2A-51FB-4CDA-B744-4730CA4B3F8D}"/>
    <cellStyle name="Comma 2 2 2 2 4 2 5 5" xfId="5070" xr:uid="{E0468B0B-C7D8-4084-8077-F4B41E0C06A3}"/>
    <cellStyle name="Comma 2 2 2 2 4 2 5 5 2" xfId="41578" xr:uid="{565630B4-E201-47F4-91FF-48D5288B0097}"/>
    <cellStyle name="Comma 2 2 2 2 4 2 5 5 3" xfId="23324" xr:uid="{88994DCA-AF64-4D06-9AED-1F4CF27B1D0C}"/>
    <cellStyle name="Comma 2 2 2 2 4 2 5 6" xfId="37928" xr:uid="{16B409BF-2E0F-48A7-8DE6-87DD4161E819}"/>
    <cellStyle name="Comma 2 2 2 2 4 2 5 7" xfId="19674" xr:uid="{6FEE0184-A3F0-4EB7-BC88-E43B922780E0}"/>
    <cellStyle name="Comma 2 2 2 2 4 2 6" xfId="15290" xr:uid="{3ECAF40B-9B44-4C2F-80BE-AD42E77B1953}"/>
    <cellStyle name="Comma 2 2 2 2 4 2 6 2" xfId="51798" xr:uid="{0C631374-D8A4-4136-A0D0-44FD1FB73F8C}"/>
    <cellStyle name="Comma 2 2 2 2 4 2 6 3" xfId="33544" xr:uid="{713169C3-822C-4162-82C2-2B4AECC934E5}"/>
    <cellStyle name="Comma 2 2 2 2 4 2 7" xfId="11640" xr:uid="{97BEDE51-3DEB-498A-A3C9-E5FF429E1DFC}"/>
    <cellStyle name="Comma 2 2 2 2 4 2 7 2" xfId="48148" xr:uid="{F35B2D81-9841-40FB-977D-32D557094CA6}"/>
    <cellStyle name="Comma 2 2 2 2 4 2 7 3" xfId="29894" xr:uid="{0234C51C-B528-4806-A195-B96E2BE1F791}"/>
    <cellStyle name="Comma 2 2 2 2 4 2 8" xfId="7990" xr:uid="{1441C8F6-BEA6-44D5-A5A9-8E54E832C22E}"/>
    <cellStyle name="Comma 2 2 2 2 4 2 8 2" xfId="44498" xr:uid="{B7240272-2FFC-467C-B442-FAC8EF897BA3}"/>
    <cellStyle name="Comma 2 2 2 2 4 2 8 3" xfId="26244" xr:uid="{B358ACC9-6A6F-4996-B560-553B2D83FEA2}"/>
    <cellStyle name="Comma 2 2 2 2 4 2 9" xfId="4340" xr:uid="{816070D5-813D-4D34-ADE2-92525FEC4123}"/>
    <cellStyle name="Comma 2 2 2 2 4 2 9 2" xfId="40848" xr:uid="{413BFEED-7A1B-433A-BC49-A757E3E4956F}"/>
    <cellStyle name="Comma 2 2 2 2 4 2 9 3" xfId="22594" xr:uid="{06F42A00-22CF-49A1-BBFD-F982B211326C}"/>
    <cellStyle name="Comma 2 2 2 2 4 3" xfId="586" xr:uid="{093B732D-70E9-44A5-804B-7BE498E9E9E8}"/>
    <cellStyle name="Comma 2 2 2 2 4 3 10" xfId="37094" xr:uid="{E2641060-608B-4C50-9035-C0BC03006862}"/>
    <cellStyle name="Comma 2 2 2 2 4 3 11" xfId="18840" xr:uid="{8DD98BE5-1C30-4BA1-A670-430B4AB3FBCE}"/>
    <cellStyle name="Comma 2 2 2 2 4 3 2" xfId="3506" xr:uid="{B281A7AB-478C-4D1E-92B6-B0F32BF008CA}"/>
    <cellStyle name="Comma 2 2 2 2 4 3 2 2" xfId="18106" xr:uid="{ADDE6734-4CEA-44F2-BF5B-DF6CFBC8AEA1}"/>
    <cellStyle name="Comma 2 2 2 2 4 3 2 2 2" xfId="54614" xr:uid="{837A470E-A507-49B6-B7AD-B4851CFA83A7}"/>
    <cellStyle name="Comma 2 2 2 2 4 3 2 2 3" xfId="36360" xr:uid="{C5917B0C-BF8D-4DF9-9E1B-FCB580C7726A}"/>
    <cellStyle name="Comma 2 2 2 2 4 3 2 3" xfId="14456" xr:uid="{986A4D2C-5B67-4218-891B-E3D19B1EFE0F}"/>
    <cellStyle name="Comma 2 2 2 2 4 3 2 3 2" xfId="50964" xr:uid="{1616C551-1819-4233-993F-391CF0361519}"/>
    <cellStyle name="Comma 2 2 2 2 4 3 2 3 3" xfId="32710" xr:uid="{16D5CCD5-1E6C-445F-AFC2-BB4B8877B32F}"/>
    <cellStyle name="Comma 2 2 2 2 4 3 2 4" xfId="10806" xr:uid="{B8BB3A9C-1212-4210-8827-50676FE81FA9}"/>
    <cellStyle name="Comma 2 2 2 2 4 3 2 4 2" xfId="47314" xr:uid="{452E6DD7-878C-48E2-A091-5EB79DA08C1E}"/>
    <cellStyle name="Comma 2 2 2 2 4 3 2 4 3" xfId="29060" xr:uid="{25F5D813-BC27-40C6-BDCE-F76CD6EE7279}"/>
    <cellStyle name="Comma 2 2 2 2 4 3 2 5" xfId="7156" xr:uid="{ADAA937B-6993-43CC-B6F3-96A67053C249}"/>
    <cellStyle name="Comma 2 2 2 2 4 3 2 5 2" xfId="43664" xr:uid="{DA97D56D-8709-43E0-ADC5-6727F0AAC61A}"/>
    <cellStyle name="Comma 2 2 2 2 4 3 2 5 3" xfId="25410" xr:uid="{15F1A0D3-2DA0-491C-AF0E-98203C32A58B}"/>
    <cellStyle name="Comma 2 2 2 2 4 3 2 6" xfId="40014" xr:uid="{6438F829-34CF-4E5B-9CE2-99C0D4DEF896}"/>
    <cellStyle name="Comma 2 2 2 2 4 3 2 7" xfId="21760" xr:uid="{91501A9A-BA00-4107-9B0E-F7BA0BBA4230}"/>
    <cellStyle name="Comma 2 2 2 2 4 3 3" xfId="2776" xr:uid="{25567226-0760-436C-84B0-BDFD9EF47C57}"/>
    <cellStyle name="Comma 2 2 2 2 4 3 3 2" xfId="17376" xr:uid="{01D6AB7C-9048-4C0E-89B7-202F8DD7C565}"/>
    <cellStyle name="Comma 2 2 2 2 4 3 3 2 2" xfId="53884" xr:uid="{E8047960-5549-42C1-9AAA-5A116A8848D4}"/>
    <cellStyle name="Comma 2 2 2 2 4 3 3 2 3" xfId="35630" xr:uid="{4423F20B-86FB-4F08-AF89-D732E622CC95}"/>
    <cellStyle name="Comma 2 2 2 2 4 3 3 3" xfId="13726" xr:uid="{E4C7D9F0-1635-4BD8-B676-8A6F52D416EC}"/>
    <cellStyle name="Comma 2 2 2 2 4 3 3 3 2" xfId="50234" xr:uid="{46C5A0A3-4ED7-4A2B-A3B1-86DCACEF72E5}"/>
    <cellStyle name="Comma 2 2 2 2 4 3 3 3 3" xfId="31980" xr:uid="{F7731203-9254-44C1-91B1-7016DE61D8A2}"/>
    <cellStyle name="Comma 2 2 2 2 4 3 3 4" xfId="10076" xr:uid="{3711C69A-6D5E-4A4D-8888-2903AA6FD962}"/>
    <cellStyle name="Comma 2 2 2 2 4 3 3 4 2" xfId="46584" xr:uid="{3F93722F-462B-4A83-9354-C87C277A9D3E}"/>
    <cellStyle name="Comma 2 2 2 2 4 3 3 4 3" xfId="28330" xr:uid="{4DC74C1C-26CE-4A3B-AC5C-8DFB70C0A129}"/>
    <cellStyle name="Comma 2 2 2 2 4 3 3 5" xfId="6426" xr:uid="{B5A22166-9D19-49B6-B653-014DF26A79E0}"/>
    <cellStyle name="Comma 2 2 2 2 4 3 3 5 2" xfId="42934" xr:uid="{450D5140-F7A0-4FA8-806D-266870C1590A}"/>
    <cellStyle name="Comma 2 2 2 2 4 3 3 5 3" xfId="24680" xr:uid="{DBF5AD91-44C5-4DBB-ADA2-B81A6A393812}"/>
    <cellStyle name="Comma 2 2 2 2 4 3 3 6" xfId="39284" xr:uid="{7BCECCCF-3BC8-4B03-8F97-5514D22EEA08}"/>
    <cellStyle name="Comma 2 2 2 2 4 3 3 7" xfId="21030" xr:uid="{B013FDC1-E18C-41F6-BCD2-6C2B45523FBA}"/>
    <cellStyle name="Comma 2 2 2 2 4 3 4" xfId="2046" xr:uid="{66B828BC-5BE3-49A5-B4C9-401D842B9B4D}"/>
    <cellStyle name="Comma 2 2 2 2 4 3 4 2" xfId="16646" xr:uid="{5B9E9CB3-7B7F-4B89-BEF6-692F0C7C8822}"/>
    <cellStyle name="Comma 2 2 2 2 4 3 4 2 2" xfId="53154" xr:uid="{A11AE1E2-0844-465F-848C-EA059807B035}"/>
    <cellStyle name="Comma 2 2 2 2 4 3 4 2 3" xfId="34900" xr:uid="{2FAF0CDA-21BC-4C1B-BD67-8BDC0A8E4388}"/>
    <cellStyle name="Comma 2 2 2 2 4 3 4 3" xfId="12996" xr:uid="{8D32CFF9-B76E-475A-9A5B-5AB0ACE35248}"/>
    <cellStyle name="Comma 2 2 2 2 4 3 4 3 2" xfId="49504" xr:uid="{8DFA2BF2-4527-45E0-BEEF-7B0791775E4F}"/>
    <cellStyle name="Comma 2 2 2 2 4 3 4 3 3" xfId="31250" xr:uid="{0A9C58B0-684F-4169-A7EB-C8786EDF3861}"/>
    <cellStyle name="Comma 2 2 2 2 4 3 4 4" xfId="9346" xr:uid="{5D6E58EC-E833-4E41-96E2-72E1B813C3DF}"/>
    <cellStyle name="Comma 2 2 2 2 4 3 4 4 2" xfId="45854" xr:uid="{D3F981BA-2CDC-4405-AE4B-9793D989DE93}"/>
    <cellStyle name="Comma 2 2 2 2 4 3 4 4 3" xfId="27600" xr:uid="{83192DB0-F769-467A-AB3F-B06624165F6F}"/>
    <cellStyle name="Comma 2 2 2 2 4 3 4 5" xfId="5696" xr:uid="{6DBA81DD-FB06-4C01-A082-C4AA71E22F6C}"/>
    <cellStyle name="Comma 2 2 2 2 4 3 4 5 2" xfId="42204" xr:uid="{5BFE4592-049B-4480-8412-33E7584065B9}"/>
    <cellStyle name="Comma 2 2 2 2 4 3 4 5 3" xfId="23950" xr:uid="{4730590C-F758-48D2-9B31-1E5BC137166F}"/>
    <cellStyle name="Comma 2 2 2 2 4 3 4 6" xfId="38554" xr:uid="{F809CDEA-5992-4962-966E-23337C8EED3B}"/>
    <cellStyle name="Comma 2 2 2 2 4 3 4 7" xfId="20300" xr:uid="{BB6FB48B-4445-4044-94E9-4F45F17702AC}"/>
    <cellStyle name="Comma 2 2 2 2 4 3 5" xfId="1316" xr:uid="{7068119A-DF42-4282-AE96-24E913A6E849}"/>
    <cellStyle name="Comma 2 2 2 2 4 3 5 2" xfId="15916" xr:uid="{DC8D94B5-9C7C-4D4F-A2DD-6FCBC20A55B5}"/>
    <cellStyle name="Comma 2 2 2 2 4 3 5 2 2" xfId="52424" xr:uid="{4B86D9EE-5193-4D30-947C-97802A8B423C}"/>
    <cellStyle name="Comma 2 2 2 2 4 3 5 2 3" xfId="34170" xr:uid="{30C1DD0D-A8A1-4FA1-973D-CC21B3E918DF}"/>
    <cellStyle name="Comma 2 2 2 2 4 3 5 3" xfId="12266" xr:uid="{7C774FE4-1705-4000-83EA-987CC102BFA1}"/>
    <cellStyle name="Comma 2 2 2 2 4 3 5 3 2" xfId="48774" xr:uid="{CECA37D0-FB4F-4E21-8499-DA5AC84AD372}"/>
    <cellStyle name="Comma 2 2 2 2 4 3 5 3 3" xfId="30520" xr:uid="{58571EF6-36A6-44E6-B803-7459870798C8}"/>
    <cellStyle name="Comma 2 2 2 2 4 3 5 4" xfId="8616" xr:uid="{57EE5031-43E5-4869-94E9-5F6F430CBF08}"/>
    <cellStyle name="Comma 2 2 2 2 4 3 5 4 2" xfId="45124" xr:uid="{FEC8971A-E757-41E9-92D6-098CE16C47BA}"/>
    <cellStyle name="Comma 2 2 2 2 4 3 5 4 3" xfId="26870" xr:uid="{51B35607-D691-4B24-A651-B6905E346120}"/>
    <cellStyle name="Comma 2 2 2 2 4 3 5 5" xfId="4966" xr:uid="{D9DCA28B-2B98-408C-A6CF-C09FE4F8DA15}"/>
    <cellStyle name="Comma 2 2 2 2 4 3 5 5 2" xfId="41474" xr:uid="{E8552A5C-9169-481B-B795-DE172E32A4AE}"/>
    <cellStyle name="Comma 2 2 2 2 4 3 5 5 3" xfId="23220" xr:uid="{2CCA128E-B887-4BC5-BC41-83BC189DE659}"/>
    <cellStyle name="Comma 2 2 2 2 4 3 5 6" xfId="37824" xr:uid="{D834FFC1-3DB6-4530-B406-A59110CC6F36}"/>
    <cellStyle name="Comma 2 2 2 2 4 3 5 7" xfId="19570" xr:uid="{17BA8473-A61A-492C-8704-DEE4BAD8B931}"/>
    <cellStyle name="Comma 2 2 2 2 4 3 6" xfId="15186" xr:uid="{A2547BF0-9657-4430-96E0-D2CDD80D06E1}"/>
    <cellStyle name="Comma 2 2 2 2 4 3 6 2" xfId="51694" xr:uid="{B1B7DD0E-E039-48F6-BBB9-040D6E44A794}"/>
    <cellStyle name="Comma 2 2 2 2 4 3 6 3" xfId="33440" xr:uid="{A9CB49AE-2735-4629-A6BB-38393747FB3C}"/>
    <cellStyle name="Comma 2 2 2 2 4 3 7" xfId="11536" xr:uid="{BDC99DFA-F66A-4F0C-BE30-2F0E1BBD60DE}"/>
    <cellStyle name="Comma 2 2 2 2 4 3 7 2" xfId="48044" xr:uid="{8B3D7284-7BAD-4C43-9546-DA3824416E83}"/>
    <cellStyle name="Comma 2 2 2 2 4 3 7 3" xfId="29790" xr:uid="{BEDCF917-81CC-49E2-89EE-2684B66AF96C}"/>
    <cellStyle name="Comma 2 2 2 2 4 3 8" xfId="7886" xr:uid="{D9244EA3-6217-4CBB-9A87-EE4F2BB145FA}"/>
    <cellStyle name="Comma 2 2 2 2 4 3 8 2" xfId="44394" xr:uid="{8B70926D-A16E-443A-A51D-7860E2BB934A}"/>
    <cellStyle name="Comma 2 2 2 2 4 3 8 3" xfId="26140" xr:uid="{0EF2361C-D0EB-4B96-B13F-10D505CE6D1D}"/>
    <cellStyle name="Comma 2 2 2 2 4 3 9" xfId="4236" xr:uid="{936BAD0B-CC21-47FA-8E89-E9EC263599AC}"/>
    <cellStyle name="Comma 2 2 2 2 4 3 9 2" xfId="40744" xr:uid="{50C49C75-7186-4616-BEE1-700E58720C01}"/>
    <cellStyle name="Comma 2 2 2 2 4 3 9 3" xfId="22490" xr:uid="{FFA9FE6F-B9AE-44AA-85E7-105E3CEB659E}"/>
    <cellStyle name="Comma 2 2 2 2 4 4" xfId="482" xr:uid="{3C43C174-4409-4678-A1C7-36B9224F570E}"/>
    <cellStyle name="Comma 2 2 2 2 4 4 10" xfId="36990" xr:uid="{F3393C9E-F789-41F7-93A0-55CD06B9CD8C}"/>
    <cellStyle name="Comma 2 2 2 2 4 4 11" xfId="18736" xr:uid="{9FCAF3AD-C4CB-4FEE-BD58-33CDC15738E5}"/>
    <cellStyle name="Comma 2 2 2 2 4 4 2" xfId="3402" xr:uid="{91BE6938-C993-4E07-8FA1-850B7E3CEDDC}"/>
    <cellStyle name="Comma 2 2 2 2 4 4 2 2" xfId="18002" xr:uid="{783402ED-4D08-4D3E-9907-70F4AA534AF1}"/>
    <cellStyle name="Comma 2 2 2 2 4 4 2 2 2" xfId="54510" xr:uid="{91580A64-629C-4D46-ACE4-33EDB5F71D9D}"/>
    <cellStyle name="Comma 2 2 2 2 4 4 2 2 3" xfId="36256" xr:uid="{45421DEC-262B-47A0-A6FA-8E330F0A325C}"/>
    <cellStyle name="Comma 2 2 2 2 4 4 2 3" xfId="14352" xr:uid="{70182501-1830-4767-8A25-4CB0DA55F39B}"/>
    <cellStyle name="Comma 2 2 2 2 4 4 2 3 2" xfId="50860" xr:uid="{0F8AA38E-164A-4240-99E7-D94491C304D7}"/>
    <cellStyle name="Comma 2 2 2 2 4 4 2 3 3" xfId="32606" xr:uid="{3C1F5164-C817-4C89-B94D-A8D3D2309470}"/>
    <cellStyle name="Comma 2 2 2 2 4 4 2 4" xfId="10702" xr:uid="{AEA8701E-7E21-4F8F-873C-26FF713764A7}"/>
    <cellStyle name="Comma 2 2 2 2 4 4 2 4 2" xfId="47210" xr:uid="{0A2AA858-CC4C-49C2-8259-7AC95D5104FA}"/>
    <cellStyle name="Comma 2 2 2 2 4 4 2 4 3" xfId="28956" xr:uid="{A9357B54-A51A-4FEC-B3B7-C20E3F7071C4}"/>
    <cellStyle name="Comma 2 2 2 2 4 4 2 5" xfId="7052" xr:uid="{172C8EC2-1238-453F-B605-600F7AF9AA67}"/>
    <cellStyle name="Comma 2 2 2 2 4 4 2 5 2" xfId="43560" xr:uid="{3FDDD472-F581-4B8F-9156-DDF7ACDD2D57}"/>
    <cellStyle name="Comma 2 2 2 2 4 4 2 5 3" xfId="25306" xr:uid="{C3DE2D55-9845-4930-96A7-E4C456294F0E}"/>
    <cellStyle name="Comma 2 2 2 2 4 4 2 6" xfId="39910" xr:uid="{4E896E51-E45D-4FE3-9758-4354507AE531}"/>
    <cellStyle name="Comma 2 2 2 2 4 4 2 7" xfId="21656" xr:uid="{13F9B934-2214-4441-90F7-F3BC1BAEDD69}"/>
    <cellStyle name="Comma 2 2 2 2 4 4 3" xfId="2672" xr:uid="{2E9BEFC5-1AC5-493B-9F75-C5B4B82E931C}"/>
    <cellStyle name="Comma 2 2 2 2 4 4 3 2" xfId="17272" xr:uid="{07B39E17-080A-4D8C-BA72-94D6D9C7EB3C}"/>
    <cellStyle name="Comma 2 2 2 2 4 4 3 2 2" xfId="53780" xr:uid="{DB0681F2-A801-4D31-84EF-1DDD9B4EC3F9}"/>
    <cellStyle name="Comma 2 2 2 2 4 4 3 2 3" xfId="35526" xr:uid="{F026750D-A895-4A26-B74B-9955D28973A5}"/>
    <cellStyle name="Comma 2 2 2 2 4 4 3 3" xfId="13622" xr:uid="{32BD86CA-DE12-40D9-B4E2-30F8487EF12D}"/>
    <cellStyle name="Comma 2 2 2 2 4 4 3 3 2" xfId="50130" xr:uid="{2C1ED1BE-5CD0-486D-8038-DFD9D14751E2}"/>
    <cellStyle name="Comma 2 2 2 2 4 4 3 3 3" xfId="31876" xr:uid="{E8CF20F9-D302-4979-B8C3-08A6B5209B01}"/>
    <cellStyle name="Comma 2 2 2 2 4 4 3 4" xfId="9972" xr:uid="{53C572EE-443A-46CC-A6B0-4DA84959018D}"/>
    <cellStyle name="Comma 2 2 2 2 4 4 3 4 2" xfId="46480" xr:uid="{ACEE158B-A2CC-4AF9-A873-CC8570DC4818}"/>
    <cellStyle name="Comma 2 2 2 2 4 4 3 4 3" xfId="28226" xr:uid="{C85599C7-AA03-4274-B66F-5CD585820ABD}"/>
    <cellStyle name="Comma 2 2 2 2 4 4 3 5" xfId="6322" xr:uid="{282FDF0D-A0B6-46D4-A900-DE444B537296}"/>
    <cellStyle name="Comma 2 2 2 2 4 4 3 5 2" xfId="42830" xr:uid="{2FC6528C-E317-4B4A-8AFC-DE7592CBB944}"/>
    <cellStyle name="Comma 2 2 2 2 4 4 3 5 3" xfId="24576" xr:uid="{6C92CEFE-5B46-4A92-A3D2-3BD95291FEA3}"/>
    <cellStyle name="Comma 2 2 2 2 4 4 3 6" xfId="39180" xr:uid="{90D9CB79-EA3E-4ECC-BB0B-F96079CB81A5}"/>
    <cellStyle name="Comma 2 2 2 2 4 4 3 7" xfId="20926" xr:uid="{0E0EDED9-7C56-49E3-86FB-3BE35EB70E23}"/>
    <cellStyle name="Comma 2 2 2 2 4 4 4" xfId="1942" xr:uid="{2B8556EB-9166-490D-989D-31A5470C1000}"/>
    <cellStyle name="Comma 2 2 2 2 4 4 4 2" xfId="16542" xr:uid="{D176A2A0-6BA0-454B-B45F-8EB257FE6733}"/>
    <cellStyle name="Comma 2 2 2 2 4 4 4 2 2" xfId="53050" xr:uid="{0CDB95B7-02A5-42B1-9BA1-03E817335EE9}"/>
    <cellStyle name="Comma 2 2 2 2 4 4 4 2 3" xfId="34796" xr:uid="{C4D95EAA-F6B9-454A-9448-D336F119DF50}"/>
    <cellStyle name="Comma 2 2 2 2 4 4 4 3" xfId="12892" xr:uid="{2B1E8B3B-2D45-461E-9F8B-C19B7C3DDA88}"/>
    <cellStyle name="Comma 2 2 2 2 4 4 4 3 2" xfId="49400" xr:uid="{7B6688A8-F805-4DE3-84D7-2E2ABC19E9BC}"/>
    <cellStyle name="Comma 2 2 2 2 4 4 4 3 3" xfId="31146" xr:uid="{622772CC-3897-432F-BB39-203DF9CE54EB}"/>
    <cellStyle name="Comma 2 2 2 2 4 4 4 4" xfId="9242" xr:uid="{89AAE844-04A8-44E3-8F83-A7C5209CE525}"/>
    <cellStyle name="Comma 2 2 2 2 4 4 4 4 2" xfId="45750" xr:uid="{EF23EA8C-43E9-46CC-AFDA-5CDCD9937FBD}"/>
    <cellStyle name="Comma 2 2 2 2 4 4 4 4 3" xfId="27496" xr:uid="{BF38F3C9-D984-4403-95EC-1E4075C54D26}"/>
    <cellStyle name="Comma 2 2 2 2 4 4 4 5" xfId="5592" xr:uid="{D20BB6B2-1D29-43A3-9820-BA998632AB98}"/>
    <cellStyle name="Comma 2 2 2 2 4 4 4 5 2" xfId="42100" xr:uid="{7032B27C-4224-47A5-8167-E8178A2FE82C}"/>
    <cellStyle name="Comma 2 2 2 2 4 4 4 5 3" xfId="23846" xr:uid="{5CD574F1-F37D-4606-BA60-4CDBAD635CF3}"/>
    <cellStyle name="Comma 2 2 2 2 4 4 4 6" xfId="38450" xr:uid="{95DEFFB4-970A-4ED1-984E-15A39C06C2F8}"/>
    <cellStyle name="Comma 2 2 2 2 4 4 4 7" xfId="20196" xr:uid="{91E8C764-5989-41ED-9A38-0920EDED6488}"/>
    <cellStyle name="Comma 2 2 2 2 4 4 5" xfId="1212" xr:uid="{277DA9E0-4A20-4A46-885A-7ED14D9601A4}"/>
    <cellStyle name="Comma 2 2 2 2 4 4 5 2" xfId="15812" xr:uid="{E1FDAC59-A70F-4FF3-B77C-11A91EE9BE21}"/>
    <cellStyle name="Comma 2 2 2 2 4 4 5 2 2" xfId="52320" xr:uid="{E3C46299-83BF-42A9-B4AB-D8A04A622D31}"/>
    <cellStyle name="Comma 2 2 2 2 4 4 5 2 3" xfId="34066" xr:uid="{83766DDD-0A16-4B69-AA8E-6F8C3E2F39EA}"/>
    <cellStyle name="Comma 2 2 2 2 4 4 5 3" xfId="12162" xr:uid="{B39D2F19-B59E-4A3A-AFED-62C20CC3F351}"/>
    <cellStyle name="Comma 2 2 2 2 4 4 5 3 2" xfId="48670" xr:uid="{9EE90CC1-8C5C-48AA-91F2-52CD07271510}"/>
    <cellStyle name="Comma 2 2 2 2 4 4 5 3 3" xfId="30416" xr:uid="{9ED7DF59-ED83-426F-8759-9A99C4EAED4D}"/>
    <cellStyle name="Comma 2 2 2 2 4 4 5 4" xfId="8512" xr:uid="{F288C20F-4817-4B55-B0F3-A9651807BAFE}"/>
    <cellStyle name="Comma 2 2 2 2 4 4 5 4 2" xfId="45020" xr:uid="{E5FD937F-BD97-4968-A580-AA4A0EC90EEC}"/>
    <cellStyle name="Comma 2 2 2 2 4 4 5 4 3" xfId="26766" xr:uid="{1A154464-9FD3-46BB-B4F4-FE41A826B1F6}"/>
    <cellStyle name="Comma 2 2 2 2 4 4 5 5" xfId="4862" xr:uid="{2EC06E9E-7FF8-4775-9BD1-E79671FD4792}"/>
    <cellStyle name="Comma 2 2 2 2 4 4 5 5 2" xfId="41370" xr:uid="{5CB49949-80E6-4A33-8C23-10E75C46DA4F}"/>
    <cellStyle name="Comma 2 2 2 2 4 4 5 5 3" xfId="23116" xr:uid="{9243B9E0-254F-420C-9D7C-C6A08DF339EC}"/>
    <cellStyle name="Comma 2 2 2 2 4 4 5 6" xfId="37720" xr:uid="{33774294-80CD-4F39-A1E4-8BBC1D9ED03F}"/>
    <cellStyle name="Comma 2 2 2 2 4 4 5 7" xfId="19466" xr:uid="{B13E99A7-BCAB-4373-AC83-68F8E8735C93}"/>
    <cellStyle name="Comma 2 2 2 2 4 4 6" xfId="15082" xr:uid="{0DD44EEF-113A-4545-BE51-4C0703BDA060}"/>
    <cellStyle name="Comma 2 2 2 2 4 4 6 2" xfId="51590" xr:uid="{A602A7B8-7B6F-4BA3-9C24-7C6398CB2115}"/>
    <cellStyle name="Comma 2 2 2 2 4 4 6 3" xfId="33336" xr:uid="{C24C5C67-5BEB-4644-B15D-9D0C6720F8AD}"/>
    <cellStyle name="Comma 2 2 2 2 4 4 7" xfId="11432" xr:uid="{DC8CE78B-A7FD-4FF6-A3FF-CBB48D097E5F}"/>
    <cellStyle name="Comma 2 2 2 2 4 4 7 2" xfId="47940" xr:uid="{1BB6EC2B-142B-4F25-A8F3-2F0E2CFD80B0}"/>
    <cellStyle name="Comma 2 2 2 2 4 4 7 3" xfId="29686" xr:uid="{D5322F04-5808-4DB0-A5E7-6F7E4B4051D5}"/>
    <cellStyle name="Comma 2 2 2 2 4 4 8" xfId="7782" xr:uid="{78A91061-A6E2-4F8C-9DA7-80E12C002303}"/>
    <cellStyle name="Comma 2 2 2 2 4 4 8 2" xfId="44290" xr:uid="{6AA88056-0CC7-4556-B748-CACB847FDDD6}"/>
    <cellStyle name="Comma 2 2 2 2 4 4 8 3" xfId="26036" xr:uid="{AAB92D65-5D54-41FF-B724-B13EBCDC30E6}"/>
    <cellStyle name="Comma 2 2 2 2 4 4 9" xfId="4132" xr:uid="{8A706E03-3F5C-487E-ADF3-4011B69FB2B6}"/>
    <cellStyle name="Comma 2 2 2 2 4 4 9 2" xfId="40640" xr:uid="{04B6371D-54E0-48EC-B92D-7FD8D486A778}"/>
    <cellStyle name="Comma 2 2 2 2 4 4 9 3" xfId="22386" xr:uid="{D45F12E7-0224-464F-B9BA-723F3B32E693}"/>
    <cellStyle name="Comma 2 2 2 2 4 5" xfId="378" xr:uid="{44743A77-A26E-4D53-A094-36710C28B85C}"/>
    <cellStyle name="Comma 2 2 2 2 4 5 10" xfId="36886" xr:uid="{D52FD520-8D36-4486-8534-7266B0CC19EB}"/>
    <cellStyle name="Comma 2 2 2 2 4 5 11" xfId="18632" xr:uid="{18DC662E-02FC-4025-8A91-D0689EB63676}"/>
    <cellStyle name="Comma 2 2 2 2 4 5 2" xfId="3298" xr:uid="{E3A80EA9-EA9C-43C2-9026-BB757813E03E}"/>
    <cellStyle name="Comma 2 2 2 2 4 5 2 2" xfId="17898" xr:uid="{0A48B19E-57B9-45A1-BCAF-345BC9E55CB0}"/>
    <cellStyle name="Comma 2 2 2 2 4 5 2 2 2" xfId="54406" xr:uid="{B4FC43F8-8787-4A41-9D57-F8B0AC6F78AB}"/>
    <cellStyle name="Comma 2 2 2 2 4 5 2 2 3" xfId="36152" xr:uid="{94AB1CEC-BF6A-4377-BF13-B6770A29C466}"/>
    <cellStyle name="Comma 2 2 2 2 4 5 2 3" xfId="14248" xr:uid="{AFD5FC06-921E-4898-BA11-C8BBD16E1B3D}"/>
    <cellStyle name="Comma 2 2 2 2 4 5 2 3 2" xfId="50756" xr:uid="{4AE63B01-B54F-4E9C-BFAC-77070C3F9B5B}"/>
    <cellStyle name="Comma 2 2 2 2 4 5 2 3 3" xfId="32502" xr:uid="{8711154F-9F5F-4FE7-BDFA-8606F104BE2E}"/>
    <cellStyle name="Comma 2 2 2 2 4 5 2 4" xfId="10598" xr:uid="{D086CC9E-1633-4289-9FE3-43F9F0438774}"/>
    <cellStyle name="Comma 2 2 2 2 4 5 2 4 2" xfId="47106" xr:uid="{3EBBEE8E-BDCD-4801-8DF9-40EC1040052A}"/>
    <cellStyle name="Comma 2 2 2 2 4 5 2 4 3" xfId="28852" xr:uid="{454E55F9-CADB-4140-9EA9-5E8A5D2A0828}"/>
    <cellStyle name="Comma 2 2 2 2 4 5 2 5" xfId="6948" xr:uid="{DF23EAA0-01E9-4183-94C2-38314F4EBE42}"/>
    <cellStyle name="Comma 2 2 2 2 4 5 2 5 2" xfId="43456" xr:uid="{DA511D12-8D1C-4B47-B2E1-D0CD932E3885}"/>
    <cellStyle name="Comma 2 2 2 2 4 5 2 5 3" xfId="25202" xr:uid="{C39B6CA4-07DB-438E-9497-4FE03236D5EB}"/>
    <cellStyle name="Comma 2 2 2 2 4 5 2 6" xfId="39806" xr:uid="{3146F7FE-87D0-4A62-B5AF-D88962D75B27}"/>
    <cellStyle name="Comma 2 2 2 2 4 5 2 7" xfId="21552" xr:uid="{D03A1962-3742-4139-8FBD-E2BA96618EC0}"/>
    <cellStyle name="Comma 2 2 2 2 4 5 3" xfId="2568" xr:uid="{953CC88A-7851-495C-B4F7-8928D0F5ABEA}"/>
    <cellStyle name="Comma 2 2 2 2 4 5 3 2" xfId="17168" xr:uid="{F0B9170C-6A26-4F1E-8FE4-C6F099780A4F}"/>
    <cellStyle name="Comma 2 2 2 2 4 5 3 2 2" xfId="53676" xr:uid="{D84D2D36-C5CF-41D5-9A93-D57CCCC91622}"/>
    <cellStyle name="Comma 2 2 2 2 4 5 3 2 3" xfId="35422" xr:uid="{CED5F833-BBCB-454B-ACC9-581DBBCFECD7}"/>
    <cellStyle name="Comma 2 2 2 2 4 5 3 3" xfId="13518" xr:uid="{0924A7B9-D15B-420C-A88E-4A4B76D81EAE}"/>
    <cellStyle name="Comma 2 2 2 2 4 5 3 3 2" xfId="50026" xr:uid="{B7F00927-33CB-4656-95C8-BA92FE7A7B71}"/>
    <cellStyle name="Comma 2 2 2 2 4 5 3 3 3" xfId="31772" xr:uid="{A99D20EA-7093-463A-B01F-A90BD7B9BB82}"/>
    <cellStyle name="Comma 2 2 2 2 4 5 3 4" xfId="9868" xr:uid="{250772A8-B250-4B0A-AE05-E7595880F1E0}"/>
    <cellStyle name="Comma 2 2 2 2 4 5 3 4 2" xfId="46376" xr:uid="{7E30355E-CC0B-4787-A07B-C94D3CEDC33C}"/>
    <cellStyle name="Comma 2 2 2 2 4 5 3 4 3" xfId="28122" xr:uid="{6FE7948E-AC4F-493F-847E-9736CD1BE2B5}"/>
    <cellStyle name="Comma 2 2 2 2 4 5 3 5" xfId="6218" xr:uid="{EF453404-5819-4129-AC5E-C6EC7F78FA30}"/>
    <cellStyle name="Comma 2 2 2 2 4 5 3 5 2" xfId="42726" xr:uid="{5D887202-A682-4754-BE0A-589B4A8622CE}"/>
    <cellStyle name="Comma 2 2 2 2 4 5 3 5 3" xfId="24472" xr:uid="{FFBCD623-AE51-4067-A7C5-FAE31DC62AA0}"/>
    <cellStyle name="Comma 2 2 2 2 4 5 3 6" xfId="39076" xr:uid="{4676CF19-89C4-442A-9B2D-81AD27E5B90C}"/>
    <cellStyle name="Comma 2 2 2 2 4 5 3 7" xfId="20822" xr:uid="{5CD290D3-AEAC-4B21-98B9-307DADDEFDFA}"/>
    <cellStyle name="Comma 2 2 2 2 4 5 4" xfId="1838" xr:uid="{495F1105-1439-425B-9C35-FC06F3E8AEBD}"/>
    <cellStyle name="Comma 2 2 2 2 4 5 4 2" xfId="16438" xr:uid="{BC07C29C-BB55-4521-AF53-F45A8AFB7602}"/>
    <cellStyle name="Comma 2 2 2 2 4 5 4 2 2" xfId="52946" xr:uid="{BFBF79CD-6B1B-4C28-81D4-8752CAB4DB93}"/>
    <cellStyle name="Comma 2 2 2 2 4 5 4 2 3" xfId="34692" xr:uid="{4909260B-5533-47A5-A087-5910020919A6}"/>
    <cellStyle name="Comma 2 2 2 2 4 5 4 3" xfId="12788" xr:uid="{F26A9826-2CE7-4B7F-BB1A-834A55864917}"/>
    <cellStyle name="Comma 2 2 2 2 4 5 4 3 2" xfId="49296" xr:uid="{A9E4ACD5-4C7D-4E51-9381-FA9E6CC875F5}"/>
    <cellStyle name="Comma 2 2 2 2 4 5 4 3 3" xfId="31042" xr:uid="{A0155BFD-0C6E-4D3F-A09E-C843595DE763}"/>
    <cellStyle name="Comma 2 2 2 2 4 5 4 4" xfId="9138" xr:uid="{023DB0CE-1B1A-4ED0-A1D8-AB3AD321B967}"/>
    <cellStyle name="Comma 2 2 2 2 4 5 4 4 2" xfId="45646" xr:uid="{AA2F6122-080B-4EA3-97AD-3DD42D7B558D}"/>
    <cellStyle name="Comma 2 2 2 2 4 5 4 4 3" xfId="27392" xr:uid="{D7E85667-A217-44E0-8480-1FDD5618E0A7}"/>
    <cellStyle name="Comma 2 2 2 2 4 5 4 5" xfId="5488" xr:uid="{CBE3E5CE-8FC7-4327-B644-47553364070A}"/>
    <cellStyle name="Comma 2 2 2 2 4 5 4 5 2" xfId="41996" xr:uid="{FC6E494F-5D12-4B52-9987-DB485E47DA1D}"/>
    <cellStyle name="Comma 2 2 2 2 4 5 4 5 3" xfId="23742" xr:uid="{9CE0C8DA-DF43-423F-A950-2F8DF488E493}"/>
    <cellStyle name="Comma 2 2 2 2 4 5 4 6" xfId="38346" xr:uid="{42D3F339-1429-4543-B50D-9A5E8DFB0DD0}"/>
    <cellStyle name="Comma 2 2 2 2 4 5 4 7" xfId="20092" xr:uid="{C5E561BF-C98A-408A-9269-1EDF87F71699}"/>
    <cellStyle name="Comma 2 2 2 2 4 5 5" xfId="1108" xr:uid="{2CE1BB2F-828E-41FE-B399-C58378DF2699}"/>
    <cellStyle name="Comma 2 2 2 2 4 5 5 2" xfId="15708" xr:uid="{D9CEDC1F-34C3-47C2-8B4A-F719A38EAD59}"/>
    <cellStyle name="Comma 2 2 2 2 4 5 5 2 2" xfId="52216" xr:uid="{14DAEFAB-0177-4299-A3A3-A4698829A254}"/>
    <cellStyle name="Comma 2 2 2 2 4 5 5 2 3" xfId="33962" xr:uid="{41AE2A92-C352-4851-AF3C-1B54706D5B2F}"/>
    <cellStyle name="Comma 2 2 2 2 4 5 5 3" xfId="12058" xr:uid="{CD120474-4FD9-4C05-9842-81086EB01104}"/>
    <cellStyle name="Comma 2 2 2 2 4 5 5 3 2" xfId="48566" xr:uid="{7DD2F63E-1666-4CAC-BBDA-E17FB5A6F5C5}"/>
    <cellStyle name="Comma 2 2 2 2 4 5 5 3 3" xfId="30312" xr:uid="{853155EA-1387-49FB-A2C2-AA8B27B55DB6}"/>
    <cellStyle name="Comma 2 2 2 2 4 5 5 4" xfId="8408" xr:uid="{B7B7AE71-5395-4815-9904-8732222742DC}"/>
    <cellStyle name="Comma 2 2 2 2 4 5 5 4 2" xfId="44916" xr:uid="{B6DA38CA-1847-4645-AACE-FF2484550686}"/>
    <cellStyle name="Comma 2 2 2 2 4 5 5 4 3" xfId="26662" xr:uid="{AF18A7FE-5CC1-4A5C-BD42-6205CFB92D4E}"/>
    <cellStyle name="Comma 2 2 2 2 4 5 5 5" xfId="4758" xr:uid="{2FC0EBAE-11E9-4EEC-B441-4E37157DC03D}"/>
    <cellStyle name="Comma 2 2 2 2 4 5 5 5 2" xfId="41266" xr:uid="{D232E3B0-1590-4F2D-9F15-A76DC5269F7F}"/>
    <cellStyle name="Comma 2 2 2 2 4 5 5 5 3" xfId="23012" xr:uid="{1051F097-5672-45B0-9F36-C8F57458BAB9}"/>
    <cellStyle name="Comma 2 2 2 2 4 5 5 6" xfId="37616" xr:uid="{0CC6B369-1F12-4E27-87D0-1CFDB04DA722}"/>
    <cellStyle name="Comma 2 2 2 2 4 5 5 7" xfId="19362" xr:uid="{7E7266D0-BFC0-4FFF-87C9-CB955B547941}"/>
    <cellStyle name="Comma 2 2 2 2 4 5 6" xfId="14978" xr:uid="{DF458FDF-B554-433A-95BF-E6FFD11896F2}"/>
    <cellStyle name="Comma 2 2 2 2 4 5 6 2" xfId="51486" xr:uid="{FD8ADDAF-30A7-406B-9DE6-39A81BF8685A}"/>
    <cellStyle name="Comma 2 2 2 2 4 5 6 3" xfId="33232" xr:uid="{53AB6B21-46E6-4909-BDE2-DB820267703C}"/>
    <cellStyle name="Comma 2 2 2 2 4 5 7" xfId="11328" xr:uid="{1734A264-14E7-4805-8427-C0DBE607C89E}"/>
    <cellStyle name="Comma 2 2 2 2 4 5 7 2" xfId="47836" xr:uid="{3BCDFED7-8FCE-4F86-9263-4C1DA191CC01}"/>
    <cellStyle name="Comma 2 2 2 2 4 5 7 3" xfId="29582" xr:uid="{A3ED92A5-4A7E-4D26-93B6-18BF3E71A291}"/>
    <cellStyle name="Comma 2 2 2 2 4 5 8" xfId="7678" xr:uid="{B78B149E-C461-4BFF-8E43-F6D06F805426}"/>
    <cellStyle name="Comma 2 2 2 2 4 5 8 2" xfId="44186" xr:uid="{D09AD44A-B4A3-4BEA-8978-C2DD3B349079}"/>
    <cellStyle name="Comma 2 2 2 2 4 5 8 3" xfId="25932" xr:uid="{9C8701B1-E557-4C09-ACE3-8BCC38E32215}"/>
    <cellStyle name="Comma 2 2 2 2 4 5 9" xfId="4028" xr:uid="{882F9CDE-BBE9-4E7F-80C2-47EEEF940224}"/>
    <cellStyle name="Comma 2 2 2 2 4 5 9 2" xfId="40536" xr:uid="{579FC0BF-994A-4BF7-A127-9C0DA192E713}"/>
    <cellStyle name="Comma 2 2 2 2 4 5 9 3" xfId="22282" xr:uid="{58F4D335-A8E7-41C5-88F7-A4EF7C1058ED}"/>
    <cellStyle name="Comma 2 2 2 2 4 6" xfId="274" xr:uid="{A83EB724-8453-44EF-9D2D-9BA6DC0C381C}"/>
    <cellStyle name="Comma 2 2 2 2 4 6 10" xfId="36782" xr:uid="{59F5F4A3-7BFE-4DFF-AFD9-E117E68D1D82}"/>
    <cellStyle name="Comma 2 2 2 2 4 6 11" xfId="18528" xr:uid="{DCABA1D5-2C51-4EC1-955D-49DDDB83E389}"/>
    <cellStyle name="Comma 2 2 2 2 4 6 2" xfId="3194" xr:uid="{AAB691AB-1BF7-4AB2-9A0E-E2B7EC253022}"/>
    <cellStyle name="Comma 2 2 2 2 4 6 2 2" xfId="17794" xr:uid="{807E00D0-8B6C-4CFF-A832-B8D19636492E}"/>
    <cellStyle name="Comma 2 2 2 2 4 6 2 2 2" xfId="54302" xr:uid="{7A6D10DA-99AD-4041-B803-5FE323586745}"/>
    <cellStyle name="Comma 2 2 2 2 4 6 2 2 3" xfId="36048" xr:uid="{9B53F4FA-4640-4791-B509-8267772AB78E}"/>
    <cellStyle name="Comma 2 2 2 2 4 6 2 3" xfId="14144" xr:uid="{D2248670-0478-4A36-8973-2D9B1A6588B4}"/>
    <cellStyle name="Comma 2 2 2 2 4 6 2 3 2" xfId="50652" xr:uid="{67AA93AB-C4BD-463C-9D06-93154C5EFC19}"/>
    <cellStyle name="Comma 2 2 2 2 4 6 2 3 3" xfId="32398" xr:uid="{D412FEE7-089B-4AF0-A860-D4E89E589EB7}"/>
    <cellStyle name="Comma 2 2 2 2 4 6 2 4" xfId="10494" xr:uid="{117B1CC1-84CE-41D3-8F58-A1F82A7B6AF4}"/>
    <cellStyle name="Comma 2 2 2 2 4 6 2 4 2" xfId="47002" xr:uid="{22CE3CEB-9F89-4F2E-A387-E554B49B82B1}"/>
    <cellStyle name="Comma 2 2 2 2 4 6 2 4 3" xfId="28748" xr:uid="{AAA7991B-B77C-4F58-8AA2-0081B2A27A37}"/>
    <cellStyle name="Comma 2 2 2 2 4 6 2 5" xfId="6844" xr:uid="{BE1389EA-160E-4326-BF6F-C9834ED8F5B5}"/>
    <cellStyle name="Comma 2 2 2 2 4 6 2 5 2" xfId="43352" xr:uid="{D781166C-2260-42C9-AC0C-7B4F6AC2B18C}"/>
    <cellStyle name="Comma 2 2 2 2 4 6 2 5 3" xfId="25098" xr:uid="{1D79FCB1-85F1-4D3D-9975-05D4A8157FF7}"/>
    <cellStyle name="Comma 2 2 2 2 4 6 2 6" xfId="39702" xr:uid="{EABA2D4A-ACE4-4463-8CF9-745B19B9D8ED}"/>
    <cellStyle name="Comma 2 2 2 2 4 6 2 7" xfId="21448" xr:uid="{43FAABFB-A8FF-428C-8F51-02F9B9906835}"/>
    <cellStyle name="Comma 2 2 2 2 4 6 3" xfId="2464" xr:uid="{F8DDE99E-8E25-4168-BAFF-0F8D63CC056D}"/>
    <cellStyle name="Comma 2 2 2 2 4 6 3 2" xfId="17064" xr:uid="{C1F078D5-A7A6-4B55-BEBE-78DB0D8E03CE}"/>
    <cellStyle name="Comma 2 2 2 2 4 6 3 2 2" xfId="53572" xr:uid="{BB0BB1C8-5FB7-4EAB-87CC-447B57470903}"/>
    <cellStyle name="Comma 2 2 2 2 4 6 3 2 3" xfId="35318" xr:uid="{D3FA223D-F98B-4AE5-B27A-98FA294AC2F8}"/>
    <cellStyle name="Comma 2 2 2 2 4 6 3 3" xfId="13414" xr:uid="{EF74C831-0AAA-4889-9AC0-07C3AF10A790}"/>
    <cellStyle name="Comma 2 2 2 2 4 6 3 3 2" xfId="49922" xr:uid="{F23317BD-0FC7-4165-803F-8DEE6873B1F4}"/>
    <cellStyle name="Comma 2 2 2 2 4 6 3 3 3" xfId="31668" xr:uid="{A57D36FC-52B9-4921-BCDD-E45785C96F1C}"/>
    <cellStyle name="Comma 2 2 2 2 4 6 3 4" xfId="9764" xr:uid="{A27EE2DC-0447-4F19-A445-CB6A577473AC}"/>
    <cellStyle name="Comma 2 2 2 2 4 6 3 4 2" xfId="46272" xr:uid="{FC43746B-28D4-4D64-9935-4E6B66F52B79}"/>
    <cellStyle name="Comma 2 2 2 2 4 6 3 4 3" xfId="28018" xr:uid="{C4F28B55-EC7C-4A76-9554-DEB09B3498E2}"/>
    <cellStyle name="Comma 2 2 2 2 4 6 3 5" xfId="6114" xr:uid="{472594DE-0378-4C77-A286-885DE431D66B}"/>
    <cellStyle name="Comma 2 2 2 2 4 6 3 5 2" xfId="42622" xr:uid="{A352F615-BCC0-479C-B95F-BDF02A48E693}"/>
    <cellStyle name="Comma 2 2 2 2 4 6 3 5 3" xfId="24368" xr:uid="{F13EB5A9-14BE-488C-91FF-0C2AAC5836E3}"/>
    <cellStyle name="Comma 2 2 2 2 4 6 3 6" xfId="38972" xr:uid="{8D0E81F5-D33D-467B-8AAD-A6E5BEE2D0D2}"/>
    <cellStyle name="Comma 2 2 2 2 4 6 3 7" xfId="20718" xr:uid="{218AD6DD-05BC-473F-A49C-063748BA2B61}"/>
    <cellStyle name="Comma 2 2 2 2 4 6 4" xfId="1734" xr:uid="{78D2EB17-4CF1-4511-9A21-13CA07F6A08C}"/>
    <cellStyle name="Comma 2 2 2 2 4 6 4 2" xfId="16334" xr:uid="{D4C15272-14C2-49A8-9C0C-B59C5B88DA39}"/>
    <cellStyle name="Comma 2 2 2 2 4 6 4 2 2" xfId="52842" xr:uid="{CE221491-32ED-4468-BBE6-9EBB7B2FA18F}"/>
    <cellStyle name="Comma 2 2 2 2 4 6 4 2 3" xfId="34588" xr:uid="{89E4B5E6-60C0-450A-8D09-71EF94DAF4A2}"/>
    <cellStyle name="Comma 2 2 2 2 4 6 4 3" xfId="12684" xr:uid="{258C67B6-9B87-4BD9-B25A-3EB0E1D32D42}"/>
    <cellStyle name="Comma 2 2 2 2 4 6 4 3 2" xfId="49192" xr:uid="{EA05BD30-BB1B-46B6-972C-AA7F4F76E740}"/>
    <cellStyle name="Comma 2 2 2 2 4 6 4 3 3" xfId="30938" xr:uid="{98CBF5AA-541C-4037-8334-BF174E591C42}"/>
    <cellStyle name="Comma 2 2 2 2 4 6 4 4" xfId="9034" xr:uid="{BB75C087-96DC-4A03-A09C-F3334F0CCE7F}"/>
    <cellStyle name="Comma 2 2 2 2 4 6 4 4 2" xfId="45542" xr:uid="{9D14A16C-093C-4769-85B7-478AAD5CE8B4}"/>
    <cellStyle name="Comma 2 2 2 2 4 6 4 4 3" xfId="27288" xr:uid="{FA733460-648C-4813-A16E-AAC47ABE3E47}"/>
    <cellStyle name="Comma 2 2 2 2 4 6 4 5" xfId="5384" xr:uid="{E82A44C8-7FC2-4A4B-BD8D-3D3472AE23C6}"/>
    <cellStyle name="Comma 2 2 2 2 4 6 4 5 2" xfId="41892" xr:uid="{9E24A386-D197-46AE-B70B-24F2E1CD5A66}"/>
    <cellStyle name="Comma 2 2 2 2 4 6 4 5 3" xfId="23638" xr:uid="{F6062CFE-BE8C-4F33-B5B3-46A6451F58EA}"/>
    <cellStyle name="Comma 2 2 2 2 4 6 4 6" xfId="38242" xr:uid="{6263F307-CA09-47FB-AEDD-127CA90DE3FD}"/>
    <cellStyle name="Comma 2 2 2 2 4 6 4 7" xfId="19988" xr:uid="{56981EAC-5763-406A-A30B-4FFC2979FB16}"/>
    <cellStyle name="Comma 2 2 2 2 4 6 5" xfId="1004" xr:uid="{5E0F692A-1224-4C7A-8E7B-8EF01B1CF002}"/>
    <cellStyle name="Comma 2 2 2 2 4 6 5 2" xfId="15604" xr:uid="{1343BA9C-A368-4D48-85D4-255D68C99BF0}"/>
    <cellStyle name="Comma 2 2 2 2 4 6 5 2 2" xfId="52112" xr:uid="{78D04FAD-ACF7-4CB2-AB89-E53D0D30DC99}"/>
    <cellStyle name="Comma 2 2 2 2 4 6 5 2 3" xfId="33858" xr:uid="{11FA52F0-36C4-4306-A956-F5509758490C}"/>
    <cellStyle name="Comma 2 2 2 2 4 6 5 3" xfId="11954" xr:uid="{D1D8A36E-5E36-4772-B18A-553C04CAD14F}"/>
    <cellStyle name="Comma 2 2 2 2 4 6 5 3 2" xfId="48462" xr:uid="{1D563B2E-FDD3-4245-A3B9-E6B986867DAC}"/>
    <cellStyle name="Comma 2 2 2 2 4 6 5 3 3" xfId="30208" xr:uid="{32E986BF-1010-40C7-B2AE-8DC422FA6B7D}"/>
    <cellStyle name="Comma 2 2 2 2 4 6 5 4" xfId="8304" xr:uid="{79995476-D7DF-43E1-9E63-2BE2F9EA51DC}"/>
    <cellStyle name="Comma 2 2 2 2 4 6 5 4 2" xfId="44812" xr:uid="{AD369C50-CA68-4840-9C46-70F2F947CA68}"/>
    <cellStyle name="Comma 2 2 2 2 4 6 5 4 3" xfId="26558" xr:uid="{EA533D32-CF4E-4B5D-8E7F-A6776947C82E}"/>
    <cellStyle name="Comma 2 2 2 2 4 6 5 5" xfId="4654" xr:uid="{AD7B719E-4711-4084-AFDE-69090741C6AD}"/>
    <cellStyle name="Comma 2 2 2 2 4 6 5 5 2" xfId="41162" xr:uid="{316C5387-CD8E-4EF0-A748-5A322467E372}"/>
    <cellStyle name="Comma 2 2 2 2 4 6 5 5 3" xfId="22908" xr:uid="{13A4190E-B7E5-4919-BA59-D6D28671359A}"/>
    <cellStyle name="Comma 2 2 2 2 4 6 5 6" xfId="37512" xr:uid="{E13C4C3A-0805-43EC-9B8D-B9DAB4AF2025}"/>
    <cellStyle name="Comma 2 2 2 2 4 6 5 7" xfId="19258" xr:uid="{2079BCF3-9838-4A97-BD28-5F6D1019D0DB}"/>
    <cellStyle name="Comma 2 2 2 2 4 6 6" xfId="14874" xr:uid="{595E94E6-E17A-44CE-945F-83B70CD7CDCC}"/>
    <cellStyle name="Comma 2 2 2 2 4 6 6 2" xfId="51382" xr:uid="{D2C4CDC1-BD43-4914-9ED2-906F0ADAFAD1}"/>
    <cellStyle name="Comma 2 2 2 2 4 6 6 3" xfId="33128" xr:uid="{BD2F8E85-847F-4546-8756-286407A32F45}"/>
    <cellStyle name="Comma 2 2 2 2 4 6 7" xfId="11224" xr:uid="{7D4680B2-0E19-449C-B214-DEBED0BBFC73}"/>
    <cellStyle name="Comma 2 2 2 2 4 6 7 2" xfId="47732" xr:uid="{6AA50168-52CA-497B-85EB-3331563832B2}"/>
    <cellStyle name="Comma 2 2 2 2 4 6 7 3" xfId="29478" xr:uid="{5138C969-2402-4FE2-B6D5-A46720FC0BDA}"/>
    <cellStyle name="Comma 2 2 2 2 4 6 8" xfId="7574" xr:uid="{16E42910-166E-425A-BFF5-71BBE83C4F55}"/>
    <cellStyle name="Comma 2 2 2 2 4 6 8 2" xfId="44082" xr:uid="{F87F8E76-D18F-404D-AF53-62DF1D9D9492}"/>
    <cellStyle name="Comma 2 2 2 2 4 6 8 3" xfId="25828" xr:uid="{2F7C25DC-1A44-4284-944F-FEFEEDD55D67}"/>
    <cellStyle name="Comma 2 2 2 2 4 6 9" xfId="3924" xr:uid="{398708B8-CD6F-4C58-ACAE-89F284A7B7C7}"/>
    <cellStyle name="Comma 2 2 2 2 4 6 9 2" xfId="40432" xr:uid="{5DB48E53-AEF2-4B25-90FA-39B4DDB5D216}"/>
    <cellStyle name="Comma 2 2 2 2 4 6 9 3" xfId="22178" xr:uid="{F74ED0C1-CF3A-441F-9A06-4CB39031061A}"/>
    <cellStyle name="Comma 2 2 2 2 4 7" xfId="170" xr:uid="{49FAEADA-3199-40DD-A38B-1B5CF9CFD711}"/>
    <cellStyle name="Comma 2 2 2 2 4 7 10" xfId="36678" xr:uid="{DC93A4B0-1253-49CF-86A8-BDF8F8B49B76}"/>
    <cellStyle name="Comma 2 2 2 2 4 7 11" xfId="18424" xr:uid="{C3DC85D6-D174-443A-97D1-F562CA1C9DC8}"/>
    <cellStyle name="Comma 2 2 2 2 4 7 2" xfId="3090" xr:uid="{B4EF6F5C-0DD8-4F47-9B0F-8D49F71B7E39}"/>
    <cellStyle name="Comma 2 2 2 2 4 7 2 2" xfId="17690" xr:uid="{001730E0-E9BC-419E-B4CF-70591C327599}"/>
    <cellStyle name="Comma 2 2 2 2 4 7 2 2 2" xfId="54198" xr:uid="{D091D584-2B49-450C-88CD-8A2FAA8F3DE3}"/>
    <cellStyle name="Comma 2 2 2 2 4 7 2 2 3" xfId="35944" xr:uid="{6F854D14-1104-4698-84F2-64A17D0017B6}"/>
    <cellStyle name="Comma 2 2 2 2 4 7 2 3" xfId="14040" xr:uid="{D1BB2903-8173-4F77-90B2-F2D796DB8653}"/>
    <cellStyle name="Comma 2 2 2 2 4 7 2 3 2" xfId="50548" xr:uid="{72F2EC24-B170-40B8-8FCC-3559F38F22DA}"/>
    <cellStyle name="Comma 2 2 2 2 4 7 2 3 3" xfId="32294" xr:uid="{CC6517F8-7F3C-486C-B4C0-199BF550B9BD}"/>
    <cellStyle name="Comma 2 2 2 2 4 7 2 4" xfId="10390" xr:uid="{64F729E0-7A2B-4FAE-A264-1EAB69D0DE1B}"/>
    <cellStyle name="Comma 2 2 2 2 4 7 2 4 2" xfId="46898" xr:uid="{61423B3B-E673-4ABE-8A4C-A5F8DA5E4E58}"/>
    <cellStyle name="Comma 2 2 2 2 4 7 2 4 3" xfId="28644" xr:uid="{5051002A-B4B5-4696-97F0-76FA88419776}"/>
    <cellStyle name="Comma 2 2 2 2 4 7 2 5" xfId="6740" xr:uid="{8BD594AE-D04A-4765-9252-315FFA928B81}"/>
    <cellStyle name="Comma 2 2 2 2 4 7 2 5 2" xfId="43248" xr:uid="{C1088083-B97E-4889-9543-3F30CAFC2A10}"/>
    <cellStyle name="Comma 2 2 2 2 4 7 2 5 3" xfId="24994" xr:uid="{9A81B76A-1EA0-4B50-AA30-1DBF49EA2B2D}"/>
    <cellStyle name="Comma 2 2 2 2 4 7 2 6" xfId="39598" xr:uid="{913B5DB9-64AA-4B2C-BDFF-5A08B0633A1B}"/>
    <cellStyle name="Comma 2 2 2 2 4 7 2 7" xfId="21344" xr:uid="{B637C512-8864-4408-A2AC-F1665CE803B8}"/>
    <cellStyle name="Comma 2 2 2 2 4 7 3" xfId="2360" xr:uid="{EF33B468-E4D2-42B3-A6F0-33159E86F5A0}"/>
    <cellStyle name="Comma 2 2 2 2 4 7 3 2" xfId="16960" xr:uid="{492B71F6-2F00-485C-BE21-227069389577}"/>
    <cellStyle name="Comma 2 2 2 2 4 7 3 2 2" xfId="53468" xr:uid="{5E7A29B9-ECA0-4782-99FC-B9D60A9D4D08}"/>
    <cellStyle name="Comma 2 2 2 2 4 7 3 2 3" xfId="35214" xr:uid="{8E7520F4-A378-4DAE-A329-4F923BA2E178}"/>
    <cellStyle name="Comma 2 2 2 2 4 7 3 3" xfId="13310" xr:uid="{DFC27AE6-4CCE-4129-81A2-44174D8EE24D}"/>
    <cellStyle name="Comma 2 2 2 2 4 7 3 3 2" xfId="49818" xr:uid="{9C8BF962-FF8D-47DD-B54A-58AB6ED1B04B}"/>
    <cellStyle name="Comma 2 2 2 2 4 7 3 3 3" xfId="31564" xr:uid="{B556B9FA-5CE7-4394-A1DD-18D58BD630BF}"/>
    <cellStyle name="Comma 2 2 2 2 4 7 3 4" xfId="9660" xr:uid="{179F5BA1-5AB9-4211-839D-1FCBF21B9A3C}"/>
    <cellStyle name="Comma 2 2 2 2 4 7 3 4 2" xfId="46168" xr:uid="{4CA0131C-A871-4946-8F9C-C6A9F0558601}"/>
    <cellStyle name="Comma 2 2 2 2 4 7 3 4 3" xfId="27914" xr:uid="{4484E2D0-D782-4F84-9585-6A0A5C2EB795}"/>
    <cellStyle name="Comma 2 2 2 2 4 7 3 5" xfId="6010" xr:uid="{391FF294-D2CF-4CBF-B3C1-4D6D62391F73}"/>
    <cellStyle name="Comma 2 2 2 2 4 7 3 5 2" xfId="42518" xr:uid="{AC2A8E04-4234-4B4C-BF1F-EE98E4D11321}"/>
    <cellStyle name="Comma 2 2 2 2 4 7 3 5 3" xfId="24264" xr:uid="{D0902E46-CCF2-4173-8BF1-68B991BC2D2B}"/>
    <cellStyle name="Comma 2 2 2 2 4 7 3 6" xfId="38868" xr:uid="{943D044B-27E7-4EE9-A3FD-ECF23690CC6D}"/>
    <cellStyle name="Comma 2 2 2 2 4 7 3 7" xfId="20614" xr:uid="{B8D2D462-9CB7-4E1C-A6A7-4FE05A7029E5}"/>
    <cellStyle name="Comma 2 2 2 2 4 7 4" xfId="1630" xr:uid="{11BC4201-C449-489F-B9DF-2EBFAF6AB51F}"/>
    <cellStyle name="Comma 2 2 2 2 4 7 4 2" xfId="16230" xr:uid="{173F547E-1470-4A34-8275-5A5165BFA997}"/>
    <cellStyle name="Comma 2 2 2 2 4 7 4 2 2" xfId="52738" xr:uid="{CD023278-D22B-47FA-87D6-4EB38432B1BA}"/>
    <cellStyle name="Comma 2 2 2 2 4 7 4 2 3" xfId="34484" xr:uid="{45689202-3FD9-443D-B7BD-C456C96406D0}"/>
    <cellStyle name="Comma 2 2 2 2 4 7 4 3" xfId="12580" xr:uid="{0EADC157-EC28-437F-898B-C9469B87A39A}"/>
    <cellStyle name="Comma 2 2 2 2 4 7 4 3 2" xfId="49088" xr:uid="{9380DA6D-A112-48CA-8FC8-38F64D4E9F74}"/>
    <cellStyle name="Comma 2 2 2 2 4 7 4 3 3" xfId="30834" xr:uid="{AFD2D904-98AA-49DC-B87E-46D34473E374}"/>
    <cellStyle name="Comma 2 2 2 2 4 7 4 4" xfId="8930" xr:uid="{6ED0B3EA-8758-48E8-8C2A-881070104F2D}"/>
    <cellStyle name="Comma 2 2 2 2 4 7 4 4 2" xfId="45438" xr:uid="{87D215CF-01B3-486A-89DD-81BB88647D13}"/>
    <cellStyle name="Comma 2 2 2 2 4 7 4 4 3" xfId="27184" xr:uid="{FF33EAC6-95A5-47D4-A632-03DFC69EBF62}"/>
    <cellStyle name="Comma 2 2 2 2 4 7 4 5" xfId="5280" xr:uid="{CE737DF2-0637-4009-BCC6-56975643D46D}"/>
    <cellStyle name="Comma 2 2 2 2 4 7 4 5 2" xfId="41788" xr:uid="{DE9C7D7A-DA39-4E7A-8B63-19865C5D7EC3}"/>
    <cellStyle name="Comma 2 2 2 2 4 7 4 5 3" xfId="23534" xr:uid="{3D1A07E5-3B23-44A2-A076-E06F58182276}"/>
    <cellStyle name="Comma 2 2 2 2 4 7 4 6" xfId="38138" xr:uid="{8597A672-1CA4-4333-A811-23F7692EC220}"/>
    <cellStyle name="Comma 2 2 2 2 4 7 4 7" xfId="19884" xr:uid="{7FAE8ED9-637D-44BB-9F18-D939FB4ED4C8}"/>
    <cellStyle name="Comma 2 2 2 2 4 7 5" xfId="900" xr:uid="{32B43185-68EF-43E6-9E4D-B4DCD4188DB1}"/>
    <cellStyle name="Comma 2 2 2 2 4 7 5 2" xfId="15500" xr:uid="{8953B686-3D4E-4CEC-9E9E-1ECA3FFBFB43}"/>
    <cellStyle name="Comma 2 2 2 2 4 7 5 2 2" xfId="52008" xr:uid="{DAB2F0C3-AA0B-452B-BA19-37C699B509E1}"/>
    <cellStyle name="Comma 2 2 2 2 4 7 5 2 3" xfId="33754" xr:uid="{0E1B8FFF-45BF-456E-962F-7EDC8FE9B68F}"/>
    <cellStyle name="Comma 2 2 2 2 4 7 5 3" xfId="11850" xr:uid="{DB0923AB-B0F7-4DD9-8161-1DFE7A36D05C}"/>
    <cellStyle name="Comma 2 2 2 2 4 7 5 3 2" xfId="48358" xr:uid="{2692CE34-7BC0-4C74-8B48-A79D1ED5ABC1}"/>
    <cellStyle name="Comma 2 2 2 2 4 7 5 3 3" xfId="30104" xr:uid="{0E45DB15-1167-455C-AD17-0EA8A4B87B33}"/>
    <cellStyle name="Comma 2 2 2 2 4 7 5 4" xfId="8200" xr:uid="{992D7BC2-E75B-4C89-8285-54DC133757A6}"/>
    <cellStyle name="Comma 2 2 2 2 4 7 5 4 2" xfId="44708" xr:uid="{73240C9B-CE48-4F23-8343-3096DE43FE6C}"/>
    <cellStyle name="Comma 2 2 2 2 4 7 5 4 3" xfId="26454" xr:uid="{0C674E6F-FE17-47A4-82C3-28691A313A43}"/>
    <cellStyle name="Comma 2 2 2 2 4 7 5 5" xfId="4550" xr:uid="{BB510F1D-2877-40C4-8351-479FD274AB18}"/>
    <cellStyle name="Comma 2 2 2 2 4 7 5 5 2" xfId="41058" xr:uid="{5C0B1357-8D10-467E-85D6-D9B42C96BCE1}"/>
    <cellStyle name="Comma 2 2 2 2 4 7 5 5 3" xfId="22804" xr:uid="{05A7A462-1430-4B4E-976A-513015C3F0EF}"/>
    <cellStyle name="Comma 2 2 2 2 4 7 5 6" xfId="37408" xr:uid="{E1BF146E-CF76-4DAC-A547-1BE817B5234D}"/>
    <cellStyle name="Comma 2 2 2 2 4 7 5 7" xfId="19154" xr:uid="{4B47B64F-0DAE-49E7-BE14-C8C7EEBB7614}"/>
    <cellStyle name="Comma 2 2 2 2 4 7 6" xfId="14770" xr:uid="{E523F906-3A95-4D52-A004-38AC0543498F}"/>
    <cellStyle name="Comma 2 2 2 2 4 7 6 2" xfId="51278" xr:uid="{C87E4C3E-7038-4DE8-85A1-AB1FCC95732B}"/>
    <cellStyle name="Comma 2 2 2 2 4 7 6 3" xfId="33024" xr:uid="{5773643F-F230-4AE1-92D2-63EC2FB2EC98}"/>
    <cellStyle name="Comma 2 2 2 2 4 7 7" xfId="11120" xr:uid="{8CC1FD94-6C8B-4DFA-9279-C2F6125E9CD3}"/>
    <cellStyle name="Comma 2 2 2 2 4 7 7 2" xfId="47628" xr:uid="{B166242D-0ABC-4B34-AAFA-940BE5CE9131}"/>
    <cellStyle name="Comma 2 2 2 2 4 7 7 3" xfId="29374" xr:uid="{619806D1-FE6A-4C03-9532-4A4BF4A502F6}"/>
    <cellStyle name="Comma 2 2 2 2 4 7 8" xfId="7470" xr:uid="{78C889E4-2493-4F6A-B676-E19804B62B41}"/>
    <cellStyle name="Comma 2 2 2 2 4 7 8 2" xfId="43978" xr:uid="{E9F7C227-73C4-4358-89AE-A01123D9E414}"/>
    <cellStyle name="Comma 2 2 2 2 4 7 8 3" xfId="25724" xr:uid="{C5697A5D-8C46-483F-8643-89EF987205C0}"/>
    <cellStyle name="Comma 2 2 2 2 4 7 9" xfId="3820" xr:uid="{E4D27F4F-2B0B-4C44-80ED-A97DA792D232}"/>
    <cellStyle name="Comma 2 2 2 2 4 7 9 2" xfId="40328" xr:uid="{DC677F1B-449C-4574-B029-04AAE7CB1D79}"/>
    <cellStyle name="Comma 2 2 2 2 4 7 9 3" xfId="22074" xr:uid="{EA38C111-C2E7-4D4D-A567-BF0EAAADAF44}"/>
    <cellStyle name="Comma 2 2 2 2 4 8" xfId="2986" xr:uid="{61510DC8-12ED-4C9B-ACEF-BA686A7DFD5F}"/>
    <cellStyle name="Comma 2 2 2 2 4 8 2" xfId="17586" xr:uid="{0E33F54C-EC23-4021-8993-9BFCA2577D76}"/>
    <cellStyle name="Comma 2 2 2 2 4 8 2 2" xfId="54094" xr:uid="{82512CA6-8CF5-47C1-8FB7-82A1FF868623}"/>
    <cellStyle name="Comma 2 2 2 2 4 8 2 3" xfId="35840" xr:uid="{E4E06CA9-562C-4571-960D-BBC125BA334D}"/>
    <cellStyle name="Comma 2 2 2 2 4 8 3" xfId="13936" xr:uid="{2CEC619D-9E36-4A7D-A554-1803416FE01C}"/>
    <cellStyle name="Comma 2 2 2 2 4 8 3 2" xfId="50444" xr:uid="{38C8B527-030F-433C-961F-C02D74657BF1}"/>
    <cellStyle name="Comma 2 2 2 2 4 8 3 3" xfId="32190" xr:uid="{3C17D12E-332D-45E7-B2E2-C307783583DE}"/>
    <cellStyle name="Comma 2 2 2 2 4 8 4" xfId="10286" xr:uid="{19A4C62A-402D-43E6-912A-8E38ECBC3D40}"/>
    <cellStyle name="Comma 2 2 2 2 4 8 4 2" xfId="46794" xr:uid="{726C81C4-BDC2-4A54-96F4-CC4E77F97BB6}"/>
    <cellStyle name="Comma 2 2 2 2 4 8 4 3" xfId="28540" xr:uid="{3EE951D9-3E84-4F78-BC5E-E698CF6F0073}"/>
    <cellStyle name="Comma 2 2 2 2 4 8 5" xfId="6636" xr:uid="{39656A01-0851-40D9-8BE1-1FCAF5FF7D48}"/>
    <cellStyle name="Comma 2 2 2 2 4 8 5 2" xfId="43144" xr:uid="{8B35E610-3E70-4400-9CD5-946D211E6383}"/>
    <cellStyle name="Comma 2 2 2 2 4 8 5 3" xfId="24890" xr:uid="{DA283B30-3A8C-416A-8906-9E08F9D5E098}"/>
    <cellStyle name="Comma 2 2 2 2 4 8 6" xfId="39494" xr:uid="{E3615FC4-784B-439F-B4BD-EDE000C16D94}"/>
    <cellStyle name="Comma 2 2 2 2 4 8 7" xfId="21240" xr:uid="{2A4F325F-F7AD-4077-99A4-13763F15A098}"/>
    <cellStyle name="Comma 2 2 2 2 4 9" xfId="2256" xr:uid="{272A4090-DB2D-4C84-A3A6-A11F00E78961}"/>
    <cellStyle name="Comma 2 2 2 2 4 9 2" xfId="16856" xr:uid="{50493D8B-30C6-4B6D-8A1F-AA8819E8FA46}"/>
    <cellStyle name="Comma 2 2 2 2 4 9 2 2" xfId="53364" xr:uid="{AAF6A453-9AAA-4F22-BCCF-F3F84A8D3E60}"/>
    <cellStyle name="Comma 2 2 2 2 4 9 2 3" xfId="35110" xr:uid="{DB583B6D-1940-480F-96E5-733F96A84F48}"/>
    <cellStyle name="Comma 2 2 2 2 4 9 3" xfId="13206" xr:uid="{0383C836-9656-41A3-A8DF-CDD7BF22CC90}"/>
    <cellStyle name="Comma 2 2 2 2 4 9 3 2" xfId="49714" xr:uid="{F2476B98-6D59-4AE0-BD5F-075EE45BA9D8}"/>
    <cellStyle name="Comma 2 2 2 2 4 9 3 3" xfId="31460" xr:uid="{F8CB483E-A584-49DF-BB0D-F538CD52746B}"/>
    <cellStyle name="Comma 2 2 2 2 4 9 4" xfId="9556" xr:uid="{CF1E3FAD-CB59-4F63-8562-D7BFFDE47D01}"/>
    <cellStyle name="Comma 2 2 2 2 4 9 4 2" xfId="46064" xr:uid="{069D5FB7-3025-476D-B598-4B701221E6DE}"/>
    <cellStyle name="Comma 2 2 2 2 4 9 4 3" xfId="27810" xr:uid="{E64B9263-70BF-4817-AB83-0E6B966A5890}"/>
    <cellStyle name="Comma 2 2 2 2 4 9 5" xfId="5906" xr:uid="{5BE87F6A-5B2C-4540-9513-006EA2B59AC3}"/>
    <cellStyle name="Comma 2 2 2 2 4 9 5 2" xfId="42414" xr:uid="{83603F67-A6E5-458A-9D8E-5982C2B69A0D}"/>
    <cellStyle name="Comma 2 2 2 2 4 9 5 3" xfId="24160" xr:uid="{05F8B6C7-C61A-4C6E-AB2A-B2FBD1F56FD9}"/>
    <cellStyle name="Comma 2 2 2 2 4 9 6" xfId="38764" xr:uid="{5421F581-94EC-485B-B472-B957B0A7A6F0}"/>
    <cellStyle name="Comma 2 2 2 2 4 9 7" xfId="20510" xr:uid="{7F8ADDE9-BC6A-4646-B1F9-F823F4B201E2}"/>
    <cellStyle name="Comma 2 2 2 2 5" xfId="658" xr:uid="{D137B334-65E2-4AC3-AC54-826532CD706A}"/>
    <cellStyle name="Comma 2 2 2 2 5 10" xfId="37166" xr:uid="{9FF75549-5795-431D-AA7D-5486BE1934D8}"/>
    <cellStyle name="Comma 2 2 2 2 5 11" xfId="18912" xr:uid="{EE9AC14C-BD71-4D9E-8A13-1FDBB524A0D5}"/>
    <cellStyle name="Comma 2 2 2 2 5 2" xfId="3578" xr:uid="{F966E40C-A542-41B1-9F5B-5C71FADD7655}"/>
    <cellStyle name="Comma 2 2 2 2 5 2 2" xfId="18178" xr:uid="{B4384A3C-A3EA-4F6E-96C8-FF0E1A027C95}"/>
    <cellStyle name="Comma 2 2 2 2 5 2 2 2" xfId="54686" xr:uid="{9310D5DC-D66E-41CB-8F18-180E491F3A17}"/>
    <cellStyle name="Comma 2 2 2 2 5 2 2 3" xfId="36432" xr:uid="{432602C3-82FE-4DC5-997C-2B5C45CCB2D7}"/>
    <cellStyle name="Comma 2 2 2 2 5 2 3" xfId="14528" xr:uid="{D107AE00-FA8E-4CCA-9E50-01B50C42C7D9}"/>
    <cellStyle name="Comma 2 2 2 2 5 2 3 2" xfId="51036" xr:uid="{C748DCA9-3E13-4C42-9E89-1B77D21FC1B6}"/>
    <cellStyle name="Comma 2 2 2 2 5 2 3 3" xfId="32782" xr:uid="{9AB6240C-367D-409F-90F3-6E94D506D9A0}"/>
    <cellStyle name="Comma 2 2 2 2 5 2 4" xfId="10878" xr:uid="{2825F54F-760E-48FD-BE99-C7FCD77C8787}"/>
    <cellStyle name="Comma 2 2 2 2 5 2 4 2" xfId="47386" xr:uid="{E3C8B4E8-6778-4E8D-8911-C85DE539029F}"/>
    <cellStyle name="Comma 2 2 2 2 5 2 4 3" xfId="29132" xr:uid="{8C8B5D09-8892-41E4-BA71-95189A777B7B}"/>
    <cellStyle name="Comma 2 2 2 2 5 2 5" xfId="7228" xr:uid="{BC04CA3E-A950-43CC-AD0D-7F8CE87AF8E5}"/>
    <cellStyle name="Comma 2 2 2 2 5 2 5 2" xfId="43736" xr:uid="{1B9B336E-B565-46F7-846F-BFC40BFDE466}"/>
    <cellStyle name="Comma 2 2 2 2 5 2 5 3" xfId="25482" xr:uid="{D1412384-1AC0-4446-BFE2-8BBFBBA03D25}"/>
    <cellStyle name="Comma 2 2 2 2 5 2 6" xfId="40086" xr:uid="{EA7B1141-FE53-44F0-B990-AF8789D0D4E5}"/>
    <cellStyle name="Comma 2 2 2 2 5 2 7" xfId="21832" xr:uid="{1E0B5E9E-102D-4AC7-A78E-18C142FC90C3}"/>
    <cellStyle name="Comma 2 2 2 2 5 3" xfId="2848" xr:uid="{F93E3D53-4376-4C08-B938-A3EA862732A6}"/>
    <cellStyle name="Comma 2 2 2 2 5 3 2" xfId="17448" xr:uid="{3EE8971D-B402-4981-A180-1257BB72E4AB}"/>
    <cellStyle name="Comma 2 2 2 2 5 3 2 2" xfId="53956" xr:uid="{AB801CE9-4278-404B-A57E-5ECEB9CA472E}"/>
    <cellStyle name="Comma 2 2 2 2 5 3 2 3" xfId="35702" xr:uid="{9CE923F2-417A-4FD8-9850-7D10718A47C6}"/>
    <cellStyle name="Comma 2 2 2 2 5 3 3" xfId="13798" xr:uid="{DD049C7F-FC3C-4156-BFFF-05772F4FE112}"/>
    <cellStyle name="Comma 2 2 2 2 5 3 3 2" xfId="50306" xr:uid="{B5804C83-7184-40B0-B49C-24EBFC20E995}"/>
    <cellStyle name="Comma 2 2 2 2 5 3 3 3" xfId="32052" xr:uid="{C6DB079D-5868-4786-93B5-A5AD154B37DF}"/>
    <cellStyle name="Comma 2 2 2 2 5 3 4" xfId="10148" xr:uid="{435DFB24-2A46-4E94-87AF-C94386116C44}"/>
    <cellStyle name="Comma 2 2 2 2 5 3 4 2" xfId="46656" xr:uid="{757D24DD-1894-4196-BA55-C1E05CB33C1F}"/>
    <cellStyle name="Comma 2 2 2 2 5 3 4 3" xfId="28402" xr:uid="{95F98DBB-A7A4-4430-B648-2C9EF6C2E9C2}"/>
    <cellStyle name="Comma 2 2 2 2 5 3 5" xfId="6498" xr:uid="{F148E376-CA2C-44EC-9148-63A25E79249A}"/>
    <cellStyle name="Comma 2 2 2 2 5 3 5 2" xfId="43006" xr:uid="{6040EB56-21C7-4FEC-B4DE-902A2DDC0046}"/>
    <cellStyle name="Comma 2 2 2 2 5 3 5 3" xfId="24752" xr:uid="{CAC77CE1-77A1-48DA-B679-56843108F47F}"/>
    <cellStyle name="Comma 2 2 2 2 5 3 6" xfId="39356" xr:uid="{9C01282C-0146-4FE9-A3CE-8740850B1E6A}"/>
    <cellStyle name="Comma 2 2 2 2 5 3 7" xfId="21102" xr:uid="{C067CD9D-D933-41E4-B779-0B2698FBD0A2}"/>
    <cellStyle name="Comma 2 2 2 2 5 4" xfId="2118" xr:uid="{EEDF203F-ABA0-4AC9-8697-55219AFBE49F}"/>
    <cellStyle name="Comma 2 2 2 2 5 4 2" xfId="16718" xr:uid="{738A3C48-14B3-4DAD-8AA5-D5018B25DB95}"/>
    <cellStyle name="Comma 2 2 2 2 5 4 2 2" xfId="53226" xr:uid="{E1FE1020-FA06-46E5-9E2B-6E117AACF127}"/>
    <cellStyle name="Comma 2 2 2 2 5 4 2 3" xfId="34972" xr:uid="{AC21E0C3-4EB3-4BF7-A7B9-6CE78EF8C91C}"/>
    <cellStyle name="Comma 2 2 2 2 5 4 3" xfId="13068" xr:uid="{E3063CBC-59EE-4432-A677-9999F56B965B}"/>
    <cellStyle name="Comma 2 2 2 2 5 4 3 2" xfId="49576" xr:uid="{42C727E6-80A1-4F58-B5DA-B7CB4513389C}"/>
    <cellStyle name="Comma 2 2 2 2 5 4 3 3" xfId="31322" xr:uid="{570A63B1-2BFF-4A2B-9267-55C559DFC1CE}"/>
    <cellStyle name="Comma 2 2 2 2 5 4 4" xfId="9418" xr:uid="{23F60708-AA8E-4197-828E-D229EBA334DB}"/>
    <cellStyle name="Comma 2 2 2 2 5 4 4 2" xfId="45926" xr:uid="{A8458111-DA7E-4A75-8D69-21B1686C949D}"/>
    <cellStyle name="Comma 2 2 2 2 5 4 4 3" xfId="27672" xr:uid="{CAA4776C-B0F8-4029-9290-75E6A3EF211A}"/>
    <cellStyle name="Comma 2 2 2 2 5 4 5" xfId="5768" xr:uid="{EC848727-AE57-499A-9940-ED8AFBD015E8}"/>
    <cellStyle name="Comma 2 2 2 2 5 4 5 2" xfId="42276" xr:uid="{12734E2A-B546-46BF-A959-418524791732}"/>
    <cellStyle name="Comma 2 2 2 2 5 4 5 3" xfId="24022" xr:uid="{D75986B9-67AE-4523-AA28-ECDD26618560}"/>
    <cellStyle name="Comma 2 2 2 2 5 4 6" xfId="38626" xr:uid="{149B96BE-4CED-45F5-8DC6-A96B5795E3CE}"/>
    <cellStyle name="Comma 2 2 2 2 5 4 7" xfId="20372" xr:uid="{F75516F9-DC85-4715-873E-490C571A6A6F}"/>
    <cellStyle name="Comma 2 2 2 2 5 5" xfId="1388" xr:uid="{5947DE89-56E7-4241-AF2E-F8902AF97827}"/>
    <cellStyle name="Comma 2 2 2 2 5 5 2" xfId="15988" xr:uid="{A3895589-D8C7-4C3E-A007-A4673078F778}"/>
    <cellStyle name="Comma 2 2 2 2 5 5 2 2" xfId="52496" xr:uid="{B3BA5B7D-9365-4987-8EFF-DFD00245265C}"/>
    <cellStyle name="Comma 2 2 2 2 5 5 2 3" xfId="34242" xr:uid="{FA90B109-2A80-44A2-92F7-7D8539E7B721}"/>
    <cellStyle name="Comma 2 2 2 2 5 5 3" xfId="12338" xr:uid="{D54AA498-654F-4254-85B5-7D5F6C8A72A7}"/>
    <cellStyle name="Comma 2 2 2 2 5 5 3 2" xfId="48846" xr:uid="{87188868-1AAF-4BB5-9CB4-8B2174630E4E}"/>
    <cellStyle name="Comma 2 2 2 2 5 5 3 3" xfId="30592" xr:uid="{77AF3750-B3FB-431E-BB68-41A6863F331F}"/>
    <cellStyle name="Comma 2 2 2 2 5 5 4" xfId="8688" xr:uid="{8799A811-685D-4E99-BABD-6F2FBB466769}"/>
    <cellStyle name="Comma 2 2 2 2 5 5 4 2" xfId="45196" xr:uid="{D33FFDBD-C163-4511-BC31-476A01096290}"/>
    <cellStyle name="Comma 2 2 2 2 5 5 4 3" xfId="26942" xr:uid="{1C4D1818-0C9B-452F-9B80-4FE8BD900587}"/>
    <cellStyle name="Comma 2 2 2 2 5 5 5" xfId="5038" xr:uid="{1AC9AA43-D2A2-4DD7-AFCB-A8DCD181DE7E}"/>
    <cellStyle name="Comma 2 2 2 2 5 5 5 2" xfId="41546" xr:uid="{57368654-FA76-416C-9029-7A95C41404BC}"/>
    <cellStyle name="Comma 2 2 2 2 5 5 5 3" xfId="23292" xr:uid="{B9790955-879A-42E3-A3B5-D66EA809EDCC}"/>
    <cellStyle name="Comma 2 2 2 2 5 5 6" xfId="37896" xr:uid="{1958EC6B-4CE4-45FD-9757-44F5F0BF52DE}"/>
    <cellStyle name="Comma 2 2 2 2 5 5 7" xfId="19642" xr:uid="{D87A569F-EC37-4262-9957-3F26D3E4DC62}"/>
    <cellStyle name="Comma 2 2 2 2 5 6" xfId="15258" xr:uid="{53521C20-54C7-429D-9A2A-6C4957FC513E}"/>
    <cellStyle name="Comma 2 2 2 2 5 6 2" xfId="51766" xr:uid="{5A106DB3-F846-460E-8123-F8E3AA737065}"/>
    <cellStyle name="Comma 2 2 2 2 5 6 3" xfId="33512" xr:uid="{03BBEBAB-CAFC-4896-9DE4-700AD351B91E}"/>
    <cellStyle name="Comma 2 2 2 2 5 7" xfId="11608" xr:uid="{6DFAAA10-C36B-4B83-90F3-A7F326CAAB59}"/>
    <cellStyle name="Comma 2 2 2 2 5 7 2" xfId="48116" xr:uid="{24786D9F-A085-452D-A5E6-7ED365C94127}"/>
    <cellStyle name="Comma 2 2 2 2 5 7 3" xfId="29862" xr:uid="{8F662AEF-FE30-4569-A4EA-5568C64BA88A}"/>
    <cellStyle name="Comma 2 2 2 2 5 8" xfId="7958" xr:uid="{3A29AFBF-9503-44F5-9E5E-657F020C0741}"/>
    <cellStyle name="Comma 2 2 2 2 5 8 2" xfId="44466" xr:uid="{FE73E78F-64A3-466D-A4EA-0076ADE879D4}"/>
    <cellStyle name="Comma 2 2 2 2 5 8 3" xfId="26212" xr:uid="{E711A70C-D509-4D3D-A95D-056F85E72F1C}"/>
    <cellStyle name="Comma 2 2 2 2 5 9" xfId="4308" xr:uid="{3A7A3350-0FC1-4C70-A6E1-E5C38AB1AB49}"/>
    <cellStyle name="Comma 2 2 2 2 5 9 2" xfId="40816" xr:uid="{ABD39820-BAE4-4EB8-93AD-3C9E425A464B}"/>
    <cellStyle name="Comma 2 2 2 2 5 9 3" xfId="22562" xr:uid="{E5883EB3-36BE-4871-93A6-23E2A4B8D20C}"/>
    <cellStyle name="Comma 2 2 2 2 6" xfId="554" xr:uid="{BADECA2F-53A8-46F6-BFEE-F4EFFC7AE780}"/>
    <cellStyle name="Comma 2 2 2 2 6 10" xfId="37062" xr:uid="{FBD81B16-8C34-4C5D-80F2-82B993542A23}"/>
    <cellStyle name="Comma 2 2 2 2 6 11" xfId="18808" xr:uid="{A0538B06-92BC-41C6-A051-F5917CB7ED3C}"/>
    <cellStyle name="Comma 2 2 2 2 6 2" xfId="3474" xr:uid="{A71F06D3-D593-4882-B07C-1A66D196E617}"/>
    <cellStyle name="Comma 2 2 2 2 6 2 2" xfId="18074" xr:uid="{FE0F605F-B40E-43FE-B461-0F036A9335BB}"/>
    <cellStyle name="Comma 2 2 2 2 6 2 2 2" xfId="54582" xr:uid="{86A12D76-98AA-49F8-A451-443583D911AC}"/>
    <cellStyle name="Comma 2 2 2 2 6 2 2 3" xfId="36328" xr:uid="{D0F17DBC-6FF6-4E38-9985-CBA1B6C2EB02}"/>
    <cellStyle name="Comma 2 2 2 2 6 2 3" xfId="14424" xr:uid="{E2F64F77-8329-4FF9-A872-44D1DAEC0720}"/>
    <cellStyle name="Comma 2 2 2 2 6 2 3 2" xfId="50932" xr:uid="{A5875295-3CDB-4998-BA12-56920A4CF4DB}"/>
    <cellStyle name="Comma 2 2 2 2 6 2 3 3" xfId="32678" xr:uid="{32A077EE-5B9F-47E9-9498-1110E6EB61BE}"/>
    <cellStyle name="Comma 2 2 2 2 6 2 4" xfId="10774" xr:uid="{EEF831F0-DE01-43A9-9B0A-4D260F22D162}"/>
    <cellStyle name="Comma 2 2 2 2 6 2 4 2" xfId="47282" xr:uid="{A5E38AEC-DDE5-4EA2-8C13-BBF4E9CEDA34}"/>
    <cellStyle name="Comma 2 2 2 2 6 2 4 3" xfId="29028" xr:uid="{9A7725B9-AE07-4317-82FE-7B34532E3954}"/>
    <cellStyle name="Comma 2 2 2 2 6 2 5" xfId="7124" xr:uid="{7F06E250-6D90-4E04-897A-D4157129B74B}"/>
    <cellStyle name="Comma 2 2 2 2 6 2 5 2" xfId="43632" xr:uid="{C80C758B-E2BD-4F11-A16F-3446BCB98C71}"/>
    <cellStyle name="Comma 2 2 2 2 6 2 5 3" xfId="25378" xr:uid="{72DBE45F-F165-44FA-BFEB-D9C5E5453745}"/>
    <cellStyle name="Comma 2 2 2 2 6 2 6" xfId="39982" xr:uid="{DF8F5952-1014-4D64-A3E7-870DB174CDC7}"/>
    <cellStyle name="Comma 2 2 2 2 6 2 7" xfId="21728" xr:uid="{A0D671E9-C71A-486D-9F8D-068B98C3F400}"/>
    <cellStyle name="Comma 2 2 2 2 6 3" xfId="2744" xr:uid="{3D8771F9-FFD3-4150-906B-E2E11E9852BD}"/>
    <cellStyle name="Comma 2 2 2 2 6 3 2" xfId="17344" xr:uid="{323629CD-D243-4DEA-976E-C6D667A98C48}"/>
    <cellStyle name="Comma 2 2 2 2 6 3 2 2" xfId="53852" xr:uid="{9B49E912-0896-411C-9E57-D82EC382A309}"/>
    <cellStyle name="Comma 2 2 2 2 6 3 2 3" xfId="35598" xr:uid="{07220060-1C48-488D-8F3A-A0257A305858}"/>
    <cellStyle name="Comma 2 2 2 2 6 3 3" xfId="13694" xr:uid="{3257AFAE-F9AD-4D79-8F27-70252FDB0DA0}"/>
    <cellStyle name="Comma 2 2 2 2 6 3 3 2" xfId="50202" xr:uid="{277223D0-52C7-46BC-ABE9-36C7E9407DD7}"/>
    <cellStyle name="Comma 2 2 2 2 6 3 3 3" xfId="31948" xr:uid="{C3765063-FD6A-4DC1-B3C3-F586C3D1D86A}"/>
    <cellStyle name="Comma 2 2 2 2 6 3 4" xfId="10044" xr:uid="{443514B5-D94B-492C-8710-36CBBFBBA1BC}"/>
    <cellStyle name="Comma 2 2 2 2 6 3 4 2" xfId="46552" xr:uid="{2AC563D7-5798-4B29-9467-C0A9C6209CE4}"/>
    <cellStyle name="Comma 2 2 2 2 6 3 4 3" xfId="28298" xr:uid="{7464B7DC-612B-45E5-84EA-FC4F1156D0C2}"/>
    <cellStyle name="Comma 2 2 2 2 6 3 5" xfId="6394" xr:uid="{20B3402F-D19D-40C3-B09F-DF084A3B48DC}"/>
    <cellStyle name="Comma 2 2 2 2 6 3 5 2" xfId="42902" xr:uid="{7AC39D3D-4ADB-4100-A453-1A95474F81BC}"/>
    <cellStyle name="Comma 2 2 2 2 6 3 5 3" xfId="24648" xr:uid="{85C1EF48-5130-4C51-8883-90DCE42814AF}"/>
    <cellStyle name="Comma 2 2 2 2 6 3 6" xfId="39252" xr:uid="{845B1686-93DB-46A3-A02C-2A8FBFA1D82E}"/>
    <cellStyle name="Comma 2 2 2 2 6 3 7" xfId="20998" xr:uid="{42FCB107-A74B-4081-B33B-E3EE4202EE6D}"/>
    <cellStyle name="Comma 2 2 2 2 6 4" xfId="2014" xr:uid="{1291F5C3-0D6F-4D30-A005-D0CBFD0272C0}"/>
    <cellStyle name="Comma 2 2 2 2 6 4 2" xfId="16614" xr:uid="{E392BE0C-5DF5-41C0-8133-61DE07A6AE93}"/>
    <cellStyle name="Comma 2 2 2 2 6 4 2 2" xfId="53122" xr:uid="{C24640ED-B934-4B7D-8BCB-5D04F7757757}"/>
    <cellStyle name="Comma 2 2 2 2 6 4 2 3" xfId="34868" xr:uid="{D1AF5033-4812-4CB4-B37B-87BB9C572FD4}"/>
    <cellStyle name="Comma 2 2 2 2 6 4 3" xfId="12964" xr:uid="{8BA69D19-17C2-4C42-8220-342558CC585B}"/>
    <cellStyle name="Comma 2 2 2 2 6 4 3 2" xfId="49472" xr:uid="{B94AB736-D3EF-4CE8-9DDB-5AAE7AA796A0}"/>
    <cellStyle name="Comma 2 2 2 2 6 4 3 3" xfId="31218" xr:uid="{02CDEB17-EB7E-484E-8C08-DB62D195B82F}"/>
    <cellStyle name="Comma 2 2 2 2 6 4 4" xfId="9314" xr:uid="{3E679C92-0D47-451C-92CA-A9D1376AC1E5}"/>
    <cellStyle name="Comma 2 2 2 2 6 4 4 2" xfId="45822" xr:uid="{02190833-76D2-4043-960E-6E72EEE36A72}"/>
    <cellStyle name="Comma 2 2 2 2 6 4 4 3" xfId="27568" xr:uid="{94FB1D15-4579-484B-8C57-EE4F2427B917}"/>
    <cellStyle name="Comma 2 2 2 2 6 4 5" xfId="5664" xr:uid="{AE042C7D-AD64-4208-A528-35454A839510}"/>
    <cellStyle name="Comma 2 2 2 2 6 4 5 2" xfId="42172" xr:uid="{0F649DBA-EDE5-49F3-9EF7-78E78F07D09E}"/>
    <cellStyle name="Comma 2 2 2 2 6 4 5 3" xfId="23918" xr:uid="{EAA87BA0-DE80-4807-B8BA-893D47DF748B}"/>
    <cellStyle name="Comma 2 2 2 2 6 4 6" xfId="38522" xr:uid="{64C118D2-CE57-491D-AE44-AEB6EC31169E}"/>
    <cellStyle name="Comma 2 2 2 2 6 4 7" xfId="20268" xr:uid="{8722496D-2E4D-4CC5-8F3B-B60DD210F146}"/>
    <cellStyle name="Comma 2 2 2 2 6 5" xfId="1284" xr:uid="{6E8543B9-43D8-4422-B77E-685F6091230F}"/>
    <cellStyle name="Comma 2 2 2 2 6 5 2" xfId="15884" xr:uid="{5B4E0DBB-C386-416F-9600-F5D09B81D533}"/>
    <cellStyle name="Comma 2 2 2 2 6 5 2 2" xfId="52392" xr:uid="{112AECBA-9F4D-437A-8DD8-2E71CF8E8190}"/>
    <cellStyle name="Comma 2 2 2 2 6 5 2 3" xfId="34138" xr:uid="{EB3EBBE0-1931-4564-9A31-863924995DCA}"/>
    <cellStyle name="Comma 2 2 2 2 6 5 3" xfId="12234" xr:uid="{484DA6F7-E4EA-46F5-816A-C2482E731184}"/>
    <cellStyle name="Comma 2 2 2 2 6 5 3 2" xfId="48742" xr:uid="{8BAF7DAB-B58E-4E52-9041-E414611DF0F0}"/>
    <cellStyle name="Comma 2 2 2 2 6 5 3 3" xfId="30488" xr:uid="{7E065A42-FBB5-4D7E-A0D6-4382F0A48C05}"/>
    <cellStyle name="Comma 2 2 2 2 6 5 4" xfId="8584" xr:uid="{56D458BF-D118-4D5E-9C71-A7278A178449}"/>
    <cellStyle name="Comma 2 2 2 2 6 5 4 2" xfId="45092" xr:uid="{C9BF91C0-6F64-43EB-9B3C-921365D0EC25}"/>
    <cellStyle name="Comma 2 2 2 2 6 5 4 3" xfId="26838" xr:uid="{77286290-262F-40F5-BCBA-1F32F083E490}"/>
    <cellStyle name="Comma 2 2 2 2 6 5 5" xfId="4934" xr:uid="{D82AE850-8271-49F6-A328-BF9DDD6C741C}"/>
    <cellStyle name="Comma 2 2 2 2 6 5 5 2" xfId="41442" xr:uid="{2F9F9843-08E9-4A98-B182-8ED993359650}"/>
    <cellStyle name="Comma 2 2 2 2 6 5 5 3" xfId="23188" xr:uid="{EDD14993-43DC-45C6-A7D3-8D0667E8D8D0}"/>
    <cellStyle name="Comma 2 2 2 2 6 5 6" xfId="37792" xr:uid="{4F474AC5-7E23-41F1-9008-03425493E565}"/>
    <cellStyle name="Comma 2 2 2 2 6 5 7" xfId="19538" xr:uid="{6B7C8CF8-8956-439A-9F92-C50C35551B22}"/>
    <cellStyle name="Comma 2 2 2 2 6 6" xfId="15154" xr:uid="{DFBF2961-7846-4FB2-96C1-1EEAEDFADD14}"/>
    <cellStyle name="Comma 2 2 2 2 6 6 2" xfId="51662" xr:uid="{903427F5-5F1A-48A9-B173-D82FB436EA85}"/>
    <cellStyle name="Comma 2 2 2 2 6 6 3" xfId="33408" xr:uid="{747B88BB-535A-41C8-B88B-1F7A26E853D3}"/>
    <cellStyle name="Comma 2 2 2 2 6 7" xfId="11504" xr:uid="{70C8C5BA-C43D-4E12-9C5D-335982B0ECC7}"/>
    <cellStyle name="Comma 2 2 2 2 6 7 2" xfId="48012" xr:uid="{5A44CE75-B32B-457C-B601-1377E0496A5B}"/>
    <cellStyle name="Comma 2 2 2 2 6 7 3" xfId="29758" xr:uid="{97BEEE99-0A62-4B1D-960D-DC7B12B9054E}"/>
    <cellStyle name="Comma 2 2 2 2 6 8" xfId="7854" xr:uid="{849DCBB7-CF59-4608-94C8-AD4FB1B1313A}"/>
    <cellStyle name="Comma 2 2 2 2 6 8 2" xfId="44362" xr:uid="{B327D634-7A89-42FF-B864-C7C2A1398DC3}"/>
    <cellStyle name="Comma 2 2 2 2 6 8 3" xfId="26108" xr:uid="{4E370152-9FE8-4586-871A-66030245E567}"/>
    <cellStyle name="Comma 2 2 2 2 6 9" xfId="4204" xr:uid="{C50DAE27-32F8-4F7F-AD14-E58D196BD6E3}"/>
    <cellStyle name="Comma 2 2 2 2 6 9 2" xfId="40712" xr:uid="{AEDDF47A-ABAA-4D12-81DE-30E60D09476C}"/>
    <cellStyle name="Comma 2 2 2 2 6 9 3" xfId="22458" xr:uid="{932A7877-3130-4150-9203-6DDE75AB85F6}"/>
    <cellStyle name="Comma 2 2 2 2 7" xfId="450" xr:uid="{89D78A61-7E12-4E39-8C9B-A89A05FA3241}"/>
    <cellStyle name="Comma 2 2 2 2 7 10" xfId="36958" xr:uid="{40579EF7-05B1-40CE-9614-34DE846B1DA1}"/>
    <cellStyle name="Comma 2 2 2 2 7 11" xfId="18704" xr:uid="{00514C77-8FDB-4CAF-B0F2-DD26ADA2691D}"/>
    <cellStyle name="Comma 2 2 2 2 7 2" xfId="3370" xr:uid="{A9AC549A-7F70-4244-B864-3660E2166814}"/>
    <cellStyle name="Comma 2 2 2 2 7 2 2" xfId="17970" xr:uid="{D88A4FD1-711D-4E07-B28A-53FCFDD1B983}"/>
    <cellStyle name="Comma 2 2 2 2 7 2 2 2" xfId="54478" xr:uid="{FDC1899B-0D0C-44CB-B704-CA0AA63871C6}"/>
    <cellStyle name="Comma 2 2 2 2 7 2 2 3" xfId="36224" xr:uid="{53B9CA0C-E3EB-4D35-ABDA-D2D11FA34ABF}"/>
    <cellStyle name="Comma 2 2 2 2 7 2 3" xfId="14320" xr:uid="{8057225A-DA60-47F7-AEFC-933C7AB59B7E}"/>
    <cellStyle name="Comma 2 2 2 2 7 2 3 2" xfId="50828" xr:uid="{BDB4A25A-2F3F-4B43-9DA2-CEEECFDBC1F8}"/>
    <cellStyle name="Comma 2 2 2 2 7 2 3 3" xfId="32574" xr:uid="{532617D2-2E4C-4B9C-9CC8-3E8C5CE18C23}"/>
    <cellStyle name="Comma 2 2 2 2 7 2 4" xfId="10670" xr:uid="{A7F0A013-4511-48F1-A8B7-666595DF1416}"/>
    <cellStyle name="Comma 2 2 2 2 7 2 4 2" xfId="47178" xr:uid="{F07D37EA-D9CB-43F9-887B-437CF3AA492C}"/>
    <cellStyle name="Comma 2 2 2 2 7 2 4 3" xfId="28924" xr:uid="{A89829A5-A317-4C22-8469-ABA8C9996BBE}"/>
    <cellStyle name="Comma 2 2 2 2 7 2 5" xfId="7020" xr:uid="{7C3D1BDF-5F44-41E7-A602-9AF062207377}"/>
    <cellStyle name="Comma 2 2 2 2 7 2 5 2" xfId="43528" xr:uid="{88FD2704-EDC9-46D1-A23A-A66DF92FFBF7}"/>
    <cellStyle name="Comma 2 2 2 2 7 2 5 3" xfId="25274" xr:uid="{65EEBCEB-8041-41CB-B924-0F3267660E60}"/>
    <cellStyle name="Comma 2 2 2 2 7 2 6" xfId="39878" xr:uid="{E246A9B2-3374-4A0F-B099-D0FD5559DF0C}"/>
    <cellStyle name="Comma 2 2 2 2 7 2 7" xfId="21624" xr:uid="{CA023D3B-8DB9-4709-8A71-041C43997C89}"/>
    <cellStyle name="Comma 2 2 2 2 7 3" xfId="2640" xr:uid="{DCDB4DC1-C31E-4106-8A3A-B405545BF271}"/>
    <cellStyle name="Comma 2 2 2 2 7 3 2" xfId="17240" xr:uid="{68E57987-8E6F-44F0-A840-9B69F93882E5}"/>
    <cellStyle name="Comma 2 2 2 2 7 3 2 2" xfId="53748" xr:uid="{7274AB47-0C1E-4A24-A0DB-8D847515E6A9}"/>
    <cellStyle name="Comma 2 2 2 2 7 3 2 3" xfId="35494" xr:uid="{4B47B2B8-1142-4742-AA47-8F09CB5BCBD0}"/>
    <cellStyle name="Comma 2 2 2 2 7 3 3" xfId="13590" xr:uid="{51329186-B443-4B23-A7B8-897549137A22}"/>
    <cellStyle name="Comma 2 2 2 2 7 3 3 2" xfId="50098" xr:uid="{AB110602-A40B-4E93-884A-B1410ABD7067}"/>
    <cellStyle name="Comma 2 2 2 2 7 3 3 3" xfId="31844" xr:uid="{498ADFB0-0F7C-4F85-8631-46D157376E17}"/>
    <cellStyle name="Comma 2 2 2 2 7 3 4" xfId="9940" xr:uid="{78E9348A-F98D-49ED-B045-9E32DA258A61}"/>
    <cellStyle name="Comma 2 2 2 2 7 3 4 2" xfId="46448" xr:uid="{450FDABE-513A-4D1B-A8B1-927E2EFEFC50}"/>
    <cellStyle name="Comma 2 2 2 2 7 3 4 3" xfId="28194" xr:uid="{78C3A60B-B06B-4686-806D-69EAF15C36F4}"/>
    <cellStyle name="Comma 2 2 2 2 7 3 5" xfId="6290" xr:uid="{2767DBBA-1B64-46AD-9DCE-980131950EB5}"/>
    <cellStyle name="Comma 2 2 2 2 7 3 5 2" xfId="42798" xr:uid="{8B366F6B-035D-4224-80DA-0FAD2B7F2399}"/>
    <cellStyle name="Comma 2 2 2 2 7 3 5 3" xfId="24544" xr:uid="{7DDD81DA-814F-4606-902E-9B5ADBEEE362}"/>
    <cellStyle name="Comma 2 2 2 2 7 3 6" xfId="39148" xr:uid="{333E73F7-E043-4AC1-8A1F-1841C0A523C4}"/>
    <cellStyle name="Comma 2 2 2 2 7 3 7" xfId="20894" xr:uid="{0C1089AF-02C7-4368-A7D5-1FCFF6ED8B6B}"/>
    <cellStyle name="Comma 2 2 2 2 7 4" xfId="1910" xr:uid="{074AB2D9-BF4C-45C9-85FD-E411C52D0901}"/>
    <cellStyle name="Comma 2 2 2 2 7 4 2" xfId="16510" xr:uid="{EDD914D7-12A6-4B74-8481-3845DF5BBA13}"/>
    <cellStyle name="Comma 2 2 2 2 7 4 2 2" xfId="53018" xr:uid="{B4B5B3BB-4065-4916-A4DD-C8B11E9EA332}"/>
    <cellStyle name="Comma 2 2 2 2 7 4 2 3" xfId="34764" xr:uid="{AD7322A3-17F0-484F-BC7E-DBDE9E38095A}"/>
    <cellStyle name="Comma 2 2 2 2 7 4 3" xfId="12860" xr:uid="{3968F187-A6BB-4F6A-A534-E90D1CC9FC62}"/>
    <cellStyle name="Comma 2 2 2 2 7 4 3 2" xfId="49368" xr:uid="{837557D6-D058-4556-B0B4-297B8D096BBC}"/>
    <cellStyle name="Comma 2 2 2 2 7 4 3 3" xfId="31114" xr:uid="{C10AD9CB-FCA6-4653-9E2B-A4518B9921F0}"/>
    <cellStyle name="Comma 2 2 2 2 7 4 4" xfId="9210" xr:uid="{1CCB31C1-4377-4947-88F3-E7AE9295430E}"/>
    <cellStyle name="Comma 2 2 2 2 7 4 4 2" xfId="45718" xr:uid="{ACDDF2FC-0537-4633-8F2E-0FDB962F36C5}"/>
    <cellStyle name="Comma 2 2 2 2 7 4 4 3" xfId="27464" xr:uid="{57EF7D69-28B4-40DC-9E73-A0F26313CE65}"/>
    <cellStyle name="Comma 2 2 2 2 7 4 5" xfId="5560" xr:uid="{E6E3B3EE-87EE-413E-BBB2-627C594732D7}"/>
    <cellStyle name="Comma 2 2 2 2 7 4 5 2" xfId="42068" xr:uid="{D1119C3F-6E0D-44FC-B87C-DA362D933235}"/>
    <cellStyle name="Comma 2 2 2 2 7 4 5 3" xfId="23814" xr:uid="{552F79A5-6B31-435A-A820-02623F5A85E6}"/>
    <cellStyle name="Comma 2 2 2 2 7 4 6" xfId="38418" xr:uid="{C23B130A-DAFA-4B03-90D6-05950A694CEA}"/>
    <cellStyle name="Comma 2 2 2 2 7 4 7" xfId="20164" xr:uid="{9A884442-7EFE-4E87-A297-94C8558EBE79}"/>
    <cellStyle name="Comma 2 2 2 2 7 5" xfId="1180" xr:uid="{175FA95B-FD0F-4F04-A441-C1320B825E0D}"/>
    <cellStyle name="Comma 2 2 2 2 7 5 2" xfId="15780" xr:uid="{587A6145-5579-4E58-A427-443B7E921E65}"/>
    <cellStyle name="Comma 2 2 2 2 7 5 2 2" xfId="52288" xr:uid="{B02BBE67-D08A-4FF2-A864-DD10C351C168}"/>
    <cellStyle name="Comma 2 2 2 2 7 5 2 3" xfId="34034" xr:uid="{7420C14E-D2D4-4501-84A6-541B3F352389}"/>
    <cellStyle name="Comma 2 2 2 2 7 5 3" xfId="12130" xr:uid="{4119B068-FA0E-4593-A8E0-181AD5E5F05A}"/>
    <cellStyle name="Comma 2 2 2 2 7 5 3 2" xfId="48638" xr:uid="{5FD644C9-4040-43CE-9126-3B4AE39CEE8E}"/>
    <cellStyle name="Comma 2 2 2 2 7 5 3 3" xfId="30384" xr:uid="{5F8C00A8-DB21-499F-90CC-17E13541A82D}"/>
    <cellStyle name="Comma 2 2 2 2 7 5 4" xfId="8480" xr:uid="{A5F1708C-01BD-4CAB-AE62-5B6ABCE11E48}"/>
    <cellStyle name="Comma 2 2 2 2 7 5 4 2" xfId="44988" xr:uid="{A6268984-8991-4F5C-A3C8-513B8DDB085F}"/>
    <cellStyle name="Comma 2 2 2 2 7 5 4 3" xfId="26734" xr:uid="{38A647FC-038F-4DEC-91F4-2CF66EF26737}"/>
    <cellStyle name="Comma 2 2 2 2 7 5 5" xfId="4830" xr:uid="{34A9A9C5-2BF3-4519-B748-BBFD5BE12263}"/>
    <cellStyle name="Comma 2 2 2 2 7 5 5 2" xfId="41338" xr:uid="{2625A0BE-30FD-45F9-A096-53C6FF237125}"/>
    <cellStyle name="Comma 2 2 2 2 7 5 5 3" xfId="23084" xr:uid="{C8CC91A0-4680-46CB-96CA-D861D42B5D76}"/>
    <cellStyle name="Comma 2 2 2 2 7 5 6" xfId="37688" xr:uid="{C00AC1A0-F961-45DD-82AD-7A6982E63CF5}"/>
    <cellStyle name="Comma 2 2 2 2 7 5 7" xfId="19434" xr:uid="{D73C85E3-CCD0-4296-9D84-A73938649723}"/>
    <cellStyle name="Comma 2 2 2 2 7 6" xfId="15050" xr:uid="{B3FFCE5B-5517-48C1-AF7C-AB5453355763}"/>
    <cellStyle name="Comma 2 2 2 2 7 6 2" xfId="51558" xr:uid="{234683AC-05B9-4A2A-8E29-E9FE02EE7811}"/>
    <cellStyle name="Comma 2 2 2 2 7 6 3" xfId="33304" xr:uid="{3BA58317-9466-4DF7-9907-DC441A4D4ADA}"/>
    <cellStyle name="Comma 2 2 2 2 7 7" xfId="11400" xr:uid="{1A4BB0C7-9FD9-4F5D-93A8-53AA59DE84F8}"/>
    <cellStyle name="Comma 2 2 2 2 7 7 2" xfId="47908" xr:uid="{2FF4AD5E-162D-4CBB-AFB2-8DED466251A5}"/>
    <cellStyle name="Comma 2 2 2 2 7 7 3" xfId="29654" xr:uid="{81DC91A3-8D65-4740-B230-579908C5FC3F}"/>
    <cellStyle name="Comma 2 2 2 2 7 8" xfId="7750" xr:uid="{F2535686-6704-41C2-830C-149F1BFD6EA3}"/>
    <cellStyle name="Comma 2 2 2 2 7 8 2" xfId="44258" xr:uid="{C8895EE9-7FF1-4403-86A7-CD1042F89CBB}"/>
    <cellStyle name="Comma 2 2 2 2 7 8 3" xfId="26004" xr:uid="{58B9319A-CCD1-4F02-8CA2-68C63F858D99}"/>
    <cellStyle name="Comma 2 2 2 2 7 9" xfId="4100" xr:uid="{79B5A2E1-722B-4609-A8BD-6CB16DD273B8}"/>
    <cellStyle name="Comma 2 2 2 2 7 9 2" xfId="40608" xr:uid="{80EA6652-5FDA-43E2-BC56-641F84EEBEA4}"/>
    <cellStyle name="Comma 2 2 2 2 7 9 3" xfId="22354" xr:uid="{42DC835F-53D7-4016-9579-7A0D8DF2C8BD}"/>
    <cellStyle name="Comma 2 2 2 2 8" xfId="346" xr:uid="{22ED50CE-6AE4-4377-B9C1-41387E52B5BC}"/>
    <cellStyle name="Comma 2 2 2 2 8 10" xfId="36854" xr:uid="{33F8292F-C24B-440D-AA37-208F269053BF}"/>
    <cellStyle name="Comma 2 2 2 2 8 11" xfId="18600" xr:uid="{3279602F-6F2B-41F0-9679-1D479E31E8B1}"/>
    <cellStyle name="Comma 2 2 2 2 8 2" xfId="3266" xr:uid="{59DD5B8E-9A14-49A8-92E0-CF51B665071C}"/>
    <cellStyle name="Comma 2 2 2 2 8 2 2" xfId="17866" xr:uid="{7CB9F453-EBCC-4337-BA8F-7111AD188566}"/>
    <cellStyle name="Comma 2 2 2 2 8 2 2 2" xfId="54374" xr:uid="{37D04C88-BA13-40E4-B450-AC92256BD457}"/>
    <cellStyle name="Comma 2 2 2 2 8 2 2 3" xfId="36120" xr:uid="{1AADE4F7-E575-4268-A4ED-38952CB606CD}"/>
    <cellStyle name="Comma 2 2 2 2 8 2 3" xfId="14216" xr:uid="{EC897D55-4CFB-485D-9F9B-3D468D6B04F6}"/>
    <cellStyle name="Comma 2 2 2 2 8 2 3 2" xfId="50724" xr:uid="{9BB8303B-D56D-4386-A8C6-562437C96E35}"/>
    <cellStyle name="Comma 2 2 2 2 8 2 3 3" xfId="32470" xr:uid="{D9D36C21-32C3-4A54-90A2-530B1D9EA640}"/>
    <cellStyle name="Comma 2 2 2 2 8 2 4" xfId="10566" xr:uid="{9C110439-B0CB-4A72-87CB-2F58ED3F2D8B}"/>
    <cellStyle name="Comma 2 2 2 2 8 2 4 2" xfId="47074" xr:uid="{5D55FB7F-6ED8-40A5-A4DD-0DE5099FB38A}"/>
    <cellStyle name="Comma 2 2 2 2 8 2 4 3" xfId="28820" xr:uid="{C8C1507E-A294-4BF1-8261-361895D30438}"/>
    <cellStyle name="Comma 2 2 2 2 8 2 5" xfId="6916" xr:uid="{278985B8-E042-43FB-8135-3B8197870E38}"/>
    <cellStyle name="Comma 2 2 2 2 8 2 5 2" xfId="43424" xr:uid="{66A67F56-5D9F-41FC-B130-CEC34A78B17D}"/>
    <cellStyle name="Comma 2 2 2 2 8 2 5 3" xfId="25170" xr:uid="{8B8B25E6-E3B6-42D5-A51B-C33275897D32}"/>
    <cellStyle name="Comma 2 2 2 2 8 2 6" xfId="39774" xr:uid="{64B07FC1-C1B7-45C5-92DC-D38B6C5A4C0E}"/>
    <cellStyle name="Comma 2 2 2 2 8 2 7" xfId="21520" xr:uid="{60B922CF-6939-49FC-86A0-6586C0914EA9}"/>
    <cellStyle name="Comma 2 2 2 2 8 3" xfId="2536" xr:uid="{55BB4B3C-B791-421A-94DE-7FFC3D541233}"/>
    <cellStyle name="Comma 2 2 2 2 8 3 2" xfId="17136" xr:uid="{C74457BC-FBFA-4979-BCBC-5BF4A8F61492}"/>
    <cellStyle name="Comma 2 2 2 2 8 3 2 2" xfId="53644" xr:uid="{D03EEF86-B92D-4DAC-9540-94805546AB2D}"/>
    <cellStyle name="Comma 2 2 2 2 8 3 2 3" xfId="35390" xr:uid="{23B919DC-A17E-45C7-86A9-98228AEC8C56}"/>
    <cellStyle name="Comma 2 2 2 2 8 3 3" xfId="13486" xr:uid="{506E0C7F-CB29-4FBC-8765-DAB69F1F1518}"/>
    <cellStyle name="Comma 2 2 2 2 8 3 3 2" xfId="49994" xr:uid="{185F19DB-300C-4DCC-8196-E1B693984EC2}"/>
    <cellStyle name="Comma 2 2 2 2 8 3 3 3" xfId="31740" xr:uid="{0F6DB318-B1B7-4B71-AF29-5A9250647909}"/>
    <cellStyle name="Comma 2 2 2 2 8 3 4" xfId="9836" xr:uid="{3BB6123B-E325-4CB7-8243-107E115B2D58}"/>
    <cellStyle name="Comma 2 2 2 2 8 3 4 2" xfId="46344" xr:uid="{8F1179A0-02FD-4DFA-93C9-C74AEB398548}"/>
    <cellStyle name="Comma 2 2 2 2 8 3 4 3" xfId="28090" xr:uid="{BB86D9C4-B439-4D50-8715-663F80C78EFB}"/>
    <cellStyle name="Comma 2 2 2 2 8 3 5" xfId="6186" xr:uid="{806CDEBC-D696-44DB-ACC0-615E71748EA2}"/>
    <cellStyle name="Comma 2 2 2 2 8 3 5 2" xfId="42694" xr:uid="{D864715A-A8A4-43EA-B681-0891FD961E74}"/>
    <cellStyle name="Comma 2 2 2 2 8 3 5 3" xfId="24440" xr:uid="{F469B32F-4DD1-4759-BA11-D7466E8C608B}"/>
    <cellStyle name="Comma 2 2 2 2 8 3 6" xfId="39044" xr:uid="{D5481653-B129-41F1-9F1B-B3B661FBB485}"/>
    <cellStyle name="Comma 2 2 2 2 8 3 7" xfId="20790" xr:uid="{982D4078-B70C-48F9-B849-1157CC32AED5}"/>
    <cellStyle name="Comma 2 2 2 2 8 4" xfId="1806" xr:uid="{DE52F7E2-57D2-489C-86FF-2282575F5A33}"/>
    <cellStyle name="Comma 2 2 2 2 8 4 2" xfId="16406" xr:uid="{030EE10D-3471-4486-B8FC-E1DB64A18871}"/>
    <cellStyle name="Comma 2 2 2 2 8 4 2 2" xfId="52914" xr:uid="{F4C8CD40-AA60-429B-A506-9C2C8962B54A}"/>
    <cellStyle name="Comma 2 2 2 2 8 4 2 3" xfId="34660" xr:uid="{B137EDF4-C678-4B22-9DB4-65ABAC2209B1}"/>
    <cellStyle name="Comma 2 2 2 2 8 4 3" xfId="12756" xr:uid="{305FB824-745E-4B55-A9B6-5CFEDA0D409A}"/>
    <cellStyle name="Comma 2 2 2 2 8 4 3 2" xfId="49264" xr:uid="{016064A5-C09A-4AE7-994A-CE44C49011B2}"/>
    <cellStyle name="Comma 2 2 2 2 8 4 3 3" xfId="31010" xr:uid="{C0EEE281-0EF5-46FB-BAC5-4CD41118C8F7}"/>
    <cellStyle name="Comma 2 2 2 2 8 4 4" xfId="9106" xr:uid="{F7A6A8BB-A155-49E5-880F-03D1C60EA031}"/>
    <cellStyle name="Comma 2 2 2 2 8 4 4 2" xfId="45614" xr:uid="{410E5146-61CA-4108-ACF8-F508F84D6B4C}"/>
    <cellStyle name="Comma 2 2 2 2 8 4 4 3" xfId="27360" xr:uid="{886F0997-E8CE-4CB1-B697-93D52E0BAE20}"/>
    <cellStyle name="Comma 2 2 2 2 8 4 5" xfId="5456" xr:uid="{26FB8A2F-8184-4B5C-8A98-592089CCC4AA}"/>
    <cellStyle name="Comma 2 2 2 2 8 4 5 2" xfId="41964" xr:uid="{A687A969-BB46-498B-93F8-95F20D56DE79}"/>
    <cellStyle name="Comma 2 2 2 2 8 4 5 3" xfId="23710" xr:uid="{3EE34BFB-B155-408E-8F2A-7695A61377EA}"/>
    <cellStyle name="Comma 2 2 2 2 8 4 6" xfId="38314" xr:uid="{91513223-1488-4E41-ADC0-BE60030C7B10}"/>
    <cellStyle name="Comma 2 2 2 2 8 4 7" xfId="20060" xr:uid="{2458F46C-41F1-4894-8155-DD09EB8C8C49}"/>
    <cellStyle name="Comma 2 2 2 2 8 5" xfId="1076" xr:uid="{7AD5949D-5165-43E9-82BB-770F661CE406}"/>
    <cellStyle name="Comma 2 2 2 2 8 5 2" xfId="15676" xr:uid="{EF590D59-F49E-45ED-8175-4B043106D032}"/>
    <cellStyle name="Comma 2 2 2 2 8 5 2 2" xfId="52184" xr:uid="{857EDDF9-0960-4B40-8243-621426AF4307}"/>
    <cellStyle name="Comma 2 2 2 2 8 5 2 3" xfId="33930" xr:uid="{7F7E8AEA-FE45-4242-AF14-045644FCAF5A}"/>
    <cellStyle name="Comma 2 2 2 2 8 5 3" xfId="12026" xr:uid="{4E11E9C5-195A-4690-B734-81BE0A3B2C09}"/>
    <cellStyle name="Comma 2 2 2 2 8 5 3 2" xfId="48534" xr:uid="{CBA69FAA-BE22-4E1C-966A-B07C9A99F024}"/>
    <cellStyle name="Comma 2 2 2 2 8 5 3 3" xfId="30280" xr:uid="{0DF9A0AF-C848-4D90-A5A0-5C3B20155FA7}"/>
    <cellStyle name="Comma 2 2 2 2 8 5 4" xfId="8376" xr:uid="{C973311E-508E-499F-8800-58EBC47CA9CF}"/>
    <cellStyle name="Comma 2 2 2 2 8 5 4 2" xfId="44884" xr:uid="{76FA8CDA-F904-492B-90B5-7CA5F1D2CC2D}"/>
    <cellStyle name="Comma 2 2 2 2 8 5 4 3" xfId="26630" xr:uid="{1F7025E9-25A0-4B5B-B894-861ED79DB19E}"/>
    <cellStyle name="Comma 2 2 2 2 8 5 5" xfId="4726" xr:uid="{7653296A-4C11-45C6-BE4C-34BB5E3360B4}"/>
    <cellStyle name="Comma 2 2 2 2 8 5 5 2" xfId="41234" xr:uid="{4625A97B-A7DC-4E13-9FC4-10B276383099}"/>
    <cellStyle name="Comma 2 2 2 2 8 5 5 3" xfId="22980" xr:uid="{D6E02448-94FE-44A6-84EC-77B96350D17F}"/>
    <cellStyle name="Comma 2 2 2 2 8 5 6" xfId="37584" xr:uid="{FDB6820E-5AFE-407D-A840-8A00F856B798}"/>
    <cellStyle name="Comma 2 2 2 2 8 5 7" xfId="19330" xr:uid="{E46829D6-DBAB-45CC-A2D9-A74980352C80}"/>
    <cellStyle name="Comma 2 2 2 2 8 6" xfId="14946" xr:uid="{FBE8ED6C-2DA3-41C1-A7A4-D6E85DBC8EB4}"/>
    <cellStyle name="Comma 2 2 2 2 8 6 2" xfId="51454" xr:uid="{B77B968A-C957-4F69-A1DB-41604344431F}"/>
    <cellStyle name="Comma 2 2 2 2 8 6 3" xfId="33200" xr:uid="{988B9FBB-2790-45C3-8606-D6C913106CF1}"/>
    <cellStyle name="Comma 2 2 2 2 8 7" xfId="11296" xr:uid="{53FEDA52-1725-40E7-B4E3-1FBBCECE1F09}"/>
    <cellStyle name="Comma 2 2 2 2 8 7 2" xfId="47804" xr:uid="{112EF758-FC21-4EB4-9962-CFA3749F731A}"/>
    <cellStyle name="Comma 2 2 2 2 8 7 3" xfId="29550" xr:uid="{E7F0BDCE-7B6C-42EA-8BC1-570D1D1F5904}"/>
    <cellStyle name="Comma 2 2 2 2 8 8" xfId="7646" xr:uid="{1418F8C6-2E43-40B3-B655-DEDF328077FA}"/>
    <cellStyle name="Comma 2 2 2 2 8 8 2" xfId="44154" xr:uid="{00D1A479-0D57-48A9-B98B-0CC74FB8E8C5}"/>
    <cellStyle name="Comma 2 2 2 2 8 8 3" xfId="25900" xr:uid="{680BBC80-3897-4AD2-88DB-972CAA582678}"/>
    <cellStyle name="Comma 2 2 2 2 8 9" xfId="3996" xr:uid="{6A406D18-0504-46CB-B83B-2AF67134817F}"/>
    <cellStyle name="Comma 2 2 2 2 8 9 2" xfId="40504" xr:uid="{B2C04902-3ED4-4724-BB1C-DD093616872A}"/>
    <cellStyle name="Comma 2 2 2 2 8 9 3" xfId="22250" xr:uid="{519A6CCD-6B55-4916-AE17-B4642BDC1E96}"/>
    <cellStyle name="Comma 2 2 2 2 9" xfId="242" xr:uid="{5E1F5C3B-4465-4460-A80C-1B37953569B9}"/>
    <cellStyle name="Comma 2 2 2 2 9 10" xfId="36750" xr:uid="{53EE78AE-4737-414D-ABC8-746E713E80FA}"/>
    <cellStyle name="Comma 2 2 2 2 9 11" xfId="18496" xr:uid="{ACA067C0-2229-49A2-BEC1-87AB0DDD44A1}"/>
    <cellStyle name="Comma 2 2 2 2 9 2" xfId="3162" xr:uid="{A765848F-0664-4F47-9389-DE4BB1336FDB}"/>
    <cellStyle name="Comma 2 2 2 2 9 2 2" xfId="17762" xr:uid="{FDEB99BF-03B5-464C-9870-9E46B3C7C7B4}"/>
    <cellStyle name="Comma 2 2 2 2 9 2 2 2" xfId="54270" xr:uid="{73AE72E2-9A69-4410-A385-61BFCF279976}"/>
    <cellStyle name="Comma 2 2 2 2 9 2 2 3" xfId="36016" xr:uid="{218BE5D6-EEEA-4F78-A51F-98C62D70176A}"/>
    <cellStyle name="Comma 2 2 2 2 9 2 3" xfId="14112" xr:uid="{B1EB4E52-37CC-4F0E-9728-C82C2B95617D}"/>
    <cellStyle name="Comma 2 2 2 2 9 2 3 2" xfId="50620" xr:uid="{9FADB624-D9D2-4EED-8CC3-2EB0339D379C}"/>
    <cellStyle name="Comma 2 2 2 2 9 2 3 3" xfId="32366" xr:uid="{22169B26-4298-4FF9-8CA2-0443950A66C1}"/>
    <cellStyle name="Comma 2 2 2 2 9 2 4" xfId="10462" xr:uid="{303A9F74-EB47-4999-9C58-178C0F3741F5}"/>
    <cellStyle name="Comma 2 2 2 2 9 2 4 2" xfId="46970" xr:uid="{1E850000-1774-4479-B8B9-61A3217A3D7B}"/>
    <cellStyle name="Comma 2 2 2 2 9 2 4 3" xfId="28716" xr:uid="{D6EB69F6-C417-4260-BE78-91CF08AC574B}"/>
    <cellStyle name="Comma 2 2 2 2 9 2 5" xfId="6812" xr:uid="{D75D844B-0402-4238-B912-D84321655E87}"/>
    <cellStyle name="Comma 2 2 2 2 9 2 5 2" xfId="43320" xr:uid="{D8CFE0BB-33EA-4ED4-89B9-A3CB9070F7F4}"/>
    <cellStyle name="Comma 2 2 2 2 9 2 5 3" xfId="25066" xr:uid="{1216951C-D68D-403B-A469-DC57B14BD200}"/>
    <cellStyle name="Comma 2 2 2 2 9 2 6" xfId="39670" xr:uid="{8A1B3E68-A81A-400E-AA09-8243236331D3}"/>
    <cellStyle name="Comma 2 2 2 2 9 2 7" xfId="21416" xr:uid="{E74F1EF2-D3D7-4B20-BD92-764AA71520B7}"/>
    <cellStyle name="Comma 2 2 2 2 9 3" xfId="2432" xr:uid="{2FB27F2A-352E-45D8-AC64-9756A7286285}"/>
    <cellStyle name="Comma 2 2 2 2 9 3 2" xfId="17032" xr:uid="{2158D022-53F4-4BFF-9F0F-B83B62E3948D}"/>
    <cellStyle name="Comma 2 2 2 2 9 3 2 2" xfId="53540" xr:uid="{9C6EA2EB-9FA9-4EC2-80AF-78C831FE6EC9}"/>
    <cellStyle name="Comma 2 2 2 2 9 3 2 3" xfId="35286" xr:uid="{AFC06439-374C-4C6D-923B-3E34D135EEA2}"/>
    <cellStyle name="Comma 2 2 2 2 9 3 3" xfId="13382" xr:uid="{CAFB8F2E-F68C-4776-A1E3-23C75D0F2307}"/>
    <cellStyle name="Comma 2 2 2 2 9 3 3 2" xfId="49890" xr:uid="{423F8FCF-9FC5-42EE-8D32-A04B57E80F8F}"/>
    <cellStyle name="Comma 2 2 2 2 9 3 3 3" xfId="31636" xr:uid="{528ED3A5-521A-4DD1-A0CF-DA904D0337C6}"/>
    <cellStyle name="Comma 2 2 2 2 9 3 4" xfId="9732" xr:uid="{0D445CAB-D80D-4949-B5DF-9CC13C815D8E}"/>
    <cellStyle name="Comma 2 2 2 2 9 3 4 2" xfId="46240" xr:uid="{936E87C8-71E6-4B57-8A6F-C816616A2A7D}"/>
    <cellStyle name="Comma 2 2 2 2 9 3 4 3" xfId="27986" xr:uid="{7764DDE2-997D-4155-9260-96103C507074}"/>
    <cellStyle name="Comma 2 2 2 2 9 3 5" xfId="6082" xr:uid="{00D6D5E0-6269-4BA7-B5A3-793F13C621F9}"/>
    <cellStyle name="Comma 2 2 2 2 9 3 5 2" xfId="42590" xr:uid="{4D656EB3-55B2-426B-A1F3-0ADB01452E51}"/>
    <cellStyle name="Comma 2 2 2 2 9 3 5 3" xfId="24336" xr:uid="{75EAFBA4-5C86-485B-953C-CB6A4B78D262}"/>
    <cellStyle name="Comma 2 2 2 2 9 3 6" xfId="38940" xr:uid="{7E312304-76E9-440A-924F-70638722CD43}"/>
    <cellStyle name="Comma 2 2 2 2 9 3 7" xfId="20686" xr:uid="{CBBA7E28-2B35-469F-ABE7-AA32C592DA8B}"/>
    <cellStyle name="Comma 2 2 2 2 9 4" xfId="1702" xr:uid="{8252E6E8-8F0C-4B17-A926-5023310F73B8}"/>
    <cellStyle name="Comma 2 2 2 2 9 4 2" xfId="16302" xr:uid="{5C3B7FDD-25BB-4ECC-B0C2-18A9E3311E83}"/>
    <cellStyle name="Comma 2 2 2 2 9 4 2 2" xfId="52810" xr:uid="{C5AAF5C7-4294-443D-BFD1-D80B6992EF0B}"/>
    <cellStyle name="Comma 2 2 2 2 9 4 2 3" xfId="34556" xr:uid="{FBFE10AC-162A-444D-9F5B-66D575F1FDC3}"/>
    <cellStyle name="Comma 2 2 2 2 9 4 3" xfId="12652" xr:uid="{24C38AE4-5C76-4233-B5CA-0D038EFD1CEF}"/>
    <cellStyle name="Comma 2 2 2 2 9 4 3 2" xfId="49160" xr:uid="{E45B89AF-E154-4025-9B71-D31916BF384D}"/>
    <cellStyle name="Comma 2 2 2 2 9 4 3 3" xfId="30906" xr:uid="{2FD29B80-A220-498A-910E-EFB319964F4D}"/>
    <cellStyle name="Comma 2 2 2 2 9 4 4" xfId="9002" xr:uid="{1DAE4B3A-71F7-4AE2-9C50-EFDF810D9B03}"/>
    <cellStyle name="Comma 2 2 2 2 9 4 4 2" xfId="45510" xr:uid="{FA9C2D21-F975-42C1-9801-BF65ED215D5B}"/>
    <cellStyle name="Comma 2 2 2 2 9 4 4 3" xfId="27256" xr:uid="{B9B0C06A-46A1-40E3-ABF4-E03B7962C518}"/>
    <cellStyle name="Comma 2 2 2 2 9 4 5" xfId="5352" xr:uid="{B2F35BC5-FE94-4996-B10A-10B0F05BFB1C}"/>
    <cellStyle name="Comma 2 2 2 2 9 4 5 2" xfId="41860" xr:uid="{3960ECD3-8B67-43EC-B6A5-D4257465F5F8}"/>
    <cellStyle name="Comma 2 2 2 2 9 4 5 3" xfId="23606" xr:uid="{FEFC2A12-4E33-4B4F-9E7B-C0D21450B723}"/>
    <cellStyle name="Comma 2 2 2 2 9 4 6" xfId="38210" xr:uid="{A33415B0-5A8F-4241-9251-84BAFA60F03F}"/>
    <cellStyle name="Comma 2 2 2 2 9 4 7" xfId="19956" xr:uid="{237F5F61-E105-4223-AD95-351ABD8F6AAE}"/>
    <cellStyle name="Comma 2 2 2 2 9 5" xfId="972" xr:uid="{4AE5AB58-BC91-415F-8CB1-3564365CF78D}"/>
    <cellStyle name="Comma 2 2 2 2 9 5 2" xfId="15572" xr:uid="{A30CC05D-F839-48F6-A59A-9258422DACFA}"/>
    <cellStyle name="Comma 2 2 2 2 9 5 2 2" xfId="52080" xr:uid="{B0FDEFD8-BD15-453C-9FC4-C92EE47E8270}"/>
    <cellStyle name="Comma 2 2 2 2 9 5 2 3" xfId="33826" xr:uid="{4975903A-E980-443C-B124-0B0E81B0E8A6}"/>
    <cellStyle name="Comma 2 2 2 2 9 5 3" xfId="11922" xr:uid="{C0431D59-07C7-49CA-B7B4-4A9990525809}"/>
    <cellStyle name="Comma 2 2 2 2 9 5 3 2" xfId="48430" xr:uid="{A26F115A-E055-4E1A-BF64-797FB3B7BEAA}"/>
    <cellStyle name="Comma 2 2 2 2 9 5 3 3" xfId="30176" xr:uid="{733FF4E3-EE6C-49E7-8D49-AFAB3AC8EF12}"/>
    <cellStyle name="Comma 2 2 2 2 9 5 4" xfId="8272" xr:uid="{CA68E3D4-083C-4203-835B-E8EE02D2908E}"/>
    <cellStyle name="Comma 2 2 2 2 9 5 4 2" xfId="44780" xr:uid="{20E37203-7034-440B-816A-D0C40A275A36}"/>
    <cellStyle name="Comma 2 2 2 2 9 5 4 3" xfId="26526" xr:uid="{A588EB56-0F70-4835-A4A7-66779EAE1303}"/>
    <cellStyle name="Comma 2 2 2 2 9 5 5" xfId="4622" xr:uid="{EA229320-EE32-47E5-8D29-3D924688200D}"/>
    <cellStyle name="Comma 2 2 2 2 9 5 5 2" xfId="41130" xr:uid="{522C4306-561C-4EB9-93AE-34E4E1C8DA53}"/>
    <cellStyle name="Comma 2 2 2 2 9 5 5 3" xfId="22876" xr:uid="{F5F372F5-5DEF-4130-803E-CBB0BE72A934}"/>
    <cellStyle name="Comma 2 2 2 2 9 5 6" xfId="37480" xr:uid="{C098B057-B720-42D2-9958-6139C9D308D4}"/>
    <cellStyle name="Comma 2 2 2 2 9 5 7" xfId="19226" xr:uid="{34E8A12B-1578-43CA-9D7B-8D50F7AF825E}"/>
    <cellStyle name="Comma 2 2 2 2 9 6" xfId="14842" xr:uid="{5BE143FB-355E-47AE-B963-3AE5030010D6}"/>
    <cellStyle name="Comma 2 2 2 2 9 6 2" xfId="51350" xr:uid="{96BA31FC-4A2F-40D5-A444-5EB3C9BCFF4E}"/>
    <cellStyle name="Comma 2 2 2 2 9 6 3" xfId="33096" xr:uid="{6B08EAA0-0332-4DE4-87D2-C7BEF84C45E8}"/>
    <cellStyle name="Comma 2 2 2 2 9 7" xfId="11192" xr:uid="{6E3D3DC3-9D57-4D32-B4BF-34E0C8F45268}"/>
    <cellStyle name="Comma 2 2 2 2 9 7 2" xfId="47700" xr:uid="{2A24FEC8-1181-4715-808B-C3E211136EF8}"/>
    <cellStyle name="Comma 2 2 2 2 9 7 3" xfId="29446" xr:uid="{04D7A734-9BF9-41C8-9BE3-202075CF86B8}"/>
    <cellStyle name="Comma 2 2 2 2 9 8" xfId="7542" xr:uid="{E3C783B0-EC6A-4F1B-A5BF-1F65F638B493}"/>
    <cellStyle name="Comma 2 2 2 2 9 8 2" xfId="44050" xr:uid="{6137034D-0445-4E74-83C7-8B3618E79F0A}"/>
    <cellStyle name="Comma 2 2 2 2 9 8 3" xfId="25796" xr:uid="{EF5CE8E5-DF17-4B29-9327-0B48404EFFBA}"/>
    <cellStyle name="Comma 2 2 2 2 9 9" xfId="3892" xr:uid="{298B5AB5-09F8-43C8-BE74-D896B5571164}"/>
    <cellStyle name="Comma 2 2 2 2 9 9 2" xfId="40400" xr:uid="{3F69B09C-AB1F-49AF-9A85-88FE47392EA0}"/>
    <cellStyle name="Comma 2 2 2 2 9 9 3" xfId="22146" xr:uid="{06C60867-ECA2-41C8-BA86-8D49D6A7C32F}"/>
    <cellStyle name="Comma 2 2 2 20" xfId="36534" xr:uid="{B0F2E4C4-F78B-46D9-9AA7-A73D9ADC5BBA}"/>
    <cellStyle name="Comma 2 2 2 21" xfId="18280" xr:uid="{B93B841D-4005-4BE3-9D91-32008EE18349}"/>
    <cellStyle name="Comma 2 2 2 3" xfId="33" xr:uid="{40F20C66-133C-4C1F-84A2-E0211D07A6B8}"/>
    <cellStyle name="Comma 2 2 2 3 10" xfId="2962" xr:uid="{46286456-9DB9-4197-8ADE-99BA097ABE42}"/>
    <cellStyle name="Comma 2 2 2 3 10 2" xfId="17562" xr:uid="{C199115C-D3BE-4D1D-A616-316AB815E1DB}"/>
    <cellStyle name="Comma 2 2 2 3 10 2 2" xfId="54070" xr:uid="{36EFC299-2FFE-49D6-95CC-13EB09244177}"/>
    <cellStyle name="Comma 2 2 2 3 10 2 3" xfId="35816" xr:uid="{C781FCD2-EA6B-41B7-ABCE-E6253C5D7766}"/>
    <cellStyle name="Comma 2 2 2 3 10 3" xfId="13912" xr:uid="{81734C63-8306-4F80-AEB3-EB67AECBD81E}"/>
    <cellStyle name="Comma 2 2 2 3 10 3 2" xfId="50420" xr:uid="{90B849BE-4113-4F64-8BC9-F8B68C461970}"/>
    <cellStyle name="Comma 2 2 2 3 10 3 3" xfId="32166" xr:uid="{B5239092-3D8B-4C95-B4B6-B7256ADC4016}"/>
    <cellStyle name="Comma 2 2 2 3 10 4" xfId="10262" xr:uid="{7E3F07F2-8F1A-44A8-8E6F-BD3F25F04821}"/>
    <cellStyle name="Comma 2 2 2 3 10 4 2" xfId="46770" xr:uid="{B5425749-DF55-4ACE-9F58-96A9B457E470}"/>
    <cellStyle name="Comma 2 2 2 3 10 4 3" xfId="28516" xr:uid="{354E8068-B7B9-4E99-9CAA-0BF7E1AAD1BB}"/>
    <cellStyle name="Comma 2 2 2 3 10 5" xfId="6612" xr:uid="{5BB31A17-0CA8-4FF4-B8DE-B6EBFB174383}"/>
    <cellStyle name="Comma 2 2 2 3 10 5 2" xfId="43120" xr:uid="{6EBCBAD2-5E8C-4CD8-B7F3-8A0492337650}"/>
    <cellStyle name="Comma 2 2 2 3 10 5 3" xfId="24866" xr:uid="{138DFEC2-8875-45B9-A140-6F2976209D97}"/>
    <cellStyle name="Comma 2 2 2 3 10 6" xfId="39470" xr:uid="{C56AA421-4422-4C63-8DE1-CF71C27FB782}"/>
    <cellStyle name="Comma 2 2 2 3 10 7" xfId="21216" xr:uid="{94999F59-7945-45D1-B8F3-A533A0A35933}"/>
    <cellStyle name="Comma 2 2 2 3 11" xfId="2232" xr:uid="{8C88761A-4C74-46CD-8628-266C61311D82}"/>
    <cellStyle name="Comma 2 2 2 3 11 2" xfId="16832" xr:uid="{9308F8F2-5BBA-4511-B42D-64980494CE09}"/>
    <cellStyle name="Comma 2 2 2 3 11 2 2" xfId="53340" xr:uid="{EBE02A84-3057-4C36-BA2E-A8E46DC3DA1A}"/>
    <cellStyle name="Comma 2 2 2 3 11 2 3" xfId="35086" xr:uid="{575C153B-213A-490F-BEAE-A54E101934AB}"/>
    <cellStyle name="Comma 2 2 2 3 11 3" xfId="13182" xr:uid="{C6F2032E-CE78-44D5-8B08-8DDDF3CEF251}"/>
    <cellStyle name="Comma 2 2 2 3 11 3 2" xfId="49690" xr:uid="{B8A8537E-68C6-4FBD-AF25-CEAC689ED213}"/>
    <cellStyle name="Comma 2 2 2 3 11 3 3" xfId="31436" xr:uid="{6F2F6404-A32E-462F-AE3C-6E24349A9818}"/>
    <cellStyle name="Comma 2 2 2 3 11 4" xfId="9532" xr:uid="{72C78FDE-1C10-43D2-87A7-E87C99D7042A}"/>
    <cellStyle name="Comma 2 2 2 3 11 4 2" xfId="46040" xr:uid="{3828CDE3-234E-4C70-AC8C-43B6DDE2CA78}"/>
    <cellStyle name="Comma 2 2 2 3 11 4 3" xfId="27786" xr:uid="{4E2DD130-A934-4D1F-A796-C2A69FF0ECED}"/>
    <cellStyle name="Comma 2 2 2 3 11 5" xfId="5882" xr:uid="{B828108C-8681-489C-A693-E7E7C85EF4D5}"/>
    <cellStyle name="Comma 2 2 2 3 11 5 2" xfId="42390" xr:uid="{E16DA89E-142B-4942-B130-6F329E75F5DF}"/>
    <cellStyle name="Comma 2 2 2 3 11 5 3" xfId="24136" xr:uid="{C1F7C0D5-B212-4EC1-B3C4-91CE11290384}"/>
    <cellStyle name="Comma 2 2 2 3 11 6" xfId="38740" xr:uid="{D16C917D-70B0-4B5E-8A98-DE5BF0BB522E}"/>
    <cellStyle name="Comma 2 2 2 3 11 7" xfId="20486" xr:uid="{64C1DB61-1E9F-40C2-8636-ABD89DFCB52F}"/>
    <cellStyle name="Comma 2 2 2 3 12" xfId="1502" xr:uid="{520F69FC-F762-4EAD-AFEE-6B38EB5F90A2}"/>
    <cellStyle name="Comma 2 2 2 3 12 2" xfId="16102" xr:uid="{625397CF-B280-4BFD-B190-79F8F10CFC8B}"/>
    <cellStyle name="Comma 2 2 2 3 12 2 2" xfId="52610" xr:uid="{E6AFDFDD-86FA-4AF6-9826-13EEAF2FFB01}"/>
    <cellStyle name="Comma 2 2 2 3 12 2 3" xfId="34356" xr:uid="{3C2FFF81-CA40-4C2F-9D6E-694DAD4BFE48}"/>
    <cellStyle name="Comma 2 2 2 3 12 3" xfId="12452" xr:uid="{8730319A-174A-4BCC-8D1C-17C12A8ABDD6}"/>
    <cellStyle name="Comma 2 2 2 3 12 3 2" xfId="48960" xr:uid="{4D8A42D9-A63A-4D8F-8B0E-568FD4CF3903}"/>
    <cellStyle name="Comma 2 2 2 3 12 3 3" xfId="30706" xr:uid="{6044F368-44D6-4F1A-ACE3-46A711103D52}"/>
    <cellStyle name="Comma 2 2 2 3 12 4" xfId="8802" xr:uid="{458C1536-A3B9-46CB-8D06-D12AD418425A}"/>
    <cellStyle name="Comma 2 2 2 3 12 4 2" xfId="45310" xr:uid="{02393397-2FCA-4E71-902B-EB5B132315D3}"/>
    <cellStyle name="Comma 2 2 2 3 12 4 3" xfId="27056" xr:uid="{81FAB959-2437-413E-857D-CFEBEB92F46E}"/>
    <cellStyle name="Comma 2 2 2 3 12 5" xfId="5152" xr:uid="{4ED5EC38-665A-4552-AE77-59D6A7DB584E}"/>
    <cellStyle name="Comma 2 2 2 3 12 5 2" xfId="41660" xr:uid="{5BD8750D-8505-48C5-A590-A366D3B2143A}"/>
    <cellStyle name="Comma 2 2 2 3 12 5 3" xfId="23406" xr:uid="{7958B1A2-6063-4C92-9B43-974383C5835A}"/>
    <cellStyle name="Comma 2 2 2 3 12 6" xfId="38010" xr:uid="{3E94D6B6-2B21-45E9-B644-1D40FCBC991C}"/>
    <cellStyle name="Comma 2 2 2 3 12 7" xfId="19756" xr:uid="{E31A56E8-7B5B-4326-953E-B67EA76C98DE}"/>
    <cellStyle name="Comma 2 2 2 3 13" xfId="772" xr:uid="{1A2AA18A-0BF1-4D26-B7E5-624C5268B6B4}"/>
    <cellStyle name="Comma 2 2 2 3 13 2" xfId="15372" xr:uid="{28F74EF1-5A3D-4A37-9841-960395234EDC}"/>
    <cellStyle name="Comma 2 2 2 3 13 2 2" xfId="51880" xr:uid="{9E4298A0-601B-484C-B02C-214CED606E2A}"/>
    <cellStyle name="Comma 2 2 2 3 13 2 3" xfId="33626" xr:uid="{80096E2E-50FA-4F75-9E97-EADA1F39FC10}"/>
    <cellStyle name="Comma 2 2 2 3 13 3" xfId="11722" xr:uid="{6E29A4D1-C427-4753-A80D-E20432F11015}"/>
    <cellStyle name="Comma 2 2 2 3 13 3 2" xfId="48230" xr:uid="{2757FC31-9C25-4562-98D5-BE0AEE9415F8}"/>
    <cellStyle name="Comma 2 2 2 3 13 3 3" xfId="29976" xr:uid="{6B8BCFDE-5A16-47CC-9590-061E2B19887B}"/>
    <cellStyle name="Comma 2 2 2 3 13 4" xfId="8072" xr:uid="{4E031427-E309-4B63-B500-F63403581153}"/>
    <cellStyle name="Comma 2 2 2 3 13 4 2" xfId="44580" xr:uid="{827B2A0C-CBA4-49EA-B2FC-CE5559DE7E33}"/>
    <cellStyle name="Comma 2 2 2 3 13 4 3" xfId="26326" xr:uid="{5504F250-6EB6-41D0-B403-B6E642696A50}"/>
    <cellStyle name="Comma 2 2 2 3 13 5" xfId="4422" xr:uid="{0278BEEF-2449-4006-9ECB-0F0CEC138212}"/>
    <cellStyle name="Comma 2 2 2 3 13 5 2" xfId="40930" xr:uid="{01D7FFDD-76AA-426F-B335-01BA0829DA52}"/>
    <cellStyle name="Comma 2 2 2 3 13 5 3" xfId="22676" xr:uid="{AA9B8E26-4708-42F6-A4F4-406813F1183F}"/>
    <cellStyle name="Comma 2 2 2 3 13 6" xfId="37280" xr:uid="{FC39E5FD-53F7-4CDC-A230-8982819359E3}"/>
    <cellStyle name="Comma 2 2 2 3 13 7" xfId="19026" xr:uid="{B74BF91A-71AB-4F2D-9E3B-D2BF43639352}"/>
    <cellStyle name="Comma 2 2 2 3 14" xfId="14642" xr:uid="{F15554BA-15D0-406B-88A0-ACA05E6C5503}"/>
    <cellStyle name="Comma 2 2 2 3 14 2" xfId="51150" xr:uid="{3C4A72A4-61A4-46A3-9280-760519C9A550}"/>
    <cellStyle name="Comma 2 2 2 3 14 3" xfId="32896" xr:uid="{1B0F4EA2-C5D3-4E5D-8424-1A34A4F0B5E9}"/>
    <cellStyle name="Comma 2 2 2 3 15" xfId="10992" xr:uid="{61844C15-5C46-4F84-80AE-2695154592C1}"/>
    <cellStyle name="Comma 2 2 2 3 15 2" xfId="47500" xr:uid="{E4A7DF11-0658-43FC-833B-18273026E4BA}"/>
    <cellStyle name="Comma 2 2 2 3 15 3" xfId="29246" xr:uid="{58CDACF2-79FD-434A-BB05-E57781978002}"/>
    <cellStyle name="Comma 2 2 2 3 16" xfId="7342" xr:uid="{4C8E2320-F833-4E5D-B02F-AEB42551085C}"/>
    <cellStyle name="Comma 2 2 2 3 16 2" xfId="43850" xr:uid="{455DD110-E7BC-4EB9-A492-87C6834EC6B8}"/>
    <cellStyle name="Comma 2 2 2 3 16 3" xfId="25596" xr:uid="{6FB06F0D-FDC7-4D3C-A11A-F2BA60828FD0}"/>
    <cellStyle name="Comma 2 2 2 3 17" xfId="3692" xr:uid="{EFA9BB49-EDFC-4CE1-A327-2C2FC7282FC1}"/>
    <cellStyle name="Comma 2 2 2 3 17 2" xfId="40200" xr:uid="{9D4B0762-C0F0-46D2-A5FF-C3027C36AB1D}"/>
    <cellStyle name="Comma 2 2 2 3 17 3" xfId="21946" xr:uid="{16379CE7-0741-4C3C-AD72-9A18C3E026EC}"/>
    <cellStyle name="Comma 2 2 2 3 18" xfId="36550" xr:uid="{32DCD280-6484-4252-BE8C-6DDA1E85A72E}"/>
    <cellStyle name="Comma 2 2 2 3 19" xfId="18296" xr:uid="{843D033D-F766-4E2D-977C-876831CC4ECF}"/>
    <cellStyle name="Comma 2 2 2 3 2" xfId="107" xr:uid="{FD772C55-937A-4154-B764-5AE864FFD7A4}"/>
    <cellStyle name="Comma 2 2 2 3 2 10" xfId="1566" xr:uid="{F1FA0D2A-2C7E-4E3E-ADC3-0EC175E9A709}"/>
    <cellStyle name="Comma 2 2 2 3 2 10 2" xfId="16166" xr:uid="{C68DD156-06C4-43E5-B212-AEE1FFF74BBF}"/>
    <cellStyle name="Comma 2 2 2 3 2 10 2 2" xfId="52674" xr:uid="{010DA1CD-C309-438D-9D54-381F4F4325FF}"/>
    <cellStyle name="Comma 2 2 2 3 2 10 2 3" xfId="34420" xr:uid="{E35B0FC2-FF75-43A7-896F-7DB00F1B088C}"/>
    <cellStyle name="Comma 2 2 2 3 2 10 3" xfId="12516" xr:uid="{7067D423-7DCA-4A42-A4D6-EA2B6520A4AD}"/>
    <cellStyle name="Comma 2 2 2 3 2 10 3 2" xfId="49024" xr:uid="{92836C12-E3B2-4C32-BA1D-857BEC7D9ABB}"/>
    <cellStyle name="Comma 2 2 2 3 2 10 3 3" xfId="30770" xr:uid="{210E5CF3-5A1E-440A-9758-0A223F3C67F4}"/>
    <cellStyle name="Comma 2 2 2 3 2 10 4" xfId="8866" xr:uid="{3361864F-45A9-4187-AFE9-7A407AD59BEE}"/>
    <cellStyle name="Comma 2 2 2 3 2 10 4 2" xfId="45374" xr:uid="{DD7EFD6F-156B-4C0F-BDA5-3D02802F9370}"/>
    <cellStyle name="Comma 2 2 2 3 2 10 4 3" xfId="27120" xr:uid="{ED0F51DE-30D8-4BC4-B04A-C67E9C9A6B77}"/>
    <cellStyle name="Comma 2 2 2 3 2 10 5" xfId="5216" xr:uid="{707F20C6-E64C-4A49-B321-8FB88ED5AA89}"/>
    <cellStyle name="Comma 2 2 2 3 2 10 5 2" xfId="41724" xr:uid="{C2A7A76E-E7E2-4A40-8A69-E49085000DFF}"/>
    <cellStyle name="Comma 2 2 2 3 2 10 5 3" xfId="23470" xr:uid="{B11D5FAD-EECE-4960-AF64-40F173513748}"/>
    <cellStyle name="Comma 2 2 2 3 2 10 6" xfId="38074" xr:uid="{6AE4B03A-BFA1-4A12-8684-401C416EA7D2}"/>
    <cellStyle name="Comma 2 2 2 3 2 10 7" xfId="19820" xr:uid="{64554CC3-3503-4BE2-B815-2186BE1B5282}"/>
    <cellStyle name="Comma 2 2 2 3 2 11" xfId="836" xr:uid="{81591F42-6F9F-41F9-B15F-F43AC6182129}"/>
    <cellStyle name="Comma 2 2 2 3 2 11 2" xfId="15436" xr:uid="{9E8F8C28-9B65-4B3D-B2B9-DE828B298986}"/>
    <cellStyle name="Comma 2 2 2 3 2 11 2 2" xfId="51944" xr:uid="{6EC8F567-F89B-4F37-AAB6-28D515E8C30C}"/>
    <cellStyle name="Comma 2 2 2 3 2 11 2 3" xfId="33690" xr:uid="{F30C51A1-794D-4826-84E0-4D06F14A59BA}"/>
    <cellStyle name="Comma 2 2 2 3 2 11 3" xfId="11786" xr:uid="{9AD12309-1167-4A37-8DEE-8A1FF9B3A95D}"/>
    <cellStyle name="Comma 2 2 2 3 2 11 3 2" xfId="48294" xr:uid="{6326D6AD-3338-44A4-86D9-FB32F4A72046}"/>
    <cellStyle name="Comma 2 2 2 3 2 11 3 3" xfId="30040" xr:uid="{D92C3A16-D8C6-4801-9A51-A2752EF95608}"/>
    <cellStyle name="Comma 2 2 2 3 2 11 4" xfId="8136" xr:uid="{D63B2086-7743-4789-ACC3-8695D23BC88D}"/>
    <cellStyle name="Comma 2 2 2 3 2 11 4 2" xfId="44644" xr:uid="{19CD7CF9-80F2-4C3E-BA86-4D0638234C88}"/>
    <cellStyle name="Comma 2 2 2 3 2 11 4 3" xfId="26390" xr:uid="{8644EA81-FB0A-4B9A-8EE8-12A4FD707CA2}"/>
    <cellStyle name="Comma 2 2 2 3 2 11 5" xfId="4486" xr:uid="{0A1D19BC-20F2-4728-93A7-EA6400B29157}"/>
    <cellStyle name="Comma 2 2 2 3 2 11 5 2" xfId="40994" xr:uid="{08DF9AB0-1700-4D99-9B40-C49EB74C7B39}"/>
    <cellStyle name="Comma 2 2 2 3 2 11 5 3" xfId="22740" xr:uid="{905EDBA4-9547-49F1-B5CB-16747CEAC511}"/>
    <cellStyle name="Comma 2 2 2 3 2 11 6" xfId="37344" xr:uid="{349EDA8A-6742-4911-B1E6-FDA60AD53375}"/>
    <cellStyle name="Comma 2 2 2 3 2 11 7" xfId="19090" xr:uid="{01DA37F9-55E6-4203-99A5-6CCD71AED23F}"/>
    <cellStyle name="Comma 2 2 2 3 2 12" xfId="14706" xr:uid="{9B8ABF9C-CFE9-4B3F-9A7B-7C6DFCCBFC58}"/>
    <cellStyle name="Comma 2 2 2 3 2 12 2" xfId="51214" xr:uid="{3F938C0C-FF31-405F-8F8A-4E3C7753CC11}"/>
    <cellStyle name="Comma 2 2 2 3 2 12 3" xfId="32960" xr:uid="{FAED4A72-A7D5-4365-9AB9-5C034EE32A33}"/>
    <cellStyle name="Comma 2 2 2 3 2 13" xfId="11056" xr:uid="{9141EB78-8C39-46EA-BE41-96578FA977F2}"/>
    <cellStyle name="Comma 2 2 2 3 2 13 2" xfId="47564" xr:uid="{03A89A0A-091A-4153-8261-C4C9C50AEA95}"/>
    <cellStyle name="Comma 2 2 2 3 2 13 3" xfId="29310" xr:uid="{2A2F2BAF-37A4-47FC-B4BD-8386BE474000}"/>
    <cellStyle name="Comma 2 2 2 3 2 14" xfId="7406" xr:uid="{38B510BF-5E02-46FF-B0C4-18680B01A5E4}"/>
    <cellStyle name="Comma 2 2 2 3 2 14 2" xfId="43914" xr:uid="{BBFC97A9-5661-451E-8D95-F960CCC756D3}"/>
    <cellStyle name="Comma 2 2 2 3 2 14 3" xfId="25660" xr:uid="{87274A2A-51A3-432D-8984-D41D04F63004}"/>
    <cellStyle name="Comma 2 2 2 3 2 15" xfId="3756" xr:uid="{9611B4FF-96A8-44C9-B65F-052B6FACB42E}"/>
    <cellStyle name="Comma 2 2 2 3 2 15 2" xfId="40264" xr:uid="{0487C49C-FC05-4680-B55E-E71F0A5B3AC1}"/>
    <cellStyle name="Comma 2 2 2 3 2 15 3" xfId="22010" xr:uid="{34BE686D-A82F-4A15-9E90-6E672C9BF36A}"/>
    <cellStyle name="Comma 2 2 2 3 2 16" xfId="36614" xr:uid="{58CA6699-6BAF-48B9-A02C-A3EAF11BF610}"/>
    <cellStyle name="Comma 2 2 2 3 2 17" xfId="18360" xr:uid="{2E7BA3BF-21C4-4468-B8EB-B27D37C41915}"/>
    <cellStyle name="Comma 2 2 2 3 2 2" xfId="730" xr:uid="{8077117E-D4F8-493A-AFC8-28CD7A0D644A}"/>
    <cellStyle name="Comma 2 2 2 3 2 2 10" xfId="37238" xr:uid="{B3F60A17-2BAC-42BF-BCC0-C795A945DA22}"/>
    <cellStyle name="Comma 2 2 2 3 2 2 11" xfId="18984" xr:uid="{BF2A3F40-BE9B-4491-9AAB-E7A363F45AEB}"/>
    <cellStyle name="Comma 2 2 2 3 2 2 2" xfId="3650" xr:uid="{4059BED6-F204-425E-917C-FB14FE7C8F2A}"/>
    <cellStyle name="Comma 2 2 2 3 2 2 2 2" xfId="18250" xr:uid="{368AF305-4BE8-458E-A441-962EC62B9599}"/>
    <cellStyle name="Comma 2 2 2 3 2 2 2 2 2" xfId="54758" xr:uid="{051BC3EB-184B-43E8-B7E4-DD2BE610E650}"/>
    <cellStyle name="Comma 2 2 2 3 2 2 2 2 3" xfId="36504" xr:uid="{FE073948-8791-4FE6-8496-40BB0F7E3E64}"/>
    <cellStyle name="Comma 2 2 2 3 2 2 2 3" xfId="14600" xr:uid="{2745D0B0-8611-4491-89C5-75D9A4BCB65B}"/>
    <cellStyle name="Comma 2 2 2 3 2 2 2 3 2" xfId="51108" xr:uid="{7B2A2A98-65F6-404E-9AA8-043417F4C0A4}"/>
    <cellStyle name="Comma 2 2 2 3 2 2 2 3 3" xfId="32854" xr:uid="{5F31AF75-214F-4912-AAC0-165990F5E0FF}"/>
    <cellStyle name="Comma 2 2 2 3 2 2 2 4" xfId="10950" xr:uid="{CBD78B90-92D8-4E48-994F-B8E4A8B2931D}"/>
    <cellStyle name="Comma 2 2 2 3 2 2 2 4 2" xfId="47458" xr:uid="{D6DB5D71-8580-448E-8948-F6C7DD295CC5}"/>
    <cellStyle name="Comma 2 2 2 3 2 2 2 4 3" xfId="29204" xr:uid="{3850282B-10BF-4EEC-BC25-FFA587032614}"/>
    <cellStyle name="Comma 2 2 2 3 2 2 2 5" xfId="7300" xr:uid="{712953D8-746F-431F-9AEE-72475CF30F53}"/>
    <cellStyle name="Comma 2 2 2 3 2 2 2 5 2" xfId="43808" xr:uid="{A2163AA3-6388-4E29-ADB7-562899469DEA}"/>
    <cellStyle name="Comma 2 2 2 3 2 2 2 5 3" xfId="25554" xr:uid="{D05360B5-CBD7-417C-B423-4A4E8F30BCF6}"/>
    <cellStyle name="Comma 2 2 2 3 2 2 2 6" xfId="40158" xr:uid="{DC057DA6-8885-4576-BC0B-F4EEC7E98129}"/>
    <cellStyle name="Comma 2 2 2 3 2 2 2 7" xfId="21904" xr:uid="{CE82AC2D-2F60-4112-9F3A-821CC5F23D90}"/>
    <cellStyle name="Comma 2 2 2 3 2 2 3" xfId="2920" xr:uid="{82476C01-1205-4978-9462-B4B921484E80}"/>
    <cellStyle name="Comma 2 2 2 3 2 2 3 2" xfId="17520" xr:uid="{0A05BAAC-ACF1-4F52-8045-A5C28BC2E491}"/>
    <cellStyle name="Comma 2 2 2 3 2 2 3 2 2" xfId="54028" xr:uid="{44232FFE-C0E6-437E-AFCF-04E307057A62}"/>
    <cellStyle name="Comma 2 2 2 3 2 2 3 2 3" xfId="35774" xr:uid="{FD959315-BBF0-424B-B545-A4BAC5013A0C}"/>
    <cellStyle name="Comma 2 2 2 3 2 2 3 3" xfId="13870" xr:uid="{9E1A27AD-89A4-4F76-B9DF-C5DF6235DC3B}"/>
    <cellStyle name="Comma 2 2 2 3 2 2 3 3 2" xfId="50378" xr:uid="{D4F13D3D-9FB8-4792-A2BF-EB498C981461}"/>
    <cellStyle name="Comma 2 2 2 3 2 2 3 3 3" xfId="32124" xr:uid="{BC8A6142-835C-4316-A6CE-1C8DB88D80AB}"/>
    <cellStyle name="Comma 2 2 2 3 2 2 3 4" xfId="10220" xr:uid="{516F207F-187E-43BA-9D2D-63E809AEB891}"/>
    <cellStyle name="Comma 2 2 2 3 2 2 3 4 2" xfId="46728" xr:uid="{C69A9996-E242-4B93-B8DC-54151AA283D9}"/>
    <cellStyle name="Comma 2 2 2 3 2 2 3 4 3" xfId="28474" xr:uid="{81F577C2-CFE1-4FBE-94F7-A65C569352EC}"/>
    <cellStyle name="Comma 2 2 2 3 2 2 3 5" xfId="6570" xr:uid="{37836594-A384-400A-A5DC-CBB0A62568E3}"/>
    <cellStyle name="Comma 2 2 2 3 2 2 3 5 2" xfId="43078" xr:uid="{B41AA47C-C088-4704-83F6-F2135AEF69B7}"/>
    <cellStyle name="Comma 2 2 2 3 2 2 3 5 3" xfId="24824" xr:uid="{F73414BE-3AE4-47C1-BB42-BD3AFF4BEDBE}"/>
    <cellStyle name="Comma 2 2 2 3 2 2 3 6" xfId="39428" xr:uid="{FC4BD4D7-6570-442C-859C-9D4795ADF794}"/>
    <cellStyle name="Comma 2 2 2 3 2 2 3 7" xfId="21174" xr:uid="{848475B8-C91B-4639-8506-1972ED5467CD}"/>
    <cellStyle name="Comma 2 2 2 3 2 2 4" xfId="2190" xr:uid="{BB529592-6EED-4DEA-B499-A06015217672}"/>
    <cellStyle name="Comma 2 2 2 3 2 2 4 2" xfId="16790" xr:uid="{239713D0-FA70-42A6-B063-A7A70BE04483}"/>
    <cellStyle name="Comma 2 2 2 3 2 2 4 2 2" xfId="53298" xr:uid="{9888E765-03F4-43C7-B2A1-B3A31085E98F}"/>
    <cellStyle name="Comma 2 2 2 3 2 2 4 2 3" xfId="35044" xr:uid="{1EE0C9C4-5076-42FE-BAE5-A0A7D3E09621}"/>
    <cellStyle name="Comma 2 2 2 3 2 2 4 3" xfId="13140" xr:uid="{AEA3A887-9385-45C3-A95A-CD1CE058D49B}"/>
    <cellStyle name="Comma 2 2 2 3 2 2 4 3 2" xfId="49648" xr:uid="{1C90799A-6812-4CAE-8DF6-5C515DCFEE98}"/>
    <cellStyle name="Comma 2 2 2 3 2 2 4 3 3" xfId="31394" xr:uid="{21857030-1AEC-4F8C-9FCC-41E05C87022B}"/>
    <cellStyle name="Comma 2 2 2 3 2 2 4 4" xfId="9490" xr:uid="{1D6D27BF-EB2B-41E4-8FAD-0F3724041BDD}"/>
    <cellStyle name="Comma 2 2 2 3 2 2 4 4 2" xfId="45998" xr:uid="{949D4422-48E3-495A-A827-B3717E750BFA}"/>
    <cellStyle name="Comma 2 2 2 3 2 2 4 4 3" xfId="27744" xr:uid="{9819A300-7696-46B1-91C1-DD63C23F95B4}"/>
    <cellStyle name="Comma 2 2 2 3 2 2 4 5" xfId="5840" xr:uid="{1DF24492-E04A-4696-A384-8660B20EC7D0}"/>
    <cellStyle name="Comma 2 2 2 3 2 2 4 5 2" xfId="42348" xr:uid="{82282357-C2B5-47CC-9718-6E91BCA26F52}"/>
    <cellStyle name="Comma 2 2 2 3 2 2 4 5 3" xfId="24094" xr:uid="{5D2DC513-78BE-4BBF-BFA2-EDCE616018CA}"/>
    <cellStyle name="Comma 2 2 2 3 2 2 4 6" xfId="38698" xr:uid="{7703125E-505A-4CB9-AF0E-EA59C416F32A}"/>
    <cellStyle name="Comma 2 2 2 3 2 2 4 7" xfId="20444" xr:uid="{E2F1B2EB-3E0C-4213-80D4-94F539469E9E}"/>
    <cellStyle name="Comma 2 2 2 3 2 2 5" xfId="1460" xr:uid="{156CD445-878B-46F7-B83E-B60117C3AD6E}"/>
    <cellStyle name="Comma 2 2 2 3 2 2 5 2" xfId="16060" xr:uid="{D2F4D4AD-A9F2-486F-A6F4-624DCFE526FB}"/>
    <cellStyle name="Comma 2 2 2 3 2 2 5 2 2" xfId="52568" xr:uid="{7C778428-2E47-48F7-AEC6-5483F57B10BD}"/>
    <cellStyle name="Comma 2 2 2 3 2 2 5 2 3" xfId="34314" xr:uid="{56D3B9AB-58D2-47DA-B676-9629650DC9B7}"/>
    <cellStyle name="Comma 2 2 2 3 2 2 5 3" xfId="12410" xr:uid="{2C12D5AB-4F49-4FA7-89A2-B73335EF13E0}"/>
    <cellStyle name="Comma 2 2 2 3 2 2 5 3 2" xfId="48918" xr:uid="{72657CDB-6ED4-434B-97BF-01A5BEB2DD9A}"/>
    <cellStyle name="Comma 2 2 2 3 2 2 5 3 3" xfId="30664" xr:uid="{42B4428A-3E48-47F1-A38E-F8E98DBF8EA7}"/>
    <cellStyle name="Comma 2 2 2 3 2 2 5 4" xfId="8760" xr:uid="{015BE5BF-6AF0-4D03-8814-B3DC84B295F3}"/>
    <cellStyle name="Comma 2 2 2 3 2 2 5 4 2" xfId="45268" xr:uid="{4604B5F3-4703-413F-8ABC-81AF9AA181DE}"/>
    <cellStyle name="Comma 2 2 2 3 2 2 5 4 3" xfId="27014" xr:uid="{F02CA429-19F5-4452-A383-AEE091EE2D60}"/>
    <cellStyle name="Comma 2 2 2 3 2 2 5 5" xfId="5110" xr:uid="{AE90DBD5-9130-47E6-A88D-83B6F1C04657}"/>
    <cellStyle name="Comma 2 2 2 3 2 2 5 5 2" xfId="41618" xr:uid="{ECAE1B45-368E-4372-841F-9D874BC4D1F8}"/>
    <cellStyle name="Comma 2 2 2 3 2 2 5 5 3" xfId="23364" xr:uid="{718974EE-A938-4CAA-88DF-C23C9D37D785}"/>
    <cellStyle name="Comma 2 2 2 3 2 2 5 6" xfId="37968" xr:uid="{D306E815-0BA3-4886-8384-EAF29A652B7B}"/>
    <cellStyle name="Comma 2 2 2 3 2 2 5 7" xfId="19714" xr:uid="{557ACA06-2975-4734-AEF2-B4E4697EC638}"/>
    <cellStyle name="Comma 2 2 2 3 2 2 6" xfId="15330" xr:uid="{35F092D2-2A0B-44EB-B610-B96E8B73D4BD}"/>
    <cellStyle name="Comma 2 2 2 3 2 2 6 2" xfId="51838" xr:uid="{A874502F-4F0E-4A37-884C-E6F2C68242A3}"/>
    <cellStyle name="Comma 2 2 2 3 2 2 6 3" xfId="33584" xr:uid="{C5ED95CB-F40B-44D6-84B4-A6026420A345}"/>
    <cellStyle name="Comma 2 2 2 3 2 2 7" xfId="11680" xr:uid="{41D62EED-5597-40F7-9DB5-D8B8AC27A413}"/>
    <cellStyle name="Comma 2 2 2 3 2 2 7 2" xfId="48188" xr:uid="{945EBA92-B53A-42A2-9CFD-2EED15F93145}"/>
    <cellStyle name="Comma 2 2 2 3 2 2 7 3" xfId="29934" xr:uid="{A0F4AB4B-F86F-425B-9B21-5BC557D21763}"/>
    <cellStyle name="Comma 2 2 2 3 2 2 8" xfId="8030" xr:uid="{83E90754-37FB-4BA3-B526-C66007CC5070}"/>
    <cellStyle name="Comma 2 2 2 3 2 2 8 2" xfId="44538" xr:uid="{08F1A00B-2933-4877-879E-18A4A771B59B}"/>
    <cellStyle name="Comma 2 2 2 3 2 2 8 3" xfId="26284" xr:uid="{37662D7D-8DE7-4A47-A962-5C6A10AF623A}"/>
    <cellStyle name="Comma 2 2 2 3 2 2 9" xfId="4380" xr:uid="{D61C5A3D-ABF1-4A23-B720-E2D4D3EC0147}"/>
    <cellStyle name="Comma 2 2 2 3 2 2 9 2" xfId="40888" xr:uid="{27F19690-8804-4C8D-A6A0-F811D7920025}"/>
    <cellStyle name="Comma 2 2 2 3 2 2 9 3" xfId="22634" xr:uid="{4EA72DA7-97F6-4F23-A758-FF81616F464D}"/>
    <cellStyle name="Comma 2 2 2 3 2 3" xfId="626" xr:uid="{F10384AA-5965-478A-931C-B275F9F5720A}"/>
    <cellStyle name="Comma 2 2 2 3 2 3 10" xfId="37134" xr:uid="{02509756-7CE9-4303-B8DA-B94084633E4A}"/>
    <cellStyle name="Comma 2 2 2 3 2 3 11" xfId="18880" xr:uid="{1E8ED083-5942-4120-BCB0-5B167ECD3207}"/>
    <cellStyle name="Comma 2 2 2 3 2 3 2" xfId="3546" xr:uid="{5DD308F3-DCEA-47F6-9F84-4E88357C3E48}"/>
    <cellStyle name="Comma 2 2 2 3 2 3 2 2" xfId="18146" xr:uid="{C7E9F478-6FC1-4BB2-8594-D390E0DB6786}"/>
    <cellStyle name="Comma 2 2 2 3 2 3 2 2 2" xfId="54654" xr:uid="{35314999-E7F3-4DC0-9B96-5C46A6001445}"/>
    <cellStyle name="Comma 2 2 2 3 2 3 2 2 3" xfId="36400" xr:uid="{3A26DC44-09E4-464D-BBFC-7E2348DA9317}"/>
    <cellStyle name="Comma 2 2 2 3 2 3 2 3" xfId="14496" xr:uid="{316A0AE6-4529-4211-9F7D-90D5F1C2DA25}"/>
    <cellStyle name="Comma 2 2 2 3 2 3 2 3 2" xfId="51004" xr:uid="{8621E087-B10C-4A70-9731-E297A8C901A0}"/>
    <cellStyle name="Comma 2 2 2 3 2 3 2 3 3" xfId="32750" xr:uid="{C07AF778-344D-4094-9F0C-46122B8CB67F}"/>
    <cellStyle name="Comma 2 2 2 3 2 3 2 4" xfId="10846" xr:uid="{6371BC5A-E8E8-483E-A9CE-60061CA5BDB0}"/>
    <cellStyle name="Comma 2 2 2 3 2 3 2 4 2" xfId="47354" xr:uid="{D1FB1903-8336-49A4-81D8-D3ACB2B86ECA}"/>
    <cellStyle name="Comma 2 2 2 3 2 3 2 4 3" xfId="29100" xr:uid="{48BB3967-8DE8-4DA7-A586-04C6A1251A1A}"/>
    <cellStyle name="Comma 2 2 2 3 2 3 2 5" xfId="7196" xr:uid="{A88A0997-C8E4-4A1F-A544-2F5985003264}"/>
    <cellStyle name="Comma 2 2 2 3 2 3 2 5 2" xfId="43704" xr:uid="{3C85D342-2157-48B2-A9ED-9D67A7A54F79}"/>
    <cellStyle name="Comma 2 2 2 3 2 3 2 5 3" xfId="25450" xr:uid="{0A5B6A6C-B5B0-4C85-BBCE-A51804C1D9CE}"/>
    <cellStyle name="Comma 2 2 2 3 2 3 2 6" xfId="40054" xr:uid="{6E61D440-1106-470E-93FD-C400C0712974}"/>
    <cellStyle name="Comma 2 2 2 3 2 3 2 7" xfId="21800" xr:uid="{80F8DEC5-5997-4500-9292-B7DD88A1BFD5}"/>
    <cellStyle name="Comma 2 2 2 3 2 3 3" xfId="2816" xr:uid="{CE103132-E9BA-48BC-961E-78B9EC066E6D}"/>
    <cellStyle name="Comma 2 2 2 3 2 3 3 2" xfId="17416" xr:uid="{42CB3DFD-D36C-496B-8E43-E919C5DE8948}"/>
    <cellStyle name="Comma 2 2 2 3 2 3 3 2 2" xfId="53924" xr:uid="{38B37B18-3D44-40AB-99CF-BD16367E433E}"/>
    <cellStyle name="Comma 2 2 2 3 2 3 3 2 3" xfId="35670" xr:uid="{57AD6809-1C63-48B4-9A46-ACD8499B6E07}"/>
    <cellStyle name="Comma 2 2 2 3 2 3 3 3" xfId="13766" xr:uid="{13DE79D4-D430-4C1C-BDE7-33A4CB8FEB50}"/>
    <cellStyle name="Comma 2 2 2 3 2 3 3 3 2" xfId="50274" xr:uid="{107CF1F9-E968-4668-9B9D-CD2184B2AD52}"/>
    <cellStyle name="Comma 2 2 2 3 2 3 3 3 3" xfId="32020" xr:uid="{0DD05D7F-79A1-4770-8578-3B1050BF71DA}"/>
    <cellStyle name="Comma 2 2 2 3 2 3 3 4" xfId="10116" xr:uid="{FB379E52-5C9A-4C9C-8DD3-42A658974FED}"/>
    <cellStyle name="Comma 2 2 2 3 2 3 3 4 2" xfId="46624" xr:uid="{537033FC-A2A0-4737-97A6-84B86624BD05}"/>
    <cellStyle name="Comma 2 2 2 3 2 3 3 4 3" xfId="28370" xr:uid="{63BDCA98-22A2-4F5E-8034-7AE9DD2DC7BB}"/>
    <cellStyle name="Comma 2 2 2 3 2 3 3 5" xfId="6466" xr:uid="{8B1140AC-2B41-4CF8-90FC-6E3783F89711}"/>
    <cellStyle name="Comma 2 2 2 3 2 3 3 5 2" xfId="42974" xr:uid="{EA55A081-42A5-4E86-B1CA-05118B68732B}"/>
    <cellStyle name="Comma 2 2 2 3 2 3 3 5 3" xfId="24720" xr:uid="{9ED30C32-ECCE-4022-876E-56C9C50174E4}"/>
    <cellStyle name="Comma 2 2 2 3 2 3 3 6" xfId="39324" xr:uid="{25E746C9-4072-4F6E-B4D9-C1DA89DB8BFB}"/>
    <cellStyle name="Comma 2 2 2 3 2 3 3 7" xfId="21070" xr:uid="{81F756E2-7C5C-44E6-9F1B-9F58F4463509}"/>
    <cellStyle name="Comma 2 2 2 3 2 3 4" xfId="2086" xr:uid="{483837D8-D300-4D86-98DA-BC010B003DC1}"/>
    <cellStyle name="Comma 2 2 2 3 2 3 4 2" xfId="16686" xr:uid="{726BE576-EE07-4990-A885-49A0696DA8C6}"/>
    <cellStyle name="Comma 2 2 2 3 2 3 4 2 2" xfId="53194" xr:uid="{69569559-58BD-4964-843A-9C01DEA94DB5}"/>
    <cellStyle name="Comma 2 2 2 3 2 3 4 2 3" xfId="34940" xr:uid="{FA284D65-59B8-43BA-8795-FEA30F0AB237}"/>
    <cellStyle name="Comma 2 2 2 3 2 3 4 3" xfId="13036" xr:uid="{8B0290FB-3FD0-4A36-86B5-1BA74A2313D7}"/>
    <cellStyle name="Comma 2 2 2 3 2 3 4 3 2" xfId="49544" xr:uid="{58FFD102-3516-4A59-941C-F791C2814994}"/>
    <cellStyle name="Comma 2 2 2 3 2 3 4 3 3" xfId="31290" xr:uid="{993888DC-16DA-42ED-8460-05B31EDF29D6}"/>
    <cellStyle name="Comma 2 2 2 3 2 3 4 4" xfId="9386" xr:uid="{C542E6E7-975C-4100-B29F-7A391A77D523}"/>
    <cellStyle name="Comma 2 2 2 3 2 3 4 4 2" xfId="45894" xr:uid="{A7BA1EDA-5D02-4BDD-8C37-C4F117B71AA2}"/>
    <cellStyle name="Comma 2 2 2 3 2 3 4 4 3" xfId="27640" xr:uid="{BDBA5BB1-1766-482A-A08C-CD85EE1D1D30}"/>
    <cellStyle name="Comma 2 2 2 3 2 3 4 5" xfId="5736" xr:uid="{865A7706-F9AB-46FD-943F-53DEFDE91B0A}"/>
    <cellStyle name="Comma 2 2 2 3 2 3 4 5 2" xfId="42244" xr:uid="{E063B301-7F22-4763-9001-C71F89CFD2EE}"/>
    <cellStyle name="Comma 2 2 2 3 2 3 4 5 3" xfId="23990" xr:uid="{F723C63A-3E42-4B36-B083-17D13DB2A107}"/>
    <cellStyle name="Comma 2 2 2 3 2 3 4 6" xfId="38594" xr:uid="{AF30B912-4A2B-44E9-9800-B4D6CE791594}"/>
    <cellStyle name="Comma 2 2 2 3 2 3 4 7" xfId="20340" xr:uid="{56265A1F-6995-445B-98E7-3403A25EAA8F}"/>
    <cellStyle name="Comma 2 2 2 3 2 3 5" xfId="1356" xr:uid="{75951232-03D7-466F-AEC3-9E00A8C79F82}"/>
    <cellStyle name="Comma 2 2 2 3 2 3 5 2" xfId="15956" xr:uid="{E34A473B-0FAC-4EF3-8FEA-2AC433259255}"/>
    <cellStyle name="Comma 2 2 2 3 2 3 5 2 2" xfId="52464" xr:uid="{14518DAF-3054-44D4-8DA0-47CDE81C6ADF}"/>
    <cellStyle name="Comma 2 2 2 3 2 3 5 2 3" xfId="34210" xr:uid="{1D69DDE7-7FCB-4024-AD7F-6FEEEB5B79DA}"/>
    <cellStyle name="Comma 2 2 2 3 2 3 5 3" xfId="12306" xr:uid="{37AA6940-DA93-4304-85EB-9768B0DBB41E}"/>
    <cellStyle name="Comma 2 2 2 3 2 3 5 3 2" xfId="48814" xr:uid="{31CBFC69-27F9-4B84-A2B9-5920097AD6B4}"/>
    <cellStyle name="Comma 2 2 2 3 2 3 5 3 3" xfId="30560" xr:uid="{E546E20C-542A-430D-86F1-5C6FD48192D9}"/>
    <cellStyle name="Comma 2 2 2 3 2 3 5 4" xfId="8656" xr:uid="{BEFF1A4F-AE19-4D0B-8B2A-101A2F2A4374}"/>
    <cellStyle name="Comma 2 2 2 3 2 3 5 4 2" xfId="45164" xr:uid="{99EE148A-8FD0-4EBD-8703-DE5B5E1B2181}"/>
    <cellStyle name="Comma 2 2 2 3 2 3 5 4 3" xfId="26910" xr:uid="{002B5400-7639-4F5D-9849-8315BBEBE89C}"/>
    <cellStyle name="Comma 2 2 2 3 2 3 5 5" xfId="5006" xr:uid="{7A69B9FB-D3D2-48E6-BE7D-0C4B71BD635D}"/>
    <cellStyle name="Comma 2 2 2 3 2 3 5 5 2" xfId="41514" xr:uid="{AFD0E767-D97B-4496-941C-AED63FC7E683}"/>
    <cellStyle name="Comma 2 2 2 3 2 3 5 5 3" xfId="23260" xr:uid="{45D95569-09B7-4F90-8D8A-5063A64A1516}"/>
    <cellStyle name="Comma 2 2 2 3 2 3 5 6" xfId="37864" xr:uid="{6DED05EC-2377-496A-9FF2-A3AA3A4B9E51}"/>
    <cellStyle name="Comma 2 2 2 3 2 3 5 7" xfId="19610" xr:uid="{7675BD69-E86F-45DE-B549-D236DB6B6672}"/>
    <cellStyle name="Comma 2 2 2 3 2 3 6" xfId="15226" xr:uid="{5D28766D-6D29-4C74-A93C-EC4AE48F78DE}"/>
    <cellStyle name="Comma 2 2 2 3 2 3 6 2" xfId="51734" xr:uid="{DFA620BD-9A81-4651-B3F7-6840BECC7760}"/>
    <cellStyle name="Comma 2 2 2 3 2 3 6 3" xfId="33480" xr:uid="{89ED0BA1-2290-4F8E-B37B-256C07C4861B}"/>
    <cellStyle name="Comma 2 2 2 3 2 3 7" xfId="11576" xr:uid="{9B3EB06A-242B-46E3-A11F-E836A50C46F6}"/>
    <cellStyle name="Comma 2 2 2 3 2 3 7 2" xfId="48084" xr:uid="{AF199E2D-7658-4168-A1B6-CDBEB3393D0B}"/>
    <cellStyle name="Comma 2 2 2 3 2 3 7 3" xfId="29830" xr:uid="{601EDE7C-5157-41E5-9A3D-475587B412E0}"/>
    <cellStyle name="Comma 2 2 2 3 2 3 8" xfId="7926" xr:uid="{F019A1AE-6E9D-491D-ADC5-17CDD52BB567}"/>
    <cellStyle name="Comma 2 2 2 3 2 3 8 2" xfId="44434" xr:uid="{A066D6BB-5282-470A-B4A9-F8D3F5EC7853}"/>
    <cellStyle name="Comma 2 2 2 3 2 3 8 3" xfId="26180" xr:uid="{E1197CF3-F9DD-48BB-AB7F-56AE884CCE91}"/>
    <cellStyle name="Comma 2 2 2 3 2 3 9" xfId="4276" xr:uid="{C52395A1-1DE3-4D76-86ED-2C7E38710203}"/>
    <cellStyle name="Comma 2 2 2 3 2 3 9 2" xfId="40784" xr:uid="{7CF61BF6-399C-41DE-9DB3-4B36E2460C33}"/>
    <cellStyle name="Comma 2 2 2 3 2 3 9 3" xfId="22530" xr:uid="{7B72160B-A42C-4EC1-A94A-6835B0539B63}"/>
    <cellStyle name="Comma 2 2 2 3 2 4" xfId="522" xr:uid="{A3466FF8-C10A-46F5-910D-65CECDC0304D}"/>
    <cellStyle name="Comma 2 2 2 3 2 4 10" xfId="37030" xr:uid="{33B800CD-B427-4579-BC3C-D3349C62D75C}"/>
    <cellStyle name="Comma 2 2 2 3 2 4 11" xfId="18776" xr:uid="{380CCC6E-C98B-4C2E-9BAC-EBB2AA925525}"/>
    <cellStyle name="Comma 2 2 2 3 2 4 2" xfId="3442" xr:uid="{3C6E6FDF-4DCF-4FB1-835E-09786A4D439B}"/>
    <cellStyle name="Comma 2 2 2 3 2 4 2 2" xfId="18042" xr:uid="{82BA8C58-3EC2-4505-B42A-BF18CB64D7C3}"/>
    <cellStyle name="Comma 2 2 2 3 2 4 2 2 2" xfId="54550" xr:uid="{5F23305E-F130-4A13-89F6-F8012E66B2C9}"/>
    <cellStyle name="Comma 2 2 2 3 2 4 2 2 3" xfId="36296" xr:uid="{320E997B-FA63-42AA-9D46-A647BB316216}"/>
    <cellStyle name="Comma 2 2 2 3 2 4 2 3" xfId="14392" xr:uid="{4994FB83-85B3-4175-8171-88C8F7C2B923}"/>
    <cellStyle name="Comma 2 2 2 3 2 4 2 3 2" xfId="50900" xr:uid="{8C72E75E-2EA3-4720-B766-0F60A8C3B848}"/>
    <cellStyle name="Comma 2 2 2 3 2 4 2 3 3" xfId="32646" xr:uid="{4664189C-9E9F-470E-8D1F-22BDF56C8A27}"/>
    <cellStyle name="Comma 2 2 2 3 2 4 2 4" xfId="10742" xr:uid="{BCF5BC8F-9D15-4760-8E21-1DC6618788EA}"/>
    <cellStyle name="Comma 2 2 2 3 2 4 2 4 2" xfId="47250" xr:uid="{BAC7A7C0-89C1-4416-A06F-4ABCAEDB0397}"/>
    <cellStyle name="Comma 2 2 2 3 2 4 2 4 3" xfId="28996" xr:uid="{879E0BC5-2DA9-405A-A6DF-1743DE8FF35C}"/>
    <cellStyle name="Comma 2 2 2 3 2 4 2 5" xfId="7092" xr:uid="{2D3C634B-33F1-4875-A3AC-A56CB3A14FFD}"/>
    <cellStyle name="Comma 2 2 2 3 2 4 2 5 2" xfId="43600" xr:uid="{219C23F2-9455-468B-97EA-C0176AB0CF70}"/>
    <cellStyle name="Comma 2 2 2 3 2 4 2 5 3" xfId="25346" xr:uid="{FCA4AF56-71D7-4B93-BA5F-F8D4CC58CD6F}"/>
    <cellStyle name="Comma 2 2 2 3 2 4 2 6" xfId="39950" xr:uid="{695E964E-7B4D-4DE8-9268-BED737C957AD}"/>
    <cellStyle name="Comma 2 2 2 3 2 4 2 7" xfId="21696" xr:uid="{2CBDFCC4-7015-457E-B434-10F82BC62BAE}"/>
    <cellStyle name="Comma 2 2 2 3 2 4 3" xfId="2712" xr:uid="{A4494495-BFD7-4A8D-A1ED-219AEE7F85F3}"/>
    <cellStyle name="Comma 2 2 2 3 2 4 3 2" xfId="17312" xr:uid="{96FBB764-09E1-4988-816F-C0BCFE033DFC}"/>
    <cellStyle name="Comma 2 2 2 3 2 4 3 2 2" xfId="53820" xr:uid="{4EB5AAE9-C942-42C4-9A68-C2EFFCF655D7}"/>
    <cellStyle name="Comma 2 2 2 3 2 4 3 2 3" xfId="35566" xr:uid="{1A2E426D-447D-4B67-82B1-CE54E9E4D55C}"/>
    <cellStyle name="Comma 2 2 2 3 2 4 3 3" xfId="13662" xr:uid="{E81A390D-F30E-4921-9891-3701E1343787}"/>
    <cellStyle name="Comma 2 2 2 3 2 4 3 3 2" xfId="50170" xr:uid="{A50E64BA-0BFF-4275-B333-AE1D14DEDC63}"/>
    <cellStyle name="Comma 2 2 2 3 2 4 3 3 3" xfId="31916" xr:uid="{EC071878-B17E-47A0-8334-106E961B09EF}"/>
    <cellStyle name="Comma 2 2 2 3 2 4 3 4" xfId="10012" xr:uid="{7F0BC331-A5F1-417B-B17D-9CC539BBD54D}"/>
    <cellStyle name="Comma 2 2 2 3 2 4 3 4 2" xfId="46520" xr:uid="{114BC7A0-F9DE-422A-A07F-24217697377B}"/>
    <cellStyle name="Comma 2 2 2 3 2 4 3 4 3" xfId="28266" xr:uid="{39E0DBA5-6DE7-493B-A118-E5109A5D27D9}"/>
    <cellStyle name="Comma 2 2 2 3 2 4 3 5" xfId="6362" xr:uid="{A58F67E0-3408-49F5-8E90-E113A248E504}"/>
    <cellStyle name="Comma 2 2 2 3 2 4 3 5 2" xfId="42870" xr:uid="{1A4F617F-D200-4500-A3A2-E5FE5C9B1D7B}"/>
    <cellStyle name="Comma 2 2 2 3 2 4 3 5 3" xfId="24616" xr:uid="{CD13190A-7F8C-497A-8AF0-C60A23739584}"/>
    <cellStyle name="Comma 2 2 2 3 2 4 3 6" xfId="39220" xr:uid="{5F604D1E-5AED-4E1C-89D9-9EAA7B2448F6}"/>
    <cellStyle name="Comma 2 2 2 3 2 4 3 7" xfId="20966" xr:uid="{76E7161F-53A7-49E2-8D60-2DB110F791D1}"/>
    <cellStyle name="Comma 2 2 2 3 2 4 4" xfId="1982" xr:uid="{95498798-4018-4A41-94AF-E3D943FB052B}"/>
    <cellStyle name="Comma 2 2 2 3 2 4 4 2" xfId="16582" xr:uid="{B7175749-3B7A-4003-878A-2A6F677E1817}"/>
    <cellStyle name="Comma 2 2 2 3 2 4 4 2 2" xfId="53090" xr:uid="{207924CE-0E17-4139-BC43-72C7DABBD981}"/>
    <cellStyle name="Comma 2 2 2 3 2 4 4 2 3" xfId="34836" xr:uid="{67A37062-EBA3-4797-8401-4CFC0C46E489}"/>
    <cellStyle name="Comma 2 2 2 3 2 4 4 3" xfId="12932" xr:uid="{6D527B99-4780-4964-877C-008C501C0E87}"/>
    <cellStyle name="Comma 2 2 2 3 2 4 4 3 2" xfId="49440" xr:uid="{5D0EB4D5-94A8-4B13-A64D-678EFE0B8EDA}"/>
    <cellStyle name="Comma 2 2 2 3 2 4 4 3 3" xfId="31186" xr:uid="{938D6604-53CD-4755-AF0D-4554E98815E4}"/>
    <cellStyle name="Comma 2 2 2 3 2 4 4 4" xfId="9282" xr:uid="{3881796E-04B0-4F62-9BBC-12A13ED58AFB}"/>
    <cellStyle name="Comma 2 2 2 3 2 4 4 4 2" xfId="45790" xr:uid="{B7AE7DA4-9F44-46C5-9747-92E1BACD6310}"/>
    <cellStyle name="Comma 2 2 2 3 2 4 4 4 3" xfId="27536" xr:uid="{99868D10-DDBE-4292-AECD-09BCC5D8FD13}"/>
    <cellStyle name="Comma 2 2 2 3 2 4 4 5" xfId="5632" xr:uid="{F17A83CB-A0B8-477B-903E-04D370FC4932}"/>
    <cellStyle name="Comma 2 2 2 3 2 4 4 5 2" xfId="42140" xr:uid="{B8F007AD-7985-4D4D-A2FA-944EC28B7606}"/>
    <cellStyle name="Comma 2 2 2 3 2 4 4 5 3" xfId="23886" xr:uid="{F701FC16-AFC8-4DC8-BF62-9231D5E271A1}"/>
    <cellStyle name="Comma 2 2 2 3 2 4 4 6" xfId="38490" xr:uid="{6237338B-F0D4-4BDD-9252-A929AC8CFB12}"/>
    <cellStyle name="Comma 2 2 2 3 2 4 4 7" xfId="20236" xr:uid="{7B0F336A-4293-4725-B14B-D673D09AF982}"/>
    <cellStyle name="Comma 2 2 2 3 2 4 5" xfId="1252" xr:uid="{2CFC9B65-487D-4D38-8456-4455C8768354}"/>
    <cellStyle name="Comma 2 2 2 3 2 4 5 2" xfId="15852" xr:uid="{57FFAC3F-2E14-41D6-BF91-8F63FBCC2798}"/>
    <cellStyle name="Comma 2 2 2 3 2 4 5 2 2" xfId="52360" xr:uid="{193E7BBE-8D11-4A2B-8DE4-29AB32DCADA6}"/>
    <cellStyle name="Comma 2 2 2 3 2 4 5 2 3" xfId="34106" xr:uid="{74431A1A-E7BB-4F94-ACFC-722A727FA7BD}"/>
    <cellStyle name="Comma 2 2 2 3 2 4 5 3" xfId="12202" xr:uid="{E301DBF8-0AA9-4606-A2F3-46C76679D46E}"/>
    <cellStyle name="Comma 2 2 2 3 2 4 5 3 2" xfId="48710" xr:uid="{35EAB69E-3E28-46AB-8EC9-4F752165D5A1}"/>
    <cellStyle name="Comma 2 2 2 3 2 4 5 3 3" xfId="30456" xr:uid="{569C93A1-1CF1-4D52-83F4-DB95D990EB64}"/>
    <cellStyle name="Comma 2 2 2 3 2 4 5 4" xfId="8552" xr:uid="{E9E2279D-F8FF-4326-B4C9-D44C29D8A732}"/>
    <cellStyle name="Comma 2 2 2 3 2 4 5 4 2" xfId="45060" xr:uid="{2FAF182C-2A05-44CA-BA82-37D6EC6016C4}"/>
    <cellStyle name="Comma 2 2 2 3 2 4 5 4 3" xfId="26806" xr:uid="{878B3589-881F-43B2-AC32-B44A51102D55}"/>
    <cellStyle name="Comma 2 2 2 3 2 4 5 5" xfId="4902" xr:uid="{CAF24B88-6837-43B7-B531-CD6780436A16}"/>
    <cellStyle name="Comma 2 2 2 3 2 4 5 5 2" xfId="41410" xr:uid="{DBDA3C50-9710-45AA-8172-6C7164714130}"/>
    <cellStyle name="Comma 2 2 2 3 2 4 5 5 3" xfId="23156" xr:uid="{7FEC6154-9492-4E94-AB1B-C31A08583303}"/>
    <cellStyle name="Comma 2 2 2 3 2 4 5 6" xfId="37760" xr:uid="{5725DAD4-3F73-499A-B0DA-527AE7AE8725}"/>
    <cellStyle name="Comma 2 2 2 3 2 4 5 7" xfId="19506" xr:uid="{522D9595-5CBA-4D16-98DD-6706E3CC2520}"/>
    <cellStyle name="Comma 2 2 2 3 2 4 6" xfId="15122" xr:uid="{5053661B-6BAD-4088-9625-4D2606525AC8}"/>
    <cellStyle name="Comma 2 2 2 3 2 4 6 2" xfId="51630" xr:uid="{4BF0AE38-541F-4E19-BC03-C0FE18FB905B}"/>
    <cellStyle name="Comma 2 2 2 3 2 4 6 3" xfId="33376" xr:uid="{F86EC3D0-085B-493A-BC35-2784FE7739D6}"/>
    <cellStyle name="Comma 2 2 2 3 2 4 7" xfId="11472" xr:uid="{08B8DD4A-E830-4ED3-A88E-7A2C1A8B216B}"/>
    <cellStyle name="Comma 2 2 2 3 2 4 7 2" xfId="47980" xr:uid="{0EA7D3B6-1D9D-4C4A-B660-E86ADC9F5AAD}"/>
    <cellStyle name="Comma 2 2 2 3 2 4 7 3" xfId="29726" xr:uid="{AA3D18AE-C761-4FA6-B660-AA927D07253C}"/>
    <cellStyle name="Comma 2 2 2 3 2 4 8" xfId="7822" xr:uid="{5CF08BFA-F0CB-4805-A961-02C0C24964A2}"/>
    <cellStyle name="Comma 2 2 2 3 2 4 8 2" xfId="44330" xr:uid="{832C8165-249D-4D46-8F61-4E07C78CF2EF}"/>
    <cellStyle name="Comma 2 2 2 3 2 4 8 3" xfId="26076" xr:uid="{789435BB-E1A6-4BE6-9C77-234429A9810F}"/>
    <cellStyle name="Comma 2 2 2 3 2 4 9" xfId="4172" xr:uid="{B33CA439-AB89-4979-AC7A-D607B7C0088D}"/>
    <cellStyle name="Comma 2 2 2 3 2 4 9 2" xfId="40680" xr:uid="{30CCEE80-E323-4C7E-AEDD-89FAC6EA27B8}"/>
    <cellStyle name="Comma 2 2 2 3 2 4 9 3" xfId="22426" xr:uid="{89792D87-8725-4597-9238-DB39C5E96539}"/>
    <cellStyle name="Comma 2 2 2 3 2 5" xfId="418" xr:uid="{641BF2F0-EAAF-442A-BE4D-34CC354C895B}"/>
    <cellStyle name="Comma 2 2 2 3 2 5 10" xfId="36926" xr:uid="{6E5A382C-7A0E-42E8-BFC4-F69114DD7190}"/>
    <cellStyle name="Comma 2 2 2 3 2 5 11" xfId="18672" xr:uid="{826A4BD6-0694-484A-8B4C-CAA7137CFE0F}"/>
    <cellStyle name="Comma 2 2 2 3 2 5 2" xfId="3338" xr:uid="{AC4A2ADA-8B9B-4AF5-8729-6990337A3102}"/>
    <cellStyle name="Comma 2 2 2 3 2 5 2 2" xfId="17938" xr:uid="{1C0EB016-7005-47C9-AFB4-DD29DB26AAD8}"/>
    <cellStyle name="Comma 2 2 2 3 2 5 2 2 2" xfId="54446" xr:uid="{0699C434-F610-47B0-9EAB-B76CD180071B}"/>
    <cellStyle name="Comma 2 2 2 3 2 5 2 2 3" xfId="36192" xr:uid="{2EE5EFB8-F99B-411F-9739-AD42AFFE7EEB}"/>
    <cellStyle name="Comma 2 2 2 3 2 5 2 3" xfId="14288" xr:uid="{E642BCB6-02B2-4244-B4EA-DAF779FDD3D6}"/>
    <cellStyle name="Comma 2 2 2 3 2 5 2 3 2" xfId="50796" xr:uid="{C2CB6C89-3538-40C2-A2A0-43A5C35271D5}"/>
    <cellStyle name="Comma 2 2 2 3 2 5 2 3 3" xfId="32542" xr:uid="{3D06F604-0FA6-4DE5-A8DC-FA933B45A8AE}"/>
    <cellStyle name="Comma 2 2 2 3 2 5 2 4" xfId="10638" xr:uid="{437DA166-D636-4126-8DEB-160FF88D4DA8}"/>
    <cellStyle name="Comma 2 2 2 3 2 5 2 4 2" xfId="47146" xr:uid="{B0B60680-EE68-491D-B62D-23A370E19616}"/>
    <cellStyle name="Comma 2 2 2 3 2 5 2 4 3" xfId="28892" xr:uid="{AD332C43-2409-4CB6-A434-B8285FAFF70F}"/>
    <cellStyle name="Comma 2 2 2 3 2 5 2 5" xfId="6988" xr:uid="{58219E79-3E8D-4DC5-8F2D-3D71E5B95019}"/>
    <cellStyle name="Comma 2 2 2 3 2 5 2 5 2" xfId="43496" xr:uid="{1D70A782-1FD1-4ED3-9C34-3DE836CF5C18}"/>
    <cellStyle name="Comma 2 2 2 3 2 5 2 5 3" xfId="25242" xr:uid="{D814A790-ABDC-4E59-B390-0F2E73328A3B}"/>
    <cellStyle name="Comma 2 2 2 3 2 5 2 6" xfId="39846" xr:uid="{FC12EB7E-5023-4194-90A0-E7B8BCD38B7F}"/>
    <cellStyle name="Comma 2 2 2 3 2 5 2 7" xfId="21592" xr:uid="{C3DA8D6D-4984-452F-BE58-662456836ACE}"/>
    <cellStyle name="Comma 2 2 2 3 2 5 3" xfId="2608" xr:uid="{DA92EE7F-AF0B-47DB-BC36-CEC7C5DE7048}"/>
    <cellStyle name="Comma 2 2 2 3 2 5 3 2" xfId="17208" xr:uid="{63BE25B7-A8BE-47DF-9CEC-C96486BDAFAD}"/>
    <cellStyle name="Comma 2 2 2 3 2 5 3 2 2" xfId="53716" xr:uid="{89A3EA0F-8C32-4F77-AD8E-3F6CB910401F}"/>
    <cellStyle name="Comma 2 2 2 3 2 5 3 2 3" xfId="35462" xr:uid="{743F1B41-53A5-4022-B015-341C69344965}"/>
    <cellStyle name="Comma 2 2 2 3 2 5 3 3" xfId="13558" xr:uid="{5EF3A76C-50D2-4B5C-A88D-8D1E068DD3CF}"/>
    <cellStyle name="Comma 2 2 2 3 2 5 3 3 2" xfId="50066" xr:uid="{38232FDA-9225-4CBA-811C-8367D648C0F8}"/>
    <cellStyle name="Comma 2 2 2 3 2 5 3 3 3" xfId="31812" xr:uid="{A8866B9E-1F2E-497D-A279-1B5A5F1D4731}"/>
    <cellStyle name="Comma 2 2 2 3 2 5 3 4" xfId="9908" xr:uid="{57A63DF6-10EB-4FAC-A8A1-E122D2FB1B24}"/>
    <cellStyle name="Comma 2 2 2 3 2 5 3 4 2" xfId="46416" xr:uid="{DD3A58DA-A9DE-4E0B-B84F-36327B03258D}"/>
    <cellStyle name="Comma 2 2 2 3 2 5 3 4 3" xfId="28162" xr:uid="{4945828E-6368-4867-81E5-D417FB0E6ACC}"/>
    <cellStyle name="Comma 2 2 2 3 2 5 3 5" xfId="6258" xr:uid="{D6DC5032-B63A-4D92-A70C-1CE4BD6CD813}"/>
    <cellStyle name="Comma 2 2 2 3 2 5 3 5 2" xfId="42766" xr:uid="{42948C41-AE03-410D-A1CB-F24509982929}"/>
    <cellStyle name="Comma 2 2 2 3 2 5 3 5 3" xfId="24512" xr:uid="{BEF7EE50-E3C1-49DA-A495-9B1A81419BCA}"/>
    <cellStyle name="Comma 2 2 2 3 2 5 3 6" xfId="39116" xr:uid="{8B496CCC-DDDE-4589-91DC-6DFF63C110EB}"/>
    <cellStyle name="Comma 2 2 2 3 2 5 3 7" xfId="20862" xr:uid="{8E957DE8-BB51-4AC6-9B58-D01A4395F3A3}"/>
    <cellStyle name="Comma 2 2 2 3 2 5 4" xfId="1878" xr:uid="{91E31F62-BCA0-48FD-A497-969AE777B7F7}"/>
    <cellStyle name="Comma 2 2 2 3 2 5 4 2" xfId="16478" xr:uid="{4E91CCBA-1E7A-4311-B3C5-1D05E85290FD}"/>
    <cellStyle name="Comma 2 2 2 3 2 5 4 2 2" xfId="52986" xr:uid="{09FFE34C-90BC-4B05-B5DF-A405D251FAB4}"/>
    <cellStyle name="Comma 2 2 2 3 2 5 4 2 3" xfId="34732" xr:uid="{7992EC40-1ABC-424A-97BF-0F7505D517DF}"/>
    <cellStyle name="Comma 2 2 2 3 2 5 4 3" xfId="12828" xr:uid="{E71403E7-C6E0-41D4-BD60-0B781CA50829}"/>
    <cellStyle name="Comma 2 2 2 3 2 5 4 3 2" xfId="49336" xr:uid="{F8C34F30-D776-483E-AC27-66B65E182BA2}"/>
    <cellStyle name="Comma 2 2 2 3 2 5 4 3 3" xfId="31082" xr:uid="{F5B2545B-DD3F-4F02-9D6D-D509FBCDB561}"/>
    <cellStyle name="Comma 2 2 2 3 2 5 4 4" xfId="9178" xr:uid="{3E7300D6-5F59-48BB-92CE-F303F58D4E63}"/>
    <cellStyle name="Comma 2 2 2 3 2 5 4 4 2" xfId="45686" xr:uid="{7699570A-BF95-4B87-9FF9-DD77208FBB2E}"/>
    <cellStyle name="Comma 2 2 2 3 2 5 4 4 3" xfId="27432" xr:uid="{ACE0FC8B-6805-4FFF-ACF2-CB9C953A7191}"/>
    <cellStyle name="Comma 2 2 2 3 2 5 4 5" xfId="5528" xr:uid="{9F4131F2-1C58-4D34-BEB7-7A8EF8ABCC0A}"/>
    <cellStyle name="Comma 2 2 2 3 2 5 4 5 2" xfId="42036" xr:uid="{C8948645-E4D1-44F4-8E58-E738CF7DD01C}"/>
    <cellStyle name="Comma 2 2 2 3 2 5 4 5 3" xfId="23782" xr:uid="{9EE9F919-0AAE-43B7-92F3-43E9BB59D88C}"/>
    <cellStyle name="Comma 2 2 2 3 2 5 4 6" xfId="38386" xr:uid="{47371C65-91A4-4FBA-B4C6-0B038F850C72}"/>
    <cellStyle name="Comma 2 2 2 3 2 5 4 7" xfId="20132" xr:uid="{714E5D4D-3A82-4A0D-8CC3-A5B2BF26847A}"/>
    <cellStyle name="Comma 2 2 2 3 2 5 5" xfId="1148" xr:uid="{BEA2E9D6-F87F-4CED-9A9C-B106E8DEC45A}"/>
    <cellStyle name="Comma 2 2 2 3 2 5 5 2" xfId="15748" xr:uid="{0319D208-41A0-4051-BA69-E2974EFA168E}"/>
    <cellStyle name="Comma 2 2 2 3 2 5 5 2 2" xfId="52256" xr:uid="{71B421F4-536B-4812-B8CB-A30A5F7ED61E}"/>
    <cellStyle name="Comma 2 2 2 3 2 5 5 2 3" xfId="34002" xr:uid="{3A0F1217-F841-43B3-8D71-E1BB1E027146}"/>
    <cellStyle name="Comma 2 2 2 3 2 5 5 3" xfId="12098" xr:uid="{F47EDCB7-181B-48D9-B622-58655A3F9CF1}"/>
    <cellStyle name="Comma 2 2 2 3 2 5 5 3 2" xfId="48606" xr:uid="{451863A1-562B-450E-85F3-0A1E7E663FFD}"/>
    <cellStyle name="Comma 2 2 2 3 2 5 5 3 3" xfId="30352" xr:uid="{318A45D1-E151-4EF8-82F4-773FC8F8EFAA}"/>
    <cellStyle name="Comma 2 2 2 3 2 5 5 4" xfId="8448" xr:uid="{4256CAC7-A97D-421D-B0DE-0C3F70151E31}"/>
    <cellStyle name="Comma 2 2 2 3 2 5 5 4 2" xfId="44956" xr:uid="{FD536968-FF1F-4BE8-8AE9-4BFC76D503BD}"/>
    <cellStyle name="Comma 2 2 2 3 2 5 5 4 3" xfId="26702" xr:uid="{B12E0F89-4D45-42DE-B9A5-BA599D8994C7}"/>
    <cellStyle name="Comma 2 2 2 3 2 5 5 5" xfId="4798" xr:uid="{30E641B3-CF90-4FC2-BB5A-0D4003F4E8AD}"/>
    <cellStyle name="Comma 2 2 2 3 2 5 5 5 2" xfId="41306" xr:uid="{570AB831-4E4A-4566-84E0-701221A36705}"/>
    <cellStyle name="Comma 2 2 2 3 2 5 5 5 3" xfId="23052" xr:uid="{18C73E59-8EDF-452F-A9F3-2D05BE77AD86}"/>
    <cellStyle name="Comma 2 2 2 3 2 5 5 6" xfId="37656" xr:uid="{FA9A2BA9-F35B-455D-A617-EE99A47B88F9}"/>
    <cellStyle name="Comma 2 2 2 3 2 5 5 7" xfId="19402" xr:uid="{D6D827A1-4639-490E-8834-56EF3F4F3ECA}"/>
    <cellStyle name="Comma 2 2 2 3 2 5 6" xfId="15018" xr:uid="{C678D15D-BA46-4141-B5C0-37E77EF3F673}"/>
    <cellStyle name="Comma 2 2 2 3 2 5 6 2" xfId="51526" xr:uid="{BE11AC73-4D7D-4F5B-BEF9-1D51A3607083}"/>
    <cellStyle name="Comma 2 2 2 3 2 5 6 3" xfId="33272" xr:uid="{56B872C0-76C9-4CD8-B61D-73BF17A3AC5B}"/>
    <cellStyle name="Comma 2 2 2 3 2 5 7" xfId="11368" xr:uid="{774B0CA1-6FFB-43AF-975F-21B4ADEFDB67}"/>
    <cellStyle name="Comma 2 2 2 3 2 5 7 2" xfId="47876" xr:uid="{D3346585-23BB-43C5-AEFC-2C5D8810D47D}"/>
    <cellStyle name="Comma 2 2 2 3 2 5 7 3" xfId="29622" xr:uid="{5CCEB98F-BE9C-446E-888A-AF14D4FE8E42}"/>
    <cellStyle name="Comma 2 2 2 3 2 5 8" xfId="7718" xr:uid="{C3CEB62D-B804-42B8-B609-4C0504191CBB}"/>
    <cellStyle name="Comma 2 2 2 3 2 5 8 2" xfId="44226" xr:uid="{A2B01C36-2996-42F0-AD33-4A1C08A4BF8D}"/>
    <cellStyle name="Comma 2 2 2 3 2 5 8 3" xfId="25972" xr:uid="{8E7C63EA-C97C-4FF1-802D-6CA86EE06069}"/>
    <cellStyle name="Comma 2 2 2 3 2 5 9" xfId="4068" xr:uid="{44BFC61C-F151-4E89-8424-0A51E6B04F69}"/>
    <cellStyle name="Comma 2 2 2 3 2 5 9 2" xfId="40576" xr:uid="{104BD492-BF38-453C-97C0-325A0750898A}"/>
    <cellStyle name="Comma 2 2 2 3 2 5 9 3" xfId="22322" xr:uid="{B2949C27-90E4-48E0-BAAD-44DA239F38BD}"/>
    <cellStyle name="Comma 2 2 2 3 2 6" xfId="314" xr:uid="{53484DBA-EEB1-417A-9F72-EDE372F5A546}"/>
    <cellStyle name="Comma 2 2 2 3 2 6 10" xfId="36822" xr:uid="{104E210F-0CD4-4FCC-A232-EC28E3AE9BAD}"/>
    <cellStyle name="Comma 2 2 2 3 2 6 11" xfId="18568" xr:uid="{F32C5478-C11F-472C-8E03-E6C6E9244D91}"/>
    <cellStyle name="Comma 2 2 2 3 2 6 2" xfId="3234" xr:uid="{0C806EB6-062B-446E-88F9-8FDF10FA876B}"/>
    <cellStyle name="Comma 2 2 2 3 2 6 2 2" xfId="17834" xr:uid="{B618870E-79CD-43A4-A9F1-9AA9236F0186}"/>
    <cellStyle name="Comma 2 2 2 3 2 6 2 2 2" xfId="54342" xr:uid="{078E88A1-3AF6-4F0D-B3BD-98AF193CDF60}"/>
    <cellStyle name="Comma 2 2 2 3 2 6 2 2 3" xfId="36088" xr:uid="{E9C47814-7508-4880-A29E-F86AA3CF526C}"/>
    <cellStyle name="Comma 2 2 2 3 2 6 2 3" xfId="14184" xr:uid="{980AD06E-DCF1-4965-8AEB-CF6026BE8813}"/>
    <cellStyle name="Comma 2 2 2 3 2 6 2 3 2" xfId="50692" xr:uid="{28E02958-BBF0-48F4-A19C-43E558834D33}"/>
    <cellStyle name="Comma 2 2 2 3 2 6 2 3 3" xfId="32438" xr:uid="{4158ADC4-FD98-4E10-A575-4C8B8557A8AD}"/>
    <cellStyle name="Comma 2 2 2 3 2 6 2 4" xfId="10534" xr:uid="{9FACD702-7F07-41BC-AE11-3CB789C31D7D}"/>
    <cellStyle name="Comma 2 2 2 3 2 6 2 4 2" xfId="47042" xr:uid="{1AD6666E-FDAE-40BC-B62E-157B26DEBB0C}"/>
    <cellStyle name="Comma 2 2 2 3 2 6 2 4 3" xfId="28788" xr:uid="{00B2E337-6AC5-4FF8-8DBA-8B76966058C2}"/>
    <cellStyle name="Comma 2 2 2 3 2 6 2 5" xfId="6884" xr:uid="{B27BFEB4-650B-48A7-999D-99F1B020E7F7}"/>
    <cellStyle name="Comma 2 2 2 3 2 6 2 5 2" xfId="43392" xr:uid="{D3B53DC3-3F03-4057-864C-8A962D91B197}"/>
    <cellStyle name="Comma 2 2 2 3 2 6 2 5 3" xfId="25138" xr:uid="{D38B86B8-50D2-49D9-8EB2-706DB3A8632B}"/>
    <cellStyle name="Comma 2 2 2 3 2 6 2 6" xfId="39742" xr:uid="{9A54D4D9-94C8-41EB-A14B-669168D10A3F}"/>
    <cellStyle name="Comma 2 2 2 3 2 6 2 7" xfId="21488" xr:uid="{89AB48CF-1F7F-44C0-A8C1-7C577EE3C056}"/>
    <cellStyle name="Comma 2 2 2 3 2 6 3" xfId="2504" xr:uid="{57104383-8373-4ED3-89C2-BE2B6B8A09E4}"/>
    <cellStyle name="Comma 2 2 2 3 2 6 3 2" xfId="17104" xr:uid="{5A12D7AF-5882-4FA5-AC6A-561BBA13777E}"/>
    <cellStyle name="Comma 2 2 2 3 2 6 3 2 2" xfId="53612" xr:uid="{EEA32750-396C-4ABA-84C6-1D20ACACCF32}"/>
    <cellStyle name="Comma 2 2 2 3 2 6 3 2 3" xfId="35358" xr:uid="{4E6FDAF4-76B7-4F4A-B2AA-2FD5F69AB7C6}"/>
    <cellStyle name="Comma 2 2 2 3 2 6 3 3" xfId="13454" xr:uid="{165BE32E-5FEF-40FE-A9E2-E68E30EF651D}"/>
    <cellStyle name="Comma 2 2 2 3 2 6 3 3 2" xfId="49962" xr:uid="{B07A5087-4240-40A3-9804-257515EA17FC}"/>
    <cellStyle name="Comma 2 2 2 3 2 6 3 3 3" xfId="31708" xr:uid="{D17F3532-0286-4C4E-A800-91D7C9D089B1}"/>
    <cellStyle name="Comma 2 2 2 3 2 6 3 4" xfId="9804" xr:uid="{187DD0AA-8966-462A-BF48-F80DAE1E061D}"/>
    <cellStyle name="Comma 2 2 2 3 2 6 3 4 2" xfId="46312" xr:uid="{12B2352B-8991-4588-8AE6-EFF9B94A86F8}"/>
    <cellStyle name="Comma 2 2 2 3 2 6 3 4 3" xfId="28058" xr:uid="{C308E7D6-0C7D-47FD-BC02-F1FDA65A76F8}"/>
    <cellStyle name="Comma 2 2 2 3 2 6 3 5" xfId="6154" xr:uid="{F23480AE-8647-438F-8A79-EFA82337CFFB}"/>
    <cellStyle name="Comma 2 2 2 3 2 6 3 5 2" xfId="42662" xr:uid="{B95E2DCB-1D3A-427B-B75C-E655910280E6}"/>
    <cellStyle name="Comma 2 2 2 3 2 6 3 5 3" xfId="24408" xr:uid="{78EE2E45-CDF8-4C0C-9220-3581A26A0285}"/>
    <cellStyle name="Comma 2 2 2 3 2 6 3 6" xfId="39012" xr:uid="{5D1349D1-DFFE-4C46-9ACE-3327B2BA6008}"/>
    <cellStyle name="Comma 2 2 2 3 2 6 3 7" xfId="20758" xr:uid="{1A4B9E90-5110-4F52-AEF9-99AC5954A76D}"/>
    <cellStyle name="Comma 2 2 2 3 2 6 4" xfId="1774" xr:uid="{0885468E-2100-4F8F-BCFB-5179AD4C204B}"/>
    <cellStyle name="Comma 2 2 2 3 2 6 4 2" xfId="16374" xr:uid="{92228843-3BD6-4355-881A-DC7B18EC785C}"/>
    <cellStyle name="Comma 2 2 2 3 2 6 4 2 2" xfId="52882" xr:uid="{0B21C460-61F8-422E-914E-65C94D4765DB}"/>
    <cellStyle name="Comma 2 2 2 3 2 6 4 2 3" xfId="34628" xr:uid="{698C1AB8-768E-4CE5-BA13-8BDBA8B16BE2}"/>
    <cellStyle name="Comma 2 2 2 3 2 6 4 3" xfId="12724" xr:uid="{683931BF-A268-473F-826F-9AEF9765689B}"/>
    <cellStyle name="Comma 2 2 2 3 2 6 4 3 2" xfId="49232" xr:uid="{8D7C953E-EB28-43A4-9B0D-E632233D54D4}"/>
    <cellStyle name="Comma 2 2 2 3 2 6 4 3 3" xfId="30978" xr:uid="{9B82F758-2EDF-4494-A207-3D1BCF293DF0}"/>
    <cellStyle name="Comma 2 2 2 3 2 6 4 4" xfId="9074" xr:uid="{3BC588BF-6032-4131-9D0F-41C9CF8A1ABE}"/>
    <cellStyle name="Comma 2 2 2 3 2 6 4 4 2" xfId="45582" xr:uid="{5DA80719-33C3-40A6-A64B-8B4ED681246E}"/>
    <cellStyle name="Comma 2 2 2 3 2 6 4 4 3" xfId="27328" xr:uid="{47BB8E97-1C12-48DD-A017-F13B2CE7BE03}"/>
    <cellStyle name="Comma 2 2 2 3 2 6 4 5" xfId="5424" xr:uid="{CC57BFE9-BFC9-4F87-85A1-DEE39354F741}"/>
    <cellStyle name="Comma 2 2 2 3 2 6 4 5 2" xfId="41932" xr:uid="{243D3C4B-0B28-4A22-B0CE-774D05DE30B0}"/>
    <cellStyle name="Comma 2 2 2 3 2 6 4 5 3" xfId="23678" xr:uid="{00E0F151-81AD-4FC6-8914-EF686F88807F}"/>
    <cellStyle name="Comma 2 2 2 3 2 6 4 6" xfId="38282" xr:uid="{A66C4CC4-3795-4517-8DA5-78BC751C9801}"/>
    <cellStyle name="Comma 2 2 2 3 2 6 4 7" xfId="20028" xr:uid="{DB3DD317-D26E-40DB-B212-E94B79DE33BE}"/>
    <cellStyle name="Comma 2 2 2 3 2 6 5" xfId="1044" xr:uid="{4CE8D4FE-45FC-412E-9B8B-769ED3107177}"/>
    <cellStyle name="Comma 2 2 2 3 2 6 5 2" xfId="15644" xr:uid="{8F41317E-2130-471A-92E8-328A9C3147E1}"/>
    <cellStyle name="Comma 2 2 2 3 2 6 5 2 2" xfId="52152" xr:uid="{C946A15F-B938-44DD-BE7E-4DACEC7CD821}"/>
    <cellStyle name="Comma 2 2 2 3 2 6 5 2 3" xfId="33898" xr:uid="{8225AD89-740D-4A25-AECE-130DD3B0108A}"/>
    <cellStyle name="Comma 2 2 2 3 2 6 5 3" xfId="11994" xr:uid="{72455DE2-421E-46C3-84C6-F60B9A572510}"/>
    <cellStyle name="Comma 2 2 2 3 2 6 5 3 2" xfId="48502" xr:uid="{CB1290BF-F4A0-40A7-BF34-A38F463F42BC}"/>
    <cellStyle name="Comma 2 2 2 3 2 6 5 3 3" xfId="30248" xr:uid="{90AD2504-FC6F-46DF-A3ED-DCEA1737EC78}"/>
    <cellStyle name="Comma 2 2 2 3 2 6 5 4" xfId="8344" xr:uid="{A68E34DF-1616-4797-A5E7-95BEA69C338A}"/>
    <cellStyle name="Comma 2 2 2 3 2 6 5 4 2" xfId="44852" xr:uid="{8B80D05A-D0C7-47C3-9771-CB14B78DF203}"/>
    <cellStyle name="Comma 2 2 2 3 2 6 5 4 3" xfId="26598" xr:uid="{A08717F3-26C2-45F6-A588-67DE75BE89E7}"/>
    <cellStyle name="Comma 2 2 2 3 2 6 5 5" xfId="4694" xr:uid="{F7CF3E11-A054-41A8-9E45-70979BFB1391}"/>
    <cellStyle name="Comma 2 2 2 3 2 6 5 5 2" xfId="41202" xr:uid="{A102D4AA-7699-41D9-B9C4-5CC096DA14D4}"/>
    <cellStyle name="Comma 2 2 2 3 2 6 5 5 3" xfId="22948" xr:uid="{DB999F4B-B88F-432A-92A8-0ECD242553DB}"/>
    <cellStyle name="Comma 2 2 2 3 2 6 5 6" xfId="37552" xr:uid="{07534F26-08FC-41E6-BE95-25E711033E73}"/>
    <cellStyle name="Comma 2 2 2 3 2 6 5 7" xfId="19298" xr:uid="{8CB56603-8C5D-4644-9261-181C6D2B8B0A}"/>
    <cellStyle name="Comma 2 2 2 3 2 6 6" xfId="14914" xr:uid="{B374A40C-3AC3-4872-B192-7EF4B55867F0}"/>
    <cellStyle name="Comma 2 2 2 3 2 6 6 2" xfId="51422" xr:uid="{451CA186-1574-42C9-8910-D5EE9CB0D6D3}"/>
    <cellStyle name="Comma 2 2 2 3 2 6 6 3" xfId="33168" xr:uid="{22A9904E-2150-4453-A9C5-C6858DE400BB}"/>
    <cellStyle name="Comma 2 2 2 3 2 6 7" xfId="11264" xr:uid="{64133EF9-A5D7-45BE-9FDA-6AC1DF6477F8}"/>
    <cellStyle name="Comma 2 2 2 3 2 6 7 2" xfId="47772" xr:uid="{E2F8DE92-2717-45DE-AB4F-6673379F4AE8}"/>
    <cellStyle name="Comma 2 2 2 3 2 6 7 3" xfId="29518" xr:uid="{2E830C40-FAE4-4E4B-A69C-D2E6B36C2DF5}"/>
    <cellStyle name="Comma 2 2 2 3 2 6 8" xfId="7614" xr:uid="{3575A21A-F2AD-440C-A336-081D000338EF}"/>
    <cellStyle name="Comma 2 2 2 3 2 6 8 2" xfId="44122" xr:uid="{DCC653ED-B600-4564-98E6-9CB61D0C69D4}"/>
    <cellStyle name="Comma 2 2 2 3 2 6 8 3" xfId="25868" xr:uid="{0DC8E839-3E4F-46E4-B8E5-7F6C88C0D076}"/>
    <cellStyle name="Comma 2 2 2 3 2 6 9" xfId="3964" xr:uid="{187ADE03-763F-4794-8ACC-BA7939209D86}"/>
    <cellStyle name="Comma 2 2 2 3 2 6 9 2" xfId="40472" xr:uid="{38BEE963-DBD2-4418-B9E2-A1417A98AE5E}"/>
    <cellStyle name="Comma 2 2 2 3 2 6 9 3" xfId="22218" xr:uid="{78557596-0338-401E-A773-43B09476E2C3}"/>
    <cellStyle name="Comma 2 2 2 3 2 7" xfId="210" xr:uid="{340D720C-2EA2-4031-AC87-33CE14E2F075}"/>
    <cellStyle name="Comma 2 2 2 3 2 7 10" xfId="36718" xr:uid="{579EEC23-8151-4289-823C-DC18798D85CA}"/>
    <cellStyle name="Comma 2 2 2 3 2 7 11" xfId="18464" xr:uid="{BB844C9B-2F5B-41D9-B8DD-2C6964F2A7ED}"/>
    <cellStyle name="Comma 2 2 2 3 2 7 2" xfId="3130" xr:uid="{2BAF5ECA-D95C-4C14-B147-3FDE36E1C0F9}"/>
    <cellStyle name="Comma 2 2 2 3 2 7 2 2" xfId="17730" xr:uid="{E6AAFB5D-EE5D-4C58-AE96-7D1D64734B26}"/>
    <cellStyle name="Comma 2 2 2 3 2 7 2 2 2" xfId="54238" xr:uid="{6417D95A-0B4C-44CB-AECE-A4C8BFAE0D2D}"/>
    <cellStyle name="Comma 2 2 2 3 2 7 2 2 3" xfId="35984" xr:uid="{E2BD7A66-6E6B-46D0-9F68-64E2F12946ED}"/>
    <cellStyle name="Comma 2 2 2 3 2 7 2 3" xfId="14080" xr:uid="{8E4E79F4-9F55-431F-ACC4-044C4FFA2AD9}"/>
    <cellStyle name="Comma 2 2 2 3 2 7 2 3 2" xfId="50588" xr:uid="{D2C005FF-8A9E-47DC-A002-92ADD7ECA73E}"/>
    <cellStyle name="Comma 2 2 2 3 2 7 2 3 3" xfId="32334" xr:uid="{043E9C23-74F7-4CE5-900E-326ABED859BE}"/>
    <cellStyle name="Comma 2 2 2 3 2 7 2 4" xfId="10430" xr:uid="{6A9E1E3B-4F9A-4093-828B-9683F4BD81CF}"/>
    <cellStyle name="Comma 2 2 2 3 2 7 2 4 2" xfId="46938" xr:uid="{520CFCF7-A767-44C9-904E-9CF2A8A0AE95}"/>
    <cellStyle name="Comma 2 2 2 3 2 7 2 4 3" xfId="28684" xr:uid="{A5A4ED6E-C160-4500-BF39-2178E4365E00}"/>
    <cellStyle name="Comma 2 2 2 3 2 7 2 5" xfId="6780" xr:uid="{86211A59-AF4E-46C4-B115-E33F5917E23F}"/>
    <cellStyle name="Comma 2 2 2 3 2 7 2 5 2" xfId="43288" xr:uid="{46769F60-37CF-462B-B6C8-8EEBAD6A5AF8}"/>
    <cellStyle name="Comma 2 2 2 3 2 7 2 5 3" xfId="25034" xr:uid="{379EF56B-BC35-483B-9CE7-6287977A0769}"/>
    <cellStyle name="Comma 2 2 2 3 2 7 2 6" xfId="39638" xr:uid="{AAE3D446-5B40-4EC0-8D99-2B0CF9029C88}"/>
    <cellStyle name="Comma 2 2 2 3 2 7 2 7" xfId="21384" xr:uid="{F1836F07-2467-4A73-8122-8FE0D07A96AD}"/>
    <cellStyle name="Comma 2 2 2 3 2 7 3" xfId="2400" xr:uid="{DCFF8635-6456-412C-BE92-7AB228046295}"/>
    <cellStyle name="Comma 2 2 2 3 2 7 3 2" xfId="17000" xr:uid="{8B44D917-6BD9-4652-BAB9-86F0D9790F5C}"/>
    <cellStyle name="Comma 2 2 2 3 2 7 3 2 2" xfId="53508" xr:uid="{FBFA54F5-7145-47FD-AD6A-95FD2C11C60B}"/>
    <cellStyle name="Comma 2 2 2 3 2 7 3 2 3" xfId="35254" xr:uid="{E4E1759D-63FA-45B8-9B28-28B6A62E961F}"/>
    <cellStyle name="Comma 2 2 2 3 2 7 3 3" xfId="13350" xr:uid="{28D5CA36-D360-4DBE-888C-60B0BD5F6083}"/>
    <cellStyle name="Comma 2 2 2 3 2 7 3 3 2" xfId="49858" xr:uid="{3CCF834E-4BFE-4ACC-B1B6-9BE865AA731D}"/>
    <cellStyle name="Comma 2 2 2 3 2 7 3 3 3" xfId="31604" xr:uid="{5BDDF105-49D5-46D2-95BB-132793F98540}"/>
    <cellStyle name="Comma 2 2 2 3 2 7 3 4" xfId="9700" xr:uid="{DF4BD587-705D-46BE-A459-BF3969050CA6}"/>
    <cellStyle name="Comma 2 2 2 3 2 7 3 4 2" xfId="46208" xr:uid="{8535DFA3-3E81-44E2-A8B2-06D8E9FCFCC0}"/>
    <cellStyle name="Comma 2 2 2 3 2 7 3 4 3" xfId="27954" xr:uid="{A92D1B83-33B6-462A-B2F6-F378DCC428A4}"/>
    <cellStyle name="Comma 2 2 2 3 2 7 3 5" xfId="6050" xr:uid="{89C1D1A0-1748-47A7-98EF-7285106BC39A}"/>
    <cellStyle name="Comma 2 2 2 3 2 7 3 5 2" xfId="42558" xr:uid="{D7959611-6E8C-4487-A439-E33AABA265F7}"/>
    <cellStyle name="Comma 2 2 2 3 2 7 3 5 3" xfId="24304" xr:uid="{5DF7B2ED-A30B-4F95-B845-3A68D059D1F3}"/>
    <cellStyle name="Comma 2 2 2 3 2 7 3 6" xfId="38908" xr:uid="{F9F534C1-8478-4832-8088-A9B1CA43F48F}"/>
    <cellStyle name="Comma 2 2 2 3 2 7 3 7" xfId="20654" xr:uid="{0BCD0C9A-480B-4BD3-BDF0-D0702BBF74EB}"/>
    <cellStyle name="Comma 2 2 2 3 2 7 4" xfId="1670" xr:uid="{E7700F94-20BA-416D-9141-DD8B3E2BFCB0}"/>
    <cellStyle name="Comma 2 2 2 3 2 7 4 2" xfId="16270" xr:uid="{31145151-2AF0-4D23-BCE8-324260D9887A}"/>
    <cellStyle name="Comma 2 2 2 3 2 7 4 2 2" xfId="52778" xr:uid="{EBFBD347-CC18-42CE-935D-EC9472A4B21E}"/>
    <cellStyle name="Comma 2 2 2 3 2 7 4 2 3" xfId="34524" xr:uid="{3BE934D3-A1FA-4485-B5FD-234E7B3DF34F}"/>
    <cellStyle name="Comma 2 2 2 3 2 7 4 3" xfId="12620" xr:uid="{3051EB68-8F0D-4834-8BFC-FF22A8E7205F}"/>
    <cellStyle name="Comma 2 2 2 3 2 7 4 3 2" xfId="49128" xr:uid="{2A305C0E-A86F-443C-A711-063649378903}"/>
    <cellStyle name="Comma 2 2 2 3 2 7 4 3 3" xfId="30874" xr:uid="{8039F875-1E57-4B44-A3BD-E13DE63BC2EB}"/>
    <cellStyle name="Comma 2 2 2 3 2 7 4 4" xfId="8970" xr:uid="{B49DE035-0605-4E34-BAC7-293E2E94405B}"/>
    <cellStyle name="Comma 2 2 2 3 2 7 4 4 2" xfId="45478" xr:uid="{443A1250-A154-49E9-80B4-DDAEC44D8BE1}"/>
    <cellStyle name="Comma 2 2 2 3 2 7 4 4 3" xfId="27224" xr:uid="{83D979D8-D63E-4AB7-BB80-DE4720B3586E}"/>
    <cellStyle name="Comma 2 2 2 3 2 7 4 5" xfId="5320" xr:uid="{AC0D3CAD-7942-4107-ACEF-9123F03B86E8}"/>
    <cellStyle name="Comma 2 2 2 3 2 7 4 5 2" xfId="41828" xr:uid="{DE4C072E-745A-4579-BFF6-7652C1F2FCBC}"/>
    <cellStyle name="Comma 2 2 2 3 2 7 4 5 3" xfId="23574" xr:uid="{04B46133-3D5D-44C0-AC67-0CDD0E6B172A}"/>
    <cellStyle name="Comma 2 2 2 3 2 7 4 6" xfId="38178" xr:uid="{38464CF7-A69B-4D74-A467-C20A02EAFE85}"/>
    <cellStyle name="Comma 2 2 2 3 2 7 4 7" xfId="19924" xr:uid="{59CB248F-67CC-434D-957E-278F639DCE6A}"/>
    <cellStyle name="Comma 2 2 2 3 2 7 5" xfId="940" xr:uid="{E2E22ED1-2876-4229-829B-73D81AC35150}"/>
    <cellStyle name="Comma 2 2 2 3 2 7 5 2" xfId="15540" xr:uid="{A79797A8-7D80-4185-9B90-8A6859DD6CA4}"/>
    <cellStyle name="Comma 2 2 2 3 2 7 5 2 2" xfId="52048" xr:uid="{2E3C70A1-3010-4B2D-B0BC-6A1D6DC89B1D}"/>
    <cellStyle name="Comma 2 2 2 3 2 7 5 2 3" xfId="33794" xr:uid="{D53006EB-3CF6-4925-935C-1025FF449DAA}"/>
    <cellStyle name="Comma 2 2 2 3 2 7 5 3" xfId="11890" xr:uid="{0B54EC81-1FD0-41BB-9C52-62546427D627}"/>
    <cellStyle name="Comma 2 2 2 3 2 7 5 3 2" xfId="48398" xr:uid="{61B22BFD-69CC-4BA3-BC9B-400AFD605E73}"/>
    <cellStyle name="Comma 2 2 2 3 2 7 5 3 3" xfId="30144" xr:uid="{E75086A8-190B-40F4-8E1A-B31BFF786AE1}"/>
    <cellStyle name="Comma 2 2 2 3 2 7 5 4" xfId="8240" xr:uid="{96382111-DFA9-4C71-A01E-01120232C855}"/>
    <cellStyle name="Comma 2 2 2 3 2 7 5 4 2" xfId="44748" xr:uid="{0A3B4133-4833-47C5-9758-CD22AD424D0D}"/>
    <cellStyle name="Comma 2 2 2 3 2 7 5 4 3" xfId="26494" xr:uid="{791F4BE4-B52C-40EF-8FB0-D89FF3BFAACA}"/>
    <cellStyle name="Comma 2 2 2 3 2 7 5 5" xfId="4590" xr:uid="{BE3B699C-6DB7-4211-ADE9-6BC350CE1473}"/>
    <cellStyle name="Comma 2 2 2 3 2 7 5 5 2" xfId="41098" xr:uid="{BA21BF46-329A-4097-8A99-240351E48B41}"/>
    <cellStyle name="Comma 2 2 2 3 2 7 5 5 3" xfId="22844" xr:uid="{62B503CC-4750-4D10-9F93-860D61F07CA3}"/>
    <cellStyle name="Comma 2 2 2 3 2 7 5 6" xfId="37448" xr:uid="{367CA502-4FD8-4424-8857-5B352C374BCC}"/>
    <cellStyle name="Comma 2 2 2 3 2 7 5 7" xfId="19194" xr:uid="{6A83A470-5F33-4E60-B89E-0816F2E68E2F}"/>
    <cellStyle name="Comma 2 2 2 3 2 7 6" xfId="14810" xr:uid="{2237913A-18D9-48D7-9317-945597B57952}"/>
    <cellStyle name="Comma 2 2 2 3 2 7 6 2" xfId="51318" xr:uid="{3CDC91E1-5072-47A2-98C7-3EAD51CFC10F}"/>
    <cellStyle name="Comma 2 2 2 3 2 7 6 3" xfId="33064" xr:uid="{1ECABEB8-B2C3-496C-BC41-A99E1AC8E08F}"/>
    <cellStyle name="Comma 2 2 2 3 2 7 7" xfId="11160" xr:uid="{5974C23C-ACE9-43A9-A3D4-C0112CF97AA0}"/>
    <cellStyle name="Comma 2 2 2 3 2 7 7 2" xfId="47668" xr:uid="{F2B6DE82-3BB9-4D9B-B289-434979A5583E}"/>
    <cellStyle name="Comma 2 2 2 3 2 7 7 3" xfId="29414" xr:uid="{E8104FF2-E271-40DB-B15F-9A50BFE0A3B3}"/>
    <cellStyle name="Comma 2 2 2 3 2 7 8" xfId="7510" xr:uid="{1D2FA3DD-158B-433F-8E83-DD7D6D8CC273}"/>
    <cellStyle name="Comma 2 2 2 3 2 7 8 2" xfId="44018" xr:uid="{4E966AE7-5921-4B73-9C0B-0453E21F9F08}"/>
    <cellStyle name="Comma 2 2 2 3 2 7 8 3" xfId="25764" xr:uid="{56A9AE2A-36DF-45EA-888A-3658EF47B041}"/>
    <cellStyle name="Comma 2 2 2 3 2 7 9" xfId="3860" xr:uid="{405A6D4E-CCBF-40A5-9CD4-2D75094BC6EF}"/>
    <cellStyle name="Comma 2 2 2 3 2 7 9 2" xfId="40368" xr:uid="{19D75ACD-28EB-4353-937B-9CFCE802EBAC}"/>
    <cellStyle name="Comma 2 2 2 3 2 7 9 3" xfId="22114" xr:uid="{DDB030FC-ACF3-4ED3-95CD-1F87DBF0DCED}"/>
    <cellStyle name="Comma 2 2 2 3 2 8" xfId="3026" xr:uid="{AECA61EC-8EAF-4390-834D-FDF38826DB6B}"/>
    <cellStyle name="Comma 2 2 2 3 2 8 2" xfId="17626" xr:uid="{8A63E814-4298-4508-AA81-4EB9A776235E}"/>
    <cellStyle name="Comma 2 2 2 3 2 8 2 2" xfId="54134" xr:uid="{CEF3E3FE-62C3-4822-ADE4-62714D94A2C4}"/>
    <cellStyle name="Comma 2 2 2 3 2 8 2 3" xfId="35880" xr:uid="{E969EC4A-813D-4E02-994B-B666F36CEFD9}"/>
    <cellStyle name="Comma 2 2 2 3 2 8 3" xfId="13976" xr:uid="{9D2339A1-61E7-487E-B07D-24EDA2C67215}"/>
    <cellStyle name="Comma 2 2 2 3 2 8 3 2" xfId="50484" xr:uid="{F7C7040E-14FA-4D7E-8359-D9EF49E3D166}"/>
    <cellStyle name="Comma 2 2 2 3 2 8 3 3" xfId="32230" xr:uid="{B4E29C43-2EB9-4EDE-AFDE-768A7918FA67}"/>
    <cellStyle name="Comma 2 2 2 3 2 8 4" xfId="10326" xr:uid="{71ABE2F7-3578-4094-A4E5-2511B6E2FFC5}"/>
    <cellStyle name="Comma 2 2 2 3 2 8 4 2" xfId="46834" xr:uid="{372BF444-ECE1-48E0-BC0F-2B7E34F5935D}"/>
    <cellStyle name="Comma 2 2 2 3 2 8 4 3" xfId="28580" xr:uid="{D2CC3F22-8B3A-4116-A601-9538393743B5}"/>
    <cellStyle name="Comma 2 2 2 3 2 8 5" xfId="6676" xr:uid="{507814C0-4E4B-4815-BF41-EB59F6CA6C54}"/>
    <cellStyle name="Comma 2 2 2 3 2 8 5 2" xfId="43184" xr:uid="{B071AD05-89DE-40A6-AC71-C738F5F2C535}"/>
    <cellStyle name="Comma 2 2 2 3 2 8 5 3" xfId="24930" xr:uid="{06917554-35AE-4F5D-90A0-AEFEE21CACF5}"/>
    <cellStyle name="Comma 2 2 2 3 2 8 6" xfId="39534" xr:uid="{A7FF4BA6-FB15-4A9F-8194-F3B0ECE86098}"/>
    <cellStyle name="Comma 2 2 2 3 2 8 7" xfId="21280" xr:uid="{42A4624D-DA3D-4773-9D2C-F2864E0C1735}"/>
    <cellStyle name="Comma 2 2 2 3 2 9" xfId="2296" xr:uid="{51F47CBA-6881-4054-9F58-7676EC35B2F9}"/>
    <cellStyle name="Comma 2 2 2 3 2 9 2" xfId="16896" xr:uid="{6DACE8A5-BDFA-4015-8AC2-F15B76B19C64}"/>
    <cellStyle name="Comma 2 2 2 3 2 9 2 2" xfId="53404" xr:uid="{71500416-6E62-4269-9CFA-5AE864B8BE9E}"/>
    <cellStyle name="Comma 2 2 2 3 2 9 2 3" xfId="35150" xr:uid="{6A66DC87-66CA-4983-BD97-ED9D90D24625}"/>
    <cellStyle name="Comma 2 2 2 3 2 9 3" xfId="13246" xr:uid="{7AFDB048-CB61-4CA0-9222-72357D3DCEC7}"/>
    <cellStyle name="Comma 2 2 2 3 2 9 3 2" xfId="49754" xr:uid="{E39EBFEB-489E-4EE4-A7CB-54B8858EAC9D}"/>
    <cellStyle name="Comma 2 2 2 3 2 9 3 3" xfId="31500" xr:uid="{8D6DDD55-F7C4-40D5-8D27-8DCA8D36A5ED}"/>
    <cellStyle name="Comma 2 2 2 3 2 9 4" xfId="9596" xr:uid="{6157E731-4739-4F12-BDA6-B54703BBE7D7}"/>
    <cellStyle name="Comma 2 2 2 3 2 9 4 2" xfId="46104" xr:uid="{C4E0295A-3E59-4EBE-A758-723E416804B8}"/>
    <cellStyle name="Comma 2 2 2 3 2 9 4 3" xfId="27850" xr:uid="{62D2111C-E48D-4938-AB9F-95AA43BE6D3A}"/>
    <cellStyle name="Comma 2 2 2 3 2 9 5" xfId="5946" xr:uid="{ED69FA64-2145-45BB-853F-17E653BC7C1E}"/>
    <cellStyle name="Comma 2 2 2 3 2 9 5 2" xfId="42454" xr:uid="{FBED0901-8B0C-4E74-9EBE-55D612B27CF5}"/>
    <cellStyle name="Comma 2 2 2 3 2 9 5 3" xfId="24200" xr:uid="{107E528C-9344-4EF6-B542-7DFE05B82188}"/>
    <cellStyle name="Comma 2 2 2 3 2 9 6" xfId="38804" xr:uid="{FF3BC6EE-D4E8-409B-840A-C18D5D7BF733}"/>
    <cellStyle name="Comma 2 2 2 3 2 9 7" xfId="20550" xr:uid="{4A5D492B-6426-4EFA-A58A-7E72D179695F}"/>
    <cellStyle name="Comma 2 2 2 3 3" xfId="71" xr:uid="{EED86CDD-4E0E-415F-AEAE-112AECD6832A}"/>
    <cellStyle name="Comma 2 2 2 3 3 10" xfId="1534" xr:uid="{19A7E996-0186-4401-9B1A-7ABD92BC7ED3}"/>
    <cellStyle name="Comma 2 2 2 3 3 10 2" xfId="16134" xr:uid="{A57099D8-4649-4AE7-8654-4C3D9B619BEC}"/>
    <cellStyle name="Comma 2 2 2 3 3 10 2 2" xfId="52642" xr:uid="{7A6E904A-FD26-4404-8909-E74B6BCEE47A}"/>
    <cellStyle name="Comma 2 2 2 3 3 10 2 3" xfId="34388" xr:uid="{6EE8FECC-7C93-4FA5-874A-85A9341AAB1A}"/>
    <cellStyle name="Comma 2 2 2 3 3 10 3" xfId="12484" xr:uid="{E2D2748F-4F7E-4A62-91C6-F8E7DD543035}"/>
    <cellStyle name="Comma 2 2 2 3 3 10 3 2" xfId="48992" xr:uid="{54D652AC-D3AA-4E5C-A04F-6C9CB6C75BAB}"/>
    <cellStyle name="Comma 2 2 2 3 3 10 3 3" xfId="30738" xr:uid="{F23295FC-634B-48A8-AFE8-0C8B76869D3C}"/>
    <cellStyle name="Comma 2 2 2 3 3 10 4" xfId="8834" xr:uid="{3D7F101D-6738-4233-A832-56AAEEF5B4BE}"/>
    <cellStyle name="Comma 2 2 2 3 3 10 4 2" xfId="45342" xr:uid="{29768A60-97A2-4140-B2EF-039284E2437C}"/>
    <cellStyle name="Comma 2 2 2 3 3 10 4 3" xfId="27088" xr:uid="{C0CD40CE-B9D2-4EA3-8EBF-BAAEBE6B322C}"/>
    <cellStyle name="Comma 2 2 2 3 3 10 5" xfId="5184" xr:uid="{8DA86CE0-674A-4A72-AA03-E2379F11C327}"/>
    <cellStyle name="Comma 2 2 2 3 3 10 5 2" xfId="41692" xr:uid="{56D07611-1A57-416F-B880-2B41791A5562}"/>
    <cellStyle name="Comma 2 2 2 3 3 10 5 3" xfId="23438" xr:uid="{33C66C13-324C-4786-BAB5-857650DD72AF}"/>
    <cellStyle name="Comma 2 2 2 3 3 10 6" xfId="38042" xr:uid="{6D3446BC-24B1-43E6-93BF-035D3E10E8D3}"/>
    <cellStyle name="Comma 2 2 2 3 3 10 7" xfId="19788" xr:uid="{F3582120-1ABF-4638-A81C-A454272651D7}"/>
    <cellStyle name="Comma 2 2 2 3 3 11" xfId="804" xr:uid="{1FCEF310-965E-4C0C-9D91-FB7D04773CDB}"/>
    <cellStyle name="Comma 2 2 2 3 3 11 2" xfId="15404" xr:uid="{D63D2E93-6FC6-4588-ACD9-C0047A37EFE9}"/>
    <cellStyle name="Comma 2 2 2 3 3 11 2 2" xfId="51912" xr:uid="{27C70125-FF19-41E4-906F-8364DFE06467}"/>
    <cellStyle name="Comma 2 2 2 3 3 11 2 3" xfId="33658" xr:uid="{F474E6A8-991D-4E31-A5F6-99244BBEC044}"/>
    <cellStyle name="Comma 2 2 2 3 3 11 3" xfId="11754" xr:uid="{E5391DB0-BE2C-4B5F-A435-F15F11883D75}"/>
    <cellStyle name="Comma 2 2 2 3 3 11 3 2" xfId="48262" xr:uid="{97B32D78-AC12-480F-9C36-55AD6FF3AA9E}"/>
    <cellStyle name="Comma 2 2 2 3 3 11 3 3" xfId="30008" xr:uid="{07D3897D-31DB-4E63-8F23-F787E212BA16}"/>
    <cellStyle name="Comma 2 2 2 3 3 11 4" xfId="8104" xr:uid="{E054968A-F5F7-410B-910B-0F1654F754AB}"/>
    <cellStyle name="Comma 2 2 2 3 3 11 4 2" xfId="44612" xr:uid="{C9CCE587-600B-4A15-96D1-6F105DB2E97C}"/>
    <cellStyle name="Comma 2 2 2 3 3 11 4 3" xfId="26358" xr:uid="{4E7D34DC-E148-4892-9A77-063779195B0C}"/>
    <cellStyle name="Comma 2 2 2 3 3 11 5" xfId="4454" xr:uid="{0A18B1A2-A88D-4C1E-AA33-4BFC638C4C17}"/>
    <cellStyle name="Comma 2 2 2 3 3 11 5 2" xfId="40962" xr:uid="{4B0B5AA5-E849-4C88-993A-523CB8CE7A9D}"/>
    <cellStyle name="Comma 2 2 2 3 3 11 5 3" xfId="22708" xr:uid="{F99533E9-CEF9-4478-8E43-A26C6F3B4D77}"/>
    <cellStyle name="Comma 2 2 2 3 3 11 6" xfId="37312" xr:uid="{11857357-A5E7-4EE7-B336-0726E1F83E56}"/>
    <cellStyle name="Comma 2 2 2 3 3 11 7" xfId="19058" xr:uid="{7078C122-48CA-47C2-9DAB-4953AED4984B}"/>
    <cellStyle name="Comma 2 2 2 3 3 12" xfId="14674" xr:uid="{9A7CE91D-853A-43EF-859A-899321610896}"/>
    <cellStyle name="Comma 2 2 2 3 3 12 2" xfId="51182" xr:uid="{214F5032-B596-436B-B826-5DF0EE472C3E}"/>
    <cellStyle name="Comma 2 2 2 3 3 12 3" xfId="32928" xr:uid="{903CE6FE-E61B-40A1-B057-AD24028F92C7}"/>
    <cellStyle name="Comma 2 2 2 3 3 13" xfId="11024" xr:uid="{BD0DDF0B-0DE9-4C0E-AA7C-D92F692942A8}"/>
    <cellStyle name="Comma 2 2 2 3 3 13 2" xfId="47532" xr:uid="{5ECC079C-F20B-414C-982D-E008F23497DD}"/>
    <cellStyle name="Comma 2 2 2 3 3 13 3" xfId="29278" xr:uid="{726DBD24-5BDF-4098-8785-036D3257003F}"/>
    <cellStyle name="Comma 2 2 2 3 3 14" xfId="7374" xr:uid="{745E67D6-C13F-4BFF-AF26-A32E2312FE34}"/>
    <cellStyle name="Comma 2 2 2 3 3 14 2" xfId="43882" xr:uid="{AB191F65-F1B8-44CC-BDCE-6FC6FDBA0396}"/>
    <cellStyle name="Comma 2 2 2 3 3 14 3" xfId="25628" xr:uid="{4926759B-C4A7-4DF5-AD64-4407EEA95800}"/>
    <cellStyle name="Comma 2 2 2 3 3 15" xfId="3724" xr:uid="{85825429-B8E9-4702-898B-F00A60165414}"/>
    <cellStyle name="Comma 2 2 2 3 3 15 2" xfId="40232" xr:uid="{0DAB387F-CBBF-4144-9993-A7BE9EFA769C}"/>
    <cellStyle name="Comma 2 2 2 3 3 15 3" xfId="21978" xr:uid="{8DFF0EA7-70B5-4218-9255-426F319BF692}"/>
    <cellStyle name="Comma 2 2 2 3 3 16" xfId="36582" xr:uid="{5D5E09A7-A268-4077-BCA7-62C9B5FEB352}"/>
    <cellStyle name="Comma 2 2 2 3 3 17" xfId="18328" xr:uid="{DB853091-987B-48FB-B00B-A52EE3639765}"/>
    <cellStyle name="Comma 2 2 2 3 3 2" xfId="698" xr:uid="{346AB125-E493-43E2-B84E-466958799F85}"/>
    <cellStyle name="Comma 2 2 2 3 3 2 10" xfId="37206" xr:uid="{BCCA2E18-60A7-42F5-87D9-34153B545947}"/>
    <cellStyle name="Comma 2 2 2 3 3 2 11" xfId="18952" xr:uid="{3945414C-89C2-423E-8F37-3E1D122C72E2}"/>
    <cellStyle name="Comma 2 2 2 3 3 2 2" xfId="3618" xr:uid="{0F42F39B-3CFB-4A5B-9339-875E7868DC23}"/>
    <cellStyle name="Comma 2 2 2 3 3 2 2 2" xfId="18218" xr:uid="{F4C26DE9-E36A-4580-8D25-D0BC8657115B}"/>
    <cellStyle name="Comma 2 2 2 3 3 2 2 2 2" xfId="54726" xr:uid="{ED42ED96-8C3E-4919-851A-24F3BF0AED51}"/>
    <cellStyle name="Comma 2 2 2 3 3 2 2 2 3" xfId="36472" xr:uid="{77915731-4E81-4F5F-983C-1CFC69F852D2}"/>
    <cellStyle name="Comma 2 2 2 3 3 2 2 3" xfId="14568" xr:uid="{3384B655-70FF-4284-AB30-4D1EABA95E15}"/>
    <cellStyle name="Comma 2 2 2 3 3 2 2 3 2" xfId="51076" xr:uid="{B2EEC2DC-1980-4841-99F9-AB7A74B348CB}"/>
    <cellStyle name="Comma 2 2 2 3 3 2 2 3 3" xfId="32822" xr:uid="{19E01A22-5708-4599-A6DD-BC4DC6E3426E}"/>
    <cellStyle name="Comma 2 2 2 3 3 2 2 4" xfId="10918" xr:uid="{1F3BC33B-8DF0-4B3C-B413-A7C5731D6B22}"/>
    <cellStyle name="Comma 2 2 2 3 3 2 2 4 2" xfId="47426" xr:uid="{71DAE5F8-BA41-447F-AFED-C0DEC3258030}"/>
    <cellStyle name="Comma 2 2 2 3 3 2 2 4 3" xfId="29172" xr:uid="{C3249E39-FB0F-4E37-9E97-328A6B3F5C96}"/>
    <cellStyle name="Comma 2 2 2 3 3 2 2 5" xfId="7268" xr:uid="{4EB5B970-4D4F-46AF-95BB-6E8341CEE674}"/>
    <cellStyle name="Comma 2 2 2 3 3 2 2 5 2" xfId="43776" xr:uid="{FF5F6CB9-DCF3-4BAA-A5FF-80DB4563FF89}"/>
    <cellStyle name="Comma 2 2 2 3 3 2 2 5 3" xfId="25522" xr:uid="{459979AF-AD4F-41D1-8C7B-35867BC091C1}"/>
    <cellStyle name="Comma 2 2 2 3 3 2 2 6" xfId="40126" xr:uid="{8F67B29C-09E9-40FA-ADB0-A2A60F9BA25E}"/>
    <cellStyle name="Comma 2 2 2 3 3 2 2 7" xfId="21872" xr:uid="{D38921B3-A766-433E-8191-04339BC4B058}"/>
    <cellStyle name="Comma 2 2 2 3 3 2 3" xfId="2888" xr:uid="{E61D9E72-E3DE-48CE-9FDE-5A127F8D62B5}"/>
    <cellStyle name="Comma 2 2 2 3 3 2 3 2" xfId="17488" xr:uid="{7354FE63-92F2-4116-8A59-3728FF1B4014}"/>
    <cellStyle name="Comma 2 2 2 3 3 2 3 2 2" xfId="53996" xr:uid="{F145C9B9-6332-438F-A01A-A0BE10E0D6CA}"/>
    <cellStyle name="Comma 2 2 2 3 3 2 3 2 3" xfId="35742" xr:uid="{B93B3AD6-AF77-4BF4-AE92-F768353BE3DB}"/>
    <cellStyle name="Comma 2 2 2 3 3 2 3 3" xfId="13838" xr:uid="{A9A27F72-133E-441C-8853-5DA705A1D23F}"/>
    <cellStyle name="Comma 2 2 2 3 3 2 3 3 2" xfId="50346" xr:uid="{09DF834A-A6B9-4218-89E0-086B6020A505}"/>
    <cellStyle name="Comma 2 2 2 3 3 2 3 3 3" xfId="32092" xr:uid="{44BD94A6-7EA0-4801-A0EE-27EE85212AAE}"/>
    <cellStyle name="Comma 2 2 2 3 3 2 3 4" xfId="10188" xr:uid="{6634D647-4C96-4317-83BF-4CB8849F2D08}"/>
    <cellStyle name="Comma 2 2 2 3 3 2 3 4 2" xfId="46696" xr:uid="{6E8FEE37-7EB0-435D-A27B-84740D154B23}"/>
    <cellStyle name="Comma 2 2 2 3 3 2 3 4 3" xfId="28442" xr:uid="{257270E7-8828-454E-BD49-D9A0B20AB514}"/>
    <cellStyle name="Comma 2 2 2 3 3 2 3 5" xfId="6538" xr:uid="{18A45B33-5B8E-480C-BF07-FFE7E5DE4ADB}"/>
    <cellStyle name="Comma 2 2 2 3 3 2 3 5 2" xfId="43046" xr:uid="{35330EC8-B662-47DD-9D6E-662456E81DD0}"/>
    <cellStyle name="Comma 2 2 2 3 3 2 3 5 3" xfId="24792" xr:uid="{AAE5F2EE-FC02-46A2-A8FF-A2774CED9880}"/>
    <cellStyle name="Comma 2 2 2 3 3 2 3 6" xfId="39396" xr:uid="{26ADE5BE-5CE9-4DE2-9C90-D220AA48FA35}"/>
    <cellStyle name="Comma 2 2 2 3 3 2 3 7" xfId="21142" xr:uid="{62284347-393A-4202-A877-FC6C05F8DB47}"/>
    <cellStyle name="Comma 2 2 2 3 3 2 4" xfId="2158" xr:uid="{20747CFB-2177-40A2-B9E7-D8B2D906A252}"/>
    <cellStyle name="Comma 2 2 2 3 3 2 4 2" xfId="16758" xr:uid="{CF8DE6E4-AEF9-4DB5-9AC5-81348D8C9718}"/>
    <cellStyle name="Comma 2 2 2 3 3 2 4 2 2" xfId="53266" xr:uid="{27BA619D-2C47-4761-A513-DAC1458AF831}"/>
    <cellStyle name="Comma 2 2 2 3 3 2 4 2 3" xfId="35012" xr:uid="{A9C8C07E-8968-483C-B15D-92E5FA90ED68}"/>
    <cellStyle name="Comma 2 2 2 3 3 2 4 3" xfId="13108" xr:uid="{B3942658-1E70-49ED-8A0E-819B59D52718}"/>
    <cellStyle name="Comma 2 2 2 3 3 2 4 3 2" xfId="49616" xr:uid="{D10F2F1A-029E-44CA-AE7C-29863E9CC36C}"/>
    <cellStyle name="Comma 2 2 2 3 3 2 4 3 3" xfId="31362" xr:uid="{F51F25D9-8689-4EB2-BB3E-5A0423429B83}"/>
    <cellStyle name="Comma 2 2 2 3 3 2 4 4" xfId="9458" xr:uid="{2A35B092-B128-4ECE-830B-1A61A9C91E22}"/>
    <cellStyle name="Comma 2 2 2 3 3 2 4 4 2" xfId="45966" xr:uid="{B2CE365A-873F-4B4B-B881-A20D01B3E64B}"/>
    <cellStyle name="Comma 2 2 2 3 3 2 4 4 3" xfId="27712" xr:uid="{2DDC57C9-7910-41CB-8CDC-1EA26565C69B}"/>
    <cellStyle name="Comma 2 2 2 3 3 2 4 5" xfId="5808" xr:uid="{0A78F610-DFC9-431C-81FB-258B06715E09}"/>
    <cellStyle name="Comma 2 2 2 3 3 2 4 5 2" xfId="42316" xr:uid="{293BDEE0-2E42-4F68-97E3-6566C45C85B5}"/>
    <cellStyle name="Comma 2 2 2 3 3 2 4 5 3" xfId="24062" xr:uid="{3C01F94E-7DFC-413A-A08C-2EC560A03D32}"/>
    <cellStyle name="Comma 2 2 2 3 3 2 4 6" xfId="38666" xr:uid="{CABF9919-B63C-4D9F-8273-94299DB57F1E}"/>
    <cellStyle name="Comma 2 2 2 3 3 2 4 7" xfId="20412" xr:uid="{9D7C60DA-7118-4FCF-8276-AFC07DDF061B}"/>
    <cellStyle name="Comma 2 2 2 3 3 2 5" xfId="1428" xr:uid="{EABD6954-4F9B-4466-B7A5-5823ED5D2711}"/>
    <cellStyle name="Comma 2 2 2 3 3 2 5 2" xfId="16028" xr:uid="{553A2E0E-C750-4712-9575-BEEC16B9D2A2}"/>
    <cellStyle name="Comma 2 2 2 3 3 2 5 2 2" xfId="52536" xr:uid="{412EBEBD-0F39-4C51-9A5B-C4BD8FAC7347}"/>
    <cellStyle name="Comma 2 2 2 3 3 2 5 2 3" xfId="34282" xr:uid="{AA94112C-7EC8-4377-8227-AC63472221C9}"/>
    <cellStyle name="Comma 2 2 2 3 3 2 5 3" xfId="12378" xr:uid="{357F8D15-6037-4657-90A2-D229EB38E64A}"/>
    <cellStyle name="Comma 2 2 2 3 3 2 5 3 2" xfId="48886" xr:uid="{BDA4A41B-7FFB-45FD-A6C7-06A6C73B2FB5}"/>
    <cellStyle name="Comma 2 2 2 3 3 2 5 3 3" xfId="30632" xr:uid="{E3AF7363-6CF4-4B95-9767-948C51758A55}"/>
    <cellStyle name="Comma 2 2 2 3 3 2 5 4" xfId="8728" xr:uid="{A90F6AE9-6EE1-4A0F-83FE-91B3334CDBD4}"/>
    <cellStyle name="Comma 2 2 2 3 3 2 5 4 2" xfId="45236" xr:uid="{2A24E100-B5FE-4427-BE2B-2D5DEA3BD8C3}"/>
    <cellStyle name="Comma 2 2 2 3 3 2 5 4 3" xfId="26982" xr:uid="{B8572B9F-C8C1-4C1D-87F3-7A8389190EF6}"/>
    <cellStyle name="Comma 2 2 2 3 3 2 5 5" xfId="5078" xr:uid="{69EF0CFF-3ECF-4CFD-B1CD-72B9B098549B}"/>
    <cellStyle name="Comma 2 2 2 3 3 2 5 5 2" xfId="41586" xr:uid="{D08603CF-E626-406E-8D5C-F7F3F491A9D3}"/>
    <cellStyle name="Comma 2 2 2 3 3 2 5 5 3" xfId="23332" xr:uid="{1ECAB5D3-94EA-4549-8BED-0A3384798054}"/>
    <cellStyle name="Comma 2 2 2 3 3 2 5 6" xfId="37936" xr:uid="{714C0EA2-4E65-49B2-AE67-B1DAEED74FE9}"/>
    <cellStyle name="Comma 2 2 2 3 3 2 5 7" xfId="19682" xr:uid="{7CC85C4E-AB97-4CF8-A082-5D7139A3502F}"/>
    <cellStyle name="Comma 2 2 2 3 3 2 6" xfId="15298" xr:uid="{ADF61BBE-82B7-45F5-8610-F5172716F56D}"/>
    <cellStyle name="Comma 2 2 2 3 3 2 6 2" xfId="51806" xr:uid="{BDC5D740-CBEE-4CFA-A42E-E1C4083E7370}"/>
    <cellStyle name="Comma 2 2 2 3 3 2 6 3" xfId="33552" xr:uid="{BC3630A7-AA87-4A50-A156-EEC61201013D}"/>
    <cellStyle name="Comma 2 2 2 3 3 2 7" xfId="11648" xr:uid="{60320BED-0957-4B36-8408-D058B55DA918}"/>
    <cellStyle name="Comma 2 2 2 3 3 2 7 2" xfId="48156" xr:uid="{493A966F-7ECE-490A-B0E4-2BA88EB0BAFC}"/>
    <cellStyle name="Comma 2 2 2 3 3 2 7 3" xfId="29902" xr:uid="{6123C326-AF86-438A-A93E-8EC6A020C42E}"/>
    <cellStyle name="Comma 2 2 2 3 3 2 8" xfId="7998" xr:uid="{4F189B1B-0768-4FB6-93DE-655F4BA24D41}"/>
    <cellStyle name="Comma 2 2 2 3 3 2 8 2" xfId="44506" xr:uid="{F801FBEE-1861-4EBF-A8D0-E7A85C81AF02}"/>
    <cellStyle name="Comma 2 2 2 3 3 2 8 3" xfId="26252" xr:uid="{B6094C4A-72C7-4302-93C4-B81D655010B7}"/>
    <cellStyle name="Comma 2 2 2 3 3 2 9" xfId="4348" xr:uid="{04E630BE-B9FB-4B4B-8E10-DF165569C2E9}"/>
    <cellStyle name="Comma 2 2 2 3 3 2 9 2" xfId="40856" xr:uid="{E404DA09-F4D2-4DED-96D9-4C9A28543082}"/>
    <cellStyle name="Comma 2 2 2 3 3 2 9 3" xfId="22602" xr:uid="{37896C8C-784C-42A4-827A-0805AADBFED2}"/>
    <cellStyle name="Comma 2 2 2 3 3 3" xfId="594" xr:uid="{A2902613-9293-4A07-9030-713139F9E1C2}"/>
    <cellStyle name="Comma 2 2 2 3 3 3 10" xfId="37102" xr:uid="{8AD3BF74-576A-4899-8550-815150EC734C}"/>
    <cellStyle name="Comma 2 2 2 3 3 3 11" xfId="18848" xr:uid="{289F2428-9975-467F-993B-B823EB5458B9}"/>
    <cellStyle name="Comma 2 2 2 3 3 3 2" xfId="3514" xr:uid="{88CB0622-535B-4542-A48D-82D167BC516E}"/>
    <cellStyle name="Comma 2 2 2 3 3 3 2 2" xfId="18114" xr:uid="{9FF438C6-F371-4EA8-91BC-FCDC5233B524}"/>
    <cellStyle name="Comma 2 2 2 3 3 3 2 2 2" xfId="54622" xr:uid="{14804195-F4D4-4D1B-A99D-36982EA62001}"/>
    <cellStyle name="Comma 2 2 2 3 3 3 2 2 3" xfId="36368" xr:uid="{0E968E40-2DA7-4A10-9D03-2B2C916F9C50}"/>
    <cellStyle name="Comma 2 2 2 3 3 3 2 3" xfId="14464" xr:uid="{F41474F3-DA64-4832-9A9D-947DD871CE0F}"/>
    <cellStyle name="Comma 2 2 2 3 3 3 2 3 2" xfId="50972" xr:uid="{84BFE04B-DA38-4E25-9374-76C21FB5F15A}"/>
    <cellStyle name="Comma 2 2 2 3 3 3 2 3 3" xfId="32718" xr:uid="{C1249876-1112-48BB-B84A-4292CC9F2F3E}"/>
    <cellStyle name="Comma 2 2 2 3 3 3 2 4" xfId="10814" xr:uid="{529F6D9A-7EDA-4998-A13A-009015244659}"/>
    <cellStyle name="Comma 2 2 2 3 3 3 2 4 2" xfId="47322" xr:uid="{50D61461-443C-433E-9791-C31377AC62FA}"/>
    <cellStyle name="Comma 2 2 2 3 3 3 2 4 3" xfId="29068" xr:uid="{D30651A7-0C30-437E-B7B0-CE83E00DECFA}"/>
    <cellStyle name="Comma 2 2 2 3 3 3 2 5" xfId="7164" xr:uid="{B1BF98F0-E961-412E-82A4-412AF209DF15}"/>
    <cellStyle name="Comma 2 2 2 3 3 3 2 5 2" xfId="43672" xr:uid="{19C94AD9-AF19-4617-AFA3-4BAC5FA1EBA7}"/>
    <cellStyle name="Comma 2 2 2 3 3 3 2 5 3" xfId="25418" xr:uid="{EFA04350-2A27-40A3-8F0B-3C45E9C17DD2}"/>
    <cellStyle name="Comma 2 2 2 3 3 3 2 6" xfId="40022" xr:uid="{9C213532-49F7-44B6-809B-50CBC16A62E4}"/>
    <cellStyle name="Comma 2 2 2 3 3 3 2 7" xfId="21768" xr:uid="{1614F724-1609-4D79-9EA7-697BBAB9B14D}"/>
    <cellStyle name="Comma 2 2 2 3 3 3 3" xfId="2784" xr:uid="{4A22296F-EA53-40EE-81BC-2AEEA93CFC9A}"/>
    <cellStyle name="Comma 2 2 2 3 3 3 3 2" xfId="17384" xr:uid="{567B7EC2-3AC5-4112-8A10-8A70797D21F1}"/>
    <cellStyle name="Comma 2 2 2 3 3 3 3 2 2" xfId="53892" xr:uid="{479729C7-60E8-40C2-A9E8-E5F6037B4667}"/>
    <cellStyle name="Comma 2 2 2 3 3 3 3 2 3" xfId="35638" xr:uid="{FBDF7C22-1275-4216-B2CE-834E19D1A6EC}"/>
    <cellStyle name="Comma 2 2 2 3 3 3 3 3" xfId="13734" xr:uid="{300B6CF8-BBCA-4B26-96D5-F2D181014B35}"/>
    <cellStyle name="Comma 2 2 2 3 3 3 3 3 2" xfId="50242" xr:uid="{7A7D7F4D-7AB3-40F9-A2E2-9756D5965E0B}"/>
    <cellStyle name="Comma 2 2 2 3 3 3 3 3 3" xfId="31988" xr:uid="{C607196C-D690-4080-9778-6C0FBFFDEFC4}"/>
    <cellStyle name="Comma 2 2 2 3 3 3 3 4" xfId="10084" xr:uid="{051E2D6B-43A1-4487-B032-D0211CEF7DFA}"/>
    <cellStyle name="Comma 2 2 2 3 3 3 3 4 2" xfId="46592" xr:uid="{450C75D7-387C-447F-935A-A9F59A1E31C2}"/>
    <cellStyle name="Comma 2 2 2 3 3 3 3 4 3" xfId="28338" xr:uid="{7C272FB0-1A9B-4974-8C1E-4A8FD1DD9B6F}"/>
    <cellStyle name="Comma 2 2 2 3 3 3 3 5" xfId="6434" xr:uid="{6C2A1F10-F5C9-4CA4-B5A4-F27EEDA18E54}"/>
    <cellStyle name="Comma 2 2 2 3 3 3 3 5 2" xfId="42942" xr:uid="{08DD3070-02BB-425B-81ED-1A759ABEB41B}"/>
    <cellStyle name="Comma 2 2 2 3 3 3 3 5 3" xfId="24688" xr:uid="{B239E107-2EAF-4D2C-A3E8-02C5DBE36889}"/>
    <cellStyle name="Comma 2 2 2 3 3 3 3 6" xfId="39292" xr:uid="{27635FA1-E08B-4439-A8EE-62309382C8EB}"/>
    <cellStyle name="Comma 2 2 2 3 3 3 3 7" xfId="21038" xr:uid="{76796E0F-658A-4899-AEA9-9BF657C8D73A}"/>
    <cellStyle name="Comma 2 2 2 3 3 3 4" xfId="2054" xr:uid="{D76E9B3E-0BDD-4E83-9C4C-7FCA3648179B}"/>
    <cellStyle name="Comma 2 2 2 3 3 3 4 2" xfId="16654" xr:uid="{C5BFC97C-A711-47EF-9D6C-3EB9F4F0FCE1}"/>
    <cellStyle name="Comma 2 2 2 3 3 3 4 2 2" xfId="53162" xr:uid="{233663BF-D6CC-49DC-A9C6-88F2D3F8F7F7}"/>
    <cellStyle name="Comma 2 2 2 3 3 3 4 2 3" xfId="34908" xr:uid="{1ED9A07B-C1BE-4E01-980B-EBCFACB50A33}"/>
    <cellStyle name="Comma 2 2 2 3 3 3 4 3" xfId="13004" xr:uid="{9D6B0E7E-C36F-4CC5-8D97-B654488FA77D}"/>
    <cellStyle name="Comma 2 2 2 3 3 3 4 3 2" xfId="49512" xr:uid="{7A4DD461-1054-4460-84E5-FAA9F25B8658}"/>
    <cellStyle name="Comma 2 2 2 3 3 3 4 3 3" xfId="31258" xr:uid="{F4CA341E-8956-45D6-BFE9-01C763AF8928}"/>
    <cellStyle name="Comma 2 2 2 3 3 3 4 4" xfId="9354" xr:uid="{74C443C2-9C49-47C2-93B8-CE47D6034B2E}"/>
    <cellStyle name="Comma 2 2 2 3 3 3 4 4 2" xfId="45862" xr:uid="{D555BE57-0370-4E8F-9CA2-241FA78AA95B}"/>
    <cellStyle name="Comma 2 2 2 3 3 3 4 4 3" xfId="27608" xr:uid="{619AE2C3-6587-40DB-A925-A596AAD5CD6D}"/>
    <cellStyle name="Comma 2 2 2 3 3 3 4 5" xfId="5704" xr:uid="{4F0B6CE6-5E4D-4E3E-9BE2-8C88EC5534D1}"/>
    <cellStyle name="Comma 2 2 2 3 3 3 4 5 2" xfId="42212" xr:uid="{45F7AB8B-1CF5-4174-9066-9C2D1D826838}"/>
    <cellStyle name="Comma 2 2 2 3 3 3 4 5 3" xfId="23958" xr:uid="{E21F8182-5272-4E96-AE9E-DC06C1855061}"/>
    <cellStyle name="Comma 2 2 2 3 3 3 4 6" xfId="38562" xr:uid="{F61A8315-9CBB-4216-AFE6-F4BCADDD2DB3}"/>
    <cellStyle name="Comma 2 2 2 3 3 3 4 7" xfId="20308" xr:uid="{0C63833E-4B7C-4634-AF42-EFBF5F25ABF4}"/>
    <cellStyle name="Comma 2 2 2 3 3 3 5" xfId="1324" xr:uid="{77157D26-B22C-412C-866E-38F73D530749}"/>
    <cellStyle name="Comma 2 2 2 3 3 3 5 2" xfId="15924" xr:uid="{B43FC948-35D5-45A1-9CFB-96ECF1D5CB9D}"/>
    <cellStyle name="Comma 2 2 2 3 3 3 5 2 2" xfId="52432" xr:uid="{54ABB734-E4CA-430E-9735-0B70767A84AA}"/>
    <cellStyle name="Comma 2 2 2 3 3 3 5 2 3" xfId="34178" xr:uid="{1899A532-1AC0-4358-8478-B44FCE5E9BD1}"/>
    <cellStyle name="Comma 2 2 2 3 3 3 5 3" xfId="12274" xr:uid="{580D321A-EC2A-4BA9-92ED-4CF4096A36B8}"/>
    <cellStyle name="Comma 2 2 2 3 3 3 5 3 2" xfId="48782" xr:uid="{BF8A840F-E512-49C8-AC53-2B086305F0B1}"/>
    <cellStyle name="Comma 2 2 2 3 3 3 5 3 3" xfId="30528" xr:uid="{8946D681-0651-4923-B4DB-6BCCA6221B70}"/>
    <cellStyle name="Comma 2 2 2 3 3 3 5 4" xfId="8624" xr:uid="{D6BB8AEC-E767-4B2B-B66D-57CAD002F681}"/>
    <cellStyle name="Comma 2 2 2 3 3 3 5 4 2" xfId="45132" xr:uid="{197027C8-7B5B-4443-BE35-2500ED02755B}"/>
    <cellStyle name="Comma 2 2 2 3 3 3 5 4 3" xfId="26878" xr:uid="{075D20E1-0242-410E-9888-38BBC5114DA7}"/>
    <cellStyle name="Comma 2 2 2 3 3 3 5 5" xfId="4974" xr:uid="{45F90EE5-5E24-4AC0-BB20-7DC83A73EEFE}"/>
    <cellStyle name="Comma 2 2 2 3 3 3 5 5 2" xfId="41482" xr:uid="{050BB8B7-FFD2-4508-B678-949E1032C696}"/>
    <cellStyle name="Comma 2 2 2 3 3 3 5 5 3" xfId="23228" xr:uid="{28C35910-4815-4333-A722-704B65888B7D}"/>
    <cellStyle name="Comma 2 2 2 3 3 3 5 6" xfId="37832" xr:uid="{5E49247D-54E7-4AF8-8DE5-9D4D08CF75CE}"/>
    <cellStyle name="Comma 2 2 2 3 3 3 5 7" xfId="19578" xr:uid="{003EA016-2F04-4C42-9298-6D884D6FA91E}"/>
    <cellStyle name="Comma 2 2 2 3 3 3 6" xfId="15194" xr:uid="{D9B08C23-4AF1-41B3-9493-0DE56DFE7645}"/>
    <cellStyle name="Comma 2 2 2 3 3 3 6 2" xfId="51702" xr:uid="{95E1E808-7C43-46A3-84D8-A17C215047B8}"/>
    <cellStyle name="Comma 2 2 2 3 3 3 6 3" xfId="33448" xr:uid="{FF4F674E-394D-4F97-AC9D-426E5D43D30A}"/>
    <cellStyle name="Comma 2 2 2 3 3 3 7" xfId="11544" xr:uid="{B50B7336-3001-46AF-8733-23C0B089DEDD}"/>
    <cellStyle name="Comma 2 2 2 3 3 3 7 2" xfId="48052" xr:uid="{1A0F82BA-5233-4C46-8E81-EBBEA46357C4}"/>
    <cellStyle name="Comma 2 2 2 3 3 3 7 3" xfId="29798" xr:uid="{5C63F4D4-0D8A-4FD7-81D8-4D70A9A885E0}"/>
    <cellStyle name="Comma 2 2 2 3 3 3 8" xfId="7894" xr:uid="{841CF3E6-0514-471C-B7B6-97D1F224225E}"/>
    <cellStyle name="Comma 2 2 2 3 3 3 8 2" xfId="44402" xr:uid="{35D7E681-5309-446A-AD50-47A27AB5C571}"/>
    <cellStyle name="Comma 2 2 2 3 3 3 8 3" xfId="26148" xr:uid="{74B85F5C-5420-4C4E-9AD5-E141E4D42AFF}"/>
    <cellStyle name="Comma 2 2 2 3 3 3 9" xfId="4244" xr:uid="{96F44D83-4840-4312-851D-AE5A765B76F2}"/>
    <cellStyle name="Comma 2 2 2 3 3 3 9 2" xfId="40752" xr:uid="{4C563638-05A9-432D-A7D8-ADFFD779D5BB}"/>
    <cellStyle name="Comma 2 2 2 3 3 3 9 3" xfId="22498" xr:uid="{9E5B3D82-706C-46F5-A941-2DB16C7A4CC3}"/>
    <cellStyle name="Comma 2 2 2 3 3 4" xfId="490" xr:uid="{09A31453-E4B2-4C62-BDC6-6AD7A404645D}"/>
    <cellStyle name="Comma 2 2 2 3 3 4 10" xfId="36998" xr:uid="{CD8DF9C6-C5E4-4DC7-98C9-481F82717BDA}"/>
    <cellStyle name="Comma 2 2 2 3 3 4 11" xfId="18744" xr:uid="{A10D5CF2-7FC6-48B1-B579-A8AD31752EF9}"/>
    <cellStyle name="Comma 2 2 2 3 3 4 2" xfId="3410" xr:uid="{B7B962FF-A860-4650-B2FD-77A9F4D9B624}"/>
    <cellStyle name="Comma 2 2 2 3 3 4 2 2" xfId="18010" xr:uid="{F1BCE0B8-63EF-46CC-BF04-CD302DE24ED8}"/>
    <cellStyle name="Comma 2 2 2 3 3 4 2 2 2" xfId="54518" xr:uid="{29F591DA-5F4B-4E91-9CBA-14EF7F8EC67C}"/>
    <cellStyle name="Comma 2 2 2 3 3 4 2 2 3" xfId="36264" xr:uid="{5AD3AC3F-8460-41DA-98E1-426BFE398AB9}"/>
    <cellStyle name="Comma 2 2 2 3 3 4 2 3" xfId="14360" xr:uid="{24EADE1C-DF13-4296-A04E-483A2E65C5DF}"/>
    <cellStyle name="Comma 2 2 2 3 3 4 2 3 2" xfId="50868" xr:uid="{316BE52F-D52C-4041-A043-17BB38DC5E2A}"/>
    <cellStyle name="Comma 2 2 2 3 3 4 2 3 3" xfId="32614" xr:uid="{A9925CAD-37FC-49BB-8C42-FC23277F8596}"/>
    <cellStyle name="Comma 2 2 2 3 3 4 2 4" xfId="10710" xr:uid="{AE091FCB-3427-4947-B9F3-66232588B06A}"/>
    <cellStyle name="Comma 2 2 2 3 3 4 2 4 2" xfId="47218" xr:uid="{0F7F4B42-DBF6-4BCC-BAE5-9E51F40BF2C5}"/>
    <cellStyle name="Comma 2 2 2 3 3 4 2 4 3" xfId="28964" xr:uid="{C7A30A52-E752-4502-AD03-D1C7C3CBEBF5}"/>
    <cellStyle name="Comma 2 2 2 3 3 4 2 5" xfId="7060" xr:uid="{A2C326D7-BC59-496A-B016-4C8769C4C687}"/>
    <cellStyle name="Comma 2 2 2 3 3 4 2 5 2" xfId="43568" xr:uid="{C7F41AA0-B3CD-4E5E-A0D7-74BD94B9C11A}"/>
    <cellStyle name="Comma 2 2 2 3 3 4 2 5 3" xfId="25314" xr:uid="{FC8B3D50-9158-4E76-A3E4-254BA824BA2C}"/>
    <cellStyle name="Comma 2 2 2 3 3 4 2 6" xfId="39918" xr:uid="{61401C60-3CB2-4039-9738-ED29DC6B8C2B}"/>
    <cellStyle name="Comma 2 2 2 3 3 4 2 7" xfId="21664" xr:uid="{C2D101F8-083F-4629-A7B6-06071DEC96DA}"/>
    <cellStyle name="Comma 2 2 2 3 3 4 3" xfId="2680" xr:uid="{49F8331E-F703-4365-9346-49571A8A3BE0}"/>
    <cellStyle name="Comma 2 2 2 3 3 4 3 2" xfId="17280" xr:uid="{B737E9B1-7ABD-4DEC-A3BF-8D4B5B49D861}"/>
    <cellStyle name="Comma 2 2 2 3 3 4 3 2 2" xfId="53788" xr:uid="{20986E0E-5ADC-4713-9B8B-8FC237C76608}"/>
    <cellStyle name="Comma 2 2 2 3 3 4 3 2 3" xfId="35534" xr:uid="{2B33BCD6-3756-4F77-BDDE-F73D77B37054}"/>
    <cellStyle name="Comma 2 2 2 3 3 4 3 3" xfId="13630" xr:uid="{4F2D8848-A4E8-4574-A0FE-799DD8896291}"/>
    <cellStyle name="Comma 2 2 2 3 3 4 3 3 2" xfId="50138" xr:uid="{DEEC7602-184F-4FF8-99A9-3724CF900462}"/>
    <cellStyle name="Comma 2 2 2 3 3 4 3 3 3" xfId="31884" xr:uid="{28F7A05F-D67E-426A-86D5-5030C76234A8}"/>
    <cellStyle name="Comma 2 2 2 3 3 4 3 4" xfId="9980" xr:uid="{2AA807D6-29CE-446E-B1D9-353542B26AD9}"/>
    <cellStyle name="Comma 2 2 2 3 3 4 3 4 2" xfId="46488" xr:uid="{1EC615F7-14F5-4646-8A98-BC3EC10F01DD}"/>
    <cellStyle name="Comma 2 2 2 3 3 4 3 4 3" xfId="28234" xr:uid="{63329E1F-C151-4126-84EC-217AF4206E2C}"/>
    <cellStyle name="Comma 2 2 2 3 3 4 3 5" xfId="6330" xr:uid="{BE819478-19A6-4E89-B8EE-C2CDA566F5E4}"/>
    <cellStyle name="Comma 2 2 2 3 3 4 3 5 2" xfId="42838" xr:uid="{0D994306-0F82-4DFD-A080-47F397A8A801}"/>
    <cellStyle name="Comma 2 2 2 3 3 4 3 5 3" xfId="24584" xr:uid="{89FB8003-0095-41C8-99AA-4DD330DAF384}"/>
    <cellStyle name="Comma 2 2 2 3 3 4 3 6" xfId="39188" xr:uid="{32036B26-AF63-4007-B301-70A7F260EB99}"/>
    <cellStyle name="Comma 2 2 2 3 3 4 3 7" xfId="20934" xr:uid="{5FDB3D8E-0249-4E9F-B608-9515BB9066E0}"/>
    <cellStyle name="Comma 2 2 2 3 3 4 4" xfId="1950" xr:uid="{CECBB7CB-A2B9-42A3-BF4B-40E9B37E5608}"/>
    <cellStyle name="Comma 2 2 2 3 3 4 4 2" xfId="16550" xr:uid="{91906606-4F49-4173-9E7E-5BD9B621613B}"/>
    <cellStyle name="Comma 2 2 2 3 3 4 4 2 2" xfId="53058" xr:uid="{B70DCEA6-1CB4-4D70-B0B5-E59B81BD18BC}"/>
    <cellStyle name="Comma 2 2 2 3 3 4 4 2 3" xfId="34804" xr:uid="{CDFCFAEE-4EB7-43D0-B45C-84522FDA31E8}"/>
    <cellStyle name="Comma 2 2 2 3 3 4 4 3" xfId="12900" xr:uid="{3C1A9085-E765-4C42-AB9A-B5C45E4C2D8F}"/>
    <cellStyle name="Comma 2 2 2 3 3 4 4 3 2" xfId="49408" xr:uid="{9D6E49DB-0146-4211-883A-B1ABB847AF02}"/>
    <cellStyle name="Comma 2 2 2 3 3 4 4 3 3" xfId="31154" xr:uid="{DB0A3FF0-DC15-446B-BB5A-5B62A3C6570E}"/>
    <cellStyle name="Comma 2 2 2 3 3 4 4 4" xfId="9250" xr:uid="{EB032348-54B3-4449-9F77-1AE046D1FC0F}"/>
    <cellStyle name="Comma 2 2 2 3 3 4 4 4 2" xfId="45758" xr:uid="{FCA329BC-D977-4CE9-8381-137E27D45AFA}"/>
    <cellStyle name="Comma 2 2 2 3 3 4 4 4 3" xfId="27504" xr:uid="{7A8EB88E-5427-45CC-826C-1D0B3352037A}"/>
    <cellStyle name="Comma 2 2 2 3 3 4 4 5" xfId="5600" xr:uid="{249FAFB0-6FC6-459C-AE99-307FBE1DC4F1}"/>
    <cellStyle name="Comma 2 2 2 3 3 4 4 5 2" xfId="42108" xr:uid="{B3B2EBA6-4EAF-41F0-BBEF-AB35670ABB7D}"/>
    <cellStyle name="Comma 2 2 2 3 3 4 4 5 3" xfId="23854" xr:uid="{5A4973BD-45B7-4317-8DEF-DA7B63FBD411}"/>
    <cellStyle name="Comma 2 2 2 3 3 4 4 6" xfId="38458" xr:uid="{BFD84271-181D-4094-BF6E-2EB950E3A7EB}"/>
    <cellStyle name="Comma 2 2 2 3 3 4 4 7" xfId="20204" xr:uid="{F9390EA9-A575-43DA-8C00-29C1199778AE}"/>
    <cellStyle name="Comma 2 2 2 3 3 4 5" xfId="1220" xr:uid="{F07AD442-0DCF-4D14-ADA8-E30D6D12A0F3}"/>
    <cellStyle name="Comma 2 2 2 3 3 4 5 2" xfId="15820" xr:uid="{A52BA670-34E9-4DBB-986E-AE80FD69679D}"/>
    <cellStyle name="Comma 2 2 2 3 3 4 5 2 2" xfId="52328" xr:uid="{62E10D2D-FE4A-4DF5-93E3-B5EC6908E23D}"/>
    <cellStyle name="Comma 2 2 2 3 3 4 5 2 3" xfId="34074" xr:uid="{E29124CF-885A-4195-BCAF-F7E30FBBAD79}"/>
    <cellStyle name="Comma 2 2 2 3 3 4 5 3" xfId="12170" xr:uid="{6459C970-1CFB-4B4B-832E-BFDAD87C6F16}"/>
    <cellStyle name="Comma 2 2 2 3 3 4 5 3 2" xfId="48678" xr:uid="{A4EB2FC1-9CC8-4FA8-B061-646869A61A78}"/>
    <cellStyle name="Comma 2 2 2 3 3 4 5 3 3" xfId="30424" xr:uid="{4ADF2137-2134-49BE-B4E8-65CF010E6264}"/>
    <cellStyle name="Comma 2 2 2 3 3 4 5 4" xfId="8520" xr:uid="{7171A190-6781-4137-A361-6CF660648B4B}"/>
    <cellStyle name="Comma 2 2 2 3 3 4 5 4 2" xfId="45028" xr:uid="{D4333BE3-1374-4FF9-96E0-169FE7C99D96}"/>
    <cellStyle name="Comma 2 2 2 3 3 4 5 4 3" xfId="26774" xr:uid="{E49CDCA6-1AFC-454B-9125-C2F1653A124C}"/>
    <cellStyle name="Comma 2 2 2 3 3 4 5 5" xfId="4870" xr:uid="{DF242AB3-7819-4FF2-8E41-FF54A9EBE6D6}"/>
    <cellStyle name="Comma 2 2 2 3 3 4 5 5 2" xfId="41378" xr:uid="{E96C69AE-8C28-4E85-A61B-CB72FE76B21E}"/>
    <cellStyle name="Comma 2 2 2 3 3 4 5 5 3" xfId="23124" xr:uid="{0346359A-FD83-4F32-8EFB-9C93767ED19E}"/>
    <cellStyle name="Comma 2 2 2 3 3 4 5 6" xfId="37728" xr:uid="{A622A137-2991-434A-B1EA-8D6993689A3E}"/>
    <cellStyle name="Comma 2 2 2 3 3 4 5 7" xfId="19474" xr:uid="{D5C4B795-EB77-4615-BB6E-0CEFEF84C341}"/>
    <cellStyle name="Comma 2 2 2 3 3 4 6" xfId="15090" xr:uid="{1633711A-F25F-4287-AA95-7AFFE9F407F9}"/>
    <cellStyle name="Comma 2 2 2 3 3 4 6 2" xfId="51598" xr:uid="{0ED666F5-53DD-4296-B757-A3F1C18386F5}"/>
    <cellStyle name="Comma 2 2 2 3 3 4 6 3" xfId="33344" xr:uid="{37DF643F-CCAD-45D9-B86B-6FE0FEAF0070}"/>
    <cellStyle name="Comma 2 2 2 3 3 4 7" xfId="11440" xr:uid="{C3C80DB1-6566-4ACF-AC6D-00A3A5129AC9}"/>
    <cellStyle name="Comma 2 2 2 3 3 4 7 2" xfId="47948" xr:uid="{207D89E4-FD7F-4A7E-8D70-44C52533B326}"/>
    <cellStyle name="Comma 2 2 2 3 3 4 7 3" xfId="29694" xr:uid="{6796013C-0F0B-47D2-AA42-4422D51EB8BE}"/>
    <cellStyle name="Comma 2 2 2 3 3 4 8" xfId="7790" xr:uid="{984D7F5D-A8A8-4BF2-AE01-08693391A626}"/>
    <cellStyle name="Comma 2 2 2 3 3 4 8 2" xfId="44298" xr:uid="{DC1316E2-B9AE-4E98-807E-A8F672E5F02B}"/>
    <cellStyle name="Comma 2 2 2 3 3 4 8 3" xfId="26044" xr:uid="{ECE250B0-11E4-4844-B107-FE973506140F}"/>
    <cellStyle name="Comma 2 2 2 3 3 4 9" xfId="4140" xr:uid="{5FD8AA5F-2156-4DB9-B87D-2B89CD1A0EF0}"/>
    <cellStyle name="Comma 2 2 2 3 3 4 9 2" xfId="40648" xr:uid="{690CEAAF-77B3-43E6-A73C-B8BD83D5989D}"/>
    <cellStyle name="Comma 2 2 2 3 3 4 9 3" xfId="22394" xr:uid="{A5C2FD29-3936-41EF-B3B7-626E6EDDA88C}"/>
    <cellStyle name="Comma 2 2 2 3 3 5" xfId="386" xr:uid="{A6F3739B-6F16-4C51-96AF-E3EF21B696BE}"/>
    <cellStyle name="Comma 2 2 2 3 3 5 10" xfId="36894" xr:uid="{A0689E54-C0F3-4082-A29B-C5812B2A9ABC}"/>
    <cellStyle name="Comma 2 2 2 3 3 5 11" xfId="18640" xr:uid="{C3B8236D-E734-427D-8BA0-9158B95C6801}"/>
    <cellStyle name="Comma 2 2 2 3 3 5 2" xfId="3306" xr:uid="{A1295AE7-3014-4179-BB83-4E250200517A}"/>
    <cellStyle name="Comma 2 2 2 3 3 5 2 2" xfId="17906" xr:uid="{6822161D-9AD2-463D-A0DF-855EEAD94C1A}"/>
    <cellStyle name="Comma 2 2 2 3 3 5 2 2 2" xfId="54414" xr:uid="{A531C242-F569-44CE-BF42-8BE6AC22C715}"/>
    <cellStyle name="Comma 2 2 2 3 3 5 2 2 3" xfId="36160" xr:uid="{1C781606-B28C-482E-9627-1B30836426C6}"/>
    <cellStyle name="Comma 2 2 2 3 3 5 2 3" xfId="14256" xr:uid="{AE9B6326-823D-41AC-9CDB-96E1018B5108}"/>
    <cellStyle name="Comma 2 2 2 3 3 5 2 3 2" xfId="50764" xr:uid="{F233A8A1-5B52-42F9-8A30-C6EA25104970}"/>
    <cellStyle name="Comma 2 2 2 3 3 5 2 3 3" xfId="32510" xr:uid="{5AC1CB33-AB91-40EF-8594-AFB37D87FED5}"/>
    <cellStyle name="Comma 2 2 2 3 3 5 2 4" xfId="10606" xr:uid="{3EC98F41-EBE4-4305-8AD3-72D39FCBC87F}"/>
    <cellStyle name="Comma 2 2 2 3 3 5 2 4 2" xfId="47114" xr:uid="{99D9F08F-4357-4BF7-9665-B9B651470B3B}"/>
    <cellStyle name="Comma 2 2 2 3 3 5 2 4 3" xfId="28860" xr:uid="{65D9A70F-0A5C-4855-90D5-E627081A47CA}"/>
    <cellStyle name="Comma 2 2 2 3 3 5 2 5" xfId="6956" xr:uid="{3F9401F9-C054-43F2-8DC3-19A0166AC962}"/>
    <cellStyle name="Comma 2 2 2 3 3 5 2 5 2" xfId="43464" xr:uid="{A86F51A8-AEEB-474B-8AB1-0A7323B2C3E0}"/>
    <cellStyle name="Comma 2 2 2 3 3 5 2 5 3" xfId="25210" xr:uid="{EC573586-2699-4C27-A129-B3A5CA80D99D}"/>
    <cellStyle name="Comma 2 2 2 3 3 5 2 6" xfId="39814" xr:uid="{39EE68C6-3060-4DE1-AE59-E17CA834AF80}"/>
    <cellStyle name="Comma 2 2 2 3 3 5 2 7" xfId="21560" xr:uid="{38FE78E4-7A2A-4C5F-A8CD-206BEA36CBAC}"/>
    <cellStyle name="Comma 2 2 2 3 3 5 3" xfId="2576" xr:uid="{F2743290-2547-4E70-BC87-3E5E74A034D5}"/>
    <cellStyle name="Comma 2 2 2 3 3 5 3 2" xfId="17176" xr:uid="{8BFD4AF8-23EB-449C-9431-DA1E7E89372C}"/>
    <cellStyle name="Comma 2 2 2 3 3 5 3 2 2" xfId="53684" xr:uid="{DC4154FA-0483-4418-B86C-F89DF84F92C4}"/>
    <cellStyle name="Comma 2 2 2 3 3 5 3 2 3" xfId="35430" xr:uid="{86DACCF4-A45C-4F5A-8A38-333E038E0584}"/>
    <cellStyle name="Comma 2 2 2 3 3 5 3 3" xfId="13526" xr:uid="{40642C2E-6B07-42F0-996B-1F86E935BF94}"/>
    <cellStyle name="Comma 2 2 2 3 3 5 3 3 2" xfId="50034" xr:uid="{879870FB-5B03-4E73-BC5F-69F663A82D5A}"/>
    <cellStyle name="Comma 2 2 2 3 3 5 3 3 3" xfId="31780" xr:uid="{B67C7843-A5E4-4FDB-8619-01DA55D93FEA}"/>
    <cellStyle name="Comma 2 2 2 3 3 5 3 4" xfId="9876" xr:uid="{36F01B97-0E56-4AA5-8B18-E6808B410960}"/>
    <cellStyle name="Comma 2 2 2 3 3 5 3 4 2" xfId="46384" xr:uid="{6B81862B-D88E-4063-A142-0BE95F04F0E9}"/>
    <cellStyle name="Comma 2 2 2 3 3 5 3 4 3" xfId="28130" xr:uid="{D83A26A0-F551-495C-9E4A-CAF5EF9DE923}"/>
    <cellStyle name="Comma 2 2 2 3 3 5 3 5" xfId="6226" xr:uid="{199475FB-E4EE-4AF7-81E6-FE618B6A0AA4}"/>
    <cellStyle name="Comma 2 2 2 3 3 5 3 5 2" xfId="42734" xr:uid="{C0A72CA0-D346-4731-838E-6BC104C96292}"/>
    <cellStyle name="Comma 2 2 2 3 3 5 3 5 3" xfId="24480" xr:uid="{160F6971-229E-4214-80CE-EEF7A822F18E}"/>
    <cellStyle name="Comma 2 2 2 3 3 5 3 6" xfId="39084" xr:uid="{0DEE1FF2-3E39-403B-89C6-E13113CBE181}"/>
    <cellStyle name="Comma 2 2 2 3 3 5 3 7" xfId="20830" xr:uid="{A27D1360-C7DE-446B-B8A9-9B281DC80E5D}"/>
    <cellStyle name="Comma 2 2 2 3 3 5 4" xfId="1846" xr:uid="{78F1B79F-0782-4FEE-B9EE-395207326324}"/>
    <cellStyle name="Comma 2 2 2 3 3 5 4 2" xfId="16446" xr:uid="{66888EDA-9B33-4958-B9A9-85EA7779E69B}"/>
    <cellStyle name="Comma 2 2 2 3 3 5 4 2 2" xfId="52954" xr:uid="{E82AA01E-A861-46C9-ACCC-73C33CE3FF3F}"/>
    <cellStyle name="Comma 2 2 2 3 3 5 4 2 3" xfId="34700" xr:uid="{2D9819F8-25E3-4DDC-B084-2C82F04F6CA7}"/>
    <cellStyle name="Comma 2 2 2 3 3 5 4 3" xfId="12796" xr:uid="{DB822FAA-8011-48F9-B445-CEF599FB4780}"/>
    <cellStyle name="Comma 2 2 2 3 3 5 4 3 2" xfId="49304" xr:uid="{F9537834-1DCD-4000-8D51-FD23F9AFB60D}"/>
    <cellStyle name="Comma 2 2 2 3 3 5 4 3 3" xfId="31050" xr:uid="{4FF33314-9B7B-4988-A83F-703BF7875B79}"/>
    <cellStyle name="Comma 2 2 2 3 3 5 4 4" xfId="9146" xr:uid="{21E9D6EC-33D0-40F2-91A8-02582E48ECE1}"/>
    <cellStyle name="Comma 2 2 2 3 3 5 4 4 2" xfId="45654" xr:uid="{2A9D754B-1B56-41A0-A3C4-05F8D422C4C5}"/>
    <cellStyle name="Comma 2 2 2 3 3 5 4 4 3" xfId="27400" xr:uid="{D3913557-7533-4FB9-B571-CC9C9EBFF8A2}"/>
    <cellStyle name="Comma 2 2 2 3 3 5 4 5" xfId="5496" xr:uid="{5E063A48-E493-49C4-BBD3-481A4E9BD800}"/>
    <cellStyle name="Comma 2 2 2 3 3 5 4 5 2" xfId="42004" xr:uid="{CA3F03C6-EC38-4F72-B690-5F7B60956AEC}"/>
    <cellStyle name="Comma 2 2 2 3 3 5 4 5 3" xfId="23750" xr:uid="{3DCCCD7A-7A1A-4538-B643-95ACCC91F030}"/>
    <cellStyle name="Comma 2 2 2 3 3 5 4 6" xfId="38354" xr:uid="{8388A211-2DFC-4B39-9FC7-95B3EEEF8F3D}"/>
    <cellStyle name="Comma 2 2 2 3 3 5 4 7" xfId="20100" xr:uid="{7F204D45-E0A8-4402-8053-0AA61F4A4D94}"/>
    <cellStyle name="Comma 2 2 2 3 3 5 5" xfId="1116" xr:uid="{D6B59D4F-57C1-46F7-9599-A853DC526D97}"/>
    <cellStyle name="Comma 2 2 2 3 3 5 5 2" xfId="15716" xr:uid="{481072AF-7DE0-4884-84C1-8658949D07B1}"/>
    <cellStyle name="Comma 2 2 2 3 3 5 5 2 2" xfId="52224" xr:uid="{A4A50143-7453-4954-9802-06F12B243478}"/>
    <cellStyle name="Comma 2 2 2 3 3 5 5 2 3" xfId="33970" xr:uid="{41F5A6E8-FCF9-4A31-98DA-F243F197ACFA}"/>
    <cellStyle name="Comma 2 2 2 3 3 5 5 3" xfId="12066" xr:uid="{C2700C90-87D1-4F88-A510-4C3D1F0E8556}"/>
    <cellStyle name="Comma 2 2 2 3 3 5 5 3 2" xfId="48574" xr:uid="{6AAC5508-1445-478D-9C25-8189D1DFFC40}"/>
    <cellStyle name="Comma 2 2 2 3 3 5 5 3 3" xfId="30320" xr:uid="{498BCFEB-0149-4B1F-B555-6E4A2BB2A02E}"/>
    <cellStyle name="Comma 2 2 2 3 3 5 5 4" xfId="8416" xr:uid="{E7877B7D-EAAB-4675-9466-7AE607849B78}"/>
    <cellStyle name="Comma 2 2 2 3 3 5 5 4 2" xfId="44924" xr:uid="{714BAED2-DA8A-4022-A5F4-91A1BB563329}"/>
    <cellStyle name="Comma 2 2 2 3 3 5 5 4 3" xfId="26670" xr:uid="{257EF4C8-822A-45DC-BB67-83236CA28743}"/>
    <cellStyle name="Comma 2 2 2 3 3 5 5 5" xfId="4766" xr:uid="{10B19354-8C3F-449D-8ADC-D0791F4E1B59}"/>
    <cellStyle name="Comma 2 2 2 3 3 5 5 5 2" xfId="41274" xr:uid="{6EE13A11-4A13-4617-876E-710EA0CDC08D}"/>
    <cellStyle name="Comma 2 2 2 3 3 5 5 5 3" xfId="23020" xr:uid="{30C01E84-DA0A-4306-9498-5F36CB7DA23A}"/>
    <cellStyle name="Comma 2 2 2 3 3 5 5 6" xfId="37624" xr:uid="{527B90E2-2F42-4F11-8A5D-D16916F44963}"/>
    <cellStyle name="Comma 2 2 2 3 3 5 5 7" xfId="19370" xr:uid="{D55586F4-0854-4AD4-8107-E0BC1B19C368}"/>
    <cellStyle name="Comma 2 2 2 3 3 5 6" xfId="14986" xr:uid="{6B8AB53C-AFBE-4A9B-AE14-B19957413362}"/>
    <cellStyle name="Comma 2 2 2 3 3 5 6 2" xfId="51494" xr:uid="{EBEFC7FB-6147-4759-B5A1-CBD6E362B078}"/>
    <cellStyle name="Comma 2 2 2 3 3 5 6 3" xfId="33240" xr:uid="{6395E900-A857-4D6F-BA3B-434B4A27D5B9}"/>
    <cellStyle name="Comma 2 2 2 3 3 5 7" xfId="11336" xr:uid="{98D01BA7-5247-41AA-B7C9-66540DBDBD65}"/>
    <cellStyle name="Comma 2 2 2 3 3 5 7 2" xfId="47844" xr:uid="{FC285AA8-3DC3-4E6A-BF72-57DD7BA20E7F}"/>
    <cellStyle name="Comma 2 2 2 3 3 5 7 3" xfId="29590" xr:uid="{AD9B46BB-450A-4036-ACB1-A3DD65C82930}"/>
    <cellStyle name="Comma 2 2 2 3 3 5 8" xfId="7686" xr:uid="{A982BA64-F9F8-4C8B-B65D-22604D559DFD}"/>
    <cellStyle name="Comma 2 2 2 3 3 5 8 2" xfId="44194" xr:uid="{68192C61-F253-43E5-A4BC-D23FB6058B30}"/>
    <cellStyle name="Comma 2 2 2 3 3 5 8 3" xfId="25940" xr:uid="{4E0F3C36-BC58-44B8-B7D5-924342B6571D}"/>
    <cellStyle name="Comma 2 2 2 3 3 5 9" xfId="4036" xr:uid="{C6160C7A-06D6-4A55-B98A-E8DA3173DD24}"/>
    <cellStyle name="Comma 2 2 2 3 3 5 9 2" xfId="40544" xr:uid="{5848245B-60D6-4298-819E-7CBCE9D8CD45}"/>
    <cellStyle name="Comma 2 2 2 3 3 5 9 3" xfId="22290" xr:uid="{463958F7-40A1-492D-884B-D20634BA7008}"/>
    <cellStyle name="Comma 2 2 2 3 3 6" xfId="282" xr:uid="{507BCF35-2C81-46E3-AD89-A1C98566CFD1}"/>
    <cellStyle name="Comma 2 2 2 3 3 6 10" xfId="36790" xr:uid="{F0E55F5E-6FA3-48A8-9E79-48B02C4085DC}"/>
    <cellStyle name="Comma 2 2 2 3 3 6 11" xfId="18536" xr:uid="{AE0B9BAF-519B-4AD4-AB71-6B4D44199F6B}"/>
    <cellStyle name="Comma 2 2 2 3 3 6 2" xfId="3202" xr:uid="{95A5D77F-AA8F-4FAF-B228-F0EC12414F0C}"/>
    <cellStyle name="Comma 2 2 2 3 3 6 2 2" xfId="17802" xr:uid="{D914A74F-9D78-48EB-94C4-9E39A0466EC4}"/>
    <cellStyle name="Comma 2 2 2 3 3 6 2 2 2" xfId="54310" xr:uid="{D55F84FE-D3D6-4338-B544-EA1AC25FC74E}"/>
    <cellStyle name="Comma 2 2 2 3 3 6 2 2 3" xfId="36056" xr:uid="{203AF548-65E2-4E7E-B5A6-36E12FD52D32}"/>
    <cellStyle name="Comma 2 2 2 3 3 6 2 3" xfId="14152" xr:uid="{ED87EA3A-72BD-470A-AF87-C87BB038AFE7}"/>
    <cellStyle name="Comma 2 2 2 3 3 6 2 3 2" xfId="50660" xr:uid="{9E217CE2-9938-475A-9953-66999AC39AED}"/>
    <cellStyle name="Comma 2 2 2 3 3 6 2 3 3" xfId="32406" xr:uid="{6BF6DB7E-FB5D-4D03-977C-EA2BB9EFA9E8}"/>
    <cellStyle name="Comma 2 2 2 3 3 6 2 4" xfId="10502" xr:uid="{AB2FAD38-E7F9-4934-B7B3-D730B774F607}"/>
    <cellStyle name="Comma 2 2 2 3 3 6 2 4 2" xfId="47010" xr:uid="{D7891F8A-861B-4005-8BA4-C8EA54789BC1}"/>
    <cellStyle name="Comma 2 2 2 3 3 6 2 4 3" xfId="28756" xr:uid="{F87FB6E7-CB7F-4EF0-8A73-814051D17BE9}"/>
    <cellStyle name="Comma 2 2 2 3 3 6 2 5" xfId="6852" xr:uid="{9D75C7E2-C2F4-4AE5-A08E-FC71975F76F6}"/>
    <cellStyle name="Comma 2 2 2 3 3 6 2 5 2" xfId="43360" xr:uid="{2C41D5AD-C77F-41E2-9EDA-D156C15092A6}"/>
    <cellStyle name="Comma 2 2 2 3 3 6 2 5 3" xfId="25106" xr:uid="{57A22192-1C4A-4910-98FE-0110966B8AED}"/>
    <cellStyle name="Comma 2 2 2 3 3 6 2 6" xfId="39710" xr:uid="{C98FE818-E934-4A36-8069-18D6755D065C}"/>
    <cellStyle name="Comma 2 2 2 3 3 6 2 7" xfId="21456" xr:uid="{1258C0FE-3B39-456F-AAEF-443EE8B547D3}"/>
    <cellStyle name="Comma 2 2 2 3 3 6 3" xfId="2472" xr:uid="{A90BA2F3-8B37-474C-A9F5-7F161E5E1BEF}"/>
    <cellStyle name="Comma 2 2 2 3 3 6 3 2" xfId="17072" xr:uid="{328C91C6-810E-4C48-8F31-76AEACC4CB29}"/>
    <cellStyle name="Comma 2 2 2 3 3 6 3 2 2" xfId="53580" xr:uid="{5FD3F5B2-A62A-4F95-86B1-06030927BA88}"/>
    <cellStyle name="Comma 2 2 2 3 3 6 3 2 3" xfId="35326" xr:uid="{9F2052B2-2B4C-46D5-9012-C3B18AD334D0}"/>
    <cellStyle name="Comma 2 2 2 3 3 6 3 3" xfId="13422" xr:uid="{4EC61C9B-DA2A-46A7-9997-E4F36E08FAFB}"/>
    <cellStyle name="Comma 2 2 2 3 3 6 3 3 2" xfId="49930" xr:uid="{8B25EDDE-BE7D-46D4-A652-AAC713A558E6}"/>
    <cellStyle name="Comma 2 2 2 3 3 6 3 3 3" xfId="31676" xr:uid="{9973D3EF-2606-40CB-8B75-BB625AE0DA80}"/>
    <cellStyle name="Comma 2 2 2 3 3 6 3 4" xfId="9772" xr:uid="{B720AD03-A968-4088-A980-7644774F0753}"/>
    <cellStyle name="Comma 2 2 2 3 3 6 3 4 2" xfId="46280" xr:uid="{F7B2704A-842F-449A-B210-62CBD728B1BA}"/>
    <cellStyle name="Comma 2 2 2 3 3 6 3 4 3" xfId="28026" xr:uid="{7795F6B4-D4BA-46F4-9325-9FC23DD1AE55}"/>
    <cellStyle name="Comma 2 2 2 3 3 6 3 5" xfId="6122" xr:uid="{E73FDD28-98FD-457B-BCBE-D6E465F40260}"/>
    <cellStyle name="Comma 2 2 2 3 3 6 3 5 2" xfId="42630" xr:uid="{58965B0E-26C4-470E-81CF-83A9B4E77C15}"/>
    <cellStyle name="Comma 2 2 2 3 3 6 3 5 3" xfId="24376" xr:uid="{900FD48B-A1C0-4E8A-B2AF-FFD25182903A}"/>
    <cellStyle name="Comma 2 2 2 3 3 6 3 6" xfId="38980" xr:uid="{4F9B13F7-7660-43AF-817A-8571570FAAA8}"/>
    <cellStyle name="Comma 2 2 2 3 3 6 3 7" xfId="20726" xr:uid="{569964B6-C52C-4D26-A558-4368693018B0}"/>
    <cellStyle name="Comma 2 2 2 3 3 6 4" xfId="1742" xr:uid="{0F9580FE-2215-4E71-ABD7-BE765B206EFB}"/>
    <cellStyle name="Comma 2 2 2 3 3 6 4 2" xfId="16342" xr:uid="{8B60D1D4-0838-4018-972F-05CF01538778}"/>
    <cellStyle name="Comma 2 2 2 3 3 6 4 2 2" xfId="52850" xr:uid="{733E82AC-7F54-4B21-8D55-345AD9F32210}"/>
    <cellStyle name="Comma 2 2 2 3 3 6 4 2 3" xfId="34596" xr:uid="{E071FE3A-5AF8-4439-BA62-BE5F8CA9EB4C}"/>
    <cellStyle name="Comma 2 2 2 3 3 6 4 3" xfId="12692" xr:uid="{1A182E41-96C8-410C-B56E-75B516CB493A}"/>
    <cellStyle name="Comma 2 2 2 3 3 6 4 3 2" xfId="49200" xr:uid="{7759CB2C-A494-4BD2-A0A2-305CDBF481B6}"/>
    <cellStyle name="Comma 2 2 2 3 3 6 4 3 3" xfId="30946" xr:uid="{C3DEBC7A-EF1B-4B9D-94AC-F45BCD9385A4}"/>
    <cellStyle name="Comma 2 2 2 3 3 6 4 4" xfId="9042" xr:uid="{82307BCD-FEAF-461D-8F04-F268B6A627BA}"/>
    <cellStyle name="Comma 2 2 2 3 3 6 4 4 2" xfId="45550" xr:uid="{BA95C30F-FEC7-4A43-98BC-8581E7994E69}"/>
    <cellStyle name="Comma 2 2 2 3 3 6 4 4 3" xfId="27296" xr:uid="{AFEF455B-3389-45F8-BC1A-306DB9927EAC}"/>
    <cellStyle name="Comma 2 2 2 3 3 6 4 5" xfId="5392" xr:uid="{EAD4F94F-A8EF-45AC-86AD-C4C44B631448}"/>
    <cellStyle name="Comma 2 2 2 3 3 6 4 5 2" xfId="41900" xr:uid="{61DF9ACB-63CC-439F-9B50-6AA757D4F90E}"/>
    <cellStyle name="Comma 2 2 2 3 3 6 4 5 3" xfId="23646" xr:uid="{B1216355-3785-4B29-8E24-C398132B0E7E}"/>
    <cellStyle name="Comma 2 2 2 3 3 6 4 6" xfId="38250" xr:uid="{E6B825C0-7B2C-4DB5-846E-483F17A8260B}"/>
    <cellStyle name="Comma 2 2 2 3 3 6 4 7" xfId="19996" xr:uid="{A62E6C09-D0F8-42EE-ADA6-974D55D61668}"/>
    <cellStyle name="Comma 2 2 2 3 3 6 5" xfId="1012" xr:uid="{64D620C2-3875-4A86-8979-BAE28D26D859}"/>
    <cellStyle name="Comma 2 2 2 3 3 6 5 2" xfId="15612" xr:uid="{462FAC1B-B08C-49A1-AEA0-CF62D8944987}"/>
    <cellStyle name="Comma 2 2 2 3 3 6 5 2 2" xfId="52120" xr:uid="{479CE2CC-932E-451B-AC3A-3E3E58F21193}"/>
    <cellStyle name="Comma 2 2 2 3 3 6 5 2 3" xfId="33866" xr:uid="{C9564CBC-3A1C-4785-AEA1-39425651EB53}"/>
    <cellStyle name="Comma 2 2 2 3 3 6 5 3" xfId="11962" xr:uid="{27ACF635-6C71-4D4F-A082-D8DCD13D43D1}"/>
    <cellStyle name="Comma 2 2 2 3 3 6 5 3 2" xfId="48470" xr:uid="{BB47F45D-0A31-42CB-84B5-D9726CC794DD}"/>
    <cellStyle name="Comma 2 2 2 3 3 6 5 3 3" xfId="30216" xr:uid="{9514A61F-8058-4232-A3C0-779DD8320E74}"/>
    <cellStyle name="Comma 2 2 2 3 3 6 5 4" xfId="8312" xr:uid="{61B16EAE-6CD3-4352-9EF7-44D99E48336C}"/>
    <cellStyle name="Comma 2 2 2 3 3 6 5 4 2" xfId="44820" xr:uid="{B376DCD3-CAF1-44C9-957D-111C4010AF18}"/>
    <cellStyle name="Comma 2 2 2 3 3 6 5 4 3" xfId="26566" xr:uid="{AD946680-9420-4537-87CB-20F9E0729F56}"/>
    <cellStyle name="Comma 2 2 2 3 3 6 5 5" xfId="4662" xr:uid="{1DF45BC2-473D-41CC-A33D-76B46D351F71}"/>
    <cellStyle name="Comma 2 2 2 3 3 6 5 5 2" xfId="41170" xr:uid="{49CC04FA-3787-4418-A6F9-1142D8FDC333}"/>
    <cellStyle name="Comma 2 2 2 3 3 6 5 5 3" xfId="22916" xr:uid="{18695182-8833-462C-819E-386BB80CC54E}"/>
    <cellStyle name="Comma 2 2 2 3 3 6 5 6" xfId="37520" xr:uid="{48DF0AD1-2BEE-4B8A-A5F4-A6C141BB827C}"/>
    <cellStyle name="Comma 2 2 2 3 3 6 5 7" xfId="19266" xr:uid="{E14F963C-B002-481E-BFF4-F4FE94B0694F}"/>
    <cellStyle name="Comma 2 2 2 3 3 6 6" xfId="14882" xr:uid="{D637F2B2-73BC-468E-9239-F665E73095A8}"/>
    <cellStyle name="Comma 2 2 2 3 3 6 6 2" xfId="51390" xr:uid="{BA77D027-C8F2-4D0F-A8C5-9F99D53B454B}"/>
    <cellStyle name="Comma 2 2 2 3 3 6 6 3" xfId="33136" xr:uid="{1A0735A3-8149-4580-A65D-5AC6A3BBBD1F}"/>
    <cellStyle name="Comma 2 2 2 3 3 6 7" xfId="11232" xr:uid="{F5D46669-25E4-4522-ADB1-6CB29609979C}"/>
    <cellStyle name="Comma 2 2 2 3 3 6 7 2" xfId="47740" xr:uid="{2171DE46-E6AD-425B-A71D-4608A26D7F5B}"/>
    <cellStyle name="Comma 2 2 2 3 3 6 7 3" xfId="29486" xr:uid="{ED7FF4C9-BEA1-4D94-8F0A-A1955CF384AE}"/>
    <cellStyle name="Comma 2 2 2 3 3 6 8" xfId="7582" xr:uid="{4DEFEA74-B930-43DE-AB97-F09A887D2D79}"/>
    <cellStyle name="Comma 2 2 2 3 3 6 8 2" xfId="44090" xr:uid="{5CF520D2-DF5C-443B-885D-4599EFA4CBA7}"/>
    <cellStyle name="Comma 2 2 2 3 3 6 8 3" xfId="25836" xr:uid="{174E0298-EF29-4BA1-A1EE-B19FA55BF1A3}"/>
    <cellStyle name="Comma 2 2 2 3 3 6 9" xfId="3932" xr:uid="{529E5DC1-34BD-448D-A52D-9D5B1C922330}"/>
    <cellStyle name="Comma 2 2 2 3 3 6 9 2" xfId="40440" xr:uid="{FA991001-8D61-4E59-AB86-AFFF7193E938}"/>
    <cellStyle name="Comma 2 2 2 3 3 6 9 3" xfId="22186" xr:uid="{1C941918-1777-462E-B2ED-9EFA48A87C1A}"/>
    <cellStyle name="Comma 2 2 2 3 3 7" xfId="178" xr:uid="{2F147A66-18F8-4BA0-BBE2-553A1A06D947}"/>
    <cellStyle name="Comma 2 2 2 3 3 7 10" xfId="36686" xr:uid="{1FAC9735-C04C-4033-9A6E-9227D5557622}"/>
    <cellStyle name="Comma 2 2 2 3 3 7 11" xfId="18432" xr:uid="{51E65ED3-FE52-49B4-A800-65A4F072925E}"/>
    <cellStyle name="Comma 2 2 2 3 3 7 2" xfId="3098" xr:uid="{26FFE42F-CBAD-4E32-B801-269A073BEECA}"/>
    <cellStyle name="Comma 2 2 2 3 3 7 2 2" xfId="17698" xr:uid="{DDD488FC-4050-4B8E-8142-528023D04601}"/>
    <cellStyle name="Comma 2 2 2 3 3 7 2 2 2" xfId="54206" xr:uid="{6D9A36DE-5FE5-409B-BC4B-B1B871AAE9DD}"/>
    <cellStyle name="Comma 2 2 2 3 3 7 2 2 3" xfId="35952" xr:uid="{70F04819-9F64-4C7E-B049-720D87F9BDE1}"/>
    <cellStyle name="Comma 2 2 2 3 3 7 2 3" xfId="14048" xr:uid="{76D8798C-1F31-448A-8243-970887B370D0}"/>
    <cellStyle name="Comma 2 2 2 3 3 7 2 3 2" xfId="50556" xr:uid="{40B39056-7091-4B41-9C47-5711554F9DA9}"/>
    <cellStyle name="Comma 2 2 2 3 3 7 2 3 3" xfId="32302" xr:uid="{BECB7E06-79C9-4894-A9D0-B7A5F503A115}"/>
    <cellStyle name="Comma 2 2 2 3 3 7 2 4" xfId="10398" xr:uid="{DEED50C4-6B20-477E-B1D3-C51270CE91FB}"/>
    <cellStyle name="Comma 2 2 2 3 3 7 2 4 2" xfId="46906" xr:uid="{0307A427-89A3-498D-BF6A-7745D544067D}"/>
    <cellStyle name="Comma 2 2 2 3 3 7 2 4 3" xfId="28652" xr:uid="{3F772545-6898-422B-801C-DE603306219B}"/>
    <cellStyle name="Comma 2 2 2 3 3 7 2 5" xfId="6748" xr:uid="{4F690941-24FB-4F60-BC0E-3529C7392C79}"/>
    <cellStyle name="Comma 2 2 2 3 3 7 2 5 2" xfId="43256" xr:uid="{385469A3-E61D-409A-A98B-8D4ED580692A}"/>
    <cellStyle name="Comma 2 2 2 3 3 7 2 5 3" xfId="25002" xr:uid="{72EAC38E-79E9-4460-8D76-83A942878267}"/>
    <cellStyle name="Comma 2 2 2 3 3 7 2 6" xfId="39606" xr:uid="{33769876-FAF2-4712-AC94-C5B9DE2E8D15}"/>
    <cellStyle name="Comma 2 2 2 3 3 7 2 7" xfId="21352" xr:uid="{5CF408E6-1A4E-42C1-B70C-0E2F21C702D9}"/>
    <cellStyle name="Comma 2 2 2 3 3 7 3" xfId="2368" xr:uid="{47CD0EBF-D61C-4B9D-9654-A8CFC9AFBDBD}"/>
    <cellStyle name="Comma 2 2 2 3 3 7 3 2" xfId="16968" xr:uid="{5BA29B8D-AAC9-4FA6-AAE4-144A9CE4753D}"/>
    <cellStyle name="Comma 2 2 2 3 3 7 3 2 2" xfId="53476" xr:uid="{F80245AE-8458-4D5C-B38D-9CDC443BE776}"/>
    <cellStyle name="Comma 2 2 2 3 3 7 3 2 3" xfId="35222" xr:uid="{D199BDE2-A3E8-4182-9C9A-0DA6FE8C15A9}"/>
    <cellStyle name="Comma 2 2 2 3 3 7 3 3" xfId="13318" xr:uid="{73F723E1-F973-445D-8654-4B2D1EA0638C}"/>
    <cellStyle name="Comma 2 2 2 3 3 7 3 3 2" xfId="49826" xr:uid="{989E0C56-FB94-4765-A6C5-E61FB3A05225}"/>
    <cellStyle name="Comma 2 2 2 3 3 7 3 3 3" xfId="31572" xr:uid="{C135993E-80E5-4045-BA43-841633525979}"/>
    <cellStyle name="Comma 2 2 2 3 3 7 3 4" xfId="9668" xr:uid="{2B071F92-5E29-4E3F-937E-8EEC8533076B}"/>
    <cellStyle name="Comma 2 2 2 3 3 7 3 4 2" xfId="46176" xr:uid="{DFC58C8E-9A5D-40BE-AD65-54A5428B1E89}"/>
    <cellStyle name="Comma 2 2 2 3 3 7 3 4 3" xfId="27922" xr:uid="{157314FF-B362-48F2-A037-D849F1D56E18}"/>
    <cellStyle name="Comma 2 2 2 3 3 7 3 5" xfId="6018" xr:uid="{873DF131-ED6D-4518-AAE6-52577B203CA7}"/>
    <cellStyle name="Comma 2 2 2 3 3 7 3 5 2" xfId="42526" xr:uid="{9CA48129-BE23-40F9-8EF1-602B9164E3D2}"/>
    <cellStyle name="Comma 2 2 2 3 3 7 3 5 3" xfId="24272" xr:uid="{A53E638C-5D8D-494A-B94A-9D0D4FF66416}"/>
    <cellStyle name="Comma 2 2 2 3 3 7 3 6" xfId="38876" xr:uid="{AD2FAD4D-7D40-464A-8247-ED094325DF37}"/>
    <cellStyle name="Comma 2 2 2 3 3 7 3 7" xfId="20622" xr:uid="{7DF6D254-25D9-446F-B0A4-CA11C3D13105}"/>
    <cellStyle name="Comma 2 2 2 3 3 7 4" xfId="1638" xr:uid="{24AE47D8-D03F-4B00-B53B-8765B529BE68}"/>
    <cellStyle name="Comma 2 2 2 3 3 7 4 2" xfId="16238" xr:uid="{F1464011-3A59-4C22-8719-A2CE095E2A21}"/>
    <cellStyle name="Comma 2 2 2 3 3 7 4 2 2" xfId="52746" xr:uid="{8ADF3C57-3A2A-4546-B49F-632C6C979490}"/>
    <cellStyle name="Comma 2 2 2 3 3 7 4 2 3" xfId="34492" xr:uid="{C472C556-865A-4370-9971-BFCDCBEC7843}"/>
    <cellStyle name="Comma 2 2 2 3 3 7 4 3" xfId="12588" xr:uid="{9CB2CBCB-9B78-47A9-9DC7-DBC0B56650E8}"/>
    <cellStyle name="Comma 2 2 2 3 3 7 4 3 2" xfId="49096" xr:uid="{9E2F9173-5BE4-4A04-A698-1CC8FEDDF062}"/>
    <cellStyle name="Comma 2 2 2 3 3 7 4 3 3" xfId="30842" xr:uid="{F53AAD04-0E26-4CF2-8F0D-2D277A5BFB63}"/>
    <cellStyle name="Comma 2 2 2 3 3 7 4 4" xfId="8938" xr:uid="{7C0F43AA-8A7F-46A4-818A-8A73A77C0D43}"/>
    <cellStyle name="Comma 2 2 2 3 3 7 4 4 2" xfId="45446" xr:uid="{1DFCB6EB-70DA-48C6-9F87-44D9978152C8}"/>
    <cellStyle name="Comma 2 2 2 3 3 7 4 4 3" xfId="27192" xr:uid="{2CEAC22A-FF73-4397-BFCA-7D0F15542EB6}"/>
    <cellStyle name="Comma 2 2 2 3 3 7 4 5" xfId="5288" xr:uid="{1623B7BD-8662-4D09-BD65-96C928A7A712}"/>
    <cellStyle name="Comma 2 2 2 3 3 7 4 5 2" xfId="41796" xr:uid="{ECB36F25-1BE4-4884-9C3D-ECBF3A5F65CF}"/>
    <cellStyle name="Comma 2 2 2 3 3 7 4 5 3" xfId="23542" xr:uid="{92E40B6A-B475-48C7-A4BC-157B955E4781}"/>
    <cellStyle name="Comma 2 2 2 3 3 7 4 6" xfId="38146" xr:uid="{BC6092B1-3FBE-41E1-8464-76EAD67AB235}"/>
    <cellStyle name="Comma 2 2 2 3 3 7 4 7" xfId="19892" xr:uid="{28AB7D45-DE74-4FF3-B083-2BC248A82946}"/>
    <cellStyle name="Comma 2 2 2 3 3 7 5" xfId="908" xr:uid="{1DFF3626-5137-43A7-92A4-426F7C4C632C}"/>
    <cellStyle name="Comma 2 2 2 3 3 7 5 2" xfId="15508" xr:uid="{04A07A96-DE58-4B0A-86F4-1440F1D05EB9}"/>
    <cellStyle name="Comma 2 2 2 3 3 7 5 2 2" xfId="52016" xr:uid="{2392DE23-68F0-4C8F-8120-849131E00443}"/>
    <cellStyle name="Comma 2 2 2 3 3 7 5 2 3" xfId="33762" xr:uid="{913A47E5-6FE5-4296-8392-7C333EBDDB2C}"/>
    <cellStyle name="Comma 2 2 2 3 3 7 5 3" xfId="11858" xr:uid="{37FB3C57-D815-418E-B79C-83C23099A3A3}"/>
    <cellStyle name="Comma 2 2 2 3 3 7 5 3 2" xfId="48366" xr:uid="{BD050AA6-D1E2-4994-A498-D854D0256BC1}"/>
    <cellStyle name="Comma 2 2 2 3 3 7 5 3 3" xfId="30112" xr:uid="{A42FA221-BD00-45DB-AE30-AF6A98FA2D0C}"/>
    <cellStyle name="Comma 2 2 2 3 3 7 5 4" xfId="8208" xr:uid="{BBA16670-B893-495C-8AFC-A6007E94F4E3}"/>
    <cellStyle name="Comma 2 2 2 3 3 7 5 4 2" xfId="44716" xr:uid="{2C078946-F8CD-49C9-82BE-ACF90038DBBB}"/>
    <cellStyle name="Comma 2 2 2 3 3 7 5 4 3" xfId="26462" xr:uid="{4C562576-59D5-4577-A73B-405275A410E7}"/>
    <cellStyle name="Comma 2 2 2 3 3 7 5 5" xfId="4558" xr:uid="{F5199EE6-B92F-4815-92CA-BE1005EC1374}"/>
    <cellStyle name="Comma 2 2 2 3 3 7 5 5 2" xfId="41066" xr:uid="{B4F8A0E3-634D-4C29-BAE1-B89CEDBFD252}"/>
    <cellStyle name="Comma 2 2 2 3 3 7 5 5 3" xfId="22812" xr:uid="{82ACF3E3-BE78-4588-A707-13EFD4F979CA}"/>
    <cellStyle name="Comma 2 2 2 3 3 7 5 6" xfId="37416" xr:uid="{61B4622C-E11F-44C7-92BB-7A5AE9391225}"/>
    <cellStyle name="Comma 2 2 2 3 3 7 5 7" xfId="19162" xr:uid="{07DE22D6-1173-4EFB-A2FC-BF5A5875B0C8}"/>
    <cellStyle name="Comma 2 2 2 3 3 7 6" xfId="14778" xr:uid="{E6EC81D8-C1CB-4168-BE42-DF5162A7541B}"/>
    <cellStyle name="Comma 2 2 2 3 3 7 6 2" xfId="51286" xr:uid="{D885EB8A-6D8F-43BC-A775-4FE4C89DC175}"/>
    <cellStyle name="Comma 2 2 2 3 3 7 6 3" xfId="33032" xr:uid="{A5A54CBF-A376-4A9E-908B-4B73E7819C7D}"/>
    <cellStyle name="Comma 2 2 2 3 3 7 7" xfId="11128" xr:uid="{AC4F1077-9350-4F70-B73A-3648FAF861B1}"/>
    <cellStyle name="Comma 2 2 2 3 3 7 7 2" xfId="47636" xr:uid="{17C6895F-2607-4030-BBE0-515146DC5C48}"/>
    <cellStyle name="Comma 2 2 2 3 3 7 7 3" xfId="29382" xr:uid="{F4DA5981-5787-4CCF-B4EB-5B1A32028A4F}"/>
    <cellStyle name="Comma 2 2 2 3 3 7 8" xfId="7478" xr:uid="{8373C065-3DA5-409C-A13C-50AA7969A469}"/>
    <cellStyle name="Comma 2 2 2 3 3 7 8 2" xfId="43986" xr:uid="{457488CB-66B5-40E2-9489-6D9A79E4093A}"/>
    <cellStyle name="Comma 2 2 2 3 3 7 8 3" xfId="25732" xr:uid="{ADFFC02C-791E-498D-9569-3F45B2225224}"/>
    <cellStyle name="Comma 2 2 2 3 3 7 9" xfId="3828" xr:uid="{9CA72EFF-AFAB-4ECE-8DD3-9B82FC983209}"/>
    <cellStyle name="Comma 2 2 2 3 3 7 9 2" xfId="40336" xr:uid="{97F3776F-839B-4B41-B8F6-CD277FDD896B}"/>
    <cellStyle name="Comma 2 2 2 3 3 7 9 3" xfId="22082" xr:uid="{52FCFA49-DA7F-49AE-97A9-9C2CCAA30D3A}"/>
    <cellStyle name="Comma 2 2 2 3 3 8" xfId="2994" xr:uid="{246D6650-A017-47BB-91D6-B0711FF7759F}"/>
    <cellStyle name="Comma 2 2 2 3 3 8 2" xfId="17594" xr:uid="{E27A797F-47B8-45D5-B70E-44EF5727A3BF}"/>
    <cellStyle name="Comma 2 2 2 3 3 8 2 2" xfId="54102" xr:uid="{C055CA35-9BDE-46F6-8ED1-3986E56AE80E}"/>
    <cellStyle name="Comma 2 2 2 3 3 8 2 3" xfId="35848" xr:uid="{F02ACA49-288F-4D2E-BEA2-B1A65D528651}"/>
    <cellStyle name="Comma 2 2 2 3 3 8 3" xfId="13944" xr:uid="{BF969EB1-466F-4204-9A37-B37715C8913B}"/>
    <cellStyle name="Comma 2 2 2 3 3 8 3 2" xfId="50452" xr:uid="{B56D1EA6-646F-4DF7-88D3-96B4ACF20292}"/>
    <cellStyle name="Comma 2 2 2 3 3 8 3 3" xfId="32198" xr:uid="{B5323A30-A251-4B1D-8D89-27C2DA0DBC5A}"/>
    <cellStyle name="Comma 2 2 2 3 3 8 4" xfId="10294" xr:uid="{CCE44E0F-E923-4530-84F4-F80624799D9D}"/>
    <cellStyle name="Comma 2 2 2 3 3 8 4 2" xfId="46802" xr:uid="{874BC6D7-6F5B-4949-8E72-365EF8806342}"/>
    <cellStyle name="Comma 2 2 2 3 3 8 4 3" xfId="28548" xr:uid="{615A2C37-899A-4FC5-9558-1286AEEB2041}"/>
    <cellStyle name="Comma 2 2 2 3 3 8 5" xfId="6644" xr:uid="{1C8DA1CF-C947-4AAB-91D0-5876BD1240DC}"/>
    <cellStyle name="Comma 2 2 2 3 3 8 5 2" xfId="43152" xr:uid="{888EBC3F-59F7-42CB-9EFF-C4B7F8567979}"/>
    <cellStyle name="Comma 2 2 2 3 3 8 5 3" xfId="24898" xr:uid="{E25903E3-5D79-4601-93D6-5498E9D953DA}"/>
    <cellStyle name="Comma 2 2 2 3 3 8 6" xfId="39502" xr:uid="{06A1D5F3-0A84-46E9-83EA-767002A9BD1D}"/>
    <cellStyle name="Comma 2 2 2 3 3 8 7" xfId="21248" xr:uid="{4FDE7EAF-C238-4520-9026-E7E36E68A6DA}"/>
    <cellStyle name="Comma 2 2 2 3 3 9" xfId="2264" xr:uid="{62B04D1A-884B-4ED2-AF11-84D412B24509}"/>
    <cellStyle name="Comma 2 2 2 3 3 9 2" xfId="16864" xr:uid="{164F390F-2818-4721-BBE2-F2D3D7FEC767}"/>
    <cellStyle name="Comma 2 2 2 3 3 9 2 2" xfId="53372" xr:uid="{ECE5DD61-42CC-445F-A602-8CC8B1589F34}"/>
    <cellStyle name="Comma 2 2 2 3 3 9 2 3" xfId="35118" xr:uid="{5886CC22-EBD8-4651-BF4F-40750A28F45F}"/>
    <cellStyle name="Comma 2 2 2 3 3 9 3" xfId="13214" xr:uid="{52FF401D-E5D3-435B-9840-08916B435786}"/>
    <cellStyle name="Comma 2 2 2 3 3 9 3 2" xfId="49722" xr:uid="{56E5D54E-8959-4C39-99AA-F4C174FD05F4}"/>
    <cellStyle name="Comma 2 2 2 3 3 9 3 3" xfId="31468" xr:uid="{7356D4AC-0469-4641-B33E-142E7635150F}"/>
    <cellStyle name="Comma 2 2 2 3 3 9 4" xfId="9564" xr:uid="{F0D459D7-9220-4ACD-86E5-2B2D8F764597}"/>
    <cellStyle name="Comma 2 2 2 3 3 9 4 2" xfId="46072" xr:uid="{9A864244-7FFA-4A39-8AF6-C64467708241}"/>
    <cellStyle name="Comma 2 2 2 3 3 9 4 3" xfId="27818" xr:uid="{5B2A4E87-4E94-4D77-88D8-C7DFC6851D6E}"/>
    <cellStyle name="Comma 2 2 2 3 3 9 5" xfId="5914" xr:uid="{8690F02F-44DF-4365-B9B8-60F5C3CB2794}"/>
    <cellStyle name="Comma 2 2 2 3 3 9 5 2" xfId="42422" xr:uid="{FF080604-49FA-43E6-A9E4-A0F1FA336D8E}"/>
    <cellStyle name="Comma 2 2 2 3 3 9 5 3" xfId="24168" xr:uid="{DCB94DC5-AD11-4782-AF3F-41029A38FAE6}"/>
    <cellStyle name="Comma 2 2 2 3 3 9 6" xfId="38772" xr:uid="{4269F943-2B83-4CE7-A83B-04B89595A0D4}"/>
    <cellStyle name="Comma 2 2 2 3 3 9 7" xfId="20518" xr:uid="{7D915E41-AAB4-40D2-85AA-369DF64C799D}"/>
    <cellStyle name="Comma 2 2 2 3 4" xfId="666" xr:uid="{6E4DAA8C-4E26-4125-9FC5-7058D189125D}"/>
    <cellStyle name="Comma 2 2 2 3 4 10" xfId="37174" xr:uid="{435CFA4A-F965-4A98-B219-8AF35B56DD68}"/>
    <cellStyle name="Comma 2 2 2 3 4 11" xfId="18920" xr:uid="{7E839C27-1E31-45B5-B8B9-E7D646B4CAA8}"/>
    <cellStyle name="Comma 2 2 2 3 4 2" xfId="3586" xr:uid="{32F1C606-2C64-4F44-93DB-916267798725}"/>
    <cellStyle name="Comma 2 2 2 3 4 2 2" xfId="18186" xr:uid="{B46F6A63-6FF0-4578-A219-FC6F0666B994}"/>
    <cellStyle name="Comma 2 2 2 3 4 2 2 2" xfId="54694" xr:uid="{5AA69461-8252-4A6B-8735-F007446FE976}"/>
    <cellStyle name="Comma 2 2 2 3 4 2 2 3" xfId="36440" xr:uid="{5C15B99E-8015-46D1-8740-6F1DE7B845D8}"/>
    <cellStyle name="Comma 2 2 2 3 4 2 3" xfId="14536" xr:uid="{1F888A29-7D88-4804-B7E8-21F861D12740}"/>
    <cellStyle name="Comma 2 2 2 3 4 2 3 2" xfId="51044" xr:uid="{F895EA78-9358-4562-ABD9-6449401DDA29}"/>
    <cellStyle name="Comma 2 2 2 3 4 2 3 3" xfId="32790" xr:uid="{6EED6053-F89C-44C8-870E-E586D20692E2}"/>
    <cellStyle name="Comma 2 2 2 3 4 2 4" xfId="10886" xr:uid="{7FAB2727-A74D-49FA-B72B-CCEC689BDBB4}"/>
    <cellStyle name="Comma 2 2 2 3 4 2 4 2" xfId="47394" xr:uid="{4BCFE105-7820-4FFD-8709-16949049B0A4}"/>
    <cellStyle name="Comma 2 2 2 3 4 2 4 3" xfId="29140" xr:uid="{6FBF3D22-8D91-42AF-B28F-E3458D03AF9A}"/>
    <cellStyle name="Comma 2 2 2 3 4 2 5" xfId="7236" xr:uid="{B6D95587-F9D6-49BF-895F-E8307F7AFA74}"/>
    <cellStyle name="Comma 2 2 2 3 4 2 5 2" xfId="43744" xr:uid="{A2F14666-23EA-4C30-95D4-2A13F753BEC9}"/>
    <cellStyle name="Comma 2 2 2 3 4 2 5 3" xfId="25490" xr:uid="{E12FB990-33D9-499E-ADD6-7B523DD53E54}"/>
    <cellStyle name="Comma 2 2 2 3 4 2 6" xfId="40094" xr:uid="{EF0109D9-8A22-44F2-BD48-0BA641B1E862}"/>
    <cellStyle name="Comma 2 2 2 3 4 2 7" xfId="21840" xr:uid="{CA202AF7-A04F-41CB-BE11-E8BDA7C07885}"/>
    <cellStyle name="Comma 2 2 2 3 4 3" xfId="2856" xr:uid="{4BFDF5AA-1045-48A0-8797-E8FE0FC8970D}"/>
    <cellStyle name="Comma 2 2 2 3 4 3 2" xfId="17456" xr:uid="{5162B128-6F5B-4C0D-890F-070E7C65C229}"/>
    <cellStyle name="Comma 2 2 2 3 4 3 2 2" xfId="53964" xr:uid="{D5D74D13-04C4-48A0-8FD1-4B75FD128CC3}"/>
    <cellStyle name="Comma 2 2 2 3 4 3 2 3" xfId="35710" xr:uid="{C5718B93-F5C7-457F-B628-17D4F54BFF43}"/>
    <cellStyle name="Comma 2 2 2 3 4 3 3" xfId="13806" xr:uid="{70F33174-72E8-46B5-A87A-66024B574374}"/>
    <cellStyle name="Comma 2 2 2 3 4 3 3 2" xfId="50314" xr:uid="{C31C02B2-4016-4EB4-AFF6-05B5EB6E4990}"/>
    <cellStyle name="Comma 2 2 2 3 4 3 3 3" xfId="32060" xr:uid="{3AD4B6CA-43F1-4C2B-835D-296805D438EF}"/>
    <cellStyle name="Comma 2 2 2 3 4 3 4" xfId="10156" xr:uid="{132A9BBD-96FD-4B8A-BCFB-B5ED63346B71}"/>
    <cellStyle name="Comma 2 2 2 3 4 3 4 2" xfId="46664" xr:uid="{34C59C4F-52A9-46B3-9561-07D929124316}"/>
    <cellStyle name="Comma 2 2 2 3 4 3 4 3" xfId="28410" xr:uid="{296B255B-4FC6-4A89-A47E-9ACA19067BD2}"/>
    <cellStyle name="Comma 2 2 2 3 4 3 5" xfId="6506" xr:uid="{A6AA8F99-9AF5-4456-A032-7C4D74511FC2}"/>
    <cellStyle name="Comma 2 2 2 3 4 3 5 2" xfId="43014" xr:uid="{04617DF8-E52E-4AEA-A518-4841BEB8770B}"/>
    <cellStyle name="Comma 2 2 2 3 4 3 5 3" xfId="24760" xr:uid="{10A62EAC-BC09-4477-B325-118177779DE1}"/>
    <cellStyle name="Comma 2 2 2 3 4 3 6" xfId="39364" xr:uid="{26BFC71E-1C65-47AD-9192-3E4AA1A66ED4}"/>
    <cellStyle name="Comma 2 2 2 3 4 3 7" xfId="21110" xr:uid="{6CB3C3A2-F153-4D83-BE13-2D3D0E9E2793}"/>
    <cellStyle name="Comma 2 2 2 3 4 4" xfId="2126" xr:uid="{F5F7333D-5ED2-482A-9081-C71E31328E76}"/>
    <cellStyle name="Comma 2 2 2 3 4 4 2" xfId="16726" xr:uid="{A551ED8C-9CD8-4EC3-87DB-342D2BC4C075}"/>
    <cellStyle name="Comma 2 2 2 3 4 4 2 2" xfId="53234" xr:uid="{A8D10CE0-B790-4AFB-BC85-2085B7B2428F}"/>
    <cellStyle name="Comma 2 2 2 3 4 4 2 3" xfId="34980" xr:uid="{05DE2CE9-4DD3-4BB3-8EAA-F6393709FD37}"/>
    <cellStyle name="Comma 2 2 2 3 4 4 3" xfId="13076" xr:uid="{A772FD84-272B-4143-8B81-68F097BA5B56}"/>
    <cellStyle name="Comma 2 2 2 3 4 4 3 2" xfId="49584" xr:uid="{B9F8AF83-0766-4116-8168-809AAE44DAD5}"/>
    <cellStyle name="Comma 2 2 2 3 4 4 3 3" xfId="31330" xr:uid="{CD57B6AD-234F-4F4B-81E6-091E918C7119}"/>
    <cellStyle name="Comma 2 2 2 3 4 4 4" xfId="9426" xr:uid="{664F3847-0B32-4E19-8B46-18159007403E}"/>
    <cellStyle name="Comma 2 2 2 3 4 4 4 2" xfId="45934" xr:uid="{AED81A7F-88D7-4E08-A85F-4C5370CDF3EF}"/>
    <cellStyle name="Comma 2 2 2 3 4 4 4 3" xfId="27680" xr:uid="{AA396681-9882-4F55-B996-A1DE39417905}"/>
    <cellStyle name="Comma 2 2 2 3 4 4 5" xfId="5776" xr:uid="{602AAFDB-9502-4228-BF44-158A91E7CA4C}"/>
    <cellStyle name="Comma 2 2 2 3 4 4 5 2" xfId="42284" xr:uid="{FFE181F0-D81F-4E07-AF57-50356B85E57A}"/>
    <cellStyle name="Comma 2 2 2 3 4 4 5 3" xfId="24030" xr:uid="{D20661E2-636A-4787-BBC9-2BD1D2FDD9F8}"/>
    <cellStyle name="Comma 2 2 2 3 4 4 6" xfId="38634" xr:uid="{0F8EDE6F-9B51-4069-B918-0B6403E2CB3D}"/>
    <cellStyle name="Comma 2 2 2 3 4 4 7" xfId="20380" xr:uid="{33F8FFAB-884B-4620-8F34-629803B3D5D4}"/>
    <cellStyle name="Comma 2 2 2 3 4 5" xfId="1396" xr:uid="{7882A08F-CF47-4C07-850E-22339BF8AC15}"/>
    <cellStyle name="Comma 2 2 2 3 4 5 2" xfId="15996" xr:uid="{1DF2B47B-D74F-4AE3-8233-8C249689EA85}"/>
    <cellStyle name="Comma 2 2 2 3 4 5 2 2" xfId="52504" xr:uid="{2E2B3F7B-3328-4B26-961E-D920BA1AED3C}"/>
    <cellStyle name="Comma 2 2 2 3 4 5 2 3" xfId="34250" xr:uid="{D6D0CF9F-DB58-4C0F-9BA2-5119283651C4}"/>
    <cellStyle name="Comma 2 2 2 3 4 5 3" xfId="12346" xr:uid="{9D612C10-82B4-49CE-A62B-DEF046869C9E}"/>
    <cellStyle name="Comma 2 2 2 3 4 5 3 2" xfId="48854" xr:uid="{60BAF9EB-E924-49D9-949B-4E9136D6F8CC}"/>
    <cellStyle name="Comma 2 2 2 3 4 5 3 3" xfId="30600" xr:uid="{F25FEAC6-6E8D-4B14-B4CD-90B47AFD62E0}"/>
    <cellStyle name="Comma 2 2 2 3 4 5 4" xfId="8696" xr:uid="{DE7B5449-48E8-4930-9ACF-25958D173C5C}"/>
    <cellStyle name="Comma 2 2 2 3 4 5 4 2" xfId="45204" xr:uid="{6AD4DF1C-E1B4-4EF0-870E-86FDBD8CA73A}"/>
    <cellStyle name="Comma 2 2 2 3 4 5 4 3" xfId="26950" xr:uid="{8FFB8963-BE50-41AB-BBC9-A872E921201E}"/>
    <cellStyle name="Comma 2 2 2 3 4 5 5" xfId="5046" xr:uid="{E078EEEB-24F5-400F-9142-DCF2E11767A2}"/>
    <cellStyle name="Comma 2 2 2 3 4 5 5 2" xfId="41554" xr:uid="{AEB676D3-5989-415A-876C-0B2AFDCEABFA}"/>
    <cellStyle name="Comma 2 2 2 3 4 5 5 3" xfId="23300" xr:uid="{1423952B-4C5D-4D26-8C06-B0A6770AEA1D}"/>
    <cellStyle name="Comma 2 2 2 3 4 5 6" xfId="37904" xr:uid="{57CD22A2-5356-43BF-95DA-7A0702903B67}"/>
    <cellStyle name="Comma 2 2 2 3 4 5 7" xfId="19650" xr:uid="{30A9EB7F-CF2C-4B3D-8AA2-BA847F36E743}"/>
    <cellStyle name="Comma 2 2 2 3 4 6" xfId="15266" xr:uid="{E77FE5F2-23E9-4FF1-9480-37C32B55392B}"/>
    <cellStyle name="Comma 2 2 2 3 4 6 2" xfId="51774" xr:uid="{F7561C35-E4BD-4525-A73A-CD206043FA5F}"/>
    <cellStyle name="Comma 2 2 2 3 4 6 3" xfId="33520" xr:uid="{40D4C80D-DB09-4D66-AE0F-24ADFC01F0E5}"/>
    <cellStyle name="Comma 2 2 2 3 4 7" xfId="11616" xr:uid="{748ECF55-8458-4434-B58C-00F9DA35BCD2}"/>
    <cellStyle name="Comma 2 2 2 3 4 7 2" xfId="48124" xr:uid="{DE6AAFBA-D725-492E-AB09-59CDCC2321E9}"/>
    <cellStyle name="Comma 2 2 2 3 4 7 3" xfId="29870" xr:uid="{03796EAD-5FFD-4D25-9D07-3BACF39434CB}"/>
    <cellStyle name="Comma 2 2 2 3 4 8" xfId="7966" xr:uid="{04A1D940-F25A-475E-B100-DA3EF6027312}"/>
    <cellStyle name="Comma 2 2 2 3 4 8 2" xfId="44474" xr:uid="{243005F7-B975-49AA-A9DB-44E6ABF123FB}"/>
    <cellStyle name="Comma 2 2 2 3 4 8 3" xfId="26220" xr:uid="{098029E9-885A-4670-A606-0E2BFAB8D1A8}"/>
    <cellStyle name="Comma 2 2 2 3 4 9" xfId="4316" xr:uid="{31A8F208-0B0B-4346-B18F-36EA91EEA08F}"/>
    <cellStyle name="Comma 2 2 2 3 4 9 2" xfId="40824" xr:uid="{5C9A381F-2919-4333-A912-7807E8A29D56}"/>
    <cellStyle name="Comma 2 2 2 3 4 9 3" xfId="22570" xr:uid="{BC63EDFF-4A09-41C7-9DE9-A032FBBFDF39}"/>
    <cellStyle name="Comma 2 2 2 3 5" xfId="562" xr:uid="{1EF509E1-6B97-4CE2-B26A-EAB9C83103DE}"/>
    <cellStyle name="Comma 2 2 2 3 5 10" xfId="37070" xr:uid="{039A631E-432A-473B-962F-600E900303C8}"/>
    <cellStyle name="Comma 2 2 2 3 5 11" xfId="18816" xr:uid="{A01F5408-264D-446A-B2BF-CD5D51DB15CF}"/>
    <cellStyle name="Comma 2 2 2 3 5 2" xfId="3482" xr:uid="{6E8F4F5D-2AD9-41E8-9425-374F755B751D}"/>
    <cellStyle name="Comma 2 2 2 3 5 2 2" xfId="18082" xr:uid="{8FC64F1B-082D-412E-BF40-A09264056772}"/>
    <cellStyle name="Comma 2 2 2 3 5 2 2 2" xfId="54590" xr:uid="{4932E5A4-4381-4864-A739-CDE15FDA446A}"/>
    <cellStyle name="Comma 2 2 2 3 5 2 2 3" xfId="36336" xr:uid="{2D8A4D9F-68B3-4F56-9DDF-BC546B535EEC}"/>
    <cellStyle name="Comma 2 2 2 3 5 2 3" xfId="14432" xr:uid="{BA986C97-5F93-45BC-8731-F549181C86BF}"/>
    <cellStyle name="Comma 2 2 2 3 5 2 3 2" xfId="50940" xr:uid="{87627E34-ED5B-44FC-80B4-99A4E98A7109}"/>
    <cellStyle name="Comma 2 2 2 3 5 2 3 3" xfId="32686" xr:uid="{B4213680-EF5F-482C-A9FD-850FFA159436}"/>
    <cellStyle name="Comma 2 2 2 3 5 2 4" xfId="10782" xr:uid="{36CABAF7-CD26-4E39-BABB-F5C4D175EEA5}"/>
    <cellStyle name="Comma 2 2 2 3 5 2 4 2" xfId="47290" xr:uid="{E0BB599E-5DCA-4E45-9DC2-3F1ABC3698E4}"/>
    <cellStyle name="Comma 2 2 2 3 5 2 4 3" xfId="29036" xr:uid="{8416A5C3-7F03-4683-AA35-7D0FAEE4A86B}"/>
    <cellStyle name="Comma 2 2 2 3 5 2 5" xfId="7132" xr:uid="{0DC869F7-5507-41C9-BF9C-15B3E4975542}"/>
    <cellStyle name="Comma 2 2 2 3 5 2 5 2" xfId="43640" xr:uid="{4BB2A684-F2D6-40A9-BDD8-51FFC42CDFA5}"/>
    <cellStyle name="Comma 2 2 2 3 5 2 5 3" xfId="25386" xr:uid="{876FF033-DA60-411E-8894-5A7E43B2D927}"/>
    <cellStyle name="Comma 2 2 2 3 5 2 6" xfId="39990" xr:uid="{5C8DAA9F-C2B4-4FC0-AD25-754C47E345F5}"/>
    <cellStyle name="Comma 2 2 2 3 5 2 7" xfId="21736" xr:uid="{900B5A67-1B7E-4D35-8E0A-7ECC4B420DBB}"/>
    <cellStyle name="Comma 2 2 2 3 5 3" xfId="2752" xr:uid="{0C351FB7-50C3-49FA-BEF3-76197ED764B6}"/>
    <cellStyle name="Comma 2 2 2 3 5 3 2" xfId="17352" xr:uid="{C09B345B-2B38-4853-B74A-33381FDB4D0B}"/>
    <cellStyle name="Comma 2 2 2 3 5 3 2 2" xfId="53860" xr:uid="{71FFC4D9-673E-46C9-9755-490324F1B874}"/>
    <cellStyle name="Comma 2 2 2 3 5 3 2 3" xfId="35606" xr:uid="{0215D16E-0E45-4748-8605-70BCD108F3D9}"/>
    <cellStyle name="Comma 2 2 2 3 5 3 3" xfId="13702" xr:uid="{23F82E2E-725D-43CF-99B0-8B6FB2A680A8}"/>
    <cellStyle name="Comma 2 2 2 3 5 3 3 2" xfId="50210" xr:uid="{CE14AE13-B7A6-457E-89D0-F9D33B595E3C}"/>
    <cellStyle name="Comma 2 2 2 3 5 3 3 3" xfId="31956" xr:uid="{4F40DF26-6E3D-47AE-A934-AF5A65B97A8B}"/>
    <cellStyle name="Comma 2 2 2 3 5 3 4" xfId="10052" xr:uid="{F0E155B9-9146-440C-BF9E-E648A5E995C0}"/>
    <cellStyle name="Comma 2 2 2 3 5 3 4 2" xfId="46560" xr:uid="{06B624DB-179A-41DA-8CE2-02B8C3D2084B}"/>
    <cellStyle name="Comma 2 2 2 3 5 3 4 3" xfId="28306" xr:uid="{88CF464F-2EDD-40CA-BD9A-8F1C3364BC1B}"/>
    <cellStyle name="Comma 2 2 2 3 5 3 5" xfId="6402" xr:uid="{6A33135F-285E-4245-BE42-CCD650EEA696}"/>
    <cellStyle name="Comma 2 2 2 3 5 3 5 2" xfId="42910" xr:uid="{F52AB74D-E17E-423C-ABB5-9102E78DCAEB}"/>
    <cellStyle name="Comma 2 2 2 3 5 3 5 3" xfId="24656" xr:uid="{9E0104C1-A415-43EE-B247-8CE604328E43}"/>
    <cellStyle name="Comma 2 2 2 3 5 3 6" xfId="39260" xr:uid="{6BBABAF9-58A9-48AA-BCBA-906246CDA433}"/>
    <cellStyle name="Comma 2 2 2 3 5 3 7" xfId="21006" xr:uid="{91960FA3-766F-4EF3-84EB-B0E8927DD81E}"/>
    <cellStyle name="Comma 2 2 2 3 5 4" xfId="2022" xr:uid="{C2BD761B-DF89-4586-A9B4-5A48CD80DF22}"/>
    <cellStyle name="Comma 2 2 2 3 5 4 2" xfId="16622" xr:uid="{ABDADB3E-A47B-4A6A-A480-A3320CDC05E8}"/>
    <cellStyle name="Comma 2 2 2 3 5 4 2 2" xfId="53130" xr:uid="{7C4A6482-AE1A-40AA-9B8B-746243266ED4}"/>
    <cellStyle name="Comma 2 2 2 3 5 4 2 3" xfId="34876" xr:uid="{88A82A2A-F538-4AF4-BE75-FB12EDA4FC0A}"/>
    <cellStyle name="Comma 2 2 2 3 5 4 3" xfId="12972" xr:uid="{9BD28708-A49F-4916-8EC3-2E7264C3944E}"/>
    <cellStyle name="Comma 2 2 2 3 5 4 3 2" xfId="49480" xr:uid="{58F45B27-E7F4-4C9B-AF47-2B186E61D2FC}"/>
    <cellStyle name="Comma 2 2 2 3 5 4 3 3" xfId="31226" xr:uid="{875DB2FE-9492-4A04-B780-7D5F1EECC6A6}"/>
    <cellStyle name="Comma 2 2 2 3 5 4 4" xfId="9322" xr:uid="{C50273AC-4F7A-4764-90AC-DE1F6A709D10}"/>
    <cellStyle name="Comma 2 2 2 3 5 4 4 2" xfId="45830" xr:uid="{C31D1682-4CBA-4DE1-A7ED-9377E3FF30E3}"/>
    <cellStyle name="Comma 2 2 2 3 5 4 4 3" xfId="27576" xr:uid="{ABAA4A2B-7205-412B-B734-AF0032BD8494}"/>
    <cellStyle name="Comma 2 2 2 3 5 4 5" xfId="5672" xr:uid="{90D9EDD5-5AA0-4F77-9F2D-24C7D7B75E1F}"/>
    <cellStyle name="Comma 2 2 2 3 5 4 5 2" xfId="42180" xr:uid="{33CB1493-23D7-4893-96F2-A1C39A1C408D}"/>
    <cellStyle name="Comma 2 2 2 3 5 4 5 3" xfId="23926" xr:uid="{025FE99F-FA60-405F-BD27-F117BBFDF71A}"/>
    <cellStyle name="Comma 2 2 2 3 5 4 6" xfId="38530" xr:uid="{3BFC9BEC-FDAB-4F9C-90DE-9462D3ABB1AD}"/>
    <cellStyle name="Comma 2 2 2 3 5 4 7" xfId="20276" xr:uid="{4EBD354F-E226-49C2-8B5F-1426571770B6}"/>
    <cellStyle name="Comma 2 2 2 3 5 5" xfId="1292" xr:uid="{64236B8D-1929-4DA4-93F4-9F4E19906F45}"/>
    <cellStyle name="Comma 2 2 2 3 5 5 2" xfId="15892" xr:uid="{67153A10-7077-4751-B334-ED9C8EBF9FB8}"/>
    <cellStyle name="Comma 2 2 2 3 5 5 2 2" xfId="52400" xr:uid="{7CED4E2F-0D8B-4ECD-9B5E-D12869982C56}"/>
    <cellStyle name="Comma 2 2 2 3 5 5 2 3" xfId="34146" xr:uid="{FB759AE2-3F63-4574-9852-DAEB9E9D34A4}"/>
    <cellStyle name="Comma 2 2 2 3 5 5 3" xfId="12242" xr:uid="{258F48E8-03F9-44DC-9F09-C5AC81F81EA7}"/>
    <cellStyle name="Comma 2 2 2 3 5 5 3 2" xfId="48750" xr:uid="{F2976D7D-718C-4E61-8964-92CB40A42FE6}"/>
    <cellStyle name="Comma 2 2 2 3 5 5 3 3" xfId="30496" xr:uid="{C063D613-0155-437C-8514-23B1737EC646}"/>
    <cellStyle name="Comma 2 2 2 3 5 5 4" xfId="8592" xr:uid="{4FA0CBD1-BCD1-495D-A525-DDD1FACD4473}"/>
    <cellStyle name="Comma 2 2 2 3 5 5 4 2" xfId="45100" xr:uid="{34F2DCE5-1CF0-43C5-B548-7F38E369EC63}"/>
    <cellStyle name="Comma 2 2 2 3 5 5 4 3" xfId="26846" xr:uid="{FF1C7EE4-CF37-4FE1-A50F-10C1A93D7CCA}"/>
    <cellStyle name="Comma 2 2 2 3 5 5 5" xfId="4942" xr:uid="{5114E26E-F1CB-4F10-9B16-D20A81E8EEA1}"/>
    <cellStyle name="Comma 2 2 2 3 5 5 5 2" xfId="41450" xr:uid="{B79BFF80-98FB-450B-ADE6-6100701EFB75}"/>
    <cellStyle name="Comma 2 2 2 3 5 5 5 3" xfId="23196" xr:uid="{AC4B841C-EDB7-4713-AE64-52D1F6AF0834}"/>
    <cellStyle name="Comma 2 2 2 3 5 5 6" xfId="37800" xr:uid="{B3F9E3A1-28D7-47AF-BF10-1B342A7EBBAC}"/>
    <cellStyle name="Comma 2 2 2 3 5 5 7" xfId="19546" xr:uid="{47E1950D-59D5-4443-9560-836DC13BAAA4}"/>
    <cellStyle name="Comma 2 2 2 3 5 6" xfId="15162" xr:uid="{D6AC8669-73FF-4EF9-9A05-00EB16FC6308}"/>
    <cellStyle name="Comma 2 2 2 3 5 6 2" xfId="51670" xr:uid="{F7923239-2E4C-4B8A-82A3-0B55A5966791}"/>
    <cellStyle name="Comma 2 2 2 3 5 6 3" xfId="33416" xr:uid="{A113E36C-D274-4CD5-8949-7A4D2CB57C7E}"/>
    <cellStyle name="Comma 2 2 2 3 5 7" xfId="11512" xr:uid="{31DC03B7-A2C4-44CC-A99A-C588894DB0A3}"/>
    <cellStyle name="Comma 2 2 2 3 5 7 2" xfId="48020" xr:uid="{0E584D60-5745-4D96-B4BD-066AFFF16BB6}"/>
    <cellStyle name="Comma 2 2 2 3 5 7 3" xfId="29766" xr:uid="{33B6DE6B-F09D-4C08-BAC3-883ADBF13569}"/>
    <cellStyle name="Comma 2 2 2 3 5 8" xfId="7862" xr:uid="{A34E1005-EE28-4DA3-A8D1-EA4FB2017488}"/>
    <cellStyle name="Comma 2 2 2 3 5 8 2" xfId="44370" xr:uid="{AC79C3A7-267E-4ADC-888C-7F88FF59CE39}"/>
    <cellStyle name="Comma 2 2 2 3 5 8 3" xfId="26116" xr:uid="{4F826D10-A0E9-4F1F-8718-4493578EA572}"/>
    <cellStyle name="Comma 2 2 2 3 5 9" xfId="4212" xr:uid="{8D1A729C-7764-4C2A-9C8E-488B906DDD83}"/>
    <cellStyle name="Comma 2 2 2 3 5 9 2" xfId="40720" xr:uid="{C709E87D-6E30-450A-AC5B-44A3A252D87C}"/>
    <cellStyle name="Comma 2 2 2 3 5 9 3" xfId="22466" xr:uid="{72D23FBD-0966-4A01-91BE-8380EAECC6F6}"/>
    <cellStyle name="Comma 2 2 2 3 6" xfId="458" xr:uid="{47A6693C-F92F-4F25-8549-758504324CE4}"/>
    <cellStyle name="Comma 2 2 2 3 6 10" xfId="36966" xr:uid="{B50D8829-CBD5-4E7B-A05F-284A1A3AD534}"/>
    <cellStyle name="Comma 2 2 2 3 6 11" xfId="18712" xr:uid="{8218C6BE-2BA4-4753-9FAB-270427B0EDF3}"/>
    <cellStyle name="Comma 2 2 2 3 6 2" xfId="3378" xr:uid="{2E983B70-4FF9-4BBE-8AAF-48B988DACEDD}"/>
    <cellStyle name="Comma 2 2 2 3 6 2 2" xfId="17978" xr:uid="{68DCBCDC-3644-490D-AB72-8F3BDCC48632}"/>
    <cellStyle name="Comma 2 2 2 3 6 2 2 2" xfId="54486" xr:uid="{00CF2A70-2AB0-4FE8-B46A-67976EE0D756}"/>
    <cellStyle name="Comma 2 2 2 3 6 2 2 3" xfId="36232" xr:uid="{1BD75DDA-7F9E-4340-B320-083430B6982B}"/>
    <cellStyle name="Comma 2 2 2 3 6 2 3" xfId="14328" xr:uid="{F68BA0DD-BBBC-4620-8433-F475845B3CBE}"/>
    <cellStyle name="Comma 2 2 2 3 6 2 3 2" xfId="50836" xr:uid="{46D2951A-D95E-4D6D-8EC3-5069275E72C4}"/>
    <cellStyle name="Comma 2 2 2 3 6 2 3 3" xfId="32582" xr:uid="{8F43456D-B968-44D4-8B12-4416BED72AD3}"/>
    <cellStyle name="Comma 2 2 2 3 6 2 4" xfId="10678" xr:uid="{86399EED-5F28-49E5-8640-31700AD4B5A6}"/>
    <cellStyle name="Comma 2 2 2 3 6 2 4 2" xfId="47186" xr:uid="{8F2E3A1C-369B-4529-9263-0D395D2077CA}"/>
    <cellStyle name="Comma 2 2 2 3 6 2 4 3" xfId="28932" xr:uid="{7330A95E-78AF-4E62-AA83-27A1795BDE92}"/>
    <cellStyle name="Comma 2 2 2 3 6 2 5" xfId="7028" xr:uid="{1FAFBF70-98DA-43F9-B807-9C44A0DDBB73}"/>
    <cellStyle name="Comma 2 2 2 3 6 2 5 2" xfId="43536" xr:uid="{CEC6CC29-34F1-4DBF-9F4C-8A6F37FD5FEB}"/>
    <cellStyle name="Comma 2 2 2 3 6 2 5 3" xfId="25282" xr:uid="{758840D3-7FDF-41DD-874E-8008FE235730}"/>
    <cellStyle name="Comma 2 2 2 3 6 2 6" xfId="39886" xr:uid="{A1CBF5C0-17E8-4802-9FB9-1D442F36CA7F}"/>
    <cellStyle name="Comma 2 2 2 3 6 2 7" xfId="21632" xr:uid="{FE0E7FC6-27AB-454F-A6B4-3CE5FCCFA3DB}"/>
    <cellStyle name="Comma 2 2 2 3 6 3" xfId="2648" xr:uid="{56F6E576-9933-44CD-BEF6-80F8FFA419D7}"/>
    <cellStyle name="Comma 2 2 2 3 6 3 2" xfId="17248" xr:uid="{8B3089E4-BF9C-41E2-AB59-1636367DA4DB}"/>
    <cellStyle name="Comma 2 2 2 3 6 3 2 2" xfId="53756" xr:uid="{881A92C3-49BB-46F3-BC3E-8A1D7C772BA6}"/>
    <cellStyle name="Comma 2 2 2 3 6 3 2 3" xfId="35502" xr:uid="{2635AFE1-6C1A-43F1-A921-47283F1E18C3}"/>
    <cellStyle name="Comma 2 2 2 3 6 3 3" xfId="13598" xr:uid="{BDDDA12B-9558-4BDC-BF52-5E5A4D7EA2C7}"/>
    <cellStyle name="Comma 2 2 2 3 6 3 3 2" xfId="50106" xr:uid="{79BB6495-45BE-4A8C-935C-4A73376F769A}"/>
    <cellStyle name="Comma 2 2 2 3 6 3 3 3" xfId="31852" xr:uid="{2921BE48-35C7-4314-9B2D-FAEEC383FAB9}"/>
    <cellStyle name="Comma 2 2 2 3 6 3 4" xfId="9948" xr:uid="{A6A95552-D8F1-4F3D-B879-A1523A41B901}"/>
    <cellStyle name="Comma 2 2 2 3 6 3 4 2" xfId="46456" xr:uid="{24EF8525-FC1B-46CD-9CED-729AD81C6EAF}"/>
    <cellStyle name="Comma 2 2 2 3 6 3 4 3" xfId="28202" xr:uid="{F685DB4B-07C8-4F34-BED2-C4431DAF959F}"/>
    <cellStyle name="Comma 2 2 2 3 6 3 5" xfId="6298" xr:uid="{ED089490-134B-46F9-8446-92CD1BF234FB}"/>
    <cellStyle name="Comma 2 2 2 3 6 3 5 2" xfId="42806" xr:uid="{22888AE5-91CB-467C-B31B-ADECAC80CD8C}"/>
    <cellStyle name="Comma 2 2 2 3 6 3 5 3" xfId="24552" xr:uid="{426A4902-B288-4F4E-8545-D2FD98357B04}"/>
    <cellStyle name="Comma 2 2 2 3 6 3 6" xfId="39156" xr:uid="{1A9C131D-9313-4CBE-B6CA-6B5D1ADE5F1B}"/>
    <cellStyle name="Comma 2 2 2 3 6 3 7" xfId="20902" xr:uid="{63FAA481-D647-4B7A-8D19-617C254A96B9}"/>
    <cellStyle name="Comma 2 2 2 3 6 4" xfId="1918" xr:uid="{21E98178-7053-4FE3-930B-706A5A86DFB4}"/>
    <cellStyle name="Comma 2 2 2 3 6 4 2" xfId="16518" xr:uid="{E85257CF-23B6-4906-84A2-064EB0D29F32}"/>
    <cellStyle name="Comma 2 2 2 3 6 4 2 2" xfId="53026" xr:uid="{3BA6019F-0B31-4F06-A8CB-1DC8E3C6BECC}"/>
    <cellStyle name="Comma 2 2 2 3 6 4 2 3" xfId="34772" xr:uid="{8F73C9BD-9A3E-41E9-BAEA-C98F8AE6FA9A}"/>
    <cellStyle name="Comma 2 2 2 3 6 4 3" xfId="12868" xr:uid="{1FEA380B-B7C8-44FB-862C-DFE70DD93919}"/>
    <cellStyle name="Comma 2 2 2 3 6 4 3 2" xfId="49376" xr:uid="{16CBB9A0-0C65-444B-9192-6A930B58493C}"/>
    <cellStyle name="Comma 2 2 2 3 6 4 3 3" xfId="31122" xr:uid="{19837922-1510-404F-ABB4-B06D3D8C3314}"/>
    <cellStyle name="Comma 2 2 2 3 6 4 4" xfId="9218" xr:uid="{E7125689-165D-4EEA-BD32-3EB0F969D2F0}"/>
    <cellStyle name="Comma 2 2 2 3 6 4 4 2" xfId="45726" xr:uid="{2C96C330-1FD0-4504-8187-512FC14BF094}"/>
    <cellStyle name="Comma 2 2 2 3 6 4 4 3" xfId="27472" xr:uid="{52D3B329-F74E-475B-98AE-1C76F312A5F5}"/>
    <cellStyle name="Comma 2 2 2 3 6 4 5" xfId="5568" xr:uid="{982EDC02-C30F-47E3-91AC-7A04D33C439E}"/>
    <cellStyle name="Comma 2 2 2 3 6 4 5 2" xfId="42076" xr:uid="{5CB7047A-4555-490E-8856-9FAFFAD7FA39}"/>
    <cellStyle name="Comma 2 2 2 3 6 4 5 3" xfId="23822" xr:uid="{D353E2EC-A300-4FC3-86C4-68C08F9AD83E}"/>
    <cellStyle name="Comma 2 2 2 3 6 4 6" xfId="38426" xr:uid="{C74C943F-0639-4B38-8221-B9C8D214DEF6}"/>
    <cellStyle name="Comma 2 2 2 3 6 4 7" xfId="20172" xr:uid="{23B1BFF0-BD51-4125-B98A-C45217C83705}"/>
    <cellStyle name="Comma 2 2 2 3 6 5" xfId="1188" xr:uid="{8769B570-1627-42BB-85F3-39D31CCB32C4}"/>
    <cellStyle name="Comma 2 2 2 3 6 5 2" xfId="15788" xr:uid="{9E43A0B6-5521-4757-B334-9FAE2A6691F9}"/>
    <cellStyle name="Comma 2 2 2 3 6 5 2 2" xfId="52296" xr:uid="{2B063405-210B-464E-BA6E-064882B823A0}"/>
    <cellStyle name="Comma 2 2 2 3 6 5 2 3" xfId="34042" xr:uid="{25516831-F04D-4490-B812-359D903C79C3}"/>
    <cellStyle name="Comma 2 2 2 3 6 5 3" xfId="12138" xr:uid="{701EA047-8164-4C61-AE48-BDB30E3BD76C}"/>
    <cellStyle name="Comma 2 2 2 3 6 5 3 2" xfId="48646" xr:uid="{DC3CCD2D-D57E-44BA-8746-37CDBB83B589}"/>
    <cellStyle name="Comma 2 2 2 3 6 5 3 3" xfId="30392" xr:uid="{F1F94DBB-2E30-48DC-B1A5-07765439447B}"/>
    <cellStyle name="Comma 2 2 2 3 6 5 4" xfId="8488" xr:uid="{9D721F8C-11C4-4ADF-829A-0C02403AD9DA}"/>
    <cellStyle name="Comma 2 2 2 3 6 5 4 2" xfId="44996" xr:uid="{CA99CFAA-BC01-4B72-939B-DFA36CA0D7D8}"/>
    <cellStyle name="Comma 2 2 2 3 6 5 4 3" xfId="26742" xr:uid="{1A13C2AB-43C6-4EE9-B43E-9351001D3989}"/>
    <cellStyle name="Comma 2 2 2 3 6 5 5" xfId="4838" xr:uid="{7C6486C3-C45E-45C9-8BE9-0703BAAA4716}"/>
    <cellStyle name="Comma 2 2 2 3 6 5 5 2" xfId="41346" xr:uid="{53DBFDB2-19E0-42DE-8D30-D40EB9688022}"/>
    <cellStyle name="Comma 2 2 2 3 6 5 5 3" xfId="23092" xr:uid="{BA4A40DA-A175-4715-A9A5-32EF02AAD50B}"/>
    <cellStyle name="Comma 2 2 2 3 6 5 6" xfId="37696" xr:uid="{6A8B4AD8-6B4C-401A-9926-3FCDBA9193C1}"/>
    <cellStyle name="Comma 2 2 2 3 6 5 7" xfId="19442" xr:uid="{AAE1249D-2ECA-4E92-9B23-AF996B79FB4F}"/>
    <cellStyle name="Comma 2 2 2 3 6 6" xfId="15058" xr:uid="{4EDF6389-1E52-472B-AF27-38DF4326A02C}"/>
    <cellStyle name="Comma 2 2 2 3 6 6 2" xfId="51566" xr:uid="{11F6F485-D5D2-407E-A736-08952F65A1FC}"/>
    <cellStyle name="Comma 2 2 2 3 6 6 3" xfId="33312" xr:uid="{C6F0AF97-AA81-45D7-A206-23CCA130DD84}"/>
    <cellStyle name="Comma 2 2 2 3 6 7" xfId="11408" xr:uid="{C3ED68CE-15F3-4CC7-823E-B2B00D112252}"/>
    <cellStyle name="Comma 2 2 2 3 6 7 2" xfId="47916" xr:uid="{1B5AFCC9-0DD4-427E-B7C9-27823F22F1F9}"/>
    <cellStyle name="Comma 2 2 2 3 6 7 3" xfId="29662" xr:uid="{C76BFE4C-6F74-44CC-AAC8-AAD380CE48CC}"/>
    <cellStyle name="Comma 2 2 2 3 6 8" xfId="7758" xr:uid="{A3E055CF-7245-470B-AF4D-4DE4FFF98FDC}"/>
    <cellStyle name="Comma 2 2 2 3 6 8 2" xfId="44266" xr:uid="{00874CAE-869D-4221-A85A-0F5862526423}"/>
    <cellStyle name="Comma 2 2 2 3 6 8 3" xfId="26012" xr:uid="{3DC9F154-6AE7-420A-B556-41C73C2F0C12}"/>
    <cellStyle name="Comma 2 2 2 3 6 9" xfId="4108" xr:uid="{50209F3D-3C57-4D2A-8F51-C614D3D9CA64}"/>
    <cellStyle name="Comma 2 2 2 3 6 9 2" xfId="40616" xr:uid="{3F6F67EB-56D0-49FE-8D97-72D45DE775E3}"/>
    <cellStyle name="Comma 2 2 2 3 6 9 3" xfId="22362" xr:uid="{92341335-A6D0-4E41-BAAD-860B034B449C}"/>
    <cellStyle name="Comma 2 2 2 3 7" xfId="354" xr:uid="{0224B9D0-8421-4765-B9BD-C0AAB3D8C1D7}"/>
    <cellStyle name="Comma 2 2 2 3 7 10" xfId="36862" xr:uid="{16392906-36DD-477C-B101-4B0AB047A2CD}"/>
    <cellStyle name="Comma 2 2 2 3 7 11" xfId="18608" xr:uid="{F34561FC-CD96-4528-9C8C-A1757743C204}"/>
    <cellStyle name="Comma 2 2 2 3 7 2" xfId="3274" xr:uid="{DA7BFA0C-41D6-4888-A5DC-ABFF869B37FD}"/>
    <cellStyle name="Comma 2 2 2 3 7 2 2" xfId="17874" xr:uid="{1879047A-8E65-404A-9732-460790BBDFA2}"/>
    <cellStyle name="Comma 2 2 2 3 7 2 2 2" xfId="54382" xr:uid="{0995B2BC-8F6C-43C7-948E-52F177AD8228}"/>
    <cellStyle name="Comma 2 2 2 3 7 2 2 3" xfId="36128" xr:uid="{89BBA47F-C62E-4E91-A227-ED8DB7821649}"/>
    <cellStyle name="Comma 2 2 2 3 7 2 3" xfId="14224" xr:uid="{D61EB518-28C2-4926-9238-B6D264E30109}"/>
    <cellStyle name="Comma 2 2 2 3 7 2 3 2" xfId="50732" xr:uid="{3918748F-1FB1-47AF-90FF-7721F93FBDC3}"/>
    <cellStyle name="Comma 2 2 2 3 7 2 3 3" xfId="32478" xr:uid="{1DCA7403-0E77-4A44-8920-8CBC87B4A627}"/>
    <cellStyle name="Comma 2 2 2 3 7 2 4" xfId="10574" xr:uid="{2F1F3B38-2C99-448B-98A8-6107114F494C}"/>
    <cellStyle name="Comma 2 2 2 3 7 2 4 2" xfId="47082" xr:uid="{70848210-7DD0-4722-A2A3-5C9958223FA8}"/>
    <cellStyle name="Comma 2 2 2 3 7 2 4 3" xfId="28828" xr:uid="{D7B9D849-003B-413C-9E87-2A92CAB7FE5D}"/>
    <cellStyle name="Comma 2 2 2 3 7 2 5" xfId="6924" xr:uid="{D6D42B51-D042-41E9-AC4B-B4285B2C068E}"/>
    <cellStyle name="Comma 2 2 2 3 7 2 5 2" xfId="43432" xr:uid="{B2079049-FB26-49D8-8F85-A98169DF6155}"/>
    <cellStyle name="Comma 2 2 2 3 7 2 5 3" xfId="25178" xr:uid="{FB964F9A-D79D-43B4-AE4E-2256EF53E1F8}"/>
    <cellStyle name="Comma 2 2 2 3 7 2 6" xfId="39782" xr:uid="{CF786E36-6B36-43A1-B818-D0DB069BD1BC}"/>
    <cellStyle name="Comma 2 2 2 3 7 2 7" xfId="21528" xr:uid="{3DC4B7BE-7776-480E-8F06-5F8BC20E6E14}"/>
    <cellStyle name="Comma 2 2 2 3 7 3" xfId="2544" xr:uid="{349868AE-19B8-42C0-82C2-B2F50C7A61E1}"/>
    <cellStyle name="Comma 2 2 2 3 7 3 2" xfId="17144" xr:uid="{CB8B2D5F-65A3-42BA-81FB-3B665B0B2203}"/>
    <cellStyle name="Comma 2 2 2 3 7 3 2 2" xfId="53652" xr:uid="{BA9623BB-3F0E-4501-BEA8-5B4C80808954}"/>
    <cellStyle name="Comma 2 2 2 3 7 3 2 3" xfId="35398" xr:uid="{F6879055-E5A5-4D19-9BF7-73E74223ECFA}"/>
    <cellStyle name="Comma 2 2 2 3 7 3 3" xfId="13494" xr:uid="{70B2057D-062D-4E0E-87B7-C0C225F4CAAE}"/>
    <cellStyle name="Comma 2 2 2 3 7 3 3 2" xfId="50002" xr:uid="{C3A4657F-5037-487D-A293-EF2294F4A147}"/>
    <cellStyle name="Comma 2 2 2 3 7 3 3 3" xfId="31748" xr:uid="{D81F8E8C-110E-4B32-B7AA-0EAB4CBEBF6A}"/>
    <cellStyle name="Comma 2 2 2 3 7 3 4" xfId="9844" xr:uid="{C63CA63F-D824-4197-ACF9-9FD86E214B33}"/>
    <cellStyle name="Comma 2 2 2 3 7 3 4 2" xfId="46352" xr:uid="{6062A36D-6E8F-406E-8446-447A442D0FF9}"/>
    <cellStyle name="Comma 2 2 2 3 7 3 4 3" xfId="28098" xr:uid="{0CB11FF2-7E8E-43B3-BE86-404C5EC2EEB9}"/>
    <cellStyle name="Comma 2 2 2 3 7 3 5" xfId="6194" xr:uid="{3DC00249-B032-45E8-8F12-281C34230BEE}"/>
    <cellStyle name="Comma 2 2 2 3 7 3 5 2" xfId="42702" xr:uid="{58737B70-C96B-48B9-B1E3-0E588EC72582}"/>
    <cellStyle name="Comma 2 2 2 3 7 3 5 3" xfId="24448" xr:uid="{86EC919F-0CE4-4172-A6F1-1D68FC953365}"/>
    <cellStyle name="Comma 2 2 2 3 7 3 6" xfId="39052" xr:uid="{A575CE52-13E7-46D2-B432-42CEC8DDEA39}"/>
    <cellStyle name="Comma 2 2 2 3 7 3 7" xfId="20798" xr:uid="{E1A675F1-B236-408A-A32F-FEAA28FE04BD}"/>
    <cellStyle name="Comma 2 2 2 3 7 4" xfId="1814" xr:uid="{2CBAA57B-02F7-4C40-81DA-B07DA2470AB2}"/>
    <cellStyle name="Comma 2 2 2 3 7 4 2" xfId="16414" xr:uid="{F67A4A8A-21A4-43D6-8442-857B052CF6E7}"/>
    <cellStyle name="Comma 2 2 2 3 7 4 2 2" xfId="52922" xr:uid="{60D6B480-0A69-4FFF-9795-FBB3F11480DE}"/>
    <cellStyle name="Comma 2 2 2 3 7 4 2 3" xfId="34668" xr:uid="{576DE252-0208-434D-904B-4294082756C8}"/>
    <cellStyle name="Comma 2 2 2 3 7 4 3" xfId="12764" xr:uid="{0B149F73-9C4C-4E05-B54A-ECEC20B761AB}"/>
    <cellStyle name="Comma 2 2 2 3 7 4 3 2" xfId="49272" xr:uid="{CC6894E8-D48A-4812-8159-1E77EA38D4AD}"/>
    <cellStyle name="Comma 2 2 2 3 7 4 3 3" xfId="31018" xr:uid="{8FA56D24-F795-4AF5-B504-A720731491ED}"/>
    <cellStyle name="Comma 2 2 2 3 7 4 4" xfId="9114" xr:uid="{66666EBC-00A5-439B-B107-BB7EE42CFE56}"/>
    <cellStyle name="Comma 2 2 2 3 7 4 4 2" xfId="45622" xr:uid="{0A0B9380-8AC2-4942-A701-D38931C60F84}"/>
    <cellStyle name="Comma 2 2 2 3 7 4 4 3" xfId="27368" xr:uid="{1747FF1A-C5FF-4A80-9EDF-F69076A84F25}"/>
    <cellStyle name="Comma 2 2 2 3 7 4 5" xfId="5464" xr:uid="{B48DDA2E-1052-4300-8D6A-DE7BEFC4EEBD}"/>
    <cellStyle name="Comma 2 2 2 3 7 4 5 2" xfId="41972" xr:uid="{571280A0-8886-4533-9C6B-F00D99B64258}"/>
    <cellStyle name="Comma 2 2 2 3 7 4 5 3" xfId="23718" xr:uid="{BC6A4209-8988-4332-806E-90F0AD0BC1CB}"/>
    <cellStyle name="Comma 2 2 2 3 7 4 6" xfId="38322" xr:uid="{05766845-BA1F-498B-B598-6C838C1AAF75}"/>
    <cellStyle name="Comma 2 2 2 3 7 4 7" xfId="20068" xr:uid="{42CCDFC3-A6B9-4EE4-A105-5C7987613E59}"/>
    <cellStyle name="Comma 2 2 2 3 7 5" xfId="1084" xr:uid="{36AEFCB7-2C79-42EF-ACDD-747F4C961FBA}"/>
    <cellStyle name="Comma 2 2 2 3 7 5 2" xfId="15684" xr:uid="{DA251547-9B42-4629-A6D0-11CB9B99C697}"/>
    <cellStyle name="Comma 2 2 2 3 7 5 2 2" xfId="52192" xr:uid="{C755C17B-EE15-4A44-AA20-71D5B4A7C249}"/>
    <cellStyle name="Comma 2 2 2 3 7 5 2 3" xfId="33938" xr:uid="{DE1AFD1C-0279-48C1-87AA-431D6C8DE33E}"/>
    <cellStyle name="Comma 2 2 2 3 7 5 3" xfId="12034" xr:uid="{37ABB071-A02F-4ED4-AAFE-A116DDD52414}"/>
    <cellStyle name="Comma 2 2 2 3 7 5 3 2" xfId="48542" xr:uid="{F6E86B52-BA7B-4F29-B998-405AED1C73AC}"/>
    <cellStyle name="Comma 2 2 2 3 7 5 3 3" xfId="30288" xr:uid="{A9718FC2-DB01-49F3-9474-E95347BC2C36}"/>
    <cellStyle name="Comma 2 2 2 3 7 5 4" xfId="8384" xr:uid="{48535C30-2034-4BCD-8895-4B68A308D2B0}"/>
    <cellStyle name="Comma 2 2 2 3 7 5 4 2" xfId="44892" xr:uid="{B8C93417-393B-4230-866F-3748699D9169}"/>
    <cellStyle name="Comma 2 2 2 3 7 5 4 3" xfId="26638" xr:uid="{99BCF550-62F5-4E25-AE8E-7D9A0803DE71}"/>
    <cellStyle name="Comma 2 2 2 3 7 5 5" xfId="4734" xr:uid="{BA0373FA-779E-4F54-90D7-8BB6F2360520}"/>
    <cellStyle name="Comma 2 2 2 3 7 5 5 2" xfId="41242" xr:uid="{27726927-0495-4BB5-9C55-861FA1C9EF2A}"/>
    <cellStyle name="Comma 2 2 2 3 7 5 5 3" xfId="22988" xr:uid="{C0E57302-9E3F-429B-9ECD-C70380D677D8}"/>
    <cellStyle name="Comma 2 2 2 3 7 5 6" xfId="37592" xr:uid="{A4B5BA22-0EAC-49F9-9802-13777ED8500C}"/>
    <cellStyle name="Comma 2 2 2 3 7 5 7" xfId="19338" xr:uid="{752C8E4C-C0F0-4F41-A8F4-F45EE43DFC8A}"/>
    <cellStyle name="Comma 2 2 2 3 7 6" xfId="14954" xr:uid="{97234873-8206-4C8C-AA34-ED6124916327}"/>
    <cellStyle name="Comma 2 2 2 3 7 6 2" xfId="51462" xr:uid="{81F087D7-2767-4B1C-8C65-F142512B05B6}"/>
    <cellStyle name="Comma 2 2 2 3 7 6 3" xfId="33208" xr:uid="{EB4D49AD-891C-4AF9-B874-1B2B56948EA5}"/>
    <cellStyle name="Comma 2 2 2 3 7 7" xfId="11304" xr:uid="{8E35810D-F7C0-4B25-A20A-C83DC647F899}"/>
    <cellStyle name="Comma 2 2 2 3 7 7 2" xfId="47812" xr:uid="{519B1401-EFF2-4E00-A83F-0B7B3105897C}"/>
    <cellStyle name="Comma 2 2 2 3 7 7 3" xfId="29558" xr:uid="{38144631-8D50-4232-AD56-B2DCABC95BCC}"/>
    <cellStyle name="Comma 2 2 2 3 7 8" xfId="7654" xr:uid="{1BF01CE1-9764-43AA-8A23-BC9EE2650FFD}"/>
    <cellStyle name="Comma 2 2 2 3 7 8 2" xfId="44162" xr:uid="{CB3F2B0B-8D53-46A1-B095-3BA52769D0DE}"/>
    <cellStyle name="Comma 2 2 2 3 7 8 3" xfId="25908" xr:uid="{FAEBD576-B680-4EBC-A221-57AEA4DC6ECF}"/>
    <cellStyle name="Comma 2 2 2 3 7 9" xfId="4004" xr:uid="{4CB5CBE9-1E4E-40BB-9BBA-3BAC13648F38}"/>
    <cellStyle name="Comma 2 2 2 3 7 9 2" xfId="40512" xr:uid="{9F4A9C6F-72BA-47A7-93C5-63A54578278F}"/>
    <cellStyle name="Comma 2 2 2 3 7 9 3" xfId="22258" xr:uid="{9D808BD5-620B-451E-BFAA-824D2FAA79F6}"/>
    <cellStyle name="Comma 2 2 2 3 8" xfId="250" xr:uid="{7E781739-A06F-47B2-B925-700012D071DE}"/>
    <cellStyle name="Comma 2 2 2 3 8 10" xfId="36758" xr:uid="{81CE0E16-7D22-4711-9782-17F4F90F7D86}"/>
    <cellStyle name="Comma 2 2 2 3 8 11" xfId="18504" xr:uid="{C907BCD4-6F47-4B70-9E95-BE20256FE121}"/>
    <cellStyle name="Comma 2 2 2 3 8 2" xfId="3170" xr:uid="{D947834C-604B-4057-9938-9D7D7D2AB0AF}"/>
    <cellStyle name="Comma 2 2 2 3 8 2 2" xfId="17770" xr:uid="{54577E00-F45C-4662-B970-FA07C10A5076}"/>
    <cellStyle name="Comma 2 2 2 3 8 2 2 2" xfId="54278" xr:uid="{E2987261-1811-4D3F-890F-40FF6FCE5C12}"/>
    <cellStyle name="Comma 2 2 2 3 8 2 2 3" xfId="36024" xr:uid="{7C811598-29C1-4B83-A5A5-ACBFF660B4F2}"/>
    <cellStyle name="Comma 2 2 2 3 8 2 3" xfId="14120" xr:uid="{E19B1DCE-1E1B-4817-A3ED-7AC3CC415142}"/>
    <cellStyle name="Comma 2 2 2 3 8 2 3 2" xfId="50628" xr:uid="{7F9F2222-7895-4E92-A8DC-A6365C7895DB}"/>
    <cellStyle name="Comma 2 2 2 3 8 2 3 3" xfId="32374" xr:uid="{FD52D7C4-BD97-4047-9C87-924CEFAFF763}"/>
    <cellStyle name="Comma 2 2 2 3 8 2 4" xfId="10470" xr:uid="{596E89E6-35A0-4E39-9154-4D4D8817D4A0}"/>
    <cellStyle name="Comma 2 2 2 3 8 2 4 2" xfId="46978" xr:uid="{65CC76D3-2C86-4188-9F05-1B5AB6C3B2C9}"/>
    <cellStyle name="Comma 2 2 2 3 8 2 4 3" xfId="28724" xr:uid="{66FDD329-A3A2-48F4-A623-C1B628B292BE}"/>
    <cellStyle name="Comma 2 2 2 3 8 2 5" xfId="6820" xr:uid="{E6FA34FF-B0D5-4307-8E4E-34E8FC8F553F}"/>
    <cellStyle name="Comma 2 2 2 3 8 2 5 2" xfId="43328" xr:uid="{DB749C9A-748A-4496-B978-F57A4B6AE2E4}"/>
    <cellStyle name="Comma 2 2 2 3 8 2 5 3" xfId="25074" xr:uid="{A757E75B-F5D4-40F6-BF27-DED55FDA2BF1}"/>
    <cellStyle name="Comma 2 2 2 3 8 2 6" xfId="39678" xr:uid="{3345EF8B-41F9-4A7E-B20B-E10036F1B6F4}"/>
    <cellStyle name="Comma 2 2 2 3 8 2 7" xfId="21424" xr:uid="{761EDE1C-E497-4299-9EAA-BB2BE75C7688}"/>
    <cellStyle name="Comma 2 2 2 3 8 3" xfId="2440" xr:uid="{E9265C52-2720-498C-8FEE-74A13D400B5E}"/>
    <cellStyle name="Comma 2 2 2 3 8 3 2" xfId="17040" xr:uid="{2257E753-E643-4DEB-AB81-4F010D80865A}"/>
    <cellStyle name="Comma 2 2 2 3 8 3 2 2" xfId="53548" xr:uid="{468E2072-32B1-417F-8FFA-8DBF669DFB48}"/>
    <cellStyle name="Comma 2 2 2 3 8 3 2 3" xfId="35294" xr:uid="{9FFDD120-2E1F-41A1-AED5-C45995068374}"/>
    <cellStyle name="Comma 2 2 2 3 8 3 3" xfId="13390" xr:uid="{3F2B39B2-16A1-4C88-A139-DBA469D1AE30}"/>
    <cellStyle name="Comma 2 2 2 3 8 3 3 2" xfId="49898" xr:uid="{84FC9BDD-5F96-406A-98F3-61F52EFF7B65}"/>
    <cellStyle name="Comma 2 2 2 3 8 3 3 3" xfId="31644" xr:uid="{98467E82-CF3F-4FA1-9B32-5F1CB4A50154}"/>
    <cellStyle name="Comma 2 2 2 3 8 3 4" xfId="9740" xr:uid="{FD322238-CEE1-44A3-A397-B41D4D92D1E0}"/>
    <cellStyle name="Comma 2 2 2 3 8 3 4 2" xfId="46248" xr:uid="{ED609CCC-5E2F-4609-A1E4-FFABE0EAAB8F}"/>
    <cellStyle name="Comma 2 2 2 3 8 3 4 3" xfId="27994" xr:uid="{40B62CFD-C1AD-46CD-9EC0-E46C491ED07D}"/>
    <cellStyle name="Comma 2 2 2 3 8 3 5" xfId="6090" xr:uid="{3F7338B1-0960-4254-A60E-FD1CAE40D431}"/>
    <cellStyle name="Comma 2 2 2 3 8 3 5 2" xfId="42598" xr:uid="{64F9A4FB-AB3D-4B93-B8BC-9507308E3BA3}"/>
    <cellStyle name="Comma 2 2 2 3 8 3 5 3" xfId="24344" xr:uid="{32D2FFB0-659F-4671-A5B8-385EC012B3AD}"/>
    <cellStyle name="Comma 2 2 2 3 8 3 6" xfId="38948" xr:uid="{25DC944A-F923-4A87-ACC8-6EA6B0A6DA8B}"/>
    <cellStyle name="Comma 2 2 2 3 8 3 7" xfId="20694" xr:uid="{2DCCF15D-DEFD-4C1C-9840-69335C3274BB}"/>
    <cellStyle name="Comma 2 2 2 3 8 4" xfId="1710" xr:uid="{F15DE62E-338A-4294-A169-6DED569C788D}"/>
    <cellStyle name="Comma 2 2 2 3 8 4 2" xfId="16310" xr:uid="{FD2D8CC9-09F3-45ED-8D2B-A3C8D922A0E8}"/>
    <cellStyle name="Comma 2 2 2 3 8 4 2 2" xfId="52818" xr:uid="{EE1ACDB4-1385-4711-8EBA-D5E7ACC66AB0}"/>
    <cellStyle name="Comma 2 2 2 3 8 4 2 3" xfId="34564" xr:uid="{7D2EAE40-13A6-42AB-93C3-A107FE8008E3}"/>
    <cellStyle name="Comma 2 2 2 3 8 4 3" xfId="12660" xr:uid="{6E8AC9F7-4C35-43AF-9D76-ACC60F4E528D}"/>
    <cellStyle name="Comma 2 2 2 3 8 4 3 2" xfId="49168" xr:uid="{FEA00D66-F13B-495B-80E0-74BF9E00778D}"/>
    <cellStyle name="Comma 2 2 2 3 8 4 3 3" xfId="30914" xr:uid="{84BE2550-1DF3-4CD1-ACEE-B9EEE7E8FEEA}"/>
    <cellStyle name="Comma 2 2 2 3 8 4 4" xfId="9010" xr:uid="{77DAE025-918D-455E-B934-145315DADCD4}"/>
    <cellStyle name="Comma 2 2 2 3 8 4 4 2" xfId="45518" xr:uid="{AFC9BD68-5456-4C5F-94C9-2B612A391B8B}"/>
    <cellStyle name="Comma 2 2 2 3 8 4 4 3" xfId="27264" xr:uid="{A830399F-717A-4840-B7C7-92E210B1DE4E}"/>
    <cellStyle name="Comma 2 2 2 3 8 4 5" xfId="5360" xr:uid="{4F27BAE2-636E-495D-800C-496B69B93081}"/>
    <cellStyle name="Comma 2 2 2 3 8 4 5 2" xfId="41868" xr:uid="{ED4F89EB-45FD-4559-9226-FFEA6329E2C9}"/>
    <cellStyle name="Comma 2 2 2 3 8 4 5 3" xfId="23614" xr:uid="{FEAE6265-F531-42C4-8AE5-033FC7D1A5C8}"/>
    <cellStyle name="Comma 2 2 2 3 8 4 6" xfId="38218" xr:uid="{9FB74FEA-8A13-4052-85FB-407FD2F26377}"/>
    <cellStyle name="Comma 2 2 2 3 8 4 7" xfId="19964" xr:uid="{458D1312-8C32-43ED-8531-1051EBE46882}"/>
    <cellStyle name="Comma 2 2 2 3 8 5" xfId="980" xr:uid="{F4A1DF3B-A8CE-4C05-A7D5-B9A50B40F4FF}"/>
    <cellStyle name="Comma 2 2 2 3 8 5 2" xfId="15580" xr:uid="{4A5CDB87-6B19-483D-B918-8F033E7CA767}"/>
    <cellStyle name="Comma 2 2 2 3 8 5 2 2" xfId="52088" xr:uid="{A78B0E84-8086-46A7-9259-780A8B54395B}"/>
    <cellStyle name="Comma 2 2 2 3 8 5 2 3" xfId="33834" xr:uid="{A7FF526C-0087-43F5-A456-A9E9E2B9243D}"/>
    <cellStyle name="Comma 2 2 2 3 8 5 3" xfId="11930" xr:uid="{2962E621-87AA-4566-AD60-6BCD1DAC7CDF}"/>
    <cellStyle name="Comma 2 2 2 3 8 5 3 2" xfId="48438" xr:uid="{1F3B48C3-A64E-4256-B4E6-0AC3D8D49843}"/>
    <cellStyle name="Comma 2 2 2 3 8 5 3 3" xfId="30184" xr:uid="{9F31FA41-0017-44AC-B464-42EC90C2A500}"/>
    <cellStyle name="Comma 2 2 2 3 8 5 4" xfId="8280" xr:uid="{1A24210D-C88E-4E5D-BCD1-14D658E8C175}"/>
    <cellStyle name="Comma 2 2 2 3 8 5 4 2" xfId="44788" xr:uid="{A60C863A-FDDF-4DA2-9BB6-9890DA43EF9A}"/>
    <cellStyle name="Comma 2 2 2 3 8 5 4 3" xfId="26534" xr:uid="{407D4FD8-DF80-4AC6-9159-86190462023F}"/>
    <cellStyle name="Comma 2 2 2 3 8 5 5" xfId="4630" xr:uid="{8B567F8F-CA32-4E62-A3A1-0B01FB32EFB9}"/>
    <cellStyle name="Comma 2 2 2 3 8 5 5 2" xfId="41138" xr:uid="{B6C0C284-DF55-489B-9EFD-44DFEEDA0464}"/>
    <cellStyle name="Comma 2 2 2 3 8 5 5 3" xfId="22884" xr:uid="{7E44DCA2-30DA-40C2-8346-7B088ED26EC9}"/>
    <cellStyle name="Comma 2 2 2 3 8 5 6" xfId="37488" xr:uid="{5657B968-E9D3-4B5E-BFA0-2B1126F0113D}"/>
    <cellStyle name="Comma 2 2 2 3 8 5 7" xfId="19234" xr:uid="{683BA002-4B00-46D0-A637-DE3BA8272678}"/>
    <cellStyle name="Comma 2 2 2 3 8 6" xfId="14850" xr:uid="{33BA4CBF-AEFE-4111-A3F3-6987636401FC}"/>
    <cellStyle name="Comma 2 2 2 3 8 6 2" xfId="51358" xr:uid="{65E2C024-5B9A-4907-A210-3F1C653FA0AE}"/>
    <cellStyle name="Comma 2 2 2 3 8 6 3" xfId="33104" xr:uid="{78F809B8-702B-4C02-8C3E-101712E827C5}"/>
    <cellStyle name="Comma 2 2 2 3 8 7" xfId="11200" xr:uid="{365D2920-F824-45A8-88AD-E718572892C8}"/>
    <cellStyle name="Comma 2 2 2 3 8 7 2" xfId="47708" xr:uid="{F9B1FBE0-6F62-4C0D-89A0-AAFAA98E6D19}"/>
    <cellStyle name="Comma 2 2 2 3 8 7 3" xfId="29454" xr:uid="{F3AA3097-DCBA-4EF8-82EF-F3F8CF166D86}"/>
    <cellStyle name="Comma 2 2 2 3 8 8" xfId="7550" xr:uid="{F30512DB-416F-4470-865B-7BAAB1E56A75}"/>
    <cellStyle name="Comma 2 2 2 3 8 8 2" xfId="44058" xr:uid="{CD69EAA8-B0FC-40B3-8E6A-8B60926D0679}"/>
    <cellStyle name="Comma 2 2 2 3 8 8 3" xfId="25804" xr:uid="{94403B42-7122-41EF-85AE-2ADC75126703}"/>
    <cellStyle name="Comma 2 2 2 3 8 9" xfId="3900" xr:uid="{C9EEE9C6-B6D7-4CA9-8553-61C0443F7E5A}"/>
    <cellStyle name="Comma 2 2 2 3 8 9 2" xfId="40408" xr:uid="{166BEF0E-605B-451E-AF7B-BB53AA994C9F}"/>
    <cellStyle name="Comma 2 2 2 3 8 9 3" xfId="22154" xr:uid="{FE9DAAB6-9774-46CE-B4EC-622A0B3940B6}"/>
    <cellStyle name="Comma 2 2 2 3 9" xfId="146" xr:uid="{39B541FD-D1A2-4FB6-98FC-37CF5208A2CB}"/>
    <cellStyle name="Comma 2 2 2 3 9 10" xfId="36654" xr:uid="{13ADC9E3-8E7D-4C19-970B-58B303CEE9F6}"/>
    <cellStyle name="Comma 2 2 2 3 9 11" xfId="18400" xr:uid="{764F95F8-0BFA-4C2E-81EF-B7932A93492F}"/>
    <cellStyle name="Comma 2 2 2 3 9 2" xfId="3066" xr:uid="{370C23F4-60AF-4B60-BE22-1627D6679354}"/>
    <cellStyle name="Comma 2 2 2 3 9 2 2" xfId="17666" xr:uid="{580E737F-28F2-47F7-A9F4-7EBD32F3C50D}"/>
    <cellStyle name="Comma 2 2 2 3 9 2 2 2" xfId="54174" xr:uid="{BAC7D8B3-5F52-4F15-A108-2CB3277E9D23}"/>
    <cellStyle name="Comma 2 2 2 3 9 2 2 3" xfId="35920" xr:uid="{4BCE8A3F-2F59-40EF-999F-25C491985C90}"/>
    <cellStyle name="Comma 2 2 2 3 9 2 3" xfId="14016" xr:uid="{14A988D3-0B44-44E9-B50B-C7F6012A9F71}"/>
    <cellStyle name="Comma 2 2 2 3 9 2 3 2" xfId="50524" xr:uid="{A3C79C14-85AC-4472-B193-AC5AD9BBEE3F}"/>
    <cellStyle name="Comma 2 2 2 3 9 2 3 3" xfId="32270" xr:uid="{CB05F481-4B94-4911-927F-1211C8728DC6}"/>
    <cellStyle name="Comma 2 2 2 3 9 2 4" xfId="10366" xr:uid="{B2451340-CF2A-44C1-AD4F-0AC9ACF4CEDA}"/>
    <cellStyle name="Comma 2 2 2 3 9 2 4 2" xfId="46874" xr:uid="{A9D42F15-1D66-445C-907C-25D6F054BA0E}"/>
    <cellStyle name="Comma 2 2 2 3 9 2 4 3" xfId="28620" xr:uid="{0E15B690-1DDF-458D-8703-A9C58E56E7C9}"/>
    <cellStyle name="Comma 2 2 2 3 9 2 5" xfId="6716" xr:uid="{B9002E9D-ECDE-46D5-8628-B6134FBF47D9}"/>
    <cellStyle name="Comma 2 2 2 3 9 2 5 2" xfId="43224" xr:uid="{51E625A0-C884-41C1-B5E6-44B7C1075F97}"/>
    <cellStyle name="Comma 2 2 2 3 9 2 5 3" xfId="24970" xr:uid="{6095E003-7066-4DA1-A5CA-E83B957E7509}"/>
    <cellStyle name="Comma 2 2 2 3 9 2 6" xfId="39574" xr:uid="{79EABA00-9709-43A6-8ABA-18A814B1333B}"/>
    <cellStyle name="Comma 2 2 2 3 9 2 7" xfId="21320" xr:uid="{6498B675-5BCE-4CD3-BC69-B09E9D023ACB}"/>
    <cellStyle name="Comma 2 2 2 3 9 3" xfId="2336" xr:uid="{A09EC982-CABB-41A8-A4DC-994B9C3A650A}"/>
    <cellStyle name="Comma 2 2 2 3 9 3 2" xfId="16936" xr:uid="{2C1CDBBB-7C35-4C50-A4C2-936DA9BC57FB}"/>
    <cellStyle name="Comma 2 2 2 3 9 3 2 2" xfId="53444" xr:uid="{D6B0727A-897F-4800-9F9C-352DE0B2785C}"/>
    <cellStyle name="Comma 2 2 2 3 9 3 2 3" xfId="35190" xr:uid="{3327D187-CC7C-4B86-8148-C12F8C7C1339}"/>
    <cellStyle name="Comma 2 2 2 3 9 3 3" xfId="13286" xr:uid="{01D13060-CA15-408E-A60B-E04AA37BAA4D}"/>
    <cellStyle name="Comma 2 2 2 3 9 3 3 2" xfId="49794" xr:uid="{AE104A16-7D70-4B34-B87D-F1CD4FFBF56F}"/>
    <cellStyle name="Comma 2 2 2 3 9 3 3 3" xfId="31540" xr:uid="{05017CF1-2343-4B41-BC2A-C3910B94EA35}"/>
    <cellStyle name="Comma 2 2 2 3 9 3 4" xfId="9636" xr:uid="{E0835E2B-0B74-4022-A8AF-F727F35004E6}"/>
    <cellStyle name="Comma 2 2 2 3 9 3 4 2" xfId="46144" xr:uid="{D9F6B429-D04C-4CDA-A429-9204016057F9}"/>
    <cellStyle name="Comma 2 2 2 3 9 3 4 3" xfId="27890" xr:uid="{720A664E-FD98-40B3-9686-A995FB6CC650}"/>
    <cellStyle name="Comma 2 2 2 3 9 3 5" xfId="5986" xr:uid="{456C1DB9-BE84-40AD-AFCE-F9EDBB33E912}"/>
    <cellStyle name="Comma 2 2 2 3 9 3 5 2" xfId="42494" xr:uid="{45B8FBB0-C343-42E0-AB23-8DF13A5FF9FA}"/>
    <cellStyle name="Comma 2 2 2 3 9 3 5 3" xfId="24240" xr:uid="{3A279DEC-C604-4260-8733-D72518A8A3CC}"/>
    <cellStyle name="Comma 2 2 2 3 9 3 6" xfId="38844" xr:uid="{9C293A07-72CD-449E-999E-4157DAD22A23}"/>
    <cellStyle name="Comma 2 2 2 3 9 3 7" xfId="20590" xr:uid="{55E7B1BC-B4B3-45B6-BC85-D509F2000BC5}"/>
    <cellStyle name="Comma 2 2 2 3 9 4" xfId="1606" xr:uid="{EF8528AE-B1AD-457D-8D1C-0B27D982D9F6}"/>
    <cellStyle name="Comma 2 2 2 3 9 4 2" xfId="16206" xr:uid="{8674D9B7-84D8-4139-A93B-F7CDE378C992}"/>
    <cellStyle name="Comma 2 2 2 3 9 4 2 2" xfId="52714" xr:uid="{76B376D4-9AA2-4EBE-A190-96048B285D63}"/>
    <cellStyle name="Comma 2 2 2 3 9 4 2 3" xfId="34460" xr:uid="{91FF01A9-5025-4820-8C15-3BC0441A7AC6}"/>
    <cellStyle name="Comma 2 2 2 3 9 4 3" xfId="12556" xr:uid="{7AC8704A-1621-403B-AD3B-9766BBF6B6F1}"/>
    <cellStyle name="Comma 2 2 2 3 9 4 3 2" xfId="49064" xr:uid="{164B8941-F718-45EF-A910-B25E9C9999A4}"/>
    <cellStyle name="Comma 2 2 2 3 9 4 3 3" xfId="30810" xr:uid="{5906129B-307E-4367-B819-AA59252AAD0B}"/>
    <cellStyle name="Comma 2 2 2 3 9 4 4" xfId="8906" xr:uid="{52BF21EB-210C-4F47-9C83-1B3E07A311E1}"/>
    <cellStyle name="Comma 2 2 2 3 9 4 4 2" xfId="45414" xr:uid="{782EBA31-B3D0-4428-BCF5-DEC4AC68123B}"/>
    <cellStyle name="Comma 2 2 2 3 9 4 4 3" xfId="27160" xr:uid="{A63C6A45-DE1D-4135-A131-3F4A66670D1B}"/>
    <cellStyle name="Comma 2 2 2 3 9 4 5" xfId="5256" xr:uid="{46714C90-7371-49E3-9433-45B3B5A6540F}"/>
    <cellStyle name="Comma 2 2 2 3 9 4 5 2" xfId="41764" xr:uid="{DA8C41A3-D799-41A3-8509-655A7C119487}"/>
    <cellStyle name="Comma 2 2 2 3 9 4 5 3" xfId="23510" xr:uid="{D14B9815-8BA4-46DF-9CBF-36B44A791356}"/>
    <cellStyle name="Comma 2 2 2 3 9 4 6" xfId="38114" xr:uid="{487575AC-1F72-47D5-8969-126CED0F1287}"/>
    <cellStyle name="Comma 2 2 2 3 9 4 7" xfId="19860" xr:uid="{BBDADDC7-8E04-4AD7-B11A-E2E6A7FE8228}"/>
    <cellStyle name="Comma 2 2 2 3 9 5" xfId="876" xr:uid="{A454D712-7CA1-4541-A176-854B89D99D2E}"/>
    <cellStyle name="Comma 2 2 2 3 9 5 2" xfId="15476" xr:uid="{C6F470E8-A5FF-456D-9FD1-BF76636C7F96}"/>
    <cellStyle name="Comma 2 2 2 3 9 5 2 2" xfId="51984" xr:uid="{C7C75DDB-8A87-4C64-A485-2C1F4348AEB5}"/>
    <cellStyle name="Comma 2 2 2 3 9 5 2 3" xfId="33730" xr:uid="{5AE30898-19E4-4440-8AC4-7C324219E8EA}"/>
    <cellStyle name="Comma 2 2 2 3 9 5 3" xfId="11826" xr:uid="{9AAE02C5-2828-4C8B-AA52-F2608CADAF0F}"/>
    <cellStyle name="Comma 2 2 2 3 9 5 3 2" xfId="48334" xr:uid="{742136DF-9498-4651-AC2D-281717E1CE38}"/>
    <cellStyle name="Comma 2 2 2 3 9 5 3 3" xfId="30080" xr:uid="{3A4670B4-6B8D-4175-A6C1-B5A479E85F08}"/>
    <cellStyle name="Comma 2 2 2 3 9 5 4" xfId="8176" xr:uid="{601B1D6B-6219-4469-9C84-46021A7829E6}"/>
    <cellStyle name="Comma 2 2 2 3 9 5 4 2" xfId="44684" xr:uid="{E1437D76-F6E4-4F4F-A3A5-0F17F1CA3A8A}"/>
    <cellStyle name="Comma 2 2 2 3 9 5 4 3" xfId="26430" xr:uid="{7E21696F-25E4-4CC1-8BCD-463312D5466F}"/>
    <cellStyle name="Comma 2 2 2 3 9 5 5" xfId="4526" xr:uid="{097395AB-E651-4CEB-BC33-EB02C1BDD54A}"/>
    <cellStyle name="Comma 2 2 2 3 9 5 5 2" xfId="41034" xr:uid="{830610F8-5411-43D8-A76C-A8056690ACC9}"/>
    <cellStyle name="Comma 2 2 2 3 9 5 5 3" xfId="22780" xr:uid="{8BFC3304-5E7E-4657-B12B-0B414BE55BA0}"/>
    <cellStyle name="Comma 2 2 2 3 9 5 6" xfId="37384" xr:uid="{5470299D-5A4D-4742-879F-EACC3241DF29}"/>
    <cellStyle name="Comma 2 2 2 3 9 5 7" xfId="19130" xr:uid="{C351E341-FA5E-49B4-934A-C14425354B99}"/>
    <cellStyle name="Comma 2 2 2 3 9 6" xfId="14746" xr:uid="{C75CD8C3-53A0-4047-8EB6-4099B8252AC6}"/>
    <cellStyle name="Comma 2 2 2 3 9 6 2" xfId="51254" xr:uid="{B145FE52-DD9D-4854-9122-931E28061FD4}"/>
    <cellStyle name="Comma 2 2 2 3 9 6 3" xfId="33000" xr:uid="{2485714B-FCA3-4EEB-8C4A-81BE5DDBC353}"/>
    <cellStyle name="Comma 2 2 2 3 9 7" xfId="11096" xr:uid="{F79AD4BA-540B-4398-9B8A-D9B1DE8F3A66}"/>
    <cellStyle name="Comma 2 2 2 3 9 7 2" xfId="47604" xr:uid="{C6BC7109-3A28-47E1-9911-B1F554BCAF9B}"/>
    <cellStyle name="Comma 2 2 2 3 9 7 3" xfId="29350" xr:uid="{16189247-5171-44CB-B133-D5190ACB774A}"/>
    <cellStyle name="Comma 2 2 2 3 9 8" xfId="7446" xr:uid="{8EBCC7E8-9BC7-4811-8A84-2A3A2B800F80}"/>
    <cellStyle name="Comma 2 2 2 3 9 8 2" xfId="43954" xr:uid="{CF293FA8-D184-4E9F-9978-787F41EEA0B0}"/>
    <cellStyle name="Comma 2 2 2 3 9 8 3" xfId="25700" xr:uid="{B0F13797-12BC-463A-BFA7-2A6BC573EFAF}"/>
    <cellStyle name="Comma 2 2 2 3 9 9" xfId="3796" xr:uid="{E5C3AE7A-08A5-4BF2-95F7-4DCA6963CBE9}"/>
    <cellStyle name="Comma 2 2 2 3 9 9 2" xfId="40304" xr:uid="{31711A52-B19E-4341-B6A0-9076D82E52B1}"/>
    <cellStyle name="Comma 2 2 2 3 9 9 3" xfId="22050" xr:uid="{0198106B-7097-4452-89AB-653B77316C7B}"/>
    <cellStyle name="Comma 2 2 2 4" xfId="90" xr:uid="{C0C1F9EB-FDEA-4D45-BAC4-E373A28EF60F}"/>
    <cellStyle name="Comma 2 2 2 4 10" xfId="1550" xr:uid="{85F49D7B-2C9C-4A08-AFEC-BEBB31467B28}"/>
    <cellStyle name="Comma 2 2 2 4 10 2" xfId="16150" xr:uid="{B8A85A02-213C-4AE9-98AB-3CDB73E2D4DD}"/>
    <cellStyle name="Comma 2 2 2 4 10 2 2" xfId="52658" xr:uid="{AD2E0F18-C843-47D2-9B0C-92C8A5C9A33C}"/>
    <cellStyle name="Comma 2 2 2 4 10 2 3" xfId="34404" xr:uid="{49B86EC9-9F2D-46DE-BBE5-BDB513F754B5}"/>
    <cellStyle name="Comma 2 2 2 4 10 3" xfId="12500" xr:uid="{243A4C6A-89A5-4F43-B556-9D5805B3D081}"/>
    <cellStyle name="Comma 2 2 2 4 10 3 2" xfId="49008" xr:uid="{96EEFA79-04A1-46BD-9540-33634995E91E}"/>
    <cellStyle name="Comma 2 2 2 4 10 3 3" xfId="30754" xr:uid="{6022676A-4ACE-4BFD-B220-D5BEDCD76087}"/>
    <cellStyle name="Comma 2 2 2 4 10 4" xfId="8850" xr:uid="{6DF1E68F-8E9C-44C1-9055-E252AF271B3C}"/>
    <cellStyle name="Comma 2 2 2 4 10 4 2" xfId="45358" xr:uid="{3255FCE5-73EC-4C38-9871-BE06A963D73A}"/>
    <cellStyle name="Comma 2 2 2 4 10 4 3" xfId="27104" xr:uid="{5FCC57E0-627E-4F52-B8EB-3B9D70FAACDB}"/>
    <cellStyle name="Comma 2 2 2 4 10 5" xfId="5200" xr:uid="{E605BCA2-2449-4095-BAA0-C978FF89668B}"/>
    <cellStyle name="Comma 2 2 2 4 10 5 2" xfId="41708" xr:uid="{2FAEB021-8C6A-4B5A-ACE1-7420BF126417}"/>
    <cellStyle name="Comma 2 2 2 4 10 5 3" xfId="23454" xr:uid="{92F39AFF-36FE-49A3-89E9-5A5AF30C97D1}"/>
    <cellStyle name="Comma 2 2 2 4 10 6" xfId="38058" xr:uid="{F161A6E4-57C4-424D-92C6-99BA9850E029}"/>
    <cellStyle name="Comma 2 2 2 4 10 7" xfId="19804" xr:uid="{CD4ED18E-7241-40AF-81C9-5E18EAC230BC}"/>
    <cellStyle name="Comma 2 2 2 4 11" xfId="820" xr:uid="{5759FF17-5CF0-432B-8DF6-764AA5B71A84}"/>
    <cellStyle name="Comma 2 2 2 4 11 2" xfId="15420" xr:uid="{7F3495D7-7844-4FB6-A374-52469CEAEF87}"/>
    <cellStyle name="Comma 2 2 2 4 11 2 2" xfId="51928" xr:uid="{10E5FEBC-7D5F-46A9-BD6F-FE92AD14FAE1}"/>
    <cellStyle name="Comma 2 2 2 4 11 2 3" xfId="33674" xr:uid="{91B6CA51-BEFD-421B-BE91-6F76546A0A2F}"/>
    <cellStyle name="Comma 2 2 2 4 11 3" xfId="11770" xr:uid="{9D1DB3BD-CEC8-4D12-9D3A-BB80F7DB7150}"/>
    <cellStyle name="Comma 2 2 2 4 11 3 2" xfId="48278" xr:uid="{6FAF9C25-DE81-46B0-860A-E88C11739001}"/>
    <cellStyle name="Comma 2 2 2 4 11 3 3" xfId="30024" xr:uid="{AB57ECDF-28D8-45AC-8EA7-B6C16E52C0B4}"/>
    <cellStyle name="Comma 2 2 2 4 11 4" xfId="8120" xr:uid="{27A49E4D-B8BD-4DED-98E6-C75DADAC6830}"/>
    <cellStyle name="Comma 2 2 2 4 11 4 2" xfId="44628" xr:uid="{68DD09D4-05FB-47F1-BA34-D9D891E2B051}"/>
    <cellStyle name="Comma 2 2 2 4 11 4 3" xfId="26374" xr:uid="{28FC037F-BCBF-4703-A2EA-B946E7C02451}"/>
    <cellStyle name="Comma 2 2 2 4 11 5" xfId="4470" xr:uid="{E3DD8CBD-E67F-4160-BAE1-9CC0970B8B4A}"/>
    <cellStyle name="Comma 2 2 2 4 11 5 2" xfId="40978" xr:uid="{3F29D70A-9CAF-4C4D-AC9A-9EDFC3407C09}"/>
    <cellStyle name="Comma 2 2 2 4 11 5 3" xfId="22724" xr:uid="{9EF47A10-2DF6-4519-843B-7478D016AA1D}"/>
    <cellStyle name="Comma 2 2 2 4 11 6" xfId="37328" xr:uid="{03B25913-D464-4D99-8822-848E65999C35}"/>
    <cellStyle name="Comma 2 2 2 4 11 7" xfId="19074" xr:uid="{05B1B2BA-8C63-4B48-B642-A76DF504FCCC}"/>
    <cellStyle name="Comma 2 2 2 4 12" xfId="14690" xr:uid="{C4176A69-4230-4BE4-827D-B7074CE0C4BD}"/>
    <cellStyle name="Comma 2 2 2 4 12 2" xfId="51198" xr:uid="{B2D08437-1740-4424-8704-548284162DF3}"/>
    <cellStyle name="Comma 2 2 2 4 12 3" xfId="32944" xr:uid="{267F052C-6027-4D83-A78C-047EDB520058}"/>
    <cellStyle name="Comma 2 2 2 4 13" xfId="11040" xr:uid="{E63B2CEB-CBE7-4DD9-BC21-932334D8F4D6}"/>
    <cellStyle name="Comma 2 2 2 4 13 2" xfId="47548" xr:uid="{B889C6CE-5EB4-47C8-BC4D-3E4B8CA8AB85}"/>
    <cellStyle name="Comma 2 2 2 4 13 3" xfId="29294" xr:uid="{51E349D9-85E9-4B59-95E8-586CD7EDFCB5}"/>
    <cellStyle name="Comma 2 2 2 4 14" xfId="7390" xr:uid="{AC2DB9F5-F9AD-44E6-A9FB-24F59A4A1A0A}"/>
    <cellStyle name="Comma 2 2 2 4 14 2" xfId="43898" xr:uid="{F458A56E-11EA-4928-A4C3-3BDC7C0659B4}"/>
    <cellStyle name="Comma 2 2 2 4 14 3" xfId="25644" xr:uid="{83E3390D-9192-47BB-81C7-D5D5A5911F60}"/>
    <cellStyle name="Comma 2 2 2 4 15" xfId="3740" xr:uid="{73A10D24-DEFE-4C66-A8D0-043DBC480FF5}"/>
    <cellStyle name="Comma 2 2 2 4 15 2" xfId="40248" xr:uid="{CE61264A-31D5-4D52-9C94-FFAA93B32312}"/>
    <cellStyle name="Comma 2 2 2 4 15 3" xfId="21994" xr:uid="{F741225B-E413-404D-8392-E228B2B998DE}"/>
    <cellStyle name="Comma 2 2 2 4 16" xfId="36598" xr:uid="{7F1C96E9-909A-462C-B586-3A59A8F8B489}"/>
    <cellStyle name="Comma 2 2 2 4 17" xfId="18344" xr:uid="{060D92A6-0A4E-4E82-B821-3410BD258780}"/>
    <cellStyle name="Comma 2 2 2 4 2" xfId="714" xr:uid="{A49786C6-51CE-4C54-8943-EB8849C0C854}"/>
    <cellStyle name="Comma 2 2 2 4 2 10" xfId="37222" xr:uid="{ADC246BA-E355-4C8B-9293-0E40A705BD6F}"/>
    <cellStyle name="Comma 2 2 2 4 2 11" xfId="18968" xr:uid="{252DE472-3652-4BDB-96F8-87C00BBF5139}"/>
    <cellStyle name="Comma 2 2 2 4 2 2" xfId="3634" xr:uid="{56A7E031-3E72-4BDB-B9F0-AC6FA421CD14}"/>
    <cellStyle name="Comma 2 2 2 4 2 2 2" xfId="18234" xr:uid="{992DC665-935E-43FE-850B-C05682DB680E}"/>
    <cellStyle name="Comma 2 2 2 4 2 2 2 2" xfId="54742" xr:uid="{FB89353F-2268-411C-AA49-14356D44BD08}"/>
    <cellStyle name="Comma 2 2 2 4 2 2 2 3" xfId="36488" xr:uid="{5798A344-13BC-4B5A-9A34-833E5538B93B}"/>
    <cellStyle name="Comma 2 2 2 4 2 2 3" xfId="14584" xr:uid="{D0B95B26-CCC0-44B9-A2F7-1F6BB4870F55}"/>
    <cellStyle name="Comma 2 2 2 4 2 2 3 2" xfId="51092" xr:uid="{E22F6FCB-EDB7-4D9F-AE71-89DB434F9CAD}"/>
    <cellStyle name="Comma 2 2 2 4 2 2 3 3" xfId="32838" xr:uid="{6546ECA5-63BC-4ABC-AAD5-8F1961488397}"/>
    <cellStyle name="Comma 2 2 2 4 2 2 4" xfId="10934" xr:uid="{39D7221F-3653-4C4B-A638-8AA7EB5638B6}"/>
    <cellStyle name="Comma 2 2 2 4 2 2 4 2" xfId="47442" xr:uid="{472BB64E-3416-457E-B213-8657049F2C59}"/>
    <cellStyle name="Comma 2 2 2 4 2 2 4 3" xfId="29188" xr:uid="{64ADE840-EECB-4EDA-BFB9-22F7FF84FF58}"/>
    <cellStyle name="Comma 2 2 2 4 2 2 5" xfId="7284" xr:uid="{5F9AB4C3-C046-4FFD-80B4-BB637F26672F}"/>
    <cellStyle name="Comma 2 2 2 4 2 2 5 2" xfId="43792" xr:uid="{69277695-1E6C-4FB7-8998-C4A6BBBD7370}"/>
    <cellStyle name="Comma 2 2 2 4 2 2 5 3" xfId="25538" xr:uid="{F835B7BB-2CEA-4E0C-9D7A-161D61B60FF5}"/>
    <cellStyle name="Comma 2 2 2 4 2 2 6" xfId="40142" xr:uid="{ACC13643-5118-40D7-95B9-80EFCA3EE87C}"/>
    <cellStyle name="Comma 2 2 2 4 2 2 7" xfId="21888" xr:uid="{2CF7754C-F1B2-4B97-B427-9E00C7BDEE1D}"/>
    <cellStyle name="Comma 2 2 2 4 2 3" xfId="2904" xr:uid="{DE1289EF-30C4-4323-9745-2726A2565362}"/>
    <cellStyle name="Comma 2 2 2 4 2 3 2" xfId="17504" xr:uid="{6626182D-8678-4C19-B200-D3E28DFA68C6}"/>
    <cellStyle name="Comma 2 2 2 4 2 3 2 2" xfId="54012" xr:uid="{DF315930-7809-42AD-AF9C-A0E0CC7CA13E}"/>
    <cellStyle name="Comma 2 2 2 4 2 3 2 3" xfId="35758" xr:uid="{828C7541-D6B4-42A8-AC74-574C13A4784A}"/>
    <cellStyle name="Comma 2 2 2 4 2 3 3" xfId="13854" xr:uid="{CBD0A753-F774-484E-A8BB-0960DFC20C1B}"/>
    <cellStyle name="Comma 2 2 2 4 2 3 3 2" xfId="50362" xr:uid="{02348FB9-F1FD-46D3-9FB7-EAE4B9979B4F}"/>
    <cellStyle name="Comma 2 2 2 4 2 3 3 3" xfId="32108" xr:uid="{A769C631-2F88-4658-B414-F0C763863B5A}"/>
    <cellStyle name="Comma 2 2 2 4 2 3 4" xfId="10204" xr:uid="{30F2D761-29BE-4C0C-9D5D-1DE2DE9D792A}"/>
    <cellStyle name="Comma 2 2 2 4 2 3 4 2" xfId="46712" xr:uid="{C342F2B7-703B-4177-AE46-E2170F259E83}"/>
    <cellStyle name="Comma 2 2 2 4 2 3 4 3" xfId="28458" xr:uid="{926C5652-7214-4184-80C2-E71428AFF785}"/>
    <cellStyle name="Comma 2 2 2 4 2 3 5" xfId="6554" xr:uid="{731945EA-4ED6-48DF-82BA-BAE03D8C5E34}"/>
    <cellStyle name="Comma 2 2 2 4 2 3 5 2" xfId="43062" xr:uid="{520E4064-BA8F-4BB3-BD5E-9CD1330E073F}"/>
    <cellStyle name="Comma 2 2 2 4 2 3 5 3" xfId="24808" xr:uid="{E2519723-1A8A-4AEB-A62B-5C1DAC5E45F5}"/>
    <cellStyle name="Comma 2 2 2 4 2 3 6" xfId="39412" xr:uid="{8B8D1B19-7FC6-4ECA-8182-87FD2598477B}"/>
    <cellStyle name="Comma 2 2 2 4 2 3 7" xfId="21158" xr:uid="{B9AF7B08-86B2-451C-A962-B8AF66B092C1}"/>
    <cellStyle name="Comma 2 2 2 4 2 4" xfId="2174" xr:uid="{BA436DE9-99D8-48AF-A98B-4DE248699AA0}"/>
    <cellStyle name="Comma 2 2 2 4 2 4 2" xfId="16774" xr:uid="{1B13BA4A-CFC7-43F8-9C10-BDD554D8E9D4}"/>
    <cellStyle name="Comma 2 2 2 4 2 4 2 2" xfId="53282" xr:uid="{3F15B859-FFBA-4EA2-A4B9-9C44DD37EA70}"/>
    <cellStyle name="Comma 2 2 2 4 2 4 2 3" xfId="35028" xr:uid="{EDC1A386-AEA5-4B90-9D30-7B0FB263CFF4}"/>
    <cellStyle name="Comma 2 2 2 4 2 4 3" xfId="13124" xr:uid="{BE1E2151-A1C6-4F2D-9562-FC873E7BE5CF}"/>
    <cellStyle name="Comma 2 2 2 4 2 4 3 2" xfId="49632" xr:uid="{542C58AF-5D30-476C-88F1-377104D09459}"/>
    <cellStyle name="Comma 2 2 2 4 2 4 3 3" xfId="31378" xr:uid="{90055575-56FB-48CD-AC76-E629F7DD351A}"/>
    <cellStyle name="Comma 2 2 2 4 2 4 4" xfId="9474" xr:uid="{417B9C30-EA17-419B-A00F-52A5311EDE9E}"/>
    <cellStyle name="Comma 2 2 2 4 2 4 4 2" xfId="45982" xr:uid="{EE616F61-1757-4DD7-8621-672D2CF72E35}"/>
    <cellStyle name="Comma 2 2 2 4 2 4 4 3" xfId="27728" xr:uid="{B13027B5-9A3B-4299-8916-6F3B4463276D}"/>
    <cellStyle name="Comma 2 2 2 4 2 4 5" xfId="5824" xr:uid="{3B8828C2-4B56-4826-A97D-4C86D1CBA4F3}"/>
    <cellStyle name="Comma 2 2 2 4 2 4 5 2" xfId="42332" xr:uid="{87DE0950-6ED5-4BC4-9837-A6302782F1F2}"/>
    <cellStyle name="Comma 2 2 2 4 2 4 5 3" xfId="24078" xr:uid="{3276D0D1-527A-4F95-8266-EE753E0EAD93}"/>
    <cellStyle name="Comma 2 2 2 4 2 4 6" xfId="38682" xr:uid="{62B6B4BB-50AA-44CE-940C-71EF11A375AC}"/>
    <cellStyle name="Comma 2 2 2 4 2 4 7" xfId="20428" xr:uid="{B884A0C7-2B8E-4811-82C4-9D92E760422F}"/>
    <cellStyle name="Comma 2 2 2 4 2 5" xfId="1444" xr:uid="{462DDAE6-C349-45AB-BC16-3D63016C989B}"/>
    <cellStyle name="Comma 2 2 2 4 2 5 2" xfId="16044" xr:uid="{27C9A621-B11F-4115-8F21-EE014529B29C}"/>
    <cellStyle name="Comma 2 2 2 4 2 5 2 2" xfId="52552" xr:uid="{0DAD4CBC-C553-48E3-9EFA-063D0BCFE358}"/>
    <cellStyle name="Comma 2 2 2 4 2 5 2 3" xfId="34298" xr:uid="{E0FF0711-2D4E-44AF-A030-593698CC22EF}"/>
    <cellStyle name="Comma 2 2 2 4 2 5 3" xfId="12394" xr:uid="{F25500EE-D2BA-414E-82B2-53EF201F4CA7}"/>
    <cellStyle name="Comma 2 2 2 4 2 5 3 2" xfId="48902" xr:uid="{D36A251F-B530-4443-828D-1B8BBF089EE0}"/>
    <cellStyle name="Comma 2 2 2 4 2 5 3 3" xfId="30648" xr:uid="{BF43DAC0-CFB2-4D25-AFA7-BC9E9DC71DDF}"/>
    <cellStyle name="Comma 2 2 2 4 2 5 4" xfId="8744" xr:uid="{2931EA04-E12C-440C-8BB0-0200941B2B8E}"/>
    <cellStyle name="Comma 2 2 2 4 2 5 4 2" xfId="45252" xr:uid="{5354BF3F-7877-4A84-AA6C-DA7DF77FAE1E}"/>
    <cellStyle name="Comma 2 2 2 4 2 5 4 3" xfId="26998" xr:uid="{80ECACB0-B9F2-4964-AC9C-874A00743DD5}"/>
    <cellStyle name="Comma 2 2 2 4 2 5 5" xfId="5094" xr:uid="{C6983F34-C851-47C1-A83D-9B6BB8D26A44}"/>
    <cellStyle name="Comma 2 2 2 4 2 5 5 2" xfId="41602" xr:uid="{9FB767AF-F7CA-404E-9547-7449F105603A}"/>
    <cellStyle name="Comma 2 2 2 4 2 5 5 3" xfId="23348" xr:uid="{5F346383-E7F7-4102-AFC6-28C4AA177CFC}"/>
    <cellStyle name="Comma 2 2 2 4 2 5 6" xfId="37952" xr:uid="{0061755F-63C4-460F-9321-901C5798D00D}"/>
    <cellStyle name="Comma 2 2 2 4 2 5 7" xfId="19698" xr:uid="{FEBBFD57-2DD3-42C4-A941-A1354FD91505}"/>
    <cellStyle name="Comma 2 2 2 4 2 6" xfId="15314" xr:uid="{C720949C-CA55-452B-9018-31AEB1ED7D37}"/>
    <cellStyle name="Comma 2 2 2 4 2 6 2" xfId="51822" xr:uid="{FCC2CB44-F4F9-4318-A8AC-E025481B3938}"/>
    <cellStyle name="Comma 2 2 2 4 2 6 3" xfId="33568" xr:uid="{7EDDB598-72AC-4DEB-A6D0-192CF101827D}"/>
    <cellStyle name="Comma 2 2 2 4 2 7" xfId="11664" xr:uid="{7999341A-195D-490D-B6EE-1112592D96F8}"/>
    <cellStyle name="Comma 2 2 2 4 2 7 2" xfId="48172" xr:uid="{F24229DB-2089-4D52-A407-8EFA67D44921}"/>
    <cellStyle name="Comma 2 2 2 4 2 7 3" xfId="29918" xr:uid="{9710B29A-DBA5-4F65-A55C-F897575D3B04}"/>
    <cellStyle name="Comma 2 2 2 4 2 8" xfId="8014" xr:uid="{9629E791-AE8A-4F72-B806-E6A3D5E0E43A}"/>
    <cellStyle name="Comma 2 2 2 4 2 8 2" xfId="44522" xr:uid="{B8F9BB0B-575A-4AA8-AD32-FC08AFF7676A}"/>
    <cellStyle name="Comma 2 2 2 4 2 8 3" xfId="26268" xr:uid="{A0E1AA40-A98D-4724-BE0E-41D9CCC469C7}"/>
    <cellStyle name="Comma 2 2 2 4 2 9" xfId="4364" xr:uid="{395F9193-F480-46AD-B655-C584B9A65736}"/>
    <cellStyle name="Comma 2 2 2 4 2 9 2" xfId="40872" xr:uid="{F719BA54-81B9-4DF2-B4A4-65BDC59BF278}"/>
    <cellStyle name="Comma 2 2 2 4 2 9 3" xfId="22618" xr:uid="{ED5A37C2-1091-4DC4-9E04-F1C871B32047}"/>
    <cellStyle name="Comma 2 2 2 4 3" xfId="610" xr:uid="{F3B93AC7-5CEA-4D3F-A2DC-74A152BB8513}"/>
    <cellStyle name="Comma 2 2 2 4 3 10" xfId="37118" xr:uid="{C7718AF6-C169-487A-8A5C-9677AAF378FD}"/>
    <cellStyle name="Comma 2 2 2 4 3 11" xfId="18864" xr:uid="{41380578-59D5-41E9-BEE0-E27055DC29AD}"/>
    <cellStyle name="Comma 2 2 2 4 3 2" xfId="3530" xr:uid="{33FD9E5A-41B4-45E0-BF0D-6983BC930BBE}"/>
    <cellStyle name="Comma 2 2 2 4 3 2 2" xfId="18130" xr:uid="{D05F6B44-09A9-4238-BD53-EE16BB2EC4B6}"/>
    <cellStyle name="Comma 2 2 2 4 3 2 2 2" xfId="54638" xr:uid="{309E7E02-8C32-4FBC-B336-4F2B35221C8B}"/>
    <cellStyle name="Comma 2 2 2 4 3 2 2 3" xfId="36384" xr:uid="{69E58B55-278A-4E16-AAE6-44E11C8D2B2F}"/>
    <cellStyle name="Comma 2 2 2 4 3 2 3" xfId="14480" xr:uid="{AB165E32-437F-40C9-A089-1B87EEAF1DF9}"/>
    <cellStyle name="Comma 2 2 2 4 3 2 3 2" xfId="50988" xr:uid="{44D74C33-75AA-4D4F-9FAE-8C2F51773845}"/>
    <cellStyle name="Comma 2 2 2 4 3 2 3 3" xfId="32734" xr:uid="{342A1E25-65E8-46D6-A24A-BDE928A30596}"/>
    <cellStyle name="Comma 2 2 2 4 3 2 4" xfId="10830" xr:uid="{6C1B6CCC-5026-470A-ABF5-4671B721C6F4}"/>
    <cellStyle name="Comma 2 2 2 4 3 2 4 2" xfId="47338" xr:uid="{0C70EFA3-5E5C-4FC9-9D1C-AF7258848D71}"/>
    <cellStyle name="Comma 2 2 2 4 3 2 4 3" xfId="29084" xr:uid="{3B7FA5D7-A0AE-4AC7-AA5E-BCA7088850D9}"/>
    <cellStyle name="Comma 2 2 2 4 3 2 5" xfId="7180" xr:uid="{81CE32FF-C9C4-4E00-8448-C09DAF8A1342}"/>
    <cellStyle name="Comma 2 2 2 4 3 2 5 2" xfId="43688" xr:uid="{61DF7D37-9848-4BF1-8DDB-D5FFD5F1D757}"/>
    <cellStyle name="Comma 2 2 2 4 3 2 5 3" xfId="25434" xr:uid="{40E092A2-9FC5-4FD6-95BA-398534DB7293}"/>
    <cellStyle name="Comma 2 2 2 4 3 2 6" xfId="40038" xr:uid="{B6C36BAB-FDB9-4FF5-B478-1FB07DB1D1C7}"/>
    <cellStyle name="Comma 2 2 2 4 3 2 7" xfId="21784" xr:uid="{4C841680-1C54-4146-8E67-6889451ACA30}"/>
    <cellStyle name="Comma 2 2 2 4 3 3" xfId="2800" xr:uid="{B196E5C8-E8C8-42D7-87A5-86059FEE099D}"/>
    <cellStyle name="Comma 2 2 2 4 3 3 2" xfId="17400" xr:uid="{18B71EFE-A61E-4DD5-BCA1-CCE06AEFEB59}"/>
    <cellStyle name="Comma 2 2 2 4 3 3 2 2" xfId="53908" xr:uid="{455B5C0F-7F14-4516-9FC3-B6916AD21B05}"/>
    <cellStyle name="Comma 2 2 2 4 3 3 2 3" xfId="35654" xr:uid="{12DAD864-8FB6-4EBB-BD95-1E36EAF29901}"/>
    <cellStyle name="Comma 2 2 2 4 3 3 3" xfId="13750" xr:uid="{36F433BA-EE05-4281-B0AA-5634CDD3671E}"/>
    <cellStyle name="Comma 2 2 2 4 3 3 3 2" xfId="50258" xr:uid="{EF8677BA-84D0-4439-80C0-293AA9C1AF77}"/>
    <cellStyle name="Comma 2 2 2 4 3 3 3 3" xfId="32004" xr:uid="{E1EF337D-DA6B-4B49-9CB7-F9BBAB4ACFDB}"/>
    <cellStyle name="Comma 2 2 2 4 3 3 4" xfId="10100" xr:uid="{03A37027-9C0F-4BA6-98A2-F2D1C8E963AB}"/>
    <cellStyle name="Comma 2 2 2 4 3 3 4 2" xfId="46608" xr:uid="{D54D6BAE-E599-4264-B36A-13A28D2D8316}"/>
    <cellStyle name="Comma 2 2 2 4 3 3 4 3" xfId="28354" xr:uid="{ABD18096-283E-47D9-BB27-9E53D07A2C07}"/>
    <cellStyle name="Comma 2 2 2 4 3 3 5" xfId="6450" xr:uid="{74792E4D-7BBC-46D4-92C4-524CFCC77D0E}"/>
    <cellStyle name="Comma 2 2 2 4 3 3 5 2" xfId="42958" xr:uid="{45C75BC7-6895-46AC-A920-06E0C29BCB7D}"/>
    <cellStyle name="Comma 2 2 2 4 3 3 5 3" xfId="24704" xr:uid="{8237BD30-51C9-45A5-8799-4DAE55A8D1A6}"/>
    <cellStyle name="Comma 2 2 2 4 3 3 6" xfId="39308" xr:uid="{E75A5C0C-2FA7-4416-ADF7-0816EC9B6B46}"/>
    <cellStyle name="Comma 2 2 2 4 3 3 7" xfId="21054" xr:uid="{A9145E61-6508-4E9F-B4D6-8A336E2D0838}"/>
    <cellStyle name="Comma 2 2 2 4 3 4" xfId="2070" xr:uid="{54A95120-99AF-4DA4-86CE-E7EB6284C157}"/>
    <cellStyle name="Comma 2 2 2 4 3 4 2" xfId="16670" xr:uid="{D2954907-8210-413D-846D-B47224826C19}"/>
    <cellStyle name="Comma 2 2 2 4 3 4 2 2" xfId="53178" xr:uid="{5FC8C276-037D-44F3-95C4-423560B247B3}"/>
    <cellStyle name="Comma 2 2 2 4 3 4 2 3" xfId="34924" xr:uid="{C91A114D-74FF-45C4-9264-1A26D5F2291A}"/>
    <cellStyle name="Comma 2 2 2 4 3 4 3" xfId="13020" xr:uid="{83953BC8-4009-4C61-9E95-63097A86F74C}"/>
    <cellStyle name="Comma 2 2 2 4 3 4 3 2" xfId="49528" xr:uid="{3F57DEEB-2BDB-4A17-A639-F09B1DE6F328}"/>
    <cellStyle name="Comma 2 2 2 4 3 4 3 3" xfId="31274" xr:uid="{A20BB8F0-B654-4531-A004-1CACB07AD187}"/>
    <cellStyle name="Comma 2 2 2 4 3 4 4" xfId="9370" xr:uid="{932E7C66-4203-4D75-B2BE-3CEE4264569B}"/>
    <cellStyle name="Comma 2 2 2 4 3 4 4 2" xfId="45878" xr:uid="{C32B5E1E-DB00-4CCA-8319-EB6E417696DD}"/>
    <cellStyle name="Comma 2 2 2 4 3 4 4 3" xfId="27624" xr:uid="{56CE7D99-0269-40ED-95F5-01D0C9356DDE}"/>
    <cellStyle name="Comma 2 2 2 4 3 4 5" xfId="5720" xr:uid="{D43818CE-FBD0-48A4-AF33-DC2A5D0887AE}"/>
    <cellStyle name="Comma 2 2 2 4 3 4 5 2" xfId="42228" xr:uid="{621D6509-7F1D-4B19-B199-6CD3CC61DB43}"/>
    <cellStyle name="Comma 2 2 2 4 3 4 5 3" xfId="23974" xr:uid="{53BEDAD8-AE03-4156-82A7-456462B9D47C}"/>
    <cellStyle name="Comma 2 2 2 4 3 4 6" xfId="38578" xr:uid="{334A355A-C473-4421-98E7-E6A9EDFFA121}"/>
    <cellStyle name="Comma 2 2 2 4 3 4 7" xfId="20324" xr:uid="{1A24C74E-0FEF-4AD2-8868-6F3C04F5B541}"/>
    <cellStyle name="Comma 2 2 2 4 3 5" xfId="1340" xr:uid="{7BC24D24-8927-403F-8918-D842553DAD8C}"/>
    <cellStyle name="Comma 2 2 2 4 3 5 2" xfId="15940" xr:uid="{AE5C2222-8837-4387-B7D9-D41B9B92BA45}"/>
    <cellStyle name="Comma 2 2 2 4 3 5 2 2" xfId="52448" xr:uid="{A56B5C22-20A4-4A53-8739-1866C3F9B163}"/>
    <cellStyle name="Comma 2 2 2 4 3 5 2 3" xfId="34194" xr:uid="{C9120754-B9E7-4FD0-BDF8-7992ED3415E9}"/>
    <cellStyle name="Comma 2 2 2 4 3 5 3" xfId="12290" xr:uid="{CBB60B59-568F-4FCF-B29F-CC6DC98970F3}"/>
    <cellStyle name="Comma 2 2 2 4 3 5 3 2" xfId="48798" xr:uid="{FB4A0E61-079B-4C6B-B129-4CC170650E76}"/>
    <cellStyle name="Comma 2 2 2 4 3 5 3 3" xfId="30544" xr:uid="{8196144A-BD76-4F6D-95D6-ADA78472069F}"/>
    <cellStyle name="Comma 2 2 2 4 3 5 4" xfId="8640" xr:uid="{33EBF167-8BBA-4A08-A97E-4B7A2107DC61}"/>
    <cellStyle name="Comma 2 2 2 4 3 5 4 2" xfId="45148" xr:uid="{7FEEB2BB-F176-4488-8E11-81B49764FFC0}"/>
    <cellStyle name="Comma 2 2 2 4 3 5 4 3" xfId="26894" xr:uid="{B07336DF-FB00-42E6-B94F-2A9A20AB8CC6}"/>
    <cellStyle name="Comma 2 2 2 4 3 5 5" xfId="4990" xr:uid="{5C064C14-C302-478D-A93B-F766F825C953}"/>
    <cellStyle name="Comma 2 2 2 4 3 5 5 2" xfId="41498" xr:uid="{8EA7D478-F155-48C2-83B3-D04DF9388134}"/>
    <cellStyle name="Comma 2 2 2 4 3 5 5 3" xfId="23244" xr:uid="{E8704880-B1E9-4958-868C-7A737EB95E1E}"/>
    <cellStyle name="Comma 2 2 2 4 3 5 6" xfId="37848" xr:uid="{6404712F-25BC-48B6-9E7C-D46A5E644726}"/>
    <cellStyle name="Comma 2 2 2 4 3 5 7" xfId="19594" xr:uid="{9F26B597-88FD-4F84-A53A-6F490AF7D2B1}"/>
    <cellStyle name="Comma 2 2 2 4 3 6" xfId="15210" xr:uid="{C9B59E18-8541-4278-9C38-B17DD3B901A5}"/>
    <cellStyle name="Comma 2 2 2 4 3 6 2" xfId="51718" xr:uid="{E348AC34-FB2F-4EE3-8F1E-325882C13059}"/>
    <cellStyle name="Comma 2 2 2 4 3 6 3" xfId="33464" xr:uid="{2A8A08B9-F8E0-4F6B-890F-73B68EA82026}"/>
    <cellStyle name="Comma 2 2 2 4 3 7" xfId="11560" xr:uid="{8354E8BA-FCC7-4C8D-A406-B6C0BBFA7653}"/>
    <cellStyle name="Comma 2 2 2 4 3 7 2" xfId="48068" xr:uid="{AEC2FB8D-28FA-445E-AB84-224166377EAA}"/>
    <cellStyle name="Comma 2 2 2 4 3 7 3" xfId="29814" xr:uid="{27713B80-50DB-4D67-82A6-62845067E905}"/>
    <cellStyle name="Comma 2 2 2 4 3 8" xfId="7910" xr:uid="{D4C5E488-AD80-44B1-A4DE-497B4CC9103E}"/>
    <cellStyle name="Comma 2 2 2 4 3 8 2" xfId="44418" xr:uid="{7D0F8B21-C883-482C-9CDB-99833DE58883}"/>
    <cellStyle name="Comma 2 2 2 4 3 8 3" xfId="26164" xr:uid="{F23FFA46-2754-4E60-84C8-4D99EE9D0567}"/>
    <cellStyle name="Comma 2 2 2 4 3 9" xfId="4260" xr:uid="{7B4BE8BC-0738-4617-9385-54D16384C90C}"/>
    <cellStyle name="Comma 2 2 2 4 3 9 2" xfId="40768" xr:uid="{F5B9E267-E9C4-4531-BDA0-AAC806040036}"/>
    <cellStyle name="Comma 2 2 2 4 3 9 3" xfId="22514" xr:uid="{588CE3FD-6A05-426C-8586-DFC1F00B4EB0}"/>
    <cellStyle name="Comma 2 2 2 4 4" xfId="506" xr:uid="{6598FD3C-F017-4991-A5E1-604D9E43D13D}"/>
    <cellStyle name="Comma 2 2 2 4 4 10" xfId="37014" xr:uid="{AC6D5D23-41B3-4981-A282-810CDF693E2E}"/>
    <cellStyle name="Comma 2 2 2 4 4 11" xfId="18760" xr:uid="{E37B8449-030A-4A77-A1A4-3C54FD799A00}"/>
    <cellStyle name="Comma 2 2 2 4 4 2" xfId="3426" xr:uid="{0D10BD94-6BF3-421E-BD72-1921AA67E59B}"/>
    <cellStyle name="Comma 2 2 2 4 4 2 2" xfId="18026" xr:uid="{B32B1E90-EAF2-45CF-9FE1-14B4AE6B8387}"/>
    <cellStyle name="Comma 2 2 2 4 4 2 2 2" xfId="54534" xr:uid="{529E741E-3FA1-49B4-B1EC-1A65CE9C5FB1}"/>
    <cellStyle name="Comma 2 2 2 4 4 2 2 3" xfId="36280" xr:uid="{CF2F6634-0406-4E1E-8907-066A80919189}"/>
    <cellStyle name="Comma 2 2 2 4 4 2 3" xfId="14376" xr:uid="{8FDE169A-7AEB-4639-ABE7-E4975BA6AD6D}"/>
    <cellStyle name="Comma 2 2 2 4 4 2 3 2" xfId="50884" xr:uid="{DB8252A8-F3CB-4F98-AECE-2E06DD131D3E}"/>
    <cellStyle name="Comma 2 2 2 4 4 2 3 3" xfId="32630" xr:uid="{ED5A0F87-B6F1-4193-B414-5AC23021F2F1}"/>
    <cellStyle name="Comma 2 2 2 4 4 2 4" xfId="10726" xr:uid="{5D9EE3FD-518E-40E4-B2D6-25A3CF62A3D0}"/>
    <cellStyle name="Comma 2 2 2 4 4 2 4 2" xfId="47234" xr:uid="{2C5879BD-87EB-44C8-9233-A682490206BD}"/>
    <cellStyle name="Comma 2 2 2 4 4 2 4 3" xfId="28980" xr:uid="{C28317C3-E96C-474F-818F-54536C595D66}"/>
    <cellStyle name="Comma 2 2 2 4 4 2 5" xfId="7076" xr:uid="{1A1B912C-9363-4C23-902D-33F22C71C521}"/>
    <cellStyle name="Comma 2 2 2 4 4 2 5 2" xfId="43584" xr:uid="{698105F2-3B18-4462-8998-EE8671CDC3D0}"/>
    <cellStyle name="Comma 2 2 2 4 4 2 5 3" xfId="25330" xr:uid="{79EB2EEB-1D61-48B4-8082-2639D8C974EB}"/>
    <cellStyle name="Comma 2 2 2 4 4 2 6" xfId="39934" xr:uid="{D9E6B2F1-F516-49A3-9F78-8ED568B93B8B}"/>
    <cellStyle name="Comma 2 2 2 4 4 2 7" xfId="21680" xr:uid="{2F7F86A1-120B-4058-AC83-CA0BAA8393A1}"/>
    <cellStyle name="Comma 2 2 2 4 4 3" xfId="2696" xr:uid="{33795B2D-0BEF-4371-BBB9-74A60D67AECB}"/>
    <cellStyle name="Comma 2 2 2 4 4 3 2" xfId="17296" xr:uid="{D24F397E-36EC-48EE-8EAA-B2D41CFCF95E}"/>
    <cellStyle name="Comma 2 2 2 4 4 3 2 2" xfId="53804" xr:uid="{0775E171-7814-4A6D-827B-3E9E6FCDCB57}"/>
    <cellStyle name="Comma 2 2 2 4 4 3 2 3" xfId="35550" xr:uid="{12C38CAB-7A98-4B4F-9C17-226AD64A7DAA}"/>
    <cellStyle name="Comma 2 2 2 4 4 3 3" xfId="13646" xr:uid="{32C59409-A34E-46F2-83A3-B5B75983DDB6}"/>
    <cellStyle name="Comma 2 2 2 4 4 3 3 2" xfId="50154" xr:uid="{65EEA609-1F5B-403B-A4A9-FDA4F760DBCE}"/>
    <cellStyle name="Comma 2 2 2 4 4 3 3 3" xfId="31900" xr:uid="{E06ABFEE-16C8-4046-A4CD-AEA984C666DB}"/>
    <cellStyle name="Comma 2 2 2 4 4 3 4" xfId="9996" xr:uid="{1EB88C23-3FCA-4DCA-AF06-5211FFE7B0FC}"/>
    <cellStyle name="Comma 2 2 2 4 4 3 4 2" xfId="46504" xr:uid="{EC719BCF-8C4B-4929-8FBB-91A5F815546A}"/>
    <cellStyle name="Comma 2 2 2 4 4 3 4 3" xfId="28250" xr:uid="{C4DC36C4-B256-4500-A38E-9C0B83136411}"/>
    <cellStyle name="Comma 2 2 2 4 4 3 5" xfId="6346" xr:uid="{3098D024-4BF3-4742-825D-57CDDDEE0C12}"/>
    <cellStyle name="Comma 2 2 2 4 4 3 5 2" xfId="42854" xr:uid="{371A05C2-0014-4FB7-B4E6-C2F908DC847D}"/>
    <cellStyle name="Comma 2 2 2 4 4 3 5 3" xfId="24600" xr:uid="{86734537-4723-4992-966E-CD5E754F7992}"/>
    <cellStyle name="Comma 2 2 2 4 4 3 6" xfId="39204" xr:uid="{A2238A6A-FAF0-4812-B1A0-04FFF0F63B41}"/>
    <cellStyle name="Comma 2 2 2 4 4 3 7" xfId="20950" xr:uid="{97D00386-0FDD-46E0-BD29-F5044B81CE60}"/>
    <cellStyle name="Comma 2 2 2 4 4 4" xfId="1966" xr:uid="{66519616-31DF-49D0-8A70-BE38ED3AA2B9}"/>
    <cellStyle name="Comma 2 2 2 4 4 4 2" xfId="16566" xr:uid="{D750A8FF-C093-4BA5-B73A-1821A64F1970}"/>
    <cellStyle name="Comma 2 2 2 4 4 4 2 2" xfId="53074" xr:uid="{F60E77A0-EE10-4716-A02C-47CDF7802233}"/>
    <cellStyle name="Comma 2 2 2 4 4 4 2 3" xfId="34820" xr:uid="{8E4ED4E3-E375-428A-8807-1FD36D034CD8}"/>
    <cellStyle name="Comma 2 2 2 4 4 4 3" xfId="12916" xr:uid="{FED48E7C-0E4D-4261-B006-CF09E630C9E1}"/>
    <cellStyle name="Comma 2 2 2 4 4 4 3 2" xfId="49424" xr:uid="{89C1F7F9-3BE5-4E13-8529-B468E7DCC2B5}"/>
    <cellStyle name="Comma 2 2 2 4 4 4 3 3" xfId="31170" xr:uid="{6249F8F9-38F7-433F-8688-1D17F7CA9C2C}"/>
    <cellStyle name="Comma 2 2 2 4 4 4 4" xfId="9266" xr:uid="{B37ABEDB-C607-44A8-BF86-C0D24D955A2F}"/>
    <cellStyle name="Comma 2 2 2 4 4 4 4 2" xfId="45774" xr:uid="{E76F8F07-73BD-4067-8838-3ED7A1F77E07}"/>
    <cellStyle name="Comma 2 2 2 4 4 4 4 3" xfId="27520" xr:uid="{5A484C7D-3ABD-4517-B276-2162FD1BB7C4}"/>
    <cellStyle name="Comma 2 2 2 4 4 4 5" xfId="5616" xr:uid="{4DD8C534-0935-4AF3-A574-F4DE718059C6}"/>
    <cellStyle name="Comma 2 2 2 4 4 4 5 2" xfId="42124" xr:uid="{970AF060-F600-4C01-A1E8-ED4BD3ECD7A8}"/>
    <cellStyle name="Comma 2 2 2 4 4 4 5 3" xfId="23870" xr:uid="{5D67D7C4-AD2D-46C7-B55C-CDC90DB81DD1}"/>
    <cellStyle name="Comma 2 2 2 4 4 4 6" xfId="38474" xr:uid="{CDF5A1C4-9C98-41A0-837A-0D4C8B5F693E}"/>
    <cellStyle name="Comma 2 2 2 4 4 4 7" xfId="20220" xr:uid="{459F4C5C-6533-4B22-8FAF-39891FDCF47F}"/>
    <cellStyle name="Comma 2 2 2 4 4 5" xfId="1236" xr:uid="{44881BC8-EF1C-470B-90D0-3F9CEE57B359}"/>
    <cellStyle name="Comma 2 2 2 4 4 5 2" xfId="15836" xr:uid="{ADB64E72-9245-46AC-8DC5-B691408E627A}"/>
    <cellStyle name="Comma 2 2 2 4 4 5 2 2" xfId="52344" xr:uid="{F1C492F9-66D9-47BB-A7B1-0C8B96A11CCB}"/>
    <cellStyle name="Comma 2 2 2 4 4 5 2 3" xfId="34090" xr:uid="{9A726EB1-EA39-4065-9103-62432BB4FC89}"/>
    <cellStyle name="Comma 2 2 2 4 4 5 3" xfId="12186" xr:uid="{7D691DB9-E1F4-41E1-A158-9051EA877871}"/>
    <cellStyle name="Comma 2 2 2 4 4 5 3 2" xfId="48694" xr:uid="{93DC0743-97BB-4340-AE47-01B59C3073F7}"/>
    <cellStyle name="Comma 2 2 2 4 4 5 3 3" xfId="30440" xr:uid="{6EBB3C38-FA4B-4243-9586-164915DFEDDB}"/>
    <cellStyle name="Comma 2 2 2 4 4 5 4" xfId="8536" xr:uid="{FBEEDCB1-4DFD-4084-B2AC-C6031213988B}"/>
    <cellStyle name="Comma 2 2 2 4 4 5 4 2" xfId="45044" xr:uid="{6E282271-11E7-404B-81EE-8E318DC9FEC0}"/>
    <cellStyle name="Comma 2 2 2 4 4 5 4 3" xfId="26790" xr:uid="{C4B0E577-4881-4CF1-B8D4-A224E85B7791}"/>
    <cellStyle name="Comma 2 2 2 4 4 5 5" xfId="4886" xr:uid="{3AEF8F75-9606-4693-B2D7-68650C73889D}"/>
    <cellStyle name="Comma 2 2 2 4 4 5 5 2" xfId="41394" xr:uid="{A012ED8A-3202-4C7C-A69E-D2D9910C8E8D}"/>
    <cellStyle name="Comma 2 2 2 4 4 5 5 3" xfId="23140" xr:uid="{25A66373-C510-4A48-9526-BBE012CC2575}"/>
    <cellStyle name="Comma 2 2 2 4 4 5 6" xfId="37744" xr:uid="{398CE3C4-722E-4FDD-9582-806A16991892}"/>
    <cellStyle name="Comma 2 2 2 4 4 5 7" xfId="19490" xr:uid="{CA126AD6-C1D0-4D3C-9170-B0D865C8C3AD}"/>
    <cellStyle name="Comma 2 2 2 4 4 6" xfId="15106" xr:uid="{AE92C592-3DA4-4BCB-B03C-0D84AE91B4ED}"/>
    <cellStyle name="Comma 2 2 2 4 4 6 2" xfId="51614" xr:uid="{C150331D-EA51-4B4F-9542-665AC699385D}"/>
    <cellStyle name="Comma 2 2 2 4 4 6 3" xfId="33360" xr:uid="{8F9DBFF0-7D61-4AB4-9C6E-E3CC96FF78A5}"/>
    <cellStyle name="Comma 2 2 2 4 4 7" xfId="11456" xr:uid="{C802C1E5-B381-4050-9F71-00EA23075190}"/>
    <cellStyle name="Comma 2 2 2 4 4 7 2" xfId="47964" xr:uid="{6DC240C8-D8AD-4856-B7D3-7FF6499B278F}"/>
    <cellStyle name="Comma 2 2 2 4 4 7 3" xfId="29710" xr:uid="{DBFF9669-293E-402B-9AB4-B2958FA11078}"/>
    <cellStyle name="Comma 2 2 2 4 4 8" xfId="7806" xr:uid="{FC11C50C-A4F7-4E8C-B50E-16EA0095CF98}"/>
    <cellStyle name="Comma 2 2 2 4 4 8 2" xfId="44314" xr:uid="{696A4502-9B9E-4092-B28F-3F01F2EC346F}"/>
    <cellStyle name="Comma 2 2 2 4 4 8 3" xfId="26060" xr:uid="{7ECBFC1A-0138-40CE-ADCD-500C093CBC2C}"/>
    <cellStyle name="Comma 2 2 2 4 4 9" xfId="4156" xr:uid="{A42D598F-33DA-472C-9A98-67C9D6F06920}"/>
    <cellStyle name="Comma 2 2 2 4 4 9 2" xfId="40664" xr:uid="{CFF3B40B-BB65-44C3-90AA-85FE943606D3}"/>
    <cellStyle name="Comma 2 2 2 4 4 9 3" xfId="22410" xr:uid="{238FDBA3-F966-4B4A-91EA-BC0978102DAD}"/>
    <cellStyle name="Comma 2 2 2 4 5" xfId="402" xr:uid="{2029EA95-9AB8-4E79-9D0E-07B7EB54B164}"/>
    <cellStyle name="Comma 2 2 2 4 5 10" xfId="36910" xr:uid="{9EFB047A-879D-4CBE-ADAE-FDD8CCC3B5FD}"/>
    <cellStyle name="Comma 2 2 2 4 5 11" xfId="18656" xr:uid="{3DBE3F61-FD43-4B2D-8A1B-90B5115F56E0}"/>
    <cellStyle name="Comma 2 2 2 4 5 2" xfId="3322" xr:uid="{8D2A7B75-5D41-417E-8B85-448C9014900E}"/>
    <cellStyle name="Comma 2 2 2 4 5 2 2" xfId="17922" xr:uid="{6964401D-121E-4BF1-B269-AD8AA2DEF924}"/>
    <cellStyle name="Comma 2 2 2 4 5 2 2 2" xfId="54430" xr:uid="{90BD1F2E-5E3E-4628-A0F9-F6BE19A98FC6}"/>
    <cellStyle name="Comma 2 2 2 4 5 2 2 3" xfId="36176" xr:uid="{E41C232E-1D45-44F2-9EC9-33CE99A6CE47}"/>
    <cellStyle name="Comma 2 2 2 4 5 2 3" xfId="14272" xr:uid="{B71C9706-673E-4DA3-81D9-32358DA9EBD6}"/>
    <cellStyle name="Comma 2 2 2 4 5 2 3 2" xfId="50780" xr:uid="{E3F2A7EC-0D96-4451-9801-9F2216CA8727}"/>
    <cellStyle name="Comma 2 2 2 4 5 2 3 3" xfId="32526" xr:uid="{2D90D26E-E248-4459-8C82-D2BDF64A0866}"/>
    <cellStyle name="Comma 2 2 2 4 5 2 4" xfId="10622" xr:uid="{E64DBEA6-7A50-4C4F-ADF1-4C16B257C053}"/>
    <cellStyle name="Comma 2 2 2 4 5 2 4 2" xfId="47130" xr:uid="{484D67D5-F064-4B9C-AF1D-8EA35D08B531}"/>
    <cellStyle name="Comma 2 2 2 4 5 2 4 3" xfId="28876" xr:uid="{19DB21A8-895E-414D-BA7D-5EE2722EA359}"/>
    <cellStyle name="Comma 2 2 2 4 5 2 5" xfId="6972" xr:uid="{F839F354-3523-4D4B-9876-D52AB4F49CF4}"/>
    <cellStyle name="Comma 2 2 2 4 5 2 5 2" xfId="43480" xr:uid="{F223C6D1-1E9D-403F-8AAF-75BDCB289547}"/>
    <cellStyle name="Comma 2 2 2 4 5 2 5 3" xfId="25226" xr:uid="{5A546F7C-878A-4E49-BDCB-8CCC1A577106}"/>
    <cellStyle name="Comma 2 2 2 4 5 2 6" xfId="39830" xr:uid="{DE0A6A3A-BA91-482A-85D9-89D68085BD9E}"/>
    <cellStyle name="Comma 2 2 2 4 5 2 7" xfId="21576" xr:uid="{1AA10AD6-7AE6-4CB4-95A3-D26B35460258}"/>
    <cellStyle name="Comma 2 2 2 4 5 3" xfId="2592" xr:uid="{7C3D2656-1799-42EF-B39D-96C1F4190EEF}"/>
    <cellStyle name="Comma 2 2 2 4 5 3 2" xfId="17192" xr:uid="{433F5CEB-C9E8-4B64-A174-6ADB7C79F100}"/>
    <cellStyle name="Comma 2 2 2 4 5 3 2 2" xfId="53700" xr:uid="{95005720-7BB6-4EB2-BC30-B558857B6E4C}"/>
    <cellStyle name="Comma 2 2 2 4 5 3 2 3" xfId="35446" xr:uid="{443A4EEC-D9BB-44C3-881E-39220830FF65}"/>
    <cellStyle name="Comma 2 2 2 4 5 3 3" xfId="13542" xr:uid="{ABB1C13A-2DC8-4171-893D-1CC7C7E7E3CF}"/>
    <cellStyle name="Comma 2 2 2 4 5 3 3 2" xfId="50050" xr:uid="{3CC5C883-2F87-4CD4-9213-9E69ECD295B7}"/>
    <cellStyle name="Comma 2 2 2 4 5 3 3 3" xfId="31796" xr:uid="{139BC563-0223-484A-B8BB-5FE6BCA7C631}"/>
    <cellStyle name="Comma 2 2 2 4 5 3 4" xfId="9892" xr:uid="{3BDAD3E2-36A6-4B21-A3E1-FEDA4CB4D7D8}"/>
    <cellStyle name="Comma 2 2 2 4 5 3 4 2" xfId="46400" xr:uid="{66B5179C-519F-42C3-8121-B0F6F6663C29}"/>
    <cellStyle name="Comma 2 2 2 4 5 3 4 3" xfId="28146" xr:uid="{40C165FE-EAE0-4AB7-9393-F9E9464E4789}"/>
    <cellStyle name="Comma 2 2 2 4 5 3 5" xfId="6242" xr:uid="{E33A0570-6345-4781-A4EE-821B00BD0FF0}"/>
    <cellStyle name="Comma 2 2 2 4 5 3 5 2" xfId="42750" xr:uid="{D43233EF-1040-4A0A-B9B4-83B49C9709B4}"/>
    <cellStyle name="Comma 2 2 2 4 5 3 5 3" xfId="24496" xr:uid="{30B5F6E9-C970-44BF-9332-B6F15F6983C7}"/>
    <cellStyle name="Comma 2 2 2 4 5 3 6" xfId="39100" xr:uid="{C6800DA6-0060-4D06-A9DB-020F1458C37C}"/>
    <cellStyle name="Comma 2 2 2 4 5 3 7" xfId="20846" xr:uid="{D9B8D7D0-4661-4CCF-A349-EF1C212A0AAA}"/>
    <cellStyle name="Comma 2 2 2 4 5 4" xfId="1862" xr:uid="{B7D3F679-8CCB-4CB4-BFD9-E58F8898129A}"/>
    <cellStyle name="Comma 2 2 2 4 5 4 2" xfId="16462" xr:uid="{726A4D48-9ACB-4EC7-A3DE-F6712E987161}"/>
    <cellStyle name="Comma 2 2 2 4 5 4 2 2" xfId="52970" xr:uid="{E00AA3C4-FF12-4DB1-902A-675DB9E6F396}"/>
    <cellStyle name="Comma 2 2 2 4 5 4 2 3" xfId="34716" xr:uid="{2408DB74-01DD-4CD7-B380-34E02D2D714F}"/>
    <cellStyle name="Comma 2 2 2 4 5 4 3" xfId="12812" xr:uid="{7F604DD4-BE20-4DF8-B276-14E8BC232E38}"/>
    <cellStyle name="Comma 2 2 2 4 5 4 3 2" xfId="49320" xr:uid="{24BA6C1B-938B-4E0E-B5CD-3CD374616E53}"/>
    <cellStyle name="Comma 2 2 2 4 5 4 3 3" xfId="31066" xr:uid="{5175DAFD-0BD0-497F-9BCD-A2ED313E8DF2}"/>
    <cellStyle name="Comma 2 2 2 4 5 4 4" xfId="9162" xr:uid="{00166F27-5621-4C66-9751-D7985EB6A90C}"/>
    <cellStyle name="Comma 2 2 2 4 5 4 4 2" xfId="45670" xr:uid="{21C46A1A-CF8B-49C1-9882-CD06FBBC5579}"/>
    <cellStyle name="Comma 2 2 2 4 5 4 4 3" xfId="27416" xr:uid="{E1800FB7-88F6-4638-925F-EA7B64BD7EED}"/>
    <cellStyle name="Comma 2 2 2 4 5 4 5" xfId="5512" xr:uid="{E606F751-A261-48E1-83A2-4275BEA42F24}"/>
    <cellStyle name="Comma 2 2 2 4 5 4 5 2" xfId="42020" xr:uid="{CB358284-315F-4C6D-8089-7E6685C690A6}"/>
    <cellStyle name="Comma 2 2 2 4 5 4 5 3" xfId="23766" xr:uid="{9C1289B4-B0FD-4425-B17C-6C501C7D735F}"/>
    <cellStyle name="Comma 2 2 2 4 5 4 6" xfId="38370" xr:uid="{1B7DB521-8583-4185-AB7F-CEED737B1AC5}"/>
    <cellStyle name="Comma 2 2 2 4 5 4 7" xfId="20116" xr:uid="{63126346-1D69-4885-897A-6D859F2047EB}"/>
    <cellStyle name="Comma 2 2 2 4 5 5" xfId="1132" xr:uid="{D24BB951-C4F2-4DC8-BDA8-1D76316DD33F}"/>
    <cellStyle name="Comma 2 2 2 4 5 5 2" xfId="15732" xr:uid="{AC7D516D-60AE-448C-B74B-DC1A1B5E5B92}"/>
    <cellStyle name="Comma 2 2 2 4 5 5 2 2" xfId="52240" xr:uid="{F6D7C211-AB34-40D6-AF7E-ABB664493A8E}"/>
    <cellStyle name="Comma 2 2 2 4 5 5 2 3" xfId="33986" xr:uid="{70C69080-3587-472E-9AC4-F8875662F939}"/>
    <cellStyle name="Comma 2 2 2 4 5 5 3" xfId="12082" xr:uid="{90D7211B-7810-491E-8098-A30E64350DBD}"/>
    <cellStyle name="Comma 2 2 2 4 5 5 3 2" xfId="48590" xr:uid="{D8398735-9CAB-4E82-9FB5-56F146F38EAB}"/>
    <cellStyle name="Comma 2 2 2 4 5 5 3 3" xfId="30336" xr:uid="{3CA3DF47-BB9B-4F09-996A-3A45218B2D8B}"/>
    <cellStyle name="Comma 2 2 2 4 5 5 4" xfId="8432" xr:uid="{3FD1D5CF-DC19-42DC-B8DF-54912E2203DF}"/>
    <cellStyle name="Comma 2 2 2 4 5 5 4 2" xfId="44940" xr:uid="{45AC9A1E-5410-41DE-A0C8-AA60D964F281}"/>
    <cellStyle name="Comma 2 2 2 4 5 5 4 3" xfId="26686" xr:uid="{0CCD8209-F4AD-4D72-B168-760D3EF595E4}"/>
    <cellStyle name="Comma 2 2 2 4 5 5 5" xfId="4782" xr:uid="{F1083483-154B-4755-BEDA-9A6524D844E6}"/>
    <cellStyle name="Comma 2 2 2 4 5 5 5 2" xfId="41290" xr:uid="{4BC2B4A1-5F70-4E76-BE10-D0B15C9E3F23}"/>
    <cellStyle name="Comma 2 2 2 4 5 5 5 3" xfId="23036" xr:uid="{82B67CF1-881E-49EA-8E53-CF59EE15B3E4}"/>
    <cellStyle name="Comma 2 2 2 4 5 5 6" xfId="37640" xr:uid="{182B5DED-8B0B-4FAC-86F3-27454B8691BB}"/>
    <cellStyle name="Comma 2 2 2 4 5 5 7" xfId="19386" xr:uid="{E69CD4E1-210C-4F84-8DD2-6D5BE9319E83}"/>
    <cellStyle name="Comma 2 2 2 4 5 6" xfId="15002" xr:uid="{BF242DDE-97C0-4BFA-B647-E924DDDC8085}"/>
    <cellStyle name="Comma 2 2 2 4 5 6 2" xfId="51510" xr:uid="{D04B4833-BACD-468C-994E-B9B756E89751}"/>
    <cellStyle name="Comma 2 2 2 4 5 6 3" xfId="33256" xr:uid="{2C253A9F-D8A7-4FBF-B2BB-1A64F2EE1C23}"/>
    <cellStyle name="Comma 2 2 2 4 5 7" xfId="11352" xr:uid="{4E88A15D-304B-45B1-B681-EFDBE5062F67}"/>
    <cellStyle name="Comma 2 2 2 4 5 7 2" xfId="47860" xr:uid="{2128637F-D777-431B-A24D-E89F78F1E9AE}"/>
    <cellStyle name="Comma 2 2 2 4 5 7 3" xfId="29606" xr:uid="{000EA16D-4D1C-47D2-9AA8-963ED77B4ED2}"/>
    <cellStyle name="Comma 2 2 2 4 5 8" xfId="7702" xr:uid="{EE750C29-73FA-4307-AEDF-275AC418A1B3}"/>
    <cellStyle name="Comma 2 2 2 4 5 8 2" xfId="44210" xr:uid="{044E2441-EBA4-4673-99E9-16D125D48EBF}"/>
    <cellStyle name="Comma 2 2 2 4 5 8 3" xfId="25956" xr:uid="{028754A4-44C0-479D-A048-3F834BE1EF60}"/>
    <cellStyle name="Comma 2 2 2 4 5 9" xfId="4052" xr:uid="{3246FBB1-DA12-43B3-B571-84D540118FC1}"/>
    <cellStyle name="Comma 2 2 2 4 5 9 2" xfId="40560" xr:uid="{E05543E1-CBE1-4A83-B1FC-BC545EB894F3}"/>
    <cellStyle name="Comma 2 2 2 4 5 9 3" xfId="22306" xr:uid="{4A8A1310-F900-40F3-B7B6-DAF588A3E709}"/>
    <cellStyle name="Comma 2 2 2 4 6" xfId="298" xr:uid="{43FD6C6D-4977-43DA-AFA4-D390A7378EE8}"/>
    <cellStyle name="Comma 2 2 2 4 6 10" xfId="36806" xr:uid="{A2739B2E-2676-45AC-8673-50931FB123C6}"/>
    <cellStyle name="Comma 2 2 2 4 6 11" xfId="18552" xr:uid="{F4458359-4444-4104-B9DB-E6642DF8AB3D}"/>
    <cellStyle name="Comma 2 2 2 4 6 2" xfId="3218" xr:uid="{73BB1279-7946-4004-B3AD-023C5CC5F65B}"/>
    <cellStyle name="Comma 2 2 2 4 6 2 2" xfId="17818" xr:uid="{0C49783B-877E-4E1E-A549-A56E8A9D7FB4}"/>
    <cellStyle name="Comma 2 2 2 4 6 2 2 2" xfId="54326" xr:uid="{4A0B12DE-C498-4BD8-B1DE-B9520B14B006}"/>
    <cellStyle name="Comma 2 2 2 4 6 2 2 3" xfId="36072" xr:uid="{32CD6E0A-000A-4B74-B000-DD80329C9C1A}"/>
    <cellStyle name="Comma 2 2 2 4 6 2 3" xfId="14168" xr:uid="{1C0B6F59-9F67-4B44-98F4-2D4AA8F84EED}"/>
    <cellStyle name="Comma 2 2 2 4 6 2 3 2" xfId="50676" xr:uid="{FBCD2980-EE9D-43C8-B6E1-45136AE894DA}"/>
    <cellStyle name="Comma 2 2 2 4 6 2 3 3" xfId="32422" xr:uid="{84379288-65FB-4775-A1BC-F0BDD38B716C}"/>
    <cellStyle name="Comma 2 2 2 4 6 2 4" xfId="10518" xr:uid="{7E6FDD74-B8EF-4317-9785-90D6B7E9BC61}"/>
    <cellStyle name="Comma 2 2 2 4 6 2 4 2" xfId="47026" xr:uid="{3B278B96-11E7-4777-8D56-75FE0E62F1CA}"/>
    <cellStyle name="Comma 2 2 2 4 6 2 4 3" xfId="28772" xr:uid="{11DDD390-5D3C-4E79-90FE-53B0C71E66B1}"/>
    <cellStyle name="Comma 2 2 2 4 6 2 5" xfId="6868" xr:uid="{813AE7A7-2238-4590-9411-F431960B1EF3}"/>
    <cellStyle name="Comma 2 2 2 4 6 2 5 2" xfId="43376" xr:uid="{705081A2-2524-468B-8587-F857CE1B2BDF}"/>
    <cellStyle name="Comma 2 2 2 4 6 2 5 3" xfId="25122" xr:uid="{FCB61873-D0D9-48CC-B604-F98B9D3663D6}"/>
    <cellStyle name="Comma 2 2 2 4 6 2 6" xfId="39726" xr:uid="{8BF8388C-9EC8-45F4-98CB-6A93A4C476C2}"/>
    <cellStyle name="Comma 2 2 2 4 6 2 7" xfId="21472" xr:uid="{933C66A9-3295-4DC7-A605-AD3C394E4A24}"/>
    <cellStyle name="Comma 2 2 2 4 6 3" xfId="2488" xr:uid="{2F1BDBBF-A8E8-4993-A7AF-DB69B710DB02}"/>
    <cellStyle name="Comma 2 2 2 4 6 3 2" xfId="17088" xr:uid="{5FF816ED-1DDF-4637-80C1-B9B47489C0AA}"/>
    <cellStyle name="Comma 2 2 2 4 6 3 2 2" xfId="53596" xr:uid="{E6F0DFEA-6EAD-4B81-B18B-07CB515D6C1A}"/>
    <cellStyle name="Comma 2 2 2 4 6 3 2 3" xfId="35342" xr:uid="{61D6E481-A69C-4019-AFB9-2818E468898E}"/>
    <cellStyle name="Comma 2 2 2 4 6 3 3" xfId="13438" xr:uid="{B70040DD-3ADB-4945-A1C7-2F3F6B0CF14A}"/>
    <cellStyle name="Comma 2 2 2 4 6 3 3 2" xfId="49946" xr:uid="{0E3FCB38-5B8C-4CE0-9CD6-6CD9952C665F}"/>
    <cellStyle name="Comma 2 2 2 4 6 3 3 3" xfId="31692" xr:uid="{424E450F-5482-4DE8-8EAC-E6640E504638}"/>
    <cellStyle name="Comma 2 2 2 4 6 3 4" xfId="9788" xr:uid="{E6FFE2D2-2040-4689-B2BC-871C56B7BE5B}"/>
    <cellStyle name="Comma 2 2 2 4 6 3 4 2" xfId="46296" xr:uid="{59D414B6-4662-4518-8903-BDB267B0AA45}"/>
    <cellStyle name="Comma 2 2 2 4 6 3 4 3" xfId="28042" xr:uid="{5120B672-5EEE-4135-9B83-F5554D698657}"/>
    <cellStyle name="Comma 2 2 2 4 6 3 5" xfId="6138" xr:uid="{4E07C9B8-ACD2-4295-AF33-61B10136399C}"/>
    <cellStyle name="Comma 2 2 2 4 6 3 5 2" xfId="42646" xr:uid="{16E9C2C6-EE1E-4810-AA67-61A5D823C765}"/>
    <cellStyle name="Comma 2 2 2 4 6 3 5 3" xfId="24392" xr:uid="{D2534CF7-7B93-46D1-9B14-AF2685AB3789}"/>
    <cellStyle name="Comma 2 2 2 4 6 3 6" xfId="38996" xr:uid="{5B144021-5126-4584-9297-EF9E475EF92B}"/>
    <cellStyle name="Comma 2 2 2 4 6 3 7" xfId="20742" xr:uid="{24DE1AD6-286F-4EC2-89F0-7FC057D143FF}"/>
    <cellStyle name="Comma 2 2 2 4 6 4" xfId="1758" xr:uid="{02267D3B-9E46-4B0C-9BE5-A09D05BD9D19}"/>
    <cellStyle name="Comma 2 2 2 4 6 4 2" xfId="16358" xr:uid="{F6B198F9-1F0E-4C54-8EEB-4BAF962D87F2}"/>
    <cellStyle name="Comma 2 2 2 4 6 4 2 2" xfId="52866" xr:uid="{41608F7C-16EC-4692-8C43-A68C67AE9489}"/>
    <cellStyle name="Comma 2 2 2 4 6 4 2 3" xfId="34612" xr:uid="{B58AFD1C-76B5-42F6-ABE8-8E32F4701C10}"/>
    <cellStyle name="Comma 2 2 2 4 6 4 3" xfId="12708" xr:uid="{CBF37852-C70C-41FE-9EBB-637D1F0D52AE}"/>
    <cellStyle name="Comma 2 2 2 4 6 4 3 2" xfId="49216" xr:uid="{214DB5A9-F85A-4E02-AEE8-43B927BD6210}"/>
    <cellStyle name="Comma 2 2 2 4 6 4 3 3" xfId="30962" xr:uid="{534C124F-56E5-44FF-AD06-AB95A08E1EAB}"/>
    <cellStyle name="Comma 2 2 2 4 6 4 4" xfId="9058" xr:uid="{520CFECB-89CB-4C34-8FC2-DD460804CF0A}"/>
    <cellStyle name="Comma 2 2 2 4 6 4 4 2" xfId="45566" xr:uid="{DA135BDC-0A42-41D0-8891-BFC0DA63DBBE}"/>
    <cellStyle name="Comma 2 2 2 4 6 4 4 3" xfId="27312" xr:uid="{D3922CF3-B13F-419E-9262-FC402A0C788E}"/>
    <cellStyle name="Comma 2 2 2 4 6 4 5" xfId="5408" xr:uid="{9C165D78-E19A-42BC-AFC1-9F29D4BD1A2D}"/>
    <cellStyle name="Comma 2 2 2 4 6 4 5 2" xfId="41916" xr:uid="{1AD33788-9B98-4B52-948B-9B6440B82980}"/>
    <cellStyle name="Comma 2 2 2 4 6 4 5 3" xfId="23662" xr:uid="{4DB32577-0455-4053-BDB3-EAB31AF8E7EA}"/>
    <cellStyle name="Comma 2 2 2 4 6 4 6" xfId="38266" xr:uid="{27708D22-9CA4-4358-A495-CAC451502EAA}"/>
    <cellStyle name="Comma 2 2 2 4 6 4 7" xfId="20012" xr:uid="{4EDBCDC7-D2BA-42F8-96FF-22777C8C3776}"/>
    <cellStyle name="Comma 2 2 2 4 6 5" xfId="1028" xr:uid="{2EE16562-9C77-4922-865C-679CCB3A74F1}"/>
    <cellStyle name="Comma 2 2 2 4 6 5 2" xfId="15628" xr:uid="{CCB37D88-5483-4B00-83D4-9C3E475FFD89}"/>
    <cellStyle name="Comma 2 2 2 4 6 5 2 2" xfId="52136" xr:uid="{21302967-A32C-4E86-975E-861112551FBD}"/>
    <cellStyle name="Comma 2 2 2 4 6 5 2 3" xfId="33882" xr:uid="{5073D676-2676-4871-99EA-29E8ECF0ACEF}"/>
    <cellStyle name="Comma 2 2 2 4 6 5 3" xfId="11978" xr:uid="{68B1C8ED-1FF9-4FDB-BD68-228EA6859E1A}"/>
    <cellStyle name="Comma 2 2 2 4 6 5 3 2" xfId="48486" xr:uid="{05F8B230-E90F-453E-8AC6-0AAB250834CA}"/>
    <cellStyle name="Comma 2 2 2 4 6 5 3 3" xfId="30232" xr:uid="{ACD54753-348F-44EE-A22B-EA6737A27593}"/>
    <cellStyle name="Comma 2 2 2 4 6 5 4" xfId="8328" xr:uid="{90B68F9A-103C-465C-A655-4720FCCA9BA4}"/>
    <cellStyle name="Comma 2 2 2 4 6 5 4 2" xfId="44836" xr:uid="{9E3929B9-D5E5-4466-A4F8-98AAB93913D7}"/>
    <cellStyle name="Comma 2 2 2 4 6 5 4 3" xfId="26582" xr:uid="{C2448E2B-A7CD-4F38-8253-32CAC41E839A}"/>
    <cellStyle name="Comma 2 2 2 4 6 5 5" xfId="4678" xr:uid="{51D144BD-CBC7-4683-98B8-0BA8310FE30B}"/>
    <cellStyle name="Comma 2 2 2 4 6 5 5 2" xfId="41186" xr:uid="{4A5BFC3E-3112-4BF0-8777-F51FCE334293}"/>
    <cellStyle name="Comma 2 2 2 4 6 5 5 3" xfId="22932" xr:uid="{E8D24CFC-7CDA-425A-BCF4-304356CC8B51}"/>
    <cellStyle name="Comma 2 2 2 4 6 5 6" xfId="37536" xr:uid="{7EA978A6-D85A-4ED6-B61D-27430A612660}"/>
    <cellStyle name="Comma 2 2 2 4 6 5 7" xfId="19282" xr:uid="{B69F15EC-B344-4494-8EFA-F74918BB98F3}"/>
    <cellStyle name="Comma 2 2 2 4 6 6" xfId="14898" xr:uid="{CDBEC45B-F8FE-4B23-9057-9D994DE783EA}"/>
    <cellStyle name="Comma 2 2 2 4 6 6 2" xfId="51406" xr:uid="{952C3754-9B05-4073-9E14-E650E1105FAD}"/>
    <cellStyle name="Comma 2 2 2 4 6 6 3" xfId="33152" xr:uid="{55908690-7C2C-4EB8-B036-2588AF75DF5D}"/>
    <cellStyle name="Comma 2 2 2 4 6 7" xfId="11248" xr:uid="{89961DF4-F592-4A6B-A1E0-720C14F816D0}"/>
    <cellStyle name="Comma 2 2 2 4 6 7 2" xfId="47756" xr:uid="{B9AD55A4-1EFA-4C1F-B6B8-0047E0346D31}"/>
    <cellStyle name="Comma 2 2 2 4 6 7 3" xfId="29502" xr:uid="{0AAA3B27-9BE7-4190-92ED-F33CF62FBF85}"/>
    <cellStyle name="Comma 2 2 2 4 6 8" xfId="7598" xr:uid="{1560F390-4FBD-4811-8E40-F5627C28DB45}"/>
    <cellStyle name="Comma 2 2 2 4 6 8 2" xfId="44106" xr:uid="{E0F2FAC8-C868-4C56-A5DB-06B49323366C}"/>
    <cellStyle name="Comma 2 2 2 4 6 8 3" xfId="25852" xr:uid="{CF8AC7A6-1C86-4E89-935B-921242D27B52}"/>
    <cellStyle name="Comma 2 2 2 4 6 9" xfId="3948" xr:uid="{F87F7106-167B-416F-84FC-F21B6D8ABEEE}"/>
    <cellStyle name="Comma 2 2 2 4 6 9 2" xfId="40456" xr:uid="{61BB7428-DB6F-47CD-BC64-67492349D454}"/>
    <cellStyle name="Comma 2 2 2 4 6 9 3" xfId="22202" xr:uid="{8629BFE2-C7BE-4017-B662-F9FF4EC4DAF5}"/>
    <cellStyle name="Comma 2 2 2 4 7" xfId="194" xr:uid="{39C287DD-5E5F-4755-B690-50DC29CED8BF}"/>
    <cellStyle name="Comma 2 2 2 4 7 10" xfId="36702" xr:uid="{7B0AFF9C-28E8-4BC9-A1A6-24C7ED76FBA6}"/>
    <cellStyle name="Comma 2 2 2 4 7 11" xfId="18448" xr:uid="{3A5C3630-4A29-4A32-9C00-9A50D2D6DE85}"/>
    <cellStyle name="Comma 2 2 2 4 7 2" xfId="3114" xr:uid="{68AC1B6B-71A2-4877-9602-B5BFA662046E}"/>
    <cellStyle name="Comma 2 2 2 4 7 2 2" xfId="17714" xr:uid="{1B34A3BC-C932-4BF5-BB43-B910AB4A4317}"/>
    <cellStyle name="Comma 2 2 2 4 7 2 2 2" xfId="54222" xr:uid="{32498432-3D6E-4C86-83D4-3EA036F05903}"/>
    <cellStyle name="Comma 2 2 2 4 7 2 2 3" xfId="35968" xr:uid="{98FDBB67-6409-46E7-B25B-02637670873F}"/>
    <cellStyle name="Comma 2 2 2 4 7 2 3" xfId="14064" xr:uid="{262E2E0B-07B7-4CB1-9961-51CEEB0038B0}"/>
    <cellStyle name="Comma 2 2 2 4 7 2 3 2" xfId="50572" xr:uid="{38456D2C-DAE6-4669-8DB9-CF3F0D173F9C}"/>
    <cellStyle name="Comma 2 2 2 4 7 2 3 3" xfId="32318" xr:uid="{CFDB6784-23A9-4614-8056-CA5222C48A68}"/>
    <cellStyle name="Comma 2 2 2 4 7 2 4" xfId="10414" xr:uid="{A4C29B89-8931-48F3-B029-8075A7CF4127}"/>
    <cellStyle name="Comma 2 2 2 4 7 2 4 2" xfId="46922" xr:uid="{0CC96266-8DF1-4EE9-9518-FEF21E7E916E}"/>
    <cellStyle name="Comma 2 2 2 4 7 2 4 3" xfId="28668" xr:uid="{457A6726-63DA-43E2-88A5-44B991BF8901}"/>
    <cellStyle name="Comma 2 2 2 4 7 2 5" xfId="6764" xr:uid="{E48F7E97-FE00-4609-9146-9077C0A87BFD}"/>
    <cellStyle name="Comma 2 2 2 4 7 2 5 2" xfId="43272" xr:uid="{CD6F2AA8-9ACE-434B-8F42-F5E4AE42717C}"/>
    <cellStyle name="Comma 2 2 2 4 7 2 5 3" xfId="25018" xr:uid="{C88D1010-7281-44D0-8088-940B075C4FFF}"/>
    <cellStyle name="Comma 2 2 2 4 7 2 6" xfId="39622" xr:uid="{8FA3685A-CF3A-48D1-AD89-1471470F219C}"/>
    <cellStyle name="Comma 2 2 2 4 7 2 7" xfId="21368" xr:uid="{FDE815DE-E118-4F9E-AB29-A81BDA03641E}"/>
    <cellStyle name="Comma 2 2 2 4 7 3" xfId="2384" xr:uid="{595783C9-6AC9-430F-8D15-D4CA44A9193A}"/>
    <cellStyle name="Comma 2 2 2 4 7 3 2" xfId="16984" xr:uid="{5C942003-C00F-41BF-8049-55A98D2EF2B0}"/>
    <cellStyle name="Comma 2 2 2 4 7 3 2 2" xfId="53492" xr:uid="{C96D9581-A2B8-483C-9390-91DC2FB70203}"/>
    <cellStyle name="Comma 2 2 2 4 7 3 2 3" xfId="35238" xr:uid="{381FE901-B93D-48C7-996E-4D2F63F7112F}"/>
    <cellStyle name="Comma 2 2 2 4 7 3 3" xfId="13334" xr:uid="{90354C44-D1E1-4814-A7C5-AC554522D0FE}"/>
    <cellStyle name="Comma 2 2 2 4 7 3 3 2" xfId="49842" xr:uid="{EDEC14BC-0F63-445C-8A20-F41B68597F8F}"/>
    <cellStyle name="Comma 2 2 2 4 7 3 3 3" xfId="31588" xr:uid="{4CF47073-6C1F-4269-B5D0-630411086E67}"/>
    <cellStyle name="Comma 2 2 2 4 7 3 4" xfId="9684" xr:uid="{C6E0CBBB-0A23-46BC-850A-360A74D85343}"/>
    <cellStyle name="Comma 2 2 2 4 7 3 4 2" xfId="46192" xr:uid="{1576809E-6FD5-4BC3-9820-F2F5EF2030A6}"/>
    <cellStyle name="Comma 2 2 2 4 7 3 4 3" xfId="27938" xr:uid="{EF54CC4E-6400-4C3A-8DB0-2959748CFF12}"/>
    <cellStyle name="Comma 2 2 2 4 7 3 5" xfId="6034" xr:uid="{1E151CC3-1851-4761-B6BD-C6CB5E35EDE8}"/>
    <cellStyle name="Comma 2 2 2 4 7 3 5 2" xfId="42542" xr:uid="{F2E76431-E03C-43FE-8046-DAFD208DBADB}"/>
    <cellStyle name="Comma 2 2 2 4 7 3 5 3" xfId="24288" xr:uid="{B1E96301-223E-4B22-B095-9FA706E53B2F}"/>
    <cellStyle name="Comma 2 2 2 4 7 3 6" xfId="38892" xr:uid="{D7714A9F-C032-4B22-9F1B-8BC485C1EF34}"/>
    <cellStyle name="Comma 2 2 2 4 7 3 7" xfId="20638" xr:uid="{3BE00B41-47DA-423B-8D97-E74E9A7995BA}"/>
    <cellStyle name="Comma 2 2 2 4 7 4" xfId="1654" xr:uid="{7AC6B857-FB47-469F-B923-6AC9501E8BBC}"/>
    <cellStyle name="Comma 2 2 2 4 7 4 2" xfId="16254" xr:uid="{F6503AC2-6CA4-4179-90A5-47A0AC46B9EF}"/>
    <cellStyle name="Comma 2 2 2 4 7 4 2 2" xfId="52762" xr:uid="{2F768BA3-C555-42B1-83EC-BF813C0D583E}"/>
    <cellStyle name="Comma 2 2 2 4 7 4 2 3" xfId="34508" xr:uid="{4C07A157-C3CA-4CC7-B549-EAFED348A890}"/>
    <cellStyle name="Comma 2 2 2 4 7 4 3" xfId="12604" xr:uid="{8CD23A08-B669-4738-84CE-B0975252D881}"/>
    <cellStyle name="Comma 2 2 2 4 7 4 3 2" xfId="49112" xr:uid="{DE592C5D-9D52-41D9-B357-0668170B22DF}"/>
    <cellStyle name="Comma 2 2 2 4 7 4 3 3" xfId="30858" xr:uid="{A532A356-F57E-4484-83CD-5EC6397D3B2E}"/>
    <cellStyle name="Comma 2 2 2 4 7 4 4" xfId="8954" xr:uid="{91708DAC-9B06-4DD9-8C78-4311F4914D1B}"/>
    <cellStyle name="Comma 2 2 2 4 7 4 4 2" xfId="45462" xr:uid="{50736252-FA9B-45D5-878C-E483D46B5E05}"/>
    <cellStyle name="Comma 2 2 2 4 7 4 4 3" xfId="27208" xr:uid="{F8F6DC86-2E1F-406A-BB73-C98CD4ED6FB5}"/>
    <cellStyle name="Comma 2 2 2 4 7 4 5" xfId="5304" xr:uid="{71440C7D-2938-418C-AFEB-1FBBE22CAB6F}"/>
    <cellStyle name="Comma 2 2 2 4 7 4 5 2" xfId="41812" xr:uid="{F5967585-728C-4FA7-B44B-D5227CE2534E}"/>
    <cellStyle name="Comma 2 2 2 4 7 4 5 3" xfId="23558" xr:uid="{82E49E91-8FDE-4D13-B66B-4558323A0B01}"/>
    <cellStyle name="Comma 2 2 2 4 7 4 6" xfId="38162" xr:uid="{B90DCC4C-867D-46B7-869E-568EEAB94F4C}"/>
    <cellStyle name="Comma 2 2 2 4 7 4 7" xfId="19908" xr:uid="{8804A415-E862-4587-8B1F-B8938C671E6B}"/>
    <cellStyle name="Comma 2 2 2 4 7 5" xfId="924" xr:uid="{58023E33-DED6-4B79-8DBD-720B5FC2549A}"/>
    <cellStyle name="Comma 2 2 2 4 7 5 2" xfId="15524" xr:uid="{6092C8F5-5C6E-44BF-BB73-CF06A22853D9}"/>
    <cellStyle name="Comma 2 2 2 4 7 5 2 2" xfId="52032" xr:uid="{D3953C7B-68C9-43DA-A848-9968189281F4}"/>
    <cellStyle name="Comma 2 2 2 4 7 5 2 3" xfId="33778" xr:uid="{33BBFF68-40E4-4774-AB7A-84E2659AADD3}"/>
    <cellStyle name="Comma 2 2 2 4 7 5 3" xfId="11874" xr:uid="{511049E1-6291-4612-89DE-7E478FE5CF17}"/>
    <cellStyle name="Comma 2 2 2 4 7 5 3 2" xfId="48382" xr:uid="{B6A285A7-353A-4117-8E62-AAF092641ED4}"/>
    <cellStyle name="Comma 2 2 2 4 7 5 3 3" xfId="30128" xr:uid="{E258D199-173B-48AB-8B7A-1129541947A4}"/>
    <cellStyle name="Comma 2 2 2 4 7 5 4" xfId="8224" xr:uid="{FC5AB270-D087-4077-B647-578A7B7582E6}"/>
    <cellStyle name="Comma 2 2 2 4 7 5 4 2" xfId="44732" xr:uid="{0923BCF1-9A93-4752-82BA-6B5AF130E3E5}"/>
    <cellStyle name="Comma 2 2 2 4 7 5 4 3" xfId="26478" xr:uid="{241EFEC1-B61D-4902-8A9B-A3AF96D43A93}"/>
    <cellStyle name="Comma 2 2 2 4 7 5 5" xfId="4574" xr:uid="{495B2770-C57E-4952-AF2C-2A794E9A379B}"/>
    <cellStyle name="Comma 2 2 2 4 7 5 5 2" xfId="41082" xr:uid="{6AF6AB24-E6A1-4943-883A-1D8EC16EB520}"/>
    <cellStyle name="Comma 2 2 2 4 7 5 5 3" xfId="22828" xr:uid="{B69B9A4E-BB4F-4452-92D4-3D5F98F126E8}"/>
    <cellStyle name="Comma 2 2 2 4 7 5 6" xfId="37432" xr:uid="{E9C6B607-EE5A-4434-8653-08DBAD23A0B2}"/>
    <cellStyle name="Comma 2 2 2 4 7 5 7" xfId="19178" xr:uid="{D84A7C6E-B5CE-4AB7-8C44-0C089374AEE9}"/>
    <cellStyle name="Comma 2 2 2 4 7 6" xfId="14794" xr:uid="{DC58F119-FB8F-4ABE-8564-CE387AC9C2EC}"/>
    <cellStyle name="Comma 2 2 2 4 7 6 2" xfId="51302" xr:uid="{59A0403E-6E17-4E90-B3F1-28AD17B8587D}"/>
    <cellStyle name="Comma 2 2 2 4 7 6 3" xfId="33048" xr:uid="{1F07FFC6-149E-4534-BF77-11D96C63B823}"/>
    <cellStyle name="Comma 2 2 2 4 7 7" xfId="11144" xr:uid="{67A736CA-C9F9-4E4D-9FF7-3031030E0BF3}"/>
    <cellStyle name="Comma 2 2 2 4 7 7 2" xfId="47652" xr:uid="{4398F528-391A-470A-90AE-5C8E786B4D22}"/>
    <cellStyle name="Comma 2 2 2 4 7 7 3" xfId="29398" xr:uid="{CDB0BC3A-38A7-44CD-BAA5-A7BD16A38FD9}"/>
    <cellStyle name="Comma 2 2 2 4 7 8" xfId="7494" xr:uid="{922D6AC7-555F-4A10-BD65-7C5ECA5EE6D0}"/>
    <cellStyle name="Comma 2 2 2 4 7 8 2" xfId="44002" xr:uid="{AB483012-52BE-4C1D-8657-56E08AA1FA07}"/>
    <cellStyle name="Comma 2 2 2 4 7 8 3" xfId="25748" xr:uid="{C8CC1D05-5F23-4899-BC68-077487CA60E0}"/>
    <cellStyle name="Comma 2 2 2 4 7 9" xfId="3844" xr:uid="{BC5F554E-1F12-4EBF-A347-E81D00107AA3}"/>
    <cellStyle name="Comma 2 2 2 4 7 9 2" xfId="40352" xr:uid="{68AC2850-B7B3-49CE-99AD-FFFAA9751408}"/>
    <cellStyle name="Comma 2 2 2 4 7 9 3" xfId="22098" xr:uid="{B88D0C3A-A9D0-4D2E-AFAE-E197EC9CEDEA}"/>
    <cellStyle name="Comma 2 2 2 4 8" xfId="3010" xr:uid="{8D64C2F5-B710-4D74-97F4-245ECB09D4DB}"/>
    <cellStyle name="Comma 2 2 2 4 8 2" xfId="17610" xr:uid="{71FC1445-1DA5-464C-8563-CBA72EAE83AD}"/>
    <cellStyle name="Comma 2 2 2 4 8 2 2" xfId="54118" xr:uid="{ADB9ED6F-9F50-45A0-B150-F66F6EACEADA}"/>
    <cellStyle name="Comma 2 2 2 4 8 2 3" xfId="35864" xr:uid="{17C6FA24-7112-4930-BE5F-71B0E5003C5E}"/>
    <cellStyle name="Comma 2 2 2 4 8 3" xfId="13960" xr:uid="{32C27CB2-F171-4151-B0BB-67CB7D5CF2CF}"/>
    <cellStyle name="Comma 2 2 2 4 8 3 2" xfId="50468" xr:uid="{F1AEFCB3-9C15-47D3-8CAE-6B0675DF41B0}"/>
    <cellStyle name="Comma 2 2 2 4 8 3 3" xfId="32214" xr:uid="{726CA7A2-EDA9-4991-A380-567FCDBD4FBA}"/>
    <cellStyle name="Comma 2 2 2 4 8 4" xfId="10310" xr:uid="{198541E8-F91C-4C9E-B9DC-1E98AF42CBC2}"/>
    <cellStyle name="Comma 2 2 2 4 8 4 2" xfId="46818" xr:uid="{72CE7A41-8C82-4999-AAD3-3338ED54F3C9}"/>
    <cellStyle name="Comma 2 2 2 4 8 4 3" xfId="28564" xr:uid="{56E009CE-D3FD-4837-9A70-D61F49B679FE}"/>
    <cellStyle name="Comma 2 2 2 4 8 5" xfId="6660" xr:uid="{41271F5D-ECA3-4019-A8BE-25F4927B353E}"/>
    <cellStyle name="Comma 2 2 2 4 8 5 2" xfId="43168" xr:uid="{F356CDB3-EDA4-4941-B69D-345850FE99A2}"/>
    <cellStyle name="Comma 2 2 2 4 8 5 3" xfId="24914" xr:uid="{E61B12D5-3C47-4AC7-A1DA-AE587BAD83A7}"/>
    <cellStyle name="Comma 2 2 2 4 8 6" xfId="39518" xr:uid="{C34CD0E4-1C19-45AB-8A6B-D173D10329BF}"/>
    <cellStyle name="Comma 2 2 2 4 8 7" xfId="21264" xr:uid="{4A72F9FD-94F6-466F-A78D-AE7D2451A00E}"/>
    <cellStyle name="Comma 2 2 2 4 9" xfId="2280" xr:uid="{B16B7415-C24E-4490-9BD9-CE4AD682B6B7}"/>
    <cellStyle name="Comma 2 2 2 4 9 2" xfId="16880" xr:uid="{E5425DA2-9921-48EC-BDC5-0E5B0CDF44DF}"/>
    <cellStyle name="Comma 2 2 2 4 9 2 2" xfId="53388" xr:uid="{8EC2DA3B-3F3F-4CF0-BA92-9B34CE27F858}"/>
    <cellStyle name="Comma 2 2 2 4 9 2 3" xfId="35134" xr:uid="{ED873590-2E75-4409-80F3-96B7AB10F3B6}"/>
    <cellStyle name="Comma 2 2 2 4 9 3" xfId="13230" xr:uid="{5E120A13-E235-4D98-93F3-E6C0AFC7592D}"/>
    <cellStyle name="Comma 2 2 2 4 9 3 2" xfId="49738" xr:uid="{6AB5DAE2-C43B-48CF-A28E-E22FC1871704}"/>
    <cellStyle name="Comma 2 2 2 4 9 3 3" xfId="31484" xr:uid="{F24697D8-D463-4AB1-9AB5-FECB23451A43}"/>
    <cellStyle name="Comma 2 2 2 4 9 4" xfId="9580" xr:uid="{39D1D184-CEC4-4CCF-A3AB-D696B8D07B16}"/>
    <cellStyle name="Comma 2 2 2 4 9 4 2" xfId="46088" xr:uid="{32F3B9D5-2B59-421F-8424-93F3CA288991}"/>
    <cellStyle name="Comma 2 2 2 4 9 4 3" xfId="27834" xr:uid="{9C7E612D-FAB8-46F5-A061-74062554CD79}"/>
    <cellStyle name="Comma 2 2 2 4 9 5" xfId="5930" xr:uid="{358933C8-B58F-4FB6-944E-ED37C676FBD8}"/>
    <cellStyle name="Comma 2 2 2 4 9 5 2" xfId="42438" xr:uid="{8EB13803-DF4F-4448-995F-B240BD2FE39B}"/>
    <cellStyle name="Comma 2 2 2 4 9 5 3" xfId="24184" xr:uid="{40C06A6C-3971-42E5-BCB0-4CFE55324CA4}"/>
    <cellStyle name="Comma 2 2 2 4 9 6" xfId="38788" xr:uid="{46E513FF-4FF7-4706-B81D-AC5C2A5DDAB8}"/>
    <cellStyle name="Comma 2 2 2 4 9 7" xfId="20534" xr:uid="{9A835422-CB64-43C3-964F-9E3CB7D4DA67}"/>
    <cellStyle name="Comma 2 2 2 5" xfId="52" xr:uid="{B16BB4C6-4563-4BD3-B89E-2C253C1B9384}"/>
    <cellStyle name="Comma 2 2 2 5 10" xfId="1518" xr:uid="{692137D5-73A1-4B7C-BA70-4B81E98F2FF4}"/>
    <cellStyle name="Comma 2 2 2 5 10 2" xfId="16118" xr:uid="{29B3ABE6-05D7-4523-8A0F-4FCB2853AC32}"/>
    <cellStyle name="Comma 2 2 2 5 10 2 2" xfId="52626" xr:uid="{6B9519F3-689B-43D9-B0EE-C4F1AFBDBA28}"/>
    <cellStyle name="Comma 2 2 2 5 10 2 3" xfId="34372" xr:uid="{588D3B91-8F68-4189-AAE7-04A1A7C6DEFF}"/>
    <cellStyle name="Comma 2 2 2 5 10 3" xfId="12468" xr:uid="{FAF0CACF-904F-463D-9C15-B3787A396184}"/>
    <cellStyle name="Comma 2 2 2 5 10 3 2" xfId="48976" xr:uid="{BCECFEFF-BC14-45EE-B84C-AE17E2764360}"/>
    <cellStyle name="Comma 2 2 2 5 10 3 3" xfId="30722" xr:uid="{9C73CB2F-A199-43D5-8DF0-249DC89AD815}"/>
    <cellStyle name="Comma 2 2 2 5 10 4" xfId="8818" xr:uid="{26D6402F-FDF5-4700-845A-7D4C7AACD75B}"/>
    <cellStyle name="Comma 2 2 2 5 10 4 2" xfId="45326" xr:uid="{99F818EF-1789-4CBD-AC17-B4AA8A0DB67F}"/>
    <cellStyle name="Comma 2 2 2 5 10 4 3" xfId="27072" xr:uid="{2776E38B-0597-44F4-AF19-7587F9C04577}"/>
    <cellStyle name="Comma 2 2 2 5 10 5" xfId="5168" xr:uid="{1D5F84FA-B4D0-4083-AF1C-963E722AE298}"/>
    <cellStyle name="Comma 2 2 2 5 10 5 2" xfId="41676" xr:uid="{E6FD19E7-6451-4EFC-876F-84DFF215137B}"/>
    <cellStyle name="Comma 2 2 2 5 10 5 3" xfId="23422" xr:uid="{D04D714F-27DD-4188-8A7F-18C2046E1280}"/>
    <cellStyle name="Comma 2 2 2 5 10 6" xfId="38026" xr:uid="{08D3F93C-5D8A-484A-928B-5E1AF4F2D49E}"/>
    <cellStyle name="Comma 2 2 2 5 10 7" xfId="19772" xr:uid="{5924FF06-2936-444A-909A-3ADE21616EB9}"/>
    <cellStyle name="Comma 2 2 2 5 11" xfId="788" xr:uid="{F74AF145-4133-4E06-A7E8-9F5035A7E867}"/>
    <cellStyle name="Comma 2 2 2 5 11 2" xfId="15388" xr:uid="{4331E5AE-F8C1-4268-A6D3-25EB41060C5D}"/>
    <cellStyle name="Comma 2 2 2 5 11 2 2" xfId="51896" xr:uid="{887D4157-DB2A-4E00-9C0C-4D71FB96076A}"/>
    <cellStyle name="Comma 2 2 2 5 11 2 3" xfId="33642" xr:uid="{61208E93-E9E2-4671-B45A-8BC620DBE057}"/>
    <cellStyle name="Comma 2 2 2 5 11 3" xfId="11738" xr:uid="{8E627396-413F-4A44-9F6E-28321545C979}"/>
    <cellStyle name="Comma 2 2 2 5 11 3 2" xfId="48246" xr:uid="{EAAAB5B2-D044-4BD4-99BE-63C7C88069C3}"/>
    <cellStyle name="Comma 2 2 2 5 11 3 3" xfId="29992" xr:uid="{2275943B-E006-4D43-B00E-1CF042C97272}"/>
    <cellStyle name="Comma 2 2 2 5 11 4" xfId="8088" xr:uid="{8E7A6EB6-1996-4DE1-BEBE-5D667F22CCF7}"/>
    <cellStyle name="Comma 2 2 2 5 11 4 2" xfId="44596" xr:uid="{BCB290E5-5BCC-496A-946B-98643EDEF767}"/>
    <cellStyle name="Comma 2 2 2 5 11 4 3" xfId="26342" xr:uid="{7B8AA898-2CAE-467E-89BB-465B98C84A6B}"/>
    <cellStyle name="Comma 2 2 2 5 11 5" xfId="4438" xr:uid="{A6F771EA-9300-4FC1-8960-873C4F478924}"/>
    <cellStyle name="Comma 2 2 2 5 11 5 2" xfId="40946" xr:uid="{90292CA4-1C03-4DF6-A8B3-4DBDB8F7D229}"/>
    <cellStyle name="Comma 2 2 2 5 11 5 3" xfId="22692" xr:uid="{D435E7DF-BAA4-40F7-8E55-77A585D04116}"/>
    <cellStyle name="Comma 2 2 2 5 11 6" xfId="37296" xr:uid="{46431A35-8D96-4EDF-B055-C849E71F3899}"/>
    <cellStyle name="Comma 2 2 2 5 11 7" xfId="19042" xr:uid="{566B7B1B-0FA0-464E-8325-72BBD39A5773}"/>
    <cellStyle name="Comma 2 2 2 5 12" xfId="14658" xr:uid="{0CB03826-9E78-4DAC-B6AE-64F773DF233A}"/>
    <cellStyle name="Comma 2 2 2 5 12 2" xfId="51166" xr:uid="{E07459E6-0B1E-411D-BCD9-73BE76B75F68}"/>
    <cellStyle name="Comma 2 2 2 5 12 3" xfId="32912" xr:uid="{F0F33476-134A-4635-9369-C3CD406F9F74}"/>
    <cellStyle name="Comma 2 2 2 5 13" xfId="11008" xr:uid="{85B5E142-E6DD-46B0-BCA7-32EBF398E295}"/>
    <cellStyle name="Comma 2 2 2 5 13 2" xfId="47516" xr:uid="{66408A87-0876-4E8D-BA0E-F2774D9BA476}"/>
    <cellStyle name="Comma 2 2 2 5 13 3" xfId="29262" xr:uid="{E18C890A-AFA1-498A-8425-4FEA1155A999}"/>
    <cellStyle name="Comma 2 2 2 5 14" xfId="7358" xr:uid="{0D1CFE05-5A1B-43CA-B710-9BD7A04A9C3D}"/>
    <cellStyle name="Comma 2 2 2 5 14 2" xfId="43866" xr:uid="{CA2C4B69-B71D-4C4F-857C-45223907A937}"/>
    <cellStyle name="Comma 2 2 2 5 14 3" xfId="25612" xr:uid="{89F2A514-ED3C-433A-958B-EE4552B992F0}"/>
    <cellStyle name="Comma 2 2 2 5 15" xfId="3708" xr:uid="{61143F57-9D2E-4CFB-AFC8-ACD570A69B96}"/>
    <cellStyle name="Comma 2 2 2 5 15 2" xfId="40216" xr:uid="{BF0E892B-DDDD-4F4C-9509-FB05D3111DE4}"/>
    <cellStyle name="Comma 2 2 2 5 15 3" xfId="21962" xr:uid="{31BB814D-3EAB-42C5-8BC4-C5315ADF6658}"/>
    <cellStyle name="Comma 2 2 2 5 16" xfId="36566" xr:uid="{63F0E886-4A34-43C4-867D-50910FF62251}"/>
    <cellStyle name="Comma 2 2 2 5 17" xfId="18312" xr:uid="{0BEAF0FE-B89B-40F5-80E4-403FB7BF441B}"/>
    <cellStyle name="Comma 2 2 2 5 2" xfId="682" xr:uid="{BE2C333E-80A0-476D-8A73-0C66D8D72997}"/>
    <cellStyle name="Comma 2 2 2 5 2 10" xfId="37190" xr:uid="{5A972991-8005-488C-93CE-B3E9C40BD28F}"/>
    <cellStyle name="Comma 2 2 2 5 2 11" xfId="18936" xr:uid="{56AD33A4-5E21-491D-AA6A-0214957EA8FB}"/>
    <cellStyle name="Comma 2 2 2 5 2 2" xfId="3602" xr:uid="{88A1BF04-B069-405E-B75E-AB5C5F2A32AD}"/>
    <cellStyle name="Comma 2 2 2 5 2 2 2" xfId="18202" xr:uid="{FF3FCEDB-99CA-423F-9187-6E3DDA6538FD}"/>
    <cellStyle name="Comma 2 2 2 5 2 2 2 2" xfId="54710" xr:uid="{83F301F2-F9E1-4688-BD00-85682ACD02EE}"/>
    <cellStyle name="Comma 2 2 2 5 2 2 2 3" xfId="36456" xr:uid="{F76B704F-A37C-42E8-AB7F-A7FB602D7936}"/>
    <cellStyle name="Comma 2 2 2 5 2 2 3" xfId="14552" xr:uid="{360A3458-06D2-41D4-885E-2ABDB232A885}"/>
    <cellStyle name="Comma 2 2 2 5 2 2 3 2" xfId="51060" xr:uid="{755AADE2-E845-4C07-819A-96E895DB4FC8}"/>
    <cellStyle name="Comma 2 2 2 5 2 2 3 3" xfId="32806" xr:uid="{A417CBF3-66FF-4078-AE50-44404723FC2E}"/>
    <cellStyle name="Comma 2 2 2 5 2 2 4" xfId="10902" xr:uid="{2269B5BA-A105-4D1A-9482-537DA3566F1F}"/>
    <cellStyle name="Comma 2 2 2 5 2 2 4 2" xfId="47410" xr:uid="{BC313D3F-EF86-47F2-9C65-40E6F2D2B2C9}"/>
    <cellStyle name="Comma 2 2 2 5 2 2 4 3" xfId="29156" xr:uid="{1E884E63-B2D2-4C5F-A843-78320202F550}"/>
    <cellStyle name="Comma 2 2 2 5 2 2 5" xfId="7252" xr:uid="{AA61DABF-9A8A-4647-9C87-F903E217E2C5}"/>
    <cellStyle name="Comma 2 2 2 5 2 2 5 2" xfId="43760" xr:uid="{0964A0DE-687A-402E-B766-9EB510AE59D6}"/>
    <cellStyle name="Comma 2 2 2 5 2 2 5 3" xfId="25506" xr:uid="{35EACC57-8CA8-4C32-94DB-E5808BCDFED4}"/>
    <cellStyle name="Comma 2 2 2 5 2 2 6" xfId="40110" xr:uid="{0BB09E61-F7F2-4845-ABCA-FCC6CF5C2C8F}"/>
    <cellStyle name="Comma 2 2 2 5 2 2 7" xfId="21856" xr:uid="{BDA54CD9-614A-4894-AB37-F31EDC918A6D}"/>
    <cellStyle name="Comma 2 2 2 5 2 3" xfId="2872" xr:uid="{F7CEBD26-360A-4B7B-8997-4EB73F1B5AF3}"/>
    <cellStyle name="Comma 2 2 2 5 2 3 2" xfId="17472" xr:uid="{3E117813-CE48-45C4-BDEA-1A6683EF837C}"/>
    <cellStyle name="Comma 2 2 2 5 2 3 2 2" xfId="53980" xr:uid="{F79AC14B-E74C-4228-B0C8-47BA954A5FBB}"/>
    <cellStyle name="Comma 2 2 2 5 2 3 2 3" xfId="35726" xr:uid="{EF2B1EC4-7C72-47FD-886C-78F965FCC3AE}"/>
    <cellStyle name="Comma 2 2 2 5 2 3 3" xfId="13822" xr:uid="{CFB4ACF4-AA42-435C-BF0F-D5951FA3FCC5}"/>
    <cellStyle name="Comma 2 2 2 5 2 3 3 2" xfId="50330" xr:uid="{1396620E-AC01-496D-9897-B08426EC3070}"/>
    <cellStyle name="Comma 2 2 2 5 2 3 3 3" xfId="32076" xr:uid="{E1EDF684-F76F-4FC7-BD16-7053DCA9E17C}"/>
    <cellStyle name="Comma 2 2 2 5 2 3 4" xfId="10172" xr:uid="{947DD291-762E-482E-9C5E-3E2A676A329B}"/>
    <cellStyle name="Comma 2 2 2 5 2 3 4 2" xfId="46680" xr:uid="{05D06391-F16F-4A07-80D4-1CE566063251}"/>
    <cellStyle name="Comma 2 2 2 5 2 3 4 3" xfId="28426" xr:uid="{EF5975C9-9A76-4CC1-B33A-6AE8AE57F168}"/>
    <cellStyle name="Comma 2 2 2 5 2 3 5" xfId="6522" xr:uid="{52DCBA47-92B1-4F32-A80A-30DA5B88BDEE}"/>
    <cellStyle name="Comma 2 2 2 5 2 3 5 2" xfId="43030" xr:uid="{00F42A3E-6C7D-475C-BA63-FE3115105051}"/>
    <cellStyle name="Comma 2 2 2 5 2 3 5 3" xfId="24776" xr:uid="{CA80ECF4-3DAB-45FC-8D73-382BBE79EBCE}"/>
    <cellStyle name="Comma 2 2 2 5 2 3 6" xfId="39380" xr:uid="{CE355722-7356-4870-8ADE-D1E1C9E7EAE7}"/>
    <cellStyle name="Comma 2 2 2 5 2 3 7" xfId="21126" xr:uid="{F28D83BD-EAA7-47EC-A7B8-9D005ABE5E56}"/>
    <cellStyle name="Comma 2 2 2 5 2 4" xfId="2142" xr:uid="{828B0830-E4D2-4DF0-8985-8D85C85EC2C6}"/>
    <cellStyle name="Comma 2 2 2 5 2 4 2" xfId="16742" xr:uid="{DF6467A1-FD43-47D1-9442-989113BD08BD}"/>
    <cellStyle name="Comma 2 2 2 5 2 4 2 2" xfId="53250" xr:uid="{780D8BBE-3288-4120-97D3-B2D50552D36D}"/>
    <cellStyle name="Comma 2 2 2 5 2 4 2 3" xfId="34996" xr:uid="{07D33225-9B05-43A3-93EA-5C4A4B5ABE86}"/>
    <cellStyle name="Comma 2 2 2 5 2 4 3" xfId="13092" xr:uid="{E406A874-19BA-459B-9612-8CB5213FCA55}"/>
    <cellStyle name="Comma 2 2 2 5 2 4 3 2" xfId="49600" xr:uid="{7BCB297E-F6E0-4DDA-8B33-6FE96F735388}"/>
    <cellStyle name="Comma 2 2 2 5 2 4 3 3" xfId="31346" xr:uid="{EE1F7E71-7B7C-40A1-B67D-5A384448DB01}"/>
    <cellStyle name="Comma 2 2 2 5 2 4 4" xfId="9442" xr:uid="{608EAE08-15BF-4508-AE47-8AF620737F85}"/>
    <cellStyle name="Comma 2 2 2 5 2 4 4 2" xfId="45950" xr:uid="{D2FF6881-640C-4203-880D-77DAFA587424}"/>
    <cellStyle name="Comma 2 2 2 5 2 4 4 3" xfId="27696" xr:uid="{AAD2D837-335E-4177-9601-EE3B3B365619}"/>
    <cellStyle name="Comma 2 2 2 5 2 4 5" xfId="5792" xr:uid="{1D4E1D34-98E9-496F-A241-A398699A709F}"/>
    <cellStyle name="Comma 2 2 2 5 2 4 5 2" xfId="42300" xr:uid="{25A0E68E-6C2F-422A-9932-06C876D6B6CD}"/>
    <cellStyle name="Comma 2 2 2 5 2 4 5 3" xfId="24046" xr:uid="{905DBA30-B90A-40B0-ACAA-476ED70EF8AA}"/>
    <cellStyle name="Comma 2 2 2 5 2 4 6" xfId="38650" xr:uid="{CE8537EE-FB31-49AD-84C4-BC79B4AE4071}"/>
    <cellStyle name="Comma 2 2 2 5 2 4 7" xfId="20396" xr:uid="{70535DE2-7F7D-4D21-BF24-86E387F5834F}"/>
    <cellStyle name="Comma 2 2 2 5 2 5" xfId="1412" xr:uid="{8B40BA1A-5124-49FC-8A89-CD863F7C6638}"/>
    <cellStyle name="Comma 2 2 2 5 2 5 2" xfId="16012" xr:uid="{9436EC87-2C5B-4EE1-86F5-528C778D6609}"/>
    <cellStyle name="Comma 2 2 2 5 2 5 2 2" xfId="52520" xr:uid="{BAC6A3D1-86F8-4358-950F-403D6508BC72}"/>
    <cellStyle name="Comma 2 2 2 5 2 5 2 3" xfId="34266" xr:uid="{C410CED0-4915-4142-8D98-81DBA99B692B}"/>
    <cellStyle name="Comma 2 2 2 5 2 5 3" xfId="12362" xr:uid="{E3A0A2A8-9542-4A3E-B28A-9B5675C0EF92}"/>
    <cellStyle name="Comma 2 2 2 5 2 5 3 2" xfId="48870" xr:uid="{413049F5-7453-454B-8D3F-01E3C46E6358}"/>
    <cellStyle name="Comma 2 2 2 5 2 5 3 3" xfId="30616" xr:uid="{B02230E2-0AA2-4A85-87D3-1B5F409FB891}"/>
    <cellStyle name="Comma 2 2 2 5 2 5 4" xfId="8712" xr:uid="{098D5517-E407-4312-AB8B-B43611A1486D}"/>
    <cellStyle name="Comma 2 2 2 5 2 5 4 2" xfId="45220" xr:uid="{810FE769-BB5F-4B3F-B1EE-9F7C82628596}"/>
    <cellStyle name="Comma 2 2 2 5 2 5 4 3" xfId="26966" xr:uid="{92446871-C9FD-4A4B-999B-EF5EEF6F80A1}"/>
    <cellStyle name="Comma 2 2 2 5 2 5 5" xfId="5062" xr:uid="{C476D47B-24D6-4396-B744-1E606D1861C2}"/>
    <cellStyle name="Comma 2 2 2 5 2 5 5 2" xfId="41570" xr:uid="{92CFEB95-128A-4CF1-960C-4A5072774960}"/>
    <cellStyle name="Comma 2 2 2 5 2 5 5 3" xfId="23316" xr:uid="{E175EC83-836F-4FB7-A07E-2B2014668823}"/>
    <cellStyle name="Comma 2 2 2 5 2 5 6" xfId="37920" xr:uid="{5E29C836-1D91-4626-8379-EDE6783042D2}"/>
    <cellStyle name="Comma 2 2 2 5 2 5 7" xfId="19666" xr:uid="{D6A43F8D-8A22-43FB-9B94-3BBC31034784}"/>
    <cellStyle name="Comma 2 2 2 5 2 6" xfId="15282" xr:uid="{D11AFDAA-558F-4C6C-B44C-8FEF203986D2}"/>
    <cellStyle name="Comma 2 2 2 5 2 6 2" xfId="51790" xr:uid="{97ECE4DF-1804-42A2-907C-3164E7B35A62}"/>
    <cellStyle name="Comma 2 2 2 5 2 6 3" xfId="33536" xr:uid="{817107F4-C339-4CE9-B7E9-DACBCF692821}"/>
    <cellStyle name="Comma 2 2 2 5 2 7" xfId="11632" xr:uid="{46FC09D5-3445-4572-B712-79FC661F88CF}"/>
    <cellStyle name="Comma 2 2 2 5 2 7 2" xfId="48140" xr:uid="{74D9B910-CE48-497F-B1D3-5AB4D878F7BC}"/>
    <cellStyle name="Comma 2 2 2 5 2 7 3" xfId="29886" xr:uid="{402700DC-EB10-418B-BE64-BDD3A5F69A7E}"/>
    <cellStyle name="Comma 2 2 2 5 2 8" xfId="7982" xr:uid="{8B542E33-138B-4649-AAC6-F155B0DEB984}"/>
    <cellStyle name="Comma 2 2 2 5 2 8 2" xfId="44490" xr:uid="{101ED2FA-C7E4-42C8-829E-7F0E7A5C017F}"/>
    <cellStyle name="Comma 2 2 2 5 2 8 3" xfId="26236" xr:uid="{EE3682BC-6B63-4332-B1EB-BD0DA00D0486}"/>
    <cellStyle name="Comma 2 2 2 5 2 9" xfId="4332" xr:uid="{F53E02F6-9CE6-4D0A-9D54-47B5146E732A}"/>
    <cellStyle name="Comma 2 2 2 5 2 9 2" xfId="40840" xr:uid="{E1CC72BB-012A-41AF-BBE4-42E57FA7427D}"/>
    <cellStyle name="Comma 2 2 2 5 2 9 3" xfId="22586" xr:uid="{56FE0F31-A3B1-4BE5-BBDC-899C7D3BA5F2}"/>
    <cellStyle name="Comma 2 2 2 5 3" xfId="578" xr:uid="{602F018A-D988-4EC6-81AA-EF068DF121BA}"/>
    <cellStyle name="Comma 2 2 2 5 3 10" xfId="37086" xr:uid="{3AF51846-0026-4ADA-878F-D26D6672A355}"/>
    <cellStyle name="Comma 2 2 2 5 3 11" xfId="18832" xr:uid="{9E6DE4BD-8976-4BFD-BB3C-C4100DC20F99}"/>
    <cellStyle name="Comma 2 2 2 5 3 2" xfId="3498" xr:uid="{FC2BA5B1-E2C0-429D-A992-5E7B0A7FA722}"/>
    <cellStyle name="Comma 2 2 2 5 3 2 2" xfId="18098" xr:uid="{303DFE97-5E3E-42C4-B098-82F31693DC52}"/>
    <cellStyle name="Comma 2 2 2 5 3 2 2 2" xfId="54606" xr:uid="{54A54920-73A5-44A7-A51D-DDC5212DF4EA}"/>
    <cellStyle name="Comma 2 2 2 5 3 2 2 3" xfId="36352" xr:uid="{8616FAD7-3E95-4C6C-ACF2-CF26BFA0A075}"/>
    <cellStyle name="Comma 2 2 2 5 3 2 3" xfId="14448" xr:uid="{CAB265E5-9151-4B1D-A6BF-B86AFC12ABBE}"/>
    <cellStyle name="Comma 2 2 2 5 3 2 3 2" xfId="50956" xr:uid="{690C5865-E603-4DEE-AB7D-AA1C2EE08431}"/>
    <cellStyle name="Comma 2 2 2 5 3 2 3 3" xfId="32702" xr:uid="{2F9E0AC8-48EE-4A05-8AFA-89AFBA46C4BC}"/>
    <cellStyle name="Comma 2 2 2 5 3 2 4" xfId="10798" xr:uid="{AEEA284E-B872-4DB3-B8E3-D038675EE8F5}"/>
    <cellStyle name="Comma 2 2 2 5 3 2 4 2" xfId="47306" xr:uid="{4802975F-EAE2-47E1-A094-6292644A7A40}"/>
    <cellStyle name="Comma 2 2 2 5 3 2 4 3" xfId="29052" xr:uid="{35483099-6940-46AD-8D12-0B120CB7C15E}"/>
    <cellStyle name="Comma 2 2 2 5 3 2 5" xfId="7148" xr:uid="{ACB2AB32-D04E-495F-8DE2-039E36289B6D}"/>
    <cellStyle name="Comma 2 2 2 5 3 2 5 2" xfId="43656" xr:uid="{75EE95CB-F916-4FB5-90E8-74FE67BC27EB}"/>
    <cellStyle name="Comma 2 2 2 5 3 2 5 3" xfId="25402" xr:uid="{14B36612-4730-4F01-A564-083FCE00ECA7}"/>
    <cellStyle name="Comma 2 2 2 5 3 2 6" xfId="40006" xr:uid="{8E43FF4F-D181-4339-8D75-03C16F398C48}"/>
    <cellStyle name="Comma 2 2 2 5 3 2 7" xfId="21752" xr:uid="{52428A18-4307-4B4D-BE59-FB318C4FA6BE}"/>
    <cellStyle name="Comma 2 2 2 5 3 3" xfId="2768" xr:uid="{AC6C0BFF-18C7-4D60-A955-4818E66FEBEC}"/>
    <cellStyle name="Comma 2 2 2 5 3 3 2" xfId="17368" xr:uid="{8A656058-7DCD-410E-892D-1275FA0573EA}"/>
    <cellStyle name="Comma 2 2 2 5 3 3 2 2" xfId="53876" xr:uid="{EFC2D9A5-836E-4A41-B69E-8BE55A3EB59D}"/>
    <cellStyle name="Comma 2 2 2 5 3 3 2 3" xfId="35622" xr:uid="{01D75975-DE72-469F-83AA-39249771A465}"/>
    <cellStyle name="Comma 2 2 2 5 3 3 3" xfId="13718" xr:uid="{3E26216E-E9BF-458D-A6D1-F100260CFF65}"/>
    <cellStyle name="Comma 2 2 2 5 3 3 3 2" xfId="50226" xr:uid="{20FC3A69-BCE2-49E5-A8A6-AC3F08507EFE}"/>
    <cellStyle name="Comma 2 2 2 5 3 3 3 3" xfId="31972" xr:uid="{17B8993C-3369-4907-9F72-6846D984761F}"/>
    <cellStyle name="Comma 2 2 2 5 3 3 4" xfId="10068" xr:uid="{488A9FF8-2E3E-4491-B355-CEE8F3D5E93D}"/>
    <cellStyle name="Comma 2 2 2 5 3 3 4 2" xfId="46576" xr:uid="{ABAE28EB-C4D1-48EF-A89A-1746C543860F}"/>
    <cellStyle name="Comma 2 2 2 5 3 3 4 3" xfId="28322" xr:uid="{BBF15BB3-CD1F-4FF4-BF85-552DA01BF417}"/>
    <cellStyle name="Comma 2 2 2 5 3 3 5" xfId="6418" xr:uid="{AD9A4BAB-B4E0-4498-924B-C4B9B20C43AE}"/>
    <cellStyle name="Comma 2 2 2 5 3 3 5 2" xfId="42926" xr:uid="{BE829C31-24B6-4B27-8B0C-D362EE1FBA4F}"/>
    <cellStyle name="Comma 2 2 2 5 3 3 5 3" xfId="24672" xr:uid="{9924CF4A-FE2F-4DA4-94F7-75FA3DFBFFC0}"/>
    <cellStyle name="Comma 2 2 2 5 3 3 6" xfId="39276" xr:uid="{AC4EE8D9-046E-495B-83B7-E63A0DEE7E78}"/>
    <cellStyle name="Comma 2 2 2 5 3 3 7" xfId="21022" xr:uid="{22026720-3B23-4768-93D1-B2B96C632F36}"/>
    <cellStyle name="Comma 2 2 2 5 3 4" xfId="2038" xr:uid="{4BE46276-0B24-410C-9EC6-F6903E4828DE}"/>
    <cellStyle name="Comma 2 2 2 5 3 4 2" xfId="16638" xr:uid="{6934DA54-0FC1-46ED-9FB4-005785326B7B}"/>
    <cellStyle name="Comma 2 2 2 5 3 4 2 2" xfId="53146" xr:uid="{9DF1275D-89DC-41C8-A7D9-1923EBC55472}"/>
    <cellStyle name="Comma 2 2 2 5 3 4 2 3" xfId="34892" xr:uid="{D0C60D84-6303-47F3-BF9C-C4A032C68EF1}"/>
    <cellStyle name="Comma 2 2 2 5 3 4 3" xfId="12988" xr:uid="{F0BEF346-89B0-4987-AF1B-138A2291CF77}"/>
    <cellStyle name="Comma 2 2 2 5 3 4 3 2" xfId="49496" xr:uid="{BB85AE86-2BFF-4988-BB6F-162CDD051607}"/>
    <cellStyle name="Comma 2 2 2 5 3 4 3 3" xfId="31242" xr:uid="{D454BBBF-B480-4B7A-B9E6-E209DC398BF2}"/>
    <cellStyle name="Comma 2 2 2 5 3 4 4" xfId="9338" xr:uid="{53126E4F-AEBE-4369-B712-0A91B68FFBFB}"/>
    <cellStyle name="Comma 2 2 2 5 3 4 4 2" xfId="45846" xr:uid="{46D4D9BD-D615-40C9-9C03-5EC4286936EF}"/>
    <cellStyle name="Comma 2 2 2 5 3 4 4 3" xfId="27592" xr:uid="{E874E415-C643-44FB-B37C-CF937F75459F}"/>
    <cellStyle name="Comma 2 2 2 5 3 4 5" xfId="5688" xr:uid="{208EA08B-7302-49B5-AC97-4E460D5E55BD}"/>
    <cellStyle name="Comma 2 2 2 5 3 4 5 2" xfId="42196" xr:uid="{4F4A3B8E-D574-4B42-A301-8B3E84438A5B}"/>
    <cellStyle name="Comma 2 2 2 5 3 4 5 3" xfId="23942" xr:uid="{09683B65-EFD5-47AF-B95D-F48621C3A776}"/>
    <cellStyle name="Comma 2 2 2 5 3 4 6" xfId="38546" xr:uid="{C9B5C220-CFD2-4B4B-8818-DBB0238CB57F}"/>
    <cellStyle name="Comma 2 2 2 5 3 4 7" xfId="20292" xr:uid="{0FF7C25F-9508-460A-A5E5-BA4DB69AC878}"/>
    <cellStyle name="Comma 2 2 2 5 3 5" xfId="1308" xr:uid="{F34615E6-A856-46E5-BECC-1CF3D908100C}"/>
    <cellStyle name="Comma 2 2 2 5 3 5 2" xfId="15908" xr:uid="{1DE15088-50B6-497D-866E-CEF2657E99FB}"/>
    <cellStyle name="Comma 2 2 2 5 3 5 2 2" xfId="52416" xr:uid="{A3B610F0-0185-4F49-BCF0-F1EDD28AB5E5}"/>
    <cellStyle name="Comma 2 2 2 5 3 5 2 3" xfId="34162" xr:uid="{1FC321E4-F91D-4AE4-A3EC-AE066DC054EE}"/>
    <cellStyle name="Comma 2 2 2 5 3 5 3" xfId="12258" xr:uid="{94A498AB-8EE7-4DDB-9D48-E3BD484DD214}"/>
    <cellStyle name="Comma 2 2 2 5 3 5 3 2" xfId="48766" xr:uid="{911978D8-E5C8-4651-B4CB-C981EEABD099}"/>
    <cellStyle name="Comma 2 2 2 5 3 5 3 3" xfId="30512" xr:uid="{0B94424B-A85A-47A0-A6FF-18B7944A6AD0}"/>
    <cellStyle name="Comma 2 2 2 5 3 5 4" xfId="8608" xr:uid="{1330D6A4-4AEA-4318-9072-5C0804C2DD54}"/>
    <cellStyle name="Comma 2 2 2 5 3 5 4 2" xfId="45116" xr:uid="{E9EA3CAB-187A-4C41-B9CD-27C63C75859E}"/>
    <cellStyle name="Comma 2 2 2 5 3 5 4 3" xfId="26862" xr:uid="{1B415C6B-4482-4E29-88BE-59B218B56D07}"/>
    <cellStyle name="Comma 2 2 2 5 3 5 5" xfId="4958" xr:uid="{5A8D5313-612F-45FD-BB1E-C7DF5ABA0D12}"/>
    <cellStyle name="Comma 2 2 2 5 3 5 5 2" xfId="41466" xr:uid="{1ED64BFA-3487-44A7-A872-55C296DBAF84}"/>
    <cellStyle name="Comma 2 2 2 5 3 5 5 3" xfId="23212" xr:uid="{3CFD2DD2-E160-419C-9E70-C7B0BD2DC8F8}"/>
    <cellStyle name="Comma 2 2 2 5 3 5 6" xfId="37816" xr:uid="{D875286D-FAB5-4933-B1FB-DE509C06C617}"/>
    <cellStyle name="Comma 2 2 2 5 3 5 7" xfId="19562" xr:uid="{7284BB7C-C62E-4F34-92BF-B177428ABF51}"/>
    <cellStyle name="Comma 2 2 2 5 3 6" xfId="15178" xr:uid="{2937054C-1FA3-4872-A1A2-E9D6F105001E}"/>
    <cellStyle name="Comma 2 2 2 5 3 6 2" xfId="51686" xr:uid="{BFD5E995-0742-40AE-AD76-9006D155C1E0}"/>
    <cellStyle name="Comma 2 2 2 5 3 6 3" xfId="33432" xr:uid="{D5C27B4B-0CBE-4FBA-80C4-0C9C8BCC9774}"/>
    <cellStyle name="Comma 2 2 2 5 3 7" xfId="11528" xr:uid="{2005653E-A48A-4421-8D28-FBC11F583BFA}"/>
    <cellStyle name="Comma 2 2 2 5 3 7 2" xfId="48036" xr:uid="{6E3EB5ED-8742-44FC-9BEA-EA574776DE94}"/>
    <cellStyle name="Comma 2 2 2 5 3 7 3" xfId="29782" xr:uid="{425B6CF0-8BA3-4085-A527-30888EAD14D5}"/>
    <cellStyle name="Comma 2 2 2 5 3 8" xfId="7878" xr:uid="{2C82F5E1-5A3F-44F2-9DB2-D6A2CC9EE4BF}"/>
    <cellStyle name="Comma 2 2 2 5 3 8 2" xfId="44386" xr:uid="{4D8DECC0-C6A3-478E-9376-EAFC1FD973B3}"/>
    <cellStyle name="Comma 2 2 2 5 3 8 3" xfId="26132" xr:uid="{5A20EFA8-4B6C-4912-8B5F-A27F9828BBE2}"/>
    <cellStyle name="Comma 2 2 2 5 3 9" xfId="4228" xr:uid="{ACDD232C-A502-42FA-AFE7-56D3CF82D57C}"/>
    <cellStyle name="Comma 2 2 2 5 3 9 2" xfId="40736" xr:uid="{72BE456F-D8A7-45C4-954C-77306AA8E975}"/>
    <cellStyle name="Comma 2 2 2 5 3 9 3" xfId="22482" xr:uid="{5255EE8D-7C2C-4A8F-BD08-4FF2EB0FDE9C}"/>
    <cellStyle name="Comma 2 2 2 5 4" xfId="474" xr:uid="{1A66FF19-71C2-4A88-BD8E-E038F2EF1F1D}"/>
    <cellStyle name="Comma 2 2 2 5 4 10" xfId="36982" xr:uid="{003E6B95-E8BF-4C45-8CF3-1972B5D3B5CD}"/>
    <cellStyle name="Comma 2 2 2 5 4 11" xfId="18728" xr:uid="{0BF725DF-3974-4C21-A67F-ABD090329357}"/>
    <cellStyle name="Comma 2 2 2 5 4 2" xfId="3394" xr:uid="{B730AE3B-3168-4F79-B3F7-CF920BF37557}"/>
    <cellStyle name="Comma 2 2 2 5 4 2 2" xfId="17994" xr:uid="{787AE63A-3274-464A-ACF6-9FFDC0A0D39A}"/>
    <cellStyle name="Comma 2 2 2 5 4 2 2 2" xfId="54502" xr:uid="{3A7F561E-1411-41F3-B82E-94A2F52BA0C2}"/>
    <cellStyle name="Comma 2 2 2 5 4 2 2 3" xfId="36248" xr:uid="{86C4DCD9-85F9-43C1-815A-855793FD06CF}"/>
    <cellStyle name="Comma 2 2 2 5 4 2 3" xfId="14344" xr:uid="{A94521E4-056E-4FD3-B6E1-3F7EF5379B62}"/>
    <cellStyle name="Comma 2 2 2 5 4 2 3 2" xfId="50852" xr:uid="{9A4F0F08-6C2F-4698-A039-E4F706DFF409}"/>
    <cellStyle name="Comma 2 2 2 5 4 2 3 3" xfId="32598" xr:uid="{7818323D-1544-4A91-84AA-02D35FABDDA0}"/>
    <cellStyle name="Comma 2 2 2 5 4 2 4" xfId="10694" xr:uid="{830D04A2-D1A6-417B-8CFA-BF90D5B90066}"/>
    <cellStyle name="Comma 2 2 2 5 4 2 4 2" xfId="47202" xr:uid="{AB718BB1-6A60-423F-AF1F-88835AC463E4}"/>
    <cellStyle name="Comma 2 2 2 5 4 2 4 3" xfId="28948" xr:uid="{0E0758A0-EBBB-4D2C-BBF4-E6B06C82C597}"/>
    <cellStyle name="Comma 2 2 2 5 4 2 5" xfId="7044" xr:uid="{E90F97AE-CBC6-4554-A504-4B46BFEFBA50}"/>
    <cellStyle name="Comma 2 2 2 5 4 2 5 2" xfId="43552" xr:uid="{29864C66-964B-452C-ACEC-746C053D8ECC}"/>
    <cellStyle name="Comma 2 2 2 5 4 2 5 3" xfId="25298" xr:uid="{8105209D-3B57-4B0A-ADCE-AB3D2C1154CD}"/>
    <cellStyle name="Comma 2 2 2 5 4 2 6" xfId="39902" xr:uid="{16B3A18D-CD39-48B2-ADB8-31A750A426E0}"/>
    <cellStyle name="Comma 2 2 2 5 4 2 7" xfId="21648" xr:uid="{6A30378F-5024-4119-B4EC-24F63318F1C2}"/>
    <cellStyle name="Comma 2 2 2 5 4 3" xfId="2664" xr:uid="{96F1E788-1083-4E2A-977B-9D25BEE5A323}"/>
    <cellStyle name="Comma 2 2 2 5 4 3 2" xfId="17264" xr:uid="{EA9B8353-471D-4C84-BABE-1ACD0DD4073C}"/>
    <cellStyle name="Comma 2 2 2 5 4 3 2 2" xfId="53772" xr:uid="{473A5267-89A6-484B-8044-5F19708889D2}"/>
    <cellStyle name="Comma 2 2 2 5 4 3 2 3" xfId="35518" xr:uid="{2AFAD879-9513-4525-A16C-7D55AB80AB92}"/>
    <cellStyle name="Comma 2 2 2 5 4 3 3" xfId="13614" xr:uid="{94B7D5DC-8BC3-4102-A070-3237AB7C2D38}"/>
    <cellStyle name="Comma 2 2 2 5 4 3 3 2" xfId="50122" xr:uid="{DC2770B1-B8EF-4BEC-91FF-5E7D60C58210}"/>
    <cellStyle name="Comma 2 2 2 5 4 3 3 3" xfId="31868" xr:uid="{60603F53-DD1D-4343-A5E7-71B22C38BC52}"/>
    <cellStyle name="Comma 2 2 2 5 4 3 4" xfId="9964" xr:uid="{3CE6C779-D6B5-4EA8-AA4A-8E361325A7CB}"/>
    <cellStyle name="Comma 2 2 2 5 4 3 4 2" xfId="46472" xr:uid="{661073EF-91ED-49F4-B0AB-19DB0FFBD365}"/>
    <cellStyle name="Comma 2 2 2 5 4 3 4 3" xfId="28218" xr:uid="{C77FA310-3596-48AC-87E0-CFB5C1745FEE}"/>
    <cellStyle name="Comma 2 2 2 5 4 3 5" xfId="6314" xr:uid="{14FBCA83-E5F6-4819-A4FA-64EB02E975C8}"/>
    <cellStyle name="Comma 2 2 2 5 4 3 5 2" xfId="42822" xr:uid="{628C333D-E9AA-40E1-9726-FF0FC3CDB7EE}"/>
    <cellStyle name="Comma 2 2 2 5 4 3 5 3" xfId="24568" xr:uid="{37DEB4E1-B1A3-4DDD-BD63-72529748AA36}"/>
    <cellStyle name="Comma 2 2 2 5 4 3 6" xfId="39172" xr:uid="{991D6B18-2AC2-4CD5-B5E3-D1569AF9B95E}"/>
    <cellStyle name="Comma 2 2 2 5 4 3 7" xfId="20918" xr:uid="{C9CEA9EC-16F2-4ACB-93A4-D33B530A48AA}"/>
    <cellStyle name="Comma 2 2 2 5 4 4" xfId="1934" xr:uid="{A5555DDE-B286-4718-805A-942C134714F1}"/>
    <cellStyle name="Comma 2 2 2 5 4 4 2" xfId="16534" xr:uid="{C6B5C47F-9B49-4835-9DB0-1338703AA567}"/>
    <cellStyle name="Comma 2 2 2 5 4 4 2 2" xfId="53042" xr:uid="{F12A2CC8-34F1-4FBF-B146-D536BB6A74B9}"/>
    <cellStyle name="Comma 2 2 2 5 4 4 2 3" xfId="34788" xr:uid="{257BA90F-B40A-4EC2-AC47-B2E5511306FE}"/>
    <cellStyle name="Comma 2 2 2 5 4 4 3" xfId="12884" xr:uid="{2C339287-0681-425D-8841-81C92BA5169D}"/>
    <cellStyle name="Comma 2 2 2 5 4 4 3 2" xfId="49392" xr:uid="{F9C9AEDA-D547-4EA5-9709-6493759516A4}"/>
    <cellStyle name="Comma 2 2 2 5 4 4 3 3" xfId="31138" xr:uid="{23711ABA-0C2F-451C-A77E-2483814A5AA9}"/>
    <cellStyle name="Comma 2 2 2 5 4 4 4" xfId="9234" xr:uid="{E3FC06FA-33ED-4502-BEE8-A009556EF21E}"/>
    <cellStyle name="Comma 2 2 2 5 4 4 4 2" xfId="45742" xr:uid="{C94C7995-AEE2-466E-860C-B7A5053E1903}"/>
    <cellStyle name="Comma 2 2 2 5 4 4 4 3" xfId="27488" xr:uid="{8EBE24B7-9EB5-44F6-BC44-2BBBF3AE088E}"/>
    <cellStyle name="Comma 2 2 2 5 4 4 5" xfId="5584" xr:uid="{360D70E7-6BFA-415A-BE84-2D1769F74F9F}"/>
    <cellStyle name="Comma 2 2 2 5 4 4 5 2" xfId="42092" xr:uid="{63E2E661-B143-4255-8F82-F982A1BDD640}"/>
    <cellStyle name="Comma 2 2 2 5 4 4 5 3" xfId="23838" xr:uid="{92B16863-54D3-48CB-A8D1-20A7746782F4}"/>
    <cellStyle name="Comma 2 2 2 5 4 4 6" xfId="38442" xr:uid="{A3D79204-667E-4111-BE95-DFD1BE93B72E}"/>
    <cellStyle name="Comma 2 2 2 5 4 4 7" xfId="20188" xr:uid="{E85DBE0A-0DF4-4716-A6AC-739B0AC26593}"/>
    <cellStyle name="Comma 2 2 2 5 4 5" xfId="1204" xr:uid="{417D8ACF-2B05-4358-BBE1-1646DC804D06}"/>
    <cellStyle name="Comma 2 2 2 5 4 5 2" xfId="15804" xr:uid="{BA7AD238-03A5-49AA-8E40-15C59FE543A8}"/>
    <cellStyle name="Comma 2 2 2 5 4 5 2 2" xfId="52312" xr:uid="{ABEBF562-D384-4203-959D-D6B7D8A48D37}"/>
    <cellStyle name="Comma 2 2 2 5 4 5 2 3" xfId="34058" xr:uid="{27CE9ED8-DCE7-48DF-88A7-6D46F3DC336E}"/>
    <cellStyle name="Comma 2 2 2 5 4 5 3" xfId="12154" xr:uid="{6D724C09-98DB-4F89-8FD0-65F99C5EB794}"/>
    <cellStyle name="Comma 2 2 2 5 4 5 3 2" xfId="48662" xr:uid="{CCB25D1B-05D8-49A8-9431-ECA34101F4E6}"/>
    <cellStyle name="Comma 2 2 2 5 4 5 3 3" xfId="30408" xr:uid="{97CCD266-DCC6-4948-9A1D-C20FBF9F4E3B}"/>
    <cellStyle name="Comma 2 2 2 5 4 5 4" xfId="8504" xr:uid="{E69FD656-AAC7-4DC6-8966-AB19C91E055F}"/>
    <cellStyle name="Comma 2 2 2 5 4 5 4 2" xfId="45012" xr:uid="{29D17E2D-9885-48EB-98CA-FB19DAB76F9F}"/>
    <cellStyle name="Comma 2 2 2 5 4 5 4 3" xfId="26758" xr:uid="{A5A9D549-0129-4DBB-912C-C3FCBFDD16DD}"/>
    <cellStyle name="Comma 2 2 2 5 4 5 5" xfId="4854" xr:uid="{828A351E-8849-4874-9148-7F33F136ABD6}"/>
    <cellStyle name="Comma 2 2 2 5 4 5 5 2" xfId="41362" xr:uid="{57D75A0E-07C1-4FFE-9708-A3418346B3B4}"/>
    <cellStyle name="Comma 2 2 2 5 4 5 5 3" xfId="23108" xr:uid="{19AD9BCC-B735-43AD-95F9-172EB8C2EE54}"/>
    <cellStyle name="Comma 2 2 2 5 4 5 6" xfId="37712" xr:uid="{CEB9AD7A-44F6-454B-BF3E-F784257AE691}"/>
    <cellStyle name="Comma 2 2 2 5 4 5 7" xfId="19458" xr:uid="{6A66C508-9DEF-40C2-97D6-D442FB1A8012}"/>
    <cellStyle name="Comma 2 2 2 5 4 6" xfId="15074" xr:uid="{8885359B-45A4-4527-A030-78375CA3E8DA}"/>
    <cellStyle name="Comma 2 2 2 5 4 6 2" xfId="51582" xr:uid="{28E90CF8-D9E9-4DF8-8610-FC008114F01E}"/>
    <cellStyle name="Comma 2 2 2 5 4 6 3" xfId="33328" xr:uid="{604F0150-AEAD-496D-AED6-3CDD4BE51560}"/>
    <cellStyle name="Comma 2 2 2 5 4 7" xfId="11424" xr:uid="{6B8F9C9A-4200-41E0-9EA6-C837E3E09A04}"/>
    <cellStyle name="Comma 2 2 2 5 4 7 2" xfId="47932" xr:uid="{39D3A5D6-916E-4277-B012-F43B2184404D}"/>
    <cellStyle name="Comma 2 2 2 5 4 7 3" xfId="29678" xr:uid="{87180292-8DE7-4871-BBE7-3997909DFFC5}"/>
    <cellStyle name="Comma 2 2 2 5 4 8" xfId="7774" xr:uid="{6668E736-1456-4004-BC40-B8B665875B55}"/>
    <cellStyle name="Comma 2 2 2 5 4 8 2" xfId="44282" xr:uid="{ACF3AC36-7C5A-4691-9AA5-F6DA95759A6F}"/>
    <cellStyle name="Comma 2 2 2 5 4 8 3" xfId="26028" xr:uid="{CE3BDAE6-D665-48F1-99D5-13A10967006C}"/>
    <cellStyle name="Comma 2 2 2 5 4 9" xfId="4124" xr:uid="{A2E1CBB3-01BD-4347-A5EB-E3415B5A3DEC}"/>
    <cellStyle name="Comma 2 2 2 5 4 9 2" xfId="40632" xr:uid="{CA2B7F85-ED7F-48D7-B78E-013A27F32E55}"/>
    <cellStyle name="Comma 2 2 2 5 4 9 3" xfId="22378" xr:uid="{0BD7446F-143A-4228-9870-DDBBFBEA89FF}"/>
    <cellStyle name="Comma 2 2 2 5 5" xfId="370" xr:uid="{C09C9B5D-84E2-41C8-9869-5CF11611E49D}"/>
    <cellStyle name="Comma 2 2 2 5 5 10" xfId="36878" xr:uid="{0FA57557-E4C6-435B-AC9E-2E20E24BB085}"/>
    <cellStyle name="Comma 2 2 2 5 5 11" xfId="18624" xr:uid="{AB4E2217-0657-46A9-A324-09E24FFA94FE}"/>
    <cellStyle name="Comma 2 2 2 5 5 2" xfId="3290" xr:uid="{11B2A01E-3F81-4516-96E7-E7F8A5C99EDA}"/>
    <cellStyle name="Comma 2 2 2 5 5 2 2" xfId="17890" xr:uid="{76CCD0D4-6A56-466E-9622-54E4B668EF9F}"/>
    <cellStyle name="Comma 2 2 2 5 5 2 2 2" xfId="54398" xr:uid="{36EB3073-9AA0-4A32-8D08-EFDC2AC0612A}"/>
    <cellStyle name="Comma 2 2 2 5 5 2 2 3" xfId="36144" xr:uid="{6D245D34-B7D0-42BE-8E0B-CF5134B24D14}"/>
    <cellStyle name="Comma 2 2 2 5 5 2 3" xfId="14240" xr:uid="{86C05289-E7C3-43FA-B550-5AAFB27706E0}"/>
    <cellStyle name="Comma 2 2 2 5 5 2 3 2" xfId="50748" xr:uid="{87291519-8ECD-4E71-8EB8-EE8C503DC594}"/>
    <cellStyle name="Comma 2 2 2 5 5 2 3 3" xfId="32494" xr:uid="{C8DD77BB-A943-4C6B-8FF0-209BB41DF625}"/>
    <cellStyle name="Comma 2 2 2 5 5 2 4" xfId="10590" xr:uid="{FCB06E75-8218-4D10-B918-A4C215240A77}"/>
    <cellStyle name="Comma 2 2 2 5 5 2 4 2" xfId="47098" xr:uid="{247FD47D-7361-4AA2-B443-B0D7497BE332}"/>
    <cellStyle name="Comma 2 2 2 5 5 2 4 3" xfId="28844" xr:uid="{C3ACE599-043A-4119-812A-B0AF1EF6AB9D}"/>
    <cellStyle name="Comma 2 2 2 5 5 2 5" xfId="6940" xr:uid="{014AAAD2-076F-4C41-828C-6F99854D0249}"/>
    <cellStyle name="Comma 2 2 2 5 5 2 5 2" xfId="43448" xr:uid="{70CD6C51-00CB-41C8-9786-9325AF19ABC7}"/>
    <cellStyle name="Comma 2 2 2 5 5 2 5 3" xfId="25194" xr:uid="{D762BEB8-DBC6-454C-AD8C-DDDC44979798}"/>
    <cellStyle name="Comma 2 2 2 5 5 2 6" xfId="39798" xr:uid="{3E63F46F-6FC7-44B5-8BF2-E8B6F72C482B}"/>
    <cellStyle name="Comma 2 2 2 5 5 2 7" xfId="21544" xr:uid="{55995B35-0507-41E8-96D3-26F6FB6C320C}"/>
    <cellStyle name="Comma 2 2 2 5 5 3" xfId="2560" xr:uid="{932252CA-C410-4100-B5A5-69241902A5D6}"/>
    <cellStyle name="Comma 2 2 2 5 5 3 2" xfId="17160" xr:uid="{12BC62AA-70DF-4BB1-909A-CD24F84EFBFC}"/>
    <cellStyle name="Comma 2 2 2 5 5 3 2 2" xfId="53668" xr:uid="{A7256247-4810-4CFD-BFE3-2F6ACD6EE7AB}"/>
    <cellStyle name="Comma 2 2 2 5 5 3 2 3" xfId="35414" xr:uid="{041FE76B-C0EE-44DC-8220-A516E6E72584}"/>
    <cellStyle name="Comma 2 2 2 5 5 3 3" xfId="13510" xr:uid="{5C073758-262E-483A-9E5F-CBFA99709839}"/>
    <cellStyle name="Comma 2 2 2 5 5 3 3 2" xfId="50018" xr:uid="{A51C2644-65BF-4EA1-8AC3-C47ED333FCA7}"/>
    <cellStyle name="Comma 2 2 2 5 5 3 3 3" xfId="31764" xr:uid="{AAFA38F3-3BCE-4F1F-8DB5-F36807A807FB}"/>
    <cellStyle name="Comma 2 2 2 5 5 3 4" xfId="9860" xr:uid="{5DF9A3B6-6A1B-4AB2-9A1D-0663E47AC845}"/>
    <cellStyle name="Comma 2 2 2 5 5 3 4 2" xfId="46368" xr:uid="{4B930EF2-D60E-4A80-8AED-138E9862BEF2}"/>
    <cellStyle name="Comma 2 2 2 5 5 3 4 3" xfId="28114" xr:uid="{41A68AD6-B3C9-4775-8FD3-71889243D847}"/>
    <cellStyle name="Comma 2 2 2 5 5 3 5" xfId="6210" xr:uid="{D3299B4A-72A9-4D09-8C6A-52889C9E42EB}"/>
    <cellStyle name="Comma 2 2 2 5 5 3 5 2" xfId="42718" xr:uid="{F46F1C49-C793-4EFE-920E-CF800E947275}"/>
    <cellStyle name="Comma 2 2 2 5 5 3 5 3" xfId="24464" xr:uid="{FD953FDF-2B03-4962-A6B0-62DF2067E8D0}"/>
    <cellStyle name="Comma 2 2 2 5 5 3 6" xfId="39068" xr:uid="{097E498C-AEA1-433A-A2AF-E57884DD953C}"/>
    <cellStyle name="Comma 2 2 2 5 5 3 7" xfId="20814" xr:uid="{26551358-53FC-4C4B-BB09-698BC01A5B54}"/>
    <cellStyle name="Comma 2 2 2 5 5 4" xfId="1830" xr:uid="{BD030A80-3352-4C68-AA11-AA056F79B1BC}"/>
    <cellStyle name="Comma 2 2 2 5 5 4 2" xfId="16430" xr:uid="{EF5779CF-9AC2-4100-BB5D-CBDF7C8B48C6}"/>
    <cellStyle name="Comma 2 2 2 5 5 4 2 2" xfId="52938" xr:uid="{13EF9831-0831-40AA-8805-504824874977}"/>
    <cellStyle name="Comma 2 2 2 5 5 4 2 3" xfId="34684" xr:uid="{DEB38EE6-DDCD-4DFD-AE01-8677FCC11C77}"/>
    <cellStyle name="Comma 2 2 2 5 5 4 3" xfId="12780" xr:uid="{FB2D8B7E-2D28-41F7-9036-3F4D439F5F97}"/>
    <cellStyle name="Comma 2 2 2 5 5 4 3 2" xfId="49288" xr:uid="{5DB3F681-C199-4A93-80C0-5983316799E6}"/>
    <cellStyle name="Comma 2 2 2 5 5 4 3 3" xfId="31034" xr:uid="{20B89A47-F821-4893-A2A2-C7CDE48B1B53}"/>
    <cellStyle name="Comma 2 2 2 5 5 4 4" xfId="9130" xr:uid="{42D9D02F-12E9-4D78-BE86-C5255075AE47}"/>
    <cellStyle name="Comma 2 2 2 5 5 4 4 2" xfId="45638" xr:uid="{25727D9C-DD89-4667-8935-C4E8155A5492}"/>
    <cellStyle name="Comma 2 2 2 5 5 4 4 3" xfId="27384" xr:uid="{2438B2E7-2152-41F5-9700-EACCAEB82EF2}"/>
    <cellStyle name="Comma 2 2 2 5 5 4 5" xfId="5480" xr:uid="{18C39496-011E-495B-9574-45CCB7F5759F}"/>
    <cellStyle name="Comma 2 2 2 5 5 4 5 2" xfId="41988" xr:uid="{B1480514-B402-457E-972D-976E11FDFF14}"/>
    <cellStyle name="Comma 2 2 2 5 5 4 5 3" xfId="23734" xr:uid="{0FE1CD03-9683-4240-A913-D71FC0D9A017}"/>
    <cellStyle name="Comma 2 2 2 5 5 4 6" xfId="38338" xr:uid="{AEF77461-788A-4902-AE2C-281245E88E61}"/>
    <cellStyle name="Comma 2 2 2 5 5 4 7" xfId="20084" xr:uid="{0F8AE689-D00F-4364-8DF5-79A97C814180}"/>
    <cellStyle name="Comma 2 2 2 5 5 5" xfId="1100" xr:uid="{A9F4A1ED-F078-4042-B6BA-4DB8B27DD9DD}"/>
    <cellStyle name="Comma 2 2 2 5 5 5 2" xfId="15700" xr:uid="{ABC49E6C-A855-4EED-94BE-021C1C0B8696}"/>
    <cellStyle name="Comma 2 2 2 5 5 5 2 2" xfId="52208" xr:uid="{1249FE78-DAFA-4D36-A2AE-EE36AAD3ADC6}"/>
    <cellStyle name="Comma 2 2 2 5 5 5 2 3" xfId="33954" xr:uid="{BDA76C6D-DF5E-4F5D-9DE2-7212798F979E}"/>
    <cellStyle name="Comma 2 2 2 5 5 5 3" xfId="12050" xr:uid="{C233E07E-AE1D-46FB-A7FF-E1795CB5C47D}"/>
    <cellStyle name="Comma 2 2 2 5 5 5 3 2" xfId="48558" xr:uid="{6C9475E5-AB37-40CE-83F0-7407FD12CEF0}"/>
    <cellStyle name="Comma 2 2 2 5 5 5 3 3" xfId="30304" xr:uid="{28C81A94-F60A-4D45-AFFB-A27214C0F3B5}"/>
    <cellStyle name="Comma 2 2 2 5 5 5 4" xfId="8400" xr:uid="{26029464-3CB5-4A56-80B9-2CA418E478B5}"/>
    <cellStyle name="Comma 2 2 2 5 5 5 4 2" xfId="44908" xr:uid="{E466F702-2FCE-4F84-9C74-F7AAACFF09E3}"/>
    <cellStyle name="Comma 2 2 2 5 5 5 4 3" xfId="26654" xr:uid="{C4711FD1-FF72-4ABF-A4F0-97CA4EA563AF}"/>
    <cellStyle name="Comma 2 2 2 5 5 5 5" xfId="4750" xr:uid="{096C7E46-068E-49A3-B69D-6AD2D103A99A}"/>
    <cellStyle name="Comma 2 2 2 5 5 5 5 2" xfId="41258" xr:uid="{A3317FFE-1D1B-40AD-BFE0-01D640A9F864}"/>
    <cellStyle name="Comma 2 2 2 5 5 5 5 3" xfId="23004" xr:uid="{D8371260-C229-4685-A068-D93C8F585A3B}"/>
    <cellStyle name="Comma 2 2 2 5 5 5 6" xfId="37608" xr:uid="{3A6311C4-0E2F-4CC2-835A-FE520699321C}"/>
    <cellStyle name="Comma 2 2 2 5 5 5 7" xfId="19354" xr:uid="{45D4F465-53BD-473B-94AE-BE55D72F7FE5}"/>
    <cellStyle name="Comma 2 2 2 5 5 6" xfId="14970" xr:uid="{2F04D52F-5372-4B90-BB3A-2F1B19059A49}"/>
    <cellStyle name="Comma 2 2 2 5 5 6 2" xfId="51478" xr:uid="{7C86E19D-250F-4388-BFF5-7430C0134B49}"/>
    <cellStyle name="Comma 2 2 2 5 5 6 3" xfId="33224" xr:uid="{143CA004-1C20-46B6-BE2E-FB32C2A33C9F}"/>
    <cellStyle name="Comma 2 2 2 5 5 7" xfId="11320" xr:uid="{6461C82B-DEF5-440B-865D-FA8568220E89}"/>
    <cellStyle name="Comma 2 2 2 5 5 7 2" xfId="47828" xr:uid="{884AC4E5-C0BF-4C3D-90C3-06AF1940F520}"/>
    <cellStyle name="Comma 2 2 2 5 5 7 3" xfId="29574" xr:uid="{DE19B03C-CA8A-406D-BB64-28E9CC8E05FB}"/>
    <cellStyle name="Comma 2 2 2 5 5 8" xfId="7670" xr:uid="{CAF0DC40-7771-49E9-A173-3984EDA28F11}"/>
    <cellStyle name="Comma 2 2 2 5 5 8 2" xfId="44178" xr:uid="{F91A2B8F-283A-4190-BFC4-E3167FAB9BBA}"/>
    <cellStyle name="Comma 2 2 2 5 5 8 3" xfId="25924" xr:uid="{63BE94AA-CED9-42A4-8067-5E2DD033EA3A}"/>
    <cellStyle name="Comma 2 2 2 5 5 9" xfId="4020" xr:uid="{A281D074-B65F-4578-A85F-494A337EBECD}"/>
    <cellStyle name="Comma 2 2 2 5 5 9 2" xfId="40528" xr:uid="{59B0931E-E02C-43CA-BC30-1FCE6DEC438E}"/>
    <cellStyle name="Comma 2 2 2 5 5 9 3" xfId="22274" xr:uid="{A1560B68-E4D4-4321-8969-CE3EEE9364B2}"/>
    <cellStyle name="Comma 2 2 2 5 6" xfId="266" xr:uid="{E1B225A4-90AB-44A8-920C-6767F56EE0EE}"/>
    <cellStyle name="Comma 2 2 2 5 6 10" xfId="36774" xr:uid="{375CB62C-3129-4219-BF95-22E925F9D619}"/>
    <cellStyle name="Comma 2 2 2 5 6 11" xfId="18520" xr:uid="{4934FD67-53AA-4400-A6DE-40CB8A684ADD}"/>
    <cellStyle name="Comma 2 2 2 5 6 2" xfId="3186" xr:uid="{33C1DE64-309D-435E-B3CE-74430E4D3B8F}"/>
    <cellStyle name="Comma 2 2 2 5 6 2 2" xfId="17786" xr:uid="{96585654-546C-4637-A185-17AD4BFCC1F8}"/>
    <cellStyle name="Comma 2 2 2 5 6 2 2 2" xfId="54294" xr:uid="{F0166DDB-EDBE-4456-8818-90A7A6630B0E}"/>
    <cellStyle name="Comma 2 2 2 5 6 2 2 3" xfId="36040" xr:uid="{481F2C6B-D712-4FF6-8B8E-931CF45908BC}"/>
    <cellStyle name="Comma 2 2 2 5 6 2 3" xfId="14136" xr:uid="{CE75A870-BBE1-482D-8C77-38C53F1F2FB6}"/>
    <cellStyle name="Comma 2 2 2 5 6 2 3 2" xfId="50644" xr:uid="{E584B3DB-20EA-4136-86BC-BC278A7B5B4B}"/>
    <cellStyle name="Comma 2 2 2 5 6 2 3 3" xfId="32390" xr:uid="{9FB6BD42-8292-4D83-9547-D4C3446349D6}"/>
    <cellStyle name="Comma 2 2 2 5 6 2 4" xfId="10486" xr:uid="{0DF49841-8833-4D7B-A469-E25BCF54ED72}"/>
    <cellStyle name="Comma 2 2 2 5 6 2 4 2" xfId="46994" xr:uid="{7629D5C3-B66C-4A03-8084-F0EFE8344BE9}"/>
    <cellStyle name="Comma 2 2 2 5 6 2 4 3" xfId="28740" xr:uid="{2A5DFCEB-38C0-48DA-9D82-17563579C283}"/>
    <cellStyle name="Comma 2 2 2 5 6 2 5" xfId="6836" xr:uid="{98C03C8C-9C94-4806-875E-52B09D43F2EA}"/>
    <cellStyle name="Comma 2 2 2 5 6 2 5 2" xfId="43344" xr:uid="{8D10D760-4942-4518-B229-9E4E2A7AED36}"/>
    <cellStyle name="Comma 2 2 2 5 6 2 5 3" xfId="25090" xr:uid="{A712B512-5974-4503-AD84-82A4AE5E6BAB}"/>
    <cellStyle name="Comma 2 2 2 5 6 2 6" xfId="39694" xr:uid="{08033688-B9AA-43FE-843E-BF8FB2D0F81C}"/>
    <cellStyle name="Comma 2 2 2 5 6 2 7" xfId="21440" xr:uid="{DACC8CB0-D5D1-4198-B79D-7EB7E00C393A}"/>
    <cellStyle name="Comma 2 2 2 5 6 3" xfId="2456" xr:uid="{2201D0BB-F2FF-48D9-AACD-027437249144}"/>
    <cellStyle name="Comma 2 2 2 5 6 3 2" xfId="17056" xr:uid="{21C9DDFA-AE2A-4CFE-961E-F1E04C55395E}"/>
    <cellStyle name="Comma 2 2 2 5 6 3 2 2" xfId="53564" xr:uid="{5C1E5F1B-98E5-4536-AE11-1FB853D7E091}"/>
    <cellStyle name="Comma 2 2 2 5 6 3 2 3" xfId="35310" xr:uid="{00195709-B294-4980-AE1B-8EACA3A0F9D9}"/>
    <cellStyle name="Comma 2 2 2 5 6 3 3" xfId="13406" xr:uid="{0EB4731F-32FA-4821-86C8-D278407A46EE}"/>
    <cellStyle name="Comma 2 2 2 5 6 3 3 2" xfId="49914" xr:uid="{750FE5CA-71FF-428D-AA6C-13299DDB08DD}"/>
    <cellStyle name="Comma 2 2 2 5 6 3 3 3" xfId="31660" xr:uid="{951607FB-E9F2-4DDB-A197-23403A3385F2}"/>
    <cellStyle name="Comma 2 2 2 5 6 3 4" xfId="9756" xr:uid="{6679887A-A9E7-43D1-BF13-453588EC5EA2}"/>
    <cellStyle name="Comma 2 2 2 5 6 3 4 2" xfId="46264" xr:uid="{BC3DB8E9-8698-4CF5-91CF-09FCBB1620C5}"/>
    <cellStyle name="Comma 2 2 2 5 6 3 4 3" xfId="28010" xr:uid="{66F4B6A3-04A5-4F35-AB4A-A60D2C79FA67}"/>
    <cellStyle name="Comma 2 2 2 5 6 3 5" xfId="6106" xr:uid="{6EE505B7-3F2F-4A17-A2DE-AFDAFD4441D0}"/>
    <cellStyle name="Comma 2 2 2 5 6 3 5 2" xfId="42614" xr:uid="{55B0A050-A172-4734-B673-E043C7A726E2}"/>
    <cellStyle name="Comma 2 2 2 5 6 3 5 3" xfId="24360" xr:uid="{F452C167-A251-4AB8-9E7A-B82EA3C8EF5C}"/>
    <cellStyle name="Comma 2 2 2 5 6 3 6" xfId="38964" xr:uid="{5AE0EEE9-631A-4047-BC5D-0044328FB045}"/>
    <cellStyle name="Comma 2 2 2 5 6 3 7" xfId="20710" xr:uid="{3C261609-E337-4D1B-949B-F00A14E1DEF2}"/>
    <cellStyle name="Comma 2 2 2 5 6 4" xfId="1726" xr:uid="{74CE1BB9-0546-49E6-A635-4AEDBD5157B1}"/>
    <cellStyle name="Comma 2 2 2 5 6 4 2" xfId="16326" xr:uid="{369AD8AD-D4E4-4A9D-AE41-36B4A41EF69A}"/>
    <cellStyle name="Comma 2 2 2 5 6 4 2 2" xfId="52834" xr:uid="{9DB78E64-71F1-4C5E-9FCE-25232CE1269E}"/>
    <cellStyle name="Comma 2 2 2 5 6 4 2 3" xfId="34580" xr:uid="{C85077D3-1299-45BD-8799-51C756AA03DC}"/>
    <cellStyle name="Comma 2 2 2 5 6 4 3" xfId="12676" xr:uid="{52DEF406-4CF0-49B5-840F-506B0261FA47}"/>
    <cellStyle name="Comma 2 2 2 5 6 4 3 2" xfId="49184" xr:uid="{44FB9FC4-BC95-490B-96F3-F4F118A6121B}"/>
    <cellStyle name="Comma 2 2 2 5 6 4 3 3" xfId="30930" xr:uid="{63131A21-6376-4D7C-AF91-986CA98CB8FE}"/>
    <cellStyle name="Comma 2 2 2 5 6 4 4" xfId="9026" xr:uid="{331857F6-A881-497B-A8DB-1A4B37F2B615}"/>
    <cellStyle name="Comma 2 2 2 5 6 4 4 2" xfId="45534" xr:uid="{ECE2D9EC-8E24-47AE-8A11-B921403CB583}"/>
    <cellStyle name="Comma 2 2 2 5 6 4 4 3" xfId="27280" xr:uid="{D86C2295-2BB4-41B6-A1C4-0FBBFB9B0A1C}"/>
    <cellStyle name="Comma 2 2 2 5 6 4 5" xfId="5376" xr:uid="{58A82879-B891-4DF7-9DA4-137BD63F64B4}"/>
    <cellStyle name="Comma 2 2 2 5 6 4 5 2" xfId="41884" xr:uid="{0AE87EE6-19F7-4499-B8F9-A5B57517830B}"/>
    <cellStyle name="Comma 2 2 2 5 6 4 5 3" xfId="23630" xr:uid="{BE2C40BC-EE86-4DC6-AADE-15DB6A878F7E}"/>
    <cellStyle name="Comma 2 2 2 5 6 4 6" xfId="38234" xr:uid="{92CBACBB-85CC-41AA-9C38-9914E84BCB31}"/>
    <cellStyle name="Comma 2 2 2 5 6 4 7" xfId="19980" xr:uid="{D2ABE504-5C5B-45E3-9E7C-D7EBEDB45E1C}"/>
    <cellStyle name="Comma 2 2 2 5 6 5" xfId="996" xr:uid="{9E1625A6-4CB7-4979-8B4C-AFEC091284A0}"/>
    <cellStyle name="Comma 2 2 2 5 6 5 2" xfId="15596" xr:uid="{D8C417DA-400D-470C-B4E9-4F2006F8AED8}"/>
    <cellStyle name="Comma 2 2 2 5 6 5 2 2" xfId="52104" xr:uid="{7012FBB0-52EB-4A09-A96E-4707B294C21C}"/>
    <cellStyle name="Comma 2 2 2 5 6 5 2 3" xfId="33850" xr:uid="{1C15FB36-2F0D-4E48-A6C3-EEC4EEF17453}"/>
    <cellStyle name="Comma 2 2 2 5 6 5 3" xfId="11946" xr:uid="{82C5C2D4-BA51-46D7-B91F-19A3D8FC3066}"/>
    <cellStyle name="Comma 2 2 2 5 6 5 3 2" xfId="48454" xr:uid="{42457A9B-EBA3-4922-9F23-AC3DDE860945}"/>
    <cellStyle name="Comma 2 2 2 5 6 5 3 3" xfId="30200" xr:uid="{A971221F-8E41-4A2F-9B43-215A5612FF24}"/>
    <cellStyle name="Comma 2 2 2 5 6 5 4" xfId="8296" xr:uid="{02C93FC7-40A3-436B-823A-6590968A2D46}"/>
    <cellStyle name="Comma 2 2 2 5 6 5 4 2" xfId="44804" xr:uid="{7D896A6C-344C-4B60-B33A-A687C9DEBE98}"/>
    <cellStyle name="Comma 2 2 2 5 6 5 4 3" xfId="26550" xr:uid="{AD33E5DD-0664-460F-9BC9-42956DDC170B}"/>
    <cellStyle name="Comma 2 2 2 5 6 5 5" xfId="4646" xr:uid="{63C08956-BCD1-4AC7-B4A1-CF0E7F373C6D}"/>
    <cellStyle name="Comma 2 2 2 5 6 5 5 2" xfId="41154" xr:uid="{A3381E2C-FC0C-40DE-A176-6F9AD903A936}"/>
    <cellStyle name="Comma 2 2 2 5 6 5 5 3" xfId="22900" xr:uid="{2C2B400A-21E7-4613-83C5-C2CDB25B636B}"/>
    <cellStyle name="Comma 2 2 2 5 6 5 6" xfId="37504" xr:uid="{39DDAB81-76EE-4BA0-B439-885E0F1207DD}"/>
    <cellStyle name="Comma 2 2 2 5 6 5 7" xfId="19250" xr:uid="{7A7058DC-DD0E-4229-9679-9148651E43A1}"/>
    <cellStyle name="Comma 2 2 2 5 6 6" xfId="14866" xr:uid="{538941BF-5325-4742-8D19-6FCD206B90C0}"/>
    <cellStyle name="Comma 2 2 2 5 6 6 2" xfId="51374" xr:uid="{8445F023-D31E-4F4A-9603-0C0C6EF58FFE}"/>
    <cellStyle name="Comma 2 2 2 5 6 6 3" xfId="33120" xr:uid="{2EE9E935-BEE2-4BD5-B0C0-96A9BCF6CFDC}"/>
    <cellStyle name="Comma 2 2 2 5 6 7" xfId="11216" xr:uid="{F130994C-5EB7-4D5E-B561-A545995626D9}"/>
    <cellStyle name="Comma 2 2 2 5 6 7 2" xfId="47724" xr:uid="{63360F9D-C697-4374-B4C0-C7A3DCA9F7AD}"/>
    <cellStyle name="Comma 2 2 2 5 6 7 3" xfId="29470" xr:uid="{DAB28AEB-2668-40CE-B7C2-7BEFB7428487}"/>
    <cellStyle name="Comma 2 2 2 5 6 8" xfId="7566" xr:uid="{435A27B2-954B-4AD8-8FA2-0EB804719C4A}"/>
    <cellStyle name="Comma 2 2 2 5 6 8 2" xfId="44074" xr:uid="{12C282EA-EDC8-44C9-9B1E-3A5C148AC765}"/>
    <cellStyle name="Comma 2 2 2 5 6 8 3" xfId="25820" xr:uid="{859D18AB-EB44-439B-B0B5-613476D67799}"/>
    <cellStyle name="Comma 2 2 2 5 6 9" xfId="3916" xr:uid="{064F997A-3615-443C-B0C6-5E7E1C9738C0}"/>
    <cellStyle name="Comma 2 2 2 5 6 9 2" xfId="40424" xr:uid="{DDE94F0E-F8BA-4E19-92DF-D4D54937FF03}"/>
    <cellStyle name="Comma 2 2 2 5 6 9 3" xfId="22170" xr:uid="{F14993DA-A125-450C-9029-7C15F1B09797}"/>
    <cellStyle name="Comma 2 2 2 5 7" xfId="162" xr:uid="{D3A4D974-82ED-4E5C-8F62-196968CA9A55}"/>
    <cellStyle name="Comma 2 2 2 5 7 10" xfId="36670" xr:uid="{F7B78C08-5827-43CD-B107-49A4A9DFFFDF}"/>
    <cellStyle name="Comma 2 2 2 5 7 11" xfId="18416" xr:uid="{C868E939-DF5D-460D-9D78-E1F8A41BD028}"/>
    <cellStyle name="Comma 2 2 2 5 7 2" xfId="3082" xr:uid="{0C3EA99B-FCF8-40D9-A157-8DFE7DC92169}"/>
    <cellStyle name="Comma 2 2 2 5 7 2 2" xfId="17682" xr:uid="{5FF47496-36FF-4841-8570-8FCE250E8173}"/>
    <cellStyle name="Comma 2 2 2 5 7 2 2 2" xfId="54190" xr:uid="{58E6C66E-CE63-4FEA-AB5E-8B0DA978D2F6}"/>
    <cellStyle name="Comma 2 2 2 5 7 2 2 3" xfId="35936" xr:uid="{F56E2BF0-0C17-4D96-8605-6E6130F78AFC}"/>
    <cellStyle name="Comma 2 2 2 5 7 2 3" xfId="14032" xr:uid="{052C8B4E-C5F9-4369-93A5-23200A888C81}"/>
    <cellStyle name="Comma 2 2 2 5 7 2 3 2" xfId="50540" xr:uid="{52B3CE40-F60A-4B9B-9389-B6428F5A68F7}"/>
    <cellStyle name="Comma 2 2 2 5 7 2 3 3" xfId="32286" xr:uid="{50DF92C1-5391-4481-8724-5D2EE1094883}"/>
    <cellStyle name="Comma 2 2 2 5 7 2 4" xfId="10382" xr:uid="{C2430EF0-0BB9-4D83-9DAD-D2F9729F0D2D}"/>
    <cellStyle name="Comma 2 2 2 5 7 2 4 2" xfId="46890" xr:uid="{EBFEBC08-B0EA-47CE-957F-6BDE751B65E0}"/>
    <cellStyle name="Comma 2 2 2 5 7 2 4 3" xfId="28636" xr:uid="{FBB47F28-33A1-4999-9426-ABEF778FCE31}"/>
    <cellStyle name="Comma 2 2 2 5 7 2 5" xfId="6732" xr:uid="{5856E58F-BFE9-4908-AD03-140106781DCB}"/>
    <cellStyle name="Comma 2 2 2 5 7 2 5 2" xfId="43240" xr:uid="{4C34EB25-4BEB-4E1B-9EF8-35961D6BF86B}"/>
    <cellStyle name="Comma 2 2 2 5 7 2 5 3" xfId="24986" xr:uid="{3B642C2F-89BA-4D82-8569-5C0E5A85B0A8}"/>
    <cellStyle name="Comma 2 2 2 5 7 2 6" xfId="39590" xr:uid="{9052E924-DC95-430C-B700-9E07B408302C}"/>
    <cellStyle name="Comma 2 2 2 5 7 2 7" xfId="21336" xr:uid="{89FB9F1C-DF53-491D-9436-C0733C841305}"/>
    <cellStyle name="Comma 2 2 2 5 7 3" xfId="2352" xr:uid="{A234F088-ED7F-48C5-A07A-005F5D259630}"/>
    <cellStyle name="Comma 2 2 2 5 7 3 2" xfId="16952" xr:uid="{73C2DC19-A305-4B02-A207-88495EF0AA19}"/>
    <cellStyle name="Comma 2 2 2 5 7 3 2 2" xfId="53460" xr:uid="{BB256797-2321-4D17-A36B-CB524DB22EE6}"/>
    <cellStyle name="Comma 2 2 2 5 7 3 2 3" xfId="35206" xr:uid="{BB07BDA8-0B99-494D-AE0E-D25734CD81EC}"/>
    <cellStyle name="Comma 2 2 2 5 7 3 3" xfId="13302" xr:uid="{BA20FEE9-C32B-426E-BB1B-9F28A228CF6A}"/>
    <cellStyle name="Comma 2 2 2 5 7 3 3 2" xfId="49810" xr:uid="{1D50D9E4-708B-4E8D-B495-7F25013C593D}"/>
    <cellStyle name="Comma 2 2 2 5 7 3 3 3" xfId="31556" xr:uid="{279D34CB-2380-4C5F-AE96-3919F3094B5A}"/>
    <cellStyle name="Comma 2 2 2 5 7 3 4" xfId="9652" xr:uid="{CDFC49C3-9D90-47E4-A87D-F805B32B8ED6}"/>
    <cellStyle name="Comma 2 2 2 5 7 3 4 2" xfId="46160" xr:uid="{ECAC44BB-5FA7-4DD4-BF28-532F59FFBD34}"/>
    <cellStyle name="Comma 2 2 2 5 7 3 4 3" xfId="27906" xr:uid="{7E548208-1BBF-4AFB-9A92-F840CECF34CC}"/>
    <cellStyle name="Comma 2 2 2 5 7 3 5" xfId="6002" xr:uid="{76F15A4A-1559-47DC-AD0B-CFED960A0A68}"/>
    <cellStyle name="Comma 2 2 2 5 7 3 5 2" xfId="42510" xr:uid="{2C0916A9-5F3A-4F97-B847-116D203D1A2B}"/>
    <cellStyle name="Comma 2 2 2 5 7 3 5 3" xfId="24256" xr:uid="{E9557646-1F49-46C2-8B4A-D7053CC805F5}"/>
    <cellStyle name="Comma 2 2 2 5 7 3 6" xfId="38860" xr:uid="{8CB56474-7521-4DF7-8C06-8371CFDDB899}"/>
    <cellStyle name="Comma 2 2 2 5 7 3 7" xfId="20606" xr:uid="{060DEC14-4871-4E0E-8B2A-C5BEB5998C25}"/>
    <cellStyle name="Comma 2 2 2 5 7 4" xfId="1622" xr:uid="{072F396A-D6AE-498B-99BA-58363B503742}"/>
    <cellStyle name="Comma 2 2 2 5 7 4 2" xfId="16222" xr:uid="{00A53204-D6F6-469A-B257-534527391D53}"/>
    <cellStyle name="Comma 2 2 2 5 7 4 2 2" xfId="52730" xr:uid="{2009087D-AF64-4476-BF20-ED77B44AE74A}"/>
    <cellStyle name="Comma 2 2 2 5 7 4 2 3" xfId="34476" xr:uid="{194272A7-6271-42AB-8BD4-FD3E6C25B10C}"/>
    <cellStyle name="Comma 2 2 2 5 7 4 3" xfId="12572" xr:uid="{F5BFE8C7-E310-4956-BAF0-41F550CE102B}"/>
    <cellStyle name="Comma 2 2 2 5 7 4 3 2" xfId="49080" xr:uid="{0E0A2D25-B7E5-4EF6-B7B6-5695E00B28C5}"/>
    <cellStyle name="Comma 2 2 2 5 7 4 3 3" xfId="30826" xr:uid="{1D40F35D-6846-43EA-9728-D1765272608A}"/>
    <cellStyle name="Comma 2 2 2 5 7 4 4" xfId="8922" xr:uid="{DE40516B-440F-41F0-BAB9-EC09DACB66AF}"/>
    <cellStyle name="Comma 2 2 2 5 7 4 4 2" xfId="45430" xr:uid="{C35ACF36-7483-47D5-9C43-962AD6C2ACB6}"/>
    <cellStyle name="Comma 2 2 2 5 7 4 4 3" xfId="27176" xr:uid="{EAB2ED38-B2E9-4F2C-AA4A-172DEA8D3A8A}"/>
    <cellStyle name="Comma 2 2 2 5 7 4 5" xfId="5272" xr:uid="{13E39BB5-334E-4360-9486-1E3728D6A493}"/>
    <cellStyle name="Comma 2 2 2 5 7 4 5 2" xfId="41780" xr:uid="{F8AEB24F-3F6F-4383-9B84-CD9259F355B3}"/>
    <cellStyle name="Comma 2 2 2 5 7 4 5 3" xfId="23526" xr:uid="{6ADF677D-B97D-4F6A-ABAC-F165331306A4}"/>
    <cellStyle name="Comma 2 2 2 5 7 4 6" xfId="38130" xr:uid="{2CA97B91-58B4-487B-986C-7843807B7832}"/>
    <cellStyle name="Comma 2 2 2 5 7 4 7" xfId="19876" xr:uid="{236404C9-52CD-4A98-9083-F1AB0D2D2CA2}"/>
    <cellStyle name="Comma 2 2 2 5 7 5" xfId="892" xr:uid="{A5EA5AEB-F0E4-4CF6-A418-AAA086011B9C}"/>
    <cellStyle name="Comma 2 2 2 5 7 5 2" xfId="15492" xr:uid="{79126072-7038-468D-ACF4-CB93DA765113}"/>
    <cellStyle name="Comma 2 2 2 5 7 5 2 2" xfId="52000" xr:uid="{3F35394B-3C56-4D42-9208-406BAED7F76B}"/>
    <cellStyle name="Comma 2 2 2 5 7 5 2 3" xfId="33746" xr:uid="{F1E5B2AC-A568-4CE7-8253-B9563448E6EF}"/>
    <cellStyle name="Comma 2 2 2 5 7 5 3" xfId="11842" xr:uid="{635F0F48-DDA0-4DDF-A5FC-8CF0D900D5B5}"/>
    <cellStyle name="Comma 2 2 2 5 7 5 3 2" xfId="48350" xr:uid="{0C2C81DE-AB5D-4495-BFF9-B7D1C0AECD26}"/>
    <cellStyle name="Comma 2 2 2 5 7 5 3 3" xfId="30096" xr:uid="{26FE4821-DAC6-4AAF-8540-A11D2F23217C}"/>
    <cellStyle name="Comma 2 2 2 5 7 5 4" xfId="8192" xr:uid="{EE22D60A-C94A-4045-A647-80A045BFC142}"/>
    <cellStyle name="Comma 2 2 2 5 7 5 4 2" xfId="44700" xr:uid="{15407A76-F394-453A-99E9-69DD78160D3C}"/>
    <cellStyle name="Comma 2 2 2 5 7 5 4 3" xfId="26446" xr:uid="{D7A77BBA-498F-4865-A161-65F7C62F11DD}"/>
    <cellStyle name="Comma 2 2 2 5 7 5 5" xfId="4542" xr:uid="{036A5BD0-3E10-47FA-A9FB-EB56304F1B6E}"/>
    <cellStyle name="Comma 2 2 2 5 7 5 5 2" xfId="41050" xr:uid="{147C96D9-0072-4FC2-8FCE-87814158B530}"/>
    <cellStyle name="Comma 2 2 2 5 7 5 5 3" xfId="22796" xr:uid="{28B7A64B-CFF7-4FEC-BBC4-53FEA236326A}"/>
    <cellStyle name="Comma 2 2 2 5 7 5 6" xfId="37400" xr:uid="{B78070F8-2F62-41AA-A05B-EC8D1338F0BB}"/>
    <cellStyle name="Comma 2 2 2 5 7 5 7" xfId="19146" xr:uid="{CCE5AA99-BBF0-47BF-9D91-C2444AE44B0D}"/>
    <cellStyle name="Comma 2 2 2 5 7 6" xfId="14762" xr:uid="{3DF34A1A-D622-46A8-884B-F1AC3F0C2C36}"/>
    <cellStyle name="Comma 2 2 2 5 7 6 2" xfId="51270" xr:uid="{6360D4BE-60CD-4370-8D5A-BC275504F344}"/>
    <cellStyle name="Comma 2 2 2 5 7 6 3" xfId="33016" xr:uid="{720A7E97-ED2A-4303-84DC-14C32C48A414}"/>
    <cellStyle name="Comma 2 2 2 5 7 7" xfId="11112" xr:uid="{30EBF37F-6248-4FC9-ADDB-49F6BBEF636F}"/>
    <cellStyle name="Comma 2 2 2 5 7 7 2" xfId="47620" xr:uid="{0468EA76-F7D4-4A93-8FBE-4279FC53D1C3}"/>
    <cellStyle name="Comma 2 2 2 5 7 7 3" xfId="29366" xr:uid="{4A1D82F1-041B-4230-9641-7660C3A5D862}"/>
    <cellStyle name="Comma 2 2 2 5 7 8" xfId="7462" xr:uid="{401B76A3-E43A-44AE-9103-8728C207469C}"/>
    <cellStyle name="Comma 2 2 2 5 7 8 2" xfId="43970" xr:uid="{17CD6DBC-0AC7-4CDB-A8E8-5311FB8AE6F8}"/>
    <cellStyle name="Comma 2 2 2 5 7 8 3" xfId="25716" xr:uid="{536EC19C-D241-4E70-A843-B9600A93C6C3}"/>
    <cellStyle name="Comma 2 2 2 5 7 9" xfId="3812" xr:uid="{BD470E6B-7C6A-4D9B-8D45-EABCE98754C1}"/>
    <cellStyle name="Comma 2 2 2 5 7 9 2" xfId="40320" xr:uid="{06FCCF30-69C2-4BCE-8D9C-EEC9DB2BABCB}"/>
    <cellStyle name="Comma 2 2 2 5 7 9 3" xfId="22066" xr:uid="{1D6D43EE-8A3F-4210-97BD-A59F0CDF3E4D}"/>
    <cellStyle name="Comma 2 2 2 5 8" xfId="2978" xr:uid="{CF088303-753B-4A28-8E6F-A60C5B791183}"/>
    <cellStyle name="Comma 2 2 2 5 8 2" xfId="17578" xr:uid="{61FF0424-823E-4FDC-BF33-670653CB89CF}"/>
    <cellStyle name="Comma 2 2 2 5 8 2 2" xfId="54086" xr:uid="{B676E1F9-34AF-4203-B5B1-AFB36AFBE6EC}"/>
    <cellStyle name="Comma 2 2 2 5 8 2 3" xfId="35832" xr:uid="{ABBA5E79-DDF7-457D-9BAD-DB2A4EFA3A13}"/>
    <cellStyle name="Comma 2 2 2 5 8 3" xfId="13928" xr:uid="{82B05563-68BD-43F8-8842-C9FBFF3AC131}"/>
    <cellStyle name="Comma 2 2 2 5 8 3 2" xfId="50436" xr:uid="{8EE09B6D-D874-4253-9C8A-90DBA49B7F34}"/>
    <cellStyle name="Comma 2 2 2 5 8 3 3" xfId="32182" xr:uid="{97F328F1-57BB-4064-8D02-8C4DD917A3D8}"/>
    <cellStyle name="Comma 2 2 2 5 8 4" xfId="10278" xr:uid="{F12F8736-30F6-4773-82F2-9D28384986A1}"/>
    <cellStyle name="Comma 2 2 2 5 8 4 2" xfId="46786" xr:uid="{C076CCDE-F14F-40CD-AE1E-ADFA237CE27B}"/>
    <cellStyle name="Comma 2 2 2 5 8 4 3" xfId="28532" xr:uid="{F5E7EEF0-B257-4554-BDE8-9CFB0F545D2B}"/>
    <cellStyle name="Comma 2 2 2 5 8 5" xfId="6628" xr:uid="{5FDD374A-BAF8-4F1C-9B41-E24158110DE9}"/>
    <cellStyle name="Comma 2 2 2 5 8 5 2" xfId="43136" xr:uid="{F7495490-0E97-4183-80D7-D8B2BD71905E}"/>
    <cellStyle name="Comma 2 2 2 5 8 5 3" xfId="24882" xr:uid="{94F5BBC1-1CF1-4340-87F7-509931B05925}"/>
    <cellStyle name="Comma 2 2 2 5 8 6" xfId="39486" xr:uid="{C3A3EF6E-6D73-4685-8E8D-2B4FF4B5BDE2}"/>
    <cellStyle name="Comma 2 2 2 5 8 7" xfId="21232" xr:uid="{228AB4D0-7B60-45FC-9E6B-36DF67101F47}"/>
    <cellStyle name="Comma 2 2 2 5 9" xfId="2248" xr:uid="{0383A8C1-3C75-4AA2-8A50-1E890D470455}"/>
    <cellStyle name="Comma 2 2 2 5 9 2" xfId="16848" xr:uid="{FFA18D26-7C2C-4C61-BEE6-9E22D21CEFC8}"/>
    <cellStyle name="Comma 2 2 2 5 9 2 2" xfId="53356" xr:uid="{D4B824CA-2474-4E28-9655-98F617CD5E22}"/>
    <cellStyle name="Comma 2 2 2 5 9 2 3" xfId="35102" xr:uid="{64E90D19-C683-4055-9FC4-E9A030138C8C}"/>
    <cellStyle name="Comma 2 2 2 5 9 3" xfId="13198" xr:uid="{7D8D0624-9A70-433E-A08A-F0B5F2D6D639}"/>
    <cellStyle name="Comma 2 2 2 5 9 3 2" xfId="49706" xr:uid="{5A2E6734-8405-4CA1-84AA-6B8901F398E3}"/>
    <cellStyle name="Comma 2 2 2 5 9 3 3" xfId="31452" xr:uid="{86512B1A-5AFE-4746-B24D-183A931D89FC}"/>
    <cellStyle name="Comma 2 2 2 5 9 4" xfId="9548" xr:uid="{073DF6BE-998C-4708-9E2F-A8044C35FAB6}"/>
    <cellStyle name="Comma 2 2 2 5 9 4 2" xfId="46056" xr:uid="{DD66F9B0-A1C5-4BD4-9128-3BBBF86CDEF2}"/>
    <cellStyle name="Comma 2 2 2 5 9 4 3" xfId="27802" xr:uid="{77556CF3-36B5-48C9-9E82-A3894959210B}"/>
    <cellStyle name="Comma 2 2 2 5 9 5" xfId="5898" xr:uid="{442DDBA3-7940-41B3-8E24-317909FC9855}"/>
    <cellStyle name="Comma 2 2 2 5 9 5 2" xfId="42406" xr:uid="{E3201C26-2121-459A-B970-36C60DC510C0}"/>
    <cellStyle name="Comma 2 2 2 5 9 5 3" xfId="24152" xr:uid="{8FB19169-0C52-415E-99A0-2CE38030C680}"/>
    <cellStyle name="Comma 2 2 2 5 9 6" xfId="38756" xr:uid="{F05841E0-62C3-49D4-A49D-F588F85C702A}"/>
    <cellStyle name="Comma 2 2 2 5 9 7" xfId="20502" xr:uid="{2C9CC7B1-2603-45D6-B87C-76D976631821}"/>
    <cellStyle name="Comma 2 2 2 6" xfId="650" xr:uid="{EEF21E03-C54D-40EB-8D09-CE514F5FE2B7}"/>
    <cellStyle name="Comma 2 2 2 6 10" xfId="37158" xr:uid="{05EB3FFA-8539-4056-8F24-4A830A7B0084}"/>
    <cellStyle name="Comma 2 2 2 6 11" xfId="18904" xr:uid="{A53E0597-9BC9-4CFC-A348-4898C508EE23}"/>
    <cellStyle name="Comma 2 2 2 6 2" xfId="3570" xr:uid="{A5DDA43A-E2B4-4BD6-AD87-AAF036209A46}"/>
    <cellStyle name="Comma 2 2 2 6 2 2" xfId="18170" xr:uid="{81E37E02-EDFC-4922-82C0-3FA631D9AE0F}"/>
    <cellStyle name="Comma 2 2 2 6 2 2 2" xfId="54678" xr:uid="{27E9FE58-F3BE-4FE9-84DD-FE5862A9114F}"/>
    <cellStyle name="Comma 2 2 2 6 2 2 3" xfId="36424" xr:uid="{F3F86B82-36F2-4B23-A2E8-51F861BCAD15}"/>
    <cellStyle name="Comma 2 2 2 6 2 3" xfId="14520" xr:uid="{44CACB5B-97E7-49AD-9878-0B185C3A3CD3}"/>
    <cellStyle name="Comma 2 2 2 6 2 3 2" xfId="51028" xr:uid="{98BF1572-F50E-46E5-ABF0-99F567828477}"/>
    <cellStyle name="Comma 2 2 2 6 2 3 3" xfId="32774" xr:uid="{67242949-609E-4692-A1A2-0A37C0CE1FF8}"/>
    <cellStyle name="Comma 2 2 2 6 2 4" xfId="10870" xr:uid="{0AC9AFE9-3BF3-4D15-B922-3AB69701C5F3}"/>
    <cellStyle name="Comma 2 2 2 6 2 4 2" xfId="47378" xr:uid="{0F63FAE9-CAAB-44D1-A7F0-80867BA82AB9}"/>
    <cellStyle name="Comma 2 2 2 6 2 4 3" xfId="29124" xr:uid="{A66E932A-DBC0-44EB-BB8D-63B66359DF59}"/>
    <cellStyle name="Comma 2 2 2 6 2 5" xfId="7220" xr:uid="{A48FC98E-C4FB-4EEC-8E16-94362CEE8A93}"/>
    <cellStyle name="Comma 2 2 2 6 2 5 2" xfId="43728" xr:uid="{69202FCA-A34D-429F-9D70-1C7BCFF709F7}"/>
    <cellStyle name="Comma 2 2 2 6 2 5 3" xfId="25474" xr:uid="{6918046D-8FBE-4866-9D81-C51B91A728DA}"/>
    <cellStyle name="Comma 2 2 2 6 2 6" xfId="40078" xr:uid="{0AB29884-3F17-420E-BB98-0761EA6DF49D}"/>
    <cellStyle name="Comma 2 2 2 6 2 7" xfId="21824" xr:uid="{11308464-978B-4E18-822E-A50DBE0526F9}"/>
    <cellStyle name="Comma 2 2 2 6 3" xfId="2840" xr:uid="{81E8C1E1-0B66-48FA-8B4C-2615A6E61FE0}"/>
    <cellStyle name="Comma 2 2 2 6 3 2" xfId="17440" xr:uid="{45478DBC-0F6A-4023-92B7-6F6E2ADD2F4E}"/>
    <cellStyle name="Comma 2 2 2 6 3 2 2" xfId="53948" xr:uid="{DE7BEC1F-BFE1-4CFC-9E44-808722D741CD}"/>
    <cellStyle name="Comma 2 2 2 6 3 2 3" xfId="35694" xr:uid="{1C9280A2-A262-4A04-BC96-E341309F1DB7}"/>
    <cellStyle name="Comma 2 2 2 6 3 3" xfId="13790" xr:uid="{7D6B4DE8-DBF3-4F5E-BA83-87036E147C1F}"/>
    <cellStyle name="Comma 2 2 2 6 3 3 2" xfId="50298" xr:uid="{637639F6-F397-4BC2-BA1C-84B00A61859D}"/>
    <cellStyle name="Comma 2 2 2 6 3 3 3" xfId="32044" xr:uid="{382CC3BF-AEF0-4E7B-B6E8-3021312C3A1D}"/>
    <cellStyle name="Comma 2 2 2 6 3 4" xfId="10140" xr:uid="{D0583ED7-D8BF-4F42-88EA-F0CAA79120CA}"/>
    <cellStyle name="Comma 2 2 2 6 3 4 2" xfId="46648" xr:uid="{E21BFA70-9DAC-46A3-84B8-C9507DD8C459}"/>
    <cellStyle name="Comma 2 2 2 6 3 4 3" xfId="28394" xr:uid="{D1D3C4AE-D45D-4403-A0B2-D5D985C6ACE1}"/>
    <cellStyle name="Comma 2 2 2 6 3 5" xfId="6490" xr:uid="{4CCE911A-0719-429D-A176-922598BA0FC3}"/>
    <cellStyle name="Comma 2 2 2 6 3 5 2" xfId="42998" xr:uid="{3888F77E-F6CD-4A71-9EA9-33E6895B351D}"/>
    <cellStyle name="Comma 2 2 2 6 3 5 3" xfId="24744" xr:uid="{4A2475BF-99E3-4AD4-931A-4FC12E65A92D}"/>
    <cellStyle name="Comma 2 2 2 6 3 6" xfId="39348" xr:uid="{D3706078-A53E-410E-9330-0A7694592D7F}"/>
    <cellStyle name="Comma 2 2 2 6 3 7" xfId="21094" xr:uid="{C350755E-E8FA-493F-A022-321670FA3FF2}"/>
    <cellStyle name="Comma 2 2 2 6 4" xfId="2110" xr:uid="{DFF134C4-23E8-4A56-B090-24184FD4F515}"/>
    <cellStyle name="Comma 2 2 2 6 4 2" xfId="16710" xr:uid="{2D49EE74-CF66-4D17-B636-E21864E567C5}"/>
    <cellStyle name="Comma 2 2 2 6 4 2 2" xfId="53218" xr:uid="{4A8357BF-FA80-4746-91F7-62B8898B1C0D}"/>
    <cellStyle name="Comma 2 2 2 6 4 2 3" xfId="34964" xr:uid="{F1922B79-E9F8-4E09-871E-AA2860FC8288}"/>
    <cellStyle name="Comma 2 2 2 6 4 3" xfId="13060" xr:uid="{314320A0-65CE-41BB-9156-6D7F1C9D3CFE}"/>
    <cellStyle name="Comma 2 2 2 6 4 3 2" xfId="49568" xr:uid="{4B27FEA1-6FC1-4E5F-A52A-56ABB06BC997}"/>
    <cellStyle name="Comma 2 2 2 6 4 3 3" xfId="31314" xr:uid="{09D43562-3A5D-496C-A692-464747678021}"/>
    <cellStyle name="Comma 2 2 2 6 4 4" xfId="9410" xr:uid="{2FCD2A09-C88A-48FC-83C8-01327E254EB9}"/>
    <cellStyle name="Comma 2 2 2 6 4 4 2" xfId="45918" xr:uid="{052530A6-346C-4F78-A321-196A5EF9857E}"/>
    <cellStyle name="Comma 2 2 2 6 4 4 3" xfId="27664" xr:uid="{50C9D3B4-745F-4BB8-8CDF-F14DC66B7481}"/>
    <cellStyle name="Comma 2 2 2 6 4 5" xfId="5760" xr:uid="{BBF8929C-2CE5-4CED-9E7E-CF3AB2133A6A}"/>
    <cellStyle name="Comma 2 2 2 6 4 5 2" xfId="42268" xr:uid="{77D55CD9-5568-47A0-B332-E97261463907}"/>
    <cellStyle name="Comma 2 2 2 6 4 5 3" xfId="24014" xr:uid="{C4342FF3-AA55-4B93-AC83-777DCA58689A}"/>
    <cellStyle name="Comma 2 2 2 6 4 6" xfId="38618" xr:uid="{27469D29-A04F-452B-A245-F9BF8D5F3AF6}"/>
    <cellStyle name="Comma 2 2 2 6 4 7" xfId="20364" xr:uid="{F51C011D-3C53-4770-91A1-304FC1FC9AD7}"/>
    <cellStyle name="Comma 2 2 2 6 5" xfId="1380" xr:uid="{3E81E94D-4D8E-4AB8-AA50-2BB8CB29ACE5}"/>
    <cellStyle name="Comma 2 2 2 6 5 2" xfId="15980" xr:uid="{87B9AB6C-B93F-45E9-BB99-AC3C45AFE052}"/>
    <cellStyle name="Comma 2 2 2 6 5 2 2" xfId="52488" xr:uid="{342B0177-F1B1-4465-A119-E250310553A8}"/>
    <cellStyle name="Comma 2 2 2 6 5 2 3" xfId="34234" xr:uid="{6BD3496A-5DCD-428E-BA86-B80517B15AB3}"/>
    <cellStyle name="Comma 2 2 2 6 5 3" xfId="12330" xr:uid="{03796BF7-2814-4D83-988C-1FA1904BDD22}"/>
    <cellStyle name="Comma 2 2 2 6 5 3 2" xfId="48838" xr:uid="{86B7F23D-EE70-40A1-B5A4-77795C66011E}"/>
    <cellStyle name="Comma 2 2 2 6 5 3 3" xfId="30584" xr:uid="{D89028ED-30FA-4ADA-97C9-B98C760EF40E}"/>
    <cellStyle name="Comma 2 2 2 6 5 4" xfId="8680" xr:uid="{DEDBEC47-8687-441E-88D0-544C84073D40}"/>
    <cellStyle name="Comma 2 2 2 6 5 4 2" xfId="45188" xr:uid="{DEC2624C-DE91-42A0-933D-85604597537A}"/>
    <cellStyle name="Comma 2 2 2 6 5 4 3" xfId="26934" xr:uid="{599578A7-832B-486B-A0DB-F1C8DED41129}"/>
    <cellStyle name="Comma 2 2 2 6 5 5" xfId="5030" xr:uid="{DB584E52-1992-4556-8CF6-C013176CD162}"/>
    <cellStyle name="Comma 2 2 2 6 5 5 2" xfId="41538" xr:uid="{A78DA35C-43EE-482A-974E-D9A4CDC9794E}"/>
    <cellStyle name="Comma 2 2 2 6 5 5 3" xfId="23284" xr:uid="{42246E99-208C-4EF7-BD04-FA5A01222677}"/>
    <cellStyle name="Comma 2 2 2 6 5 6" xfId="37888" xr:uid="{762FBBF9-D240-49CF-B671-3973ABF01905}"/>
    <cellStyle name="Comma 2 2 2 6 5 7" xfId="19634" xr:uid="{36570E2E-EEC8-4108-8B2C-092C3B9996E8}"/>
    <cellStyle name="Comma 2 2 2 6 6" xfId="15250" xr:uid="{56086F88-626F-4210-90BE-2D43F3039FEC}"/>
    <cellStyle name="Comma 2 2 2 6 6 2" xfId="51758" xr:uid="{9A6EE364-3017-4F4B-8904-53B85CE6625B}"/>
    <cellStyle name="Comma 2 2 2 6 6 3" xfId="33504" xr:uid="{92BD6B09-95E8-41E7-B2F6-660F5A9DF5D2}"/>
    <cellStyle name="Comma 2 2 2 6 7" xfId="11600" xr:uid="{86E9D0FE-FD48-423F-8292-2C35B55F65A5}"/>
    <cellStyle name="Comma 2 2 2 6 7 2" xfId="48108" xr:uid="{97E1BEFF-7161-484C-94F8-3D200D6DF303}"/>
    <cellStyle name="Comma 2 2 2 6 7 3" xfId="29854" xr:uid="{47677615-BCCD-4AB6-90A8-1CE42E3AE14F}"/>
    <cellStyle name="Comma 2 2 2 6 8" xfId="7950" xr:uid="{572AE8EE-551E-4777-8BD2-FF87AC7C2FB1}"/>
    <cellStyle name="Comma 2 2 2 6 8 2" xfId="44458" xr:uid="{7E84DE64-E7BD-430A-AB7C-8DDA9C615BE5}"/>
    <cellStyle name="Comma 2 2 2 6 8 3" xfId="26204" xr:uid="{AE73E7B4-1F47-49DB-905F-1D8967EFD44E}"/>
    <cellStyle name="Comma 2 2 2 6 9" xfId="4300" xr:uid="{469DFBB7-F130-4C03-9695-E4206219A609}"/>
    <cellStyle name="Comma 2 2 2 6 9 2" xfId="40808" xr:uid="{38978000-4B65-4544-964A-87DE943D9FC5}"/>
    <cellStyle name="Comma 2 2 2 6 9 3" xfId="22554" xr:uid="{14D6844F-EAE7-4A7D-AF82-1B63BA96B465}"/>
    <cellStyle name="Comma 2 2 2 7" xfId="546" xr:uid="{1381588D-DC62-4AD4-AF26-FFCBA296EEF3}"/>
    <cellStyle name="Comma 2 2 2 7 10" xfId="37054" xr:uid="{90E60CC9-508A-4051-9E7E-A59D640E652C}"/>
    <cellStyle name="Comma 2 2 2 7 11" xfId="18800" xr:uid="{5B262EE5-4A7C-4EF9-B98B-28D6F9913857}"/>
    <cellStyle name="Comma 2 2 2 7 2" xfId="3466" xr:uid="{C35A2727-8808-4F9B-8120-17E8A2891E13}"/>
    <cellStyle name="Comma 2 2 2 7 2 2" xfId="18066" xr:uid="{E3874B44-6B7D-431F-B14C-842F784CFABA}"/>
    <cellStyle name="Comma 2 2 2 7 2 2 2" xfId="54574" xr:uid="{F78156F1-274F-4079-91A4-6418BC240C59}"/>
    <cellStyle name="Comma 2 2 2 7 2 2 3" xfId="36320" xr:uid="{D800CAD1-FC8A-499B-81C3-49F1248B64D6}"/>
    <cellStyle name="Comma 2 2 2 7 2 3" xfId="14416" xr:uid="{2A20EA03-C3FA-4066-92CD-8ED38155BE53}"/>
    <cellStyle name="Comma 2 2 2 7 2 3 2" xfId="50924" xr:uid="{41E3C104-BE2B-4AE1-AA75-149A5E1BA929}"/>
    <cellStyle name="Comma 2 2 2 7 2 3 3" xfId="32670" xr:uid="{D78880F4-CFA2-43BD-B88D-AB8BF427C474}"/>
    <cellStyle name="Comma 2 2 2 7 2 4" xfId="10766" xr:uid="{BF6D6A87-BD48-4202-8074-B8ACA75A9312}"/>
    <cellStyle name="Comma 2 2 2 7 2 4 2" xfId="47274" xr:uid="{87E7DFAE-6BDD-4D82-A6ED-9515EB30DCE1}"/>
    <cellStyle name="Comma 2 2 2 7 2 4 3" xfId="29020" xr:uid="{85583572-C377-43A9-9312-CF617353B953}"/>
    <cellStyle name="Comma 2 2 2 7 2 5" xfId="7116" xr:uid="{9EF8F66F-D851-4F04-9755-4180FDF6665C}"/>
    <cellStyle name="Comma 2 2 2 7 2 5 2" xfId="43624" xr:uid="{2BDADE49-CBF1-4097-A747-26D683753D97}"/>
    <cellStyle name="Comma 2 2 2 7 2 5 3" xfId="25370" xr:uid="{5A8A841D-3C7C-40F2-92CC-AD7A94A42463}"/>
    <cellStyle name="Comma 2 2 2 7 2 6" xfId="39974" xr:uid="{B9BE98E7-0E37-44C7-A8B7-77300BCC1005}"/>
    <cellStyle name="Comma 2 2 2 7 2 7" xfId="21720" xr:uid="{D24A0438-C255-4E62-B78D-0126D2BD233C}"/>
    <cellStyle name="Comma 2 2 2 7 3" xfId="2736" xr:uid="{3302C0CB-D4B4-4A14-BBCE-8EE94712EFFE}"/>
    <cellStyle name="Comma 2 2 2 7 3 2" xfId="17336" xr:uid="{4D535CBC-3377-4CBA-BC1D-6A9F8305CA9C}"/>
    <cellStyle name="Comma 2 2 2 7 3 2 2" xfId="53844" xr:uid="{59990024-6188-45DC-9326-EC1DAC9000A7}"/>
    <cellStyle name="Comma 2 2 2 7 3 2 3" xfId="35590" xr:uid="{842E40F7-0291-4A96-8316-47701F2C91AB}"/>
    <cellStyle name="Comma 2 2 2 7 3 3" xfId="13686" xr:uid="{8D81BB53-CD5A-41D9-83E1-EC1334E35EC4}"/>
    <cellStyle name="Comma 2 2 2 7 3 3 2" xfId="50194" xr:uid="{7C248952-F6FA-4E13-87D7-91A8B83D0911}"/>
    <cellStyle name="Comma 2 2 2 7 3 3 3" xfId="31940" xr:uid="{7817E15B-269D-46E0-8CF2-CC004A6C87AF}"/>
    <cellStyle name="Comma 2 2 2 7 3 4" xfId="10036" xr:uid="{FD9269EC-4DC4-4B0F-9093-CE4CE5F87358}"/>
    <cellStyle name="Comma 2 2 2 7 3 4 2" xfId="46544" xr:uid="{0BC1C8CC-90C0-4EE4-AE48-5D0A14A9D38A}"/>
    <cellStyle name="Comma 2 2 2 7 3 4 3" xfId="28290" xr:uid="{F8DE134C-BABE-4916-8A62-97EF90B8EF15}"/>
    <cellStyle name="Comma 2 2 2 7 3 5" xfId="6386" xr:uid="{41ECBCB9-85A2-4FFC-A274-9BF748A3BDF1}"/>
    <cellStyle name="Comma 2 2 2 7 3 5 2" xfId="42894" xr:uid="{AA697330-9906-40E7-8133-0B0100287C15}"/>
    <cellStyle name="Comma 2 2 2 7 3 5 3" xfId="24640" xr:uid="{3BE3A79D-EEF9-467C-B831-F81D63470914}"/>
    <cellStyle name="Comma 2 2 2 7 3 6" xfId="39244" xr:uid="{7B9EB5C2-4F64-4B92-9119-76812A70A8A3}"/>
    <cellStyle name="Comma 2 2 2 7 3 7" xfId="20990" xr:uid="{321D3487-172E-4562-AFD0-30D9062D75CA}"/>
    <cellStyle name="Comma 2 2 2 7 4" xfId="2006" xr:uid="{2E05AEBF-9785-4DFC-B0E0-87093C52D810}"/>
    <cellStyle name="Comma 2 2 2 7 4 2" xfId="16606" xr:uid="{130AB55D-965B-44CF-A7DE-E990C0ABD301}"/>
    <cellStyle name="Comma 2 2 2 7 4 2 2" xfId="53114" xr:uid="{7BA1AD55-7825-4FA2-B44F-17A9401ABB99}"/>
    <cellStyle name="Comma 2 2 2 7 4 2 3" xfId="34860" xr:uid="{57402715-11B6-4C81-9FEB-4A86BF6C9E96}"/>
    <cellStyle name="Comma 2 2 2 7 4 3" xfId="12956" xr:uid="{7531329A-0050-4DED-8006-EC94FA2739F0}"/>
    <cellStyle name="Comma 2 2 2 7 4 3 2" xfId="49464" xr:uid="{9638DE78-41F1-4C99-8AB0-4304D31846DE}"/>
    <cellStyle name="Comma 2 2 2 7 4 3 3" xfId="31210" xr:uid="{679CB25E-9F28-49AF-9153-CE8CA49823F7}"/>
    <cellStyle name="Comma 2 2 2 7 4 4" xfId="9306" xr:uid="{CF59426F-ABBD-439F-A56F-CD13347DE99F}"/>
    <cellStyle name="Comma 2 2 2 7 4 4 2" xfId="45814" xr:uid="{4CD64BC9-C038-4079-A73E-4C9EC83EDCC8}"/>
    <cellStyle name="Comma 2 2 2 7 4 4 3" xfId="27560" xr:uid="{B36A15A5-4F69-4631-BF4C-CFA6DC27A052}"/>
    <cellStyle name="Comma 2 2 2 7 4 5" xfId="5656" xr:uid="{C277288A-E9E7-46BD-A4AA-04B9A2CC3A1E}"/>
    <cellStyle name="Comma 2 2 2 7 4 5 2" xfId="42164" xr:uid="{06B14A44-0837-469D-A426-A9C45E2FA3C3}"/>
    <cellStyle name="Comma 2 2 2 7 4 5 3" xfId="23910" xr:uid="{7061DA3D-D960-4A9F-99E9-14B7DE058F0F}"/>
    <cellStyle name="Comma 2 2 2 7 4 6" xfId="38514" xr:uid="{D8616971-ECF1-4027-8EDD-0FCE6A3E8997}"/>
    <cellStyle name="Comma 2 2 2 7 4 7" xfId="20260" xr:uid="{63032CFD-6718-4E93-98B4-797E2058EC74}"/>
    <cellStyle name="Comma 2 2 2 7 5" xfId="1276" xr:uid="{0D7C7249-CCF0-43D2-BA31-902299D5D701}"/>
    <cellStyle name="Comma 2 2 2 7 5 2" xfId="15876" xr:uid="{6533773D-FA5A-4687-93E2-84BC93472C2F}"/>
    <cellStyle name="Comma 2 2 2 7 5 2 2" xfId="52384" xr:uid="{36878E9C-038A-40B1-BA2B-8113758FB854}"/>
    <cellStyle name="Comma 2 2 2 7 5 2 3" xfId="34130" xr:uid="{7CE54561-1469-4843-A23F-A3B2D6E56BA1}"/>
    <cellStyle name="Comma 2 2 2 7 5 3" xfId="12226" xr:uid="{073953FC-8113-4CB8-A2CC-6DEF7457BC5F}"/>
    <cellStyle name="Comma 2 2 2 7 5 3 2" xfId="48734" xr:uid="{8796CACF-235C-48F0-9F8D-8584690E25E8}"/>
    <cellStyle name="Comma 2 2 2 7 5 3 3" xfId="30480" xr:uid="{ADDF124A-78BE-4C94-964E-3D4A8F10EF9F}"/>
    <cellStyle name="Comma 2 2 2 7 5 4" xfId="8576" xr:uid="{797BF26F-9461-4497-B950-2146E83510B7}"/>
    <cellStyle name="Comma 2 2 2 7 5 4 2" xfId="45084" xr:uid="{7DB09252-E1EC-4581-9277-8641FDB21AF0}"/>
    <cellStyle name="Comma 2 2 2 7 5 4 3" xfId="26830" xr:uid="{A2F3A6DC-93C0-4EAE-B0F8-8AE96B10AF4C}"/>
    <cellStyle name="Comma 2 2 2 7 5 5" xfId="4926" xr:uid="{AA60380E-0D4B-4F22-943D-2BABACD7CD44}"/>
    <cellStyle name="Comma 2 2 2 7 5 5 2" xfId="41434" xr:uid="{8F8BA464-6C8E-4765-812C-8DD10F9655A6}"/>
    <cellStyle name="Comma 2 2 2 7 5 5 3" xfId="23180" xr:uid="{7D220375-8602-4DF2-A56B-AFFC2E8447B4}"/>
    <cellStyle name="Comma 2 2 2 7 5 6" xfId="37784" xr:uid="{DB7114D6-6809-489C-A6FB-ECFD18DF5E97}"/>
    <cellStyle name="Comma 2 2 2 7 5 7" xfId="19530" xr:uid="{0E630444-A148-40B2-A44B-D81CF5D4A31C}"/>
    <cellStyle name="Comma 2 2 2 7 6" xfId="15146" xr:uid="{68C7CF47-1E3B-4099-8A34-AF586AF6E05F}"/>
    <cellStyle name="Comma 2 2 2 7 6 2" xfId="51654" xr:uid="{392C48EA-D79B-4186-9BDE-00ED9CF316FC}"/>
    <cellStyle name="Comma 2 2 2 7 6 3" xfId="33400" xr:uid="{B2C4F2D3-37AC-4B4C-8481-B03342741A6C}"/>
    <cellStyle name="Comma 2 2 2 7 7" xfId="11496" xr:uid="{598F1B6F-1FCA-41B8-B0B5-CFB68F17F360}"/>
    <cellStyle name="Comma 2 2 2 7 7 2" xfId="48004" xr:uid="{6B7754A0-1B39-4496-A3D2-0326B57C949F}"/>
    <cellStyle name="Comma 2 2 2 7 7 3" xfId="29750" xr:uid="{90362241-F1D0-47A2-AB9E-2A0EADDF5D88}"/>
    <cellStyle name="Comma 2 2 2 7 8" xfId="7846" xr:uid="{C1237196-D7C8-487E-9947-7FC09AE50CD2}"/>
    <cellStyle name="Comma 2 2 2 7 8 2" xfId="44354" xr:uid="{0DAEE2D6-B2BB-420C-8B48-35E8EC73C92A}"/>
    <cellStyle name="Comma 2 2 2 7 8 3" xfId="26100" xr:uid="{E2045EBA-5D3F-4A09-B8ED-0E0C229FFFED}"/>
    <cellStyle name="Comma 2 2 2 7 9" xfId="4196" xr:uid="{61F90A87-FB04-43CB-8C5F-9021DA30AEE2}"/>
    <cellStyle name="Comma 2 2 2 7 9 2" xfId="40704" xr:uid="{F6B90570-2FD5-440E-B97C-064CA045C533}"/>
    <cellStyle name="Comma 2 2 2 7 9 3" xfId="22450" xr:uid="{2E67DC97-2E48-44E9-80D1-F3E86E3B86FB}"/>
    <cellStyle name="Comma 2 2 2 8" xfId="442" xr:uid="{A7DE4913-57D2-4B7F-ACDE-4935D6513696}"/>
    <cellStyle name="Comma 2 2 2 8 10" xfId="36950" xr:uid="{CC3314DA-8308-401C-B6EE-492E15A75BD6}"/>
    <cellStyle name="Comma 2 2 2 8 11" xfId="18696" xr:uid="{1E8A231E-1745-478C-AF6F-2A12B155B346}"/>
    <cellStyle name="Comma 2 2 2 8 2" xfId="3362" xr:uid="{07DFA1A1-B07A-4562-A485-8A94237BFB98}"/>
    <cellStyle name="Comma 2 2 2 8 2 2" xfId="17962" xr:uid="{C2AF1732-B35D-4EAD-A762-EFFC623C90DC}"/>
    <cellStyle name="Comma 2 2 2 8 2 2 2" xfId="54470" xr:uid="{0C5CCEEA-0A74-42F4-9659-EE62A4D4ADC1}"/>
    <cellStyle name="Comma 2 2 2 8 2 2 3" xfId="36216" xr:uid="{B4E00251-C01A-4909-85D1-74506F1CD8B1}"/>
    <cellStyle name="Comma 2 2 2 8 2 3" xfId="14312" xr:uid="{6A4A4AA0-0252-4EBB-9E4E-011B5104B2CC}"/>
    <cellStyle name="Comma 2 2 2 8 2 3 2" xfId="50820" xr:uid="{3D24726A-69D6-4322-965F-8DDF7CFA65E5}"/>
    <cellStyle name="Comma 2 2 2 8 2 3 3" xfId="32566" xr:uid="{962602D0-AFF0-448E-8F6B-8443CB3ABF70}"/>
    <cellStyle name="Comma 2 2 2 8 2 4" xfId="10662" xr:uid="{B082C6C6-64C4-4744-9AC6-F17DBE49DB33}"/>
    <cellStyle name="Comma 2 2 2 8 2 4 2" xfId="47170" xr:uid="{E19B2E54-C088-42F9-A3E9-B3F11C768D95}"/>
    <cellStyle name="Comma 2 2 2 8 2 4 3" xfId="28916" xr:uid="{601A4A2A-9A0D-45DB-B42C-65A6C2708D70}"/>
    <cellStyle name="Comma 2 2 2 8 2 5" xfId="7012" xr:uid="{5AEE5D8A-635B-4A10-927A-0B0E7A967C63}"/>
    <cellStyle name="Comma 2 2 2 8 2 5 2" xfId="43520" xr:uid="{25576E5C-EB38-4BE2-B414-47728F0C2A98}"/>
    <cellStyle name="Comma 2 2 2 8 2 5 3" xfId="25266" xr:uid="{24477BDE-A14A-4681-9566-1A2F1AE3A2A1}"/>
    <cellStyle name="Comma 2 2 2 8 2 6" xfId="39870" xr:uid="{5495ADD1-F060-46FF-9166-A5C8D96E20ED}"/>
    <cellStyle name="Comma 2 2 2 8 2 7" xfId="21616" xr:uid="{E155077E-78D2-451D-8AF2-0CC63AA047DC}"/>
    <cellStyle name="Comma 2 2 2 8 3" xfId="2632" xr:uid="{3F3D5BFC-7A57-4E5F-A9AF-062B78B58C01}"/>
    <cellStyle name="Comma 2 2 2 8 3 2" xfId="17232" xr:uid="{18C2F5FC-5A49-4C15-957B-6E52F3ED654B}"/>
    <cellStyle name="Comma 2 2 2 8 3 2 2" xfId="53740" xr:uid="{22F297BA-A96F-480D-ACDE-D3F07DBD765A}"/>
    <cellStyle name="Comma 2 2 2 8 3 2 3" xfId="35486" xr:uid="{663BD508-3EF6-47FA-AC60-22A7E5055FBD}"/>
    <cellStyle name="Comma 2 2 2 8 3 3" xfId="13582" xr:uid="{311520F1-4A5D-4E9A-84EE-73A814B39FA9}"/>
    <cellStyle name="Comma 2 2 2 8 3 3 2" xfId="50090" xr:uid="{3D8D8E92-996B-400C-BBBD-08C1D3AA408B}"/>
    <cellStyle name="Comma 2 2 2 8 3 3 3" xfId="31836" xr:uid="{B3279842-3E69-489D-AB04-08C386F47343}"/>
    <cellStyle name="Comma 2 2 2 8 3 4" xfId="9932" xr:uid="{4CBD5FFC-356C-4E2B-8F1D-B018E5C04513}"/>
    <cellStyle name="Comma 2 2 2 8 3 4 2" xfId="46440" xr:uid="{D333E194-9CDD-4F54-A6C6-AC1472EE3DED}"/>
    <cellStyle name="Comma 2 2 2 8 3 4 3" xfId="28186" xr:uid="{8BDEF266-A0F1-4521-870E-479E57CB6AAE}"/>
    <cellStyle name="Comma 2 2 2 8 3 5" xfId="6282" xr:uid="{C8A2F6A9-671B-49E3-881C-C1806DEAF65E}"/>
    <cellStyle name="Comma 2 2 2 8 3 5 2" xfId="42790" xr:uid="{73CF4F00-F35D-4170-9470-52E44CCA3D06}"/>
    <cellStyle name="Comma 2 2 2 8 3 5 3" xfId="24536" xr:uid="{7BAE39C1-E9BC-41AA-A3B2-FB43413DF1A5}"/>
    <cellStyle name="Comma 2 2 2 8 3 6" xfId="39140" xr:uid="{C12693A2-922A-4CCF-BE08-937B195250E8}"/>
    <cellStyle name="Comma 2 2 2 8 3 7" xfId="20886" xr:uid="{62AE48B8-D059-4115-A9EC-A9397CA5DF96}"/>
    <cellStyle name="Comma 2 2 2 8 4" xfId="1902" xr:uid="{518DAB5E-7CA3-47B5-95FA-B581693E7B65}"/>
    <cellStyle name="Comma 2 2 2 8 4 2" xfId="16502" xr:uid="{C47A22B4-CC77-4694-807F-9B41FDF357D0}"/>
    <cellStyle name="Comma 2 2 2 8 4 2 2" xfId="53010" xr:uid="{EFDDA81D-235C-4603-8ED9-736047EAA9EB}"/>
    <cellStyle name="Comma 2 2 2 8 4 2 3" xfId="34756" xr:uid="{BC586BC0-8DDC-4957-881C-D52E7EA6537E}"/>
    <cellStyle name="Comma 2 2 2 8 4 3" xfId="12852" xr:uid="{A795DDF0-061B-4E43-BE07-2A4ED0246596}"/>
    <cellStyle name="Comma 2 2 2 8 4 3 2" xfId="49360" xr:uid="{2C8097CF-FBA7-43D1-9642-2BDF214628D1}"/>
    <cellStyle name="Comma 2 2 2 8 4 3 3" xfId="31106" xr:uid="{F48FA376-E79E-4053-9A75-07ED3D275449}"/>
    <cellStyle name="Comma 2 2 2 8 4 4" xfId="9202" xr:uid="{E61696A5-7290-42AA-8348-5F56FD8BC79C}"/>
    <cellStyle name="Comma 2 2 2 8 4 4 2" xfId="45710" xr:uid="{C3774741-E065-4058-A6D6-2A874517A586}"/>
    <cellStyle name="Comma 2 2 2 8 4 4 3" xfId="27456" xr:uid="{ABBDAFF5-D9C5-434C-AC3B-7B4F5DB113EE}"/>
    <cellStyle name="Comma 2 2 2 8 4 5" xfId="5552" xr:uid="{ECBFDDAA-70EA-4042-B4EF-7249327F89ED}"/>
    <cellStyle name="Comma 2 2 2 8 4 5 2" xfId="42060" xr:uid="{C7AEAA49-EFDC-4B79-80AA-7D8792B12D0C}"/>
    <cellStyle name="Comma 2 2 2 8 4 5 3" xfId="23806" xr:uid="{D8E7AE5A-E866-41DD-83B7-EED5A9A9255A}"/>
    <cellStyle name="Comma 2 2 2 8 4 6" xfId="38410" xr:uid="{15567CBA-B6CE-4695-8B7E-F8B060A2E2F2}"/>
    <cellStyle name="Comma 2 2 2 8 4 7" xfId="20156" xr:uid="{584A4BC6-2B45-4D58-846F-8B5A453BF373}"/>
    <cellStyle name="Comma 2 2 2 8 5" xfId="1172" xr:uid="{21EC869F-334A-4173-B30B-0B6ADC416884}"/>
    <cellStyle name="Comma 2 2 2 8 5 2" xfId="15772" xr:uid="{A26FF09B-8D35-4CC5-BCA2-3A46788D27B8}"/>
    <cellStyle name="Comma 2 2 2 8 5 2 2" xfId="52280" xr:uid="{5EE840EA-615C-490A-9EA0-A4D28665E718}"/>
    <cellStyle name="Comma 2 2 2 8 5 2 3" xfId="34026" xr:uid="{15C259AD-F5DD-431D-8A6D-0BA8B8C9FA0D}"/>
    <cellStyle name="Comma 2 2 2 8 5 3" xfId="12122" xr:uid="{E893DE57-07B6-4E46-9DDD-687D59BCEEFA}"/>
    <cellStyle name="Comma 2 2 2 8 5 3 2" xfId="48630" xr:uid="{F086E82D-EF71-4005-B60D-246388134036}"/>
    <cellStyle name="Comma 2 2 2 8 5 3 3" xfId="30376" xr:uid="{A25DE77D-EC71-45C1-A413-8895D16CD4A2}"/>
    <cellStyle name="Comma 2 2 2 8 5 4" xfId="8472" xr:uid="{AF3FA09F-8513-4CB0-9C09-F681CC3A0CA1}"/>
    <cellStyle name="Comma 2 2 2 8 5 4 2" xfId="44980" xr:uid="{4F4D9F5E-A74C-4EEB-A89E-5D74AB8CE659}"/>
    <cellStyle name="Comma 2 2 2 8 5 4 3" xfId="26726" xr:uid="{66D6D465-98C8-4F18-96AE-E383D395C868}"/>
    <cellStyle name="Comma 2 2 2 8 5 5" xfId="4822" xr:uid="{258019DC-2A5E-43A9-94C4-29B42AF6AB3C}"/>
    <cellStyle name="Comma 2 2 2 8 5 5 2" xfId="41330" xr:uid="{1863F464-6B62-4686-91A0-9911E0F8B805}"/>
    <cellStyle name="Comma 2 2 2 8 5 5 3" xfId="23076" xr:uid="{5B25FF84-7AF8-4DA7-8004-43A5B7258D52}"/>
    <cellStyle name="Comma 2 2 2 8 5 6" xfId="37680" xr:uid="{C34715D9-8E18-41AB-9B45-4FEBA6343F82}"/>
    <cellStyle name="Comma 2 2 2 8 5 7" xfId="19426" xr:uid="{CDD2CA5E-8F65-4EE5-9A16-B28EF33AAD49}"/>
    <cellStyle name="Comma 2 2 2 8 6" xfId="15042" xr:uid="{399FBBB5-DB59-4557-98CC-9453C6D55BE6}"/>
    <cellStyle name="Comma 2 2 2 8 6 2" xfId="51550" xr:uid="{4376BEEE-D213-4E6F-BDC1-596B7D645D33}"/>
    <cellStyle name="Comma 2 2 2 8 6 3" xfId="33296" xr:uid="{3FC06072-0F9E-4A56-8F2D-E26D8F48133C}"/>
    <cellStyle name="Comma 2 2 2 8 7" xfId="11392" xr:uid="{687E54CB-3A87-4B63-859E-62E3DC554790}"/>
    <cellStyle name="Comma 2 2 2 8 7 2" xfId="47900" xr:uid="{CE0A573B-0A7E-434B-A4F4-4A039A26F9B3}"/>
    <cellStyle name="Comma 2 2 2 8 7 3" xfId="29646" xr:uid="{06B4A957-19A1-4D70-9312-72DDE67B3AC3}"/>
    <cellStyle name="Comma 2 2 2 8 8" xfId="7742" xr:uid="{BB550927-FE10-4D75-B5E3-C6EEE47074E2}"/>
    <cellStyle name="Comma 2 2 2 8 8 2" xfId="44250" xr:uid="{417E4B8F-352D-47BE-B561-D1A4C9343BC7}"/>
    <cellStyle name="Comma 2 2 2 8 8 3" xfId="25996" xr:uid="{D85B37A1-0E0C-46B0-95C6-EB8042CD40C3}"/>
    <cellStyle name="Comma 2 2 2 8 9" xfId="4092" xr:uid="{8DE4143C-AA27-4DB9-82BA-8AFAE955EBA1}"/>
    <cellStyle name="Comma 2 2 2 8 9 2" xfId="40600" xr:uid="{A01A3487-BCF9-440B-BD3A-23BBA7147EC7}"/>
    <cellStyle name="Comma 2 2 2 8 9 3" xfId="22346" xr:uid="{028A31BD-5C35-49D6-B529-93E1EFFEF3BD}"/>
    <cellStyle name="Comma 2 2 2 9" xfId="338" xr:uid="{3DAF685D-F6A4-4306-B1A4-39A59FD3CF72}"/>
    <cellStyle name="Comma 2 2 2 9 10" xfId="36846" xr:uid="{FA87D2A1-78EA-4669-9DF1-40C1E43B41E5}"/>
    <cellStyle name="Comma 2 2 2 9 11" xfId="18592" xr:uid="{31E50AB2-649A-4C06-81A8-082ADEB45D95}"/>
    <cellStyle name="Comma 2 2 2 9 2" xfId="3258" xr:uid="{4A6F5BA2-403B-4794-BC77-0403F533D946}"/>
    <cellStyle name="Comma 2 2 2 9 2 2" xfId="17858" xr:uid="{2D064A47-6B96-4717-9C46-EC62927F8E2D}"/>
    <cellStyle name="Comma 2 2 2 9 2 2 2" xfId="54366" xr:uid="{A0C79E45-5705-4F87-A2DE-FB2989A1F133}"/>
    <cellStyle name="Comma 2 2 2 9 2 2 3" xfId="36112" xr:uid="{1E020EAC-A5A7-4CA3-A91A-380816FDF2A4}"/>
    <cellStyle name="Comma 2 2 2 9 2 3" xfId="14208" xr:uid="{729E0252-448C-4CFC-8942-3A3DB9650769}"/>
    <cellStyle name="Comma 2 2 2 9 2 3 2" xfId="50716" xr:uid="{3CD90B96-3B71-4848-A08E-FD59E86CFB83}"/>
    <cellStyle name="Comma 2 2 2 9 2 3 3" xfId="32462" xr:uid="{EC26ACCD-315A-4EBE-A1A4-95FDFA824603}"/>
    <cellStyle name="Comma 2 2 2 9 2 4" xfId="10558" xr:uid="{68674CFF-A00B-49CD-89FC-6EAD7D002886}"/>
    <cellStyle name="Comma 2 2 2 9 2 4 2" xfId="47066" xr:uid="{B7BA3FAF-6EE6-4B41-9F07-1E766E8C2211}"/>
    <cellStyle name="Comma 2 2 2 9 2 4 3" xfId="28812" xr:uid="{50A6DCF9-DFB1-4E07-917B-84470C12E214}"/>
    <cellStyle name="Comma 2 2 2 9 2 5" xfId="6908" xr:uid="{C7A5932A-D42F-4566-9D9D-233B68630313}"/>
    <cellStyle name="Comma 2 2 2 9 2 5 2" xfId="43416" xr:uid="{14F208C3-8785-46B2-B75F-CBA1F65DD444}"/>
    <cellStyle name="Comma 2 2 2 9 2 5 3" xfId="25162" xr:uid="{7D88562D-74A4-4346-B65E-18ADB78F012C}"/>
    <cellStyle name="Comma 2 2 2 9 2 6" xfId="39766" xr:uid="{D1ABC551-783B-48C5-8D12-82192D3F73FA}"/>
    <cellStyle name="Comma 2 2 2 9 2 7" xfId="21512" xr:uid="{1D649F99-63C7-4149-8B80-0738A0304A40}"/>
    <cellStyle name="Comma 2 2 2 9 3" xfId="2528" xr:uid="{8B01E502-1425-422A-9D7E-AE1138A76328}"/>
    <cellStyle name="Comma 2 2 2 9 3 2" xfId="17128" xr:uid="{D1C13352-7155-479D-BEE7-C475A9849D9D}"/>
    <cellStyle name="Comma 2 2 2 9 3 2 2" xfId="53636" xr:uid="{093F0D78-269E-4EA4-8EFA-F24C1BA91486}"/>
    <cellStyle name="Comma 2 2 2 9 3 2 3" xfId="35382" xr:uid="{0090B8F9-B41F-4230-92FB-ED989878F866}"/>
    <cellStyle name="Comma 2 2 2 9 3 3" xfId="13478" xr:uid="{6B4EA0C7-E3DB-46D2-B9E1-76B67D785AE5}"/>
    <cellStyle name="Comma 2 2 2 9 3 3 2" xfId="49986" xr:uid="{F01371B4-95C6-449A-BB4D-16C30637C989}"/>
    <cellStyle name="Comma 2 2 2 9 3 3 3" xfId="31732" xr:uid="{1F1899A8-68A7-4934-8B18-4FE7868C3F23}"/>
    <cellStyle name="Comma 2 2 2 9 3 4" xfId="9828" xr:uid="{5EB609DF-B5E9-4CFF-9404-5255E6815554}"/>
    <cellStyle name="Comma 2 2 2 9 3 4 2" xfId="46336" xr:uid="{09B7D3E3-F1DB-40E7-BC97-347BF0E3E158}"/>
    <cellStyle name="Comma 2 2 2 9 3 4 3" xfId="28082" xr:uid="{8AD3A5D3-960E-4769-88D6-16BA5B50B79E}"/>
    <cellStyle name="Comma 2 2 2 9 3 5" xfId="6178" xr:uid="{702DF4F8-8B2E-4778-80F5-E37F277FAD77}"/>
    <cellStyle name="Comma 2 2 2 9 3 5 2" xfId="42686" xr:uid="{0A7C0E20-F0F4-4997-9D67-0B11B3366848}"/>
    <cellStyle name="Comma 2 2 2 9 3 5 3" xfId="24432" xr:uid="{4FC04811-1AE0-4B12-8980-E09F146700E5}"/>
    <cellStyle name="Comma 2 2 2 9 3 6" xfId="39036" xr:uid="{9DA5B1E5-36D1-4473-AE7B-5BB105B94C85}"/>
    <cellStyle name="Comma 2 2 2 9 3 7" xfId="20782" xr:uid="{54972299-7239-4067-9219-AC5CA70ADA26}"/>
    <cellStyle name="Comma 2 2 2 9 4" xfId="1798" xr:uid="{6244EB08-00F9-4DAA-81FA-684CC1D13EDD}"/>
    <cellStyle name="Comma 2 2 2 9 4 2" xfId="16398" xr:uid="{F7205AC7-5BBC-4592-B0DB-4C9ECBBB6F30}"/>
    <cellStyle name="Comma 2 2 2 9 4 2 2" xfId="52906" xr:uid="{C0155B6F-DAD2-4890-A80F-2CADAFD1BBF0}"/>
    <cellStyle name="Comma 2 2 2 9 4 2 3" xfId="34652" xr:uid="{A56FDCFB-AE01-4F7E-B575-772837226C91}"/>
    <cellStyle name="Comma 2 2 2 9 4 3" xfId="12748" xr:uid="{6578E002-F861-4F63-ACA8-60E79047ABB2}"/>
    <cellStyle name="Comma 2 2 2 9 4 3 2" xfId="49256" xr:uid="{B9382FD0-1E73-4638-AF56-79C38B13E1C4}"/>
    <cellStyle name="Comma 2 2 2 9 4 3 3" xfId="31002" xr:uid="{EA568756-38E8-4C64-9A13-9C835DC0D407}"/>
    <cellStyle name="Comma 2 2 2 9 4 4" xfId="9098" xr:uid="{2C78FC91-A3FC-4172-A8FE-8935D96BA042}"/>
    <cellStyle name="Comma 2 2 2 9 4 4 2" xfId="45606" xr:uid="{ABD3E7D8-BAB2-44CF-9330-8843E26FE1ED}"/>
    <cellStyle name="Comma 2 2 2 9 4 4 3" xfId="27352" xr:uid="{BC81DD00-D78B-496A-A7E7-BE29CEE1E45D}"/>
    <cellStyle name="Comma 2 2 2 9 4 5" xfId="5448" xr:uid="{D89F825D-CDCC-4912-AE5F-F4B1500882C8}"/>
    <cellStyle name="Comma 2 2 2 9 4 5 2" xfId="41956" xr:uid="{42C3FC8B-0B9D-41A5-8103-1F3D1AFDE42D}"/>
    <cellStyle name="Comma 2 2 2 9 4 5 3" xfId="23702" xr:uid="{A0D5BC66-AF92-4003-A8B2-0377331FD78D}"/>
    <cellStyle name="Comma 2 2 2 9 4 6" xfId="38306" xr:uid="{E46DEE36-0D95-41EF-A05D-94D992E08DDA}"/>
    <cellStyle name="Comma 2 2 2 9 4 7" xfId="20052" xr:uid="{89B6D0B5-B4FF-4102-B83B-AD8E0AE7CB5D}"/>
    <cellStyle name="Comma 2 2 2 9 5" xfId="1068" xr:uid="{167D02DF-88DD-42A5-B267-4FE5666C1490}"/>
    <cellStyle name="Comma 2 2 2 9 5 2" xfId="15668" xr:uid="{5BF5E63B-1952-4842-8335-DF66310DD57B}"/>
    <cellStyle name="Comma 2 2 2 9 5 2 2" xfId="52176" xr:uid="{9EEA0B19-30CB-4CC5-A04A-45265F83339C}"/>
    <cellStyle name="Comma 2 2 2 9 5 2 3" xfId="33922" xr:uid="{4493BC8D-D4FF-4EE0-B608-4FD48C338077}"/>
    <cellStyle name="Comma 2 2 2 9 5 3" xfId="12018" xr:uid="{77D85BDC-7F34-4D66-8F3F-DC4C7460DFE0}"/>
    <cellStyle name="Comma 2 2 2 9 5 3 2" xfId="48526" xr:uid="{E939F64E-295B-44B3-9A89-B661118CBA1D}"/>
    <cellStyle name="Comma 2 2 2 9 5 3 3" xfId="30272" xr:uid="{C4DB265F-C8D3-4548-964E-E3E50C51CA1F}"/>
    <cellStyle name="Comma 2 2 2 9 5 4" xfId="8368" xr:uid="{60BC583F-A180-4B95-A66C-547CFED9968B}"/>
    <cellStyle name="Comma 2 2 2 9 5 4 2" xfId="44876" xr:uid="{2B02E274-B8C0-4AEA-BEE5-E78F7A4D3B51}"/>
    <cellStyle name="Comma 2 2 2 9 5 4 3" xfId="26622" xr:uid="{F90FC9FF-686F-4EC4-A032-F88778B74A53}"/>
    <cellStyle name="Comma 2 2 2 9 5 5" xfId="4718" xr:uid="{C8E08C62-E619-4CD0-83D8-6C90E56604D5}"/>
    <cellStyle name="Comma 2 2 2 9 5 5 2" xfId="41226" xr:uid="{160532F4-0F7D-4D8D-87EB-D8968FD3255E}"/>
    <cellStyle name="Comma 2 2 2 9 5 5 3" xfId="22972" xr:uid="{2957D21E-8CE3-4C43-8605-591D70284336}"/>
    <cellStyle name="Comma 2 2 2 9 5 6" xfId="37576" xr:uid="{EF9F4038-2057-409B-8C88-8042C964AC7F}"/>
    <cellStyle name="Comma 2 2 2 9 5 7" xfId="19322" xr:uid="{9C625D35-B2BA-4ABC-AA6E-140A84603D40}"/>
    <cellStyle name="Comma 2 2 2 9 6" xfId="14938" xr:uid="{CCFEFF59-23BC-4246-B449-9D9F0B10D486}"/>
    <cellStyle name="Comma 2 2 2 9 6 2" xfId="51446" xr:uid="{D6356AD3-3B0A-4A90-ADF9-A60833F58FD3}"/>
    <cellStyle name="Comma 2 2 2 9 6 3" xfId="33192" xr:uid="{D4374BEB-7D53-407F-B51D-FDD3C24219B8}"/>
    <cellStyle name="Comma 2 2 2 9 7" xfId="11288" xr:uid="{4E15B53F-5272-4288-8D4A-5D0EFDA1F89B}"/>
    <cellStyle name="Comma 2 2 2 9 7 2" xfId="47796" xr:uid="{F92EA2F2-9A9F-4628-8F8F-7BE167CD2E22}"/>
    <cellStyle name="Comma 2 2 2 9 7 3" xfId="29542" xr:uid="{DD4687FA-7F50-4F2E-AA23-2021CB5BDC04}"/>
    <cellStyle name="Comma 2 2 2 9 8" xfId="7638" xr:uid="{D4A3CC92-082D-4A09-BC4B-180A0D5108F3}"/>
    <cellStyle name="Comma 2 2 2 9 8 2" xfId="44146" xr:uid="{54CF2497-75BC-487C-AF49-43F5CC1CD4F0}"/>
    <cellStyle name="Comma 2 2 2 9 8 3" xfId="25892" xr:uid="{2DC54429-A5FE-4B9C-BD1E-C956760A03EF}"/>
    <cellStyle name="Comma 2 2 2 9 9" xfId="3988" xr:uid="{D374044E-1A43-4CEA-9AA6-E75B4BBD72A0}"/>
    <cellStyle name="Comma 2 2 2 9 9 2" xfId="40496" xr:uid="{FB7A360F-AF97-435E-9F84-C1C8F98B3345}"/>
    <cellStyle name="Comma 2 2 2 9 9 3" xfId="22242" xr:uid="{D57E5C6F-3009-4653-9F19-18C2DD054878}"/>
    <cellStyle name="Comma 2 2 20" xfId="3672" xr:uid="{096828AB-F9AC-4451-8F57-0138248C3024}"/>
    <cellStyle name="Comma 2 2 20 2" xfId="40180" xr:uid="{B05B7955-D03F-4EFC-AC1B-DDED04021588}"/>
    <cellStyle name="Comma 2 2 20 3" xfId="21926" xr:uid="{8761F793-644F-4627-ACCD-200CD256241A}"/>
    <cellStyle name="Comma 2 2 21" xfId="36530" xr:uid="{BC76D485-1B70-4EAC-AA6E-0C75E0F305AB}"/>
    <cellStyle name="Comma 2 2 22" xfId="18276" xr:uid="{589B2D12-2083-4568-B05D-924074C814B5}"/>
    <cellStyle name="Comma 2 2 3" xfId="18" xr:uid="{00000000-0005-0000-0000-000005000000}"/>
    <cellStyle name="Comma 2 2 3 10" xfId="134" xr:uid="{249AF408-89EE-45D2-8D6B-833FD1F64FDB}"/>
    <cellStyle name="Comma 2 2 3 10 10" xfId="36642" xr:uid="{6E23BDAE-F164-41AA-8094-5DF5A58E80FD}"/>
    <cellStyle name="Comma 2 2 3 10 11" xfId="18388" xr:uid="{E69BA249-CADA-495B-BE80-96A7461E3DEA}"/>
    <cellStyle name="Comma 2 2 3 10 2" xfId="3054" xr:uid="{BB6C38F3-70E7-4644-9F7A-CEA8406FB482}"/>
    <cellStyle name="Comma 2 2 3 10 2 2" xfId="17654" xr:uid="{B18B7319-67BE-40B1-9ADB-F94A8A15354A}"/>
    <cellStyle name="Comma 2 2 3 10 2 2 2" xfId="54162" xr:uid="{169FC3CF-9BB6-43AF-B0AF-2D0F29FDAB70}"/>
    <cellStyle name="Comma 2 2 3 10 2 2 3" xfId="35908" xr:uid="{50CC5F7E-956A-43B8-8BC1-9DCC10946D3F}"/>
    <cellStyle name="Comma 2 2 3 10 2 3" xfId="14004" xr:uid="{2F3224B1-68B8-45D7-A7F7-9395B59D2DD6}"/>
    <cellStyle name="Comma 2 2 3 10 2 3 2" xfId="50512" xr:uid="{2A52F147-1CF9-47A2-B9EB-8C960D4C18AB}"/>
    <cellStyle name="Comma 2 2 3 10 2 3 3" xfId="32258" xr:uid="{8F84AF3A-37CB-404D-998C-22BE374DCF19}"/>
    <cellStyle name="Comma 2 2 3 10 2 4" xfId="10354" xr:uid="{E0A67DB6-6B0A-43D8-BCF9-445529AF8BBF}"/>
    <cellStyle name="Comma 2 2 3 10 2 4 2" xfId="46862" xr:uid="{B31D0F35-AF7C-4411-AF61-B8CC9709D101}"/>
    <cellStyle name="Comma 2 2 3 10 2 4 3" xfId="28608" xr:uid="{4C5DC919-5C34-43F7-A81A-708EBE012AA3}"/>
    <cellStyle name="Comma 2 2 3 10 2 5" xfId="6704" xr:uid="{6C2756D8-24B3-4CD2-8E7C-8FCFF594C8D2}"/>
    <cellStyle name="Comma 2 2 3 10 2 5 2" xfId="43212" xr:uid="{10462435-0CE2-4985-8855-B753EA3A5255}"/>
    <cellStyle name="Comma 2 2 3 10 2 5 3" xfId="24958" xr:uid="{37F1C7BD-21C9-48BF-ADFB-F9CF2420E339}"/>
    <cellStyle name="Comma 2 2 3 10 2 6" xfId="39562" xr:uid="{8FBF84D2-256F-4E80-AE5A-584EFF3B3496}"/>
    <cellStyle name="Comma 2 2 3 10 2 7" xfId="21308" xr:uid="{0CBCD190-4E1D-4686-9574-DF194DBB15F9}"/>
    <cellStyle name="Comma 2 2 3 10 3" xfId="2324" xr:uid="{33A36378-D894-4338-A562-89D3AA2EC563}"/>
    <cellStyle name="Comma 2 2 3 10 3 2" xfId="16924" xr:uid="{92281122-8608-4AF1-9505-3C2C6C24DCA5}"/>
    <cellStyle name="Comma 2 2 3 10 3 2 2" xfId="53432" xr:uid="{03F520C1-D292-4C0A-9A64-5985004AA789}"/>
    <cellStyle name="Comma 2 2 3 10 3 2 3" xfId="35178" xr:uid="{732E104D-28FE-4CAA-9F49-F09F4C785BC1}"/>
    <cellStyle name="Comma 2 2 3 10 3 3" xfId="13274" xr:uid="{B1BBD011-7383-4222-B1AF-13285B202EAB}"/>
    <cellStyle name="Comma 2 2 3 10 3 3 2" xfId="49782" xr:uid="{8099F954-07AF-4D99-A5B5-8917E8956809}"/>
    <cellStyle name="Comma 2 2 3 10 3 3 3" xfId="31528" xr:uid="{B14B0485-343F-4A2F-8AD1-E2D9ECF21195}"/>
    <cellStyle name="Comma 2 2 3 10 3 4" xfId="9624" xr:uid="{2F91AE08-3D78-448E-A174-C6988DC3CF4E}"/>
    <cellStyle name="Comma 2 2 3 10 3 4 2" xfId="46132" xr:uid="{65C8DF54-BE91-4864-93B3-862FBB8D074D}"/>
    <cellStyle name="Comma 2 2 3 10 3 4 3" xfId="27878" xr:uid="{4D1418FB-3125-41D1-AFE1-5FB0FEF8EDD5}"/>
    <cellStyle name="Comma 2 2 3 10 3 5" xfId="5974" xr:uid="{0F5B2ED0-6650-4CD8-B7EB-2C5E13F3815C}"/>
    <cellStyle name="Comma 2 2 3 10 3 5 2" xfId="42482" xr:uid="{093C8588-CA99-4F23-8292-42C1B90BA824}"/>
    <cellStyle name="Comma 2 2 3 10 3 5 3" xfId="24228" xr:uid="{68F3DA79-CD3A-40E0-83B8-D4036412BA5B}"/>
    <cellStyle name="Comma 2 2 3 10 3 6" xfId="38832" xr:uid="{FDF700D9-324F-4357-881A-AEFF03BEB399}"/>
    <cellStyle name="Comma 2 2 3 10 3 7" xfId="20578" xr:uid="{F7151522-3597-4420-9FF5-4FC8A4E4641F}"/>
    <cellStyle name="Comma 2 2 3 10 4" xfId="1594" xr:uid="{18B6C3B1-D019-4706-A720-3C2D2BD6910D}"/>
    <cellStyle name="Comma 2 2 3 10 4 2" xfId="16194" xr:uid="{ABCD9300-1F40-46C9-A1C2-252D50334CB4}"/>
    <cellStyle name="Comma 2 2 3 10 4 2 2" xfId="52702" xr:uid="{A753B85C-D585-40EC-B242-C4EB3F6B5B39}"/>
    <cellStyle name="Comma 2 2 3 10 4 2 3" xfId="34448" xr:uid="{B1884070-FF84-4F91-ACFE-711669280556}"/>
    <cellStyle name="Comma 2 2 3 10 4 3" xfId="12544" xr:uid="{B1575E6C-F0D3-43C4-A198-689BBC9867D2}"/>
    <cellStyle name="Comma 2 2 3 10 4 3 2" xfId="49052" xr:uid="{969FE5D1-EAE3-4656-9C4D-AB3509993BE9}"/>
    <cellStyle name="Comma 2 2 3 10 4 3 3" xfId="30798" xr:uid="{659E9172-FC0D-4C02-9086-E16E7521FDAD}"/>
    <cellStyle name="Comma 2 2 3 10 4 4" xfId="8894" xr:uid="{5465E672-7CAA-4523-BE3C-7648632DFEF9}"/>
    <cellStyle name="Comma 2 2 3 10 4 4 2" xfId="45402" xr:uid="{2651C1D9-6A7F-4903-B959-0AD2F82D4EFD}"/>
    <cellStyle name="Comma 2 2 3 10 4 4 3" xfId="27148" xr:uid="{0971EFF9-7208-4702-9565-DADFB4F8FD8D}"/>
    <cellStyle name="Comma 2 2 3 10 4 5" xfId="5244" xr:uid="{942C6A65-4CC8-42A3-BCF1-5F1DD6326451}"/>
    <cellStyle name="Comma 2 2 3 10 4 5 2" xfId="41752" xr:uid="{3288E3C1-3054-4A31-88E2-BA4BF2849FB0}"/>
    <cellStyle name="Comma 2 2 3 10 4 5 3" xfId="23498" xr:uid="{7B1A6B81-0E25-4A56-A315-C038A6D87EA0}"/>
    <cellStyle name="Comma 2 2 3 10 4 6" xfId="38102" xr:uid="{51ABCA82-1B4D-4B6E-A28A-DBF4E6185992}"/>
    <cellStyle name="Comma 2 2 3 10 4 7" xfId="19848" xr:uid="{0F342B98-97CF-4180-8BA9-94ACF3ACC4E2}"/>
    <cellStyle name="Comma 2 2 3 10 5" xfId="864" xr:uid="{BF6128FC-9A14-4C40-9B8F-A2DB93FE1368}"/>
    <cellStyle name="Comma 2 2 3 10 5 2" xfId="15464" xr:uid="{19106CBD-84EE-46F6-899E-15E26CA12876}"/>
    <cellStyle name="Comma 2 2 3 10 5 2 2" xfId="51972" xr:uid="{80BC5D3E-BEDB-4B38-ABC4-90AD5637B9FC}"/>
    <cellStyle name="Comma 2 2 3 10 5 2 3" xfId="33718" xr:uid="{5701A193-0821-4BDD-B01F-FCCBC56F7FD1}"/>
    <cellStyle name="Comma 2 2 3 10 5 3" xfId="11814" xr:uid="{15B35BB1-5B9F-4A78-8527-C70065CA3466}"/>
    <cellStyle name="Comma 2 2 3 10 5 3 2" xfId="48322" xr:uid="{4751880F-91E2-4FB6-A368-6D1A9F495F1D}"/>
    <cellStyle name="Comma 2 2 3 10 5 3 3" xfId="30068" xr:uid="{906DECCC-0CC9-40CE-861F-383C5FAB2D82}"/>
    <cellStyle name="Comma 2 2 3 10 5 4" xfId="8164" xr:uid="{2EC740EF-1720-4763-9739-17D41BF70CBD}"/>
    <cellStyle name="Comma 2 2 3 10 5 4 2" xfId="44672" xr:uid="{BDFE4732-90A2-4CA0-B9A5-78C0C34C75F2}"/>
    <cellStyle name="Comma 2 2 3 10 5 4 3" xfId="26418" xr:uid="{F06BE5BD-17DA-41D5-BC11-782175C3CBB4}"/>
    <cellStyle name="Comma 2 2 3 10 5 5" xfId="4514" xr:uid="{F220755B-52AD-4034-81D0-1E8F81C96506}"/>
    <cellStyle name="Comma 2 2 3 10 5 5 2" xfId="41022" xr:uid="{C9CD3348-C9E7-43D3-88C5-0DE6C9147037}"/>
    <cellStyle name="Comma 2 2 3 10 5 5 3" xfId="22768" xr:uid="{7D5DCC11-9EC9-4A77-840D-09476D46EDB1}"/>
    <cellStyle name="Comma 2 2 3 10 5 6" xfId="37372" xr:uid="{10DB9FC0-FD05-4A6A-95D1-3A56EA85E77B}"/>
    <cellStyle name="Comma 2 2 3 10 5 7" xfId="19118" xr:uid="{BB89D1E6-DCE1-4335-9CCA-7F8419B5F946}"/>
    <cellStyle name="Comma 2 2 3 10 6" xfId="14734" xr:uid="{1AD77539-B0F2-498D-B694-CE28A69F0DBC}"/>
    <cellStyle name="Comma 2 2 3 10 6 2" xfId="51242" xr:uid="{2B9263FD-D800-45B2-AD44-0AAA16FED3F8}"/>
    <cellStyle name="Comma 2 2 3 10 6 3" xfId="32988" xr:uid="{16B2B989-BA9A-4D99-8000-BAF4555A9A6B}"/>
    <cellStyle name="Comma 2 2 3 10 7" xfId="11084" xr:uid="{735FD636-FCCB-4366-A1AF-431E07876D0A}"/>
    <cellStyle name="Comma 2 2 3 10 7 2" xfId="47592" xr:uid="{71476DC8-AFC4-45B2-885B-E4C59E67EF6E}"/>
    <cellStyle name="Comma 2 2 3 10 7 3" xfId="29338" xr:uid="{BCD96A63-B92D-48FF-B54B-CC2D933B8BAA}"/>
    <cellStyle name="Comma 2 2 3 10 8" xfId="7434" xr:uid="{79701567-157F-4C44-927B-88CDCF1C1CBF}"/>
    <cellStyle name="Comma 2 2 3 10 8 2" xfId="43942" xr:uid="{903DAB11-C650-441D-8046-2F19C43E400C}"/>
    <cellStyle name="Comma 2 2 3 10 8 3" xfId="25688" xr:uid="{52A7BF45-9D72-4EDD-A6BA-8C000A6525B5}"/>
    <cellStyle name="Comma 2 2 3 10 9" xfId="3784" xr:uid="{D8A68018-73FC-479D-B32C-7777DCA1B9AC}"/>
    <cellStyle name="Comma 2 2 3 10 9 2" xfId="40292" xr:uid="{FAFC56B3-7D33-4FC1-B2FE-692A93E33458}"/>
    <cellStyle name="Comma 2 2 3 10 9 3" xfId="22038" xr:uid="{92AF2287-4743-49F5-A6FD-3D9622127E80}"/>
    <cellStyle name="Comma 2 2 3 11" xfId="2950" xr:uid="{EAB24E89-48CE-40D9-B5E1-4F9E763D283A}"/>
    <cellStyle name="Comma 2 2 3 11 2" xfId="17550" xr:uid="{87715488-31DD-4BE4-AC49-C7A6AEE09921}"/>
    <cellStyle name="Comma 2 2 3 11 2 2" xfId="54058" xr:uid="{CF263E7A-DB80-4662-A3F1-F048BBFE41EE}"/>
    <cellStyle name="Comma 2 2 3 11 2 3" xfId="35804" xr:uid="{88903141-A006-47EA-9AF0-AD56D1965BE0}"/>
    <cellStyle name="Comma 2 2 3 11 3" xfId="13900" xr:uid="{3E37321C-6C12-4586-990B-9D18AA62A80F}"/>
    <cellStyle name="Comma 2 2 3 11 3 2" xfId="50408" xr:uid="{11F59FC8-61AF-4D5E-8AEA-831E7D553D43}"/>
    <cellStyle name="Comma 2 2 3 11 3 3" xfId="32154" xr:uid="{04CBEDDC-2256-4D1E-B62E-E9FBB5B9CA2B}"/>
    <cellStyle name="Comma 2 2 3 11 4" xfId="10250" xr:uid="{3614D849-FABE-4D2C-BC5E-C9D26B0CFDDD}"/>
    <cellStyle name="Comma 2 2 3 11 4 2" xfId="46758" xr:uid="{2F484BB1-9CAB-49F2-B4D0-005DE13EA544}"/>
    <cellStyle name="Comma 2 2 3 11 4 3" xfId="28504" xr:uid="{8DCB6C0A-F5B9-4DAB-BD26-D256FA3B8619}"/>
    <cellStyle name="Comma 2 2 3 11 5" xfId="6600" xr:uid="{B0DB2E22-232B-432C-BD79-6C329789AADA}"/>
    <cellStyle name="Comma 2 2 3 11 5 2" xfId="43108" xr:uid="{8ECB4B47-0C69-4A2A-9D4A-BDBB511A6175}"/>
    <cellStyle name="Comma 2 2 3 11 5 3" xfId="24854" xr:uid="{950A0596-5251-46B1-BB0C-DB39F9EE898C}"/>
    <cellStyle name="Comma 2 2 3 11 6" xfId="39458" xr:uid="{4E50656D-84AD-4364-97BA-5A6C686EB3C1}"/>
    <cellStyle name="Comma 2 2 3 11 7" xfId="21204" xr:uid="{7093C77A-2F52-42F9-A3B1-9F14CF7D1790}"/>
    <cellStyle name="Comma 2 2 3 12" xfId="2220" xr:uid="{307CB4D3-8C50-4664-8FEC-E3DF75CB9240}"/>
    <cellStyle name="Comma 2 2 3 12 2" xfId="16820" xr:uid="{187ADC30-94BA-4B8C-94DE-CC5A307E0464}"/>
    <cellStyle name="Comma 2 2 3 12 2 2" xfId="53328" xr:uid="{B8016326-049E-4D1E-AD73-289D3EE7AFD5}"/>
    <cellStyle name="Comma 2 2 3 12 2 3" xfId="35074" xr:uid="{5357E460-26CB-4A0B-860D-23F4E695433C}"/>
    <cellStyle name="Comma 2 2 3 12 3" xfId="13170" xr:uid="{50434853-C0FA-473E-80CD-DE816DE17489}"/>
    <cellStyle name="Comma 2 2 3 12 3 2" xfId="49678" xr:uid="{CCF5D55A-AAAB-4024-88EB-FA15C6EC234E}"/>
    <cellStyle name="Comma 2 2 3 12 3 3" xfId="31424" xr:uid="{90CD1480-8F91-4EBB-823A-3B69BF568945}"/>
    <cellStyle name="Comma 2 2 3 12 4" xfId="9520" xr:uid="{C58D2A5F-4751-4941-8A50-7BC2B545D647}"/>
    <cellStyle name="Comma 2 2 3 12 4 2" xfId="46028" xr:uid="{2FE5DE0A-6F89-4A83-9DF0-C375FE32A63A}"/>
    <cellStyle name="Comma 2 2 3 12 4 3" xfId="27774" xr:uid="{7567DCF1-A6F8-4FAB-B7B1-A2108E19F9A6}"/>
    <cellStyle name="Comma 2 2 3 12 5" xfId="5870" xr:uid="{98AFE33A-3C03-47EF-AF6E-EB5FE09C7A7F}"/>
    <cellStyle name="Comma 2 2 3 12 5 2" xfId="42378" xr:uid="{AAF909BC-C79C-44C7-921B-2757DB1D185D}"/>
    <cellStyle name="Comma 2 2 3 12 5 3" xfId="24124" xr:uid="{B51BDF9E-CBB1-4E90-B520-C32E5D1FD249}"/>
    <cellStyle name="Comma 2 2 3 12 6" xfId="38728" xr:uid="{4A9D6F47-E542-4963-A296-FB022918473E}"/>
    <cellStyle name="Comma 2 2 3 12 7" xfId="20474" xr:uid="{E205322A-8433-4A40-B7F1-203D0648545D}"/>
    <cellStyle name="Comma 2 2 3 13" xfId="1490" xr:uid="{A42965C1-F4F6-4D26-B31E-D3427D13814A}"/>
    <cellStyle name="Comma 2 2 3 13 2" xfId="16090" xr:uid="{C0237855-12CF-41BE-8164-B690B65A8EC0}"/>
    <cellStyle name="Comma 2 2 3 13 2 2" xfId="52598" xr:uid="{B1ED7D92-E490-4015-A805-1448A383D52A}"/>
    <cellStyle name="Comma 2 2 3 13 2 3" xfId="34344" xr:uid="{72B65AC7-5C23-4C5E-B0ED-6BCAB9AD958E}"/>
    <cellStyle name="Comma 2 2 3 13 3" xfId="12440" xr:uid="{E464DD44-9785-4853-874A-6AFD44028BB0}"/>
    <cellStyle name="Comma 2 2 3 13 3 2" xfId="48948" xr:uid="{4401A3D4-9734-4E89-8449-B21550A710B0}"/>
    <cellStyle name="Comma 2 2 3 13 3 3" xfId="30694" xr:uid="{70EA56E3-C030-41DE-91A9-C68C0D9030BD}"/>
    <cellStyle name="Comma 2 2 3 13 4" xfId="8790" xr:uid="{41786C2D-DF28-4485-8E56-9E3892707863}"/>
    <cellStyle name="Comma 2 2 3 13 4 2" xfId="45298" xr:uid="{14FF3440-032B-452C-94D9-6B9D7CF77FA4}"/>
    <cellStyle name="Comma 2 2 3 13 4 3" xfId="27044" xr:uid="{5B9E1666-B288-4616-A6B3-F10DB5D99909}"/>
    <cellStyle name="Comma 2 2 3 13 5" xfId="5140" xr:uid="{BDB76D2F-C6B1-42C7-97F9-C944E198A363}"/>
    <cellStyle name="Comma 2 2 3 13 5 2" xfId="41648" xr:uid="{B602CEF1-BCD6-4DF1-9769-357392D1FFD0}"/>
    <cellStyle name="Comma 2 2 3 13 5 3" xfId="23394" xr:uid="{3276B0CB-C0A4-46F5-974E-AC7611470CF4}"/>
    <cellStyle name="Comma 2 2 3 13 6" xfId="37998" xr:uid="{A7381795-27F6-45C8-B508-7FF8637483AD}"/>
    <cellStyle name="Comma 2 2 3 13 7" xfId="19744" xr:uid="{FE966AC3-D283-49A1-8680-09D1D59B83F5}"/>
    <cellStyle name="Comma 2 2 3 14" xfId="760" xr:uid="{1D4118D5-A986-4097-8892-5245F4E790CC}"/>
    <cellStyle name="Comma 2 2 3 14 2" xfId="15360" xr:uid="{8737A9A1-4D44-4FB8-9338-075E7E7CA6B2}"/>
    <cellStyle name="Comma 2 2 3 14 2 2" xfId="51868" xr:uid="{415814C7-66B6-4A1A-A4FE-8D3AE2A82E53}"/>
    <cellStyle name="Comma 2 2 3 14 2 3" xfId="33614" xr:uid="{A8E2B93D-EA12-4DAB-8C5C-5162E2A00428}"/>
    <cellStyle name="Comma 2 2 3 14 3" xfId="11710" xr:uid="{E9C17A77-A25C-42DB-96CD-76C9AF698896}"/>
    <cellStyle name="Comma 2 2 3 14 3 2" xfId="48218" xr:uid="{017740C8-A24E-415A-B2FE-C826A56F01A2}"/>
    <cellStyle name="Comma 2 2 3 14 3 3" xfId="29964" xr:uid="{72F9A8B4-EECE-43F5-9DAE-881F44CB2C29}"/>
    <cellStyle name="Comma 2 2 3 14 4" xfId="8060" xr:uid="{203A424A-484F-415B-A435-B7C8DA071787}"/>
    <cellStyle name="Comma 2 2 3 14 4 2" xfId="44568" xr:uid="{815FDC8A-9B0A-4197-87BF-6EE1366009E2}"/>
    <cellStyle name="Comma 2 2 3 14 4 3" xfId="26314" xr:uid="{0EBA1715-4ABC-4D3B-9D9E-0CAD3E19AD67}"/>
    <cellStyle name="Comma 2 2 3 14 5" xfId="4410" xr:uid="{8513B3D1-5EFB-453A-A745-28E341407241}"/>
    <cellStyle name="Comma 2 2 3 14 5 2" xfId="40918" xr:uid="{FFF8C34A-C0AF-459A-A374-811BE6795D3A}"/>
    <cellStyle name="Comma 2 2 3 14 5 3" xfId="22664" xr:uid="{E55EF734-003B-475B-90AF-B3DB5D18C593}"/>
    <cellStyle name="Comma 2 2 3 14 6" xfId="37268" xr:uid="{55FA3A88-E354-417F-8596-C1F38553CC85}"/>
    <cellStyle name="Comma 2 2 3 14 7" xfId="19014" xr:uid="{2A360419-8208-4134-BAF4-73F9235F215E}"/>
    <cellStyle name="Comma 2 2 3 15" xfId="14630" xr:uid="{99B35263-B5BE-43FA-911A-5218234142CF}"/>
    <cellStyle name="Comma 2 2 3 15 2" xfId="51138" xr:uid="{38815D97-A77E-41D8-B63C-370F81CBE8E5}"/>
    <cellStyle name="Comma 2 2 3 15 3" xfId="32884" xr:uid="{F65C66C6-47A4-4536-BED9-B01F59E910C5}"/>
    <cellStyle name="Comma 2 2 3 16" xfId="10980" xr:uid="{715DD01D-DB82-45FC-953B-6064915C4A5B}"/>
    <cellStyle name="Comma 2 2 3 16 2" xfId="47488" xr:uid="{1BBEB8BA-A3FA-4466-9CA3-35A7D8A5A15F}"/>
    <cellStyle name="Comma 2 2 3 16 3" xfId="29234" xr:uid="{7EEB279E-84F1-4C1C-8EA8-6E266B105867}"/>
    <cellStyle name="Comma 2 2 3 17" xfId="7330" xr:uid="{2FBB5469-E366-4798-8582-11E6B64D0FBB}"/>
    <cellStyle name="Comma 2 2 3 17 2" xfId="43838" xr:uid="{07C75377-3660-4989-9A5A-C8C433C52AB5}"/>
    <cellStyle name="Comma 2 2 3 17 3" xfId="25584" xr:uid="{BB768244-723A-480A-A063-BCB83C33D034}"/>
    <cellStyle name="Comma 2 2 3 18" xfId="3680" xr:uid="{C84F68D9-F6AA-4BE4-9D6A-E53D0EB00920}"/>
    <cellStyle name="Comma 2 2 3 18 2" xfId="40188" xr:uid="{727AB23D-D0A1-4479-AA0E-EEF69C1B1ECD}"/>
    <cellStyle name="Comma 2 2 3 18 3" xfId="21934" xr:uid="{4CA68CF2-6ABD-4A0B-86B1-19D64917793D}"/>
    <cellStyle name="Comma 2 2 3 19" xfId="36538" xr:uid="{035BE160-6976-4488-AEF6-73621B7237B7}"/>
    <cellStyle name="Comma 2 2 3 2" xfId="37" xr:uid="{C483D3B5-A8DE-4F44-8800-99566864E31B}"/>
    <cellStyle name="Comma 2 2 3 2 10" xfId="2966" xr:uid="{E5A8302C-25DA-4997-94A7-A17898B5AFFF}"/>
    <cellStyle name="Comma 2 2 3 2 10 2" xfId="17566" xr:uid="{4DF10A30-DE0F-4F43-AC53-B1CEE12AAE7A}"/>
    <cellStyle name="Comma 2 2 3 2 10 2 2" xfId="54074" xr:uid="{163BB1F3-4EA8-4ADE-870A-286D0FE9E6DC}"/>
    <cellStyle name="Comma 2 2 3 2 10 2 3" xfId="35820" xr:uid="{C5C83E83-8395-4406-AE7A-5BF8BE18E01D}"/>
    <cellStyle name="Comma 2 2 3 2 10 3" xfId="13916" xr:uid="{01F1761B-C724-400A-847E-097F5FA35726}"/>
    <cellStyle name="Comma 2 2 3 2 10 3 2" xfId="50424" xr:uid="{E7F10E0E-AEDB-4632-8924-65FA3D5EA7EB}"/>
    <cellStyle name="Comma 2 2 3 2 10 3 3" xfId="32170" xr:uid="{F1B0C900-6770-41F9-B9E7-ABD78321ADE7}"/>
    <cellStyle name="Comma 2 2 3 2 10 4" xfId="10266" xr:uid="{F10BBCAD-33F2-4097-A341-B040901719A0}"/>
    <cellStyle name="Comma 2 2 3 2 10 4 2" xfId="46774" xr:uid="{02A119DB-8532-4414-A730-C3AAB76681EC}"/>
    <cellStyle name="Comma 2 2 3 2 10 4 3" xfId="28520" xr:uid="{7DA979C1-D98C-4D16-A6F4-9213FF0B9B93}"/>
    <cellStyle name="Comma 2 2 3 2 10 5" xfId="6616" xr:uid="{F4FC2431-126F-4534-8EFB-ABD5BCA56952}"/>
    <cellStyle name="Comma 2 2 3 2 10 5 2" xfId="43124" xr:uid="{F9F79031-3715-4FAB-9C3C-B965C8D59666}"/>
    <cellStyle name="Comma 2 2 3 2 10 5 3" xfId="24870" xr:uid="{63CB0252-75CA-4E17-B5AF-C57F269293C8}"/>
    <cellStyle name="Comma 2 2 3 2 10 6" xfId="39474" xr:uid="{65482030-574D-4FF2-9C55-0AE39FEC4A2C}"/>
    <cellStyle name="Comma 2 2 3 2 10 7" xfId="21220" xr:uid="{D618FB32-0B56-484C-B5C5-E41CD55FFA16}"/>
    <cellStyle name="Comma 2 2 3 2 11" xfId="2236" xr:uid="{BBE96101-5DA9-41EA-83A1-C0C99477E1AD}"/>
    <cellStyle name="Comma 2 2 3 2 11 2" xfId="16836" xr:uid="{5EDF46D3-F08C-4199-9E3C-9B2BA46B1BCD}"/>
    <cellStyle name="Comma 2 2 3 2 11 2 2" xfId="53344" xr:uid="{A905D731-5392-4C03-AF21-FD94C89B4696}"/>
    <cellStyle name="Comma 2 2 3 2 11 2 3" xfId="35090" xr:uid="{A33244D9-12A2-488F-B4E3-4B005C3ABDDE}"/>
    <cellStyle name="Comma 2 2 3 2 11 3" xfId="13186" xr:uid="{6812BD2A-F2F5-4D2A-B547-A8EBE0C38CB6}"/>
    <cellStyle name="Comma 2 2 3 2 11 3 2" xfId="49694" xr:uid="{C67A92D2-033D-44C6-B301-508B0B3313E8}"/>
    <cellStyle name="Comma 2 2 3 2 11 3 3" xfId="31440" xr:uid="{426F63B5-5157-4C6A-86FC-3587678FFB9E}"/>
    <cellStyle name="Comma 2 2 3 2 11 4" xfId="9536" xr:uid="{F61F1496-BA93-4086-ADF0-E93E17651C2B}"/>
    <cellStyle name="Comma 2 2 3 2 11 4 2" xfId="46044" xr:uid="{CD6322AC-D07A-4185-8F0F-13B30688811C}"/>
    <cellStyle name="Comma 2 2 3 2 11 4 3" xfId="27790" xr:uid="{18699169-B36D-4FF1-94DA-89DA89FB6D19}"/>
    <cellStyle name="Comma 2 2 3 2 11 5" xfId="5886" xr:uid="{27C67C2A-B211-463E-B36F-7DB3613DBBFE}"/>
    <cellStyle name="Comma 2 2 3 2 11 5 2" xfId="42394" xr:uid="{42EEE8FC-7E83-424C-B82C-878A7A467175}"/>
    <cellStyle name="Comma 2 2 3 2 11 5 3" xfId="24140" xr:uid="{1008549E-B920-4F20-A0AD-FA7475A132AE}"/>
    <cellStyle name="Comma 2 2 3 2 11 6" xfId="38744" xr:uid="{2BE78D3C-49B3-41D3-9695-F1E3DB5D3D2D}"/>
    <cellStyle name="Comma 2 2 3 2 11 7" xfId="20490" xr:uid="{AC5836CA-4A2B-4B16-91CB-E2BB6DE4C0D3}"/>
    <cellStyle name="Comma 2 2 3 2 12" xfId="1506" xr:uid="{C46CBF59-7E43-42FA-8721-194ECFFDA49C}"/>
    <cellStyle name="Comma 2 2 3 2 12 2" xfId="16106" xr:uid="{8208AE7F-D768-440F-BFD9-5938CE337473}"/>
    <cellStyle name="Comma 2 2 3 2 12 2 2" xfId="52614" xr:uid="{C670B539-F1F8-472D-A4CD-C512FAB79901}"/>
    <cellStyle name="Comma 2 2 3 2 12 2 3" xfId="34360" xr:uid="{EDCC6C09-10C5-4AE2-8195-A6E9502546B2}"/>
    <cellStyle name="Comma 2 2 3 2 12 3" xfId="12456" xr:uid="{B29098F9-4595-4279-BA31-EEA89D31A5E8}"/>
    <cellStyle name="Comma 2 2 3 2 12 3 2" xfId="48964" xr:uid="{F0EAB809-0258-4652-B6B3-63FC224D7147}"/>
    <cellStyle name="Comma 2 2 3 2 12 3 3" xfId="30710" xr:uid="{4F662C72-3FE1-40CE-AE67-0717D53C6B4C}"/>
    <cellStyle name="Comma 2 2 3 2 12 4" xfId="8806" xr:uid="{92D28D83-00C9-4673-8950-4FE98CB18127}"/>
    <cellStyle name="Comma 2 2 3 2 12 4 2" xfId="45314" xr:uid="{9FD22CD9-8EEF-433D-A2DE-3B3C7480C560}"/>
    <cellStyle name="Comma 2 2 3 2 12 4 3" xfId="27060" xr:uid="{C3AB144D-738F-46E6-91AD-F901E21DE299}"/>
    <cellStyle name="Comma 2 2 3 2 12 5" xfId="5156" xr:uid="{05010A25-F778-459B-8F2C-BF130E7CB0F2}"/>
    <cellStyle name="Comma 2 2 3 2 12 5 2" xfId="41664" xr:uid="{B73D3151-6CD8-4787-87C3-D7D01D653558}"/>
    <cellStyle name="Comma 2 2 3 2 12 5 3" xfId="23410" xr:uid="{77C08A3B-F02D-47B2-B93B-7B01018BD274}"/>
    <cellStyle name="Comma 2 2 3 2 12 6" xfId="38014" xr:uid="{0C47CE3F-452A-425B-A898-AF0BE295694B}"/>
    <cellStyle name="Comma 2 2 3 2 12 7" xfId="19760" xr:uid="{93D50340-F3BB-4EE4-B4C9-65A1F5D4D3C5}"/>
    <cellStyle name="Comma 2 2 3 2 13" xfId="776" xr:uid="{96DA247E-084C-44DA-A33B-2C9F73B833C9}"/>
    <cellStyle name="Comma 2 2 3 2 13 2" xfId="15376" xr:uid="{66965070-9B8B-4D66-901C-B469E53C77C9}"/>
    <cellStyle name="Comma 2 2 3 2 13 2 2" xfId="51884" xr:uid="{6AA45CB8-5F3A-42CB-AD4D-34E297D36E46}"/>
    <cellStyle name="Comma 2 2 3 2 13 2 3" xfId="33630" xr:uid="{0A002B73-99A6-4B45-88F1-907BD84FBECD}"/>
    <cellStyle name="Comma 2 2 3 2 13 3" xfId="11726" xr:uid="{7E4C9A05-1C30-4435-891A-B3F147574537}"/>
    <cellStyle name="Comma 2 2 3 2 13 3 2" xfId="48234" xr:uid="{B7F01CA2-F99D-493C-828F-8404AC30A101}"/>
    <cellStyle name="Comma 2 2 3 2 13 3 3" xfId="29980" xr:uid="{07F015A9-915E-4398-955E-F7CEB249775A}"/>
    <cellStyle name="Comma 2 2 3 2 13 4" xfId="8076" xr:uid="{00900085-AB46-4F9F-A6F8-5F0CCF9A5595}"/>
    <cellStyle name="Comma 2 2 3 2 13 4 2" xfId="44584" xr:uid="{569FE686-3C02-40AD-8206-710D30306970}"/>
    <cellStyle name="Comma 2 2 3 2 13 4 3" xfId="26330" xr:uid="{E531A7D4-5F9E-435C-BDB3-E601968EB5CA}"/>
    <cellStyle name="Comma 2 2 3 2 13 5" xfId="4426" xr:uid="{B6E97612-6F7D-411B-9F77-57E977630887}"/>
    <cellStyle name="Comma 2 2 3 2 13 5 2" xfId="40934" xr:uid="{4F4115FA-A7C8-4728-AFC2-6ACB61737291}"/>
    <cellStyle name="Comma 2 2 3 2 13 5 3" xfId="22680" xr:uid="{058D8BA7-2001-4FCD-B4E7-0B73E2BDAB8D}"/>
    <cellStyle name="Comma 2 2 3 2 13 6" xfId="37284" xr:uid="{A41FA337-910E-433B-847C-783AE50EE931}"/>
    <cellStyle name="Comma 2 2 3 2 13 7" xfId="19030" xr:uid="{D911337E-2646-4A54-828A-BD7490548F58}"/>
    <cellStyle name="Comma 2 2 3 2 14" xfId="14646" xr:uid="{6FC63409-2D1E-4985-AF91-FCB8152CA393}"/>
    <cellStyle name="Comma 2 2 3 2 14 2" xfId="51154" xr:uid="{9DBDA3C2-EEFF-4F97-9B01-4AF2702233F2}"/>
    <cellStyle name="Comma 2 2 3 2 14 3" xfId="32900" xr:uid="{4996A615-9D21-4804-88E3-9F266AA0ED45}"/>
    <cellStyle name="Comma 2 2 3 2 15" xfId="10996" xr:uid="{FF7E9361-A689-41D7-B84C-CB201575D55D}"/>
    <cellStyle name="Comma 2 2 3 2 15 2" xfId="47504" xr:uid="{E0050C36-5F31-4B24-B773-A1BF23F754A2}"/>
    <cellStyle name="Comma 2 2 3 2 15 3" xfId="29250" xr:uid="{09DB0087-ECCD-4340-8987-0FAB27A80F35}"/>
    <cellStyle name="Comma 2 2 3 2 16" xfId="7346" xr:uid="{675EBCA7-AF13-4137-A22B-8DA55C810E15}"/>
    <cellStyle name="Comma 2 2 3 2 16 2" xfId="43854" xr:uid="{667FEB1C-6A38-420B-8790-4271EF387C64}"/>
    <cellStyle name="Comma 2 2 3 2 16 3" xfId="25600" xr:uid="{6BE9837A-44D0-4BBC-A37C-70DB83E8E1D0}"/>
    <cellStyle name="Comma 2 2 3 2 17" xfId="3696" xr:uid="{0963EAB6-8341-4728-B03E-BCDE7A3C75F8}"/>
    <cellStyle name="Comma 2 2 3 2 17 2" xfId="40204" xr:uid="{356077B4-9CD6-42FD-B17B-0B0932B67545}"/>
    <cellStyle name="Comma 2 2 3 2 17 3" xfId="21950" xr:uid="{95E3DFBF-9A22-4C66-B3E9-B29878AB5FD8}"/>
    <cellStyle name="Comma 2 2 3 2 18" xfId="36554" xr:uid="{8DB9EEC3-6848-4B74-8D3D-9AF84E1D1100}"/>
    <cellStyle name="Comma 2 2 3 2 19" xfId="18300" xr:uid="{B7F08A18-CDD5-4CD4-8EF3-964D6D16F0C6}"/>
    <cellStyle name="Comma 2 2 3 2 2" xfId="111" xr:uid="{6D1A7DB6-562C-4F67-933B-122F1F34C595}"/>
    <cellStyle name="Comma 2 2 3 2 2 10" xfId="1570" xr:uid="{C203CD46-8A77-4E95-BD2E-B5B6835D8934}"/>
    <cellStyle name="Comma 2 2 3 2 2 10 2" xfId="16170" xr:uid="{8FC25652-964B-4671-A85C-2A0F89503DFE}"/>
    <cellStyle name="Comma 2 2 3 2 2 10 2 2" xfId="52678" xr:uid="{5203E696-8A48-4DFF-80A1-B4DCDB10C3A6}"/>
    <cellStyle name="Comma 2 2 3 2 2 10 2 3" xfId="34424" xr:uid="{8BBC4643-9876-45B0-9B66-B03D0361D883}"/>
    <cellStyle name="Comma 2 2 3 2 2 10 3" xfId="12520" xr:uid="{A1E0AFE4-837D-4410-B936-952AAA30356B}"/>
    <cellStyle name="Comma 2 2 3 2 2 10 3 2" xfId="49028" xr:uid="{C7851AFF-E509-47EA-97AF-BFF5534071B2}"/>
    <cellStyle name="Comma 2 2 3 2 2 10 3 3" xfId="30774" xr:uid="{9E477C35-8935-4380-91C3-3F735EB12F81}"/>
    <cellStyle name="Comma 2 2 3 2 2 10 4" xfId="8870" xr:uid="{E16EBE2B-5040-4A28-ABAC-F5537F6A2C50}"/>
    <cellStyle name="Comma 2 2 3 2 2 10 4 2" xfId="45378" xr:uid="{63A99909-2356-4D17-B3FD-405A544BAD02}"/>
    <cellStyle name="Comma 2 2 3 2 2 10 4 3" xfId="27124" xr:uid="{AE3587A4-09A7-4FE4-98E4-DA7ADB3CC0D1}"/>
    <cellStyle name="Comma 2 2 3 2 2 10 5" xfId="5220" xr:uid="{9496A509-8040-4D79-9149-7099B5A9A2AD}"/>
    <cellStyle name="Comma 2 2 3 2 2 10 5 2" xfId="41728" xr:uid="{CF74A5CA-A41F-4E3C-915F-BAEC0BDFB94F}"/>
    <cellStyle name="Comma 2 2 3 2 2 10 5 3" xfId="23474" xr:uid="{BCC074D9-D184-4009-87F6-504A703A61C0}"/>
    <cellStyle name="Comma 2 2 3 2 2 10 6" xfId="38078" xr:uid="{D5E08100-5C81-4B30-8E22-594A355045DC}"/>
    <cellStyle name="Comma 2 2 3 2 2 10 7" xfId="19824" xr:uid="{3064B169-14DE-410D-AFBA-3A77F595DE44}"/>
    <cellStyle name="Comma 2 2 3 2 2 11" xfId="840" xr:uid="{50DFF92D-11E6-4202-9206-C4EC1390F810}"/>
    <cellStyle name="Comma 2 2 3 2 2 11 2" xfId="15440" xr:uid="{E0582BA7-C688-40AB-8E42-1E049BB37D27}"/>
    <cellStyle name="Comma 2 2 3 2 2 11 2 2" xfId="51948" xr:uid="{9ADB46E2-954A-4CF0-A3BF-62DA0C43CB37}"/>
    <cellStyle name="Comma 2 2 3 2 2 11 2 3" xfId="33694" xr:uid="{9BDCCC7C-3A22-4501-BCA1-17CC5B3988F1}"/>
    <cellStyle name="Comma 2 2 3 2 2 11 3" xfId="11790" xr:uid="{1BA405A4-E8AA-4741-A2D7-BE36334838CD}"/>
    <cellStyle name="Comma 2 2 3 2 2 11 3 2" xfId="48298" xr:uid="{27B2C260-B3BC-41FB-941E-55FB8F1C889E}"/>
    <cellStyle name="Comma 2 2 3 2 2 11 3 3" xfId="30044" xr:uid="{1C46FDB6-344B-48D0-B909-6CB54149BEF3}"/>
    <cellStyle name="Comma 2 2 3 2 2 11 4" xfId="8140" xr:uid="{4C5DBD7D-9F8E-4307-AB93-CDE915AB9823}"/>
    <cellStyle name="Comma 2 2 3 2 2 11 4 2" xfId="44648" xr:uid="{53710C83-F438-44A3-A666-F56740A5296B}"/>
    <cellStyle name="Comma 2 2 3 2 2 11 4 3" xfId="26394" xr:uid="{7112A325-8BFE-40D3-BCF4-EAF775A5436B}"/>
    <cellStyle name="Comma 2 2 3 2 2 11 5" xfId="4490" xr:uid="{57ABEA51-EA5D-45C6-AF2D-1566B82CB54E}"/>
    <cellStyle name="Comma 2 2 3 2 2 11 5 2" xfId="40998" xr:uid="{9B63E71B-2C2E-4EA0-A223-1280490A6A65}"/>
    <cellStyle name="Comma 2 2 3 2 2 11 5 3" xfId="22744" xr:uid="{BF68FDF5-3C24-44E1-B14B-C408284DBE29}"/>
    <cellStyle name="Comma 2 2 3 2 2 11 6" xfId="37348" xr:uid="{CA430EEE-4D9C-4205-8CE6-24FFB98EEDF5}"/>
    <cellStyle name="Comma 2 2 3 2 2 11 7" xfId="19094" xr:uid="{451730AC-B4EE-4878-B0E0-A9F04C3FEC5C}"/>
    <cellStyle name="Comma 2 2 3 2 2 12" xfId="14710" xr:uid="{0020821F-0700-4214-80A0-07811DCA9022}"/>
    <cellStyle name="Comma 2 2 3 2 2 12 2" xfId="51218" xr:uid="{2ADC9ECF-4B8E-4342-AA7D-F90588705668}"/>
    <cellStyle name="Comma 2 2 3 2 2 12 3" xfId="32964" xr:uid="{5E0D380D-D8CE-42BD-AB4D-4FBC0FD28E90}"/>
    <cellStyle name="Comma 2 2 3 2 2 13" xfId="11060" xr:uid="{85A7DC0B-EA45-4038-9E34-9630F2F06393}"/>
    <cellStyle name="Comma 2 2 3 2 2 13 2" xfId="47568" xr:uid="{69AD51AB-071F-465A-B9D3-659ACB7C39CF}"/>
    <cellStyle name="Comma 2 2 3 2 2 13 3" xfId="29314" xr:uid="{703D353D-9E87-4C53-9FD2-14336DEA0060}"/>
    <cellStyle name="Comma 2 2 3 2 2 14" xfId="7410" xr:uid="{ACC30BA9-4A07-4461-9240-1B54A785D72A}"/>
    <cellStyle name="Comma 2 2 3 2 2 14 2" xfId="43918" xr:uid="{6A44CB4D-ECD0-4D97-AE77-C27DDBFD3A32}"/>
    <cellStyle name="Comma 2 2 3 2 2 14 3" xfId="25664" xr:uid="{FA391143-36D6-4A13-B7C1-7E347AFB5557}"/>
    <cellStyle name="Comma 2 2 3 2 2 15" xfId="3760" xr:uid="{6897AA57-BEE3-48B3-8A55-E2A570AC12C1}"/>
    <cellStyle name="Comma 2 2 3 2 2 15 2" xfId="40268" xr:uid="{959168B9-2329-4937-9DA8-D230745573BC}"/>
    <cellStyle name="Comma 2 2 3 2 2 15 3" xfId="22014" xr:uid="{F25893E9-530A-4315-A0F9-F93974A31AA8}"/>
    <cellStyle name="Comma 2 2 3 2 2 16" xfId="36618" xr:uid="{FD493635-0674-44CF-BEFF-CEEC292D0BE7}"/>
    <cellStyle name="Comma 2 2 3 2 2 17" xfId="18364" xr:uid="{0B8989B7-63AE-446E-9773-DDCFF8DBD2D9}"/>
    <cellStyle name="Comma 2 2 3 2 2 2" xfId="734" xr:uid="{91D22391-A9EF-4DE3-8F0A-B1047AE27F42}"/>
    <cellStyle name="Comma 2 2 3 2 2 2 10" xfId="37242" xr:uid="{D265AC8A-35DF-4315-B348-519EF1B210D1}"/>
    <cellStyle name="Comma 2 2 3 2 2 2 11" xfId="18988" xr:uid="{E9B25070-0D1E-422A-A56A-E63D862E7A9C}"/>
    <cellStyle name="Comma 2 2 3 2 2 2 2" xfId="3654" xr:uid="{22C3A555-02B1-4618-A781-6EC648C8BE37}"/>
    <cellStyle name="Comma 2 2 3 2 2 2 2 2" xfId="18254" xr:uid="{F0B07B3C-E844-4315-AA79-3725ECE52A15}"/>
    <cellStyle name="Comma 2 2 3 2 2 2 2 2 2" xfId="54762" xr:uid="{84EB4E6D-B19B-483B-B262-87934BA1C82F}"/>
    <cellStyle name="Comma 2 2 3 2 2 2 2 2 3" xfId="36508" xr:uid="{B389087C-88BE-459B-91F5-202B055F7A84}"/>
    <cellStyle name="Comma 2 2 3 2 2 2 2 3" xfId="14604" xr:uid="{84CE2C68-7EDD-4AF2-9102-D5F4E76FD119}"/>
    <cellStyle name="Comma 2 2 3 2 2 2 2 3 2" xfId="51112" xr:uid="{D4B2F699-BE7A-4A07-90F0-AA7C886BC64F}"/>
    <cellStyle name="Comma 2 2 3 2 2 2 2 3 3" xfId="32858" xr:uid="{7E09DB16-FF05-4E1C-91A8-6F27CB05EE55}"/>
    <cellStyle name="Comma 2 2 3 2 2 2 2 4" xfId="10954" xr:uid="{34DBFF1E-ED88-44A5-AD07-5F5DEB3FDEF6}"/>
    <cellStyle name="Comma 2 2 3 2 2 2 2 4 2" xfId="47462" xr:uid="{D1E4E234-46DD-4579-A700-2F44F22378D1}"/>
    <cellStyle name="Comma 2 2 3 2 2 2 2 4 3" xfId="29208" xr:uid="{7A146FED-BF5C-4625-8A48-19FD87F99A8C}"/>
    <cellStyle name="Comma 2 2 3 2 2 2 2 5" xfId="7304" xr:uid="{66B997FA-DD97-45A4-A189-9241C1D93ABF}"/>
    <cellStyle name="Comma 2 2 3 2 2 2 2 5 2" xfId="43812" xr:uid="{5E612D76-D01D-424C-8463-8FB6CCE10D81}"/>
    <cellStyle name="Comma 2 2 3 2 2 2 2 5 3" xfId="25558" xr:uid="{E61EB5A5-126C-4A68-9C8E-C56EFC5EDD46}"/>
    <cellStyle name="Comma 2 2 3 2 2 2 2 6" xfId="40162" xr:uid="{D302276D-B970-4944-B409-18F9379CC2CF}"/>
    <cellStyle name="Comma 2 2 3 2 2 2 2 7" xfId="21908" xr:uid="{5035AC9F-72DD-4D1C-8666-582EE70E8A1C}"/>
    <cellStyle name="Comma 2 2 3 2 2 2 3" xfId="2924" xr:uid="{9A41736A-1E58-4C8D-9E85-9626202C014D}"/>
    <cellStyle name="Comma 2 2 3 2 2 2 3 2" xfId="17524" xr:uid="{5C40DDD4-EB82-4884-9173-E6B2BAEBD4C4}"/>
    <cellStyle name="Comma 2 2 3 2 2 2 3 2 2" xfId="54032" xr:uid="{18A5ED02-E2F6-4068-BA32-99BFD2293506}"/>
    <cellStyle name="Comma 2 2 3 2 2 2 3 2 3" xfId="35778" xr:uid="{38D7D2A6-45D0-42BB-9F40-D6C42DCE8987}"/>
    <cellStyle name="Comma 2 2 3 2 2 2 3 3" xfId="13874" xr:uid="{9EBABB23-7FC0-47FC-B4EE-2551D728DD2A}"/>
    <cellStyle name="Comma 2 2 3 2 2 2 3 3 2" xfId="50382" xr:uid="{39F31966-55EE-4D3A-A0EB-F96D5D4EB579}"/>
    <cellStyle name="Comma 2 2 3 2 2 2 3 3 3" xfId="32128" xr:uid="{E9CD4A24-B86B-4A2B-9AA7-93B03900078C}"/>
    <cellStyle name="Comma 2 2 3 2 2 2 3 4" xfId="10224" xr:uid="{E94995D1-6339-43B5-A76E-4B2556F0B8D0}"/>
    <cellStyle name="Comma 2 2 3 2 2 2 3 4 2" xfId="46732" xr:uid="{14F61A86-6D7E-48F5-8EB8-8975A2900232}"/>
    <cellStyle name="Comma 2 2 3 2 2 2 3 4 3" xfId="28478" xr:uid="{CF4F4FCE-CA8D-49A0-8BC3-80139727BC9B}"/>
    <cellStyle name="Comma 2 2 3 2 2 2 3 5" xfId="6574" xr:uid="{DCB013B9-38DF-4B88-8953-4B3DF3E81FC0}"/>
    <cellStyle name="Comma 2 2 3 2 2 2 3 5 2" xfId="43082" xr:uid="{3CBD1E5F-1BB3-43A4-9071-3E6CFA462FA3}"/>
    <cellStyle name="Comma 2 2 3 2 2 2 3 5 3" xfId="24828" xr:uid="{32A948D2-88D3-44B8-956B-53C18F8856AD}"/>
    <cellStyle name="Comma 2 2 3 2 2 2 3 6" xfId="39432" xr:uid="{36A2B5F5-99CA-4106-A58D-53CFE24E0E61}"/>
    <cellStyle name="Comma 2 2 3 2 2 2 3 7" xfId="21178" xr:uid="{970F0BD4-FB25-4B50-B14B-CD94F9E16601}"/>
    <cellStyle name="Comma 2 2 3 2 2 2 4" xfId="2194" xr:uid="{854B78AC-E471-4F6E-9BBE-5961D41F55B9}"/>
    <cellStyle name="Comma 2 2 3 2 2 2 4 2" xfId="16794" xr:uid="{372FC8A5-F8C2-4143-BE74-DC00FE7444C8}"/>
    <cellStyle name="Comma 2 2 3 2 2 2 4 2 2" xfId="53302" xr:uid="{6B9BAE88-C09F-4AAF-A5F9-48D95DD84E6D}"/>
    <cellStyle name="Comma 2 2 3 2 2 2 4 2 3" xfId="35048" xr:uid="{251DBBCF-97ED-43E2-A8E2-0F97A5AAD520}"/>
    <cellStyle name="Comma 2 2 3 2 2 2 4 3" xfId="13144" xr:uid="{1D951C9A-874B-4EE3-95D6-982169B65C12}"/>
    <cellStyle name="Comma 2 2 3 2 2 2 4 3 2" xfId="49652" xr:uid="{1CDD68F6-A669-4CB7-BF3B-8F1E9E2F62C2}"/>
    <cellStyle name="Comma 2 2 3 2 2 2 4 3 3" xfId="31398" xr:uid="{C85C5389-4F8E-4B73-B5FE-21FAFAE1CF12}"/>
    <cellStyle name="Comma 2 2 3 2 2 2 4 4" xfId="9494" xr:uid="{91716FE2-3CC6-45AF-A8B0-90C2E2887B6A}"/>
    <cellStyle name="Comma 2 2 3 2 2 2 4 4 2" xfId="46002" xr:uid="{25E73C43-5610-481F-96B9-920A807D369C}"/>
    <cellStyle name="Comma 2 2 3 2 2 2 4 4 3" xfId="27748" xr:uid="{C0D146FB-D63D-45A1-B398-D3A97544F48A}"/>
    <cellStyle name="Comma 2 2 3 2 2 2 4 5" xfId="5844" xr:uid="{C1911C5A-4B98-465B-9008-F223861FF708}"/>
    <cellStyle name="Comma 2 2 3 2 2 2 4 5 2" xfId="42352" xr:uid="{23799CC2-5185-45E4-AB8E-B193AA7BC19F}"/>
    <cellStyle name="Comma 2 2 3 2 2 2 4 5 3" xfId="24098" xr:uid="{FB71F710-A6EC-4F87-BF6D-E491CC124235}"/>
    <cellStyle name="Comma 2 2 3 2 2 2 4 6" xfId="38702" xr:uid="{102AC710-9D84-4443-B9CC-ACE1067F2BD1}"/>
    <cellStyle name="Comma 2 2 3 2 2 2 4 7" xfId="20448" xr:uid="{C6C88877-271A-43BF-8B69-7C53EFC51975}"/>
    <cellStyle name="Comma 2 2 3 2 2 2 5" xfId="1464" xr:uid="{61982DF3-8C57-40F4-AB48-3623B0662718}"/>
    <cellStyle name="Comma 2 2 3 2 2 2 5 2" xfId="16064" xr:uid="{73E15174-85AF-4D95-87CA-55641E25F67C}"/>
    <cellStyle name="Comma 2 2 3 2 2 2 5 2 2" xfId="52572" xr:uid="{EF43CC06-5B8C-4761-B97B-8B276B30ABA1}"/>
    <cellStyle name="Comma 2 2 3 2 2 2 5 2 3" xfId="34318" xr:uid="{17F177C3-37D2-40AB-822F-F7B36AEFE649}"/>
    <cellStyle name="Comma 2 2 3 2 2 2 5 3" xfId="12414" xr:uid="{7AF67DE0-4477-4C87-836B-5C6ED7FC99A1}"/>
    <cellStyle name="Comma 2 2 3 2 2 2 5 3 2" xfId="48922" xr:uid="{967C9176-1C75-4F01-9831-DFB4976BAB48}"/>
    <cellStyle name="Comma 2 2 3 2 2 2 5 3 3" xfId="30668" xr:uid="{66ABDF16-3500-4864-A545-ECC6212FB7C4}"/>
    <cellStyle name="Comma 2 2 3 2 2 2 5 4" xfId="8764" xr:uid="{39F9A303-1DAB-4726-B555-AA5B45E0F1A5}"/>
    <cellStyle name="Comma 2 2 3 2 2 2 5 4 2" xfId="45272" xr:uid="{E21C127C-5725-460C-B2B4-2BBB836A7F15}"/>
    <cellStyle name="Comma 2 2 3 2 2 2 5 4 3" xfId="27018" xr:uid="{8DDCDEC8-249D-47ED-987A-7A506D298A2E}"/>
    <cellStyle name="Comma 2 2 3 2 2 2 5 5" xfId="5114" xr:uid="{2AD4DA75-0D2D-4360-9203-0D3E788A4190}"/>
    <cellStyle name="Comma 2 2 3 2 2 2 5 5 2" xfId="41622" xr:uid="{20487D30-1CEF-4A1E-92C9-48E0F87A0745}"/>
    <cellStyle name="Comma 2 2 3 2 2 2 5 5 3" xfId="23368" xr:uid="{06643D92-6D49-4D65-93DE-E0CFE174CA1A}"/>
    <cellStyle name="Comma 2 2 3 2 2 2 5 6" xfId="37972" xr:uid="{6BD961BB-E7B2-43B1-8DE6-08CF251CF4A7}"/>
    <cellStyle name="Comma 2 2 3 2 2 2 5 7" xfId="19718" xr:uid="{BA78629D-C553-4418-9B18-1F79BA2F5E30}"/>
    <cellStyle name="Comma 2 2 3 2 2 2 6" xfId="15334" xr:uid="{11525BB8-31FA-4104-B53A-821434F45FB0}"/>
    <cellStyle name="Comma 2 2 3 2 2 2 6 2" xfId="51842" xr:uid="{F739CA81-11D6-4441-8274-E6154DDDE450}"/>
    <cellStyle name="Comma 2 2 3 2 2 2 6 3" xfId="33588" xr:uid="{7E156193-8435-4583-BDFE-233B76FA8A3C}"/>
    <cellStyle name="Comma 2 2 3 2 2 2 7" xfId="11684" xr:uid="{89E20B1B-5F8D-40E6-BC68-53532F7BDC75}"/>
    <cellStyle name="Comma 2 2 3 2 2 2 7 2" xfId="48192" xr:uid="{10F75997-8940-4B33-8343-0784277BF3C3}"/>
    <cellStyle name="Comma 2 2 3 2 2 2 7 3" xfId="29938" xr:uid="{D2735961-A1DF-46E7-B6F3-E3F7A8157BDC}"/>
    <cellStyle name="Comma 2 2 3 2 2 2 8" xfId="8034" xr:uid="{6593FBA9-3141-447E-85DC-983779A61D27}"/>
    <cellStyle name="Comma 2 2 3 2 2 2 8 2" xfId="44542" xr:uid="{C240E374-B3E2-4C63-A1E3-CB99E09B3536}"/>
    <cellStyle name="Comma 2 2 3 2 2 2 8 3" xfId="26288" xr:uid="{EE1AC207-533B-41A9-97B5-E1C58EE84872}"/>
    <cellStyle name="Comma 2 2 3 2 2 2 9" xfId="4384" xr:uid="{2EA6B3FD-F1A3-4C6C-9926-FF6391B7D553}"/>
    <cellStyle name="Comma 2 2 3 2 2 2 9 2" xfId="40892" xr:uid="{1C6D9B37-9D9A-483A-8C14-70258B9DACD7}"/>
    <cellStyle name="Comma 2 2 3 2 2 2 9 3" xfId="22638" xr:uid="{5BA6D637-E397-4619-AB99-0854AB6F13FA}"/>
    <cellStyle name="Comma 2 2 3 2 2 3" xfId="630" xr:uid="{2CE7AC66-3728-479B-85A9-5A83A66E79ED}"/>
    <cellStyle name="Comma 2 2 3 2 2 3 10" xfId="37138" xr:uid="{A463239A-4C26-47B1-A959-9E36B91D0301}"/>
    <cellStyle name="Comma 2 2 3 2 2 3 11" xfId="18884" xr:uid="{041BDB4E-91EF-4D40-9ECD-B99F34030168}"/>
    <cellStyle name="Comma 2 2 3 2 2 3 2" xfId="3550" xr:uid="{09DA980E-F72E-473F-B242-D33BE3405500}"/>
    <cellStyle name="Comma 2 2 3 2 2 3 2 2" xfId="18150" xr:uid="{724F4DE2-B15D-46E4-88C5-ECE9994FFA20}"/>
    <cellStyle name="Comma 2 2 3 2 2 3 2 2 2" xfId="54658" xr:uid="{94A63BE3-9010-4963-AC57-29EFB3062574}"/>
    <cellStyle name="Comma 2 2 3 2 2 3 2 2 3" xfId="36404" xr:uid="{27C1D549-32A5-4A2E-AA07-E18569E455FE}"/>
    <cellStyle name="Comma 2 2 3 2 2 3 2 3" xfId="14500" xr:uid="{F3A15A72-8EC4-4467-9BCB-E278D0A47D3C}"/>
    <cellStyle name="Comma 2 2 3 2 2 3 2 3 2" xfId="51008" xr:uid="{200C3880-8762-4D71-9296-F28DF4030B63}"/>
    <cellStyle name="Comma 2 2 3 2 2 3 2 3 3" xfId="32754" xr:uid="{465C8FF1-634C-4FC4-87E5-76B64527D259}"/>
    <cellStyle name="Comma 2 2 3 2 2 3 2 4" xfId="10850" xr:uid="{9800D992-81F3-4402-B972-E91EC3D1E8ED}"/>
    <cellStyle name="Comma 2 2 3 2 2 3 2 4 2" xfId="47358" xr:uid="{B656BC4F-0058-4B2D-88CE-9B815243932C}"/>
    <cellStyle name="Comma 2 2 3 2 2 3 2 4 3" xfId="29104" xr:uid="{7C8F16DD-3CA3-4C6A-8481-BF584C54A4F1}"/>
    <cellStyle name="Comma 2 2 3 2 2 3 2 5" xfId="7200" xr:uid="{BC331E4E-59BB-4D2F-A13E-D7A245FD545D}"/>
    <cellStyle name="Comma 2 2 3 2 2 3 2 5 2" xfId="43708" xr:uid="{5BAB6F49-D436-42D9-9E66-5CE4E8229314}"/>
    <cellStyle name="Comma 2 2 3 2 2 3 2 5 3" xfId="25454" xr:uid="{5ADC9C88-3852-4A02-B59E-7A0F49291303}"/>
    <cellStyle name="Comma 2 2 3 2 2 3 2 6" xfId="40058" xr:uid="{02B526E9-0E62-4EF8-ABD5-70DB24D19FE3}"/>
    <cellStyle name="Comma 2 2 3 2 2 3 2 7" xfId="21804" xr:uid="{97FD90D6-3417-47BE-A203-09BBF1758F14}"/>
    <cellStyle name="Comma 2 2 3 2 2 3 3" xfId="2820" xr:uid="{E9772E63-DBE7-4BB3-AFE1-CC2620F2B056}"/>
    <cellStyle name="Comma 2 2 3 2 2 3 3 2" xfId="17420" xr:uid="{78F4CF57-BDE4-459A-B1F1-B475EE3C95AF}"/>
    <cellStyle name="Comma 2 2 3 2 2 3 3 2 2" xfId="53928" xr:uid="{75DED56F-E550-4F83-87AB-8232B60B1EF8}"/>
    <cellStyle name="Comma 2 2 3 2 2 3 3 2 3" xfId="35674" xr:uid="{099E02B6-F4FB-4483-8823-5A8BF249C47D}"/>
    <cellStyle name="Comma 2 2 3 2 2 3 3 3" xfId="13770" xr:uid="{6DF012CD-3862-48C4-B807-30C0838A5C5C}"/>
    <cellStyle name="Comma 2 2 3 2 2 3 3 3 2" xfId="50278" xr:uid="{A99669AB-6ABD-4405-ADEC-B8F2D266B0A3}"/>
    <cellStyle name="Comma 2 2 3 2 2 3 3 3 3" xfId="32024" xr:uid="{62047C7B-9428-492F-91F8-95602917BD7B}"/>
    <cellStyle name="Comma 2 2 3 2 2 3 3 4" xfId="10120" xr:uid="{28452BA1-EC04-45F0-B233-E9A6AEBD776E}"/>
    <cellStyle name="Comma 2 2 3 2 2 3 3 4 2" xfId="46628" xr:uid="{F02E893F-BB49-41B1-9593-A509A65591F1}"/>
    <cellStyle name="Comma 2 2 3 2 2 3 3 4 3" xfId="28374" xr:uid="{D7FFDF52-5FD6-40B8-9B73-055CB2179784}"/>
    <cellStyle name="Comma 2 2 3 2 2 3 3 5" xfId="6470" xr:uid="{B01D7526-3EA7-4EC9-BA4D-0EE666AB9AA3}"/>
    <cellStyle name="Comma 2 2 3 2 2 3 3 5 2" xfId="42978" xr:uid="{962DEFC2-FA07-4CAC-B288-DB974D31A196}"/>
    <cellStyle name="Comma 2 2 3 2 2 3 3 5 3" xfId="24724" xr:uid="{28397AA7-E68C-4625-8B27-0E42EE194E5C}"/>
    <cellStyle name="Comma 2 2 3 2 2 3 3 6" xfId="39328" xr:uid="{4E9A0CAB-BA65-4B7D-B1E9-E97788D208F2}"/>
    <cellStyle name="Comma 2 2 3 2 2 3 3 7" xfId="21074" xr:uid="{B83726C9-A5DD-4839-8B72-B9D22D60FD93}"/>
    <cellStyle name="Comma 2 2 3 2 2 3 4" xfId="2090" xr:uid="{0A833B61-7317-48D9-9A2B-FC012F608B19}"/>
    <cellStyle name="Comma 2 2 3 2 2 3 4 2" xfId="16690" xr:uid="{5FF23F87-06C8-4E81-9622-F5E16C7040FD}"/>
    <cellStyle name="Comma 2 2 3 2 2 3 4 2 2" xfId="53198" xr:uid="{E2DA51A6-0AE7-4039-A102-782643A40AF0}"/>
    <cellStyle name="Comma 2 2 3 2 2 3 4 2 3" xfId="34944" xr:uid="{09725DF8-1EF1-40D3-85A3-CBD6DD504F0B}"/>
    <cellStyle name="Comma 2 2 3 2 2 3 4 3" xfId="13040" xr:uid="{D1644B12-277A-4809-8CCE-4117F7051058}"/>
    <cellStyle name="Comma 2 2 3 2 2 3 4 3 2" xfId="49548" xr:uid="{0D36E256-7E13-4EF7-A208-34EABC3F8D4C}"/>
    <cellStyle name="Comma 2 2 3 2 2 3 4 3 3" xfId="31294" xr:uid="{23A07699-2392-470B-84E6-AF6FB73092BA}"/>
    <cellStyle name="Comma 2 2 3 2 2 3 4 4" xfId="9390" xr:uid="{06B5986D-AE5E-47E7-833B-1AB69E4DD7A2}"/>
    <cellStyle name="Comma 2 2 3 2 2 3 4 4 2" xfId="45898" xr:uid="{974C7099-981E-4BCC-BD9C-E50F00DB5976}"/>
    <cellStyle name="Comma 2 2 3 2 2 3 4 4 3" xfId="27644" xr:uid="{2612BFCE-8FE6-40DF-9AEF-8A1A8ADD11A7}"/>
    <cellStyle name="Comma 2 2 3 2 2 3 4 5" xfId="5740" xr:uid="{7DFB119E-CA91-4735-8C4B-110E8BF75633}"/>
    <cellStyle name="Comma 2 2 3 2 2 3 4 5 2" xfId="42248" xr:uid="{8CF41AFC-5009-41F0-A663-6B7CAFD21883}"/>
    <cellStyle name="Comma 2 2 3 2 2 3 4 5 3" xfId="23994" xr:uid="{7264472A-94CD-4C55-8DD9-67AC285E0CC8}"/>
    <cellStyle name="Comma 2 2 3 2 2 3 4 6" xfId="38598" xr:uid="{8F87F6AE-793E-4BEC-B082-570E06FE83C5}"/>
    <cellStyle name="Comma 2 2 3 2 2 3 4 7" xfId="20344" xr:uid="{9B99F12F-C117-4C95-A0A7-67F5932CEDDD}"/>
    <cellStyle name="Comma 2 2 3 2 2 3 5" xfId="1360" xr:uid="{6296ACAF-9903-461D-A4F9-CF3239A0367F}"/>
    <cellStyle name="Comma 2 2 3 2 2 3 5 2" xfId="15960" xr:uid="{90235935-0704-4AC4-89ED-67A01249A437}"/>
    <cellStyle name="Comma 2 2 3 2 2 3 5 2 2" xfId="52468" xr:uid="{D447EA93-D4B9-4C43-9BAA-3E699E57BBDA}"/>
    <cellStyle name="Comma 2 2 3 2 2 3 5 2 3" xfId="34214" xr:uid="{3C35D8DD-3E69-472C-8BDB-A0CF84F8CA4F}"/>
    <cellStyle name="Comma 2 2 3 2 2 3 5 3" xfId="12310" xr:uid="{02DCFFCF-6C36-4AD9-9845-3FB566FB9A5E}"/>
    <cellStyle name="Comma 2 2 3 2 2 3 5 3 2" xfId="48818" xr:uid="{E3597246-FFA6-41F3-807A-77347BBCB796}"/>
    <cellStyle name="Comma 2 2 3 2 2 3 5 3 3" xfId="30564" xr:uid="{FE65C1C4-99B3-48C5-9FCD-82BA55880EFB}"/>
    <cellStyle name="Comma 2 2 3 2 2 3 5 4" xfId="8660" xr:uid="{151C956B-FF2F-45BE-8F32-D66D8300DE47}"/>
    <cellStyle name="Comma 2 2 3 2 2 3 5 4 2" xfId="45168" xr:uid="{C0E2FF71-3AC6-46AF-AF76-C76260881D7F}"/>
    <cellStyle name="Comma 2 2 3 2 2 3 5 4 3" xfId="26914" xr:uid="{7F929B1B-69D5-47C9-8521-C257C9EF1161}"/>
    <cellStyle name="Comma 2 2 3 2 2 3 5 5" xfId="5010" xr:uid="{7A2B77FF-4194-40FB-8C27-4045B7E941BA}"/>
    <cellStyle name="Comma 2 2 3 2 2 3 5 5 2" xfId="41518" xr:uid="{D49B9911-8F3D-4287-8283-F7232EB8CB09}"/>
    <cellStyle name="Comma 2 2 3 2 2 3 5 5 3" xfId="23264" xr:uid="{8FDDD181-F6CA-4C15-875A-C968D38B40C3}"/>
    <cellStyle name="Comma 2 2 3 2 2 3 5 6" xfId="37868" xr:uid="{CA74DECC-8A62-4513-93A5-E1EBBD7266CE}"/>
    <cellStyle name="Comma 2 2 3 2 2 3 5 7" xfId="19614" xr:uid="{E9B6D8EF-79E0-47B0-9CC2-FC3D8461B0A5}"/>
    <cellStyle name="Comma 2 2 3 2 2 3 6" xfId="15230" xr:uid="{BF7834B0-C76F-4197-82C6-40D1CB592FBA}"/>
    <cellStyle name="Comma 2 2 3 2 2 3 6 2" xfId="51738" xr:uid="{15110E20-983A-48CE-81BB-731FC64B70B3}"/>
    <cellStyle name="Comma 2 2 3 2 2 3 6 3" xfId="33484" xr:uid="{4064CB7C-B2E2-4343-AC5B-8211CB179CCE}"/>
    <cellStyle name="Comma 2 2 3 2 2 3 7" xfId="11580" xr:uid="{0D62C550-ABC1-4E53-960B-7264DA2B3F3A}"/>
    <cellStyle name="Comma 2 2 3 2 2 3 7 2" xfId="48088" xr:uid="{922CE61F-29A1-4EEE-B8F9-5C7C5A16EBEF}"/>
    <cellStyle name="Comma 2 2 3 2 2 3 7 3" xfId="29834" xr:uid="{62DDCDB5-8CF4-4E0D-AD86-F2298E6D710C}"/>
    <cellStyle name="Comma 2 2 3 2 2 3 8" xfId="7930" xr:uid="{1DE49987-363A-43E1-94C4-F29C26347A57}"/>
    <cellStyle name="Comma 2 2 3 2 2 3 8 2" xfId="44438" xr:uid="{5D7A9C1B-5F97-4718-8EBD-06C8E647C102}"/>
    <cellStyle name="Comma 2 2 3 2 2 3 8 3" xfId="26184" xr:uid="{E0FE1FDC-0F4C-4804-B6CA-1A34395C92F2}"/>
    <cellStyle name="Comma 2 2 3 2 2 3 9" xfId="4280" xr:uid="{B5D32619-E216-4A97-A087-A6FB57A04630}"/>
    <cellStyle name="Comma 2 2 3 2 2 3 9 2" xfId="40788" xr:uid="{6CBED740-7354-4E89-B28E-BC361D4352D7}"/>
    <cellStyle name="Comma 2 2 3 2 2 3 9 3" xfId="22534" xr:uid="{D62FC274-DD3C-40B3-9BB7-22091E412303}"/>
    <cellStyle name="Comma 2 2 3 2 2 4" xfId="526" xr:uid="{98D234E5-9BCB-4875-9B55-7B7A136DCD29}"/>
    <cellStyle name="Comma 2 2 3 2 2 4 10" xfId="37034" xr:uid="{27051649-EB15-41D5-93C4-0C47657CF21A}"/>
    <cellStyle name="Comma 2 2 3 2 2 4 11" xfId="18780" xr:uid="{4297EC19-03A2-484D-A4EB-A7A82D89F2E8}"/>
    <cellStyle name="Comma 2 2 3 2 2 4 2" xfId="3446" xr:uid="{4F5D4FF1-C35E-4A34-806C-D720EBDEDFC9}"/>
    <cellStyle name="Comma 2 2 3 2 2 4 2 2" xfId="18046" xr:uid="{6E1DADF3-2C47-4A5A-995A-93E5F6F3F995}"/>
    <cellStyle name="Comma 2 2 3 2 2 4 2 2 2" xfId="54554" xr:uid="{15C2386B-CA12-42FD-A77E-7F278477B8AD}"/>
    <cellStyle name="Comma 2 2 3 2 2 4 2 2 3" xfId="36300" xr:uid="{FEC00CC3-CACC-4681-9363-EEFD9AEBC033}"/>
    <cellStyle name="Comma 2 2 3 2 2 4 2 3" xfId="14396" xr:uid="{F084B845-26BB-4D8D-9138-0370F209670A}"/>
    <cellStyle name="Comma 2 2 3 2 2 4 2 3 2" xfId="50904" xr:uid="{414BDDF4-A16D-4063-BB12-E51DCC321EE7}"/>
    <cellStyle name="Comma 2 2 3 2 2 4 2 3 3" xfId="32650" xr:uid="{99293B93-1BB7-40CE-90CB-098857919000}"/>
    <cellStyle name="Comma 2 2 3 2 2 4 2 4" xfId="10746" xr:uid="{D6FB28C2-9A5A-4B42-9523-C797443C6AF8}"/>
    <cellStyle name="Comma 2 2 3 2 2 4 2 4 2" xfId="47254" xr:uid="{4A9A152B-B375-4C01-8DAB-2474D88F17D9}"/>
    <cellStyle name="Comma 2 2 3 2 2 4 2 4 3" xfId="29000" xr:uid="{F1280DC2-DF3C-41C0-86B7-816D75AB901B}"/>
    <cellStyle name="Comma 2 2 3 2 2 4 2 5" xfId="7096" xr:uid="{1B918D6D-3C77-4B61-A38B-87BD8D23B446}"/>
    <cellStyle name="Comma 2 2 3 2 2 4 2 5 2" xfId="43604" xr:uid="{C8008F81-95A3-41E4-B10B-24C769DD7553}"/>
    <cellStyle name="Comma 2 2 3 2 2 4 2 5 3" xfId="25350" xr:uid="{A559E919-6689-47A5-8EAF-ACB4E4703BBE}"/>
    <cellStyle name="Comma 2 2 3 2 2 4 2 6" xfId="39954" xr:uid="{CD8E0DC7-12F3-48CD-9A2E-1BFF1FC80502}"/>
    <cellStyle name="Comma 2 2 3 2 2 4 2 7" xfId="21700" xr:uid="{35E4F4BF-0044-4BEB-8EBA-C8D261C72B9E}"/>
    <cellStyle name="Comma 2 2 3 2 2 4 3" xfId="2716" xr:uid="{3FF13C45-A56E-4DFA-AFD1-035D8780B3BB}"/>
    <cellStyle name="Comma 2 2 3 2 2 4 3 2" xfId="17316" xr:uid="{E039694B-F863-43A5-82D6-C138474A8B8D}"/>
    <cellStyle name="Comma 2 2 3 2 2 4 3 2 2" xfId="53824" xr:uid="{9EDE2588-E43C-4D6F-83D0-E18B0A92ED0B}"/>
    <cellStyle name="Comma 2 2 3 2 2 4 3 2 3" xfId="35570" xr:uid="{7803913F-671D-476E-93E0-2E88FF6886B3}"/>
    <cellStyle name="Comma 2 2 3 2 2 4 3 3" xfId="13666" xr:uid="{AE877D56-2C9F-4556-8468-4791D880D432}"/>
    <cellStyle name="Comma 2 2 3 2 2 4 3 3 2" xfId="50174" xr:uid="{D546FE3D-85D7-4478-AB85-9A83FC3CCEBD}"/>
    <cellStyle name="Comma 2 2 3 2 2 4 3 3 3" xfId="31920" xr:uid="{F17A7022-2266-4168-BF9D-B80DF53901DC}"/>
    <cellStyle name="Comma 2 2 3 2 2 4 3 4" xfId="10016" xr:uid="{56D46EEE-78A6-4A90-8404-8A0AEDE5B104}"/>
    <cellStyle name="Comma 2 2 3 2 2 4 3 4 2" xfId="46524" xr:uid="{9EA50694-8E55-40AB-96A0-ED9B3E8874E3}"/>
    <cellStyle name="Comma 2 2 3 2 2 4 3 4 3" xfId="28270" xr:uid="{33E8FAE2-035B-4C40-851E-61E85931223A}"/>
    <cellStyle name="Comma 2 2 3 2 2 4 3 5" xfId="6366" xr:uid="{0ABF5E7E-E4F0-4A2C-9095-826C50AD7378}"/>
    <cellStyle name="Comma 2 2 3 2 2 4 3 5 2" xfId="42874" xr:uid="{D4A356CA-7CD3-4CB3-BBBB-AA5D533950A5}"/>
    <cellStyle name="Comma 2 2 3 2 2 4 3 5 3" xfId="24620" xr:uid="{88E74D6F-01E3-47C9-9271-C0E839F654C8}"/>
    <cellStyle name="Comma 2 2 3 2 2 4 3 6" xfId="39224" xr:uid="{C2EBC40C-C254-486E-BE27-7C28A9EC04FC}"/>
    <cellStyle name="Comma 2 2 3 2 2 4 3 7" xfId="20970" xr:uid="{2A1A8091-2093-45E7-8CFF-ED15A9161A23}"/>
    <cellStyle name="Comma 2 2 3 2 2 4 4" xfId="1986" xr:uid="{E525014E-5209-48BC-B3DA-37448A739295}"/>
    <cellStyle name="Comma 2 2 3 2 2 4 4 2" xfId="16586" xr:uid="{5D6C0CD9-70BF-425E-A2A4-2EDC380B29E3}"/>
    <cellStyle name="Comma 2 2 3 2 2 4 4 2 2" xfId="53094" xr:uid="{70D5E043-EA67-48C8-9789-70D54FB0AF0E}"/>
    <cellStyle name="Comma 2 2 3 2 2 4 4 2 3" xfId="34840" xr:uid="{16C2941E-7129-445B-9B39-86BA9EBFE786}"/>
    <cellStyle name="Comma 2 2 3 2 2 4 4 3" xfId="12936" xr:uid="{EEC500E4-F275-4512-B598-E7CEF96C2B0B}"/>
    <cellStyle name="Comma 2 2 3 2 2 4 4 3 2" xfId="49444" xr:uid="{97D1E51E-AE48-44EC-BA28-95C01D54F3BB}"/>
    <cellStyle name="Comma 2 2 3 2 2 4 4 3 3" xfId="31190" xr:uid="{A88C0163-676F-4F5E-B333-27274B9042AC}"/>
    <cellStyle name="Comma 2 2 3 2 2 4 4 4" xfId="9286" xr:uid="{7D7EF965-D170-40C6-A32F-E15755991C16}"/>
    <cellStyle name="Comma 2 2 3 2 2 4 4 4 2" xfId="45794" xr:uid="{C4764423-11FC-4E55-939B-43073D5B38E9}"/>
    <cellStyle name="Comma 2 2 3 2 2 4 4 4 3" xfId="27540" xr:uid="{ADB6B283-64F4-4486-A12E-5077CE7AA14D}"/>
    <cellStyle name="Comma 2 2 3 2 2 4 4 5" xfId="5636" xr:uid="{FDC896BC-558A-4948-9E97-99DDBA187721}"/>
    <cellStyle name="Comma 2 2 3 2 2 4 4 5 2" xfId="42144" xr:uid="{2F86CA13-40EB-475C-8301-079C44A12FDF}"/>
    <cellStyle name="Comma 2 2 3 2 2 4 4 5 3" xfId="23890" xr:uid="{F4B3D6FC-B8C3-479A-828F-B5B1F55EBD28}"/>
    <cellStyle name="Comma 2 2 3 2 2 4 4 6" xfId="38494" xr:uid="{9548FA82-0F88-44A0-BC1A-CE7C99B0DB14}"/>
    <cellStyle name="Comma 2 2 3 2 2 4 4 7" xfId="20240" xr:uid="{0C45BD9B-3C29-4034-85FB-21CABBC8490C}"/>
    <cellStyle name="Comma 2 2 3 2 2 4 5" xfId="1256" xr:uid="{349621EA-61C6-46E3-AD10-5DEF82777836}"/>
    <cellStyle name="Comma 2 2 3 2 2 4 5 2" xfId="15856" xr:uid="{F12D722B-D8FD-4098-B8CA-DD779577710E}"/>
    <cellStyle name="Comma 2 2 3 2 2 4 5 2 2" xfId="52364" xr:uid="{831F51E0-E676-4D7D-96BC-2CCF9CFBC5C7}"/>
    <cellStyle name="Comma 2 2 3 2 2 4 5 2 3" xfId="34110" xr:uid="{4424D81E-A31D-4A0C-9B7A-F3A070718C28}"/>
    <cellStyle name="Comma 2 2 3 2 2 4 5 3" xfId="12206" xr:uid="{2DD94EF5-A769-4F5E-93D8-E824E48F72C7}"/>
    <cellStyle name="Comma 2 2 3 2 2 4 5 3 2" xfId="48714" xr:uid="{A11C66E6-6BE1-4077-B22A-CA2B0D4182EF}"/>
    <cellStyle name="Comma 2 2 3 2 2 4 5 3 3" xfId="30460" xr:uid="{BF753DAE-6B4C-4125-B45F-7543CBD80B5F}"/>
    <cellStyle name="Comma 2 2 3 2 2 4 5 4" xfId="8556" xr:uid="{FCA333C5-6808-4ED7-9F61-076845DB0302}"/>
    <cellStyle name="Comma 2 2 3 2 2 4 5 4 2" xfId="45064" xr:uid="{690519C0-2EED-4449-B759-F17DCD9A5B34}"/>
    <cellStyle name="Comma 2 2 3 2 2 4 5 4 3" xfId="26810" xr:uid="{DD3B36E0-578A-4D45-AC69-8E26F78C93FF}"/>
    <cellStyle name="Comma 2 2 3 2 2 4 5 5" xfId="4906" xr:uid="{2956B3FA-0B27-4674-8E55-15D2F490A4C5}"/>
    <cellStyle name="Comma 2 2 3 2 2 4 5 5 2" xfId="41414" xr:uid="{D5B837E3-1693-4CDD-A2F4-C47C8F479CB8}"/>
    <cellStyle name="Comma 2 2 3 2 2 4 5 5 3" xfId="23160" xr:uid="{8E70EEEF-C203-40F3-8E33-035B0A363D60}"/>
    <cellStyle name="Comma 2 2 3 2 2 4 5 6" xfId="37764" xr:uid="{D7F0C068-C251-480C-A988-F61FFDB02F2E}"/>
    <cellStyle name="Comma 2 2 3 2 2 4 5 7" xfId="19510" xr:uid="{2431D434-20B2-47EA-B7DE-9C0912CE6783}"/>
    <cellStyle name="Comma 2 2 3 2 2 4 6" xfId="15126" xr:uid="{D735A2FD-DD18-484A-9467-2C8C002B2CE0}"/>
    <cellStyle name="Comma 2 2 3 2 2 4 6 2" xfId="51634" xr:uid="{EEB4C9F0-C90F-4090-B475-7DF200FD920F}"/>
    <cellStyle name="Comma 2 2 3 2 2 4 6 3" xfId="33380" xr:uid="{3846B28B-DC7F-4BF3-8091-7BDAFB936D02}"/>
    <cellStyle name="Comma 2 2 3 2 2 4 7" xfId="11476" xr:uid="{D1045513-AE8A-4A8B-A95E-CDACCFD10396}"/>
    <cellStyle name="Comma 2 2 3 2 2 4 7 2" xfId="47984" xr:uid="{70F78F81-BC08-4C9D-A34B-3AE085193F3B}"/>
    <cellStyle name="Comma 2 2 3 2 2 4 7 3" xfId="29730" xr:uid="{6C05566C-50EB-42A9-B74D-E22FEA971438}"/>
    <cellStyle name="Comma 2 2 3 2 2 4 8" xfId="7826" xr:uid="{CE1DB9C5-D18C-4417-BF44-530B348C15A2}"/>
    <cellStyle name="Comma 2 2 3 2 2 4 8 2" xfId="44334" xr:uid="{73BA26DC-FCA0-495F-87F2-9BD058F90C48}"/>
    <cellStyle name="Comma 2 2 3 2 2 4 8 3" xfId="26080" xr:uid="{0DE6C8C8-919B-45E3-9761-B5378958315F}"/>
    <cellStyle name="Comma 2 2 3 2 2 4 9" xfId="4176" xr:uid="{DD635F6B-DA5C-4E72-9765-493037D61F4D}"/>
    <cellStyle name="Comma 2 2 3 2 2 4 9 2" xfId="40684" xr:uid="{6C99FEF1-B793-410A-97AB-B8D6E28B128E}"/>
    <cellStyle name="Comma 2 2 3 2 2 4 9 3" xfId="22430" xr:uid="{09962A18-29BE-4C76-9DA0-D4774A4257E5}"/>
    <cellStyle name="Comma 2 2 3 2 2 5" xfId="422" xr:uid="{814F93DE-3D41-4713-97D2-0DB09E3C6B5E}"/>
    <cellStyle name="Comma 2 2 3 2 2 5 10" xfId="36930" xr:uid="{659AA81F-47BF-44E4-87EF-FF397E7D0414}"/>
    <cellStyle name="Comma 2 2 3 2 2 5 11" xfId="18676" xr:uid="{45A32B08-69D8-4FC9-879A-8E3B65037171}"/>
    <cellStyle name="Comma 2 2 3 2 2 5 2" xfId="3342" xr:uid="{D219766F-AD29-4A4A-BDB3-1B841A8B2039}"/>
    <cellStyle name="Comma 2 2 3 2 2 5 2 2" xfId="17942" xr:uid="{97A0222A-EAE8-4849-9C3B-B031D21E9829}"/>
    <cellStyle name="Comma 2 2 3 2 2 5 2 2 2" xfId="54450" xr:uid="{B1E7862B-6172-4B76-815F-832C25CBE4D0}"/>
    <cellStyle name="Comma 2 2 3 2 2 5 2 2 3" xfId="36196" xr:uid="{258A5BF0-D686-4726-9C75-1839C4361632}"/>
    <cellStyle name="Comma 2 2 3 2 2 5 2 3" xfId="14292" xr:uid="{7E237DF5-18F4-40C5-9B97-77812B38A6D7}"/>
    <cellStyle name="Comma 2 2 3 2 2 5 2 3 2" xfId="50800" xr:uid="{921818D4-8BA3-4162-9657-D79B71621248}"/>
    <cellStyle name="Comma 2 2 3 2 2 5 2 3 3" xfId="32546" xr:uid="{F360E557-2D32-4B4C-B306-282710EE39D4}"/>
    <cellStyle name="Comma 2 2 3 2 2 5 2 4" xfId="10642" xr:uid="{43D519A8-6CFD-4387-B150-0911C9570F6C}"/>
    <cellStyle name="Comma 2 2 3 2 2 5 2 4 2" xfId="47150" xr:uid="{7864D91E-D15B-4274-A9AD-B77BC12D1F24}"/>
    <cellStyle name="Comma 2 2 3 2 2 5 2 4 3" xfId="28896" xr:uid="{8A694CDD-C090-4509-AAFD-4246778D5850}"/>
    <cellStyle name="Comma 2 2 3 2 2 5 2 5" xfId="6992" xr:uid="{95279588-C649-41C0-92AA-FDAB6B95C800}"/>
    <cellStyle name="Comma 2 2 3 2 2 5 2 5 2" xfId="43500" xr:uid="{A091EA70-06B1-4EB0-B394-F37BC3910E22}"/>
    <cellStyle name="Comma 2 2 3 2 2 5 2 5 3" xfId="25246" xr:uid="{6248EF29-CF43-44E0-A412-0158D972F527}"/>
    <cellStyle name="Comma 2 2 3 2 2 5 2 6" xfId="39850" xr:uid="{366C629D-4D2A-4692-8359-BFCAD892EA45}"/>
    <cellStyle name="Comma 2 2 3 2 2 5 2 7" xfId="21596" xr:uid="{9C141582-1E87-4584-8F97-C517FCAB7FF2}"/>
    <cellStyle name="Comma 2 2 3 2 2 5 3" xfId="2612" xr:uid="{85118A12-9A5E-4075-87A4-64BCA1B481C7}"/>
    <cellStyle name="Comma 2 2 3 2 2 5 3 2" xfId="17212" xr:uid="{A1251523-76B8-4115-B8F7-4CF43764FF2E}"/>
    <cellStyle name="Comma 2 2 3 2 2 5 3 2 2" xfId="53720" xr:uid="{247EE9AE-82D7-4936-81D5-491B0F6468B2}"/>
    <cellStyle name="Comma 2 2 3 2 2 5 3 2 3" xfId="35466" xr:uid="{A99E78DF-C4B7-4BD3-B95B-AE9BED539CC7}"/>
    <cellStyle name="Comma 2 2 3 2 2 5 3 3" xfId="13562" xr:uid="{5E6E552E-AEB3-4A77-83B9-41F67E72861F}"/>
    <cellStyle name="Comma 2 2 3 2 2 5 3 3 2" xfId="50070" xr:uid="{827BB68B-3E76-457A-B961-49D8001DB99E}"/>
    <cellStyle name="Comma 2 2 3 2 2 5 3 3 3" xfId="31816" xr:uid="{95C9BFD3-D194-4131-B805-1574872039C4}"/>
    <cellStyle name="Comma 2 2 3 2 2 5 3 4" xfId="9912" xr:uid="{E09C0492-FCF2-4544-93AB-68CB751F8D7B}"/>
    <cellStyle name="Comma 2 2 3 2 2 5 3 4 2" xfId="46420" xr:uid="{9A9E3B88-913E-470E-A379-3B3EC2C3AE57}"/>
    <cellStyle name="Comma 2 2 3 2 2 5 3 4 3" xfId="28166" xr:uid="{7B21AA6B-325C-4F44-A4F0-86D746315721}"/>
    <cellStyle name="Comma 2 2 3 2 2 5 3 5" xfId="6262" xr:uid="{6D09E37E-E96E-41EA-86BC-95F3B59054F2}"/>
    <cellStyle name="Comma 2 2 3 2 2 5 3 5 2" xfId="42770" xr:uid="{25B81E61-FB4A-4053-A7DA-6A26BD34DD02}"/>
    <cellStyle name="Comma 2 2 3 2 2 5 3 5 3" xfId="24516" xr:uid="{B7D7C7C3-FFBD-479B-AAEE-E6C548F6BFAC}"/>
    <cellStyle name="Comma 2 2 3 2 2 5 3 6" xfId="39120" xr:uid="{785FBE02-D62E-4CAE-B1DF-202ECE8BD31B}"/>
    <cellStyle name="Comma 2 2 3 2 2 5 3 7" xfId="20866" xr:uid="{885D8B4C-4EDF-41CF-9D08-F51CC52A8C26}"/>
    <cellStyle name="Comma 2 2 3 2 2 5 4" xfId="1882" xr:uid="{6A6DB3D8-26A7-4BE0-BD76-93E4818BB697}"/>
    <cellStyle name="Comma 2 2 3 2 2 5 4 2" xfId="16482" xr:uid="{25BAC8AB-BA60-48D9-A7DD-CD71F5B35694}"/>
    <cellStyle name="Comma 2 2 3 2 2 5 4 2 2" xfId="52990" xr:uid="{D5B6D2F9-C50E-4AB9-A645-B6A7F2AFE8D6}"/>
    <cellStyle name="Comma 2 2 3 2 2 5 4 2 3" xfId="34736" xr:uid="{88308495-7B09-496B-96BE-D6CD3FCAD877}"/>
    <cellStyle name="Comma 2 2 3 2 2 5 4 3" xfId="12832" xr:uid="{51783031-8A48-4081-BA3A-80FF48EE666C}"/>
    <cellStyle name="Comma 2 2 3 2 2 5 4 3 2" xfId="49340" xr:uid="{B83542A3-8188-47F6-86CA-3890AEE7ED19}"/>
    <cellStyle name="Comma 2 2 3 2 2 5 4 3 3" xfId="31086" xr:uid="{1CE568B2-D831-45EB-9596-2777BD4BC152}"/>
    <cellStyle name="Comma 2 2 3 2 2 5 4 4" xfId="9182" xr:uid="{5BF223E5-7449-4D5F-992F-F3CFFD62FFE0}"/>
    <cellStyle name="Comma 2 2 3 2 2 5 4 4 2" xfId="45690" xr:uid="{3592171F-16E9-4DB6-A583-95D5C471F859}"/>
    <cellStyle name="Comma 2 2 3 2 2 5 4 4 3" xfId="27436" xr:uid="{6C843344-66F2-41C5-BFFD-F63CB4DEF7AB}"/>
    <cellStyle name="Comma 2 2 3 2 2 5 4 5" xfId="5532" xr:uid="{4D08763E-F9C6-496D-9855-66DDA2C95457}"/>
    <cellStyle name="Comma 2 2 3 2 2 5 4 5 2" xfId="42040" xr:uid="{A40325B6-29E1-40F8-96D9-02E0582872F1}"/>
    <cellStyle name="Comma 2 2 3 2 2 5 4 5 3" xfId="23786" xr:uid="{6D25FE6B-BB25-4E46-872D-3AB6F63BDE51}"/>
    <cellStyle name="Comma 2 2 3 2 2 5 4 6" xfId="38390" xr:uid="{4E2EEC6C-26CD-40C4-9421-C82E4243C23B}"/>
    <cellStyle name="Comma 2 2 3 2 2 5 4 7" xfId="20136" xr:uid="{AF0B8908-FA9B-4AAA-8273-3683E92A85D6}"/>
    <cellStyle name="Comma 2 2 3 2 2 5 5" xfId="1152" xr:uid="{8041959F-C04E-4333-9C2E-5B8E9836A2EE}"/>
    <cellStyle name="Comma 2 2 3 2 2 5 5 2" xfId="15752" xr:uid="{F477F1E0-AFAD-4B36-A317-7777732066DB}"/>
    <cellStyle name="Comma 2 2 3 2 2 5 5 2 2" xfId="52260" xr:uid="{B5731CD0-A60A-456E-9C35-B242064E2A38}"/>
    <cellStyle name="Comma 2 2 3 2 2 5 5 2 3" xfId="34006" xr:uid="{D6E97F82-D99E-4BC7-B857-906F5253A3EB}"/>
    <cellStyle name="Comma 2 2 3 2 2 5 5 3" xfId="12102" xr:uid="{EBE6F42D-70C9-4AD6-BC5D-D7E96722DE1B}"/>
    <cellStyle name="Comma 2 2 3 2 2 5 5 3 2" xfId="48610" xr:uid="{AA3222E7-440C-4808-96E6-D9AE5445B966}"/>
    <cellStyle name="Comma 2 2 3 2 2 5 5 3 3" xfId="30356" xr:uid="{19318029-EC95-4D48-8321-761E918BDC18}"/>
    <cellStyle name="Comma 2 2 3 2 2 5 5 4" xfId="8452" xr:uid="{F5286CE9-B7D0-4E30-A6EB-839B1FBB5858}"/>
    <cellStyle name="Comma 2 2 3 2 2 5 5 4 2" xfId="44960" xr:uid="{16B6EF7B-D49E-4FCF-8117-61A1B78F9A92}"/>
    <cellStyle name="Comma 2 2 3 2 2 5 5 4 3" xfId="26706" xr:uid="{0FE6EA70-9385-4073-B7DD-BF84CDE1BC23}"/>
    <cellStyle name="Comma 2 2 3 2 2 5 5 5" xfId="4802" xr:uid="{903B708E-6E77-40EA-BA11-BD82DA2E1FED}"/>
    <cellStyle name="Comma 2 2 3 2 2 5 5 5 2" xfId="41310" xr:uid="{62FDB723-3640-4811-8AAD-9E3986BF7902}"/>
    <cellStyle name="Comma 2 2 3 2 2 5 5 5 3" xfId="23056" xr:uid="{394CDE7D-F6BE-4A04-95B4-2EBBA5FE9EE0}"/>
    <cellStyle name="Comma 2 2 3 2 2 5 5 6" xfId="37660" xr:uid="{BE21FB3D-5849-4DFE-A1AF-BD0040399298}"/>
    <cellStyle name="Comma 2 2 3 2 2 5 5 7" xfId="19406" xr:uid="{0CE47F0D-CF89-480C-A381-C709C863406B}"/>
    <cellStyle name="Comma 2 2 3 2 2 5 6" xfId="15022" xr:uid="{396A1BEC-A810-4A60-8C50-BDC1D1D9EEF7}"/>
    <cellStyle name="Comma 2 2 3 2 2 5 6 2" xfId="51530" xr:uid="{98E9259C-402F-4CAD-96F1-127AB14B847A}"/>
    <cellStyle name="Comma 2 2 3 2 2 5 6 3" xfId="33276" xr:uid="{ADD58D3C-028B-44F1-B7EE-9E7496661A93}"/>
    <cellStyle name="Comma 2 2 3 2 2 5 7" xfId="11372" xr:uid="{0C88AF58-DEB5-4355-B049-1DFEA1A731A9}"/>
    <cellStyle name="Comma 2 2 3 2 2 5 7 2" xfId="47880" xr:uid="{346A5B8F-4F71-4A1A-8B37-9262CBC7D51C}"/>
    <cellStyle name="Comma 2 2 3 2 2 5 7 3" xfId="29626" xr:uid="{88BA93BE-4949-4FCC-9B4F-301077140879}"/>
    <cellStyle name="Comma 2 2 3 2 2 5 8" xfId="7722" xr:uid="{9ACF67B8-86CC-45DA-B0A5-59A241DDB31F}"/>
    <cellStyle name="Comma 2 2 3 2 2 5 8 2" xfId="44230" xr:uid="{3263E318-0A23-4DCF-BAC1-0059F4469608}"/>
    <cellStyle name="Comma 2 2 3 2 2 5 8 3" xfId="25976" xr:uid="{D5D13C37-3144-4037-8E55-07C118F48BBC}"/>
    <cellStyle name="Comma 2 2 3 2 2 5 9" xfId="4072" xr:uid="{5B31A3E2-3553-4C7B-9302-409350E6933D}"/>
    <cellStyle name="Comma 2 2 3 2 2 5 9 2" xfId="40580" xr:uid="{923A7C37-C7C7-4C78-B7F0-638D6FFFA4C7}"/>
    <cellStyle name="Comma 2 2 3 2 2 5 9 3" xfId="22326" xr:uid="{97ED1396-E9E0-40A3-952C-B051D313B5B3}"/>
    <cellStyle name="Comma 2 2 3 2 2 6" xfId="318" xr:uid="{B337F290-EEC5-4D99-8487-2352BA0F3AA5}"/>
    <cellStyle name="Comma 2 2 3 2 2 6 10" xfId="36826" xr:uid="{48B1D33F-F573-495F-A293-8C716E3C7378}"/>
    <cellStyle name="Comma 2 2 3 2 2 6 11" xfId="18572" xr:uid="{D29D2002-86C3-4723-A53E-897AE1577C90}"/>
    <cellStyle name="Comma 2 2 3 2 2 6 2" xfId="3238" xr:uid="{13AB0478-153A-45A3-8EFD-B7C1E35BF6DB}"/>
    <cellStyle name="Comma 2 2 3 2 2 6 2 2" xfId="17838" xr:uid="{AF8717C9-56DB-4EF4-A2D2-E0EB78B5816B}"/>
    <cellStyle name="Comma 2 2 3 2 2 6 2 2 2" xfId="54346" xr:uid="{381F65DF-F1A5-4BFB-8681-CD0015FF8017}"/>
    <cellStyle name="Comma 2 2 3 2 2 6 2 2 3" xfId="36092" xr:uid="{2AABC8F2-83DD-4131-AB5F-27FD2314436D}"/>
    <cellStyle name="Comma 2 2 3 2 2 6 2 3" xfId="14188" xr:uid="{6561694C-87F2-410A-A38F-A04E3DA258FC}"/>
    <cellStyle name="Comma 2 2 3 2 2 6 2 3 2" xfId="50696" xr:uid="{51993FA0-329E-456D-8FC2-10213CBC85C9}"/>
    <cellStyle name="Comma 2 2 3 2 2 6 2 3 3" xfId="32442" xr:uid="{5FDEDF32-0887-4532-8E63-B6F02A83B0C3}"/>
    <cellStyle name="Comma 2 2 3 2 2 6 2 4" xfId="10538" xr:uid="{DBC5E7B7-7311-464D-B435-A069501AAB00}"/>
    <cellStyle name="Comma 2 2 3 2 2 6 2 4 2" xfId="47046" xr:uid="{547783CA-F34C-4C27-8025-2217F548DF1A}"/>
    <cellStyle name="Comma 2 2 3 2 2 6 2 4 3" xfId="28792" xr:uid="{0A681855-B6CD-4D8F-8D2B-E14168C17DA8}"/>
    <cellStyle name="Comma 2 2 3 2 2 6 2 5" xfId="6888" xr:uid="{08871188-1334-4227-80BD-418ADCF6EC1E}"/>
    <cellStyle name="Comma 2 2 3 2 2 6 2 5 2" xfId="43396" xr:uid="{8F7BC4F4-53CC-4836-9419-922DF3F20502}"/>
    <cellStyle name="Comma 2 2 3 2 2 6 2 5 3" xfId="25142" xr:uid="{7F6B147D-AB69-479B-A883-53BBFF1B1CDB}"/>
    <cellStyle name="Comma 2 2 3 2 2 6 2 6" xfId="39746" xr:uid="{8F9F72EA-3EB5-4C57-A120-56F2A60250BE}"/>
    <cellStyle name="Comma 2 2 3 2 2 6 2 7" xfId="21492" xr:uid="{ECF18A35-3B10-4980-B84B-1683F0DE5112}"/>
    <cellStyle name="Comma 2 2 3 2 2 6 3" xfId="2508" xr:uid="{4F03AA35-5487-42B3-ADB0-E05B59BB9FF7}"/>
    <cellStyle name="Comma 2 2 3 2 2 6 3 2" xfId="17108" xr:uid="{85A0150C-3DB0-4D84-8C32-478C9671D2F6}"/>
    <cellStyle name="Comma 2 2 3 2 2 6 3 2 2" xfId="53616" xr:uid="{03D0F897-A576-4348-A455-302BE7A0735B}"/>
    <cellStyle name="Comma 2 2 3 2 2 6 3 2 3" xfId="35362" xr:uid="{D38A002B-C6C4-45C9-9723-6652C48E7324}"/>
    <cellStyle name="Comma 2 2 3 2 2 6 3 3" xfId="13458" xr:uid="{B08B322E-5BAE-4BB0-8873-E2DA13554A27}"/>
    <cellStyle name="Comma 2 2 3 2 2 6 3 3 2" xfId="49966" xr:uid="{28CCA980-05EB-4365-A0F4-03B6A16A164D}"/>
    <cellStyle name="Comma 2 2 3 2 2 6 3 3 3" xfId="31712" xr:uid="{FDB7BA7A-0534-4378-9119-7D565326A910}"/>
    <cellStyle name="Comma 2 2 3 2 2 6 3 4" xfId="9808" xr:uid="{39B03B1A-F03B-4ADF-8C53-20C49DED6977}"/>
    <cellStyle name="Comma 2 2 3 2 2 6 3 4 2" xfId="46316" xr:uid="{9A815A20-FA29-4E45-A521-7B087D58D86B}"/>
    <cellStyle name="Comma 2 2 3 2 2 6 3 4 3" xfId="28062" xr:uid="{DD6C6DD4-AEBE-427B-B80B-579C5EFD7694}"/>
    <cellStyle name="Comma 2 2 3 2 2 6 3 5" xfId="6158" xr:uid="{17B00365-69B0-4B50-B121-D0B1B97EEAC7}"/>
    <cellStyle name="Comma 2 2 3 2 2 6 3 5 2" xfId="42666" xr:uid="{5E7DC34D-89A0-4E14-91AF-A313E37583E5}"/>
    <cellStyle name="Comma 2 2 3 2 2 6 3 5 3" xfId="24412" xr:uid="{81B8AAE5-DC94-4E3A-8A84-9382D617A32C}"/>
    <cellStyle name="Comma 2 2 3 2 2 6 3 6" xfId="39016" xr:uid="{31E1E831-3084-45B0-B57F-FA945EF45124}"/>
    <cellStyle name="Comma 2 2 3 2 2 6 3 7" xfId="20762" xr:uid="{0CD4EF49-D05A-4B96-8938-ADD644A4AF21}"/>
    <cellStyle name="Comma 2 2 3 2 2 6 4" xfId="1778" xr:uid="{ACF59FF1-3F38-48CB-BCC3-0AAA7E71583E}"/>
    <cellStyle name="Comma 2 2 3 2 2 6 4 2" xfId="16378" xr:uid="{E7571377-664D-46CF-9505-072670DED967}"/>
    <cellStyle name="Comma 2 2 3 2 2 6 4 2 2" xfId="52886" xr:uid="{83D47486-DDCF-45F4-8487-88B4D74A4F0E}"/>
    <cellStyle name="Comma 2 2 3 2 2 6 4 2 3" xfId="34632" xr:uid="{1C5439E5-FA05-4407-A6A8-D2B9703DF28C}"/>
    <cellStyle name="Comma 2 2 3 2 2 6 4 3" xfId="12728" xr:uid="{BFD8C110-3708-4217-95B5-26A249490592}"/>
    <cellStyle name="Comma 2 2 3 2 2 6 4 3 2" xfId="49236" xr:uid="{419905CE-142D-4DE9-AC2F-B8EF7FC60DC4}"/>
    <cellStyle name="Comma 2 2 3 2 2 6 4 3 3" xfId="30982" xr:uid="{B23D6905-3BF6-415A-9308-15834486CE62}"/>
    <cellStyle name="Comma 2 2 3 2 2 6 4 4" xfId="9078" xr:uid="{626ABB66-715F-445A-9062-8FA31ADF1697}"/>
    <cellStyle name="Comma 2 2 3 2 2 6 4 4 2" xfId="45586" xr:uid="{7B9765D6-5D7A-49CC-9EFA-E840EA536522}"/>
    <cellStyle name="Comma 2 2 3 2 2 6 4 4 3" xfId="27332" xr:uid="{025ED6E7-6B15-4B27-9F2C-74DFFC0DA508}"/>
    <cellStyle name="Comma 2 2 3 2 2 6 4 5" xfId="5428" xr:uid="{FCFAF25E-B4A8-4C03-A10D-29DAB0DC178F}"/>
    <cellStyle name="Comma 2 2 3 2 2 6 4 5 2" xfId="41936" xr:uid="{97A08281-4798-4770-A411-DA70B7D4600B}"/>
    <cellStyle name="Comma 2 2 3 2 2 6 4 5 3" xfId="23682" xr:uid="{A21C923F-CD96-47AB-BE0D-1355E389CD11}"/>
    <cellStyle name="Comma 2 2 3 2 2 6 4 6" xfId="38286" xr:uid="{25D08CCD-F7F0-4343-9297-0CC25DB94238}"/>
    <cellStyle name="Comma 2 2 3 2 2 6 4 7" xfId="20032" xr:uid="{65E192D6-CEE9-4FD8-90E4-87E8D05C7900}"/>
    <cellStyle name="Comma 2 2 3 2 2 6 5" xfId="1048" xr:uid="{10CB0FDC-1292-4F27-B519-FF520B2C4B50}"/>
    <cellStyle name="Comma 2 2 3 2 2 6 5 2" xfId="15648" xr:uid="{83E67FD4-D238-4B1A-A3E7-732742C2A00E}"/>
    <cellStyle name="Comma 2 2 3 2 2 6 5 2 2" xfId="52156" xr:uid="{8E8FA466-2ED1-428B-9F93-7AD878C0E032}"/>
    <cellStyle name="Comma 2 2 3 2 2 6 5 2 3" xfId="33902" xr:uid="{C4DC714D-F092-4495-AB9C-5A5F4BE47F87}"/>
    <cellStyle name="Comma 2 2 3 2 2 6 5 3" xfId="11998" xr:uid="{4F24A3AE-917F-4A96-9265-9034D38F18B1}"/>
    <cellStyle name="Comma 2 2 3 2 2 6 5 3 2" xfId="48506" xr:uid="{B96AC492-258C-49EA-B3DA-FAD89AC00CCD}"/>
    <cellStyle name="Comma 2 2 3 2 2 6 5 3 3" xfId="30252" xr:uid="{CB6D64BF-1188-4E64-B67A-96DD0AA78255}"/>
    <cellStyle name="Comma 2 2 3 2 2 6 5 4" xfId="8348" xr:uid="{6C07A3D9-82E5-438F-8126-820E70CFD617}"/>
    <cellStyle name="Comma 2 2 3 2 2 6 5 4 2" xfId="44856" xr:uid="{10615861-A63F-4BF4-8EA8-8B315C101EC4}"/>
    <cellStyle name="Comma 2 2 3 2 2 6 5 4 3" xfId="26602" xr:uid="{17F0C481-0461-4B5F-AB04-9C9BCB20421D}"/>
    <cellStyle name="Comma 2 2 3 2 2 6 5 5" xfId="4698" xr:uid="{8CCCD384-67CE-43E5-A0AD-BACF433050CE}"/>
    <cellStyle name="Comma 2 2 3 2 2 6 5 5 2" xfId="41206" xr:uid="{4F54EC14-BCBE-4A73-9D41-FC009205886D}"/>
    <cellStyle name="Comma 2 2 3 2 2 6 5 5 3" xfId="22952" xr:uid="{15C75620-BB03-4BAB-BC1E-B65A673B0C0D}"/>
    <cellStyle name="Comma 2 2 3 2 2 6 5 6" xfId="37556" xr:uid="{B0C74F0C-DB48-442D-B784-41E12836D93F}"/>
    <cellStyle name="Comma 2 2 3 2 2 6 5 7" xfId="19302" xr:uid="{28A77785-E641-41FC-9FE1-C043A0F69A25}"/>
    <cellStyle name="Comma 2 2 3 2 2 6 6" xfId="14918" xr:uid="{424AA8A1-B523-438D-A416-FCAA0751B368}"/>
    <cellStyle name="Comma 2 2 3 2 2 6 6 2" xfId="51426" xr:uid="{462689D6-559F-4F7F-8837-C1343CC0CF9B}"/>
    <cellStyle name="Comma 2 2 3 2 2 6 6 3" xfId="33172" xr:uid="{C3F282DE-6449-4718-ADAA-E48FC75FD3EF}"/>
    <cellStyle name="Comma 2 2 3 2 2 6 7" xfId="11268" xr:uid="{258F0227-641C-4474-B6BB-5C3F62478714}"/>
    <cellStyle name="Comma 2 2 3 2 2 6 7 2" xfId="47776" xr:uid="{CF26DCFC-6F78-49AB-869F-9CEADE562353}"/>
    <cellStyle name="Comma 2 2 3 2 2 6 7 3" xfId="29522" xr:uid="{F9EEDB2E-6978-4D95-92C6-23BE0342CCA2}"/>
    <cellStyle name="Comma 2 2 3 2 2 6 8" xfId="7618" xr:uid="{457B9A43-3539-40D4-81B5-3D2B11C50744}"/>
    <cellStyle name="Comma 2 2 3 2 2 6 8 2" xfId="44126" xr:uid="{B103E817-1EF3-4D0C-A727-0265577F7153}"/>
    <cellStyle name="Comma 2 2 3 2 2 6 8 3" xfId="25872" xr:uid="{CE648134-E6FD-48D3-8F01-B85756F47E42}"/>
    <cellStyle name="Comma 2 2 3 2 2 6 9" xfId="3968" xr:uid="{D3D9DFFD-DB59-4703-8C36-601AC4660170}"/>
    <cellStyle name="Comma 2 2 3 2 2 6 9 2" xfId="40476" xr:uid="{F8CE873B-6226-4CF1-8BE6-B76983C9C0C9}"/>
    <cellStyle name="Comma 2 2 3 2 2 6 9 3" xfId="22222" xr:uid="{A16EB10B-C70A-4FB8-B0ED-A149CF088088}"/>
    <cellStyle name="Comma 2 2 3 2 2 7" xfId="214" xr:uid="{3DF2190F-823F-4638-820E-2CB9B01E4A86}"/>
    <cellStyle name="Comma 2 2 3 2 2 7 10" xfId="36722" xr:uid="{CC7DDC5C-12DE-494C-896C-D219BC98022C}"/>
    <cellStyle name="Comma 2 2 3 2 2 7 11" xfId="18468" xr:uid="{C64714DB-17CC-458E-8DDF-5353CA33CE70}"/>
    <cellStyle name="Comma 2 2 3 2 2 7 2" xfId="3134" xr:uid="{5104CD74-CB0A-4081-8A3F-89AE5EBF1926}"/>
    <cellStyle name="Comma 2 2 3 2 2 7 2 2" xfId="17734" xr:uid="{3006C04D-E703-467F-98F5-08DBDB0FED34}"/>
    <cellStyle name="Comma 2 2 3 2 2 7 2 2 2" xfId="54242" xr:uid="{4C02DD7C-0D76-46E6-AFE3-EAF4090F93AD}"/>
    <cellStyle name="Comma 2 2 3 2 2 7 2 2 3" xfId="35988" xr:uid="{3DB64CEB-5EDD-4850-9908-1BFA5094E489}"/>
    <cellStyle name="Comma 2 2 3 2 2 7 2 3" xfId="14084" xr:uid="{DE946470-F04A-4D2C-A78E-7278B9F7EA8C}"/>
    <cellStyle name="Comma 2 2 3 2 2 7 2 3 2" xfId="50592" xr:uid="{1FFC8871-A6BC-4A12-A6A9-4ABBACC7CA7C}"/>
    <cellStyle name="Comma 2 2 3 2 2 7 2 3 3" xfId="32338" xr:uid="{64B2254B-1407-4B05-9558-EDEADDFAC8E0}"/>
    <cellStyle name="Comma 2 2 3 2 2 7 2 4" xfId="10434" xr:uid="{E5EA2CA1-ED22-4C0D-A945-E031A05D25DB}"/>
    <cellStyle name="Comma 2 2 3 2 2 7 2 4 2" xfId="46942" xr:uid="{8BDFA984-9AA5-4052-B4E5-58CCC14837DB}"/>
    <cellStyle name="Comma 2 2 3 2 2 7 2 4 3" xfId="28688" xr:uid="{CAB1BAB7-2EDE-491D-8771-23091324F69E}"/>
    <cellStyle name="Comma 2 2 3 2 2 7 2 5" xfId="6784" xr:uid="{F616763A-F781-4351-BF70-BFFF342A8D0C}"/>
    <cellStyle name="Comma 2 2 3 2 2 7 2 5 2" xfId="43292" xr:uid="{7F652BAE-4014-434B-B073-22BA970592DB}"/>
    <cellStyle name="Comma 2 2 3 2 2 7 2 5 3" xfId="25038" xr:uid="{964C3054-34C6-4A9E-861A-E26B92393882}"/>
    <cellStyle name="Comma 2 2 3 2 2 7 2 6" xfId="39642" xr:uid="{F8C5D517-1186-4B6A-AA83-28667BF2DE59}"/>
    <cellStyle name="Comma 2 2 3 2 2 7 2 7" xfId="21388" xr:uid="{0977BE94-DDAE-4A14-9A25-F9B13806D483}"/>
    <cellStyle name="Comma 2 2 3 2 2 7 3" xfId="2404" xr:uid="{888EA2A2-E5AA-481F-9EDC-83923FFE4B3A}"/>
    <cellStyle name="Comma 2 2 3 2 2 7 3 2" xfId="17004" xr:uid="{CB5CE3CC-4D16-4084-8169-5BF46ABB7AE2}"/>
    <cellStyle name="Comma 2 2 3 2 2 7 3 2 2" xfId="53512" xr:uid="{1DA9D9DF-3DA0-42DE-9B36-4D7E94EF4187}"/>
    <cellStyle name="Comma 2 2 3 2 2 7 3 2 3" xfId="35258" xr:uid="{23B2FA8A-569D-4447-8F86-889D72C30A68}"/>
    <cellStyle name="Comma 2 2 3 2 2 7 3 3" xfId="13354" xr:uid="{6B57CEEF-3035-41C5-BB98-9CE3AD5531C2}"/>
    <cellStyle name="Comma 2 2 3 2 2 7 3 3 2" xfId="49862" xr:uid="{E952458E-633C-4F55-84D7-03B6FEA5B83E}"/>
    <cellStyle name="Comma 2 2 3 2 2 7 3 3 3" xfId="31608" xr:uid="{9A88DD19-3EA9-4C90-BA75-4A15DF8A1A55}"/>
    <cellStyle name="Comma 2 2 3 2 2 7 3 4" xfId="9704" xr:uid="{D5FE0662-92C0-4B99-873F-790E24775151}"/>
    <cellStyle name="Comma 2 2 3 2 2 7 3 4 2" xfId="46212" xr:uid="{30677976-D957-45CA-931B-9BAA1327149C}"/>
    <cellStyle name="Comma 2 2 3 2 2 7 3 4 3" xfId="27958" xr:uid="{29145984-6EA6-4CF6-A717-461B4A1E2079}"/>
    <cellStyle name="Comma 2 2 3 2 2 7 3 5" xfId="6054" xr:uid="{308A1854-9875-42A4-B118-2B0EA8C006BB}"/>
    <cellStyle name="Comma 2 2 3 2 2 7 3 5 2" xfId="42562" xr:uid="{CEAC9251-1856-4AE5-939C-344FC0028C96}"/>
    <cellStyle name="Comma 2 2 3 2 2 7 3 5 3" xfId="24308" xr:uid="{2A74A4D0-D312-4635-BD42-294520EC6690}"/>
    <cellStyle name="Comma 2 2 3 2 2 7 3 6" xfId="38912" xr:uid="{63F3BA81-AB20-4F50-A73F-CC7CE3B26C4C}"/>
    <cellStyle name="Comma 2 2 3 2 2 7 3 7" xfId="20658" xr:uid="{F694BA6B-E7E2-4AEE-8284-2DE3FD27878F}"/>
    <cellStyle name="Comma 2 2 3 2 2 7 4" xfId="1674" xr:uid="{907DC9E7-AA1B-4170-AD2F-C223E37F7BB5}"/>
    <cellStyle name="Comma 2 2 3 2 2 7 4 2" xfId="16274" xr:uid="{3909C751-0936-43D2-B5A1-6C5C5EE250CA}"/>
    <cellStyle name="Comma 2 2 3 2 2 7 4 2 2" xfId="52782" xr:uid="{38D552E7-7D1F-4F52-AF5C-A51FEE92E666}"/>
    <cellStyle name="Comma 2 2 3 2 2 7 4 2 3" xfId="34528" xr:uid="{FEA0F8D7-40CE-4227-AC34-ECD3E73089E3}"/>
    <cellStyle name="Comma 2 2 3 2 2 7 4 3" xfId="12624" xr:uid="{8B99D15C-25E4-4602-8FF5-E5824D12DE12}"/>
    <cellStyle name="Comma 2 2 3 2 2 7 4 3 2" xfId="49132" xr:uid="{1530D9AD-C37F-408F-B78B-368B779DD5BA}"/>
    <cellStyle name="Comma 2 2 3 2 2 7 4 3 3" xfId="30878" xr:uid="{4C9A00C7-DADF-4BAD-9B97-A3C2617660FF}"/>
    <cellStyle name="Comma 2 2 3 2 2 7 4 4" xfId="8974" xr:uid="{C3506B17-32A7-4182-AD90-3C0F3B7D59D5}"/>
    <cellStyle name="Comma 2 2 3 2 2 7 4 4 2" xfId="45482" xr:uid="{DCBC5F4C-F1EA-42CF-98DE-1D3F6FFAFEB4}"/>
    <cellStyle name="Comma 2 2 3 2 2 7 4 4 3" xfId="27228" xr:uid="{0F6947A8-B7BF-4D1E-A672-81A55072C984}"/>
    <cellStyle name="Comma 2 2 3 2 2 7 4 5" xfId="5324" xr:uid="{7F2AAFD7-A63C-4993-8C63-1F1FF3A6D2C6}"/>
    <cellStyle name="Comma 2 2 3 2 2 7 4 5 2" xfId="41832" xr:uid="{A349AABE-5010-40FE-A3F0-ED2C6D3D280A}"/>
    <cellStyle name="Comma 2 2 3 2 2 7 4 5 3" xfId="23578" xr:uid="{59DD64A7-9772-42B7-851D-F0D62EA142E6}"/>
    <cellStyle name="Comma 2 2 3 2 2 7 4 6" xfId="38182" xr:uid="{E1130312-5594-47BB-A256-3B456BD5A965}"/>
    <cellStyle name="Comma 2 2 3 2 2 7 4 7" xfId="19928" xr:uid="{D1D5A96E-BD75-4286-A865-137EAC45D8F0}"/>
    <cellStyle name="Comma 2 2 3 2 2 7 5" xfId="944" xr:uid="{D6F35A25-8E0F-44F0-9534-4986C5463F7A}"/>
    <cellStyle name="Comma 2 2 3 2 2 7 5 2" xfId="15544" xr:uid="{3116F024-93B4-4C79-8287-C9D640DAAD9B}"/>
    <cellStyle name="Comma 2 2 3 2 2 7 5 2 2" xfId="52052" xr:uid="{9AD70E2D-1B1B-43E1-921D-9F1023AD26B7}"/>
    <cellStyle name="Comma 2 2 3 2 2 7 5 2 3" xfId="33798" xr:uid="{86622508-F70F-4DCF-9259-EAAD70BF6007}"/>
    <cellStyle name="Comma 2 2 3 2 2 7 5 3" xfId="11894" xr:uid="{3C44E7E2-7D63-43F5-85D7-3198E5751586}"/>
    <cellStyle name="Comma 2 2 3 2 2 7 5 3 2" xfId="48402" xr:uid="{AC7E0A4D-4C31-41A7-9262-CCFA62C52ECD}"/>
    <cellStyle name="Comma 2 2 3 2 2 7 5 3 3" xfId="30148" xr:uid="{94B94E5B-2F1B-426F-B265-AC12054D5099}"/>
    <cellStyle name="Comma 2 2 3 2 2 7 5 4" xfId="8244" xr:uid="{7B9A0999-5EA6-4D24-B08D-00ACC8754990}"/>
    <cellStyle name="Comma 2 2 3 2 2 7 5 4 2" xfId="44752" xr:uid="{D5D64BD8-A372-4946-9E82-3EDAE9CD781E}"/>
    <cellStyle name="Comma 2 2 3 2 2 7 5 4 3" xfId="26498" xr:uid="{F9805AF2-B29C-49ED-9B3B-C39ECBE0F81A}"/>
    <cellStyle name="Comma 2 2 3 2 2 7 5 5" xfId="4594" xr:uid="{16C2E8BE-85CC-4A8E-BF75-0640045FA335}"/>
    <cellStyle name="Comma 2 2 3 2 2 7 5 5 2" xfId="41102" xr:uid="{5A1DC11F-8E8D-489D-B26A-EEFE5C59AD0F}"/>
    <cellStyle name="Comma 2 2 3 2 2 7 5 5 3" xfId="22848" xr:uid="{F9F7EBF2-41CB-43D2-9795-EACD9205A3CB}"/>
    <cellStyle name="Comma 2 2 3 2 2 7 5 6" xfId="37452" xr:uid="{E129A9EC-EF0B-4A29-B734-7B4DFCB6FBA2}"/>
    <cellStyle name="Comma 2 2 3 2 2 7 5 7" xfId="19198" xr:uid="{91DD3160-6803-4E5A-B8F2-B4DDC60EBBFC}"/>
    <cellStyle name="Comma 2 2 3 2 2 7 6" xfId="14814" xr:uid="{71E555EC-AE1D-438F-B427-69B93944F87A}"/>
    <cellStyle name="Comma 2 2 3 2 2 7 6 2" xfId="51322" xr:uid="{E6F7DB5B-24E0-43CB-97C3-81CC8DF5EB84}"/>
    <cellStyle name="Comma 2 2 3 2 2 7 6 3" xfId="33068" xr:uid="{25453A98-E163-48B9-8359-F5FD68A9F917}"/>
    <cellStyle name="Comma 2 2 3 2 2 7 7" xfId="11164" xr:uid="{897F9F42-268B-4B5E-919F-9A65FD9046DA}"/>
    <cellStyle name="Comma 2 2 3 2 2 7 7 2" xfId="47672" xr:uid="{C7946EDC-665B-496C-AE8D-EE0CF24B3D95}"/>
    <cellStyle name="Comma 2 2 3 2 2 7 7 3" xfId="29418" xr:uid="{5ADC9458-3CE5-4298-8E70-21C3BE4FAE13}"/>
    <cellStyle name="Comma 2 2 3 2 2 7 8" xfId="7514" xr:uid="{12B97C71-1F13-49A9-A4ED-3F96BE597EE3}"/>
    <cellStyle name="Comma 2 2 3 2 2 7 8 2" xfId="44022" xr:uid="{CACD0984-CF35-4D26-83AE-BD06283B6EB7}"/>
    <cellStyle name="Comma 2 2 3 2 2 7 8 3" xfId="25768" xr:uid="{3FA13D7F-E44D-411C-B1BE-B182FD912449}"/>
    <cellStyle name="Comma 2 2 3 2 2 7 9" xfId="3864" xr:uid="{2101AE45-FF0F-4AED-B710-C6BC2B8C52AF}"/>
    <cellStyle name="Comma 2 2 3 2 2 7 9 2" xfId="40372" xr:uid="{786BC634-9FFC-4DCD-AEE5-5B943CEDB0CB}"/>
    <cellStyle name="Comma 2 2 3 2 2 7 9 3" xfId="22118" xr:uid="{E34DD381-AEE5-4BA4-B37E-6BE117D22F2E}"/>
    <cellStyle name="Comma 2 2 3 2 2 8" xfId="3030" xr:uid="{B423E256-C240-489D-B5B4-55DEA89D73EE}"/>
    <cellStyle name="Comma 2 2 3 2 2 8 2" xfId="17630" xr:uid="{9DCB1603-74C6-437C-9E7C-76ACEAC5140F}"/>
    <cellStyle name="Comma 2 2 3 2 2 8 2 2" xfId="54138" xr:uid="{494000FD-3C21-47A0-BD4A-FFBA190F7C41}"/>
    <cellStyle name="Comma 2 2 3 2 2 8 2 3" xfId="35884" xr:uid="{0B736C48-4DEA-463B-9339-4D4A91C12477}"/>
    <cellStyle name="Comma 2 2 3 2 2 8 3" xfId="13980" xr:uid="{A073449E-CD6E-4F63-A7A3-FAE0D4DC0956}"/>
    <cellStyle name="Comma 2 2 3 2 2 8 3 2" xfId="50488" xr:uid="{86127969-C24A-4A2D-8CCA-F7C7B57475CB}"/>
    <cellStyle name="Comma 2 2 3 2 2 8 3 3" xfId="32234" xr:uid="{22BB9562-5469-4E0E-8E10-894C9229020B}"/>
    <cellStyle name="Comma 2 2 3 2 2 8 4" xfId="10330" xr:uid="{E4FFBC49-3B98-481A-A401-E6D6B1FF7863}"/>
    <cellStyle name="Comma 2 2 3 2 2 8 4 2" xfId="46838" xr:uid="{6F027CB4-00D5-4D72-9E28-FA3C1D5F955D}"/>
    <cellStyle name="Comma 2 2 3 2 2 8 4 3" xfId="28584" xr:uid="{BE578F9E-250A-43F0-8905-5907CEFF0B4F}"/>
    <cellStyle name="Comma 2 2 3 2 2 8 5" xfId="6680" xr:uid="{1679E7F9-5833-4DA4-98E4-5D1355E1ACF4}"/>
    <cellStyle name="Comma 2 2 3 2 2 8 5 2" xfId="43188" xr:uid="{06FB79E6-9692-443A-931D-3B02F7FD31A6}"/>
    <cellStyle name="Comma 2 2 3 2 2 8 5 3" xfId="24934" xr:uid="{4A342ADA-DD4D-4E80-A0C9-42919E7DC639}"/>
    <cellStyle name="Comma 2 2 3 2 2 8 6" xfId="39538" xr:uid="{F5AF3064-40C8-4380-8C8E-4BFC82232CA4}"/>
    <cellStyle name="Comma 2 2 3 2 2 8 7" xfId="21284" xr:uid="{5DE371FF-9289-4C88-A8C0-D193727BBD31}"/>
    <cellStyle name="Comma 2 2 3 2 2 9" xfId="2300" xr:uid="{023D903D-1A0D-49A4-B37E-93419D0A6D82}"/>
    <cellStyle name="Comma 2 2 3 2 2 9 2" xfId="16900" xr:uid="{044AF605-DC0D-4C49-9344-68832EC28F68}"/>
    <cellStyle name="Comma 2 2 3 2 2 9 2 2" xfId="53408" xr:uid="{B0C9690A-C39A-4F05-8FDC-157339A96519}"/>
    <cellStyle name="Comma 2 2 3 2 2 9 2 3" xfId="35154" xr:uid="{177CC51D-3721-4968-87B1-C66DF1263296}"/>
    <cellStyle name="Comma 2 2 3 2 2 9 3" xfId="13250" xr:uid="{696AF2A1-1D82-4070-9269-27828DB01A86}"/>
    <cellStyle name="Comma 2 2 3 2 2 9 3 2" xfId="49758" xr:uid="{0B353622-08AF-4A4F-9611-9252A10310EE}"/>
    <cellStyle name="Comma 2 2 3 2 2 9 3 3" xfId="31504" xr:uid="{2F601B16-48D5-43DE-93D0-63497D1EE0A4}"/>
    <cellStyle name="Comma 2 2 3 2 2 9 4" xfId="9600" xr:uid="{EA06F42B-05F0-4A91-B27B-E0C1496823CC}"/>
    <cellStyle name="Comma 2 2 3 2 2 9 4 2" xfId="46108" xr:uid="{783C7229-C659-4196-97BB-82B17AE672C8}"/>
    <cellStyle name="Comma 2 2 3 2 2 9 4 3" xfId="27854" xr:uid="{7C4D7CBA-AD8C-462E-A290-2AA3FBF57678}"/>
    <cellStyle name="Comma 2 2 3 2 2 9 5" xfId="5950" xr:uid="{7EA6288E-7BC9-48F8-8D1D-7579DBBC4CB7}"/>
    <cellStyle name="Comma 2 2 3 2 2 9 5 2" xfId="42458" xr:uid="{4D88977C-742F-447C-A8BE-99A5CE1134FF}"/>
    <cellStyle name="Comma 2 2 3 2 2 9 5 3" xfId="24204" xr:uid="{2DB69F9C-3163-413A-B55E-B7FEE883AF14}"/>
    <cellStyle name="Comma 2 2 3 2 2 9 6" xfId="38808" xr:uid="{0A403734-1B4D-4C14-ACAD-13D051DD4BC3}"/>
    <cellStyle name="Comma 2 2 3 2 2 9 7" xfId="20554" xr:uid="{45355628-EBE3-4D30-ACEB-D454D74FF0D3}"/>
    <cellStyle name="Comma 2 2 3 2 3" xfId="75" xr:uid="{62F80B0D-A751-4A61-BC7E-911D51E4E3B6}"/>
    <cellStyle name="Comma 2 2 3 2 3 10" xfId="1538" xr:uid="{FD762368-B199-4A4E-B02A-A85E0D5BB54B}"/>
    <cellStyle name="Comma 2 2 3 2 3 10 2" xfId="16138" xr:uid="{960A59B9-191C-416A-9993-18DF3626FB40}"/>
    <cellStyle name="Comma 2 2 3 2 3 10 2 2" xfId="52646" xr:uid="{22B33083-293C-4939-B089-F9B24F7B3DDD}"/>
    <cellStyle name="Comma 2 2 3 2 3 10 2 3" xfId="34392" xr:uid="{B313D418-140C-41D0-9C1B-4E70FA325A5B}"/>
    <cellStyle name="Comma 2 2 3 2 3 10 3" xfId="12488" xr:uid="{3675FA76-9428-4F61-9968-077770D09A39}"/>
    <cellStyle name="Comma 2 2 3 2 3 10 3 2" xfId="48996" xr:uid="{D4B73894-B19D-4AD4-9378-8646B6E96BC8}"/>
    <cellStyle name="Comma 2 2 3 2 3 10 3 3" xfId="30742" xr:uid="{DAD9C113-447A-432C-8C7C-C4563CB6C4DA}"/>
    <cellStyle name="Comma 2 2 3 2 3 10 4" xfId="8838" xr:uid="{62DBFE5D-9DCC-4E0B-BC08-D0774EB17CC7}"/>
    <cellStyle name="Comma 2 2 3 2 3 10 4 2" xfId="45346" xr:uid="{247D2B0B-EB1C-4D38-8C89-AA1FD7F5E7AE}"/>
    <cellStyle name="Comma 2 2 3 2 3 10 4 3" xfId="27092" xr:uid="{C2BEDC65-9443-44F0-9BFB-03680C6382A5}"/>
    <cellStyle name="Comma 2 2 3 2 3 10 5" xfId="5188" xr:uid="{F77FD0B5-9082-4BAA-9541-45F5033AC31F}"/>
    <cellStyle name="Comma 2 2 3 2 3 10 5 2" xfId="41696" xr:uid="{F3BFF06F-4D9F-4D9A-A6F8-65C024B3C520}"/>
    <cellStyle name="Comma 2 2 3 2 3 10 5 3" xfId="23442" xr:uid="{85EBF1D1-1110-49E0-B490-BD522E168565}"/>
    <cellStyle name="Comma 2 2 3 2 3 10 6" xfId="38046" xr:uid="{77B0D34A-8CBB-4B25-B6AC-4C45B462530E}"/>
    <cellStyle name="Comma 2 2 3 2 3 10 7" xfId="19792" xr:uid="{7322FA74-BA89-41A7-9AE9-9C79AAE99008}"/>
    <cellStyle name="Comma 2 2 3 2 3 11" xfId="808" xr:uid="{9AFE7712-ED19-43B1-9E53-8ABB85DC3933}"/>
    <cellStyle name="Comma 2 2 3 2 3 11 2" xfId="15408" xr:uid="{5668E36C-B186-4E17-B067-D60320BF297A}"/>
    <cellStyle name="Comma 2 2 3 2 3 11 2 2" xfId="51916" xr:uid="{598091A2-23E9-4E9C-B056-0A1B6D456D0F}"/>
    <cellStyle name="Comma 2 2 3 2 3 11 2 3" xfId="33662" xr:uid="{F38A9EED-A1A8-4534-B5B7-6EB9983062D7}"/>
    <cellStyle name="Comma 2 2 3 2 3 11 3" xfId="11758" xr:uid="{0952EC08-FD7F-43D0-A43D-3609AB85B507}"/>
    <cellStyle name="Comma 2 2 3 2 3 11 3 2" xfId="48266" xr:uid="{35FA079F-C7B8-4B01-9667-B23E57D6272D}"/>
    <cellStyle name="Comma 2 2 3 2 3 11 3 3" xfId="30012" xr:uid="{062F3188-30F9-4E28-82C0-588DBFCC8B69}"/>
    <cellStyle name="Comma 2 2 3 2 3 11 4" xfId="8108" xr:uid="{43342B7E-45BB-4B10-A33A-AF5B2C505BA3}"/>
    <cellStyle name="Comma 2 2 3 2 3 11 4 2" xfId="44616" xr:uid="{5F45204C-4397-47C5-B3B7-B2187B2ABA3E}"/>
    <cellStyle name="Comma 2 2 3 2 3 11 4 3" xfId="26362" xr:uid="{E49D5356-D0D9-4214-AA6D-2F97EDC3314D}"/>
    <cellStyle name="Comma 2 2 3 2 3 11 5" xfId="4458" xr:uid="{152D386F-FC2F-4268-B07F-4C91715B1B97}"/>
    <cellStyle name="Comma 2 2 3 2 3 11 5 2" xfId="40966" xr:uid="{B7772E80-96D4-4DC5-B584-18AD8285B7F0}"/>
    <cellStyle name="Comma 2 2 3 2 3 11 5 3" xfId="22712" xr:uid="{63382868-C499-4333-811F-08D884185C7E}"/>
    <cellStyle name="Comma 2 2 3 2 3 11 6" xfId="37316" xr:uid="{C5BCFE9C-1558-4966-A7FC-7B6BF9BBF906}"/>
    <cellStyle name="Comma 2 2 3 2 3 11 7" xfId="19062" xr:uid="{0EA008DE-01EE-4BF3-99C0-02E0CF9A0EAE}"/>
    <cellStyle name="Comma 2 2 3 2 3 12" xfId="14678" xr:uid="{E7545794-19F3-4F4B-9846-C365A3F07BE7}"/>
    <cellStyle name="Comma 2 2 3 2 3 12 2" xfId="51186" xr:uid="{FE8552B6-1B5E-4DE8-A3A7-324B99B21FD9}"/>
    <cellStyle name="Comma 2 2 3 2 3 12 3" xfId="32932" xr:uid="{265C0933-764E-4A07-AEE2-73B1083A9A5D}"/>
    <cellStyle name="Comma 2 2 3 2 3 13" xfId="11028" xr:uid="{6B3C5084-2041-437D-BCAA-F3C2B049216A}"/>
    <cellStyle name="Comma 2 2 3 2 3 13 2" xfId="47536" xr:uid="{8C0F5368-2359-433F-84F4-9282AF50115D}"/>
    <cellStyle name="Comma 2 2 3 2 3 13 3" xfId="29282" xr:uid="{5F680366-6226-4285-A085-C72F3B12472B}"/>
    <cellStyle name="Comma 2 2 3 2 3 14" xfId="7378" xr:uid="{AC85BD8C-9092-4803-85EE-78F1156230CF}"/>
    <cellStyle name="Comma 2 2 3 2 3 14 2" xfId="43886" xr:uid="{988504E9-E6C0-4DF2-9B94-65F96015E2DC}"/>
    <cellStyle name="Comma 2 2 3 2 3 14 3" xfId="25632" xr:uid="{E37AA80C-05E0-4CDC-AF82-376E7F7D936F}"/>
    <cellStyle name="Comma 2 2 3 2 3 15" xfId="3728" xr:uid="{40414940-A61D-429B-B77F-5F81D4F8B5D6}"/>
    <cellStyle name="Comma 2 2 3 2 3 15 2" xfId="40236" xr:uid="{64162713-0B80-41ED-AC08-C9444F1FF089}"/>
    <cellStyle name="Comma 2 2 3 2 3 15 3" xfId="21982" xr:uid="{784AD9BF-E732-46FC-86C9-EABF8F16B8E8}"/>
    <cellStyle name="Comma 2 2 3 2 3 16" xfId="36586" xr:uid="{3C4F768C-E202-45F5-9301-D6887C9D7CA1}"/>
    <cellStyle name="Comma 2 2 3 2 3 17" xfId="18332" xr:uid="{CF035CAF-1E13-4B9F-A523-DF14B8201156}"/>
    <cellStyle name="Comma 2 2 3 2 3 2" xfId="702" xr:uid="{2384234D-0A1C-4DD8-A642-B6A95E0364C6}"/>
    <cellStyle name="Comma 2 2 3 2 3 2 10" xfId="37210" xr:uid="{A53EFF21-8372-4E9D-8925-31FFF2DB0D75}"/>
    <cellStyle name="Comma 2 2 3 2 3 2 11" xfId="18956" xr:uid="{256991A0-85E5-4D37-8C4B-DF17D7693999}"/>
    <cellStyle name="Comma 2 2 3 2 3 2 2" xfId="3622" xr:uid="{B8C9603E-AFE9-495C-B9B8-7B24A7901B6C}"/>
    <cellStyle name="Comma 2 2 3 2 3 2 2 2" xfId="18222" xr:uid="{32AFE511-9CC2-4653-870E-25EA8E91B09F}"/>
    <cellStyle name="Comma 2 2 3 2 3 2 2 2 2" xfId="54730" xr:uid="{E1DAF57C-6421-48EA-8DE7-8C8C05B9758E}"/>
    <cellStyle name="Comma 2 2 3 2 3 2 2 2 3" xfId="36476" xr:uid="{772302C0-CC7C-4CB9-93D9-E7C66C9601F5}"/>
    <cellStyle name="Comma 2 2 3 2 3 2 2 3" xfId="14572" xr:uid="{9C61414F-EC11-46B5-8B4C-C19818F6B1AD}"/>
    <cellStyle name="Comma 2 2 3 2 3 2 2 3 2" xfId="51080" xr:uid="{270709A9-0689-4922-9513-EFBA3C7F261C}"/>
    <cellStyle name="Comma 2 2 3 2 3 2 2 3 3" xfId="32826" xr:uid="{0F7FD6D5-3862-4348-9678-70019FF7F7EA}"/>
    <cellStyle name="Comma 2 2 3 2 3 2 2 4" xfId="10922" xr:uid="{4FF0E3A1-AE2D-4E20-A58B-DE3AA089844E}"/>
    <cellStyle name="Comma 2 2 3 2 3 2 2 4 2" xfId="47430" xr:uid="{4228DBDF-CA11-4F14-9E05-7FD518897E5E}"/>
    <cellStyle name="Comma 2 2 3 2 3 2 2 4 3" xfId="29176" xr:uid="{3F264155-A865-40F6-8391-3EF81C2040AF}"/>
    <cellStyle name="Comma 2 2 3 2 3 2 2 5" xfId="7272" xr:uid="{58C228C3-1F79-4854-9D5D-7B9142616E21}"/>
    <cellStyle name="Comma 2 2 3 2 3 2 2 5 2" xfId="43780" xr:uid="{0979F058-9D2B-4BF8-AA88-F13F79F860F2}"/>
    <cellStyle name="Comma 2 2 3 2 3 2 2 5 3" xfId="25526" xr:uid="{B2D5FC55-230A-4056-86A7-BC50F5574C34}"/>
    <cellStyle name="Comma 2 2 3 2 3 2 2 6" xfId="40130" xr:uid="{3743C61E-90D0-44D1-9429-113C02ED2E96}"/>
    <cellStyle name="Comma 2 2 3 2 3 2 2 7" xfId="21876" xr:uid="{C09BEAB4-BBAA-40BB-86BB-4497673841EE}"/>
    <cellStyle name="Comma 2 2 3 2 3 2 3" xfId="2892" xr:uid="{B98E0CF3-316B-4EED-9755-5DD515A39431}"/>
    <cellStyle name="Comma 2 2 3 2 3 2 3 2" xfId="17492" xr:uid="{0865C279-D103-433C-AFBB-1635BD57292B}"/>
    <cellStyle name="Comma 2 2 3 2 3 2 3 2 2" xfId="54000" xr:uid="{C915B144-4255-423B-8713-84100B7250C3}"/>
    <cellStyle name="Comma 2 2 3 2 3 2 3 2 3" xfId="35746" xr:uid="{71E9ABB7-FAAF-41E5-B51D-B6B6C8FCF02A}"/>
    <cellStyle name="Comma 2 2 3 2 3 2 3 3" xfId="13842" xr:uid="{23189B50-AF3F-45A8-8D09-8E15244CF507}"/>
    <cellStyle name="Comma 2 2 3 2 3 2 3 3 2" xfId="50350" xr:uid="{13783BAC-F950-4748-8949-60465A84EC28}"/>
    <cellStyle name="Comma 2 2 3 2 3 2 3 3 3" xfId="32096" xr:uid="{F8CC0646-B622-4823-AF9E-F6136BDBC3E2}"/>
    <cellStyle name="Comma 2 2 3 2 3 2 3 4" xfId="10192" xr:uid="{CF536785-EF94-4220-9B52-830F443B1266}"/>
    <cellStyle name="Comma 2 2 3 2 3 2 3 4 2" xfId="46700" xr:uid="{4B0FEC16-DAEA-4A53-8C6F-1539A2825B7F}"/>
    <cellStyle name="Comma 2 2 3 2 3 2 3 4 3" xfId="28446" xr:uid="{92584750-732A-4EA8-86D9-E25C2855FB84}"/>
    <cellStyle name="Comma 2 2 3 2 3 2 3 5" xfId="6542" xr:uid="{B54B0838-056B-4679-986E-F113C26306D2}"/>
    <cellStyle name="Comma 2 2 3 2 3 2 3 5 2" xfId="43050" xr:uid="{1B7DD01F-0F03-49BE-99EF-6F72349537AD}"/>
    <cellStyle name="Comma 2 2 3 2 3 2 3 5 3" xfId="24796" xr:uid="{590F86BD-1BDF-4CC1-893E-917C216CC26A}"/>
    <cellStyle name="Comma 2 2 3 2 3 2 3 6" xfId="39400" xr:uid="{C41014A4-1F70-4CE1-86A4-1D665928245B}"/>
    <cellStyle name="Comma 2 2 3 2 3 2 3 7" xfId="21146" xr:uid="{91818E9F-268F-49B0-B78A-1816206FA74D}"/>
    <cellStyle name="Comma 2 2 3 2 3 2 4" xfId="2162" xr:uid="{262ECB8C-4B51-4B31-99F5-40B1E562E7EA}"/>
    <cellStyle name="Comma 2 2 3 2 3 2 4 2" xfId="16762" xr:uid="{D03590E8-A26B-4420-9E6A-8601396D8882}"/>
    <cellStyle name="Comma 2 2 3 2 3 2 4 2 2" xfId="53270" xr:uid="{B9A57C6C-05D6-49ED-8419-1C49C922F15F}"/>
    <cellStyle name="Comma 2 2 3 2 3 2 4 2 3" xfId="35016" xr:uid="{CD0159C7-891E-41F9-A83B-2CB2D9FFAB60}"/>
    <cellStyle name="Comma 2 2 3 2 3 2 4 3" xfId="13112" xr:uid="{ABEE73D9-C3E4-4427-A4F7-B472434915FA}"/>
    <cellStyle name="Comma 2 2 3 2 3 2 4 3 2" xfId="49620" xr:uid="{746AFDD4-9A80-4294-BEB5-3CE01B2B58BB}"/>
    <cellStyle name="Comma 2 2 3 2 3 2 4 3 3" xfId="31366" xr:uid="{F5574F37-6745-496F-A325-9A9F856F65AF}"/>
    <cellStyle name="Comma 2 2 3 2 3 2 4 4" xfId="9462" xr:uid="{4D8FE3FF-1C84-4ED7-B2EC-5D527897C768}"/>
    <cellStyle name="Comma 2 2 3 2 3 2 4 4 2" xfId="45970" xr:uid="{EAA595C3-18C5-43F5-B4F1-71B0DF4E3BF6}"/>
    <cellStyle name="Comma 2 2 3 2 3 2 4 4 3" xfId="27716" xr:uid="{90BD6FC5-5D2E-4B45-BC99-6F9081CBE6BE}"/>
    <cellStyle name="Comma 2 2 3 2 3 2 4 5" xfId="5812" xr:uid="{EE101ED8-68E3-4B32-B5D7-81E04FC7C92D}"/>
    <cellStyle name="Comma 2 2 3 2 3 2 4 5 2" xfId="42320" xr:uid="{9D57732A-257A-4EC6-B261-DA35EBC583BD}"/>
    <cellStyle name="Comma 2 2 3 2 3 2 4 5 3" xfId="24066" xr:uid="{C808662F-12FA-43FD-9A43-26668DAAAB35}"/>
    <cellStyle name="Comma 2 2 3 2 3 2 4 6" xfId="38670" xr:uid="{6359E7E4-5121-40D6-B187-5C4D54053BCE}"/>
    <cellStyle name="Comma 2 2 3 2 3 2 4 7" xfId="20416" xr:uid="{9C82F405-11FB-4B4F-A37B-EB23D5932C04}"/>
    <cellStyle name="Comma 2 2 3 2 3 2 5" xfId="1432" xr:uid="{4B164BC6-A85E-46A2-8CEE-E1130293B6BA}"/>
    <cellStyle name="Comma 2 2 3 2 3 2 5 2" xfId="16032" xr:uid="{3A777E77-EE23-4799-89D8-85611A6FA344}"/>
    <cellStyle name="Comma 2 2 3 2 3 2 5 2 2" xfId="52540" xr:uid="{8F47EA98-BCCD-4596-9452-31C3746E0541}"/>
    <cellStyle name="Comma 2 2 3 2 3 2 5 2 3" xfId="34286" xr:uid="{FA8035D3-1E0E-4EE5-888F-41A5BCF584B7}"/>
    <cellStyle name="Comma 2 2 3 2 3 2 5 3" xfId="12382" xr:uid="{C0ED6AE4-19E0-4238-A81C-6C60F432BE9E}"/>
    <cellStyle name="Comma 2 2 3 2 3 2 5 3 2" xfId="48890" xr:uid="{D07EDF52-A289-451A-A002-801B572EBAE1}"/>
    <cellStyle name="Comma 2 2 3 2 3 2 5 3 3" xfId="30636" xr:uid="{A9B34AFD-63B1-47D3-97BC-CA6D6AC4585C}"/>
    <cellStyle name="Comma 2 2 3 2 3 2 5 4" xfId="8732" xr:uid="{58E2600C-2F4D-4ECE-9507-25894EC7610A}"/>
    <cellStyle name="Comma 2 2 3 2 3 2 5 4 2" xfId="45240" xr:uid="{9691C9E8-05C1-45DA-B2A4-12E35C617759}"/>
    <cellStyle name="Comma 2 2 3 2 3 2 5 4 3" xfId="26986" xr:uid="{7476CD04-A828-4594-BB85-4A6FB535EFBA}"/>
    <cellStyle name="Comma 2 2 3 2 3 2 5 5" xfId="5082" xr:uid="{63E1B86F-6C58-4622-B0E0-54687DA71FB1}"/>
    <cellStyle name="Comma 2 2 3 2 3 2 5 5 2" xfId="41590" xr:uid="{D5D3541A-10D2-4E71-AA57-E41D753AA46E}"/>
    <cellStyle name="Comma 2 2 3 2 3 2 5 5 3" xfId="23336" xr:uid="{BD2707D1-00C9-4FFF-B8BB-44A215238C81}"/>
    <cellStyle name="Comma 2 2 3 2 3 2 5 6" xfId="37940" xr:uid="{5448394F-8B62-41F4-B8EB-EAE9D746314A}"/>
    <cellStyle name="Comma 2 2 3 2 3 2 5 7" xfId="19686" xr:uid="{60273193-9615-43DC-85B6-53159B6D1D54}"/>
    <cellStyle name="Comma 2 2 3 2 3 2 6" xfId="15302" xr:uid="{F883233D-DC9A-4A6F-888A-1ACC3A6D9F1E}"/>
    <cellStyle name="Comma 2 2 3 2 3 2 6 2" xfId="51810" xr:uid="{5C5A1576-E294-4D9E-AD5F-996C3A044C5D}"/>
    <cellStyle name="Comma 2 2 3 2 3 2 6 3" xfId="33556" xr:uid="{64D56B35-B573-48DB-98C7-0E84263DD0E5}"/>
    <cellStyle name="Comma 2 2 3 2 3 2 7" xfId="11652" xr:uid="{9260A6B3-D21C-4FBB-911C-C58E4360C383}"/>
    <cellStyle name="Comma 2 2 3 2 3 2 7 2" xfId="48160" xr:uid="{F024229B-4DA2-4E19-A1CD-9DFC6061EDCB}"/>
    <cellStyle name="Comma 2 2 3 2 3 2 7 3" xfId="29906" xr:uid="{FAB7D7FC-495D-48FF-AA10-1BBCEF70414D}"/>
    <cellStyle name="Comma 2 2 3 2 3 2 8" xfId="8002" xr:uid="{43124134-9F89-4D41-8601-513A5A5C09F6}"/>
    <cellStyle name="Comma 2 2 3 2 3 2 8 2" xfId="44510" xr:uid="{C1D37E0B-559D-44B0-9A39-5E8E8480BFD2}"/>
    <cellStyle name="Comma 2 2 3 2 3 2 8 3" xfId="26256" xr:uid="{495A7DA4-B5EC-409C-AF8F-7C71AECF6724}"/>
    <cellStyle name="Comma 2 2 3 2 3 2 9" xfId="4352" xr:uid="{36FCC877-5493-4D9F-9167-6A9F432F535E}"/>
    <cellStyle name="Comma 2 2 3 2 3 2 9 2" xfId="40860" xr:uid="{4B1A4DB1-AB9D-46DB-992C-51B92FA99F42}"/>
    <cellStyle name="Comma 2 2 3 2 3 2 9 3" xfId="22606" xr:uid="{E414A883-10EB-497E-BEA1-4FCC46F6049C}"/>
    <cellStyle name="Comma 2 2 3 2 3 3" xfId="598" xr:uid="{102C21E7-8576-452A-8F8D-9C628B9B8E64}"/>
    <cellStyle name="Comma 2 2 3 2 3 3 10" xfId="37106" xr:uid="{58033ADF-6715-403D-8205-9064B07FB253}"/>
    <cellStyle name="Comma 2 2 3 2 3 3 11" xfId="18852" xr:uid="{1FD23F71-3749-463F-BC49-7CFA7ED63507}"/>
    <cellStyle name="Comma 2 2 3 2 3 3 2" xfId="3518" xr:uid="{DD769860-56F4-4385-969F-8B90F6423A8E}"/>
    <cellStyle name="Comma 2 2 3 2 3 3 2 2" xfId="18118" xr:uid="{DCA8727D-1ADC-42B2-AB25-229AE9438978}"/>
    <cellStyle name="Comma 2 2 3 2 3 3 2 2 2" xfId="54626" xr:uid="{5E8DB5FA-BEEC-46F0-98FC-C703EECF0518}"/>
    <cellStyle name="Comma 2 2 3 2 3 3 2 2 3" xfId="36372" xr:uid="{3A1484F5-1756-4509-9EE3-B0238A250567}"/>
    <cellStyle name="Comma 2 2 3 2 3 3 2 3" xfId="14468" xr:uid="{1E901D17-4A6B-4698-B6CC-93F7BC89D30E}"/>
    <cellStyle name="Comma 2 2 3 2 3 3 2 3 2" xfId="50976" xr:uid="{D967912F-988A-44D7-BBE1-D561C8C9EB7E}"/>
    <cellStyle name="Comma 2 2 3 2 3 3 2 3 3" xfId="32722" xr:uid="{E1F58D5F-509A-4BC8-967B-E3AB3E6ABE4C}"/>
    <cellStyle name="Comma 2 2 3 2 3 3 2 4" xfId="10818" xr:uid="{5833C6D5-0CCF-4391-BB96-92FF544F4346}"/>
    <cellStyle name="Comma 2 2 3 2 3 3 2 4 2" xfId="47326" xr:uid="{433D00B9-FC75-4DFB-85FA-9FD6A249BB16}"/>
    <cellStyle name="Comma 2 2 3 2 3 3 2 4 3" xfId="29072" xr:uid="{54EA0D9D-99D2-43FE-9CB3-DAA59A884240}"/>
    <cellStyle name="Comma 2 2 3 2 3 3 2 5" xfId="7168" xr:uid="{E69592DF-6569-47B8-9CE1-A49BB5D986E3}"/>
    <cellStyle name="Comma 2 2 3 2 3 3 2 5 2" xfId="43676" xr:uid="{40FA6B28-8E91-4CCC-85F3-2552AB0E6C75}"/>
    <cellStyle name="Comma 2 2 3 2 3 3 2 5 3" xfId="25422" xr:uid="{D56ACA49-0066-4F66-A3B8-B84EF0A425A2}"/>
    <cellStyle name="Comma 2 2 3 2 3 3 2 6" xfId="40026" xr:uid="{5AB8C0BF-D962-4AD1-BACA-7A8FB238E0A1}"/>
    <cellStyle name="Comma 2 2 3 2 3 3 2 7" xfId="21772" xr:uid="{BE47222E-6C30-46C5-8257-B8E3322D4F16}"/>
    <cellStyle name="Comma 2 2 3 2 3 3 3" xfId="2788" xr:uid="{C785938B-92F0-47B6-ACB0-F6BF9069BAA3}"/>
    <cellStyle name="Comma 2 2 3 2 3 3 3 2" xfId="17388" xr:uid="{37E76B06-AEEB-4821-96A4-1DF119AACE6C}"/>
    <cellStyle name="Comma 2 2 3 2 3 3 3 2 2" xfId="53896" xr:uid="{B837987C-D165-4201-B100-83C3F5E4DE1D}"/>
    <cellStyle name="Comma 2 2 3 2 3 3 3 2 3" xfId="35642" xr:uid="{710373D1-79FE-44DF-94F7-B741B9754517}"/>
    <cellStyle name="Comma 2 2 3 2 3 3 3 3" xfId="13738" xr:uid="{CC29FE00-DD10-4E42-AB74-4BF46B19FEFC}"/>
    <cellStyle name="Comma 2 2 3 2 3 3 3 3 2" xfId="50246" xr:uid="{92B3AA6E-FC74-481F-92EB-E68E8587DBB6}"/>
    <cellStyle name="Comma 2 2 3 2 3 3 3 3 3" xfId="31992" xr:uid="{280EC287-98CE-4CFF-9294-7EA904039B62}"/>
    <cellStyle name="Comma 2 2 3 2 3 3 3 4" xfId="10088" xr:uid="{D29050BC-94B6-42B8-9625-5B9109457850}"/>
    <cellStyle name="Comma 2 2 3 2 3 3 3 4 2" xfId="46596" xr:uid="{D6BD409F-2628-435C-B077-1CBA08A6419D}"/>
    <cellStyle name="Comma 2 2 3 2 3 3 3 4 3" xfId="28342" xr:uid="{B6722A0F-D564-49E5-87B3-15346FB6B3B4}"/>
    <cellStyle name="Comma 2 2 3 2 3 3 3 5" xfId="6438" xr:uid="{170905C8-DC4A-4E78-BED9-5F6971DBC67C}"/>
    <cellStyle name="Comma 2 2 3 2 3 3 3 5 2" xfId="42946" xr:uid="{7C5C4A49-4E5D-43CE-8023-45499EBD8FE9}"/>
    <cellStyle name="Comma 2 2 3 2 3 3 3 5 3" xfId="24692" xr:uid="{0D693062-74A2-4036-B154-A5DA39C76B23}"/>
    <cellStyle name="Comma 2 2 3 2 3 3 3 6" xfId="39296" xr:uid="{276C6B45-FD73-4DDF-9A57-A8D88AD58F92}"/>
    <cellStyle name="Comma 2 2 3 2 3 3 3 7" xfId="21042" xr:uid="{6C76E185-6539-4FBF-9370-782E22436D1D}"/>
    <cellStyle name="Comma 2 2 3 2 3 3 4" xfId="2058" xr:uid="{3C53DB13-9793-4C83-93EA-0805B1F0F509}"/>
    <cellStyle name="Comma 2 2 3 2 3 3 4 2" xfId="16658" xr:uid="{185BACFC-97DC-4857-8930-D6AB55282884}"/>
    <cellStyle name="Comma 2 2 3 2 3 3 4 2 2" xfId="53166" xr:uid="{A992FE9B-8E7A-480B-AFC2-70A3A7AC5F7B}"/>
    <cellStyle name="Comma 2 2 3 2 3 3 4 2 3" xfId="34912" xr:uid="{2EFDCFDD-99F7-45CE-ACD5-A659033389B5}"/>
    <cellStyle name="Comma 2 2 3 2 3 3 4 3" xfId="13008" xr:uid="{9E0ACB71-EF71-4042-9A73-FB40DC6AE8E7}"/>
    <cellStyle name="Comma 2 2 3 2 3 3 4 3 2" xfId="49516" xr:uid="{F2AD68CB-B636-48ED-8AB3-DACBDB5DA5EC}"/>
    <cellStyle name="Comma 2 2 3 2 3 3 4 3 3" xfId="31262" xr:uid="{81A597EC-D26D-465B-9960-8BEA1EE39A7B}"/>
    <cellStyle name="Comma 2 2 3 2 3 3 4 4" xfId="9358" xr:uid="{A3EBA3C2-DCDC-4896-B7EB-C8D5983B5080}"/>
    <cellStyle name="Comma 2 2 3 2 3 3 4 4 2" xfId="45866" xr:uid="{29051EC6-98A9-4263-9000-500E5B9BF661}"/>
    <cellStyle name="Comma 2 2 3 2 3 3 4 4 3" xfId="27612" xr:uid="{72BA8C38-2797-44E2-9C47-CB084BCA39DE}"/>
    <cellStyle name="Comma 2 2 3 2 3 3 4 5" xfId="5708" xr:uid="{B6985D28-925F-4BF2-8B47-7195A0D63713}"/>
    <cellStyle name="Comma 2 2 3 2 3 3 4 5 2" xfId="42216" xr:uid="{03C2B651-74C5-4049-B28A-E2847070EFD9}"/>
    <cellStyle name="Comma 2 2 3 2 3 3 4 5 3" xfId="23962" xr:uid="{7170221D-4C4F-4AC9-B325-CAE0BB10158B}"/>
    <cellStyle name="Comma 2 2 3 2 3 3 4 6" xfId="38566" xr:uid="{120F3B22-804E-4B4D-BC4D-D2ED1A79191B}"/>
    <cellStyle name="Comma 2 2 3 2 3 3 4 7" xfId="20312" xr:uid="{518E365F-ECEF-4943-98AA-A01C9FC93DF6}"/>
    <cellStyle name="Comma 2 2 3 2 3 3 5" xfId="1328" xr:uid="{D6954AEE-0F5C-430B-A3B5-45A65BE7854A}"/>
    <cellStyle name="Comma 2 2 3 2 3 3 5 2" xfId="15928" xr:uid="{2253927E-1591-453A-8544-5D9142CE94B9}"/>
    <cellStyle name="Comma 2 2 3 2 3 3 5 2 2" xfId="52436" xr:uid="{E6F903C6-2442-4418-ABC1-EF53FD45ADD8}"/>
    <cellStyle name="Comma 2 2 3 2 3 3 5 2 3" xfId="34182" xr:uid="{DD276199-CCBA-4CB6-B20D-30BD444F778D}"/>
    <cellStyle name="Comma 2 2 3 2 3 3 5 3" xfId="12278" xr:uid="{634CC51C-F0E1-4BFE-B283-B905207F5B0B}"/>
    <cellStyle name="Comma 2 2 3 2 3 3 5 3 2" xfId="48786" xr:uid="{55572484-6F2C-410E-B376-CF1E1CC31517}"/>
    <cellStyle name="Comma 2 2 3 2 3 3 5 3 3" xfId="30532" xr:uid="{25A0A4D6-3025-456D-950E-DCB9D04EFCC1}"/>
    <cellStyle name="Comma 2 2 3 2 3 3 5 4" xfId="8628" xr:uid="{10C32F25-A70D-4035-B05B-0FD892CBE350}"/>
    <cellStyle name="Comma 2 2 3 2 3 3 5 4 2" xfId="45136" xr:uid="{AE88CFDD-6A43-4E74-9AA8-E1AA9AF19DDA}"/>
    <cellStyle name="Comma 2 2 3 2 3 3 5 4 3" xfId="26882" xr:uid="{59B986CE-EEE6-449B-9F54-29B659C2A8BD}"/>
    <cellStyle name="Comma 2 2 3 2 3 3 5 5" xfId="4978" xr:uid="{AEFEB6BB-3200-4700-A1CA-B083DC08BF44}"/>
    <cellStyle name="Comma 2 2 3 2 3 3 5 5 2" xfId="41486" xr:uid="{5F3C26BE-335B-4D79-B674-2047F0307FAC}"/>
    <cellStyle name="Comma 2 2 3 2 3 3 5 5 3" xfId="23232" xr:uid="{01D1BF8C-EA24-47BC-85B4-0875F1558696}"/>
    <cellStyle name="Comma 2 2 3 2 3 3 5 6" xfId="37836" xr:uid="{E57DAB44-7927-43C8-9962-CA6AF8F6F07F}"/>
    <cellStyle name="Comma 2 2 3 2 3 3 5 7" xfId="19582" xr:uid="{60BEE026-981B-49AF-AF79-3993F812C51E}"/>
    <cellStyle name="Comma 2 2 3 2 3 3 6" xfId="15198" xr:uid="{CF1C89F2-B00F-4ACD-9EA6-9C2BBEDAC0C9}"/>
    <cellStyle name="Comma 2 2 3 2 3 3 6 2" xfId="51706" xr:uid="{043546C3-A594-4960-87C1-B527CF0832F9}"/>
    <cellStyle name="Comma 2 2 3 2 3 3 6 3" xfId="33452" xr:uid="{D0B42DB7-8653-4436-A89D-9EED61FDE3CF}"/>
    <cellStyle name="Comma 2 2 3 2 3 3 7" xfId="11548" xr:uid="{BFABAA6F-0733-4633-945B-2A65AD77A6A4}"/>
    <cellStyle name="Comma 2 2 3 2 3 3 7 2" xfId="48056" xr:uid="{B4D3E838-B866-4113-9B36-A0C546129B65}"/>
    <cellStyle name="Comma 2 2 3 2 3 3 7 3" xfId="29802" xr:uid="{1031C563-DE6C-4B37-87C2-0411A266355B}"/>
    <cellStyle name="Comma 2 2 3 2 3 3 8" xfId="7898" xr:uid="{CAB66AF6-4C6B-4D2F-90FF-40E20A38D911}"/>
    <cellStyle name="Comma 2 2 3 2 3 3 8 2" xfId="44406" xr:uid="{9930DB71-B0F1-4DF8-AB1D-127C04A72FDB}"/>
    <cellStyle name="Comma 2 2 3 2 3 3 8 3" xfId="26152" xr:uid="{0E0093AD-11A5-4183-9E6F-C6EE80D7A609}"/>
    <cellStyle name="Comma 2 2 3 2 3 3 9" xfId="4248" xr:uid="{E59BAEC5-F732-4C9E-AA7A-F0EC5B04889D}"/>
    <cellStyle name="Comma 2 2 3 2 3 3 9 2" xfId="40756" xr:uid="{300A2CDF-1FD7-45A4-BFEC-241EAF6C155C}"/>
    <cellStyle name="Comma 2 2 3 2 3 3 9 3" xfId="22502" xr:uid="{A9493513-A5AF-4C35-AC39-495C8C83148E}"/>
    <cellStyle name="Comma 2 2 3 2 3 4" xfId="494" xr:uid="{C75DEBD7-2258-4DC7-9EE9-1F6A567DBAE8}"/>
    <cellStyle name="Comma 2 2 3 2 3 4 10" xfId="37002" xr:uid="{A0A553AB-3FC7-4BF6-AF50-E0831A3DD243}"/>
    <cellStyle name="Comma 2 2 3 2 3 4 11" xfId="18748" xr:uid="{EFC3C577-E0B8-488B-BA1A-7F43097F2905}"/>
    <cellStyle name="Comma 2 2 3 2 3 4 2" xfId="3414" xr:uid="{D4E8FDAA-2865-46E1-A770-BCE415F67A02}"/>
    <cellStyle name="Comma 2 2 3 2 3 4 2 2" xfId="18014" xr:uid="{91EA7B3D-EB9E-4640-81E9-99BE8C14103D}"/>
    <cellStyle name="Comma 2 2 3 2 3 4 2 2 2" xfId="54522" xr:uid="{7705AA1E-3EC9-46B3-BA88-D2276F3929D9}"/>
    <cellStyle name="Comma 2 2 3 2 3 4 2 2 3" xfId="36268" xr:uid="{677D69D7-0916-4327-A798-B58BA874DD1F}"/>
    <cellStyle name="Comma 2 2 3 2 3 4 2 3" xfId="14364" xr:uid="{E8E4780A-E04A-48D8-B097-E7F3675CEAC9}"/>
    <cellStyle name="Comma 2 2 3 2 3 4 2 3 2" xfId="50872" xr:uid="{A1C1F6F0-1E07-4327-88D3-2AA242A8AB8D}"/>
    <cellStyle name="Comma 2 2 3 2 3 4 2 3 3" xfId="32618" xr:uid="{232FCF46-1E43-49D9-9E28-521240DE2D3D}"/>
    <cellStyle name="Comma 2 2 3 2 3 4 2 4" xfId="10714" xr:uid="{64E191BF-A702-45D2-8259-340911A8AEB7}"/>
    <cellStyle name="Comma 2 2 3 2 3 4 2 4 2" xfId="47222" xr:uid="{2496B1F8-EA4D-41BB-A5A9-7951C7CB8E64}"/>
    <cellStyle name="Comma 2 2 3 2 3 4 2 4 3" xfId="28968" xr:uid="{596786EA-C414-48D3-8D19-EC309AEF085A}"/>
    <cellStyle name="Comma 2 2 3 2 3 4 2 5" xfId="7064" xr:uid="{4C59A2ED-0FBF-4F0B-A38E-7424283F843F}"/>
    <cellStyle name="Comma 2 2 3 2 3 4 2 5 2" xfId="43572" xr:uid="{CE7710DC-E0F7-483F-B4D7-84B8A317CFFE}"/>
    <cellStyle name="Comma 2 2 3 2 3 4 2 5 3" xfId="25318" xr:uid="{F6754B5F-C425-40B9-9EC9-A69168734F0B}"/>
    <cellStyle name="Comma 2 2 3 2 3 4 2 6" xfId="39922" xr:uid="{543AE8C1-3C74-4AE7-9A4A-CA2694E6E7CF}"/>
    <cellStyle name="Comma 2 2 3 2 3 4 2 7" xfId="21668" xr:uid="{8AFDA3DE-30C1-411B-83C4-09CBB035E09B}"/>
    <cellStyle name="Comma 2 2 3 2 3 4 3" xfId="2684" xr:uid="{8A5343FF-8B88-4AEA-8D69-E33ABA34AB47}"/>
    <cellStyle name="Comma 2 2 3 2 3 4 3 2" xfId="17284" xr:uid="{1DC7AD42-E294-4DCC-8706-100758C5070C}"/>
    <cellStyle name="Comma 2 2 3 2 3 4 3 2 2" xfId="53792" xr:uid="{BDF5228B-A2D6-4A51-B560-9960CA570CF2}"/>
    <cellStyle name="Comma 2 2 3 2 3 4 3 2 3" xfId="35538" xr:uid="{02C8D9E9-C5E1-4767-833A-1BC68EEAF513}"/>
    <cellStyle name="Comma 2 2 3 2 3 4 3 3" xfId="13634" xr:uid="{3D694B49-56E9-4F21-AD43-563399E07030}"/>
    <cellStyle name="Comma 2 2 3 2 3 4 3 3 2" xfId="50142" xr:uid="{5DE1FABF-A919-4757-A7B9-FFB89DA5BEEB}"/>
    <cellStyle name="Comma 2 2 3 2 3 4 3 3 3" xfId="31888" xr:uid="{A7CC5D88-3E8B-4F67-A2C8-7FE987E12E0D}"/>
    <cellStyle name="Comma 2 2 3 2 3 4 3 4" xfId="9984" xr:uid="{9D792564-CCB8-4C64-B91C-8C476AD69EF5}"/>
    <cellStyle name="Comma 2 2 3 2 3 4 3 4 2" xfId="46492" xr:uid="{21852B44-A543-436B-B40E-1F5786DE198E}"/>
    <cellStyle name="Comma 2 2 3 2 3 4 3 4 3" xfId="28238" xr:uid="{6B65F598-57D4-4A15-8273-1647BE117593}"/>
    <cellStyle name="Comma 2 2 3 2 3 4 3 5" xfId="6334" xr:uid="{E2CEC242-18C4-4313-A197-2E62130B7C92}"/>
    <cellStyle name="Comma 2 2 3 2 3 4 3 5 2" xfId="42842" xr:uid="{4C865625-57E3-4C38-8FA7-B10F05429DF1}"/>
    <cellStyle name="Comma 2 2 3 2 3 4 3 5 3" xfId="24588" xr:uid="{4FA12550-0218-4C79-B557-363EC40B387B}"/>
    <cellStyle name="Comma 2 2 3 2 3 4 3 6" xfId="39192" xr:uid="{78BB69A1-DAD9-460D-B7EA-42B798CBD5CC}"/>
    <cellStyle name="Comma 2 2 3 2 3 4 3 7" xfId="20938" xr:uid="{81D59F76-28F5-4B81-8118-B13F96E11ACB}"/>
    <cellStyle name="Comma 2 2 3 2 3 4 4" xfId="1954" xr:uid="{56BBBC52-F051-48CC-BD8D-462D2CB3A4DD}"/>
    <cellStyle name="Comma 2 2 3 2 3 4 4 2" xfId="16554" xr:uid="{8C705CE5-E87A-4BCE-BCCF-A7ED3534EB67}"/>
    <cellStyle name="Comma 2 2 3 2 3 4 4 2 2" xfId="53062" xr:uid="{B31B6518-5525-43CC-9309-A844720C83FE}"/>
    <cellStyle name="Comma 2 2 3 2 3 4 4 2 3" xfId="34808" xr:uid="{27B819B2-38C6-4F88-9F1F-0577FDFC0099}"/>
    <cellStyle name="Comma 2 2 3 2 3 4 4 3" xfId="12904" xr:uid="{73ADC886-D318-4F2C-83DB-44E2D5E7B286}"/>
    <cellStyle name="Comma 2 2 3 2 3 4 4 3 2" xfId="49412" xr:uid="{0B5B6F3A-A9E2-486E-9802-7A925AEE4ED8}"/>
    <cellStyle name="Comma 2 2 3 2 3 4 4 3 3" xfId="31158" xr:uid="{BC1965B4-AA95-49BE-B770-E0E3820144AC}"/>
    <cellStyle name="Comma 2 2 3 2 3 4 4 4" xfId="9254" xr:uid="{32BE4E37-F661-4075-834F-62BF53AE77A1}"/>
    <cellStyle name="Comma 2 2 3 2 3 4 4 4 2" xfId="45762" xr:uid="{8FED68FF-561F-4F81-BB63-90A9AEAA0B89}"/>
    <cellStyle name="Comma 2 2 3 2 3 4 4 4 3" xfId="27508" xr:uid="{FE6B26F8-558B-40AC-8A25-292019AB7659}"/>
    <cellStyle name="Comma 2 2 3 2 3 4 4 5" xfId="5604" xr:uid="{004775E0-2C34-4D79-82E6-9D4DDFD88EB3}"/>
    <cellStyle name="Comma 2 2 3 2 3 4 4 5 2" xfId="42112" xr:uid="{140A5661-54D5-48DE-80C7-76F98EA06C1E}"/>
    <cellStyle name="Comma 2 2 3 2 3 4 4 5 3" xfId="23858" xr:uid="{F5914594-F97F-44E0-90C0-18D587F7B901}"/>
    <cellStyle name="Comma 2 2 3 2 3 4 4 6" xfId="38462" xr:uid="{1221DA45-1F5E-4CAF-90F1-17A3E8C40C0C}"/>
    <cellStyle name="Comma 2 2 3 2 3 4 4 7" xfId="20208" xr:uid="{71663CA3-5EDF-4C28-8EEF-4B08529A32E1}"/>
    <cellStyle name="Comma 2 2 3 2 3 4 5" xfId="1224" xr:uid="{16ED30EA-7E13-4D33-978C-69FF243A9EC1}"/>
    <cellStyle name="Comma 2 2 3 2 3 4 5 2" xfId="15824" xr:uid="{CA4B04E6-9F6E-4D04-92EC-C395FAD5269B}"/>
    <cellStyle name="Comma 2 2 3 2 3 4 5 2 2" xfId="52332" xr:uid="{C186C8FC-5CF4-448E-808D-284F0B26C814}"/>
    <cellStyle name="Comma 2 2 3 2 3 4 5 2 3" xfId="34078" xr:uid="{A08A49D6-86EB-47BC-B061-6D03CD9C8F76}"/>
    <cellStyle name="Comma 2 2 3 2 3 4 5 3" xfId="12174" xr:uid="{9A2E4D74-FBC2-44F0-8B78-9457EB337E31}"/>
    <cellStyle name="Comma 2 2 3 2 3 4 5 3 2" xfId="48682" xr:uid="{F63C6E56-FDDC-48BA-9352-E2600FC85064}"/>
    <cellStyle name="Comma 2 2 3 2 3 4 5 3 3" xfId="30428" xr:uid="{7F73A2AC-5F07-48B5-824E-2C1D33BB62E7}"/>
    <cellStyle name="Comma 2 2 3 2 3 4 5 4" xfId="8524" xr:uid="{B1825790-F058-4A32-B752-302DBF30A12F}"/>
    <cellStyle name="Comma 2 2 3 2 3 4 5 4 2" xfId="45032" xr:uid="{E966C7D3-91A9-4469-9338-D35C69FF696E}"/>
    <cellStyle name="Comma 2 2 3 2 3 4 5 4 3" xfId="26778" xr:uid="{68508BC7-51A5-4270-9A8F-C84B164D7726}"/>
    <cellStyle name="Comma 2 2 3 2 3 4 5 5" xfId="4874" xr:uid="{9F79DA49-4C7C-4BB6-A93E-5D2BCC9D8F77}"/>
    <cellStyle name="Comma 2 2 3 2 3 4 5 5 2" xfId="41382" xr:uid="{B5CDB8BF-BA14-47FB-80C1-3B3D092306C1}"/>
    <cellStyle name="Comma 2 2 3 2 3 4 5 5 3" xfId="23128" xr:uid="{18306B8F-D94F-4172-92DC-205D77C38E25}"/>
    <cellStyle name="Comma 2 2 3 2 3 4 5 6" xfId="37732" xr:uid="{7E6FDAA7-C6EE-43FF-A49E-650AA4813D84}"/>
    <cellStyle name="Comma 2 2 3 2 3 4 5 7" xfId="19478" xr:uid="{4DA7801A-9177-43F9-BEA3-318AF40300DE}"/>
    <cellStyle name="Comma 2 2 3 2 3 4 6" xfId="15094" xr:uid="{3BE92A6C-A33C-487D-AEF0-FE92B80E15B4}"/>
    <cellStyle name="Comma 2 2 3 2 3 4 6 2" xfId="51602" xr:uid="{6B32AA3B-A7A8-4412-92C7-A0BAC8509349}"/>
    <cellStyle name="Comma 2 2 3 2 3 4 6 3" xfId="33348" xr:uid="{E9D3D95E-0784-4173-9391-D44915378CC1}"/>
    <cellStyle name="Comma 2 2 3 2 3 4 7" xfId="11444" xr:uid="{B59A2CAA-AA7A-4490-8810-877A837D3E21}"/>
    <cellStyle name="Comma 2 2 3 2 3 4 7 2" xfId="47952" xr:uid="{427E57B0-CC1E-4959-BE68-B222E27EE96D}"/>
    <cellStyle name="Comma 2 2 3 2 3 4 7 3" xfId="29698" xr:uid="{DF35698E-C908-4919-A2DD-B774EE57BDA6}"/>
    <cellStyle name="Comma 2 2 3 2 3 4 8" xfId="7794" xr:uid="{BA40110D-D497-4052-88EE-C64B62C7934E}"/>
    <cellStyle name="Comma 2 2 3 2 3 4 8 2" xfId="44302" xr:uid="{6C2CC061-449A-4DA8-A8B0-B532C26176C7}"/>
    <cellStyle name="Comma 2 2 3 2 3 4 8 3" xfId="26048" xr:uid="{EAEBC0B3-993D-4234-9107-C868CE6478D3}"/>
    <cellStyle name="Comma 2 2 3 2 3 4 9" xfId="4144" xr:uid="{B5DAB0F6-4ECF-4D0F-98AF-B1449C5D3FC4}"/>
    <cellStyle name="Comma 2 2 3 2 3 4 9 2" xfId="40652" xr:uid="{60ADCEA5-9AEA-49CB-A6AE-1219F90DD66F}"/>
    <cellStyle name="Comma 2 2 3 2 3 4 9 3" xfId="22398" xr:uid="{0C98DF8D-021D-4AEF-BFB2-2D863FAAFD47}"/>
    <cellStyle name="Comma 2 2 3 2 3 5" xfId="390" xr:uid="{826958B1-097C-42CB-B58E-25FA5A5ECCDB}"/>
    <cellStyle name="Comma 2 2 3 2 3 5 10" xfId="36898" xr:uid="{ADF67557-6FA5-4E35-AA63-64B9B9982D31}"/>
    <cellStyle name="Comma 2 2 3 2 3 5 11" xfId="18644" xr:uid="{618A3927-962E-46A8-846B-0BFD846F4011}"/>
    <cellStyle name="Comma 2 2 3 2 3 5 2" xfId="3310" xr:uid="{E220F785-4DCC-4430-827F-240D968A1267}"/>
    <cellStyle name="Comma 2 2 3 2 3 5 2 2" xfId="17910" xr:uid="{F9404305-D6B9-48A9-9BE7-5C612ABDAE83}"/>
    <cellStyle name="Comma 2 2 3 2 3 5 2 2 2" xfId="54418" xr:uid="{E769DE42-8738-4F57-BAEF-23B15CF8F034}"/>
    <cellStyle name="Comma 2 2 3 2 3 5 2 2 3" xfId="36164" xr:uid="{7968402A-BFAA-4DC2-9F73-6AF359F04922}"/>
    <cellStyle name="Comma 2 2 3 2 3 5 2 3" xfId="14260" xr:uid="{94E6D55E-65A3-463C-B0DF-6C6A2E157D71}"/>
    <cellStyle name="Comma 2 2 3 2 3 5 2 3 2" xfId="50768" xr:uid="{4A15C0F4-2B87-4640-B8BE-637DB64B446F}"/>
    <cellStyle name="Comma 2 2 3 2 3 5 2 3 3" xfId="32514" xr:uid="{7D34E5A1-2912-4B4B-A1E8-DC5836A4FCB8}"/>
    <cellStyle name="Comma 2 2 3 2 3 5 2 4" xfId="10610" xr:uid="{FFE3DBF7-30B5-4E39-9D24-C3BD8BAC6A20}"/>
    <cellStyle name="Comma 2 2 3 2 3 5 2 4 2" xfId="47118" xr:uid="{BE6E4FE5-0229-4770-9B99-3FE6346A49DE}"/>
    <cellStyle name="Comma 2 2 3 2 3 5 2 4 3" xfId="28864" xr:uid="{8B3E7C20-BCF2-4451-BA8A-4C63A5A23D1D}"/>
    <cellStyle name="Comma 2 2 3 2 3 5 2 5" xfId="6960" xr:uid="{74B1F856-B9BC-4384-9A09-CCC31CFCB400}"/>
    <cellStyle name="Comma 2 2 3 2 3 5 2 5 2" xfId="43468" xr:uid="{1C127CE7-ED77-4CDB-B5D7-9961427940FC}"/>
    <cellStyle name="Comma 2 2 3 2 3 5 2 5 3" xfId="25214" xr:uid="{27EA0776-C2C1-48EB-BA7B-A8951B33A676}"/>
    <cellStyle name="Comma 2 2 3 2 3 5 2 6" xfId="39818" xr:uid="{2B6133EF-D547-4926-B962-0BF7BF631FB2}"/>
    <cellStyle name="Comma 2 2 3 2 3 5 2 7" xfId="21564" xr:uid="{A2BB2E0B-DF1D-4B3E-A111-E2161D4626DB}"/>
    <cellStyle name="Comma 2 2 3 2 3 5 3" xfId="2580" xr:uid="{9355FC16-B496-45A1-8199-7B1BF556F7CB}"/>
    <cellStyle name="Comma 2 2 3 2 3 5 3 2" xfId="17180" xr:uid="{5C5D9173-92C4-49F4-B358-38A499893AA5}"/>
    <cellStyle name="Comma 2 2 3 2 3 5 3 2 2" xfId="53688" xr:uid="{97B85D81-AAE4-4250-9BDF-5399EF167C6D}"/>
    <cellStyle name="Comma 2 2 3 2 3 5 3 2 3" xfId="35434" xr:uid="{19933202-766B-44BE-9255-77BA89E4DC98}"/>
    <cellStyle name="Comma 2 2 3 2 3 5 3 3" xfId="13530" xr:uid="{982B33CA-43E9-4006-9551-85B90F95FAFD}"/>
    <cellStyle name="Comma 2 2 3 2 3 5 3 3 2" xfId="50038" xr:uid="{709FC2F3-AA95-4CE7-BEC0-CC13A4253920}"/>
    <cellStyle name="Comma 2 2 3 2 3 5 3 3 3" xfId="31784" xr:uid="{94EBCD0E-172E-4040-8603-4B5D14D27B01}"/>
    <cellStyle name="Comma 2 2 3 2 3 5 3 4" xfId="9880" xr:uid="{D878186B-81BF-431E-B742-A6D101F8CDD7}"/>
    <cellStyle name="Comma 2 2 3 2 3 5 3 4 2" xfId="46388" xr:uid="{433D8635-0B3D-43DD-BAF8-AB566CAF336C}"/>
    <cellStyle name="Comma 2 2 3 2 3 5 3 4 3" xfId="28134" xr:uid="{3FDABCBD-4E2C-4EF4-B3F0-C53705EC2B94}"/>
    <cellStyle name="Comma 2 2 3 2 3 5 3 5" xfId="6230" xr:uid="{14E0C37D-22E9-43FD-8D07-69D5490F17BF}"/>
    <cellStyle name="Comma 2 2 3 2 3 5 3 5 2" xfId="42738" xr:uid="{1E51CA25-5418-482A-88F8-AC3622E554E9}"/>
    <cellStyle name="Comma 2 2 3 2 3 5 3 5 3" xfId="24484" xr:uid="{B43624B3-D702-404F-942A-06BC1A087525}"/>
    <cellStyle name="Comma 2 2 3 2 3 5 3 6" xfId="39088" xr:uid="{4B48D598-BA42-4BB0-816B-C5A7E55DCDF2}"/>
    <cellStyle name="Comma 2 2 3 2 3 5 3 7" xfId="20834" xr:uid="{76307952-3FA1-4124-83C7-82EB927C9E62}"/>
    <cellStyle name="Comma 2 2 3 2 3 5 4" xfId="1850" xr:uid="{5A3DB5E3-D5C3-4E0D-A543-6E7208CA233D}"/>
    <cellStyle name="Comma 2 2 3 2 3 5 4 2" xfId="16450" xr:uid="{E597DEE6-FF47-4AF8-9E57-3C07FFF087B1}"/>
    <cellStyle name="Comma 2 2 3 2 3 5 4 2 2" xfId="52958" xr:uid="{3F99EDE3-1A2B-4EB6-A65F-147A572D477F}"/>
    <cellStyle name="Comma 2 2 3 2 3 5 4 2 3" xfId="34704" xr:uid="{A71F18A3-31C1-4477-BC25-3711A979EB12}"/>
    <cellStyle name="Comma 2 2 3 2 3 5 4 3" xfId="12800" xr:uid="{09569927-8C2D-4FC7-97E1-CEBB3047EAB4}"/>
    <cellStyle name="Comma 2 2 3 2 3 5 4 3 2" xfId="49308" xr:uid="{0505D9B2-36A9-4B7B-BF0E-4A0EC19E86EF}"/>
    <cellStyle name="Comma 2 2 3 2 3 5 4 3 3" xfId="31054" xr:uid="{22A3C75F-BA11-4050-A47D-1C4DC2E80345}"/>
    <cellStyle name="Comma 2 2 3 2 3 5 4 4" xfId="9150" xr:uid="{6778F8EB-6C5D-4594-B71E-D8E4CEAC6A2C}"/>
    <cellStyle name="Comma 2 2 3 2 3 5 4 4 2" xfId="45658" xr:uid="{24DE129F-0278-4DA7-9DDF-394FDBCABE2B}"/>
    <cellStyle name="Comma 2 2 3 2 3 5 4 4 3" xfId="27404" xr:uid="{22965FD8-7A2E-4E81-8580-37EFFFFE99B5}"/>
    <cellStyle name="Comma 2 2 3 2 3 5 4 5" xfId="5500" xr:uid="{51109E6E-3F4A-455A-81F4-FF89A06C91CA}"/>
    <cellStyle name="Comma 2 2 3 2 3 5 4 5 2" xfId="42008" xr:uid="{5C515B79-104F-40B7-AAE1-2D0AAE9A508C}"/>
    <cellStyle name="Comma 2 2 3 2 3 5 4 5 3" xfId="23754" xr:uid="{1439301C-ECFB-4A79-94D6-2677F46944EC}"/>
    <cellStyle name="Comma 2 2 3 2 3 5 4 6" xfId="38358" xr:uid="{C2E53C7A-810C-4B69-A62B-37A03A25FF88}"/>
    <cellStyle name="Comma 2 2 3 2 3 5 4 7" xfId="20104" xr:uid="{E149F03A-FA4C-4C0A-8F28-EDC1D912B36B}"/>
    <cellStyle name="Comma 2 2 3 2 3 5 5" xfId="1120" xr:uid="{EE99D49F-139C-42C6-A477-A5B0D5E05FFA}"/>
    <cellStyle name="Comma 2 2 3 2 3 5 5 2" xfId="15720" xr:uid="{26ECD323-F3A9-41B5-9FCD-DED093B86030}"/>
    <cellStyle name="Comma 2 2 3 2 3 5 5 2 2" xfId="52228" xr:uid="{D4BDAF5F-BBA0-400C-9954-318597F4932A}"/>
    <cellStyle name="Comma 2 2 3 2 3 5 5 2 3" xfId="33974" xr:uid="{518E86D8-A1C2-482B-A73A-4F5B2084459B}"/>
    <cellStyle name="Comma 2 2 3 2 3 5 5 3" xfId="12070" xr:uid="{1F02CBFF-C769-42BB-B5EA-6FF4BE3E6C2D}"/>
    <cellStyle name="Comma 2 2 3 2 3 5 5 3 2" xfId="48578" xr:uid="{D2076324-4653-4910-9B40-CA2B5E5A5F4C}"/>
    <cellStyle name="Comma 2 2 3 2 3 5 5 3 3" xfId="30324" xr:uid="{4659ABEA-880F-4901-AD4A-FB5F9DFE5225}"/>
    <cellStyle name="Comma 2 2 3 2 3 5 5 4" xfId="8420" xr:uid="{8FD5BA0F-1ECA-47D1-B5AC-6FD9F0764120}"/>
    <cellStyle name="Comma 2 2 3 2 3 5 5 4 2" xfId="44928" xr:uid="{9E22472B-2BB6-4F56-8786-55E8E76369F6}"/>
    <cellStyle name="Comma 2 2 3 2 3 5 5 4 3" xfId="26674" xr:uid="{E7CF4BD2-D6E6-4552-9119-4048C31D9421}"/>
    <cellStyle name="Comma 2 2 3 2 3 5 5 5" xfId="4770" xr:uid="{B72CD5F0-C146-43F4-95C8-65A7A0ABA5A8}"/>
    <cellStyle name="Comma 2 2 3 2 3 5 5 5 2" xfId="41278" xr:uid="{65867883-B4B6-4894-B58F-E07C9BFE2F1D}"/>
    <cellStyle name="Comma 2 2 3 2 3 5 5 5 3" xfId="23024" xr:uid="{3AF0D757-1701-4172-9878-43D7638F1B5B}"/>
    <cellStyle name="Comma 2 2 3 2 3 5 5 6" xfId="37628" xr:uid="{AD16F784-866E-49B6-8AB3-F88BDD1F0F1C}"/>
    <cellStyle name="Comma 2 2 3 2 3 5 5 7" xfId="19374" xr:uid="{40CB7D33-D5CA-4915-8C2D-359AF7B915AE}"/>
    <cellStyle name="Comma 2 2 3 2 3 5 6" xfId="14990" xr:uid="{606B2D13-4590-472F-A3AC-D389DA53B6F4}"/>
    <cellStyle name="Comma 2 2 3 2 3 5 6 2" xfId="51498" xr:uid="{98409858-B259-4318-956C-639242B0ECD0}"/>
    <cellStyle name="Comma 2 2 3 2 3 5 6 3" xfId="33244" xr:uid="{5FEE5806-B695-4B01-9447-CDD2D38D050E}"/>
    <cellStyle name="Comma 2 2 3 2 3 5 7" xfId="11340" xr:uid="{2B636B66-379D-47DF-9121-74F22093BEE0}"/>
    <cellStyle name="Comma 2 2 3 2 3 5 7 2" xfId="47848" xr:uid="{FA0D1391-3207-42DD-AF8C-4F4779FB5243}"/>
    <cellStyle name="Comma 2 2 3 2 3 5 7 3" xfId="29594" xr:uid="{68CF5266-802B-4922-B9F7-3F2E1B8B8273}"/>
    <cellStyle name="Comma 2 2 3 2 3 5 8" xfId="7690" xr:uid="{C124E5D8-F2DC-411A-8384-4F076F1E375F}"/>
    <cellStyle name="Comma 2 2 3 2 3 5 8 2" xfId="44198" xr:uid="{0948BB09-8A92-49E7-8A0B-ACD1BE6E52DC}"/>
    <cellStyle name="Comma 2 2 3 2 3 5 8 3" xfId="25944" xr:uid="{932D114B-584B-4C73-A25F-CB3E38D4F099}"/>
    <cellStyle name="Comma 2 2 3 2 3 5 9" xfId="4040" xr:uid="{C27EE75A-A378-48B8-88C0-AC4979943D45}"/>
    <cellStyle name="Comma 2 2 3 2 3 5 9 2" xfId="40548" xr:uid="{9DEAD08C-CA40-489E-BFDB-D212772D0993}"/>
    <cellStyle name="Comma 2 2 3 2 3 5 9 3" xfId="22294" xr:uid="{0366301F-E2D8-4205-9010-04D3A57210BB}"/>
    <cellStyle name="Comma 2 2 3 2 3 6" xfId="286" xr:uid="{EB7FC9F0-0C22-4715-AAF5-F857AB527935}"/>
    <cellStyle name="Comma 2 2 3 2 3 6 10" xfId="36794" xr:uid="{8FFDC9F8-83BD-4923-8104-62153CF9A7A8}"/>
    <cellStyle name="Comma 2 2 3 2 3 6 11" xfId="18540" xr:uid="{13CFBC03-7702-45A4-871E-3923C36B6A36}"/>
    <cellStyle name="Comma 2 2 3 2 3 6 2" xfId="3206" xr:uid="{683B81BE-FC22-4172-A22B-9DFED2806D2A}"/>
    <cellStyle name="Comma 2 2 3 2 3 6 2 2" xfId="17806" xr:uid="{C8F2ACC9-F531-48FD-967F-C92493A4AD86}"/>
    <cellStyle name="Comma 2 2 3 2 3 6 2 2 2" xfId="54314" xr:uid="{5D678EC9-3CEF-4A08-AAB6-AF4121024CE0}"/>
    <cellStyle name="Comma 2 2 3 2 3 6 2 2 3" xfId="36060" xr:uid="{BF10EF59-CCDB-44AC-94B4-71334B84AE79}"/>
    <cellStyle name="Comma 2 2 3 2 3 6 2 3" xfId="14156" xr:uid="{9D54E598-2C93-4A93-BADF-E416B0666675}"/>
    <cellStyle name="Comma 2 2 3 2 3 6 2 3 2" xfId="50664" xr:uid="{4614323B-6230-4970-B082-C91FA3656492}"/>
    <cellStyle name="Comma 2 2 3 2 3 6 2 3 3" xfId="32410" xr:uid="{869ABBF2-3DBD-44A7-8C5D-8F37748CCAEB}"/>
    <cellStyle name="Comma 2 2 3 2 3 6 2 4" xfId="10506" xr:uid="{CA3EB586-6B1D-4987-B1DE-3F578AE3257C}"/>
    <cellStyle name="Comma 2 2 3 2 3 6 2 4 2" xfId="47014" xr:uid="{F927BA31-5F44-4D38-804A-1B1CD7C071AF}"/>
    <cellStyle name="Comma 2 2 3 2 3 6 2 4 3" xfId="28760" xr:uid="{2786B11F-60C1-40AB-A3BF-110DC9F2C45C}"/>
    <cellStyle name="Comma 2 2 3 2 3 6 2 5" xfId="6856" xr:uid="{FD3266C0-8420-41F2-8641-13104AA537FF}"/>
    <cellStyle name="Comma 2 2 3 2 3 6 2 5 2" xfId="43364" xr:uid="{E3031AEE-B654-42E5-898B-9EC71440113C}"/>
    <cellStyle name="Comma 2 2 3 2 3 6 2 5 3" xfId="25110" xr:uid="{9B36879A-889A-4B0E-8A54-9510F5DD8F8B}"/>
    <cellStyle name="Comma 2 2 3 2 3 6 2 6" xfId="39714" xr:uid="{305EE078-DD2F-4C8D-A0A4-B710F6C9CBE3}"/>
    <cellStyle name="Comma 2 2 3 2 3 6 2 7" xfId="21460" xr:uid="{E6625C0B-344B-466D-B1B3-2F6F85FE0C2B}"/>
    <cellStyle name="Comma 2 2 3 2 3 6 3" xfId="2476" xr:uid="{86D50A70-19C0-40E4-A8FD-CBD538B2155E}"/>
    <cellStyle name="Comma 2 2 3 2 3 6 3 2" xfId="17076" xr:uid="{A826F70C-B2F5-440F-AE2D-3608D613A105}"/>
    <cellStyle name="Comma 2 2 3 2 3 6 3 2 2" xfId="53584" xr:uid="{7C1EAE02-AFEC-48C3-8748-FA9FAE4922D4}"/>
    <cellStyle name="Comma 2 2 3 2 3 6 3 2 3" xfId="35330" xr:uid="{D3B66ED7-CA1E-4573-9495-8B8EF3C9362A}"/>
    <cellStyle name="Comma 2 2 3 2 3 6 3 3" xfId="13426" xr:uid="{D6ABBCB9-7D02-442B-AEBA-DDCADC84C9C7}"/>
    <cellStyle name="Comma 2 2 3 2 3 6 3 3 2" xfId="49934" xr:uid="{5E5D6AD8-F084-41E6-A7EC-14F33D89AD20}"/>
    <cellStyle name="Comma 2 2 3 2 3 6 3 3 3" xfId="31680" xr:uid="{38FDBE44-8E3E-4D08-97EE-B60BC6883EE6}"/>
    <cellStyle name="Comma 2 2 3 2 3 6 3 4" xfId="9776" xr:uid="{3D647E4F-1932-48B4-8152-145F2607A8A1}"/>
    <cellStyle name="Comma 2 2 3 2 3 6 3 4 2" xfId="46284" xr:uid="{8CD735EF-AA3B-4B21-929C-5373CCED86DD}"/>
    <cellStyle name="Comma 2 2 3 2 3 6 3 4 3" xfId="28030" xr:uid="{8D9F5E08-ABDA-4110-A81A-632E08A29060}"/>
    <cellStyle name="Comma 2 2 3 2 3 6 3 5" xfId="6126" xr:uid="{720598B3-CB6F-4B66-A15D-62D84AC06514}"/>
    <cellStyle name="Comma 2 2 3 2 3 6 3 5 2" xfId="42634" xr:uid="{081BA223-B206-4D97-A30A-D91E4ABC2CD0}"/>
    <cellStyle name="Comma 2 2 3 2 3 6 3 5 3" xfId="24380" xr:uid="{30E17C96-E8A3-4C99-99B7-6F07605C28FE}"/>
    <cellStyle name="Comma 2 2 3 2 3 6 3 6" xfId="38984" xr:uid="{06395BCF-E2D8-4A1F-B18C-CEE32B0365BB}"/>
    <cellStyle name="Comma 2 2 3 2 3 6 3 7" xfId="20730" xr:uid="{DC545CA7-AE03-43D7-89EA-26635EA44377}"/>
    <cellStyle name="Comma 2 2 3 2 3 6 4" xfId="1746" xr:uid="{55DA2A37-CA44-4DA3-AA1E-8C2B8FC0D524}"/>
    <cellStyle name="Comma 2 2 3 2 3 6 4 2" xfId="16346" xr:uid="{225989DD-B1D6-4C61-9A69-06F77447F030}"/>
    <cellStyle name="Comma 2 2 3 2 3 6 4 2 2" xfId="52854" xr:uid="{D103D673-7A92-45EF-B1A6-38AD1374CCBC}"/>
    <cellStyle name="Comma 2 2 3 2 3 6 4 2 3" xfId="34600" xr:uid="{2210BEA0-9D69-4A75-9046-15B76538F332}"/>
    <cellStyle name="Comma 2 2 3 2 3 6 4 3" xfId="12696" xr:uid="{973C555C-3DD1-48B4-8E4D-38B49CAB5ACB}"/>
    <cellStyle name="Comma 2 2 3 2 3 6 4 3 2" xfId="49204" xr:uid="{42FD361A-2766-4BE2-AA61-66599A658A8D}"/>
    <cellStyle name="Comma 2 2 3 2 3 6 4 3 3" xfId="30950" xr:uid="{A8D67042-5ECB-46C2-AF7A-4C0D85006278}"/>
    <cellStyle name="Comma 2 2 3 2 3 6 4 4" xfId="9046" xr:uid="{FBE246CE-4AC3-44E3-AA8C-BA9E1B46EF74}"/>
    <cellStyle name="Comma 2 2 3 2 3 6 4 4 2" xfId="45554" xr:uid="{91E4C5AC-C149-4F95-BA6A-0D57B49F1099}"/>
    <cellStyle name="Comma 2 2 3 2 3 6 4 4 3" xfId="27300" xr:uid="{DC939890-2D38-4173-B7A1-37E65C2D6C80}"/>
    <cellStyle name="Comma 2 2 3 2 3 6 4 5" xfId="5396" xr:uid="{F7EC8507-E18A-434A-8D52-33C1CE4F8BF2}"/>
    <cellStyle name="Comma 2 2 3 2 3 6 4 5 2" xfId="41904" xr:uid="{CA12D6B3-11B1-4411-BA45-CDAD748E6E98}"/>
    <cellStyle name="Comma 2 2 3 2 3 6 4 5 3" xfId="23650" xr:uid="{41E228BB-9DFB-455F-8C0A-00C10F9643E0}"/>
    <cellStyle name="Comma 2 2 3 2 3 6 4 6" xfId="38254" xr:uid="{4B9C4CF1-887A-478F-B607-B7957F9F4E54}"/>
    <cellStyle name="Comma 2 2 3 2 3 6 4 7" xfId="20000" xr:uid="{9EF6A878-03DA-4CE5-8F8F-038DF5028831}"/>
    <cellStyle name="Comma 2 2 3 2 3 6 5" xfId="1016" xr:uid="{47F36111-83AE-4100-BDCE-5A808D52560C}"/>
    <cellStyle name="Comma 2 2 3 2 3 6 5 2" xfId="15616" xr:uid="{8DFBB21F-CA46-4877-8503-2CB20BD9761B}"/>
    <cellStyle name="Comma 2 2 3 2 3 6 5 2 2" xfId="52124" xr:uid="{57E5F934-782E-4E90-BDFD-5ADBD69C3596}"/>
    <cellStyle name="Comma 2 2 3 2 3 6 5 2 3" xfId="33870" xr:uid="{5F88D513-78C7-4E79-81C6-CE6143DF6E0C}"/>
    <cellStyle name="Comma 2 2 3 2 3 6 5 3" xfId="11966" xr:uid="{D030A9AD-65BE-4EEF-B288-7D27DCFA51E4}"/>
    <cellStyle name="Comma 2 2 3 2 3 6 5 3 2" xfId="48474" xr:uid="{B5F7D541-408C-456D-AF42-6220696E4D6F}"/>
    <cellStyle name="Comma 2 2 3 2 3 6 5 3 3" xfId="30220" xr:uid="{0A31B2CD-B787-48E3-A17C-06400D4A4B58}"/>
    <cellStyle name="Comma 2 2 3 2 3 6 5 4" xfId="8316" xr:uid="{D6131E6C-FF02-4447-B292-778ABBEB3B6A}"/>
    <cellStyle name="Comma 2 2 3 2 3 6 5 4 2" xfId="44824" xr:uid="{271D952F-0946-44B5-9DB9-493C41FEEB8F}"/>
    <cellStyle name="Comma 2 2 3 2 3 6 5 4 3" xfId="26570" xr:uid="{A1B7D14A-55DA-468D-8871-BC88BADA5782}"/>
    <cellStyle name="Comma 2 2 3 2 3 6 5 5" xfId="4666" xr:uid="{2CA6F10B-8125-4FD6-9A0C-31F57BBFA5E2}"/>
    <cellStyle name="Comma 2 2 3 2 3 6 5 5 2" xfId="41174" xr:uid="{AA6ECE71-2684-4B77-87A1-249FF62ABBF0}"/>
    <cellStyle name="Comma 2 2 3 2 3 6 5 5 3" xfId="22920" xr:uid="{BCF3BF71-50FA-4611-AFB1-65B6556A68B6}"/>
    <cellStyle name="Comma 2 2 3 2 3 6 5 6" xfId="37524" xr:uid="{6CF080D2-0E67-4002-A018-F36B7D534CDF}"/>
    <cellStyle name="Comma 2 2 3 2 3 6 5 7" xfId="19270" xr:uid="{F20B8B23-E12E-4398-AD10-A1F93612DE78}"/>
    <cellStyle name="Comma 2 2 3 2 3 6 6" xfId="14886" xr:uid="{CE880223-08A0-475A-B0A0-3774A56E6514}"/>
    <cellStyle name="Comma 2 2 3 2 3 6 6 2" xfId="51394" xr:uid="{1B64263A-CE6B-4F9B-B1E7-14C8AD3311BA}"/>
    <cellStyle name="Comma 2 2 3 2 3 6 6 3" xfId="33140" xr:uid="{F4766289-E523-4B17-BD48-7A57EBD51D88}"/>
    <cellStyle name="Comma 2 2 3 2 3 6 7" xfId="11236" xr:uid="{0C536860-F1D0-4D2F-BE00-124D7B1D0EF1}"/>
    <cellStyle name="Comma 2 2 3 2 3 6 7 2" xfId="47744" xr:uid="{46EBBEBA-E250-4553-9F34-A714323A6DCC}"/>
    <cellStyle name="Comma 2 2 3 2 3 6 7 3" xfId="29490" xr:uid="{C93D8CBB-6812-4CC6-8B41-C9F75C3606DF}"/>
    <cellStyle name="Comma 2 2 3 2 3 6 8" xfId="7586" xr:uid="{1332D9CD-DD2A-4D10-B3A0-764F353AAB80}"/>
    <cellStyle name="Comma 2 2 3 2 3 6 8 2" xfId="44094" xr:uid="{85248D88-5CA0-45D7-8F90-B6F184F1F8C5}"/>
    <cellStyle name="Comma 2 2 3 2 3 6 8 3" xfId="25840" xr:uid="{421E9E90-EDB2-4CC8-8ED9-F274ABD15243}"/>
    <cellStyle name="Comma 2 2 3 2 3 6 9" xfId="3936" xr:uid="{1FBB8BE7-396A-4C15-AFF4-BB3EC37A09F3}"/>
    <cellStyle name="Comma 2 2 3 2 3 6 9 2" xfId="40444" xr:uid="{EB0015D8-9152-4E15-A75F-C70EBA234C24}"/>
    <cellStyle name="Comma 2 2 3 2 3 6 9 3" xfId="22190" xr:uid="{FEE9BDDA-1A7C-4101-8255-7EE3B5AFC6F0}"/>
    <cellStyle name="Comma 2 2 3 2 3 7" xfId="182" xr:uid="{93CAD9EC-D96A-438F-8C1B-60B7FD2853E0}"/>
    <cellStyle name="Comma 2 2 3 2 3 7 10" xfId="36690" xr:uid="{58519436-53EA-49C2-BB07-33AFCA779A2C}"/>
    <cellStyle name="Comma 2 2 3 2 3 7 11" xfId="18436" xr:uid="{E286DDC4-4BAE-43B4-8D4E-6088BEC30735}"/>
    <cellStyle name="Comma 2 2 3 2 3 7 2" xfId="3102" xr:uid="{C1F6A6C7-46C5-4ACD-B61E-4A39943D9E51}"/>
    <cellStyle name="Comma 2 2 3 2 3 7 2 2" xfId="17702" xr:uid="{57EB1800-9A7B-436D-A7DD-0AE4D7312F19}"/>
    <cellStyle name="Comma 2 2 3 2 3 7 2 2 2" xfId="54210" xr:uid="{88B501A8-5546-46B0-802E-2AD140FE7DB9}"/>
    <cellStyle name="Comma 2 2 3 2 3 7 2 2 3" xfId="35956" xr:uid="{E83FA914-95F8-44AC-9368-3DE9AA72C0B4}"/>
    <cellStyle name="Comma 2 2 3 2 3 7 2 3" xfId="14052" xr:uid="{7A70F383-4B02-4B66-8F48-D3AD455090D9}"/>
    <cellStyle name="Comma 2 2 3 2 3 7 2 3 2" xfId="50560" xr:uid="{ECD2D178-B7FD-49C3-AA63-8080769D8447}"/>
    <cellStyle name="Comma 2 2 3 2 3 7 2 3 3" xfId="32306" xr:uid="{76A0F6EF-22A1-4965-BC5B-C313A2013928}"/>
    <cellStyle name="Comma 2 2 3 2 3 7 2 4" xfId="10402" xr:uid="{22187BBB-0DFC-470E-BEA9-3952A11C622B}"/>
    <cellStyle name="Comma 2 2 3 2 3 7 2 4 2" xfId="46910" xr:uid="{1494DDAF-FB59-4F16-8E5D-62200A4FAFB0}"/>
    <cellStyle name="Comma 2 2 3 2 3 7 2 4 3" xfId="28656" xr:uid="{CFEE505F-971B-4DA5-A495-3869E2CA1353}"/>
    <cellStyle name="Comma 2 2 3 2 3 7 2 5" xfId="6752" xr:uid="{E59CEE90-450C-4D5C-B7EB-0997A5C0FBA9}"/>
    <cellStyle name="Comma 2 2 3 2 3 7 2 5 2" xfId="43260" xr:uid="{DE2398D1-0373-4344-89AA-3100359871A2}"/>
    <cellStyle name="Comma 2 2 3 2 3 7 2 5 3" xfId="25006" xr:uid="{A7EA4288-264E-4420-B891-5D026990E5D6}"/>
    <cellStyle name="Comma 2 2 3 2 3 7 2 6" xfId="39610" xr:uid="{63CD8F72-C5D0-46FC-AB07-AB8221E3BEB7}"/>
    <cellStyle name="Comma 2 2 3 2 3 7 2 7" xfId="21356" xr:uid="{E920345F-00F7-422D-8D67-F218D2071CCA}"/>
    <cellStyle name="Comma 2 2 3 2 3 7 3" xfId="2372" xr:uid="{BA8ECE0B-7A62-4A88-990A-AE0A0A97BFDA}"/>
    <cellStyle name="Comma 2 2 3 2 3 7 3 2" xfId="16972" xr:uid="{30A21F88-E9C0-4E25-81A1-E5490DC1AB2C}"/>
    <cellStyle name="Comma 2 2 3 2 3 7 3 2 2" xfId="53480" xr:uid="{44A1B9ED-9DAF-4B66-9F32-86DA3E5C63DC}"/>
    <cellStyle name="Comma 2 2 3 2 3 7 3 2 3" xfId="35226" xr:uid="{E504B1A8-51C8-4497-98F9-A1ED3BBE6321}"/>
    <cellStyle name="Comma 2 2 3 2 3 7 3 3" xfId="13322" xr:uid="{E72BED37-7DC0-4DD6-81E3-C044FCB8CCF1}"/>
    <cellStyle name="Comma 2 2 3 2 3 7 3 3 2" xfId="49830" xr:uid="{50E86CC3-FD63-4B70-AE57-E87ABC18F1A1}"/>
    <cellStyle name="Comma 2 2 3 2 3 7 3 3 3" xfId="31576" xr:uid="{90F41473-9D23-4069-876D-161BE69C17DC}"/>
    <cellStyle name="Comma 2 2 3 2 3 7 3 4" xfId="9672" xr:uid="{777D607F-5C67-4101-91F6-B9F629BAB84F}"/>
    <cellStyle name="Comma 2 2 3 2 3 7 3 4 2" xfId="46180" xr:uid="{B7D8136E-AA06-44E0-802B-3C6B054DE558}"/>
    <cellStyle name="Comma 2 2 3 2 3 7 3 4 3" xfId="27926" xr:uid="{8BC9A267-D03C-4013-A94D-9EE1A2A10768}"/>
    <cellStyle name="Comma 2 2 3 2 3 7 3 5" xfId="6022" xr:uid="{DE97A706-4B58-4B1C-988D-990F6284510E}"/>
    <cellStyle name="Comma 2 2 3 2 3 7 3 5 2" xfId="42530" xr:uid="{6853B1D7-8DC0-4FFB-B341-D4D08592004C}"/>
    <cellStyle name="Comma 2 2 3 2 3 7 3 5 3" xfId="24276" xr:uid="{39FF3ED3-284F-4551-A3AA-AF8CFD60DCA6}"/>
    <cellStyle name="Comma 2 2 3 2 3 7 3 6" xfId="38880" xr:uid="{D97A3554-3E08-42BC-B064-8DB85E7A12FC}"/>
    <cellStyle name="Comma 2 2 3 2 3 7 3 7" xfId="20626" xr:uid="{D17B7558-6235-494A-B78A-68C1A3BD7C31}"/>
    <cellStyle name="Comma 2 2 3 2 3 7 4" xfId="1642" xr:uid="{CAB09567-D252-49B5-9790-FBE27583CBB7}"/>
    <cellStyle name="Comma 2 2 3 2 3 7 4 2" xfId="16242" xr:uid="{8824D118-7B00-48AA-8449-A510A22F7BFF}"/>
    <cellStyle name="Comma 2 2 3 2 3 7 4 2 2" xfId="52750" xr:uid="{789B7FDF-C6F6-497D-AADA-B24509D3DDC6}"/>
    <cellStyle name="Comma 2 2 3 2 3 7 4 2 3" xfId="34496" xr:uid="{01EFA53C-CCCB-4845-8672-47C5711D7FBB}"/>
    <cellStyle name="Comma 2 2 3 2 3 7 4 3" xfId="12592" xr:uid="{DA2713B6-F392-4AA1-906B-B3AD8503ADB1}"/>
    <cellStyle name="Comma 2 2 3 2 3 7 4 3 2" xfId="49100" xr:uid="{0DC5BF1E-476C-4153-9F29-FA8F90330B56}"/>
    <cellStyle name="Comma 2 2 3 2 3 7 4 3 3" xfId="30846" xr:uid="{6FD5C391-B434-4879-87C7-0F3411CE8BA0}"/>
    <cellStyle name="Comma 2 2 3 2 3 7 4 4" xfId="8942" xr:uid="{D1EF9282-AF8E-4573-88FA-A5D0696D566A}"/>
    <cellStyle name="Comma 2 2 3 2 3 7 4 4 2" xfId="45450" xr:uid="{9AE30044-CEBB-406B-B166-C1A3D9A1D13B}"/>
    <cellStyle name="Comma 2 2 3 2 3 7 4 4 3" xfId="27196" xr:uid="{BAFF2E24-2918-4CDF-A817-220901495E2F}"/>
    <cellStyle name="Comma 2 2 3 2 3 7 4 5" xfId="5292" xr:uid="{38921E44-559A-47CD-8BBE-5EF33EA60CDF}"/>
    <cellStyle name="Comma 2 2 3 2 3 7 4 5 2" xfId="41800" xr:uid="{E51722CF-296D-4A71-80C3-F98D39F30E93}"/>
    <cellStyle name="Comma 2 2 3 2 3 7 4 5 3" xfId="23546" xr:uid="{2DF3745D-AAE1-49D6-8176-D9727F021549}"/>
    <cellStyle name="Comma 2 2 3 2 3 7 4 6" xfId="38150" xr:uid="{393709EA-9015-4EC0-AD78-1DA0F98200F7}"/>
    <cellStyle name="Comma 2 2 3 2 3 7 4 7" xfId="19896" xr:uid="{D5746980-1A6C-4DE0-A1F4-D4B92317DCAF}"/>
    <cellStyle name="Comma 2 2 3 2 3 7 5" xfId="912" xr:uid="{9EEA2759-558F-4230-8B07-D18286DC1FCF}"/>
    <cellStyle name="Comma 2 2 3 2 3 7 5 2" xfId="15512" xr:uid="{771E7AED-5869-454A-8C7D-EA30FD469A7B}"/>
    <cellStyle name="Comma 2 2 3 2 3 7 5 2 2" xfId="52020" xr:uid="{E1AEBD7D-AB9F-4103-BC66-038C582F8635}"/>
    <cellStyle name="Comma 2 2 3 2 3 7 5 2 3" xfId="33766" xr:uid="{F2464C5F-1BE6-4E3C-B260-832C1742A397}"/>
    <cellStyle name="Comma 2 2 3 2 3 7 5 3" xfId="11862" xr:uid="{A9766FFC-0F29-4948-A6AF-E539EBE4B613}"/>
    <cellStyle name="Comma 2 2 3 2 3 7 5 3 2" xfId="48370" xr:uid="{091549D8-51C8-4E2C-A93B-14478E2E4094}"/>
    <cellStyle name="Comma 2 2 3 2 3 7 5 3 3" xfId="30116" xr:uid="{B37F03DB-27F3-4A03-BA45-9D0087FEE342}"/>
    <cellStyle name="Comma 2 2 3 2 3 7 5 4" xfId="8212" xr:uid="{122EACA1-011A-4BCB-A018-460143831470}"/>
    <cellStyle name="Comma 2 2 3 2 3 7 5 4 2" xfId="44720" xr:uid="{54E8A0E6-41A5-4E95-963A-9F616B91572D}"/>
    <cellStyle name="Comma 2 2 3 2 3 7 5 4 3" xfId="26466" xr:uid="{785B393A-166C-449F-BA02-0ADE51DE369A}"/>
    <cellStyle name="Comma 2 2 3 2 3 7 5 5" xfId="4562" xr:uid="{C3E7B602-FAF5-4530-A3B8-0C1CD96D1921}"/>
    <cellStyle name="Comma 2 2 3 2 3 7 5 5 2" xfId="41070" xr:uid="{29AC6B12-9130-46F2-8B20-EAF4AA445B3F}"/>
    <cellStyle name="Comma 2 2 3 2 3 7 5 5 3" xfId="22816" xr:uid="{A24F0500-3EC7-4265-9682-0E755255F692}"/>
    <cellStyle name="Comma 2 2 3 2 3 7 5 6" xfId="37420" xr:uid="{FB59F6DB-5D67-469E-9CC1-B22BE8C3CCC5}"/>
    <cellStyle name="Comma 2 2 3 2 3 7 5 7" xfId="19166" xr:uid="{DFC2E225-58B6-460E-9AF3-18F5BC417505}"/>
    <cellStyle name="Comma 2 2 3 2 3 7 6" xfId="14782" xr:uid="{4F2E4510-ABE4-4955-A6B9-A240CC7F346B}"/>
    <cellStyle name="Comma 2 2 3 2 3 7 6 2" xfId="51290" xr:uid="{505199E3-0527-4802-B7E0-1B7F38CDEBB4}"/>
    <cellStyle name="Comma 2 2 3 2 3 7 6 3" xfId="33036" xr:uid="{AA6A6B94-9E54-4277-B2BC-2AB38664A8B0}"/>
    <cellStyle name="Comma 2 2 3 2 3 7 7" xfId="11132" xr:uid="{30730519-E9FE-4B7B-BB6F-94686E7C2C8B}"/>
    <cellStyle name="Comma 2 2 3 2 3 7 7 2" xfId="47640" xr:uid="{81D086DE-1A1D-40C5-8E90-DA3C7F41648B}"/>
    <cellStyle name="Comma 2 2 3 2 3 7 7 3" xfId="29386" xr:uid="{27E255A7-1A0F-4A34-B83E-F0C730E6F2BF}"/>
    <cellStyle name="Comma 2 2 3 2 3 7 8" xfId="7482" xr:uid="{CD6F826D-C28F-404D-ACBE-A09098D7D150}"/>
    <cellStyle name="Comma 2 2 3 2 3 7 8 2" xfId="43990" xr:uid="{BC33C194-0DF1-4AEF-B6C6-2A006977CFE3}"/>
    <cellStyle name="Comma 2 2 3 2 3 7 8 3" xfId="25736" xr:uid="{B3694046-7353-4461-8A3E-1957E2FD620E}"/>
    <cellStyle name="Comma 2 2 3 2 3 7 9" xfId="3832" xr:uid="{DEE8444F-359B-468F-844A-CAB37B46DE37}"/>
    <cellStyle name="Comma 2 2 3 2 3 7 9 2" xfId="40340" xr:uid="{7808507D-EEB6-4902-B1F8-BBBAF5224190}"/>
    <cellStyle name="Comma 2 2 3 2 3 7 9 3" xfId="22086" xr:uid="{1A9EB467-78B8-4367-A55F-29B47AE12419}"/>
    <cellStyle name="Comma 2 2 3 2 3 8" xfId="2998" xr:uid="{BEC0AB45-7F84-4E9E-960A-1771F09D2EC2}"/>
    <cellStyle name="Comma 2 2 3 2 3 8 2" xfId="17598" xr:uid="{DE3BFDFD-1075-43DB-894B-04D9F6B080B3}"/>
    <cellStyle name="Comma 2 2 3 2 3 8 2 2" xfId="54106" xr:uid="{3E3D0D9E-F803-44D7-A82C-86FCCB584E4F}"/>
    <cellStyle name="Comma 2 2 3 2 3 8 2 3" xfId="35852" xr:uid="{6B7C7CEE-853C-430E-B551-8B1297C162AE}"/>
    <cellStyle name="Comma 2 2 3 2 3 8 3" xfId="13948" xr:uid="{F934EDF3-3C85-4BC3-ADF8-486BCBF393B6}"/>
    <cellStyle name="Comma 2 2 3 2 3 8 3 2" xfId="50456" xr:uid="{A079606F-7180-47EA-9C95-3157D742D421}"/>
    <cellStyle name="Comma 2 2 3 2 3 8 3 3" xfId="32202" xr:uid="{AD958786-D0B0-4367-A703-F325AFE8148F}"/>
    <cellStyle name="Comma 2 2 3 2 3 8 4" xfId="10298" xr:uid="{2F09ABFD-87D3-4A8E-BBD3-328DFD878585}"/>
    <cellStyle name="Comma 2 2 3 2 3 8 4 2" xfId="46806" xr:uid="{988F089E-62A2-422E-BEE3-66CD9031D43E}"/>
    <cellStyle name="Comma 2 2 3 2 3 8 4 3" xfId="28552" xr:uid="{3E344C56-AA29-469A-BF40-D71E6404429A}"/>
    <cellStyle name="Comma 2 2 3 2 3 8 5" xfId="6648" xr:uid="{C865D123-7FB7-4E67-82D8-C2512F568CDE}"/>
    <cellStyle name="Comma 2 2 3 2 3 8 5 2" xfId="43156" xr:uid="{4E898BE1-E3DE-4EB4-A94B-EE50A8B83B46}"/>
    <cellStyle name="Comma 2 2 3 2 3 8 5 3" xfId="24902" xr:uid="{5A86AA29-6798-4667-B5F7-C6018C38D326}"/>
    <cellStyle name="Comma 2 2 3 2 3 8 6" xfId="39506" xr:uid="{B6F9C2A5-7695-4568-B861-448717FEF76C}"/>
    <cellStyle name="Comma 2 2 3 2 3 8 7" xfId="21252" xr:uid="{AB699ED9-11F0-4668-80C3-4886FB3F91DA}"/>
    <cellStyle name="Comma 2 2 3 2 3 9" xfId="2268" xr:uid="{8EC87471-5952-4F52-8AA4-3EF0D6AD2EA6}"/>
    <cellStyle name="Comma 2 2 3 2 3 9 2" xfId="16868" xr:uid="{45FECE20-3288-44A4-8F60-6C4C5C20ED59}"/>
    <cellStyle name="Comma 2 2 3 2 3 9 2 2" xfId="53376" xr:uid="{0C3BDD66-1563-4D74-B7BB-DAA43339C0D5}"/>
    <cellStyle name="Comma 2 2 3 2 3 9 2 3" xfId="35122" xr:uid="{CB781CFD-47AB-4777-B955-7ED352A4CBD4}"/>
    <cellStyle name="Comma 2 2 3 2 3 9 3" xfId="13218" xr:uid="{BBE5FC25-7824-4EA3-94F1-1723410DA869}"/>
    <cellStyle name="Comma 2 2 3 2 3 9 3 2" xfId="49726" xr:uid="{7030F385-8882-4694-89A6-1F2444FAC5DA}"/>
    <cellStyle name="Comma 2 2 3 2 3 9 3 3" xfId="31472" xr:uid="{DBFA036E-AE22-4953-A3E9-77081B3A43D7}"/>
    <cellStyle name="Comma 2 2 3 2 3 9 4" xfId="9568" xr:uid="{B433F9BD-61E0-4D1E-9421-7D2346D06857}"/>
    <cellStyle name="Comma 2 2 3 2 3 9 4 2" xfId="46076" xr:uid="{5635C4F4-B93A-4455-9693-D9BFEA44B908}"/>
    <cellStyle name="Comma 2 2 3 2 3 9 4 3" xfId="27822" xr:uid="{2A994605-6F8A-48E8-8F69-B619D222B4A5}"/>
    <cellStyle name="Comma 2 2 3 2 3 9 5" xfId="5918" xr:uid="{834B04D3-6626-442D-B9FD-4ACACF471815}"/>
    <cellStyle name="Comma 2 2 3 2 3 9 5 2" xfId="42426" xr:uid="{88830E08-2A49-48A9-B0EB-47D8C0452144}"/>
    <cellStyle name="Comma 2 2 3 2 3 9 5 3" xfId="24172" xr:uid="{5151104B-B19E-4ED5-83E9-826E2B39C44E}"/>
    <cellStyle name="Comma 2 2 3 2 3 9 6" xfId="38776" xr:uid="{06B84020-4C74-40DB-9F7F-C009F136043E}"/>
    <cellStyle name="Comma 2 2 3 2 3 9 7" xfId="20522" xr:uid="{328C71B2-8AD0-4662-A3D6-CA6834111FC6}"/>
    <cellStyle name="Comma 2 2 3 2 4" xfId="670" xr:uid="{B30C60CD-615A-494E-9A43-CFA670FF8BD6}"/>
    <cellStyle name="Comma 2 2 3 2 4 10" xfId="37178" xr:uid="{C8F0A3C3-9BBE-4BEF-87E3-E52330A7452D}"/>
    <cellStyle name="Comma 2 2 3 2 4 11" xfId="18924" xr:uid="{C251C6D7-9141-447D-97A2-4B5ECF3C336D}"/>
    <cellStyle name="Comma 2 2 3 2 4 2" xfId="3590" xr:uid="{2187E487-9729-4D48-BF13-F758B2AB38A9}"/>
    <cellStyle name="Comma 2 2 3 2 4 2 2" xfId="18190" xr:uid="{CFAC3A34-086B-4540-B3F3-BF17639D5834}"/>
    <cellStyle name="Comma 2 2 3 2 4 2 2 2" xfId="54698" xr:uid="{0206CC53-A880-4AE2-BC4E-54CCC76DDD6F}"/>
    <cellStyle name="Comma 2 2 3 2 4 2 2 3" xfId="36444" xr:uid="{E4DC2B1B-AEF2-4217-B194-982952DFE450}"/>
    <cellStyle name="Comma 2 2 3 2 4 2 3" xfId="14540" xr:uid="{FDA4B7AA-494F-4C89-8B20-A50A48163091}"/>
    <cellStyle name="Comma 2 2 3 2 4 2 3 2" xfId="51048" xr:uid="{99DBD4A3-5987-425A-A3E0-9F98262112CE}"/>
    <cellStyle name="Comma 2 2 3 2 4 2 3 3" xfId="32794" xr:uid="{A9F223F2-E30C-4594-80BC-75D6DAEDC697}"/>
    <cellStyle name="Comma 2 2 3 2 4 2 4" xfId="10890" xr:uid="{6431877B-6781-46B9-A66D-CA730F968A95}"/>
    <cellStyle name="Comma 2 2 3 2 4 2 4 2" xfId="47398" xr:uid="{C2425712-586F-4539-A21D-912D64A7F9BC}"/>
    <cellStyle name="Comma 2 2 3 2 4 2 4 3" xfId="29144" xr:uid="{0241850A-1B3F-4354-99BE-CBD2B93DF340}"/>
    <cellStyle name="Comma 2 2 3 2 4 2 5" xfId="7240" xr:uid="{BA9A3EAF-2366-410A-9ADB-B55AF797B07C}"/>
    <cellStyle name="Comma 2 2 3 2 4 2 5 2" xfId="43748" xr:uid="{14FBECFD-378F-408C-AE38-71CAABA2A8D6}"/>
    <cellStyle name="Comma 2 2 3 2 4 2 5 3" xfId="25494" xr:uid="{BF45A211-2B63-4E6F-A47D-9A855DDCB1AC}"/>
    <cellStyle name="Comma 2 2 3 2 4 2 6" xfId="40098" xr:uid="{21DA458E-A487-4765-B8CD-3CE31CECEBBC}"/>
    <cellStyle name="Comma 2 2 3 2 4 2 7" xfId="21844" xr:uid="{ED66E166-6734-48B5-B81E-574E77B41B28}"/>
    <cellStyle name="Comma 2 2 3 2 4 3" xfId="2860" xr:uid="{2AC107DC-8324-4041-980C-FE6D362509FD}"/>
    <cellStyle name="Comma 2 2 3 2 4 3 2" xfId="17460" xr:uid="{1234360A-97A4-483B-8661-426C46AABD6E}"/>
    <cellStyle name="Comma 2 2 3 2 4 3 2 2" xfId="53968" xr:uid="{312EE0BA-AB73-46B1-B343-0584A96E22D5}"/>
    <cellStyle name="Comma 2 2 3 2 4 3 2 3" xfId="35714" xr:uid="{0861AA63-7FFA-4462-B5F6-CD5FD3ADED49}"/>
    <cellStyle name="Comma 2 2 3 2 4 3 3" xfId="13810" xr:uid="{65BC7512-73D1-45CB-9118-C8DA75D49105}"/>
    <cellStyle name="Comma 2 2 3 2 4 3 3 2" xfId="50318" xr:uid="{F115A2DF-4029-4549-AF17-A5231919C644}"/>
    <cellStyle name="Comma 2 2 3 2 4 3 3 3" xfId="32064" xr:uid="{23A78837-DF36-4115-9694-3B88AFA89C2B}"/>
    <cellStyle name="Comma 2 2 3 2 4 3 4" xfId="10160" xr:uid="{842B90F1-AC3C-4373-9FDE-7F4CAA26BDAA}"/>
    <cellStyle name="Comma 2 2 3 2 4 3 4 2" xfId="46668" xr:uid="{C5A83241-FE40-47C0-8103-B25EA6710053}"/>
    <cellStyle name="Comma 2 2 3 2 4 3 4 3" xfId="28414" xr:uid="{13619E8F-BA12-4D4A-916C-252CB8E65A98}"/>
    <cellStyle name="Comma 2 2 3 2 4 3 5" xfId="6510" xr:uid="{4D376B2F-FB63-47AA-8879-62385006FC5A}"/>
    <cellStyle name="Comma 2 2 3 2 4 3 5 2" xfId="43018" xr:uid="{6243B512-FE17-4762-A58B-C5B701C3365F}"/>
    <cellStyle name="Comma 2 2 3 2 4 3 5 3" xfId="24764" xr:uid="{30D4DD14-F106-48B9-94E2-8F52943438AA}"/>
    <cellStyle name="Comma 2 2 3 2 4 3 6" xfId="39368" xr:uid="{30629B6B-A281-4438-B55A-177DE2876796}"/>
    <cellStyle name="Comma 2 2 3 2 4 3 7" xfId="21114" xr:uid="{595234CF-D083-4590-8B32-048B1BCC229B}"/>
    <cellStyle name="Comma 2 2 3 2 4 4" xfId="2130" xr:uid="{71F32D1F-FC97-4102-B10A-92A24EB3C7E7}"/>
    <cellStyle name="Comma 2 2 3 2 4 4 2" xfId="16730" xr:uid="{103C2103-0B58-4596-A00F-CB2F7756F170}"/>
    <cellStyle name="Comma 2 2 3 2 4 4 2 2" xfId="53238" xr:uid="{EEE567D4-7060-4EC7-A1E0-A26A7B37CE20}"/>
    <cellStyle name="Comma 2 2 3 2 4 4 2 3" xfId="34984" xr:uid="{4FD12D76-9291-4127-8DF8-675FF22ED3DF}"/>
    <cellStyle name="Comma 2 2 3 2 4 4 3" xfId="13080" xr:uid="{C7F7F73A-5865-481B-82C6-785ACBDAFD5D}"/>
    <cellStyle name="Comma 2 2 3 2 4 4 3 2" xfId="49588" xr:uid="{D0DAB21C-543B-48E6-982A-A9D02275DB18}"/>
    <cellStyle name="Comma 2 2 3 2 4 4 3 3" xfId="31334" xr:uid="{5E54A635-A9B7-4D0B-818E-FFC74FC8AC82}"/>
    <cellStyle name="Comma 2 2 3 2 4 4 4" xfId="9430" xr:uid="{23981A8C-2DE2-4260-AB45-28265E8675EC}"/>
    <cellStyle name="Comma 2 2 3 2 4 4 4 2" xfId="45938" xr:uid="{F1B3DAA2-5CEC-40D5-A865-593A610ADD6B}"/>
    <cellStyle name="Comma 2 2 3 2 4 4 4 3" xfId="27684" xr:uid="{0D4EA16D-186A-418E-8649-CEC3663EEA9D}"/>
    <cellStyle name="Comma 2 2 3 2 4 4 5" xfId="5780" xr:uid="{059258E3-0F1A-4DE7-A3B2-7F017F96A4BC}"/>
    <cellStyle name="Comma 2 2 3 2 4 4 5 2" xfId="42288" xr:uid="{DEED1186-192C-481D-A00E-DB27215BF999}"/>
    <cellStyle name="Comma 2 2 3 2 4 4 5 3" xfId="24034" xr:uid="{684DE5EA-F8E8-4711-BF67-1F79A9385131}"/>
    <cellStyle name="Comma 2 2 3 2 4 4 6" xfId="38638" xr:uid="{9E9554FC-D878-4B5C-80AA-2D74A41E99CE}"/>
    <cellStyle name="Comma 2 2 3 2 4 4 7" xfId="20384" xr:uid="{E62016FB-371E-4784-9D55-D9AFDB91377C}"/>
    <cellStyle name="Comma 2 2 3 2 4 5" xfId="1400" xr:uid="{86CAC4D1-A514-4ABF-B21F-8AF344F80F08}"/>
    <cellStyle name="Comma 2 2 3 2 4 5 2" xfId="16000" xr:uid="{FCF17B4F-39A4-4791-B3AD-8BD2DB9AD993}"/>
    <cellStyle name="Comma 2 2 3 2 4 5 2 2" xfId="52508" xr:uid="{3D70CB5A-4E08-4F00-9818-CE275A58C18B}"/>
    <cellStyle name="Comma 2 2 3 2 4 5 2 3" xfId="34254" xr:uid="{51DBDC55-60F2-44CD-B062-61F47FF7E1D6}"/>
    <cellStyle name="Comma 2 2 3 2 4 5 3" xfId="12350" xr:uid="{15B052AD-6FA0-405E-BFB3-E8C9BC72C334}"/>
    <cellStyle name="Comma 2 2 3 2 4 5 3 2" xfId="48858" xr:uid="{34F5B7A4-279C-49B8-84A1-E6CFDF72BCF4}"/>
    <cellStyle name="Comma 2 2 3 2 4 5 3 3" xfId="30604" xr:uid="{EA95BA69-6B75-471F-BECA-4BAD8EA47AA7}"/>
    <cellStyle name="Comma 2 2 3 2 4 5 4" xfId="8700" xr:uid="{9AF09DB0-4059-4BB7-B635-B0E7D0B25C42}"/>
    <cellStyle name="Comma 2 2 3 2 4 5 4 2" xfId="45208" xr:uid="{B99F45EA-5F66-4245-A469-251CD0E0E347}"/>
    <cellStyle name="Comma 2 2 3 2 4 5 4 3" xfId="26954" xr:uid="{75E003BB-FC01-485A-B5F4-CD4E1575852C}"/>
    <cellStyle name="Comma 2 2 3 2 4 5 5" xfId="5050" xr:uid="{4E478E57-2FD3-422F-BF3A-C779C8850470}"/>
    <cellStyle name="Comma 2 2 3 2 4 5 5 2" xfId="41558" xr:uid="{8D6ABCB5-9EBF-4FB0-9887-4936AC210FEB}"/>
    <cellStyle name="Comma 2 2 3 2 4 5 5 3" xfId="23304" xr:uid="{2231539B-F074-42B4-A1FA-72F2F92BBFC9}"/>
    <cellStyle name="Comma 2 2 3 2 4 5 6" xfId="37908" xr:uid="{C86389B9-F804-4694-B769-7E4FDC226438}"/>
    <cellStyle name="Comma 2 2 3 2 4 5 7" xfId="19654" xr:uid="{4B4327FB-8ACF-4FAD-95BF-AC661823C16D}"/>
    <cellStyle name="Comma 2 2 3 2 4 6" xfId="15270" xr:uid="{B448CBEB-975F-4F90-87A8-9BEE3BA1ABD0}"/>
    <cellStyle name="Comma 2 2 3 2 4 6 2" xfId="51778" xr:uid="{472C4B83-16CD-4512-AABD-21E0BBC7AD5B}"/>
    <cellStyle name="Comma 2 2 3 2 4 6 3" xfId="33524" xr:uid="{F2F83B07-DB12-47F5-87D0-ED51AA3A7D26}"/>
    <cellStyle name="Comma 2 2 3 2 4 7" xfId="11620" xr:uid="{E187BD22-F9E3-4750-AC07-1F67AE3E27F8}"/>
    <cellStyle name="Comma 2 2 3 2 4 7 2" xfId="48128" xr:uid="{D91B75F7-C122-41BA-90B0-E3A8A433DC45}"/>
    <cellStyle name="Comma 2 2 3 2 4 7 3" xfId="29874" xr:uid="{7C1814B6-E864-4679-986E-F6B8ACFAF51C}"/>
    <cellStyle name="Comma 2 2 3 2 4 8" xfId="7970" xr:uid="{15AFBFDA-194F-466B-82FA-E0CB75ED5354}"/>
    <cellStyle name="Comma 2 2 3 2 4 8 2" xfId="44478" xr:uid="{D4A76830-4168-452A-AA40-89DE52E79EA9}"/>
    <cellStyle name="Comma 2 2 3 2 4 8 3" xfId="26224" xr:uid="{CAB51D42-AB34-4646-8D0F-FB9046332527}"/>
    <cellStyle name="Comma 2 2 3 2 4 9" xfId="4320" xr:uid="{BC92B0E1-A86C-4052-90C3-8DDB7BE47808}"/>
    <cellStyle name="Comma 2 2 3 2 4 9 2" xfId="40828" xr:uid="{01DA0E93-BEAC-417A-B015-5EC436203DED}"/>
    <cellStyle name="Comma 2 2 3 2 4 9 3" xfId="22574" xr:uid="{8919106D-25A1-413C-B78A-C1822F791FA2}"/>
    <cellStyle name="Comma 2 2 3 2 5" xfId="566" xr:uid="{66FDF960-D86E-4FE9-BC9B-D3C9DB4F5532}"/>
    <cellStyle name="Comma 2 2 3 2 5 10" xfId="37074" xr:uid="{1271F8A0-2DE7-410C-AA27-D185CEA8915D}"/>
    <cellStyle name="Comma 2 2 3 2 5 11" xfId="18820" xr:uid="{39B39A3C-81F9-499D-8F18-C93BF1EBAF69}"/>
    <cellStyle name="Comma 2 2 3 2 5 2" xfId="3486" xr:uid="{16772AE6-8644-4377-94E8-87B5221888CA}"/>
    <cellStyle name="Comma 2 2 3 2 5 2 2" xfId="18086" xr:uid="{069FC692-650C-458D-BDAD-D285D19F85EF}"/>
    <cellStyle name="Comma 2 2 3 2 5 2 2 2" xfId="54594" xr:uid="{0EC4B11E-3B79-495A-B821-DDA6F259D0F0}"/>
    <cellStyle name="Comma 2 2 3 2 5 2 2 3" xfId="36340" xr:uid="{78BDB85E-E5F9-46BF-BDAE-257A25A5367A}"/>
    <cellStyle name="Comma 2 2 3 2 5 2 3" xfId="14436" xr:uid="{162BDE69-93DA-4F56-B8B8-A252B368E6C7}"/>
    <cellStyle name="Comma 2 2 3 2 5 2 3 2" xfId="50944" xr:uid="{3ADFE19B-3FCE-45A9-BA03-06F672DA6D14}"/>
    <cellStyle name="Comma 2 2 3 2 5 2 3 3" xfId="32690" xr:uid="{C4807852-8622-445B-AABE-19A1461E8004}"/>
    <cellStyle name="Comma 2 2 3 2 5 2 4" xfId="10786" xr:uid="{74B06049-6347-42C6-A6A0-8E24B240165A}"/>
    <cellStyle name="Comma 2 2 3 2 5 2 4 2" xfId="47294" xr:uid="{4D7AF032-FA6D-4554-AC4D-79BF0878F305}"/>
    <cellStyle name="Comma 2 2 3 2 5 2 4 3" xfId="29040" xr:uid="{DDD454A5-C15F-40CD-9569-D5B7C71B3FC0}"/>
    <cellStyle name="Comma 2 2 3 2 5 2 5" xfId="7136" xr:uid="{5C83B81E-EF75-4143-85E9-60EC473E0753}"/>
    <cellStyle name="Comma 2 2 3 2 5 2 5 2" xfId="43644" xr:uid="{44E6E40A-005A-4AD8-8177-09392F3C28D4}"/>
    <cellStyle name="Comma 2 2 3 2 5 2 5 3" xfId="25390" xr:uid="{80BB4FB1-AC01-445D-A4C6-16CABB0A4A06}"/>
    <cellStyle name="Comma 2 2 3 2 5 2 6" xfId="39994" xr:uid="{42CB3234-2373-4A55-AC19-D4C241A77FBF}"/>
    <cellStyle name="Comma 2 2 3 2 5 2 7" xfId="21740" xr:uid="{7EF35CAE-C451-43CB-B353-C070741FFC7E}"/>
    <cellStyle name="Comma 2 2 3 2 5 3" xfId="2756" xr:uid="{47B13685-E899-4852-8906-FFCEA49860A3}"/>
    <cellStyle name="Comma 2 2 3 2 5 3 2" xfId="17356" xr:uid="{D09DB4CC-1A95-461C-8D57-C2AF2FF38F36}"/>
    <cellStyle name="Comma 2 2 3 2 5 3 2 2" xfId="53864" xr:uid="{1E4D1C22-0A06-4CF3-B4B0-50A56912467B}"/>
    <cellStyle name="Comma 2 2 3 2 5 3 2 3" xfId="35610" xr:uid="{3BD74D8E-3298-44C3-A032-E139E8178429}"/>
    <cellStyle name="Comma 2 2 3 2 5 3 3" xfId="13706" xr:uid="{636FD1D7-B623-475B-A5F7-04FFA8A31B20}"/>
    <cellStyle name="Comma 2 2 3 2 5 3 3 2" xfId="50214" xr:uid="{517CB2D1-2696-4AE3-AC88-CDC468C7EB83}"/>
    <cellStyle name="Comma 2 2 3 2 5 3 3 3" xfId="31960" xr:uid="{FB1C8687-FBF1-4B7D-983F-62204C6A73CB}"/>
    <cellStyle name="Comma 2 2 3 2 5 3 4" xfId="10056" xr:uid="{F1249510-1E87-4B57-9565-CE852EC0BF17}"/>
    <cellStyle name="Comma 2 2 3 2 5 3 4 2" xfId="46564" xr:uid="{44D83A6A-DD0C-461C-9624-26F906D971B1}"/>
    <cellStyle name="Comma 2 2 3 2 5 3 4 3" xfId="28310" xr:uid="{87C2C892-9EF4-48E2-A78D-DA96F5D82876}"/>
    <cellStyle name="Comma 2 2 3 2 5 3 5" xfId="6406" xr:uid="{FCE703CD-1E1D-43C9-B1A4-781D6308AE8E}"/>
    <cellStyle name="Comma 2 2 3 2 5 3 5 2" xfId="42914" xr:uid="{A76B173B-D27D-4090-B91A-4D2B8F654BDA}"/>
    <cellStyle name="Comma 2 2 3 2 5 3 5 3" xfId="24660" xr:uid="{E4F606D0-7D77-40A4-9744-920067879D54}"/>
    <cellStyle name="Comma 2 2 3 2 5 3 6" xfId="39264" xr:uid="{505D9017-A14C-4AA5-854A-FEAF160B428E}"/>
    <cellStyle name="Comma 2 2 3 2 5 3 7" xfId="21010" xr:uid="{C93EF39F-4971-4B6A-9372-B7C4230F35C0}"/>
    <cellStyle name="Comma 2 2 3 2 5 4" xfId="2026" xr:uid="{730030FD-C196-4620-99B6-60305E28B409}"/>
    <cellStyle name="Comma 2 2 3 2 5 4 2" xfId="16626" xr:uid="{C4B3346D-E598-4BFF-8F11-6A58C7A57AE9}"/>
    <cellStyle name="Comma 2 2 3 2 5 4 2 2" xfId="53134" xr:uid="{A91AAC17-84F4-429B-B7AC-25AE804E823F}"/>
    <cellStyle name="Comma 2 2 3 2 5 4 2 3" xfId="34880" xr:uid="{F6D72FB2-696D-4C86-905B-1B6E4CA7252E}"/>
    <cellStyle name="Comma 2 2 3 2 5 4 3" xfId="12976" xr:uid="{D02BAD98-181A-46E6-BBDD-08A1AB0E7B76}"/>
    <cellStyle name="Comma 2 2 3 2 5 4 3 2" xfId="49484" xr:uid="{5AC2D98F-492B-4B33-BBFE-D60A99D583E6}"/>
    <cellStyle name="Comma 2 2 3 2 5 4 3 3" xfId="31230" xr:uid="{02A73D1C-A3D5-49B3-80B9-AE47E02375CF}"/>
    <cellStyle name="Comma 2 2 3 2 5 4 4" xfId="9326" xr:uid="{248D2CC2-2AB2-4314-871B-B35C2F60BA84}"/>
    <cellStyle name="Comma 2 2 3 2 5 4 4 2" xfId="45834" xr:uid="{0929C728-3210-430F-BD40-CDB38B2FA6D5}"/>
    <cellStyle name="Comma 2 2 3 2 5 4 4 3" xfId="27580" xr:uid="{73930D59-53CE-4855-9D60-D6ACEACE3C97}"/>
    <cellStyle name="Comma 2 2 3 2 5 4 5" xfId="5676" xr:uid="{C4ED82FC-B118-4DDF-9383-55D4FE290F4D}"/>
    <cellStyle name="Comma 2 2 3 2 5 4 5 2" xfId="42184" xr:uid="{8C0F0B16-D4F0-4C64-B0B4-523366FDC838}"/>
    <cellStyle name="Comma 2 2 3 2 5 4 5 3" xfId="23930" xr:uid="{5A9FFA8A-91F3-4EAE-B61D-85EA28D1435E}"/>
    <cellStyle name="Comma 2 2 3 2 5 4 6" xfId="38534" xr:uid="{78DCD600-38B9-4E8D-90BE-B79AD7A14611}"/>
    <cellStyle name="Comma 2 2 3 2 5 4 7" xfId="20280" xr:uid="{CD584149-B3A8-4843-8FF1-764EAC970BE2}"/>
    <cellStyle name="Comma 2 2 3 2 5 5" xfId="1296" xr:uid="{457AF1E4-D4B0-41E4-9F47-9791722746BA}"/>
    <cellStyle name="Comma 2 2 3 2 5 5 2" xfId="15896" xr:uid="{57DF1530-9E79-4FF3-8844-93619522D1FF}"/>
    <cellStyle name="Comma 2 2 3 2 5 5 2 2" xfId="52404" xr:uid="{426DC047-4EC5-4A71-94A3-585C65149271}"/>
    <cellStyle name="Comma 2 2 3 2 5 5 2 3" xfId="34150" xr:uid="{FF4BA6F4-25F2-4214-A52F-DA0741C14AAE}"/>
    <cellStyle name="Comma 2 2 3 2 5 5 3" xfId="12246" xr:uid="{BBF86B83-1584-4DFB-876A-1E3A1A02B3C7}"/>
    <cellStyle name="Comma 2 2 3 2 5 5 3 2" xfId="48754" xr:uid="{F17940AC-F900-46AB-AF47-07225EC791F4}"/>
    <cellStyle name="Comma 2 2 3 2 5 5 3 3" xfId="30500" xr:uid="{8D11F41A-A196-4E7D-A5B9-F06F66E75A3D}"/>
    <cellStyle name="Comma 2 2 3 2 5 5 4" xfId="8596" xr:uid="{22BECDFB-5EF4-4B92-AFEE-0956921234A4}"/>
    <cellStyle name="Comma 2 2 3 2 5 5 4 2" xfId="45104" xr:uid="{F271788E-23E7-4538-811F-117C6C1F6CF1}"/>
    <cellStyle name="Comma 2 2 3 2 5 5 4 3" xfId="26850" xr:uid="{0F0D6B59-47AE-4B48-8D5B-CA30A9EB6475}"/>
    <cellStyle name="Comma 2 2 3 2 5 5 5" xfId="4946" xr:uid="{CB080524-9409-4EF9-A4A7-BDA3005E046A}"/>
    <cellStyle name="Comma 2 2 3 2 5 5 5 2" xfId="41454" xr:uid="{F066AF04-1E82-4F81-9352-D4696B34DC9C}"/>
    <cellStyle name="Comma 2 2 3 2 5 5 5 3" xfId="23200" xr:uid="{24AAC087-6F20-48C9-8F2F-1152E38A8072}"/>
    <cellStyle name="Comma 2 2 3 2 5 5 6" xfId="37804" xr:uid="{09BEF621-D685-4BAE-940B-C7CD09B55DB9}"/>
    <cellStyle name="Comma 2 2 3 2 5 5 7" xfId="19550" xr:uid="{ACBB88F0-0F38-4BB6-AF6F-F8E950292311}"/>
    <cellStyle name="Comma 2 2 3 2 5 6" xfId="15166" xr:uid="{422C4F55-3E67-45AC-A1E7-1759798C5579}"/>
    <cellStyle name="Comma 2 2 3 2 5 6 2" xfId="51674" xr:uid="{CC08DC3D-CA15-4F8A-97E1-B6187A63CEC6}"/>
    <cellStyle name="Comma 2 2 3 2 5 6 3" xfId="33420" xr:uid="{0FF30BEF-0F6F-46AA-8BBE-4CC6BE174046}"/>
    <cellStyle name="Comma 2 2 3 2 5 7" xfId="11516" xr:uid="{162D7C65-1AD4-4CDB-8CF7-B21E2EDB1A9F}"/>
    <cellStyle name="Comma 2 2 3 2 5 7 2" xfId="48024" xr:uid="{8C1DC1F9-0239-4EE0-AA6D-9C2EF30E38A4}"/>
    <cellStyle name="Comma 2 2 3 2 5 7 3" xfId="29770" xr:uid="{99E12812-BB2C-408B-A71C-D9FA50E85FD9}"/>
    <cellStyle name="Comma 2 2 3 2 5 8" xfId="7866" xr:uid="{60397343-E483-47A1-B867-91F82D83A15E}"/>
    <cellStyle name="Comma 2 2 3 2 5 8 2" xfId="44374" xr:uid="{DE644CC8-92FE-4E3C-B0C8-A707099129E9}"/>
    <cellStyle name="Comma 2 2 3 2 5 8 3" xfId="26120" xr:uid="{43733016-F31F-49EE-830C-539EC05F8BF5}"/>
    <cellStyle name="Comma 2 2 3 2 5 9" xfId="4216" xr:uid="{218D8497-4213-4A5E-A20B-19B880DF64C8}"/>
    <cellStyle name="Comma 2 2 3 2 5 9 2" xfId="40724" xr:uid="{D4CC6E18-AF22-40D9-8A2C-A15C53F5D875}"/>
    <cellStyle name="Comma 2 2 3 2 5 9 3" xfId="22470" xr:uid="{7D3E61EF-7168-47CB-861A-B24B16EE03DF}"/>
    <cellStyle name="Comma 2 2 3 2 6" xfId="462" xr:uid="{C3827E0C-6E7E-4B47-868F-6AE9BD999E0E}"/>
    <cellStyle name="Comma 2 2 3 2 6 10" xfId="36970" xr:uid="{F3396DBE-0A36-4D65-BED5-5B4A8CD96C70}"/>
    <cellStyle name="Comma 2 2 3 2 6 11" xfId="18716" xr:uid="{9404C839-9E05-43BA-A861-B4D91A041945}"/>
    <cellStyle name="Comma 2 2 3 2 6 2" xfId="3382" xr:uid="{01CF9F19-802B-44C8-9AB5-8AE4CF7F0D07}"/>
    <cellStyle name="Comma 2 2 3 2 6 2 2" xfId="17982" xr:uid="{A3E205EE-3CE2-4945-983C-B983862F6128}"/>
    <cellStyle name="Comma 2 2 3 2 6 2 2 2" xfId="54490" xr:uid="{75AB119F-CAA5-44D4-A3EC-E8E30A3F3742}"/>
    <cellStyle name="Comma 2 2 3 2 6 2 2 3" xfId="36236" xr:uid="{FA22947E-2E93-4870-99B8-AE31172674AD}"/>
    <cellStyle name="Comma 2 2 3 2 6 2 3" xfId="14332" xr:uid="{C9BBBB09-07E3-49A6-ADCC-255EC882B0E2}"/>
    <cellStyle name="Comma 2 2 3 2 6 2 3 2" xfId="50840" xr:uid="{F60C6A98-EFA6-40D6-BFF3-3202DD8717FB}"/>
    <cellStyle name="Comma 2 2 3 2 6 2 3 3" xfId="32586" xr:uid="{7F0D3113-8F12-46D3-A5A3-EEFEA5CE7590}"/>
    <cellStyle name="Comma 2 2 3 2 6 2 4" xfId="10682" xr:uid="{896F48DB-0D94-4779-9C30-6A0BF2747108}"/>
    <cellStyle name="Comma 2 2 3 2 6 2 4 2" xfId="47190" xr:uid="{C56A9F4F-98C1-4B6B-86BF-9ED90166AD0C}"/>
    <cellStyle name="Comma 2 2 3 2 6 2 4 3" xfId="28936" xr:uid="{83C90613-30FE-4831-B707-45371C6CCD11}"/>
    <cellStyle name="Comma 2 2 3 2 6 2 5" xfId="7032" xr:uid="{0C76811E-4611-4CCF-9DC4-DB4F5FFE621F}"/>
    <cellStyle name="Comma 2 2 3 2 6 2 5 2" xfId="43540" xr:uid="{214EA7D9-2C8E-4A1B-8A4F-BF2E34F73755}"/>
    <cellStyle name="Comma 2 2 3 2 6 2 5 3" xfId="25286" xr:uid="{C3DC59DB-4D4E-4095-82A3-99C57BAC72F0}"/>
    <cellStyle name="Comma 2 2 3 2 6 2 6" xfId="39890" xr:uid="{CE098452-30C7-4B06-A493-F9AF60188319}"/>
    <cellStyle name="Comma 2 2 3 2 6 2 7" xfId="21636" xr:uid="{71D4966A-6284-4394-9EB4-B2D2812074A1}"/>
    <cellStyle name="Comma 2 2 3 2 6 3" xfId="2652" xr:uid="{063C5244-F6F3-4EB5-93A2-3B53F8A1EAEA}"/>
    <cellStyle name="Comma 2 2 3 2 6 3 2" xfId="17252" xr:uid="{3C0999DA-D06B-4313-B5A2-1531FFF832A4}"/>
    <cellStyle name="Comma 2 2 3 2 6 3 2 2" xfId="53760" xr:uid="{5AB0A5D4-F0AF-4F08-B81C-AF0A750316BE}"/>
    <cellStyle name="Comma 2 2 3 2 6 3 2 3" xfId="35506" xr:uid="{57C34460-07CB-4E5D-9975-7F734D4F3B0C}"/>
    <cellStyle name="Comma 2 2 3 2 6 3 3" xfId="13602" xr:uid="{5F5C6D3A-4A05-4F78-BE17-350EDC920131}"/>
    <cellStyle name="Comma 2 2 3 2 6 3 3 2" xfId="50110" xr:uid="{739EFD73-19EF-4C73-AE0E-149B2A9D6899}"/>
    <cellStyle name="Comma 2 2 3 2 6 3 3 3" xfId="31856" xr:uid="{6864CCB2-2B97-47AA-962E-B4486D00647E}"/>
    <cellStyle name="Comma 2 2 3 2 6 3 4" xfId="9952" xr:uid="{AD7DB6CE-E909-43F5-9741-E5EB68FD4AE0}"/>
    <cellStyle name="Comma 2 2 3 2 6 3 4 2" xfId="46460" xr:uid="{0F88311A-9E7E-4376-B405-912A75F0D12E}"/>
    <cellStyle name="Comma 2 2 3 2 6 3 4 3" xfId="28206" xr:uid="{7144346E-93D2-4365-BA02-0D019E25039E}"/>
    <cellStyle name="Comma 2 2 3 2 6 3 5" xfId="6302" xr:uid="{CFDB7571-C296-4731-9847-D0A0FEDF6DFD}"/>
    <cellStyle name="Comma 2 2 3 2 6 3 5 2" xfId="42810" xr:uid="{FC0AB003-8A98-4FA5-8FE0-7F9705A9FE43}"/>
    <cellStyle name="Comma 2 2 3 2 6 3 5 3" xfId="24556" xr:uid="{37D12B37-A509-4312-BAD3-5CE1C30B17A3}"/>
    <cellStyle name="Comma 2 2 3 2 6 3 6" xfId="39160" xr:uid="{45AFAC73-CDBC-4A4E-BFD7-B1C7F8043456}"/>
    <cellStyle name="Comma 2 2 3 2 6 3 7" xfId="20906" xr:uid="{1ED37FB7-5ABE-48AF-9781-35DD22E75933}"/>
    <cellStyle name="Comma 2 2 3 2 6 4" xfId="1922" xr:uid="{DA6F9FD3-4485-49E6-9843-1D2A6963CF8B}"/>
    <cellStyle name="Comma 2 2 3 2 6 4 2" xfId="16522" xr:uid="{D4100CA4-23B1-4A4E-A01C-A41CD0B9610D}"/>
    <cellStyle name="Comma 2 2 3 2 6 4 2 2" xfId="53030" xr:uid="{D04C7286-BC04-434A-834F-8B845E5ECB5D}"/>
    <cellStyle name="Comma 2 2 3 2 6 4 2 3" xfId="34776" xr:uid="{3E8497DC-FF74-4883-A535-90B2DBBB4BC0}"/>
    <cellStyle name="Comma 2 2 3 2 6 4 3" xfId="12872" xr:uid="{0DF50861-0C11-48DE-A01E-62FE9E72C1FF}"/>
    <cellStyle name="Comma 2 2 3 2 6 4 3 2" xfId="49380" xr:uid="{28A62E63-284E-4B0D-8530-5568B15D0B33}"/>
    <cellStyle name="Comma 2 2 3 2 6 4 3 3" xfId="31126" xr:uid="{65AB8E30-C2CF-4A32-9B78-CE2E81B3144A}"/>
    <cellStyle name="Comma 2 2 3 2 6 4 4" xfId="9222" xr:uid="{20767DB1-92AC-44FF-BD3B-E8EBDB78D736}"/>
    <cellStyle name="Comma 2 2 3 2 6 4 4 2" xfId="45730" xr:uid="{C941F1EC-7922-4819-A33F-EB8C1DFEF5F9}"/>
    <cellStyle name="Comma 2 2 3 2 6 4 4 3" xfId="27476" xr:uid="{5A9EBC1D-CC72-4E7E-BEF7-FE42D213256E}"/>
    <cellStyle name="Comma 2 2 3 2 6 4 5" xfId="5572" xr:uid="{F8624EFB-34D6-4033-8272-DC7DD8BC97A5}"/>
    <cellStyle name="Comma 2 2 3 2 6 4 5 2" xfId="42080" xr:uid="{9DB0FC2C-4E55-42A6-BCDB-2A2CA396C841}"/>
    <cellStyle name="Comma 2 2 3 2 6 4 5 3" xfId="23826" xr:uid="{5450F146-E15D-48D0-9474-FC6044DA2745}"/>
    <cellStyle name="Comma 2 2 3 2 6 4 6" xfId="38430" xr:uid="{2EDF8854-36FD-4178-B860-15C3343A4EF3}"/>
    <cellStyle name="Comma 2 2 3 2 6 4 7" xfId="20176" xr:uid="{0CF2ABA7-D669-47AE-8A82-38D6DC619100}"/>
    <cellStyle name="Comma 2 2 3 2 6 5" xfId="1192" xr:uid="{A02CAA43-D8BD-4FDA-860C-49E9B0319072}"/>
    <cellStyle name="Comma 2 2 3 2 6 5 2" xfId="15792" xr:uid="{AB9B7B1A-0AA6-41ED-BE8B-BDFBE2F8FE17}"/>
    <cellStyle name="Comma 2 2 3 2 6 5 2 2" xfId="52300" xr:uid="{7D7A04A1-EB4C-46BA-8C2E-0016CCC0D98D}"/>
    <cellStyle name="Comma 2 2 3 2 6 5 2 3" xfId="34046" xr:uid="{E3E4025B-D463-4C7E-8BAA-27C940EA0569}"/>
    <cellStyle name="Comma 2 2 3 2 6 5 3" xfId="12142" xr:uid="{587316BD-9992-48F5-8197-B1307B62F2E7}"/>
    <cellStyle name="Comma 2 2 3 2 6 5 3 2" xfId="48650" xr:uid="{2767617F-4D47-4AD8-9745-CDEAA86F8F3D}"/>
    <cellStyle name="Comma 2 2 3 2 6 5 3 3" xfId="30396" xr:uid="{8CC2D3CA-F7A5-402F-9D12-FF7A883CFE75}"/>
    <cellStyle name="Comma 2 2 3 2 6 5 4" xfId="8492" xr:uid="{9E2E34EF-2058-457A-8CFC-9B1075DA1441}"/>
    <cellStyle name="Comma 2 2 3 2 6 5 4 2" xfId="45000" xr:uid="{5EB40DE3-705F-4014-931D-95C4F80F1C1F}"/>
    <cellStyle name="Comma 2 2 3 2 6 5 4 3" xfId="26746" xr:uid="{E59F94C3-8C2A-43A8-B0A1-386C16A27E38}"/>
    <cellStyle name="Comma 2 2 3 2 6 5 5" xfId="4842" xr:uid="{26DACEBD-750F-413A-A051-B77141948C4F}"/>
    <cellStyle name="Comma 2 2 3 2 6 5 5 2" xfId="41350" xr:uid="{380D1173-CEAD-454D-AA68-724D74AC6301}"/>
    <cellStyle name="Comma 2 2 3 2 6 5 5 3" xfId="23096" xr:uid="{91C07FA0-C2AC-411D-A9B7-7874192D12CA}"/>
    <cellStyle name="Comma 2 2 3 2 6 5 6" xfId="37700" xr:uid="{B0BD29E1-EDAC-44E8-9548-22FEC8BE4FFF}"/>
    <cellStyle name="Comma 2 2 3 2 6 5 7" xfId="19446" xr:uid="{B995C89B-1370-4550-B677-D1E748641133}"/>
    <cellStyle name="Comma 2 2 3 2 6 6" xfId="15062" xr:uid="{E9F518C5-2D28-4EF9-AB24-70964CA4B5E3}"/>
    <cellStyle name="Comma 2 2 3 2 6 6 2" xfId="51570" xr:uid="{8ED57B49-0840-4FBF-B374-BF6724E5E4F7}"/>
    <cellStyle name="Comma 2 2 3 2 6 6 3" xfId="33316" xr:uid="{1DEBC5BA-054F-438A-92A9-9846A4DB0963}"/>
    <cellStyle name="Comma 2 2 3 2 6 7" xfId="11412" xr:uid="{B2854608-35A6-4854-826B-46B02961CBBD}"/>
    <cellStyle name="Comma 2 2 3 2 6 7 2" xfId="47920" xr:uid="{79EA4373-24BB-4FA1-A1A9-DB13ADBDDCEB}"/>
    <cellStyle name="Comma 2 2 3 2 6 7 3" xfId="29666" xr:uid="{4C51FE23-DD6E-4D00-B5A6-C11E70D36D05}"/>
    <cellStyle name="Comma 2 2 3 2 6 8" xfId="7762" xr:uid="{ADA4C6F1-1BC1-4680-B806-94BBF24E19AB}"/>
    <cellStyle name="Comma 2 2 3 2 6 8 2" xfId="44270" xr:uid="{E993801A-F98D-4638-95D4-8225A687FCFD}"/>
    <cellStyle name="Comma 2 2 3 2 6 8 3" xfId="26016" xr:uid="{6C22C918-DD5F-4784-B28C-D3E5EA964CF5}"/>
    <cellStyle name="Comma 2 2 3 2 6 9" xfId="4112" xr:uid="{ED910DF5-2499-4162-BA24-93C747FA3BE0}"/>
    <cellStyle name="Comma 2 2 3 2 6 9 2" xfId="40620" xr:uid="{5EF7EC01-436E-4153-9E32-CD8EA93B339C}"/>
    <cellStyle name="Comma 2 2 3 2 6 9 3" xfId="22366" xr:uid="{C388375F-2392-4228-AECD-75DE3E0F7E48}"/>
    <cellStyle name="Comma 2 2 3 2 7" xfId="358" xr:uid="{AB5B32C9-CFBE-48E0-8ED8-8652486E5131}"/>
    <cellStyle name="Comma 2 2 3 2 7 10" xfId="36866" xr:uid="{AE7C31D8-B22F-4F1B-9CEA-4F8BDE1F4F36}"/>
    <cellStyle name="Comma 2 2 3 2 7 11" xfId="18612" xr:uid="{67656ADB-6BCB-4886-9C08-189EF9060DCC}"/>
    <cellStyle name="Comma 2 2 3 2 7 2" xfId="3278" xr:uid="{35A57B0C-C2E6-411D-B6D4-1AC1A23F17C2}"/>
    <cellStyle name="Comma 2 2 3 2 7 2 2" xfId="17878" xr:uid="{EB063385-50A2-40BF-8F70-5DB0DF18777F}"/>
    <cellStyle name="Comma 2 2 3 2 7 2 2 2" xfId="54386" xr:uid="{200A9FA5-CDB9-478B-A14E-D0B67F327673}"/>
    <cellStyle name="Comma 2 2 3 2 7 2 2 3" xfId="36132" xr:uid="{00C26A81-4D33-421D-BB41-2CC40A0803A4}"/>
    <cellStyle name="Comma 2 2 3 2 7 2 3" xfId="14228" xr:uid="{D7362771-D9B0-4620-8816-1C2D9013E94D}"/>
    <cellStyle name="Comma 2 2 3 2 7 2 3 2" xfId="50736" xr:uid="{8BAC2286-26ED-457A-91FB-196E206DE744}"/>
    <cellStyle name="Comma 2 2 3 2 7 2 3 3" xfId="32482" xr:uid="{8A3CA8F8-017C-4FA5-B2AC-067370394EF0}"/>
    <cellStyle name="Comma 2 2 3 2 7 2 4" xfId="10578" xr:uid="{FB6D7135-3709-431B-A649-52E9C4BA21E1}"/>
    <cellStyle name="Comma 2 2 3 2 7 2 4 2" xfId="47086" xr:uid="{EE3F69E4-B808-4F8B-A539-F25E9B14642C}"/>
    <cellStyle name="Comma 2 2 3 2 7 2 4 3" xfId="28832" xr:uid="{22382B6F-47C7-4B8D-AF83-4716C1EF18B4}"/>
    <cellStyle name="Comma 2 2 3 2 7 2 5" xfId="6928" xr:uid="{3BEAC8F9-7339-490F-A724-95B7FBDEA11C}"/>
    <cellStyle name="Comma 2 2 3 2 7 2 5 2" xfId="43436" xr:uid="{7281FB83-9AAD-46F3-9674-68DA715EA922}"/>
    <cellStyle name="Comma 2 2 3 2 7 2 5 3" xfId="25182" xr:uid="{CD6FE14D-F39A-4676-A99D-4801C5BEFD37}"/>
    <cellStyle name="Comma 2 2 3 2 7 2 6" xfId="39786" xr:uid="{87554F56-B80F-4BD0-BF0C-70AF9F84A701}"/>
    <cellStyle name="Comma 2 2 3 2 7 2 7" xfId="21532" xr:uid="{24F3D498-6AA1-4095-907B-509F1E80FB3D}"/>
    <cellStyle name="Comma 2 2 3 2 7 3" xfId="2548" xr:uid="{79267C3C-C10C-455D-995B-CED92613920D}"/>
    <cellStyle name="Comma 2 2 3 2 7 3 2" xfId="17148" xr:uid="{072A1B4A-C071-431F-8118-BBBEE0C37339}"/>
    <cellStyle name="Comma 2 2 3 2 7 3 2 2" xfId="53656" xr:uid="{00055049-BA04-48FA-9938-8ED3457928D9}"/>
    <cellStyle name="Comma 2 2 3 2 7 3 2 3" xfId="35402" xr:uid="{E5076456-AE40-48EB-95C6-6F999C35EE84}"/>
    <cellStyle name="Comma 2 2 3 2 7 3 3" xfId="13498" xr:uid="{8EFE9DC4-99A2-47BE-B4E5-7F8E6817089D}"/>
    <cellStyle name="Comma 2 2 3 2 7 3 3 2" xfId="50006" xr:uid="{14514003-BD6D-41F4-8847-E51010952F1B}"/>
    <cellStyle name="Comma 2 2 3 2 7 3 3 3" xfId="31752" xr:uid="{4AAF0C9C-B783-4DDA-B559-37D4430CD02C}"/>
    <cellStyle name="Comma 2 2 3 2 7 3 4" xfId="9848" xr:uid="{F7BD6730-597A-481D-99FC-FD50916CA206}"/>
    <cellStyle name="Comma 2 2 3 2 7 3 4 2" xfId="46356" xr:uid="{9138EFD6-242A-4602-881A-A5741460A9EE}"/>
    <cellStyle name="Comma 2 2 3 2 7 3 4 3" xfId="28102" xr:uid="{C90562F9-DB98-49E4-9E17-05EB6C39A0BE}"/>
    <cellStyle name="Comma 2 2 3 2 7 3 5" xfId="6198" xr:uid="{C029F394-DAA4-4B0F-81A5-F1293F909181}"/>
    <cellStyle name="Comma 2 2 3 2 7 3 5 2" xfId="42706" xr:uid="{5964B2BA-F3E9-4FED-8C69-F1AFE4148D5D}"/>
    <cellStyle name="Comma 2 2 3 2 7 3 5 3" xfId="24452" xr:uid="{79C8502E-7D0B-4AE2-A95B-83285943CA1D}"/>
    <cellStyle name="Comma 2 2 3 2 7 3 6" xfId="39056" xr:uid="{1B8F1A64-C1F8-4D9E-B65C-2891A5ECEB2E}"/>
    <cellStyle name="Comma 2 2 3 2 7 3 7" xfId="20802" xr:uid="{A3AC88EA-B5D2-44F4-BC33-CDABFD891255}"/>
    <cellStyle name="Comma 2 2 3 2 7 4" xfId="1818" xr:uid="{2E68372A-8D62-4E9F-9077-FDBC687140DC}"/>
    <cellStyle name="Comma 2 2 3 2 7 4 2" xfId="16418" xr:uid="{0E67C34F-0278-4CBA-8BDE-540AB786187A}"/>
    <cellStyle name="Comma 2 2 3 2 7 4 2 2" xfId="52926" xr:uid="{311A875A-EEF4-449B-824E-862207F77FD9}"/>
    <cellStyle name="Comma 2 2 3 2 7 4 2 3" xfId="34672" xr:uid="{96674047-6F49-47AE-B413-5F2683D60D33}"/>
    <cellStyle name="Comma 2 2 3 2 7 4 3" xfId="12768" xr:uid="{FAD803C4-86AD-40A4-887E-D329A2FDADB0}"/>
    <cellStyle name="Comma 2 2 3 2 7 4 3 2" xfId="49276" xr:uid="{78D30507-9EE7-4783-A562-325001A0A603}"/>
    <cellStyle name="Comma 2 2 3 2 7 4 3 3" xfId="31022" xr:uid="{64DB0492-1736-42ED-BDB4-7F9F2AA47AC9}"/>
    <cellStyle name="Comma 2 2 3 2 7 4 4" xfId="9118" xr:uid="{D5CACDBE-3A6C-42BA-BC3C-9222361744B9}"/>
    <cellStyle name="Comma 2 2 3 2 7 4 4 2" xfId="45626" xr:uid="{9E8C3320-A497-4E9B-9DA0-8B058E9DB0C9}"/>
    <cellStyle name="Comma 2 2 3 2 7 4 4 3" xfId="27372" xr:uid="{E5BCC9B0-EAD7-4164-A270-D2A365E3E80E}"/>
    <cellStyle name="Comma 2 2 3 2 7 4 5" xfId="5468" xr:uid="{8F282126-CD4F-4632-9097-3E5B17620DD2}"/>
    <cellStyle name="Comma 2 2 3 2 7 4 5 2" xfId="41976" xr:uid="{D1C58FF9-5F52-4970-9806-316AE5B0043B}"/>
    <cellStyle name="Comma 2 2 3 2 7 4 5 3" xfId="23722" xr:uid="{29BDDC53-AE7E-4819-ABD7-3E56552564C7}"/>
    <cellStyle name="Comma 2 2 3 2 7 4 6" xfId="38326" xr:uid="{7E6A3911-82C8-4C37-9838-09BBA43ED67F}"/>
    <cellStyle name="Comma 2 2 3 2 7 4 7" xfId="20072" xr:uid="{400F09BE-8775-4EE4-AF82-269CBE7933B4}"/>
    <cellStyle name="Comma 2 2 3 2 7 5" xfId="1088" xr:uid="{50614F6C-A315-418A-AD2B-F3A47CEC0945}"/>
    <cellStyle name="Comma 2 2 3 2 7 5 2" xfId="15688" xr:uid="{F7E384D0-C727-4695-BBD3-F63C561D1259}"/>
    <cellStyle name="Comma 2 2 3 2 7 5 2 2" xfId="52196" xr:uid="{7107A347-E719-4FC4-92A2-C82160DB630E}"/>
    <cellStyle name="Comma 2 2 3 2 7 5 2 3" xfId="33942" xr:uid="{7AC7A788-40C8-4CC1-A369-1C6AFBC483D9}"/>
    <cellStyle name="Comma 2 2 3 2 7 5 3" xfId="12038" xr:uid="{63244FBA-3D12-4D72-A3FB-CA0C0657BEA4}"/>
    <cellStyle name="Comma 2 2 3 2 7 5 3 2" xfId="48546" xr:uid="{8EC3BEFB-7A75-46B6-AE49-53B0C123EEAC}"/>
    <cellStyle name="Comma 2 2 3 2 7 5 3 3" xfId="30292" xr:uid="{B48C647D-F414-4A6C-81F6-CD23E50B9576}"/>
    <cellStyle name="Comma 2 2 3 2 7 5 4" xfId="8388" xr:uid="{8DC1E040-F33B-4773-B727-E844BD8FDD1D}"/>
    <cellStyle name="Comma 2 2 3 2 7 5 4 2" xfId="44896" xr:uid="{AD412455-CFE5-4347-AF33-D85081329082}"/>
    <cellStyle name="Comma 2 2 3 2 7 5 4 3" xfId="26642" xr:uid="{E4575E40-6C52-4853-A14E-15020EC9DE97}"/>
    <cellStyle name="Comma 2 2 3 2 7 5 5" xfId="4738" xr:uid="{4595D2D1-FEC0-4F0D-96AB-6CB8D886A852}"/>
    <cellStyle name="Comma 2 2 3 2 7 5 5 2" xfId="41246" xr:uid="{EB841681-932A-4201-8212-C9292AB3CA12}"/>
    <cellStyle name="Comma 2 2 3 2 7 5 5 3" xfId="22992" xr:uid="{1977CB6A-35C2-4436-9E71-349105D22570}"/>
    <cellStyle name="Comma 2 2 3 2 7 5 6" xfId="37596" xr:uid="{F1AA62D6-D766-4F1C-8BA6-E2B4D051E99D}"/>
    <cellStyle name="Comma 2 2 3 2 7 5 7" xfId="19342" xr:uid="{D2106961-B23F-42DB-843E-F1F18EC19915}"/>
    <cellStyle name="Comma 2 2 3 2 7 6" xfId="14958" xr:uid="{116A5041-E38A-4F51-92BC-7C2B34C36EF7}"/>
    <cellStyle name="Comma 2 2 3 2 7 6 2" xfId="51466" xr:uid="{96A2BDCF-7E81-483A-B288-A1E7BB9E8F50}"/>
    <cellStyle name="Comma 2 2 3 2 7 6 3" xfId="33212" xr:uid="{5C37973B-6925-4769-8FC4-9A50C1E368E5}"/>
    <cellStyle name="Comma 2 2 3 2 7 7" xfId="11308" xr:uid="{FF4A7E9B-4E4F-439C-8E40-AA7939153950}"/>
    <cellStyle name="Comma 2 2 3 2 7 7 2" xfId="47816" xr:uid="{76E75E0A-96EB-487A-952F-3CC2353FB111}"/>
    <cellStyle name="Comma 2 2 3 2 7 7 3" xfId="29562" xr:uid="{0928E392-A9BF-4A3D-8290-3A0E1503B97B}"/>
    <cellStyle name="Comma 2 2 3 2 7 8" xfId="7658" xr:uid="{CCAB74D6-489F-4051-8D12-7114EF170442}"/>
    <cellStyle name="Comma 2 2 3 2 7 8 2" xfId="44166" xr:uid="{91993D45-7188-416E-BF1E-13AEFB4337EC}"/>
    <cellStyle name="Comma 2 2 3 2 7 8 3" xfId="25912" xr:uid="{640853E6-8474-4BBA-A674-9796EB3BEA0A}"/>
    <cellStyle name="Comma 2 2 3 2 7 9" xfId="4008" xr:uid="{965A0D7D-34FC-4869-8D7E-EFA105C6433D}"/>
    <cellStyle name="Comma 2 2 3 2 7 9 2" xfId="40516" xr:uid="{C849721B-4303-4F3A-9426-456E00B3140B}"/>
    <cellStyle name="Comma 2 2 3 2 7 9 3" xfId="22262" xr:uid="{8BCFC61A-0C22-4E65-AE62-BB293E5AAFF9}"/>
    <cellStyle name="Comma 2 2 3 2 8" xfId="254" xr:uid="{57DD3E67-7258-4C09-88F5-D428482C5EA9}"/>
    <cellStyle name="Comma 2 2 3 2 8 10" xfId="36762" xr:uid="{F92C0535-803E-4E29-87E2-69A5CEE81290}"/>
    <cellStyle name="Comma 2 2 3 2 8 11" xfId="18508" xr:uid="{7FBA7C23-EA1D-4839-813B-9A0A7BB0195C}"/>
    <cellStyle name="Comma 2 2 3 2 8 2" xfId="3174" xr:uid="{1A1EC24A-63FC-42D8-AD68-76191DFB8BBB}"/>
    <cellStyle name="Comma 2 2 3 2 8 2 2" xfId="17774" xr:uid="{D7CE2B38-272E-4BEA-8EBC-FCCA75CFFD8F}"/>
    <cellStyle name="Comma 2 2 3 2 8 2 2 2" xfId="54282" xr:uid="{86CAB37A-A12D-4236-AC70-2BFCD9FA4404}"/>
    <cellStyle name="Comma 2 2 3 2 8 2 2 3" xfId="36028" xr:uid="{A9E9F274-EDB8-4A04-AEBC-97C1F99A0665}"/>
    <cellStyle name="Comma 2 2 3 2 8 2 3" xfId="14124" xr:uid="{3598989C-1C55-4AD9-8A79-38116EA9245E}"/>
    <cellStyle name="Comma 2 2 3 2 8 2 3 2" xfId="50632" xr:uid="{C14B8A88-C5B4-4A1A-BB3E-5CE6E2E2F189}"/>
    <cellStyle name="Comma 2 2 3 2 8 2 3 3" xfId="32378" xr:uid="{FE5DE16C-1970-40CF-AE3E-1AAC7D558EB9}"/>
    <cellStyle name="Comma 2 2 3 2 8 2 4" xfId="10474" xr:uid="{5603BA07-F8C8-4EFA-B10A-9197298E6EE9}"/>
    <cellStyle name="Comma 2 2 3 2 8 2 4 2" xfId="46982" xr:uid="{C4511C12-18A7-4F0B-A037-F3C3726A6BCF}"/>
    <cellStyle name="Comma 2 2 3 2 8 2 4 3" xfId="28728" xr:uid="{65BFE589-8493-4E0B-B70D-13E6F35DD5B9}"/>
    <cellStyle name="Comma 2 2 3 2 8 2 5" xfId="6824" xr:uid="{663FC473-41A8-4758-BE6C-DA93A28CCC32}"/>
    <cellStyle name="Comma 2 2 3 2 8 2 5 2" xfId="43332" xr:uid="{0ED23ECA-64F6-4A38-BA84-7DEDAFD9E30F}"/>
    <cellStyle name="Comma 2 2 3 2 8 2 5 3" xfId="25078" xr:uid="{4F0C2D1D-C1E8-4597-AF74-36D79F26EC92}"/>
    <cellStyle name="Comma 2 2 3 2 8 2 6" xfId="39682" xr:uid="{CC0CA0B0-DBE1-4A56-A1F0-5B1C37B03B57}"/>
    <cellStyle name="Comma 2 2 3 2 8 2 7" xfId="21428" xr:uid="{D910180A-020A-4706-B7A6-DAA850597318}"/>
    <cellStyle name="Comma 2 2 3 2 8 3" xfId="2444" xr:uid="{7235E39B-B3A7-494F-A036-89D9E85BF962}"/>
    <cellStyle name="Comma 2 2 3 2 8 3 2" xfId="17044" xr:uid="{A16C8F82-1A8E-4BDA-8C8C-E542465CB125}"/>
    <cellStyle name="Comma 2 2 3 2 8 3 2 2" xfId="53552" xr:uid="{0628414D-080D-419F-984C-2FAF2E4DEF15}"/>
    <cellStyle name="Comma 2 2 3 2 8 3 2 3" xfId="35298" xr:uid="{1D95F44A-E782-4ECA-9ADF-4CB89FB72307}"/>
    <cellStyle name="Comma 2 2 3 2 8 3 3" xfId="13394" xr:uid="{03198D7E-C4E1-47A4-B149-68BA5F9AB1A3}"/>
    <cellStyle name="Comma 2 2 3 2 8 3 3 2" xfId="49902" xr:uid="{7B827255-B413-41A3-BE93-3A08BBEA9591}"/>
    <cellStyle name="Comma 2 2 3 2 8 3 3 3" xfId="31648" xr:uid="{D7388AAA-A85E-4984-9B72-94BCFCCD3C11}"/>
    <cellStyle name="Comma 2 2 3 2 8 3 4" xfId="9744" xr:uid="{0A8B267F-1176-401E-A16E-6E0A46907690}"/>
    <cellStyle name="Comma 2 2 3 2 8 3 4 2" xfId="46252" xr:uid="{DFE342DC-6DC0-4FFB-90D3-F862B293BDEF}"/>
    <cellStyle name="Comma 2 2 3 2 8 3 4 3" xfId="27998" xr:uid="{DF68C158-E332-45F3-9DF5-278D6AEBA289}"/>
    <cellStyle name="Comma 2 2 3 2 8 3 5" xfId="6094" xr:uid="{ACF21BB6-78CB-4083-BB20-ADFF6296EA52}"/>
    <cellStyle name="Comma 2 2 3 2 8 3 5 2" xfId="42602" xr:uid="{7D5967F6-5298-4EA0-8DCE-D252E6F5DE40}"/>
    <cellStyle name="Comma 2 2 3 2 8 3 5 3" xfId="24348" xr:uid="{DF8100A7-5E11-4E5A-83BC-AE64040D80F2}"/>
    <cellStyle name="Comma 2 2 3 2 8 3 6" xfId="38952" xr:uid="{6CBBE10A-B8FE-4FBA-8CBF-7629897DB8F0}"/>
    <cellStyle name="Comma 2 2 3 2 8 3 7" xfId="20698" xr:uid="{47DD4E1B-33AF-43B3-A18D-24D49E108494}"/>
    <cellStyle name="Comma 2 2 3 2 8 4" xfId="1714" xr:uid="{C144B55B-2BFF-42A5-810D-981640838F19}"/>
    <cellStyle name="Comma 2 2 3 2 8 4 2" xfId="16314" xr:uid="{9C91A35B-9892-45B2-BC5B-7F277AB7804F}"/>
    <cellStyle name="Comma 2 2 3 2 8 4 2 2" xfId="52822" xr:uid="{0E48AF5C-741B-49C4-A461-9C2D8B1AAAFD}"/>
    <cellStyle name="Comma 2 2 3 2 8 4 2 3" xfId="34568" xr:uid="{6E49CAE0-15FD-4474-A5DF-329991BBA582}"/>
    <cellStyle name="Comma 2 2 3 2 8 4 3" xfId="12664" xr:uid="{9FE9D4B3-BDE9-46A7-A37A-D20736240A15}"/>
    <cellStyle name="Comma 2 2 3 2 8 4 3 2" xfId="49172" xr:uid="{806AD7AB-0BE7-4E98-9F19-F0860F9F25C5}"/>
    <cellStyle name="Comma 2 2 3 2 8 4 3 3" xfId="30918" xr:uid="{EEE5445B-1C06-47E0-81DA-BAAC7E181FFF}"/>
    <cellStyle name="Comma 2 2 3 2 8 4 4" xfId="9014" xr:uid="{1FAD5284-C0EC-4A2A-898D-06FA57B1F845}"/>
    <cellStyle name="Comma 2 2 3 2 8 4 4 2" xfId="45522" xr:uid="{624712A5-30C9-4C33-B122-242C1E802599}"/>
    <cellStyle name="Comma 2 2 3 2 8 4 4 3" xfId="27268" xr:uid="{D49AAABB-C9EE-4D77-BA98-0A6AEAF6BF96}"/>
    <cellStyle name="Comma 2 2 3 2 8 4 5" xfId="5364" xr:uid="{195FD14A-9582-4296-B08A-8304A6E03D4D}"/>
    <cellStyle name="Comma 2 2 3 2 8 4 5 2" xfId="41872" xr:uid="{12A72DBB-57FF-4846-B019-A501BA73F10A}"/>
    <cellStyle name="Comma 2 2 3 2 8 4 5 3" xfId="23618" xr:uid="{3C1F2865-B685-4877-B07C-EB9F2CAE3287}"/>
    <cellStyle name="Comma 2 2 3 2 8 4 6" xfId="38222" xr:uid="{29688045-3015-4731-851B-5255487D4274}"/>
    <cellStyle name="Comma 2 2 3 2 8 4 7" xfId="19968" xr:uid="{91C78A9F-F364-4204-9C87-AD5D2B5FF05F}"/>
    <cellStyle name="Comma 2 2 3 2 8 5" xfId="984" xr:uid="{600F3D3B-3607-46B1-A295-2477959DDC44}"/>
    <cellStyle name="Comma 2 2 3 2 8 5 2" xfId="15584" xr:uid="{AF17A81C-E62F-4A7E-8DEB-CBF1E24CFC10}"/>
    <cellStyle name="Comma 2 2 3 2 8 5 2 2" xfId="52092" xr:uid="{6452476C-89B4-4369-A6D6-F9C230A5498D}"/>
    <cellStyle name="Comma 2 2 3 2 8 5 2 3" xfId="33838" xr:uid="{255DE5B6-7C9F-49D0-817D-450A9A5054B7}"/>
    <cellStyle name="Comma 2 2 3 2 8 5 3" xfId="11934" xr:uid="{C075FE60-F8BB-488A-BAAE-04E886FFEEB2}"/>
    <cellStyle name="Comma 2 2 3 2 8 5 3 2" xfId="48442" xr:uid="{F1BF34B3-2333-4121-896E-C08054C7727D}"/>
    <cellStyle name="Comma 2 2 3 2 8 5 3 3" xfId="30188" xr:uid="{CA8D2B53-A491-464C-AE71-0D105EE4F5C5}"/>
    <cellStyle name="Comma 2 2 3 2 8 5 4" xfId="8284" xr:uid="{50B8E4E2-680D-4145-9FFF-898DA7DAE416}"/>
    <cellStyle name="Comma 2 2 3 2 8 5 4 2" xfId="44792" xr:uid="{5474468C-CD6D-4907-A040-8B3F4D5F94D3}"/>
    <cellStyle name="Comma 2 2 3 2 8 5 4 3" xfId="26538" xr:uid="{6858EA05-3863-4F15-9DF9-7E3B65D94558}"/>
    <cellStyle name="Comma 2 2 3 2 8 5 5" xfId="4634" xr:uid="{E6EB1E78-B121-44BD-86A1-98C670E8DCDE}"/>
    <cellStyle name="Comma 2 2 3 2 8 5 5 2" xfId="41142" xr:uid="{8EFB3D6E-6323-4B3D-820F-50A051FF5C69}"/>
    <cellStyle name="Comma 2 2 3 2 8 5 5 3" xfId="22888" xr:uid="{84697691-1E67-49DA-B490-E8C917C90B6C}"/>
    <cellStyle name="Comma 2 2 3 2 8 5 6" xfId="37492" xr:uid="{21BC43CA-F365-4DDE-AA7C-9B30E0DD3E0E}"/>
    <cellStyle name="Comma 2 2 3 2 8 5 7" xfId="19238" xr:uid="{25D2DC27-2393-403A-9377-77ED6117A525}"/>
    <cellStyle name="Comma 2 2 3 2 8 6" xfId="14854" xr:uid="{43E34CB5-FD89-466E-A860-D07AF6A455A0}"/>
    <cellStyle name="Comma 2 2 3 2 8 6 2" xfId="51362" xr:uid="{884D58B5-9462-4F69-8A4D-33090FB7C181}"/>
    <cellStyle name="Comma 2 2 3 2 8 6 3" xfId="33108" xr:uid="{A849D9E3-92F4-4C43-B506-F9980789F53C}"/>
    <cellStyle name="Comma 2 2 3 2 8 7" xfId="11204" xr:uid="{59C791F6-2DC3-42E3-81BA-7A795177714C}"/>
    <cellStyle name="Comma 2 2 3 2 8 7 2" xfId="47712" xr:uid="{F1B7A2E2-3F1F-49F6-8192-8D5CEA3C886B}"/>
    <cellStyle name="Comma 2 2 3 2 8 7 3" xfId="29458" xr:uid="{3EAAF962-D2C8-4FB0-8268-EB7AF96E5321}"/>
    <cellStyle name="Comma 2 2 3 2 8 8" xfId="7554" xr:uid="{019EB85C-B053-40BE-8A77-2FF8D38519DE}"/>
    <cellStyle name="Comma 2 2 3 2 8 8 2" xfId="44062" xr:uid="{DCAAB73F-E8B1-4B6A-87B0-DD65FAE00672}"/>
    <cellStyle name="Comma 2 2 3 2 8 8 3" xfId="25808" xr:uid="{06D69C94-A165-494A-BA5B-7A3B97B02613}"/>
    <cellStyle name="Comma 2 2 3 2 8 9" xfId="3904" xr:uid="{0E67AC1E-227F-43CF-B3AC-10E54C8F8D40}"/>
    <cellStyle name="Comma 2 2 3 2 8 9 2" xfId="40412" xr:uid="{AC1AEFFC-12D2-46B5-B5CB-A4130EED7060}"/>
    <cellStyle name="Comma 2 2 3 2 8 9 3" xfId="22158" xr:uid="{A696DF17-D463-494E-9CCF-6F5593D00BBE}"/>
    <cellStyle name="Comma 2 2 3 2 9" xfId="150" xr:uid="{E2FE9E24-ADF3-4E46-9261-D2C0BCA13905}"/>
    <cellStyle name="Comma 2 2 3 2 9 10" xfId="36658" xr:uid="{CC8082A9-BF49-4C0A-AE9F-7F32DC6E3BEB}"/>
    <cellStyle name="Comma 2 2 3 2 9 11" xfId="18404" xr:uid="{B979DDF6-9AA7-45AF-AC14-55D7B1BADD0D}"/>
    <cellStyle name="Comma 2 2 3 2 9 2" xfId="3070" xr:uid="{68717180-8EE4-4681-9A5E-83ADC9A6916B}"/>
    <cellStyle name="Comma 2 2 3 2 9 2 2" xfId="17670" xr:uid="{4F42B500-B5F2-416D-A89F-35949DF19B55}"/>
    <cellStyle name="Comma 2 2 3 2 9 2 2 2" xfId="54178" xr:uid="{6386E811-FDEB-472A-B097-27458A53AD9A}"/>
    <cellStyle name="Comma 2 2 3 2 9 2 2 3" xfId="35924" xr:uid="{595D1B7B-2774-4655-A0D6-37A73D289255}"/>
    <cellStyle name="Comma 2 2 3 2 9 2 3" xfId="14020" xr:uid="{12DC9EB6-498A-4534-A31F-41061DA09167}"/>
    <cellStyle name="Comma 2 2 3 2 9 2 3 2" xfId="50528" xr:uid="{7AF46157-5875-49D2-9EC0-4BA960500822}"/>
    <cellStyle name="Comma 2 2 3 2 9 2 3 3" xfId="32274" xr:uid="{84D1CEBB-A4E4-43B9-872F-412C42030A6C}"/>
    <cellStyle name="Comma 2 2 3 2 9 2 4" xfId="10370" xr:uid="{A7A4060B-6B1D-4927-AB03-9F412010D338}"/>
    <cellStyle name="Comma 2 2 3 2 9 2 4 2" xfId="46878" xr:uid="{F74140FE-7972-4767-AE54-7403E81F2D73}"/>
    <cellStyle name="Comma 2 2 3 2 9 2 4 3" xfId="28624" xr:uid="{18689751-C41D-4EC4-AB2A-6087297384BE}"/>
    <cellStyle name="Comma 2 2 3 2 9 2 5" xfId="6720" xr:uid="{BED10718-87F2-43F9-A62F-E1FAC26DE766}"/>
    <cellStyle name="Comma 2 2 3 2 9 2 5 2" xfId="43228" xr:uid="{A5BFF7C4-BE10-48DF-8F11-6C37345ECDDB}"/>
    <cellStyle name="Comma 2 2 3 2 9 2 5 3" xfId="24974" xr:uid="{28F86FBE-021C-4637-8DAF-384A7D3CFBA3}"/>
    <cellStyle name="Comma 2 2 3 2 9 2 6" xfId="39578" xr:uid="{9A8B4C8E-A607-4485-8892-F367E43AF2F3}"/>
    <cellStyle name="Comma 2 2 3 2 9 2 7" xfId="21324" xr:uid="{3249B8B0-CEE1-4FE4-B179-9B4DF22B5E56}"/>
    <cellStyle name="Comma 2 2 3 2 9 3" xfId="2340" xr:uid="{D81ABFD0-E37E-4E28-A213-2E2DEA8FA34D}"/>
    <cellStyle name="Comma 2 2 3 2 9 3 2" xfId="16940" xr:uid="{E57B2175-648C-43C4-8462-8F1A83D532D5}"/>
    <cellStyle name="Comma 2 2 3 2 9 3 2 2" xfId="53448" xr:uid="{54D01A16-2622-4C39-AE52-EF2ACDD16EF6}"/>
    <cellStyle name="Comma 2 2 3 2 9 3 2 3" xfId="35194" xr:uid="{63D0426C-393A-4448-9030-403D5628796D}"/>
    <cellStyle name="Comma 2 2 3 2 9 3 3" xfId="13290" xr:uid="{C6CAEC30-2111-44D6-B4C8-8DAA47D8D3CE}"/>
    <cellStyle name="Comma 2 2 3 2 9 3 3 2" xfId="49798" xr:uid="{6AB24B71-DCC2-4C8E-B137-E9ECC70008A3}"/>
    <cellStyle name="Comma 2 2 3 2 9 3 3 3" xfId="31544" xr:uid="{13313BA8-408F-4B10-8FB3-FC4E61808091}"/>
    <cellStyle name="Comma 2 2 3 2 9 3 4" xfId="9640" xr:uid="{252BE94C-D545-4795-91AE-2505A258842C}"/>
    <cellStyle name="Comma 2 2 3 2 9 3 4 2" xfId="46148" xr:uid="{67ABCCE0-602A-4963-A5A2-EEF8A0B2C375}"/>
    <cellStyle name="Comma 2 2 3 2 9 3 4 3" xfId="27894" xr:uid="{E4B0AFC0-FA0D-480F-B9AA-DEA3961CB1AD}"/>
    <cellStyle name="Comma 2 2 3 2 9 3 5" xfId="5990" xr:uid="{A89CA19E-04D9-4A3F-9FA0-AF7CF4205339}"/>
    <cellStyle name="Comma 2 2 3 2 9 3 5 2" xfId="42498" xr:uid="{9009BE45-2666-4868-926E-DF39D24443AF}"/>
    <cellStyle name="Comma 2 2 3 2 9 3 5 3" xfId="24244" xr:uid="{10ACA3CC-1789-4875-984B-E78E923D7985}"/>
    <cellStyle name="Comma 2 2 3 2 9 3 6" xfId="38848" xr:uid="{968F93BD-7B52-4E0E-9B26-15F3CA923A1C}"/>
    <cellStyle name="Comma 2 2 3 2 9 3 7" xfId="20594" xr:uid="{13CD9841-AC7A-4003-BD1F-2C1CEC1F64FF}"/>
    <cellStyle name="Comma 2 2 3 2 9 4" xfId="1610" xr:uid="{083EA4A1-34AB-4CD5-B567-A800266319A5}"/>
    <cellStyle name="Comma 2 2 3 2 9 4 2" xfId="16210" xr:uid="{2E8ECD98-E484-4B4D-9073-3160652FF939}"/>
    <cellStyle name="Comma 2 2 3 2 9 4 2 2" xfId="52718" xr:uid="{B15D65BE-33A2-41A3-B20A-C7000DFC0212}"/>
    <cellStyle name="Comma 2 2 3 2 9 4 2 3" xfId="34464" xr:uid="{CEBF7360-ACEE-41EF-BBC0-4F6667123F6F}"/>
    <cellStyle name="Comma 2 2 3 2 9 4 3" xfId="12560" xr:uid="{B410035B-D6E0-48A2-A9ED-ACD1EACD0DA9}"/>
    <cellStyle name="Comma 2 2 3 2 9 4 3 2" xfId="49068" xr:uid="{E73A176B-7AEE-4310-9490-FC118B70BF6A}"/>
    <cellStyle name="Comma 2 2 3 2 9 4 3 3" xfId="30814" xr:uid="{3954D653-95E1-4C05-A692-B34B2DB930A1}"/>
    <cellStyle name="Comma 2 2 3 2 9 4 4" xfId="8910" xr:uid="{32585947-3069-45F5-856D-EAF0515A7FE3}"/>
    <cellStyle name="Comma 2 2 3 2 9 4 4 2" xfId="45418" xr:uid="{BEACB552-A72E-4637-86A9-DDD58B67CCA0}"/>
    <cellStyle name="Comma 2 2 3 2 9 4 4 3" xfId="27164" xr:uid="{CAA2CF0E-5F10-48D9-9569-64DC6CCE2C44}"/>
    <cellStyle name="Comma 2 2 3 2 9 4 5" xfId="5260" xr:uid="{6D9C5412-B8FB-4A2C-A4DB-66C1D1A1B32C}"/>
    <cellStyle name="Comma 2 2 3 2 9 4 5 2" xfId="41768" xr:uid="{D15B38A0-1C45-4FD7-8EBC-E832EFB262AC}"/>
    <cellStyle name="Comma 2 2 3 2 9 4 5 3" xfId="23514" xr:uid="{7D4442F4-3C32-4115-9100-DD099C55D491}"/>
    <cellStyle name="Comma 2 2 3 2 9 4 6" xfId="38118" xr:uid="{2A0EFF03-E20B-4C9E-B91B-01362A1C5AD8}"/>
    <cellStyle name="Comma 2 2 3 2 9 4 7" xfId="19864" xr:uid="{665CC176-ED06-49A7-A660-C8F8278115C2}"/>
    <cellStyle name="Comma 2 2 3 2 9 5" xfId="880" xr:uid="{2A699309-6DD9-4463-A700-1340AD23CDD4}"/>
    <cellStyle name="Comma 2 2 3 2 9 5 2" xfId="15480" xr:uid="{BFAB0F05-E245-4D0D-8A45-EEF48E87657B}"/>
    <cellStyle name="Comma 2 2 3 2 9 5 2 2" xfId="51988" xr:uid="{2EE11F40-BC93-4477-9AB6-AC2AF4B02F5D}"/>
    <cellStyle name="Comma 2 2 3 2 9 5 2 3" xfId="33734" xr:uid="{33A4739C-C55D-41F4-84B1-748AF8F1E647}"/>
    <cellStyle name="Comma 2 2 3 2 9 5 3" xfId="11830" xr:uid="{377629B9-8AF6-4AF5-8F95-F33E63F23F80}"/>
    <cellStyle name="Comma 2 2 3 2 9 5 3 2" xfId="48338" xr:uid="{BEC0BF64-B226-4BD0-AC96-B2B362785AA9}"/>
    <cellStyle name="Comma 2 2 3 2 9 5 3 3" xfId="30084" xr:uid="{56D3FAF1-D9CA-449C-928E-0E25D883B868}"/>
    <cellStyle name="Comma 2 2 3 2 9 5 4" xfId="8180" xr:uid="{D65C3DA7-C52E-4A06-998C-DB0058348760}"/>
    <cellStyle name="Comma 2 2 3 2 9 5 4 2" xfId="44688" xr:uid="{1406A607-3F13-43A7-AD30-3ACF4BBB1EE0}"/>
    <cellStyle name="Comma 2 2 3 2 9 5 4 3" xfId="26434" xr:uid="{1D3A9BFE-884E-4C7F-A0F8-EB2C4E35A777}"/>
    <cellStyle name="Comma 2 2 3 2 9 5 5" xfId="4530" xr:uid="{7115427F-6D40-41C3-BF26-E00908A85615}"/>
    <cellStyle name="Comma 2 2 3 2 9 5 5 2" xfId="41038" xr:uid="{49AF3B3E-0EF2-4EF2-A045-156F0612241B}"/>
    <cellStyle name="Comma 2 2 3 2 9 5 5 3" xfId="22784" xr:uid="{5F5BDE4D-135D-4967-A50A-8A0110D9455B}"/>
    <cellStyle name="Comma 2 2 3 2 9 5 6" xfId="37388" xr:uid="{925929D5-EAD5-452E-948C-585158223BD3}"/>
    <cellStyle name="Comma 2 2 3 2 9 5 7" xfId="19134" xr:uid="{FC13D1A8-8918-453A-8606-08556E3E2479}"/>
    <cellStyle name="Comma 2 2 3 2 9 6" xfId="14750" xr:uid="{3F9A79A4-2367-4C07-A82B-11C8EEE70E9B}"/>
    <cellStyle name="Comma 2 2 3 2 9 6 2" xfId="51258" xr:uid="{224CF129-0FEE-48D3-A853-42F3D2A12296}"/>
    <cellStyle name="Comma 2 2 3 2 9 6 3" xfId="33004" xr:uid="{5DA4A46D-0954-49E4-87BD-C984F1370414}"/>
    <cellStyle name="Comma 2 2 3 2 9 7" xfId="11100" xr:uid="{7A9DAB63-413C-453D-9AC4-509735118094}"/>
    <cellStyle name="Comma 2 2 3 2 9 7 2" xfId="47608" xr:uid="{C8EA6FE3-CA54-4612-BDCE-B29EFB3E8BEA}"/>
    <cellStyle name="Comma 2 2 3 2 9 7 3" xfId="29354" xr:uid="{8135943F-0F22-4CB9-B30D-2D4E584B7533}"/>
    <cellStyle name="Comma 2 2 3 2 9 8" xfId="7450" xr:uid="{9C954D30-EC43-41B8-882B-C68C909681B9}"/>
    <cellStyle name="Comma 2 2 3 2 9 8 2" xfId="43958" xr:uid="{12C0BD93-6BF4-49BF-80E1-55FCD66EDCD8}"/>
    <cellStyle name="Comma 2 2 3 2 9 8 3" xfId="25704" xr:uid="{04F97EF4-1019-4EA0-B839-9E7E9C0F4C04}"/>
    <cellStyle name="Comma 2 2 3 2 9 9" xfId="3800" xr:uid="{268D0355-07A4-479E-8A03-ADD3194CFE46}"/>
    <cellStyle name="Comma 2 2 3 2 9 9 2" xfId="40308" xr:uid="{10ACD650-2C43-4672-8653-3A60C78EC6A2}"/>
    <cellStyle name="Comma 2 2 3 2 9 9 3" xfId="22054" xr:uid="{93AA9F51-A4D1-4D60-A0D8-BE97B70EEFC0}"/>
    <cellStyle name="Comma 2 2 3 20" xfId="18284" xr:uid="{46098863-222A-456D-8FE4-6994CE809057}"/>
    <cellStyle name="Comma 2 2 3 3" xfId="94" xr:uid="{B60534E0-A77D-44F1-8161-08B8C9882983}"/>
    <cellStyle name="Comma 2 2 3 3 10" xfId="1554" xr:uid="{51652173-EBB3-43EC-8218-F814A985F46B}"/>
    <cellStyle name="Comma 2 2 3 3 10 2" xfId="16154" xr:uid="{BEF572FE-E36E-4160-8A85-A971B1FA027D}"/>
    <cellStyle name="Comma 2 2 3 3 10 2 2" xfId="52662" xr:uid="{C4DF1575-30AD-412A-98D6-8A487D5468E9}"/>
    <cellStyle name="Comma 2 2 3 3 10 2 3" xfId="34408" xr:uid="{B4AEBD64-EB1A-45D2-B946-89D5F5F56988}"/>
    <cellStyle name="Comma 2 2 3 3 10 3" xfId="12504" xr:uid="{BB8514CF-D836-45B5-9E57-8E08416D4EE8}"/>
    <cellStyle name="Comma 2 2 3 3 10 3 2" xfId="49012" xr:uid="{E605D606-2066-419A-A60C-0E2778E7B0A3}"/>
    <cellStyle name="Comma 2 2 3 3 10 3 3" xfId="30758" xr:uid="{01731BC8-F430-4242-A692-53E9241C222F}"/>
    <cellStyle name="Comma 2 2 3 3 10 4" xfId="8854" xr:uid="{AC2B6DF5-DDAE-4678-87D5-DB294CD4F76B}"/>
    <cellStyle name="Comma 2 2 3 3 10 4 2" xfId="45362" xr:uid="{F74D7D51-AFEE-48CD-8B60-22B8EDFF8CFC}"/>
    <cellStyle name="Comma 2 2 3 3 10 4 3" xfId="27108" xr:uid="{A5D1608F-8DA1-443B-9146-FAFB2E3AF46C}"/>
    <cellStyle name="Comma 2 2 3 3 10 5" xfId="5204" xr:uid="{E7BBFC81-06BD-494B-96F8-BF3F5D167E44}"/>
    <cellStyle name="Comma 2 2 3 3 10 5 2" xfId="41712" xr:uid="{29F89E7E-71ED-4F3A-B884-FABECD6983B2}"/>
    <cellStyle name="Comma 2 2 3 3 10 5 3" xfId="23458" xr:uid="{4BAAD2D5-FE79-47F1-AEBA-18E15998637A}"/>
    <cellStyle name="Comma 2 2 3 3 10 6" xfId="38062" xr:uid="{1FFABF23-9728-49F5-B110-44876D8F6284}"/>
    <cellStyle name="Comma 2 2 3 3 10 7" xfId="19808" xr:uid="{07D3F928-D3D7-4A23-A487-27B0DFEA14F1}"/>
    <cellStyle name="Comma 2 2 3 3 11" xfId="824" xr:uid="{B431EDA6-24CD-4DC3-AAC4-DBCF813C86E5}"/>
    <cellStyle name="Comma 2 2 3 3 11 2" xfId="15424" xr:uid="{6191DB23-1CBF-4990-B1E9-5FC3417FDC9E}"/>
    <cellStyle name="Comma 2 2 3 3 11 2 2" xfId="51932" xr:uid="{80B819A2-C09F-4426-B96C-722B773C1604}"/>
    <cellStyle name="Comma 2 2 3 3 11 2 3" xfId="33678" xr:uid="{A5DB3750-2247-4F45-ABA1-268288793B8A}"/>
    <cellStyle name="Comma 2 2 3 3 11 3" xfId="11774" xr:uid="{A6FC9CE9-9CD4-4E6F-A9E7-4E43187E1481}"/>
    <cellStyle name="Comma 2 2 3 3 11 3 2" xfId="48282" xr:uid="{6C3D8A97-D347-4DA8-82A0-C6446A5C384A}"/>
    <cellStyle name="Comma 2 2 3 3 11 3 3" xfId="30028" xr:uid="{07CF40BE-F9FD-43F4-9DC1-89EFBB1804CA}"/>
    <cellStyle name="Comma 2 2 3 3 11 4" xfId="8124" xr:uid="{1D252224-CEC9-4FED-A0FE-4CE664FFBFFD}"/>
    <cellStyle name="Comma 2 2 3 3 11 4 2" xfId="44632" xr:uid="{F436F291-5529-4F72-9E2E-2F8C36DD791B}"/>
    <cellStyle name="Comma 2 2 3 3 11 4 3" xfId="26378" xr:uid="{94A9C250-2477-4183-834A-FF5103C9D45F}"/>
    <cellStyle name="Comma 2 2 3 3 11 5" xfId="4474" xr:uid="{5F6C648F-F6D1-4AEB-9B27-725E5BCBA4C0}"/>
    <cellStyle name="Comma 2 2 3 3 11 5 2" xfId="40982" xr:uid="{136FD9FB-49B4-41D3-AF9F-9521A989C79C}"/>
    <cellStyle name="Comma 2 2 3 3 11 5 3" xfId="22728" xr:uid="{434D4E60-EE7E-4535-850D-77D2B70F7D76}"/>
    <cellStyle name="Comma 2 2 3 3 11 6" xfId="37332" xr:uid="{0AF7F08F-5528-4BFD-A8B4-BD61BF7E7B6F}"/>
    <cellStyle name="Comma 2 2 3 3 11 7" xfId="19078" xr:uid="{B10CD5EA-52DB-4C2D-AEFE-D29BF2ED387A}"/>
    <cellStyle name="Comma 2 2 3 3 12" xfId="14694" xr:uid="{E7488C60-41C4-4573-9A6A-8A67BCF82B20}"/>
    <cellStyle name="Comma 2 2 3 3 12 2" xfId="51202" xr:uid="{9A0BAF8B-9DE3-4970-9D1C-EF1996D6A79E}"/>
    <cellStyle name="Comma 2 2 3 3 12 3" xfId="32948" xr:uid="{B3CCCDF9-9C6B-4716-8D2B-5701BF57FF6D}"/>
    <cellStyle name="Comma 2 2 3 3 13" xfId="11044" xr:uid="{0D94E520-B9EA-41B6-9B57-2CF6099C3017}"/>
    <cellStyle name="Comma 2 2 3 3 13 2" xfId="47552" xr:uid="{7B08BAC8-20E6-4017-8CC4-B91EF8725945}"/>
    <cellStyle name="Comma 2 2 3 3 13 3" xfId="29298" xr:uid="{5AA82D3A-6D3E-4CFE-88EB-BACA3B4390CF}"/>
    <cellStyle name="Comma 2 2 3 3 14" xfId="7394" xr:uid="{4494FD59-79DE-41EC-9805-B2CF124DC832}"/>
    <cellStyle name="Comma 2 2 3 3 14 2" xfId="43902" xr:uid="{7B023DCF-9468-4783-B3BD-F6C96C7D8DDB}"/>
    <cellStyle name="Comma 2 2 3 3 14 3" xfId="25648" xr:uid="{A758A187-C7DC-4AFF-9535-C92AF05F737D}"/>
    <cellStyle name="Comma 2 2 3 3 15" xfId="3744" xr:uid="{9FC21548-6460-41A3-BACF-D9BE6706942D}"/>
    <cellStyle name="Comma 2 2 3 3 15 2" xfId="40252" xr:uid="{59E1896D-93B0-427B-87C3-91FD8C08BF57}"/>
    <cellStyle name="Comma 2 2 3 3 15 3" xfId="21998" xr:uid="{50B5D3C7-4721-4968-A7B5-BD4C9CB199F4}"/>
    <cellStyle name="Comma 2 2 3 3 16" xfId="36602" xr:uid="{5B65187D-B896-4270-A34D-2A1AB8FE9D99}"/>
    <cellStyle name="Comma 2 2 3 3 17" xfId="18348" xr:uid="{61630B5D-A002-42A3-B025-7147093350F1}"/>
    <cellStyle name="Comma 2 2 3 3 2" xfId="718" xr:uid="{28E29370-B1EC-44B7-89BC-7B8068F9FA4D}"/>
    <cellStyle name="Comma 2 2 3 3 2 10" xfId="37226" xr:uid="{43491795-31AE-455C-9A1F-F07349BB1F3B}"/>
    <cellStyle name="Comma 2 2 3 3 2 11" xfId="18972" xr:uid="{9A5A6FCA-DC0B-4E7E-822D-FE607706B888}"/>
    <cellStyle name="Comma 2 2 3 3 2 2" xfId="3638" xr:uid="{25341F43-3C1E-485B-B47F-E2EEE8EA81FF}"/>
    <cellStyle name="Comma 2 2 3 3 2 2 2" xfId="18238" xr:uid="{04A99FCF-A3E8-4D00-BC8D-DA09F758AB55}"/>
    <cellStyle name="Comma 2 2 3 3 2 2 2 2" xfId="54746" xr:uid="{DECC8FB1-2870-423A-806A-C698F79873C8}"/>
    <cellStyle name="Comma 2 2 3 3 2 2 2 3" xfId="36492" xr:uid="{DCFA0F80-A6E7-46DF-A318-0C6AD4D12787}"/>
    <cellStyle name="Comma 2 2 3 3 2 2 3" xfId="14588" xr:uid="{63CBD0E2-CBC7-498A-9215-2C3D1A7C93A8}"/>
    <cellStyle name="Comma 2 2 3 3 2 2 3 2" xfId="51096" xr:uid="{5E47DF1F-E312-4151-8267-C903F89A26C9}"/>
    <cellStyle name="Comma 2 2 3 3 2 2 3 3" xfId="32842" xr:uid="{CC74EC31-7AAA-4957-9797-5055F3353D9D}"/>
    <cellStyle name="Comma 2 2 3 3 2 2 4" xfId="10938" xr:uid="{61D39346-9DA9-47D7-8302-A7220D01105E}"/>
    <cellStyle name="Comma 2 2 3 3 2 2 4 2" xfId="47446" xr:uid="{AB94E991-0A15-47BD-9822-385C8DCEEEF5}"/>
    <cellStyle name="Comma 2 2 3 3 2 2 4 3" xfId="29192" xr:uid="{5460AE76-A0A3-4976-AC45-59323456D3A8}"/>
    <cellStyle name="Comma 2 2 3 3 2 2 5" xfId="7288" xr:uid="{F24F8073-56A4-4BD1-9FBF-7156E1316628}"/>
    <cellStyle name="Comma 2 2 3 3 2 2 5 2" xfId="43796" xr:uid="{B98886F9-DF34-441F-A1DB-3D3FC95AD547}"/>
    <cellStyle name="Comma 2 2 3 3 2 2 5 3" xfId="25542" xr:uid="{59E07B5C-88DF-469E-8999-FB6E6D3327A6}"/>
    <cellStyle name="Comma 2 2 3 3 2 2 6" xfId="40146" xr:uid="{96715A0B-3E6B-4284-B1E9-21870425A885}"/>
    <cellStyle name="Comma 2 2 3 3 2 2 7" xfId="21892" xr:uid="{0F0CA9F1-A357-4035-AC1A-BDBA961286F9}"/>
    <cellStyle name="Comma 2 2 3 3 2 3" xfId="2908" xr:uid="{9C9A7CE7-89FD-4870-B2A7-9B3560CA9506}"/>
    <cellStyle name="Comma 2 2 3 3 2 3 2" xfId="17508" xr:uid="{698822B2-598E-4807-BB96-013729D74C8B}"/>
    <cellStyle name="Comma 2 2 3 3 2 3 2 2" xfId="54016" xr:uid="{80FE2DD9-81B0-4F32-8916-B0D8EB49795B}"/>
    <cellStyle name="Comma 2 2 3 3 2 3 2 3" xfId="35762" xr:uid="{6E6B75CB-DDEA-47A5-AD19-11364F9F1BDD}"/>
    <cellStyle name="Comma 2 2 3 3 2 3 3" xfId="13858" xr:uid="{26C09D1F-8F61-4720-8F1F-2E602F43333E}"/>
    <cellStyle name="Comma 2 2 3 3 2 3 3 2" xfId="50366" xr:uid="{10671C96-932C-4D98-BB4E-0FF7AF8D5062}"/>
    <cellStyle name="Comma 2 2 3 3 2 3 3 3" xfId="32112" xr:uid="{38290021-2A91-4731-8FD7-0E77C1276340}"/>
    <cellStyle name="Comma 2 2 3 3 2 3 4" xfId="10208" xr:uid="{5A614B72-1A97-4DBD-8CA7-F2F4A70E7BB1}"/>
    <cellStyle name="Comma 2 2 3 3 2 3 4 2" xfId="46716" xr:uid="{C6156F07-AC19-4B7B-919E-37D5321DBCFB}"/>
    <cellStyle name="Comma 2 2 3 3 2 3 4 3" xfId="28462" xr:uid="{2A794A04-F817-4906-B313-EBE84298DF57}"/>
    <cellStyle name="Comma 2 2 3 3 2 3 5" xfId="6558" xr:uid="{41615405-E677-475B-A104-C99EFF185088}"/>
    <cellStyle name="Comma 2 2 3 3 2 3 5 2" xfId="43066" xr:uid="{F88BD952-9576-4732-AD4E-728624620A3A}"/>
    <cellStyle name="Comma 2 2 3 3 2 3 5 3" xfId="24812" xr:uid="{BE57A4FA-FC70-41E2-9031-3093D93DE555}"/>
    <cellStyle name="Comma 2 2 3 3 2 3 6" xfId="39416" xr:uid="{2C5F4EFB-CA63-4548-8FC8-B4A53032A8B0}"/>
    <cellStyle name="Comma 2 2 3 3 2 3 7" xfId="21162" xr:uid="{BD1B2633-FE1A-4E14-A56A-3D1B86CAB786}"/>
    <cellStyle name="Comma 2 2 3 3 2 4" xfId="2178" xr:uid="{F7D347AD-EF0E-4E2E-A9AF-8BA60E816091}"/>
    <cellStyle name="Comma 2 2 3 3 2 4 2" xfId="16778" xr:uid="{19353B4F-DACB-45A8-AAFD-607D6D48C974}"/>
    <cellStyle name="Comma 2 2 3 3 2 4 2 2" xfId="53286" xr:uid="{356B6DDA-BC9C-46B8-BF6C-11478A14A3E1}"/>
    <cellStyle name="Comma 2 2 3 3 2 4 2 3" xfId="35032" xr:uid="{DE18B34B-994B-4B23-B25A-291449A5310F}"/>
    <cellStyle name="Comma 2 2 3 3 2 4 3" xfId="13128" xr:uid="{457AEE0C-BA74-44B6-AE56-23AC2A478690}"/>
    <cellStyle name="Comma 2 2 3 3 2 4 3 2" xfId="49636" xr:uid="{4F7C1252-1E55-4D8A-936B-355330B5700C}"/>
    <cellStyle name="Comma 2 2 3 3 2 4 3 3" xfId="31382" xr:uid="{1BE2381F-312B-4BD6-86D7-E38A7FFF1CC7}"/>
    <cellStyle name="Comma 2 2 3 3 2 4 4" xfId="9478" xr:uid="{6572BE7F-C885-4736-89ED-3819FD74B2DC}"/>
    <cellStyle name="Comma 2 2 3 3 2 4 4 2" xfId="45986" xr:uid="{518D6E5E-6973-464F-9334-DD4668789178}"/>
    <cellStyle name="Comma 2 2 3 3 2 4 4 3" xfId="27732" xr:uid="{47302921-3D8F-4046-81C1-CD1E65C80CA9}"/>
    <cellStyle name="Comma 2 2 3 3 2 4 5" xfId="5828" xr:uid="{53F1BB7E-9EF2-4D39-9BA7-00991E753FFC}"/>
    <cellStyle name="Comma 2 2 3 3 2 4 5 2" xfId="42336" xr:uid="{7F6AD260-4CEF-462F-9795-253D9ECA2CFD}"/>
    <cellStyle name="Comma 2 2 3 3 2 4 5 3" xfId="24082" xr:uid="{048407D6-FAA9-4258-862C-8F37FD14EE7E}"/>
    <cellStyle name="Comma 2 2 3 3 2 4 6" xfId="38686" xr:uid="{15E88936-90EE-43DA-840F-AA7EDFFEE17C}"/>
    <cellStyle name="Comma 2 2 3 3 2 4 7" xfId="20432" xr:uid="{1B481909-D201-4834-BB01-246EC63ADCC5}"/>
    <cellStyle name="Comma 2 2 3 3 2 5" xfId="1448" xr:uid="{B656829F-36D0-4080-AB30-5540951B8839}"/>
    <cellStyle name="Comma 2 2 3 3 2 5 2" xfId="16048" xr:uid="{FA8F809A-57CB-4E26-AFA7-F46C3739A2C8}"/>
    <cellStyle name="Comma 2 2 3 3 2 5 2 2" xfId="52556" xr:uid="{AEBF2220-5DA1-4B81-AC42-23722D671A78}"/>
    <cellStyle name="Comma 2 2 3 3 2 5 2 3" xfId="34302" xr:uid="{90C2D65B-465B-41FF-8638-1723EDB9F82E}"/>
    <cellStyle name="Comma 2 2 3 3 2 5 3" xfId="12398" xr:uid="{B98C6B2A-A9E1-4C7F-8C42-483276CD5C77}"/>
    <cellStyle name="Comma 2 2 3 3 2 5 3 2" xfId="48906" xr:uid="{8BAB9C49-AF2E-4EFB-9C56-07E49DD55B38}"/>
    <cellStyle name="Comma 2 2 3 3 2 5 3 3" xfId="30652" xr:uid="{99C582F7-8ECD-49FD-9054-582BA5EB405A}"/>
    <cellStyle name="Comma 2 2 3 3 2 5 4" xfId="8748" xr:uid="{27DFC3E6-D072-4DC3-8F3A-2B107F76BA2F}"/>
    <cellStyle name="Comma 2 2 3 3 2 5 4 2" xfId="45256" xr:uid="{B5B72B7A-31CA-4169-A250-4741AB5CB843}"/>
    <cellStyle name="Comma 2 2 3 3 2 5 4 3" xfId="27002" xr:uid="{22472D5C-418D-423B-AB9B-F679FC387DA8}"/>
    <cellStyle name="Comma 2 2 3 3 2 5 5" xfId="5098" xr:uid="{003BAF8E-2081-4CAE-A796-0D19ECE92F9D}"/>
    <cellStyle name="Comma 2 2 3 3 2 5 5 2" xfId="41606" xr:uid="{F8A8D100-9706-492F-B268-F502D294F62B}"/>
    <cellStyle name="Comma 2 2 3 3 2 5 5 3" xfId="23352" xr:uid="{E23E90DA-1B0A-4A2F-82B1-3A5105FF4FB0}"/>
    <cellStyle name="Comma 2 2 3 3 2 5 6" xfId="37956" xr:uid="{C1EEED7E-7C42-4A54-BC5B-DB23C9886CED}"/>
    <cellStyle name="Comma 2 2 3 3 2 5 7" xfId="19702" xr:uid="{29BAF4E9-A978-4E0F-A341-1A1BD363B7A2}"/>
    <cellStyle name="Comma 2 2 3 3 2 6" xfId="15318" xr:uid="{8616DAE1-914A-499C-8016-88AC40FED43C}"/>
    <cellStyle name="Comma 2 2 3 3 2 6 2" xfId="51826" xr:uid="{A5E97DC9-9BF2-44F3-8C0E-3C59E6003228}"/>
    <cellStyle name="Comma 2 2 3 3 2 6 3" xfId="33572" xr:uid="{995AD415-FC47-4A8F-ACB3-DAAA8D6AD10E}"/>
    <cellStyle name="Comma 2 2 3 3 2 7" xfId="11668" xr:uid="{C97CFA7E-0AC3-44E5-AC56-FC94803A70CE}"/>
    <cellStyle name="Comma 2 2 3 3 2 7 2" xfId="48176" xr:uid="{C7B7AE1E-B485-4CC3-B09D-E42A54227AE5}"/>
    <cellStyle name="Comma 2 2 3 3 2 7 3" xfId="29922" xr:uid="{49BC823B-5EA0-4CD2-8ADF-1FF186501C9C}"/>
    <cellStyle name="Comma 2 2 3 3 2 8" xfId="8018" xr:uid="{10ABD40C-DACA-4560-8975-AAEFA51EF113}"/>
    <cellStyle name="Comma 2 2 3 3 2 8 2" xfId="44526" xr:uid="{1E1CF268-ADDE-430B-B5DB-1DD196750D79}"/>
    <cellStyle name="Comma 2 2 3 3 2 8 3" xfId="26272" xr:uid="{5E02BBE4-C20F-48EA-9B36-61FAFDEBF040}"/>
    <cellStyle name="Comma 2 2 3 3 2 9" xfId="4368" xr:uid="{9A27C6A9-0452-497E-920A-DCDE9A2D3326}"/>
    <cellStyle name="Comma 2 2 3 3 2 9 2" xfId="40876" xr:uid="{7132C5B9-9166-48B9-AEE5-CFF941B99F96}"/>
    <cellStyle name="Comma 2 2 3 3 2 9 3" xfId="22622" xr:uid="{D96AD902-9C9D-4EC7-970E-E1B5660DAF2C}"/>
    <cellStyle name="Comma 2 2 3 3 3" xfId="614" xr:uid="{360BAC19-6D4D-4ADB-A3A8-FF77382B0DBD}"/>
    <cellStyle name="Comma 2 2 3 3 3 10" xfId="37122" xr:uid="{75357955-3B07-4CDA-A0E2-F8984FD0F8E7}"/>
    <cellStyle name="Comma 2 2 3 3 3 11" xfId="18868" xr:uid="{798F9F0E-FE25-4018-A506-AD8D5F124E6B}"/>
    <cellStyle name="Comma 2 2 3 3 3 2" xfId="3534" xr:uid="{11E76414-324C-4772-A1A2-9432158ED96B}"/>
    <cellStyle name="Comma 2 2 3 3 3 2 2" xfId="18134" xr:uid="{63521F4E-B902-4A57-A120-E60CA7DD5D55}"/>
    <cellStyle name="Comma 2 2 3 3 3 2 2 2" xfId="54642" xr:uid="{428F7560-D030-4B9F-B59F-7F6393782CD7}"/>
    <cellStyle name="Comma 2 2 3 3 3 2 2 3" xfId="36388" xr:uid="{A70520D9-0E64-4CF3-AB14-C60F68C63891}"/>
    <cellStyle name="Comma 2 2 3 3 3 2 3" xfId="14484" xr:uid="{E840BCF1-5488-4175-A62E-A27E11B15169}"/>
    <cellStyle name="Comma 2 2 3 3 3 2 3 2" xfId="50992" xr:uid="{D777F9AD-9718-456B-9F84-05BEDD488842}"/>
    <cellStyle name="Comma 2 2 3 3 3 2 3 3" xfId="32738" xr:uid="{B089D072-C51A-45DE-BC4C-D4F7B46C73BC}"/>
    <cellStyle name="Comma 2 2 3 3 3 2 4" xfId="10834" xr:uid="{49682756-5255-4DB8-8DEC-11B83EC8DE8B}"/>
    <cellStyle name="Comma 2 2 3 3 3 2 4 2" xfId="47342" xr:uid="{91975AAC-419F-4C5D-9064-2694CF121E06}"/>
    <cellStyle name="Comma 2 2 3 3 3 2 4 3" xfId="29088" xr:uid="{FCB4D892-F134-4513-91CD-6208BBD45F30}"/>
    <cellStyle name="Comma 2 2 3 3 3 2 5" xfId="7184" xr:uid="{03CC82EA-2DF6-443F-B017-C8B4FC02227A}"/>
    <cellStyle name="Comma 2 2 3 3 3 2 5 2" xfId="43692" xr:uid="{9A78AE26-9FC0-4CA7-BE2A-4CEB13760590}"/>
    <cellStyle name="Comma 2 2 3 3 3 2 5 3" xfId="25438" xr:uid="{06F9E4C8-CA4D-4927-AB34-970EA7300A2B}"/>
    <cellStyle name="Comma 2 2 3 3 3 2 6" xfId="40042" xr:uid="{45361C66-BFE7-4B44-92AF-8AE09BEE434E}"/>
    <cellStyle name="Comma 2 2 3 3 3 2 7" xfId="21788" xr:uid="{5F1F6A5C-A184-40A3-8EE3-44309CF29C83}"/>
    <cellStyle name="Comma 2 2 3 3 3 3" xfId="2804" xr:uid="{3E0DFE0A-BCDF-4E27-AC03-2211D8FA6F8F}"/>
    <cellStyle name="Comma 2 2 3 3 3 3 2" xfId="17404" xr:uid="{778596A1-C324-462B-BEBE-42D3B274DA81}"/>
    <cellStyle name="Comma 2 2 3 3 3 3 2 2" xfId="53912" xr:uid="{7EE4AB37-2CD4-447D-8926-3B59CA4B9117}"/>
    <cellStyle name="Comma 2 2 3 3 3 3 2 3" xfId="35658" xr:uid="{7D66B82B-8BAF-4A54-B5F3-9621891C7BB2}"/>
    <cellStyle name="Comma 2 2 3 3 3 3 3" xfId="13754" xr:uid="{F1A6561C-AD3F-4E23-A3D8-7A8C96254010}"/>
    <cellStyle name="Comma 2 2 3 3 3 3 3 2" xfId="50262" xr:uid="{6760FB3B-5287-49FB-B65E-3EAB62447A76}"/>
    <cellStyle name="Comma 2 2 3 3 3 3 3 3" xfId="32008" xr:uid="{392ACCE6-EF6E-4584-BCAE-9E949D9F8D8B}"/>
    <cellStyle name="Comma 2 2 3 3 3 3 4" xfId="10104" xr:uid="{9319AFA8-C3F9-4230-88E4-0CA39E2AF6B6}"/>
    <cellStyle name="Comma 2 2 3 3 3 3 4 2" xfId="46612" xr:uid="{FBCABE29-D321-4B68-B85B-175C615650F5}"/>
    <cellStyle name="Comma 2 2 3 3 3 3 4 3" xfId="28358" xr:uid="{123A6955-11B2-4883-8238-B96C78C5D043}"/>
    <cellStyle name="Comma 2 2 3 3 3 3 5" xfId="6454" xr:uid="{D1CDD6D7-2B24-4224-80DB-30FF05A0150A}"/>
    <cellStyle name="Comma 2 2 3 3 3 3 5 2" xfId="42962" xr:uid="{8A667F65-B798-45AE-81F3-2C4DA6FE7BEE}"/>
    <cellStyle name="Comma 2 2 3 3 3 3 5 3" xfId="24708" xr:uid="{D919BF9E-B141-4657-8D1C-544DBD7CA330}"/>
    <cellStyle name="Comma 2 2 3 3 3 3 6" xfId="39312" xr:uid="{CF135964-AAB3-4D3A-BC66-A5383F67D88D}"/>
    <cellStyle name="Comma 2 2 3 3 3 3 7" xfId="21058" xr:uid="{1A277CA0-1CC6-41C1-842D-95E3256B70BD}"/>
    <cellStyle name="Comma 2 2 3 3 3 4" xfId="2074" xr:uid="{9EAC280C-24D7-4C3A-AADE-9D5AA4765A65}"/>
    <cellStyle name="Comma 2 2 3 3 3 4 2" xfId="16674" xr:uid="{C11BCC19-E4B2-4089-966E-F55CD2B1564B}"/>
    <cellStyle name="Comma 2 2 3 3 3 4 2 2" xfId="53182" xr:uid="{1DF3FC13-C302-4DF8-AAD0-B490D13AB9A1}"/>
    <cellStyle name="Comma 2 2 3 3 3 4 2 3" xfId="34928" xr:uid="{F67DF051-AA25-498D-8F5A-A8966D5AD812}"/>
    <cellStyle name="Comma 2 2 3 3 3 4 3" xfId="13024" xr:uid="{17F97FD2-93A8-47BA-A858-2C9E5BDEA01F}"/>
    <cellStyle name="Comma 2 2 3 3 3 4 3 2" xfId="49532" xr:uid="{8EB30A69-9E62-4649-9B81-D6594DE0C4C1}"/>
    <cellStyle name="Comma 2 2 3 3 3 4 3 3" xfId="31278" xr:uid="{CA101B98-23AD-42BD-9FD6-D8E4ECF3FB39}"/>
    <cellStyle name="Comma 2 2 3 3 3 4 4" xfId="9374" xr:uid="{61443A97-F88D-45E0-A9D7-1716D67EB33A}"/>
    <cellStyle name="Comma 2 2 3 3 3 4 4 2" xfId="45882" xr:uid="{0FEAB59D-D3CD-41A9-BBE1-7E76F7A7DC37}"/>
    <cellStyle name="Comma 2 2 3 3 3 4 4 3" xfId="27628" xr:uid="{B0E5A84C-7A91-4360-8EF5-E196F8C476C0}"/>
    <cellStyle name="Comma 2 2 3 3 3 4 5" xfId="5724" xr:uid="{0C53A797-21D9-46BC-B8AB-0CF6F1E04C43}"/>
    <cellStyle name="Comma 2 2 3 3 3 4 5 2" xfId="42232" xr:uid="{55C85603-1D20-4A0F-B689-B17C6E39364B}"/>
    <cellStyle name="Comma 2 2 3 3 3 4 5 3" xfId="23978" xr:uid="{3FC2EC33-9C0E-4A47-8370-B54AF150A2CC}"/>
    <cellStyle name="Comma 2 2 3 3 3 4 6" xfId="38582" xr:uid="{627F8033-3A8B-4F2F-9153-AA59FC43D7BE}"/>
    <cellStyle name="Comma 2 2 3 3 3 4 7" xfId="20328" xr:uid="{F65024CB-0058-44E9-A7B1-0DD21D196D9E}"/>
    <cellStyle name="Comma 2 2 3 3 3 5" xfId="1344" xr:uid="{5E02DF4C-E740-43B0-9698-F9B226B9BBED}"/>
    <cellStyle name="Comma 2 2 3 3 3 5 2" xfId="15944" xr:uid="{910F15B2-72FE-40E6-8754-7A1FF7A18D82}"/>
    <cellStyle name="Comma 2 2 3 3 3 5 2 2" xfId="52452" xr:uid="{80BA37D0-E86A-4D5E-A120-3201A06E9409}"/>
    <cellStyle name="Comma 2 2 3 3 3 5 2 3" xfId="34198" xr:uid="{C6346DEB-6098-4D6D-A2E7-B6E2746E240C}"/>
    <cellStyle name="Comma 2 2 3 3 3 5 3" xfId="12294" xr:uid="{D9A5ECC3-514A-4ACE-B360-4428F5B8B42C}"/>
    <cellStyle name="Comma 2 2 3 3 3 5 3 2" xfId="48802" xr:uid="{F29A8348-F2CC-426A-8955-35F612978C9F}"/>
    <cellStyle name="Comma 2 2 3 3 3 5 3 3" xfId="30548" xr:uid="{9EFF0F32-0B2F-48BE-9CD4-1470466F4C3F}"/>
    <cellStyle name="Comma 2 2 3 3 3 5 4" xfId="8644" xr:uid="{4F02E126-E504-4620-9444-F1B087B03B1A}"/>
    <cellStyle name="Comma 2 2 3 3 3 5 4 2" xfId="45152" xr:uid="{387EA2DD-ADC0-4E2F-B152-FCA36EBE0608}"/>
    <cellStyle name="Comma 2 2 3 3 3 5 4 3" xfId="26898" xr:uid="{967CEDDA-743E-4EF2-806D-02A939FFF9C6}"/>
    <cellStyle name="Comma 2 2 3 3 3 5 5" xfId="4994" xr:uid="{3340767A-8FE4-4B99-8865-9A9F76F2F115}"/>
    <cellStyle name="Comma 2 2 3 3 3 5 5 2" xfId="41502" xr:uid="{48975B78-0E11-4A35-86BC-28BD60D38098}"/>
    <cellStyle name="Comma 2 2 3 3 3 5 5 3" xfId="23248" xr:uid="{E5EB6435-FFE4-4110-8929-50D71DFF101F}"/>
    <cellStyle name="Comma 2 2 3 3 3 5 6" xfId="37852" xr:uid="{E0E9A955-E68A-4974-A640-6B2161CEFBE8}"/>
    <cellStyle name="Comma 2 2 3 3 3 5 7" xfId="19598" xr:uid="{771BB836-999A-4257-A367-56C8FD1735B9}"/>
    <cellStyle name="Comma 2 2 3 3 3 6" xfId="15214" xr:uid="{3B2A25DA-F53D-44DA-98B5-B3FE5E8F6C18}"/>
    <cellStyle name="Comma 2 2 3 3 3 6 2" xfId="51722" xr:uid="{581AE0CE-C0F1-4880-84E3-389E51804496}"/>
    <cellStyle name="Comma 2 2 3 3 3 6 3" xfId="33468" xr:uid="{7338098C-D4A6-4B1D-8759-F2CCF92C88B9}"/>
    <cellStyle name="Comma 2 2 3 3 3 7" xfId="11564" xr:uid="{41F161B9-58A0-49D5-9EF8-AA0798B28311}"/>
    <cellStyle name="Comma 2 2 3 3 3 7 2" xfId="48072" xr:uid="{9FCBDC29-A1DC-478E-893C-983A6585D1E0}"/>
    <cellStyle name="Comma 2 2 3 3 3 7 3" xfId="29818" xr:uid="{7AE54E4E-699C-4177-906E-7DF368A9FC40}"/>
    <cellStyle name="Comma 2 2 3 3 3 8" xfId="7914" xr:uid="{6E8BBB16-ABB9-4621-9514-77364B1CE5B2}"/>
    <cellStyle name="Comma 2 2 3 3 3 8 2" xfId="44422" xr:uid="{19D98AD5-B69F-41A6-89CC-69776265C7F4}"/>
    <cellStyle name="Comma 2 2 3 3 3 8 3" xfId="26168" xr:uid="{6AFF8F47-2176-4CD4-9A40-15003A7F11AB}"/>
    <cellStyle name="Comma 2 2 3 3 3 9" xfId="4264" xr:uid="{DD34B79E-0FB8-4A45-8F95-D4301BB6C6E3}"/>
    <cellStyle name="Comma 2 2 3 3 3 9 2" xfId="40772" xr:uid="{62AD18D6-1E86-42B5-ABB3-9041F518CBBA}"/>
    <cellStyle name="Comma 2 2 3 3 3 9 3" xfId="22518" xr:uid="{AF70928C-B8A2-4010-9216-933F033F61CE}"/>
    <cellStyle name="Comma 2 2 3 3 4" xfId="510" xr:uid="{71B0DA0F-B94B-40F9-9B95-73BB4FAF079C}"/>
    <cellStyle name="Comma 2 2 3 3 4 10" xfId="37018" xr:uid="{D2501FB6-27AB-4EB7-BD4B-53A8156B777D}"/>
    <cellStyle name="Comma 2 2 3 3 4 11" xfId="18764" xr:uid="{9DF87383-E7E2-4F9C-973F-E448F71C4C4D}"/>
    <cellStyle name="Comma 2 2 3 3 4 2" xfId="3430" xr:uid="{7D3FB7DD-8760-4169-A295-591B69B42C9C}"/>
    <cellStyle name="Comma 2 2 3 3 4 2 2" xfId="18030" xr:uid="{7C7B5FC3-CEB2-4580-A9BE-965621791298}"/>
    <cellStyle name="Comma 2 2 3 3 4 2 2 2" xfId="54538" xr:uid="{115982A0-64AC-4DFD-9FA6-8F57B859F0F8}"/>
    <cellStyle name="Comma 2 2 3 3 4 2 2 3" xfId="36284" xr:uid="{1E5F9050-C9E4-42B1-BDFA-5EA4C8638921}"/>
    <cellStyle name="Comma 2 2 3 3 4 2 3" xfId="14380" xr:uid="{DF0541F2-2DBC-492D-8F46-F680389F72E9}"/>
    <cellStyle name="Comma 2 2 3 3 4 2 3 2" xfId="50888" xr:uid="{B2B05CCB-8333-4A4F-80F2-57CB38BACAE6}"/>
    <cellStyle name="Comma 2 2 3 3 4 2 3 3" xfId="32634" xr:uid="{D8BFABCA-8CFF-4795-8F42-7F649AF7675E}"/>
    <cellStyle name="Comma 2 2 3 3 4 2 4" xfId="10730" xr:uid="{D70298FE-D7A6-4B24-A0F5-010E34AB703D}"/>
    <cellStyle name="Comma 2 2 3 3 4 2 4 2" xfId="47238" xr:uid="{E860C78D-FA69-4815-A29D-AA6F96CE7C35}"/>
    <cellStyle name="Comma 2 2 3 3 4 2 4 3" xfId="28984" xr:uid="{5F9B06AC-689A-4262-8A2C-7E61A5499B97}"/>
    <cellStyle name="Comma 2 2 3 3 4 2 5" xfId="7080" xr:uid="{5F468021-D904-4866-B9B5-65468CBF701D}"/>
    <cellStyle name="Comma 2 2 3 3 4 2 5 2" xfId="43588" xr:uid="{4A022168-262C-4549-8656-6D41E85BF1E4}"/>
    <cellStyle name="Comma 2 2 3 3 4 2 5 3" xfId="25334" xr:uid="{ACAD9613-5361-4A8B-A424-50F287A7AF77}"/>
    <cellStyle name="Comma 2 2 3 3 4 2 6" xfId="39938" xr:uid="{70BDEAA9-ACF9-4D02-AE04-3CD163278AAF}"/>
    <cellStyle name="Comma 2 2 3 3 4 2 7" xfId="21684" xr:uid="{6FE8B7D5-62F6-4233-BE6D-660D898CA291}"/>
    <cellStyle name="Comma 2 2 3 3 4 3" xfId="2700" xr:uid="{9EE31701-03BD-493F-88BA-EA5089A1B3A8}"/>
    <cellStyle name="Comma 2 2 3 3 4 3 2" xfId="17300" xr:uid="{7AFE43DF-C0E1-4946-91C5-222E95DE6F09}"/>
    <cellStyle name="Comma 2 2 3 3 4 3 2 2" xfId="53808" xr:uid="{F19202E0-BAAF-4B3C-A8E4-6E27369B9244}"/>
    <cellStyle name="Comma 2 2 3 3 4 3 2 3" xfId="35554" xr:uid="{17022E9D-B4B8-47D3-8646-E5658A046427}"/>
    <cellStyle name="Comma 2 2 3 3 4 3 3" xfId="13650" xr:uid="{09C7B1BA-FF24-477B-A971-C32BA13A8374}"/>
    <cellStyle name="Comma 2 2 3 3 4 3 3 2" xfId="50158" xr:uid="{6A726A68-2126-4401-9752-257D09482EB5}"/>
    <cellStyle name="Comma 2 2 3 3 4 3 3 3" xfId="31904" xr:uid="{36F50748-5C92-4483-9093-7914D9B78E12}"/>
    <cellStyle name="Comma 2 2 3 3 4 3 4" xfId="10000" xr:uid="{DBC807B1-5555-4552-8F66-EDDBD15C0581}"/>
    <cellStyle name="Comma 2 2 3 3 4 3 4 2" xfId="46508" xr:uid="{257D57D8-9021-4B0A-BCC4-C4DE019E14E1}"/>
    <cellStyle name="Comma 2 2 3 3 4 3 4 3" xfId="28254" xr:uid="{8D14C8CC-B585-45BA-8F97-05D22D209B91}"/>
    <cellStyle name="Comma 2 2 3 3 4 3 5" xfId="6350" xr:uid="{D1CAE8F9-447E-48D8-B55F-8155FB371D9A}"/>
    <cellStyle name="Comma 2 2 3 3 4 3 5 2" xfId="42858" xr:uid="{14D1E694-047F-49E1-8018-0DDF6E3B5EBB}"/>
    <cellStyle name="Comma 2 2 3 3 4 3 5 3" xfId="24604" xr:uid="{D806B348-B0F0-404A-B460-8A65A3900631}"/>
    <cellStyle name="Comma 2 2 3 3 4 3 6" xfId="39208" xr:uid="{7F710215-99C2-48A1-9974-19E608C1EDA2}"/>
    <cellStyle name="Comma 2 2 3 3 4 3 7" xfId="20954" xr:uid="{BFF3352D-0B52-4DB9-BB99-BF62F04A4BFB}"/>
    <cellStyle name="Comma 2 2 3 3 4 4" xfId="1970" xr:uid="{59FFEF27-B1B5-4FAD-ADF5-42FA7F209675}"/>
    <cellStyle name="Comma 2 2 3 3 4 4 2" xfId="16570" xr:uid="{C4946CD4-9753-4DB6-BB91-8B71932EC9D8}"/>
    <cellStyle name="Comma 2 2 3 3 4 4 2 2" xfId="53078" xr:uid="{65C520C2-5714-4CF6-A102-E0A4A82D03E1}"/>
    <cellStyle name="Comma 2 2 3 3 4 4 2 3" xfId="34824" xr:uid="{56E66D84-348A-4DC9-A8DB-90E76C6DDA2A}"/>
    <cellStyle name="Comma 2 2 3 3 4 4 3" xfId="12920" xr:uid="{310BD110-E8C9-4547-B13C-9A0A660DD947}"/>
    <cellStyle name="Comma 2 2 3 3 4 4 3 2" xfId="49428" xr:uid="{549B0086-AF06-4D92-B9D2-50ED3C563CC6}"/>
    <cellStyle name="Comma 2 2 3 3 4 4 3 3" xfId="31174" xr:uid="{881B3936-38CE-49D9-8F8E-68B083AA9B74}"/>
    <cellStyle name="Comma 2 2 3 3 4 4 4" xfId="9270" xr:uid="{411F0016-18BC-4189-9FC5-E6718624DA1D}"/>
    <cellStyle name="Comma 2 2 3 3 4 4 4 2" xfId="45778" xr:uid="{118175AC-7C5F-4631-AE26-64F22B7C9B55}"/>
    <cellStyle name="Comma 2 2 3 3 4 4 4 3" xfId="27524" xr:uid="{52FEB838-7578-4EB7-BC0F-E4735B2F1678}"/>
    <cellStyle name="Comma 2 2 3 3 4 4 5" xfId="5620" xr:uid="{2A22E2B1-0079-4976-8D22-5E34DC30F301}"/>
    <cellStyle name="Comma 2 2 3 3 4 4 5 2" xfId="42128" xr:uid="{6BA77548-F384-4E9C-917D-E83F55953719}"/>
    <cellStyle name="Comma 2 2 3 3 4 4 5 3" xfId="23874" xr:uid="{1EBD17CF-3361-46F6-9990-43E59E8C7336}"/>
    <cellStyle name="Comma 2 2 3 3 4 4 6" xfId="38478" xr:uid="{A877E29B-BF07-4859-976C-8D2718BC8107}"/>
    <cellStyle name="Comma 2 2 3 3 4 4 7" xfId="20224" xr:uid="{A9BAF5ED-387C-4B88-A2D3-EBC0C206EB9C}"/>
    <cellStyle name="Comma 2 2 3 3 4 5" xfId="1240" xr:uid="{5DF99571-E0E8-4FC3-86B9-666B41ED4146}"/>
    <cellStyle name="Comma 2 2 3 3 4 5 2" xfId="15840" xr:uid="{2B861F4C-25E2-41DF-A525-439D237AE0D9}"/>
    <cellStyle name="Comma 2 2 3 3 4 5 2 2" xfId="52348" xr:uid="{94345F43-09DB-4925-AC3A-012E1FB2B167}"/>
    <cellStyle name="Comma 2 2 3 3 4 5 2 3" xfId="34094" xr:uid="{C4387E02-73E4-401A-BB28-5A07C34B221D}"/>
    <cellStyle name="Comma 2 2 3 3 4 5 3" xfId="12190" xr:uid="{9CB7B951-FEA7-4B6D-8462-6D34C2AC2CDB}"/>
    <cellStyle name="Comma 2 2 3 3 4 5 3 2" xfId="48698" xr:uid="{0863BFBC-9EC3-4015-957E-D382894ABA47}"/>
    <cellStyle name="Comma 2 2 3 3 4 5 3 3" xfId="30444" xr:uid="{23CA2B1B-D1EE-4C93-A57E-0FA2AD2B02A7}"/>
    <cellStyle name="Comma 2 2 3 3 4 5 4" xfId="8540" xr:uid="{E24E8EAC-561D-402B-9D08-481F92E57587}"/>
    <cellStyle name="Comma 2 2 3 3 4 5 4 2" xfId="45048" xr:uid="{1EEF84D2-498B-4EC4-9C45-41EFD2044D1E}"/>
    <cellStyle name="Comma 2 2 3 3 4 5 4 3" xfId="26794" xr:uid="{3CB53671-D2A9-4DF7-8B33-4802CDB478D9}"/>
    <cellStyle name="Comma 2 2 3 3 4 5 5" xfId="4890" xr:uid="{1D43453B-3184-4C2F-A1CA-14FBFEA10C10}"/>
    <cellStyle name="Comma 2 2 3 3 4 5 5 2" xfId="41398" xr:uid="{CA2FD013-CE51-425B-99BA-2AD91846E2DF}"/>
    <cellStyle name="Comma 2 2 3 3 4 5 5 3" xfId="23144" xr:uid="{3D3FD4AB-003D-4CF7-9808-1FDA5FC9A936}"/>
    <cellStyle name="Comma 2 2 3 3 4 5 6" xfId="37748" xr:uid="{1CDEB343-C600-4458-976F-E1F1513A2A7E}"/>
    <cellStyle name="Comma 2 2 3 3 4 5 7" xfId="19494" xr:uid="{F5409EE6-1F4E-451E-B05C-10BA1E237317}"/>
    <cellStyle name="Comma 2 2 3 3 4 6" xfId="15110" xr:uid="{F2A22B6A-6052-4F2C-B204-111C67B5EFC1}"/>
    <cellStyle name="Comma 2 2 3 3 4 6 2" xfId="51618" xr:uid="{77539E0F-D8EC-459F-B597-E1598505B2F2}"/>
    <cellStyle name="Comma 2 2 3 3 4 6 3" xfId="33364" xr:uid="{B1F727C3-A09B-4C58-8F3D-A7D433CDF59D}"/>
    <cellStyle name="Comma 2 2 3 3 4 7" xfId="11460" xr:uid="{C5ACD3E3-6E93-4C83-A0C3-65F3CB998F62}"/>
    <cellStyle name="Comma 2 2 3 3 4 7 2" xfId="47968" xr:uid="{DF6C162A-0483-4E37-AF74-F67CF5210D81}"/>
    <cellStyle name="Comma 2 2 3 3 4 7 3" xfId="29714" xr:uid="{D50A3F06-93F6-40BD-9388-79B6E6B53FC7}"/>
    <cellStyle name="Comma 2 2 3 3 4 8" xfId="7810" xr:uid="{E18A6A62-CB4B-4A07-9576-9F614F8CEF81}"/>
    <cellStyle name="Comma 2 2 3 3 4 8 2" xfId="44318" xr:uid="{C6ADDECE-0E00-44A8-AEE3-5D540E0FC103}"/>
    <cellStyle name="Comma 2 2 3 3 4 8 3" xfId="26064" xr:uid="{81144ED6-5294-43FB-B539-0BBA12D422A4}"/>
    <cellStyle name="Comma 2 2 3 3 4 9" xfId="4160" xr:uid="{022ABDE4-F225-4486-9012-8601488E87F5}"/>
    <cellStyle name="Comma 2 2 3 3 4 9 2" xfId="40668" xr:uid="{7EB44F76-A2B3-41DD-A8A8-B2922CE036F5}"/>
    <cellStyle name="Comma 2 2 3 3 4 9 3" xfId="22414" xr:uid="{34896147-8C56-4FC3-990F-33F1C44B3844}"/>
    <cellStyle name="Comma 2 2 3 3 5" xfId="406" xr:uid="{191A0F62-9CEA-4A35-957B-095143229ED5}"/>
    <cellStyle name="Comma 2 2 3 3 5 10" xfId="36914" xr:uid="{65B85E3E-A8B7-4354-ADAB-97913C04C005}"/>
    <cellStyle name="Comma 2 2 3 3 5 11" xfId="18660" xr:uid="{C66893DD-8C13-4E6B-BDEF-2516AF035404}"/>
    <cellStyle name="Comma 2 2 3 3 5 2" xfId="3326" xr:uid="{4020CAFC-7157-4D93-8B54-18164DC8E4AA}"/>
    <cellStyle name="Comma 2 2 3 3 5 2 2" xfId="17926" xr:uid="{EF88099B-4C4A-4E9E-9B1C-81245AFB7C34}"/>
    <cellStyle name="Comma 2 2 3 3 5 2 2 2" xfId="54434" xr:uid="{6066924E-A5D7-4479-96D6-AC9D872FD2AF}"/>
    <cellStyle name="Comma 2 2 3 3 5 2 2 3" xfId="36180" xr:uid="{DBE4B263-ED45-45A3-835A-2BB4F093D9B7}"/>
    <cellStyle name="Comma 2 2 3 3 5 2 3" xfId="14276" xr:uid="{893DC69A-2193-47B3-A987-DB1F82C0BF41}"/>
    <cellStyle name="Comma 2 2 3 3 5 2 3 2" xfId="50784" xr:uid="{DAF90EFA-F363-492F-9CD3-74220E883A09}"/>
    <cellStyle name="Comma 2 2 3 3 5 2 3 3" xfId="32530" xr:uid="{ADBD4AEF-BAF9-4502-A534-D70852560151}"/>
    <cellStyle name="Comma 2 2 3 3 5 2 4" xfId="10626" xr:uid="{CD5649A3-514D-4A53-B815-4F7E346739D6}"/>
    <cellStyle name="Comma 2 2 3 3 5 2 4 2" xfId="47134" xr:uid="{033D75B8-21A2-4CE1-824E-7F8E6F568860}"/>
    <cellStyle name="Comma 2 2 3 3 5 2 4 3" xfId="28880" xr:uid="{8C34C36C-FF6D-48D5-B624-FC09F23837B7}"/>
    <cellStyle name="Comma 2 2 3 3 5 2 5" xfId="6976" xr:uid="{65286094-313A-4415-AE3E-016041FDEE3E}"/>
    <cellStyle name="Comma 2 2 3 3 5 2 5 2" xfId="43484" xr:uid="{6FE27002-30C7-49B3-B318-8C16F8D574C8}"/>
    <cellStyle name="Comma 2 2 3 3 5 2 5 3" xfId="25230" xr:uid="{1368ADC6-60F2-4B54-ACFF-632403FA2461}"/>
    <cellStyle name="Comma 2 2 3 3 5 2 6" xfId="39834" xr:uid="{3DB033A2-1C75-46EE-B5A1-7CDA5BF12911}"/>
    <cellStyle name="Comma 2 2 3 3 5 2 7" xfId="21580" xr:uid="{01D70405-80A4-46BE-82CA-927EFA886CBA}"/>
    <cellStyle name="Comma 2 2 3 3 5 3" xfId="2596" xr:uid="{6AC18878-FFCD-4FD3-9E9A-47A1725797FD}"/>
    <cellStyle name="Comma 2 2 3 3 5 3 2" xfId="17196" xr:uid="{1C92D3FE-9A9B-424B-8F51-10F61001B08A}"/>
    <cellStyle name="Comma 2 2 3 3 5 3 2 2" xfId="53704" xr:uid="{7D7A14B8-0691-45FD-A5E6-5DEE143CF68E}"/>
    <cellStyle name="Comma 2 2 3 3 5 3 2 3" xfId="35450" xr:uid="{9F189590-1C6C-4DF1-BC67-4C157A6BE50C}"/>
    <cellStyle name="Comma 2 2 3 3 5 3 3" xfId="13546" xr:uid="{DEEB6AAC-A027-4730-B074-2546E6AFF70B}"/>
    <cellStyle name="Comma 2 2 3 3 5 3 3 2" xfId="50054" xr:uid="{A4358175-2DC5-4374-8633-40EBD076BBD3}"/>
    <cellStyle name="Comma 2 2 3 3 5 3 3 3" xfId="31800" xr:uid="{057BC312-4430-4733-BB2C-36F58571A23A}"/>
    <cellStyle name="Comma 2 2 3 3 5 3 4" xfId="9896" xr:uid="{0CAF781B-FDF9-4C14-B4AE-FE2374FA70A6}"/>
    <cellStyle name="Comma 2 2 3 3 5 3 4 2" xfId="46404" xr:uid="{238385AD-D43F-43C4-9868-51B231473570}"/>
    <cellStyle name="Comma 2 2 3 3 5 3 4 3" xfId="28150" xr:uid="{66AC7D4C-8426-4979-96B4-829FD875206A}"/>
    <cellStyle name="Comma 2 2 3 3 5 3 5" xfId="6246" xr:uid="{B492B489-F88F-43ED-895A-F01B24420BA5}"/>
    <cellStyle name="Comma 2 2 3 3 5 3 5 2" xfId="42754" xr:uid="{C326BC1A-0765-46F8-801A-639F82AC81E0}"/>
    <cellStyle name="Comma 2 2 3 3 5 3 5 3" xfId="24500" xr:uid="{E7E8ADD6-5764-4465-8055-D8A63A09F802}"/>
    <cellStyle name="Comma 2 2 3 3 5 3 6" xfId="39104" xr:uid="{C466F2BE-02C3-4A38-B38B-F3DA72AE38E8}"/>
    <cellStyle name="Comma 2 2 3 3 5 3 7" xfId="20850" xr:uid="{35E6AF8B-E440-4E30-A5E9-D57AF7DDAA0F}"/>
    <cellStyle name="Comma 2 2 3 3 5 4" xfId="1866" xr:uid="{570AD1D8-AD25-4E37-A1BF-6E67BC49C6E3}"/>
    <cellStyle name="Comma 2 2 3 3 5 4 2" xfId="16466" xr:uid="{D17B616B-8A89-4981-8666-D1C6A09C5B97}"/>
    <cellStyle name="Comma 2 2 3 3 5 4 2 2" xfId="52974" xr:uid="{83AC5EE0-4E56-4E0B-9D00-65392E91C418}"/>
    <cellStyle name="Comma 2 2 3 3 5 4 2 3" xfId="34720" xr:uid="{DE5CF243-A76D-4379-883A-D7E24A7B3841}"/>
    <cellStyle name="Comma 2 2 3 3 5 4 3" xfId="12816" xr:uid="{2F48EA93-040E-4D38-BB44-F54B20EAB885}"/>
    <cellStyle name="Comma 2 2 3 3 5 4 3 2" xfId="49324" xr:uid="{578BEA29-11AE-4502-85BE-597A375CAB15}"/>
    <cellStyle name="Comma 2 2 3 3 5 4 3 3" xfId="31070" xr:uid="{50ECBF7C-A0AB-46DF-9B73-4FBB46982596}"/>
    <cellStyle name="Comma 2 2 3 3 5 4 4" xfId="9166" xr:uid="{9487F47C-206B-4F0D-A5B9-45ECDFA15ADC}"/>
    <cellStyle name="Comma 2 2 3 3 5 4 4 2" xfId="45674" xr:uid="{DD5BBF4C-06E1-4B46-AF0D-CB12C97C8A08}"/>
    <cellStyle name="Comma 2 2 3 3 5 4 4 3" xfId="27420" xr:uid="{5F5EA694-E018-4235-A4FF-87F4617210A4}"/>
    <cellStyle name="Comma 2 2 3 3 5 4 5" xfId="5516" xr:uid="{F5718C63-2E10-4D78-9027-1CFCCD37C282}"/>
    <cellStyle name="Comma 2 2 3 3 5 4 5 2" xfId="42024" xr:uid="{44A47C85-C937-461D-9EB2-8CD05C280DF7}"/>
    <cellStyle name="Comma 2 2 3 3 5 4 5 3" xfId="23770" xr:uid="{B8249793-8B28-45F3-A2B3-5065EDC7FCB4}"/>
    <cellStyle name="Comma 2 2 3 3 5 4 6" xfId="38374" xr:uid="{29E699B0-F7C8-4808-AEF2-3CA7F7B8FF3D}"/>
    <cellStyle name="Comma 2 2 3 3 5 4 7" xfId="20120" xr:uid="{93842E03-A744-4750-9C1D-90683DE2EC81}"/>
    <cellStyle name="Comma 2 2 3 3 5 5" xfId="1136" xr:uid="{78A8449C-6F5A-4FF2-9A53-C3B689ACACD1}"/>
    <cellStyle name="Comma 2 2 3 3 5 5 2" xfId="15736" xr:uid="{7345A063-C373-45C5-962D-BD56408A6F7B}"/>
    <cellStyle name="Comma 2 2 3 3 5 5 2 2" xfId="52244" xr:uid="{1D86A406-D220-4A8A-B907-930E83834ADF}"/>
    <cellStyle name="Comma 2 2 3 3 5 5 2 3" xfId="33990" xr:uid="{D3709C7F-C080-4DB8-A52E-362F0A18CF98}"/>
    <cellStyle name="Comma 2 2 3 3 5 5 3" xfId="12086" xr:uid="{62779279-13C3-4471-A47C-31E6E16D8418}"/>
    <cellStyle name="Comma 2 2 3 3 5 5 3 2" xfId="48594" xr:uid="{81A6F360-CFA4-45EA-92D1-C3798DD0131D}"/>
    <cellStyle name="Comma 2 2 3 3 5 5 3 3" xfId="30340" xr:uid="{52A66F50-D492-4225-80F0-E5A98EDD7B38}"/>
    <cellStyle name="Comma 2 2 3 3 5 5 4" xfId="8436" xr:uid="{E6B6E1F4-0F68-4DFD-80AB-DF710E4DAE7C}"/>
    <cellStyle name="Comma 2 2 3 3 5 5 4 2" xfId="44944" xr:uid="{0A97A540-D3C3-40C2-923C-753AED04E6AB}"/>
    <cellStyle name="Comma 2 2 3 3 5 5 4 3" xfId="26690" xr:uid="{E83E6706-2B4C-4A20-8696-D522455A9B27}"/>
    <cellStyle name="Comma 2 2 3 3 5 5 5" xfId="4786" xr:uid="{BFCAC47E-0FBC-4C61-AD86-B954B9304568}"/>
    <cellStyle name="Comma 2 2 3 3 5 5 5 2" xfId="41294" xr:uid="{02ACE6B9-7D9C-45CD-ABDF-CC264D4EF198}"/>
    <cellStyle name="Comma 2 2 3 3 5 5 5 3" xfId="23040" xr:uid="{10AAA3E2-929B-4D64-8EF7-9E78F86EC85C}"/>
    <cellStyle name="Comma 2 2 3 3 5 5 6" xfId="37644" xr:uid="{CEFB19B0-7E5E-4EF5-A385-6723320105BB}"/>
    <cellStyle name="Comma 2 2 3 3 5 5 7" xfId="19390" xr:uid="{C679BDA3-D290-4987-860C-F16224E1FF6A}"/>
    <cellStyle name="Comma 2 2 3 3 5 6" xfId="15006" xr:uid="{940AAB7C-C551-4FB1-9528-67718C4E861B}"/>
    <cellStyle name="Comma 2 2 3 3 5 6 2" xfId="51514" xr:uid="{0747EA64-E34B-409B-ABCC-39120397CFFD}"/>
    <cellStyle name="Comma 2 2 3 3 5 6 3" xfId="33260" xr:uid="{7904A790-82DA-41D3-83E5-B479DEA1153E}"/>
    <cellStyle name="Comma 2 2 3 3 5 7" xfId="11356" xr:uid="{AC5D77E6-39A9-4AA0-97E1-562BBF57FC54}"/>
    <cellStyle name="Comma 2 2 3 3 5 7 2" xfId="47864" xr:uid="{D94D75F9-4892-4C98-8416-03401203C6F7}"/>
    <cellStyle name="Comma 2 2 3 3 5 7 3" xfId="29610" xr:uid="{860B228A-AFC2-4588-B22C-60500C662D92}"/>
    <cellStyle name="Comma 2 2 3 3 5 8" xfId="7706" xr:uid="{8460C2A3-E6F0-4F56-823F-5C6F79FF10F9}"/>
    <cellStyle name="Comma 2 2 3 3 5 8 2" xfId="44214" xr:uid="{049158CB-91AC-4D65-A75E-5800049637E4}"/>
    <cellStyle name="Comma 2 2 3 3 5 8 3" xfId="25960" xr:uid="{1C0B96AA-1AD0-43ED-93E7-040ACA1EEA00}"/>
    <cellStyle name="Comma 2 2 3 3 5 9" xfId="4056" xr:uid="{015A1CA2-A264-4889-AA6F-218882C35C5D}"/>
    <cellStyle name="Comma 2 2 3 3 5 9 2" xfId="40564" xr:uid="{EE6C58B5-F631-408D-B1A7-694AD4C34595}"/>
    <cellStyle name="Comma 2 2 3 3 5 9 3" xfId="22310" xr:uid="{81A66D78-7240-4E6C-9FA9-4FBE561BA74E}"/>
    <cellStyle name="Comma 2 2 3 3 6" xfId="302" xr:uid="{82673783-A89C-4A46-AFD3-F44CCFE37D35}"/>
    <cellStyle name="Comma 2 2 3 3 6 10" xfId="36810" xr:uid="{37FE887B-9564-49C7-BAC9-FF9415A85208}"/>
    <cellStyle name="Comma 2 2 3 3 6 11" xfId="18556" xr:uid="{564967EF-7140-4EA9-A9B0-B8C9DFDE3F00}"/>
    <cellStyle name="Comma 2 2 3 3 6 2" xfId="3222" xr:uid="{FCAF55F7-BA98-4FDD-9DE4-208EF455E01D}"/>
    <cellStyle name="Comma 2 2 3 3 6 2 2" xfId="17822" xr:uid="{BA8B9577-1E9E-4AAA-AEB9-879EF8E3C4A2}"/>
    <cellStyle name="Comma 2 2 3 3 6 2 2 2" xfId="54330" xr:uid="{0496FB26-3CE4-4629-AEC5-4E202F4ED020}"/>
    <cellStyle name="Comma 2 2 3 3 6 2 2 3" xfId="36076" xr:uid="{AFE8EEFA-D52A-434B-AD8C-F00A52A08220}"/>
    <cellStyle name="Comma 2 2 3 3 6 2 3" xfId="14172" xr:uid="{466A3125-AA3B-4BD1-8F17-F7000750F2FD}"/>
    <cellStyle name="Comma 2 2 3 3 6 2 3 2" xfId="50680" xr:uid="{04865CC0-1C1A-4C27-A201-00635F4EE609}"/>
    <cellStyle name="Comma 2 2 3 3 6 2 3 3" xfId="32426" xr:uid="{89784EA2-D6B6-4BFA-A046-907B3F29F85C}"/>
    <cellStyle name="Comma 2 2 3 3 6 2 4" xfId="10522" xr:uid="{5478EC7A-513C-423C-BC9F-77B2D8B924B5}"/>
    <cellStyle name="Comma 2 2 3 3 6 2 4 2" xfId="47030" xr:uid="{2B983353-4ECD-4FCE-B57D-F1325090A7D3}"/>
    <cellStyle name="Comma 2 2 3 3 6 2 4 3" xfId="28776" xr:uid="{CAAF20CB-C998-457E-B1CA-E02CE9D04550}"/>
    <cellStyle name="Comma 2 2 3 3 6 2 5" xfId="6872" xr:uid="{04D59247-535C-463F-8A09-DD254651B9BA}"/>
    <cellStyle name="Comma 2 2 3 3 6 2 5 2" xfId="43380" xr:uid="{4C5D1426-008A-4080-AB9B-7C873AFBCD3C}"/>
    <cellStyle name="Comma 2 2 3 3 6 2 5 3" xfId="25126" xr:uid="{67EEC5C4-27FF-4B7C-A939-8042C7A08F98}"/>
    <cellStyle name="Comma 2 2 3 3 6 2 6" xfId="39730" xr:uid="{A867FA96-E461-43CE-B632-2591762BC0E6}"/>
    <cellStyle name="Comma 2 2 3 3 6 2 7" xfId="21476" xr:uid="{8361114E-55E2-485B-AD7A-FC4D9FBD9DC3}"/>
    <cellStyle name="Comma 2 2 3 3 6 3" xfId="2492" xr:uid="{FC0A05B8-3DE4-4C03-9D1B-839C5A2E0443}"/>
    <cellStyle name="Comma 2 2 3 3 6 3 2" xfId="17092" xr:uid="{0CE2B8D2-3DD8-4A86-86D3-11174535FCE7}"/>
    <cellStyle name="Comma 2 2 3 3 6 3 2 2" xfId="53600" xr:uid="{7703DCA2-6011-4FD3-A62A-127187215F66}"/>
    <cellStyle name="Comma 2 2 3 3 6 3 2 3" xfId="35346" xr:uid="{7F419786-8AE9-404B-B87D-01348E850356}"/>
    <cellStyle name="Comma 2 2 3 3 6 3 3" xfId="13442" xr:uid="{22B1F85A-A9B7-403C-A133-4558B1E893E0}"/>
    <cellStyle name="Comma 2 2 3 3 6 3 3 2" xfId="49950" xr:uid="{4C925A1D-A65E-4F04-B02C-442F2020BF44}"/>
    <cellStyle name="Comma 2 2 3 3 6 3 3 3" xfId="31696" xr:uid="{79AF4102-6EAC-46E9-A60A-778A04BD0F6C}"/>
    <cellStyle name="Comma 2 2 3 3 6 3 4" xfId="9792" xr:uid="{6F2260E0-A61E-4AFF-98A4-B679AC6DE4F4}"/>
    <cellStyle name="Comma 2 2 3 3 6 3 4 2" xfId="46300" xr:uid="{5EA998B2-9112-448D-B6FE-33A808B14104}"/>
    <cellStyle name="Comma 2 2 3 3 6 3 4 3" xfId="28046" xr:uid="{1A44332B-FC31-4AD7-BEDA-5B279C6C1291}"/>
    <cellStyle name="Comma 2 2 3 3 6 3 5" xfId="6142" xr:uid="{1A516E03-5AC2-40C9-98F8-F0D9C996D794}"/>
    <cellStyle name="Comma 2 2 3 3 6 3 5 2" xfId="42650" xr:uid="{BB754652-F44F-4D7C-91BF-3965D6976308}"/>
    <cellStyle name="Comma 2 2 3 3 6 3 5 3" xfId="24396" xr:uid="{83661CB8-998C-4E96-8619-A3E4A34FBFE6}"/>
    <cellStyle name="Comma 2 2 3 3 6 3 6" xfId="39000" xr:uid="{4223AC6E-7FEA-4BC5-AD02-552E58005D74}"/>
    <cellStyle name="Comma 2 2 3 3 6 3 7" xfId="20746" xr:uid="{FCED2BCF-7EFF-4A05-AB77-5B1802DBAEC2}"/>
    <cellStyle name="Comma 2 2 3 3 6 4" xfId="1762" xr:uid="{08C08E6D-FF87-43BF-8F44-E8263445C975}"/>
    <cellStyle name="Comma 2 2 3 3 6 4 2" xfId="16362" xr:uid="{4758FB28-2CD2-4369-87CE-BB3315DFD634}"/>
    <cellStyle name="Comma 2 2 3 3 6 4 2 2" xfId="52870" xr:uid="{85AB3E58-0A3A-4954-BE20-FEADF42B2F72}"/>
    <cellStyle name="Comma 2 2 3 3 6 4 2 3" xfId="34616" xr:uid="{411F81AD-0158-44F7-91C6-C819FF597443}"/>
    <cellStyle name="Comma 2 2 3 3 6 4 3" xfId="12712" xr:uid="{4C766B99-F7BB-478D-B267-34BD6F4C4CD5}"/>
    <cellStyle name="Comma 2 2 3 3 6 4 3 2" xfId="49220" xr:uid="{D2CFB73F-287B-44F0-873F-CEC4E3C709A3}"/>
    <cellStyle name="Comma 2 2 3 3 6 4 3 3" xfId="30966" xr:uid="{14B03BFA-7F5C-4393-BEF7-5A5E0DFC7646}"/>
    <cellStyle name="Comma 2 2 3 3 6 4 4" xfId="9062" xr:uid="{511315F4-F15C-44C1-B0E8-C88BE3D2400B}"/>
    <cellStyle name="Comma 2 2 3 3 6 4 4 2" xfId="45570" xr:uid="{42693EF3-D4CF-4D84-8DE5-30E72BC92B17}"/>
    <cellStyle name="Comma 2 2 3 3 6 4 4 3" xfId="27316" xr:uid="{D2C7BE06-5466-406A-B9C9-A739549C0D29}"/>
    <cellStyle name="Comma 2 2 3 3 6 4 5" xfId="5412" xr:uid="{241D0A98-90A2-4E11-978E-8F15494C60C9}"/>
    <cellStyle name="Comma 2 2 3 3 6 4 5 2" xfId="41920" xr:uid="{C8C304BB-336F-4195-BF33-4CF7FBCDE2E3}"/>
    <cellStyle name="Comma 2 2 3 3 6 4 5 3" xfId="23666" xr:uid="{3F64CA5D-5F1E-4FD2-8DC6-A1224096ACBB}"/>
    <cellStyle name="Comma 2 2 3 3 6 4 6" xfId="38270" xr:uid="{E40D7403-1AC4-418B-878F-EF95C7AC7F43}"/>
    <cellStyle name="Comma 2 2 3 3 6 4 7" xfId="20016" xr:uid="{7F6F2B8F-DA4E-4A57-B102-8CFC0AB6C7EB}"/>
    <cellStyle name="Comma 2 2 3 3 6 5" xfId="1032" xr:uid="{ECE4C105-3C61-4745-B865-DD76095F37D5}"/>
    <cellStyle name="Comma 2 2 3 3 6 5 2" xfId="15632" xr:uid="{751D82B5-C776-4E30-8522-1B51327F4E3B}"/>
    <cellStyle name="Comma 2 2 3 3 6 5 2 2" xfId="52140" xr:uid="{0B44ECEB-536B-4446-9E19-D32E969CB2FF}"/>
    <cellStyle name="Comma 2 2 3 3 6 5 2 3" xfId="33886" xr:uid="{75E36F39-52AF-4BF5-BC58-05905F005DA8}"/>
    <cellStyle name="Comma 2 2 3 3 6 5 3" xfId="11982" xr:uid="{9A5E0F45-9555-4F88-9D09-8956C0518970}"/>
    <cellStyle name="Comma 2 2 3 3 6 5 3 2" xfId="48490" xr:uid="{0D944C39-2F49-4C7C-A9FA-25E0B9C0D71C}"/>
    <cellStyle name="Comma 2 2 3 3 6 5 3 3" xfId="30236" xr:uid="{94730E42-AFBE-4E4A-A2E3-E415ED355D0B}"/>
    <cellStyle name="Comma 2 2 3 3 6 5 4" xfId="8332" xr:uid="{0E9A5E15-6D4D-4313-B1F5-7F198F51904F}"/>
    <cellStyle name="Comma 2 2 3 3 6 5 4 2" xfId="44840" xr:uid="{C454DA4B-0527-4302-AA15-919103CF5788}"/>
    <cellStyle name="Comma 2 2 3 3 6 5 4 3" xfId="26586" xr:uid="{AC5106B9-C757-4EF1-BBD3-A2764D0B38CF}"/>
    <cellStyle name="Comma 2 2 3 3 6 5 5" xfId="4682" xr:uid="{63ACC3FE-57C9-434F-B9FB-EF21370F917C}"/>
    <cellStyle name="Comma 2 2 3 3 6 5 5 2" xfId="41190" xr:uid="{38903772-3E95-4267-A6D8-473CF5F75735}"/>
    <cellStyle name="Comma 2 2 3 3 6 5 5 3" xfId="22936" xr:uid="{27B34E0F-A27E-4DF5-A4AF-2EC0D32E9472}"/>
    <cellStyle name="Comma 2 2 3 3 6 5 6" xfId="37540" xr:uid="{359DE459-665D-4ADB-BF33-A13B6E9DE3C9}"/>
    <cellStyle name="Comma 2 2 3 3 6 5 7" xfId="19286" xr:uid="{78619DB9-2CE7-48E1-A064-95BE36C4480A}"/>
    <cellStyle name="Comma 2 2 3 3 6 6" xfId="14902" xr:uid="{3173238C-09FC-4918-8E50-F8DEF94DF94E}"/>
    <cellStyle name="Comma 2 2 3 3 6 6 2" xfId="51410" xr:uid="{34137B49-6C96-4D40-9CCE-12229F2C37E3}"/>
    <cellStyle name="Comma 2 2 3 3 6 6 3" xfId="33156" xr:uid="{AF7F9C8A-63F0-4D9D-88B1-11B6A18DAF88}"/>
    <cellStyle name="Comma 2 2 3 3 6 7" xfId="11252" xr:uid="{A5C6A451-24A2-4B35-B3AD-4A0624BCCF4C}"/>
    <cellStyle name="Comma 2 2 3 3 6 7 2" xfId="47760" xr:uid="{14799AD1-721D-4A0C-8F93-D4049A1F40E6}"/>
    <cellStyle name="Comma 2 2 3 3 6 7 3" xfId="29506" xr:uid="{626230C2-5C0F-4915-BDBE-552D3A68A23F}"/>
    <cellStyle name="Comma 2 2 3 3 6 8" xfId="7602" xr:uid="{CCF30056-B642-409F-8DDF-17E1C0419BBC}"/>
    <cellStyle name="Comma 2 2 3 3 6 8 2" xfId="44110" xr:uid="{748E0063-A216-4C92-A443-EDD549C912A5}"/>
    <cellStyle name="Comma 2 2 3 3 6 8 3" xfId="25856" xr:uid="{4EE8F4ED-6C40-46B1-AA89-6FB6BF3BFF40}"/>
    <cellStyle name="Comma 2 2 3 3 6 9" xfId="3952" xr:uid="{5C581EC6-3649-4403-B871-5158A624AF2B}"/>
    <cellStyle name="Comma 2 2 3 3 6 9 2" xfId="40460" xr:uid="{C5020051-0455-42FA-86A2-82D7F10EE674}"/>
    <cellStyle name="Comma 2 2 3 3 6 9 3" xfId="22206" xr:uid="{B40CF60E-DC9C-4CB6-82FD-9347266547A0}"/>
    <cellStyle name="Comma 2 2 3 3 7" xfId="198" xr:uid="{F9EF6F8A-12D6-4455-97F8-FDAB5902F43D}"/>
    <cellStyle name="Comma 2 2 3 3 7 10" xfId="36706" xr:uid="{0C300BA5-29AD-42C7-89F0-F2DC712BBD90}"/>
    <cellStyle name="Comma 2 2 3 3 7 11" xfId="18452" xr:uid="{17776CB9-3FA8-4064-B99D-BE30CD70A62E}"/>
    <cellStyle name="Comma 2 2 3 3 7 2" xfId="3118" xr:uid="{49C67D7E-9E45-47F8-BD0C-7D15BDB2EAB5}"/>
    <cellStyle name="Comma 2 2 3 3 7 2 2" xfId="17718" xr:uid="{AB207334-497C-42D1-A55A-B422FB8FCB1C}"/>
    <cellStyle name="Comma 2 2 3 3 7 2 2 2" xfId="54226" xr:uid="{4C90BBC7-1B3A-4607-BF3A-2CC60574D7FB}"/>
    <cellStyle name="Comma 2 2 3 3 7 2 2 3" xfId="35972" xr:uid="{8845A91D-873C-4FCB-9DBA-C0978C42157F}"/>
    <cellStyle name="Comma 2 2 3 3 7 2 3" xfId="14068" xr:uid="{9087D5A8-88FB-45C5-86E5-791DC0EDB015}"/>
    <cellStyle name="Comma 2 2 3 3 7 2 3 2" xfId="50576" xr:uid="{6E365F79-7115-45D1-98E7-66162DB38B9A}"/>
    <cellStyle name="Comma 2 2 3 3 7 2 3 3" xfId="32322" xr:uid="{DCE1EAC5-699F-4F48-90B9-3326AEB73608}"/>
    <cellStyle name="Comma 2 2 3 3 7 2 4" xfId="10418" xr:uid="{3D43ABA8-1012-4566-B44F-FD76B3EA9711}"/>
    <cellStyle name="Comma 2 2 3 3 7 2 4 2" xfId="46926" xr:uid="{9AA992E4-448F-4B84-8DC5-6DDA1D45B00D}"/>
    <cellStyle name="Comma 2 2 3 3 7 2 4 3" xfId="28672" xr:uid="{1543248F-948D-40DB-9C0C-5842CC555182}"/>
    <cellStyle name="Comma 2 2 3 3 7 2 5" xfId="6768" xr:uid="{02A234BC-1A24-40B1-B05D-1706BB4FE010}"/>
    <cellStyle name="Comma 2 2 3 3 7 2 5 2" xfId="43276" xr:uid="{225647A3-2BF5-4180-B6D5-ECAF782C7611}"/>
    <cellStyle name="Comma 2 2 3 3 7 2 5 3" xfId="25022" xr:uid="{5D00FC6F-0C0F-4814-89E4-02989C17E7C7}"/>
    <cellStyle name="Comma 2 2 3 3 7 2 6" xfId="39626" xr:uid="{54C23FB6-BCDD-4A10-9D1C-CAC0D5E771F7}"/>
    <cellStyle name="Comma 2 2 3 3 7 2 7" xfId="21372" xr:uid="{3D5C1ABC-CA4C-4F7E-B9D6-8D694FD1304F}"/>
    <cellStyle name="Comma 2 2 3 3 7 3" xfId="2388" xr:uid="{F1860884-DE2A-42F2-A721-8F745FAFBD2F}"/>
    <cellStyle name="Comma 2 2 3 3 7 3 2" xfId="16988" xr:uid="{860ECBAE-7A97-485A-A2A1-5BC3B067CECA}"/>
    <cellStyle name="Comma 2 2 3 3 7 3 2 2" xfId="53496" xr:uid="{3D552995-08A4-4172-AB94-AE12249ED18F}"/>
    <cellStyle name="Comma 2 2 3 3 7 3 2 3" xfId="35242" xr:uid="{82CDF3C8-50E1-4ACA-97A2-1E6B31353A31}"/>
    <cellStyle name="Comma 2 2 3 3 7 3 3" xfId="13338" xr:uid="{DA0F9ECC-B936-4D33-90EE-639BBA42BDC6}"/>
    <cellStyle name="Comma 2 2 3 3 7 3 3 2" xfId="49846" xr:uid="{CDEA985F-1F21-462E-A480-2998CE8D4AC5}"/>
    <cellStyle name="Comma 2 2 3 3 7 3 3 3" xfId="31592" xr:uid="{5AB62A69-705D-4015-8A16-2690EE8DA7EA}"/>
    <cellStyle name="Comma 2 2 3 3 7 3 4" xfId="9688" xr:uid="{B265093D-7460-4EBE-8256-B115F51EB289}"/>
    <cellStyle name="Comma 2 2 3 3 7 3 4 2" xfId="46196" xr:uid="{E039CBEC-DE3B-4494-87CE-097C0DE11443}"/>
    <cellStyle name="Comma 2 2 3 3 7 3 4 3" xfId="27942" xr:uid="{517B33C1-6F0F-41D6-AB12-A34612F533B9}"/>
    <cellStyle name="Comma 2 2 3 3 7 3 5" xfId="6038" xr:uid="{B85F45BD-4409-4F4D-819C-388D2392B9A5}"/>
    <cellStyle name="Comma 2 2 3 3 7 3 5 2" xfId="42546" xr:uid="{5E6BED99-249B-4A63-AC14-6155BAC8E9B5}"/>
    <cellStyle name="Comma 2 2 3 3 7 3 5 3" xfId="24292" xr:uid="{5C2FB595-490D-415B-9485-4A5A47A6598C}"/>
    <cellStyle name="Comma 2 2 3 3 7 3 6" xfId="38896" xr:uid="{B4048B32-4A95-4A6F-8422-0713F475E5AB}"/>
    <cellStyle name="Comma 2 2 3 3 7 3 7" xfId="20642" xr:uid="{AA1AD144-4013-42A6-A1B3-7F2CC2CE773E}"/>
    <cellStyle name="Comma 2 2 3 3 7 4" xfId="1658" xr:uid="{C9298854-59C5-4EF2-92A6-BAD8A3FCEF49}"/>
    <cellStyle name="Comma 2 2 3 3 7 4 2" xfId="16258" xr:uid="{0D905D71-0EF7-4768-B608-65C928AA4810}"/>
    <cellStyle name="Comma 2 2 3 3 7 4 2 2" xfId="52766" xr:uid="{4AAC7639-6EA3-46FC-866C-857D6409C6A5}"/>
    <cellStyle name="Comma 2 2 3 3 7 4 2 3" xfId="34512" xr:uid="{DA748C5B-D4D3-4F4E-AE83-58517C250E89}"/>
    <cellStyle name="Comma 2 2 3 3 7 4 3" xfId="12608" xr:uid="{C5E34252-1F1A-4545-8C08-A6622D5B63A9}"/>
    <cellStyle name="Comma 2 2 3 3 7 4 3 2" xfId="49116" xr:uid="{B70BDB86-30B1-4F69-83A8-783D675B0A5C}"/>
    <cellStyle name="Comma 2 2 3 3 7 4 3 3" xfId="30862" xr:uid="{3D1920CE-AB8B-4280-8381-D84151CF34C3}"/>
    <cellStyle name="Comma 2 2 3 3 7 4 4" xfId="8958" xr:uid="{B89D8CEA-FE81-47B3-B761-1F98DBC0659D}"/>
    <cellStyle name="Comma 2 2 3 3 7 4 4 2" xfId="45466" xr:uid="{3005664E-A72D-4E20-A0CC-3B9EF455BD34}"/>
    <cellStyle name="Comma 2 2 3 3 7 4 4 3" xfId="27212" xr:uid="{5C42E82A-DB97-49AD-8838-DCE7D1B062CD}"/>
    <cellStyle name="Comma 2 2 3 3 7 4 5" xfId="5308" xr:uid="{61AC2CFC-881B-467E-A0C1-4538F2B20505}"/>
    <cellStyle name="Comma 2 2 3 3 7 4 5 2" xfId="41816" xr:uid="{39487F7C-7B67-4EF4-A3C1-A0CA25AA9F78}"/>
    <cellStyle name="Comma 2 2 3 3 7 4 5 3" xfId="23562" xr:uid="{A8288470-E0A0-4B12-B1D7-AFD8C6194E08}"/>
    <cellStyle name="Comma 2 2 3 3 7 4 6" xfId="38166" xr:uid="{F07D8337-4DF2-4003-AE9C-D7AAD14C4470}"/>
    <cellStyle name="Comma 2 2 3 3 7 4 7" xfId="19912" xr:uid="{0CBCB86F-AFA5-463F-85C5-784B42CF4FA6}"/>
    <cellStyle name="Comma 2 2 3 3 7 5" xfId="928" xr:uid="{4346E06E-CAC8-4C80-A297-7053BD72C3EF}"/>
    <cellStyle name="Comma 2 2 3 3 7 5 2" xfId="15528" xr:uid="{E9B1ADD3-9583-47B7-B480-182E69534D8A}"/>
    <cellStyle name="Comma 2 2 3 3 7 5 2 2" xfId="52036" xr:uid="{DD41067F-E95B-4A65-B336-0E3EDCB7B894}"/>
    <cellStyle name="Comma 2 2 3 3 7 5 2 3" xfId="33782" xr:uid="{2879B94B-A24D-4D4C-A955-11218BE5D2A7}"/>
    <cellStyle name="Comma 2 2 3 3 7 5 3" xfId="11878" xr:uid="{E6B51890-9F03-49A9-9395-A738D9BE8860}"/>
    <cellStyle name="Comma 2 2 3 3 7 5 3 2" xfId="48386" xr:uid="{B5C037E3-96F0-4311-B8DE-FADA24299980}"/>
    <cellStyle name="Comma 2 2 3 3 7 5 3 3" xfId="30132" xr:uid="{C60E879B-3530-44C0-8C13-C1B80155F5E4}"/>
    <cellStyle name="Comma 2 2 3 3 7 5 4" xfId="8228" xr:uid="{70DA35A8-409E-442B-81E7-C444554D61AC}"/>
    <cellStyle name="Comma 2 2 3 3 7 5 4 2" xfId="44736" xr:uid="{17092C90-B60C-4AD0-832E-9C8A445BE663}"/>
    <cellStyle name="Comma 2 2 3 3 7 5 4 3" xfId="26482" xr:uid="{6BB9DB34-37E8-4295-B358-4C1F666D5C49}"/>
    <cellStyle name="Comma 2 2 3 3 7 5 5" xfId="4578" xr:uid="{05988A74-A022-45D4-AB2A-DB3658E0FFCD}"/>
    <cellStyle name="Comma 2 2 3 3 7 5 5 2" xfId="41086" xr:uid="{5BAFCBA5-4714-4E0C-B086-88967FDBC6F0}"/>
    <cellStyle name="Comma 2 2 3 3 7 5 5 3" xfId="22832" xr:uid="{6D96582D-889D-4494-BF0C-F460A42AD88B}"/>
    <cellStyle name="Comma 2 2 3 3 7 5 6" xfId="37436" xr:uid="{D8E170B3-EE6D-4299-9A48-EAE12AB1C4F3}"/>
    <cellStyle name="Comma 2 2 3 3 7 5 7" xfId="19182" xr:uid="{682CCD12-8E82-4073-BB0E-06C95221D4B3}"/>
    <cellStyle name="Comma 2 2 3 3 7 6" xfId="14798" xr:uid="{A4C2B807-12E5-4EC9-B8DA-5B041FA8ACD4}"/>
    <cellStyle name="Comma 2 2 3 3 7 6 2" xfId="51306" xr:uid="{FB2DCAA7-AEC2-4836-B988-CDDC06986FE9}"/>
    <cellStyle name="Comma 2 2 3 3 7 6 3" xfId="33052" xr:uid="{FC7363D5-CE2B-41DB-BAC0-47272607DD2A}"/>
    <cellStyle name="Comma 2 2 3 3 7 7" xfId="11148" xr:uid="{92AB28EB-1F2B-499E-A62E-F835F4F6081B}"/>
    <cellStyle name="Comma 2 2 3 3 7 7 2" xfId="47656" xr:uid="{90182636-437B-493A-BCA1-549DB9FC9683}"/>
    <cellStyle name="Comma 2 2 3 3 7 7 3" xfId="29402" xr:uid="{A0E89518-6BAA-46AD-8C31-BC4E1EC3D81C}"/>
    <cellStyle name="Comma 2 2 3 3 7 8" xfId="7498" xr:uid="{72A09BB6-B3C4-4191-8C2B-277F4ED88BFE}"/>
    <cellStyle name="Comma 2 2 3 3 7 8 2" xfId="44006" xr:uid="{F0EB79BF-2082-466F-BBE5-649431D15969}"/>
    <cellStyle name="Comma 2 2 3 3 7 8 3" xfId="25752" xr:uid="{D966A1D1-0394-438C-A9CA-4A365A02DDEB}"/>
    <cellStyle name="Comma 2 2 3 3 7 9" xfId="3848" xr:uid="{DE1A85BF-6D60-4D57-A124-D935C113C910}"/>
    <cellStyle name="Comma 2 2 3 3 7 9 2" xfId="40356" xr:uid="{C2B5277A-311F-4FCA-A7A5-38279B9E823C}"/>
    <cellStyle name="Comma 2 2 3 3 7 9 3" xfId="22102" xr:uid="{19B98837-8BF5-45B5-B371-A6BF826C2625}"/>
    <cellStyle name="Comma 2 2 3 3 8" xfId="3014" xr:uid="{FE0855CD-C745-42A4-B0AD-56725A22132D}"/>
    <cellStyle name="Comma 2 2 3 3 8 2" xfId="17614" xr:uid="{C3A46B41-AAFB-44D3-B845-5E7808251796}"/>
    <cellStyle name="Comma 2 2 3 3 8 2 2" xfId="54122" xr:uid="{2A112272-9CB6-45D4-8F64-0939E3D5C195}"/>
    <cellStyle name="Comma 2 2 3 3 8 2 3" xfId="35868" xr:uid="{3898DE02-17F7-4F17-8CF5-E07395CED7F2}"/>
    <cellStyle name="Comma 2 2 3 3 8 3" xfId="13964" xr:uid="{D570C9E6-53DA-46F6-A6F4-0EC47AB52775}"/>
    <cellStyle name="Comma 2 2 3 3 8 3 2" xfId="50472" xr:uid="{01B8B30E-9805-4E30-9F8B-F26E8A718C93}"/>
    <cellStyle name="Comma 2 2 3 3 8 3 3" xfId="32218" xr:uid="{672D6624-D55C-444C-A72C-130C108F5F28}"/>
    <cellStyle name="Comma 2 2 3 3 8 4" xfId="10314" xr:uid="{3427509E-060C-492E-9448-E60D772E3940}"/>
    <cellStyle name="Comma 2 2 3 3 8 4 2" xfId="46822" xr:uid="{FBEBD942-0FB5-4283-85CA-9D43118DC6EF}"/>
    <cellStyle name="Comma 2 2 3 3 8 4 3" xfId="28568" xr:uid="{A54362E0-AF30-4D7A-8B5B-A6AC21FF4FDE}"/>
    <cellStyle name="Comma 2 2 3 3 8 5" xfId="6664" xr:uid="{22EBDA6A-5DFB-4BEC-A7CB-33A82B6A55CE}"/>
    <cellStyle name="Comma 2 2 3 3 8 5 2" xfId="43172" xr:uid="{5F906EF9-2517-403F-B127-12833D9AC949}"/>
    <cellStyle name="Comma 2 2 3 3 8 5 3" xfId="24918" xr:uid="{892E34B5-3BEB-44D7-84BD-89884FADDF22}"/>
    <cellStyle name="Comma 2 2 3 3 8 6" xfId="39522" xr:uid="{734DB119-B197-4943-95C2-8BD7D3F45A58}"/>
    <cellStyle name="Comma 2 2 3 3 8 7" xfId="21268" xr:uid="{8073DD3A-E0A1-4246-8ED7-5B3D3F73366B}"/>
    <cellStyle name="Comma 2 2 3 3 9" xfId="2284" xr:uid="{BF722BD9-82FE-4D1E-945F-B85478401A3C}"/>
    <cellStyle name="Comma 2 2 3 3 9 2" xfId="16884" xr:uid="{9FD8CE42-97AB-4953-89E5-077CCE66F618}"/>
    <cellStyle name="Comma 2 2 3 3 9 2 2" xfId="53392" xr:uid="{E081F914-A94F-4E65-8B47-291D6D062C8D}"/>
    <cellStyle name="Comma 2 2 3 3 9 2 3" xfId="35138" xr:uid="{86C87859-8E49-45FF-B538-FC391DED4DFE}"/>
    <cellStyle name="Comma 2 2 3 3 9 3" xfId="13234" xr:uid="{6A79FDB5-29C6-47D8-86AD-A344D9BFF30B}"/>
    <cellStyle name="Comma 2 2 3 3 9 3 2" xfId="49742" xr:uid="{DFC5559F-D16D-4A0D-9F75-6C18D3243BE9}"/>
    <cellStyle name="Comma 2 2 3 3 9 3 3" xfId="31488" xr:uid="{CB8DA399-08F3-49F4-BF5D-4D03955D5124}"/>
    <cellStyle name="Comma 2 2 3 3 9 4" xfId="9584" xr:uid="{9703C3C6-067C-4025-845B-CCCB2F313FDD}"/>
    <cellStyle name="Comma 2 2 3 3 9 4 2" xfId="46092" xr:uid="{22FDCDBC-478F-4F12-97CC-A2DBC97C0E73}"/>
    <cellStyle name="Comma 2 2 3 3 9 4 3" xfId="27838" xr:uid="{E9E65EFA-75E6-43DC-9498-A2C7AD9A7C5D}"/>
    <cellStyle name="Comma 2 2 3 3 9 5" xfId="5934" xr:uid="{5AE7E688-700A-4E27-9810-4887B3B1B663}"/>
    <cellStyle name="Comma 2 2 3 3 9 5 2" xfId="42442" xr:uid="{20662866-AC27-4E96-A86F-FC813BDFBF29}"/>
    <cellStyle name="Comma 2 2 3 3 9 5 3" xfId="24188" xr:uid="{6F3726CE-0E53-4CFE-AB69-71178AA12CC2}"/>
    <cellStyle name="Comma 2 2 3 3 9 6" xfId="38792" xr:uid="{998B37E6-450F-47E3-BACF-CCBA16DE8EC0}"/>
    <cellStyle name="Comma 2 2 3 3 9 7" xfId="20538" xr:uid="{2F7132A5-71D7-4B53-8BC8-41622DD4A19E}"/>
    <cellStyle name="Comma 2 2 3 4" xfId="56" xr:uid="{B2845564-8893-4E3A-BBFF-93BF496F74E4}"/>
    <cellStyle name="Comma 2 2 3 4 10" xfId="1522" xr:uid="{EB4400F9-47CD-48C5-8FB7-FD1123EE8570}"/>
    <cellStyle name="Comma 2 2 3 4 10 2" xfId="16122" xr:uid="{B63DA623-711F-407D-AA76-FB09D9D4F888}"/>
    <cellStyle name="Comma 2 2 3 4 10 2 2" xfId="52630" xr:uid="{0226E7E9-C1B0-47C2-9B88-1CED2EFC7EEA}"/>
    <cellStyle name="Comma 2 2 3 4 10 2 3" xfId="34376" xr:uid="{1B767722-FC42-41CD-B916-1BE462577DBA}"/>
    <cellStyle name="Comma 2 2 3 4 10 3" xfId="12472" xr:uid="{BDC69DEA-7F2A-4E9B-9981-C67147427B3B}"/>
    <cellStyle name="Comma 2 2 3 4 10 3 2" xfId="48980" xr:uid="{1D22EAED-4651-4D3E-97A2-74319DF88F7E}"/>
    <cellStyle name="Comma 2 2 3 4 10 3 3" xfId="30726" xr:uid="{6DC2DDC5-275D-443F-901F-5AFFF48221C5}"/>
    <cellStyle name="Comma 2 2 3 4 10 4" xfId="8822" xr:uid="{7A3162D3-64DB-4273-9905-2D5131363661}"/>
    <cellStyle name="Comma 2 2 3 4 10 4 2" xfId="45330" xr:uid="{0D965E30-354E-4A22-BDE5-4BFC3488F661}"/>
    <cellStyle name="Comma 2 2 3 4 10 4 3" xfId="27076" xr:uid="{35E04092-EC22-415F-AF92-9B16180DC90C}"/>
    <cellStyle name="Comma 2 2 3 4 10 5" xfId="5172" xr:uid="{2C257413-274B-4B85-9BB1-4CE07DA83E07}"/>
    <cellStyle name="Comma 2 2 3 4 10 5 2" xfId="41680" xr:uid="{3A30FFDF-B271-4EF7-9656-2E2229036DF3}"/>
    <cellStyle name="Comma 2 2 3 4 10 5 3" xfId="23426" xr:uid="{D77C9B44-1131-47A8-A492-DB756F1D7C4C}"/>
    <cellStyle name="Comma 2 2 3 4 10 6" xfId="38030" xr:uid="{ADA0809D-E91C-4428-BB11-4343DAA10C5F}"/>
    <cellStyle name="Comma 2 2 3 4 10 7" xfId="19776" xr:uid="{FB48CBB3-4B08-48C4-BB5E-6BAFD6F9298E}"/>
    <cellStyle name="Comma 2 2 3 4 11" xfId="792" xr:uid="{3D5FDD25-CFA1-4855-9082-670071EACBC5}"/>
    <cellStyle name="Comma 2 2 3 4 11 2" xfId="15392" xr:uid="{39C9B440-7AE8-462E-B7C4-68F08DA8A572}"/>
    <cellStyle name="Comma 2 2 3 4 11 2 2" xfId="51900" xr:uid="{34ED49EE-523B-4957-B8BF-1FE7305060CE}"/>
    <cellStyle name="Comma 2 2 3 4 11 2 3" xfId="33646" xr:uid="{3B99AA54-7396-4647-9764-CF43D75CEF3C}"/>
    <cellStyle name="Comma 2 2 3 4 11 3" xfId="11742" xr:uid="{111E2CAA-4A11-451D-93BC-A06AD94C38FD}"/>
    <cellStyle name="Comma 2 2 3 4 11 3 2" xfId="48250" xr:uid="{58623B3A-D36A-477A-AD07-BCE9B004B9D1}"/>
    <cellStyle name="Comma 2 2 3 4 11 3 3" xfId="29996" xr:uid="{663BBC0C-542B-4AFC-98D3-1A5926D77661}"/>
    <cellStyle name="Comma 2 2 3 4 11 4" xfId="8092" xr:uid="{3FB7CEA7-312A-4F3F-B240-D3F84CCE4D01}"/>
    <cellStyle name="Comma 2 2 3 4 11 4 2" xfId="44600" xr:uid="{70105720-95FB-4830-A0BD-5D7A882BBBCD}"/>
    <cellStyle name="Comma 2 2 3 4 11 4 3" xfId="26346" xr:uid="{BFF9A5C0-B78B-4F4D-8167-A9EA76C365F3}"/>
    <cellStyle name="Comma 2 2 3 4 11 5" xfId="4442" xr:uid="{02AC4A2D-FF6E-4D62-B053-CD7A58A39754}"/>
    <cellStyle name="Comma 2 2 3 4 11 5 2" xfId="40950" xr:uid="{1DAEFBA8-6256-4C10-A175-B96563808F83}"/>
    <cellStyle name="Comma 2 2 3 4 11 5 3" xfId="22696" xr:uid="{E7AA5E8E-A0B7-425F-9824-38F94D4B6F81}"/>
    <cellStyle name="Comma 2 2 3 4 11 6" xfId="37300" xr:uid="{614A8BFA-2EF6-4A85-A8BA-F655F48B23F6}"/>
    <cellStyle name="Comma 2 2 3 4 11 7" xfId="19046" xr:uid="{AB978CD6-73CA-48EA-8050-061CB0D7809F}"/>
    <cellStyle name="Comma 2 2 3 4 12" xfId="14662" xr:uid="{5DC2EC8E-CFB6-456E-BD51-3E36B5057B5F}"/>
    <cellStyle name="Comma 2 2 3 4 12 2" xfId="51170" xr:uid="{EE8051A8-0878-464B-B20D-0BBE1B1496A0}"/>
    <cellStyle name="Comma 2 2 3 4 12 3" xfId="32916" xr:uid="{3A8AB4DA-6672-4A37-84DB-AD510F0D2C83}"/>
    <cellStyle name="Comma 2 2 3 4 13" xfId="11012" xr:uid="{728FA113-ACA1-45FA-80AF-F8DBAA120823}"/>
    <cellStyle name="Comma 2 2 3 4 13 2" xfId="47520" xr:uid="{ED8199CE-2B33-4206-9282-49CFC06C12CC}"/>
    <cellStyle name="Comma 2 2 3 4 13 3" xfId="29266" xr:uid="{684D6669-B270-4DCB-A3BC-B60C94694751}"/>
    <cellStyle name="Comma 2 2 3 4 14" xfId="7362" xr:uid="{663DC3BF-3F13-4AC2-A2D2-11F3506CCBF9}"/>
    <cellStyle name="Comma 2 2 3 4 14 2" xfId="43870" xr:uid="{C18348C8-A7C9-4DDC-B270-7D98144DBD14}"/>
    <cellStyle name="Comma 2 2 3 4 14 3" xfId="25616" xr:uid="{38B2591A-1F7A-4F09-8ADC-3B0B75A85DBE}"/>
    <cellStyle name="Comma 2 2 3 4 15" xfId="3712" xr:uid="{A8784AB2-FF73-40C1-8255-AD6386451ADE}"/>
    <cellStyle name="Comma 2 2 3 4 15 2" xfId="40220" xr:uid="{24D5DAAF-DBD2-4AD9-9672-4B0BAE1A77C3}"/>
    <cellStyle name="Comma 2 2 3 4 15 3" xfId="21966" xr:uid="{5B23BFD7-140B-4EAC-BDB7-D7B265D6DAB5}"/>
    <cellStyle name="Comma 2 2 3 4 16" xfId="36570" xr:uid="{25B71869-A1C8-4105-8B64-EB7444932DE9}"/>
    <cellStyle name="Comma 2 2 3 4 17" xfId="18316" xr:uid="{C2FEE755-89FD-4295-81F8-A04EC3703154}"/>
    <cellStyle name="Comma 2 2 3 4 2" xfId="686" xr:uid="{82F169C5-54E5-4CCF-99E0-A9BB96DDAD3C}"/>
    <cellStyle name="Comma 2 2 3 4 2 10" xfId="37194" xr:uid="{187C4FEB-72BE-400C-A6D2-5FDF7D662C9D}"/>
    <cellStyle name="Comma 2 2 3 4 2 11" xfId="18940" xr:uid="{362ADAD2-9626-4A26-80BC-F0E8608812C4}"/>
    <cellStyle name="Comma 2 2 3 4 2 2" xfId="3606" xr:uid="{0DBC5DFA-71B8-4C22-B429-95629E5AA3D3}"/>
    <cellStyle name="Comma 2 2 3 4 2 2 2" xfId="18206" xr:uid="{239C9A65-9127-4273-BC93-463262E51C36}"/>
    <cellStyle name="Comma 2 2 3 4 2 2 2 2" xfId="54714" xr:uid="{E6D983A4-BD6E-42EC-B998-1C61FAE5B853}"/>
    <cellStyle name="Comma 2 2 3 4 2 2 2 3" xfId="36460" xr:uid="{78A907E4-DB8C-4555-AD71-561422AFCFBC}"/>
    <cellStyle name="Comma 2 2 3 4 2 2 3" xfId="14556" xr:uid="{97BA7004-90EC-435B-BBA0-A9AF3B2C9BCF}"/>
    <cellStyle name="Comma 2 2 3 4 2 2 3 2" xfId="51064" xr:uid="{F2A8E6C3-6D25-4A25-B536-03E1271FACF6}"/>
    <cellStyle name="Comma 2 2 3 4 2 2 3 3" xfId="32810" xr:uid="{4126C78E-55A7-4F4A-B57F-6276753D3842}"/>
    <cellStyle name="Comma 2 2 3 4 2 2 4" xfId="10906" xr:uid="{E41BCF26-8F98-48B9-BACB-659AC84F0E4D}"/>
    <cellStyle name="Comma 2 2 3 4 2 2 4 2" xfId="47414" xr:uid="{01CB91F6-D628-4503-BF6F-48BE42322976}"/>
    <cellStyle name="Comma 2 2 3 4 2 2 4 3" xfId="29160" xr:uid="{9004C5A9-847E-4724-BA0A-F4B27A528557}"/>
    <cellStyle name="Comma 2 2 3 4 2 2 5" xfId="7256" xr:uid="{7913EE1D-6D3B-4649-9F61-71EFB7A3AFD9}"/>
    <cellStyle name="Comma 2 2 3 4 2 2 5 2" xfId="43764" xr:uid="{53860C0C-BA70-42B8-98CD-4729477BA1BA}"/>
    <cellStyle name="Comma 2 2 3 4 2 2 5 3" xfId="25510" xr:uid="{51ED6D5A-ABFE-4C96-A9FA-3E7CA128B9BB}"/>
    <cellStyle name="Comma 2 2 3 4 2 2 6" xfId="40114" xr:uid="{A9E0EB78-2B30-451B-BF13-0019F963E18F}"/>
    <cellStyle name="Comma 2 2 3 4 2 2 7" xfId="21860" xr:uid="{D1150CBF-84FD-45A1-9D8A-0547606FD46F}"/>
    <cellStyle name="Comma 2 2 3 4 2 3" xfId="2876" xr:uid="{C654EF1A-2610-4E22-80DB-18C74E77F281}"/>
    <cellStyle name="Comma 2 2 3 4 2 3 2" xfId="17476" xr:uid="{02A5C356-0B7B-4AF9-98B3-6CDE6DAAD55C}"/>
    <cellStyle name="Comma 2 2 3 4 2 3 2 2" xfId="53984" xr:uid="{95DD2F96-7F34-4EB0-9E9E-A1A46B529E7C}"/>
    <cellStyle name="Comma 2 2 3 4 2 3 2 3" xfId="35730" xr:uid="{21137B0F-6B2E-4BB3-987C-6108970BE620}"/>
    <cellStyle name="Comma 2 2 3 4 2 3 3" xfId="13826" xr:uid="{125A1A44-E777-4D08-AD42-597E9571A203}"/>
    <cellStyle name="Comma 2 2 3 4 2 3 3 2" xfId="50334" xr:uid="{5FF9BABA-F2A5-4A50-9AEB-271B984FEC3E}"/>
    <cellStyle name="Comma 2 2 3 4 2 3 3 3" xfId="32080" xr:uid="{2D8E8542-6E7D-483F-B0C0-048BD8C396A2}"/>
    <cellStyle name="Comma 2 2 3 4 2 3 4" xfId="10176" xr:uid="{55A59835-D838-4B35-810F-786583DE3537}"/>
    <cellStyle name="Comma 2 2 3 4 2 3 4 2" xfId="46684" xr:uid="{1F208E53-ECF7-46EC-B0CD-BE809A449E8C}"/>
    <cellStyle name="Comma 2 2 3 4 2 3 4 3" xfId="28430" xr:uid="{12E51568-4A37-4742-9749-F3B962B917C7}"/>
    <cellStyle name="Comma 2 2 3 4 2 3 5" xfId="6526" xr:uid="{F99D4BCA-6A68-41E8-9A0E-D925F6850BA9}"/>
    <cellStyle name="Comma 2 2 3 4 2 3 5 2" xfId="43034" xr:uid="{DD62F45F-3257-4C85-89E6-B745F476792D}"/>
    <cellStyle name="Comma 2 2 3 4 2 3 5 3" xfId="24780" xr:uid="{9778D95F-255A-4E89-A5D7-1340961314AD}"/>
    <cellStyle name="Comma 2 2 3 4 2 3 6" xfId="39384" xr:uid="{834F19EB-56C3-42D7-BB47-EC7AF760C1CC}"/>
    <cellStyle name="Comma 2 2 3 4 2 3 7" xfId="21130" xr:uid="{2B77C249-7914-44E3-A63E-8AEA0D74EAEF}"/>
    <cellStyle name="Comma 2 2 3 4 2 4" xfId="2146" xr:uid="{E7C61341-D590-48AE-9961-B94C532B5775}"/>
    <cellStyle name="Comma 2 2 3 4 2 4 2" xfId="16746" xr:uid="{C0B8AF9C-C65F-4A6F-86B9-511D81FAB2EE}"/>
    <cellStyle name="Comma 2 2 3 4 2 4 2 2" xfId="53254" xr:uid="{32CFE529-D11F-4996-A27A-4393923C330B}"/>
    <cellStyle name="Comma 2 2 3 4 2 4 2 3" xfId="35000" xr:uid="{1BE97884-50EE-4A01-B525-408062EE3903}"/>
    <cellStyle name="Comma 2 2 3 4 2 4 3" xfId="13096" xr:uid="{177333DF-6935-40CC-81F7-58C0CB2608CE}"/>
    <cellStyle name="Comma 2 2 3 4 2 4 3 2" xfId="49604" xr:uid="{6051C4C9-8724-4EE9-9FC4-D2F6647155DD}"/>
    <cellStyle name="Comma 2 2 3 4 2 4 3 3" xfId="31350" xr:uid="{222CBDBD-ED01-4E13-B850-C9F7778C84BA}"/>
    <cellStyle name="Comma 2 2 3 4 2 4 4" xfId="9446" xr:uid="{237FB0A4-143A-4A3C-B447-46CDFA553715}"/>
    <cellStyle name="Comma 2 2 3 4 2 4 4 2" xfId="45954" xr:uid="{1B0D8E14-6F17-4867-BFB2-947703813BCE}"/>
    <cellStyle name="Comma 2 2 3 4 2 4 4 3" xfId="27700" xr:uid="{828B5993-1F19-4AA9-8815-AD169CCAE39B}"/>
    <cellStyle name="Comma 2 2 3 4 2 4 5" xfId="5796" xr:uid="{1D7CE962-46A7-4076-8B1B-2F265B1F12B7}"/>
    <cellStyle name="Comma 2 2 3 4 2 4 5 2" xfId="42304" xr:uid="{931CA430-92CF-404A-8EA4-6F64C9283E6B}"/>
    <cellStyle name="Comma 2 2 3 4 2 4 5 3" xfId="24050" xr:uid="{86DC5535-7BAB-4782-80B4-5969AE7D2DAC}"/>
    <cellStyle name="Comma 2 2 3 4 2 4 6" xfId="38654" xr:uid="{828E7658-AB4D-43BA-B4CA-902F9FF2AA26}"/>
    <cellStyle name="Comma 2 2 3 4 2 4 7" xfId="20400" xr:uid="{B1093E42-48C2-4FCB-8B2D-6CF29729E853}"/>
    <cellStyle name="Comma 2 2 3 4 2 5" xfId="1416" xr:uid="{6934E110-D8E0-4551-B31B-5DF1196152F9}"/>
    <cellStyle name="Comma 2 2 3 4 2 5 2" xfId="16016" xr:uid="{1C24AC8D-3822-44AE-B142-A1E311FC0068}"/>
    <cellStyle name="Comma 2 2 3 4 2 5 2 2" xfId="52524" xr:uid="{776AC963-786E-413C-A974-889572EE1332}"/>
    <cellStyle name="Comma 2 2 3 4 2 5 2 3" xfId="34270" xr:uid="{D0E20265-3A73-4F6A-9AC4-ECC312BC1F90}"/>
    <cellStyle name="Comma 2 2 3 4 2 5 3" xfId="12366" xr:uid="{D13568C2-43C8-4284-B3BB-EFDBBC4C6224}"/>
    <cellStyle name="Comma 2 2 3 4 2 5 3 2" xfId="48874" xr:uid="{D07106EC-20BA-4268-A151-D5102604E06B}"/>
    <cellStyle name="Comma 2 2 3 4 2 5 3 3" xfId="30620" xr:uid="{8D3F9269-1F2E-49A8-B9EB-78F63A58713B}"/>
    <cellStyle name="Comma 2 2 3 4 2 5 4" xfId="8716" xr:uid="{91C3DE7E-F208-4893-9249-8FC2FA73B593}"/>
    <cellStyle name="Comma 2 2 3 4 2 5 4 2" xfId="45224" xr:uid="{BE1D5070-FD36-48CC-A403-D44EB8966E4D}"/>
    <cellStyle name="Comma 2 2 3 4 2 5 4 3" xfId="26970" xr:uid="{960646E9-58E7-483F-9119-7EC797B3CC2C}"/>
    <cellStyle name="Comma 2 2 3 4 2 5 5" xfId="5066" xr:uid="{820B9E4A-E866-4755-8788-15F0C40E3FA1}"/>
    <cellStyle name="Comma 2 2 3 4 2 5 5 2" xfId="41574" xr:uid="{C1F2BBA6-595A-45E2-8DFE-0EAC8C7DC509}"/>
    <cellStyle name="Comma 2 2 3 4 2 5 5 3" xfId="23320" xr:uid="{60FFD58B-7175-46A1-9910-5E899633A711}"/>
    <cellStyle name="Comma 2 2 3 4 2 5 6" xfId="37924" xr:uid="{437F87C3-76ED-4469-9429-5F8AA690A138}"/>
    <cellStyle name="Comma 2 2 3 4 2 5 7" xfId="19670" xr:uid="{BCC91EAC-5101-49CA-BB06-A6CAC29BF0EC}"/>
    <cellStyle name="Comma 2 2 3 4 2 6" xfId="15286" xr:uid="{804FA33C-6869-4507-8632-8ECFB86A7DA7}"/>
    <cellStyle name="Comma 2 2 3 4 2 6 2" xfId="51794" xr:uid="{2D6E01CA-9494-41D5-BC64-D418090AFD5D}"/>
    <cellStyle name="Comma 2 2 3 4 2 6 3" xfId="33540" xr:uid="{80C1028B-C5FE-49F7-BB26-C9F86192C6F1}"/>
    <cellStyle name="Comma 2 2 3 4 2 7" xfId="11636" xr:uid="{FB6AC00D-CDE7-45EE-91A9-90CE4C03838B}"/>
    <cellStyle name="Comma 2 2 3 4 2 7 2" xfId="48144" xr:uid="{E1C3DE70-1F58-4AA2-8CAA-DD0D991B33D4}"/>
    <cellStyle name="Comma 2 2 3 4 2 7 3" xfId="29890" xr:uid="{4ABDC06C-3906-4BB8-817D-29D025BAD769}"/>
    <cellStyle name="Comma 2 2 3 4 2 8" xfId="7986" xr:uid="{A9109DAF-BB3F-4368-BFF8-C5306F440413}"/>
    <cellStyle name="Comma 2 2 3 4 2 8 2" xfId="44494" xr:uid="{76A5162F-5AC6-4B4F-892C-53D112BD4D05}"/>
    <cellStyle name="Comma 2 2 3 4 2 8 3" xfId="26240" xr:uid="{4AE98885-45BB-4178-B0A1-367A72A53D1A}"/>
    <cellStyle name="Comma 2 2 3 4 2 9" xfId="4336" xr:uid="{799DF2C9-036B-4772-88D9-050CBA8D6885}"/>
    <cellStyle name="Comma 2 2 3 4 2 9 2" xfId="40844" xr:uid="{E068DFCC-387F-4441-88E8-4584A7608FA9}"/>
    <cellStyle name="Comma 2 2 3 4 2 9 3" xfId="22590" xr:uid="{0452980A-1124-44E0-9383-50A84E2CB8D6}"/>
    <cellStyle name="Comma 2 2 3 4 3" xfId="582" xr:uid="{5F959FFE-9DB6-4597-B3F6-11458C8ABBE3}"/>
    <cellStyle name="Comma 2 2 3 4 3 10" xfId="37090" xr:uid="{D81D221A-2100-40AB-8D4A-1908459ACF46}"/>
    <cellStyle name="Comma 2 2 3 4 3 11" xfId="18836" xr:uid="{7B23F0AC-E3AA-4933-A2D6-DCFAB008ED3A}"/>
    <cellStyle name="Comma 2 2 3 4 3 2" xfId="3502" xr:uid="{BDFE8382-6443-4B3A-BE3F-8695FB6D5F9A}"/>
    <cellStyle name="Comma 2 2 3 4 3 2 2" xfId="18102" xr:uid="{D7DF2A3B-447A-4C91-A949-99A0DC3532F0}"/>
    <cellStyle name="Comma 2 2 3 4 3 2 2 2" xfId="54610" xr:uid="{5F7EFF49-4663-4675-9A21-B62119ACD7DB}"/>
    <cellStyle name="Comma 2 2 3 4 3 2 2 3" xfId="36356" xr:uid="{946CCF79-6FF1-407C-9908-D9DF80130860}"/>
    <cellStyle name="Comma 2 2 3 4 3 2 3" xfId="14452" xr:uid="{CDBD2712-224B-4B42-924B-451517FD6F0A}"/>
    <cellStyle name="Comma 2 2 3 4 3 2 3 2" xfId="50960" xr:uid="{03F74E02-31C9-4626-9121-C45DDC400F63}"/>
    <cellStyle name="Comma 2 2 3 4 3 2 3 3" xfId="32706" xr:uid="{D88C4F52-507D-446F-B4DD-4648E5440961}"/>
    <cellStyle name="Comma 2 2 3 4 3 2 4" xfId="10802" xr:uid="{3C9795A0-3ADF-4611-BF86-7AA9E24829AC}"/>
    <cellStyle name="Comma 2 2 3 4 3 2 4 2" xfId="47310" xr:uid="{FFFCE88F-04CB-4557-9A36-A2AE9E64A391}"/>
    <cellStyle name="Comma 2 2 3 4 3 2 4 3" xfId="29056" xr:uid="{9EB644C9-0A30-4C7C-B9FB-A771F5037E85}"/>
    <cellStyle name="Comma 2 2 3 4 3 2 5" xfId="7152" xr:uid="{4CD21E44-05D9-4040-BF88-206011C09FBC}"/>
    <cellStyle name="Comma 2 2 3 4 3 2 5 2" xfId="43660" xr:uid="{47A8E232-A066-41CB-81B9-AF15FBDA76B6}"/>
    <cellStyle name="Comma 2 2 3 4 3 2 5 3" xfId="25406" xr:uid="{65DA9D07-FEA1-4BF8-BF02-C769DAF1FDE6}"/>
    <cellStyle name="Comma 2 2 3 4 3 2 6" xfId="40010" xr:uid="{01116197-99CB-47F3-B3D8-7CF8D90F14DD}"/>
    <cellStyle name="Comma 2 2 3 4 3 2 7" xfId="21756" xr:uid="{ECD84023-C46A-44B0-A5AF-A3C6674B9CBE}"/>
    <cellStyle name="Comma 2 2 3 4 3 3" xfId="2772" xr:uid="{05E177C8-1551-452E-9070-D97E040F5245}"/>
    <cellStyle name="Comma 2 2 3 4 3 3 2" xfId="17372" xr:uid="{3FCC5685-4AF8-45A5-993A-1042B95D9E8D}"/>
    <cellStyle name="Comma 2 2 3 4 3 3 2 2" xfId="53880" xr:uid="{695DB3C5-A7BE-4CAA-B636-458EA20F2279}"/>
    <cellStyle name="Comma 2 2 3 4 3 3 2 3" xfId="35626" xr:uid="{A1576991-F353-46D0-AE57-078DB3A97EE2}"/>
    <cellStyle name="Comma 2 2 3 4 3 3 3" xfId="13722" xr:uid="{A1E9B4CC-8CAC-450C-AEEE-A42E9C0EFD19}"/>
    <cellStyle name="Comma 2 2 3 4 3 3 3 2" xfId="50230" xr:uid="{870E07E1-2FA1-4E7D-B406-4735A1ABEF93}"/>
    <cellStyle name="Comma 2 2 3 4 3 3 3 3" xfId="31976" xr:uid="{CDA705D3-E4E2-4313-A0CE-1DC325ED0088}"/>
    <cellStyle name="Comma 2 2 3 4 3 3 4" xfId="10072" xr:uid="{FD8C5CD7-F907-4722-A93F-32C34883C902}"/>
    <cellStyle name="Comma 2 2 3 4 3 3 4 2" xfId="46580" xr:uid="{28780073-C575-472D-B57C-9DF2275B26A7}"/>
    <cellStyle name="Comma 2 2 3 4 3 3 4 3" xfId="28326" xr:uid="{2F488027-F365-4573-BBD2-66220A581904}"/>
    <cellStyle name="Comma 2 2 3 4 3 3 5" xfId="6422" xr:uid="{494CE214-C200-4869-AD22-2D25969876EF}"/>
    <cellStyle name="Comma 2 2 3 4 3 3 5 2" xfId="42930" xr:uid="{E376FF45-DD91-4F13-885E-81A4D9CDEFD6}"/>
    <cellStyle name="Comma 2 2 3 4 3 3 5 3" xfId="24676" xr:uid="{23622D13-5E6E-41AC-AB3B-418AB671DACB}"/>
    <cellStyle name="Comma 2 2 3 4 3 3 6" xfId="39280" xr:uid="{34924505-7768-4CCF-9359-7248D1C1E7A1}"/>
    <cellStyle name="Comma 2 2 3 4 3 3 7" xfId="21026" xr:uid="{786CBD4E-0D4B-401A-AC05-67DFF9A66DCF}"/>
    <cellStyle name="Comma 2 2 3 4 3 4" xfId="2042" xr:uid="{7A343B5C-BC9F-494B-9DFA-A74350ED06E1}"/>
    <cellStyle name="Comma 2 2 3 4 3 4 2" xfId="16642" xr:uid="{F25AC25F-C780-48DE-954C-40FA4A3379EB}"/>
    <cellStyle name="Comma 2 2 3 4 3 4 2 2" xfId="53150" xr:uid="{53D18F53-15CE-4C00-BC71-F260F1C860BD}"/>
    <cellStyle name="Comma 2 2 3 4 3 4 2 3" xfId="34896" xr:uid="{68091845-91ED-483B-A21D-08AB5597C015}"/>
    <cellStyle name="Comma 2 2 3 4 3 4 3" xfId="12992" xr:uid="{221D4AEC-201F-42D6-8402-77EABFE9741A}"/>
    <cellStyle name="Comma 2 2 3 4 3 4 3 2" xfId="49500" xr:uid="{8A075E27-694E-455E-8E96-786FF048361D}"/>
    <cellStyle name="Comma 2 2 3 4 3 4 3 3" xfId="31246" xr:uid="{CB20E4D4-0DBF-428B-9EA1-DACCEC9F9E2E}"/>
    <cellStyle name="Comma 2 2 3 4 3 4 4" xfId="9342" xr:uid="{BEBD10F1-A2D0-457C-8458-6681171373A0}"/>
    <cellStyle name="Comma 2 2 3 4 3 4 4 2" xfId="45850" xr:uid="{33522EAB-3E88-4100-8A5B-9741510A4B5E}"/>
    <cellStyle name="Comma 2 2 3 4 3 4 4 3" xfId="27596" xr:uid="{46227AB0-4A88-4F35-9921-2A0E459A9BCC}"/>
    <cellStyle name="Comma 2 2 3 4 3 4 5" xfId="5692" xr:uid="{BB6F5A59-999F-415A-880B-36F08DCB2CFA}"/>
    <cellStyle name="Comma 2 2 3 4 3 4 5 2" xfId="42200" xr:uid="{65369CCF-7479-409F-A48D-C4C5E755ED91}"/>
    <cellStyle name="Comma 2 2 3 4 3 4 5 3" xfId="23946" xr:uid="{4652016C-1976-479A-AD59-DE70800B79AD}"/>
    <cellStyle name="Comma 2 2 3 4 3 4 6" xfId="38550" xr:uid="{750CC8D5-FD56-465C-86F2-E2FB21296180}"/>
    <cellStyle name="Comma 2 2 3 4 3 4 7" xfId="20296" xr:uid="{873E6855-2033-4405-8D86-D8577BEF8EA2}"/>
    <cellStyle name="Comma 2 2 3 4 3 5" xfId="1312" xr:uid="{3F7BC468-23C0-47F1-842B-4CC426FAC8CA}"/>
    <cellStyle name="Comma 2 2 3 4 3 5 2" xfId="15912" xr:uid="{4F323004-8BE8-48B9-84CF-BE430FA6DA11}"/>
    <cellStyle name="Comma 2 2 3 4 3 5 2 2" xfId="52420" xr:uid="{565D5EA8-E3A1-4C32-9FD8-F3601800A000}"/>
    <cellStyle name="Comma 2 2 3 4 3 5 2 3" xfId="34166" xr:uid="{0EF09A78-D214-4459-A4D4-7A300E3D329C}"/>
    <cellStyle name="Comma 2 2 3 4 3 5 3" xfId="12262" xr:uid="{3C2033D6-3CB1-45B3-9871-9C5565583231}"/>
    <cellStyle name="Comma 2 2 3 4 3 5 3 2" xfId="48770" xr:uid="{016E01B8-1F36-4B4A-B2C9-98F4B7CE1B81}"/>
    <cellStyle name="Comma 2 2 3 4 3 5 3 3" xfId="30516" xr:uid="{81299F30-0435-4409-B6DC-A97F23C5CB0E}"/>
    <cellStyle name="Comma 2 2 3 4 3 5 4" xfId="8612" xr:uid="{24E84E20-0867-4E1F-9973-EE546CB98BC7}"/>
    <cellStyle name="Comma 2 2 3 4 3 5 4 2" xfId="45120" xr:uid="{0A4E9CF3-1687-49A9-B8A2-8F382D393CCA}"/>
    <cellStyle name="Comma 2 2 3 4 3 5 4 3" xfId="26866" xr:uid="{1A360253-71FB-4BF0-9010-0F621968A2CC}"/>
    <cellStyle name="Comma 2 2 3 4 3 5 5" xfId="4962" xr:uid="{E29B5678-789D-49E3-B4BC-0E224BA6311C}"/>
    <cellStyle name="Comma 2 2 3 4 3 5 5 2" xfId="41470" xr:uid="{2D005445-722F-4735-BB1E-E2C82D5198C2}"/>
    <cellStyle name="Comma 2 2 3 4 3 5 5 3" xfId="23216" xr:uid="{4748809D-D1F2-474A-8134-1ED4A4BF8B51}"/>
    <cellStyle name="Comma 2 2 3 4 3 5 6" xfId="37820" xr:uid="{2F4B26F6-6E12-4AB9-B152-E381DD733A0F}"/>
    <cellStyle name="Comma 2 2 3 4 3 5 7" xfId="19566" xr:uid="{20A5D0DC-1C3C-4FDC-AE0B-03B72157AC62}"/>
    <cellStyle name="Comma 2 2 3 4 3 6" xfId="15182" xr:uid="{D38ACB32-686D-4DC1-BBCD-024EB572161B}"/>
    <cellStyle name="Comma 2 2 3 4 3 6 2" xfId="51690" xr:uid="{D6590310-48FB-4F2C-BF84-DE2EA01E6010}"/>
    <cellStyle name="Comma 2 2 3 4 3 6 3" xfId="33436" xr:uid="{046DC8C8-46EE-443C-B32C-E81230833C61}"/>
    <cellStyle name="Comma 2 2 3 4 3 7" xfId="11532" xr:uid="{313FFD80-349C-4CDC-9D59-2E14B0251EB8}"/>
    <cellStyle name="Comma 2 2 3 4 3 7 2" xfId="48040" xr:uid="{D054A8BF-4A90-4C0F-AF79-BD686399C432}"/>
    <cellStyle name="Comma 2 2 3 4 3 7 3" xfId="29786" xr:uid="{B870638A-4E4C-4039-9399-ADC9A29554FB}"/>
    <cellStyle name="Comma 2 2 3 4 3 8" xfId="7882" xr:uid="{37C3A987-F230-4C7C-BFA5-02CDDA759EA0}"/>
    <cellStyle name="Comma 2 2 3 4 3 8 2" xfId="44390" xr:uid="{B38A9BEA-E42A-4ECB-8645-CC8A7EAEE6EC}"/>
    <cellStyle name="Comma 2 2 3 4 3 8 3" xfId="26136" xr:uid="{C93A4EEC-7FB6-41F5-AB72-5B8E70EE422D}"/>
    <cellStyle name="Comma 2 2 3 4 3 9" xfId="4232" xr:uid="{A18CE82F-E390-405C-AF92-F532BBA68CFD}"/>
    <cellStyle name="Comma 2 2 3 4 3 9 2" xfId="40740" xr:uid="{BA807CFE-CCDF-41EA-A3A2-06C26C66DE3E}"/>
    <cellStyle name="Comma 2 2 3 4 3 9 3" xfId="22486" xr:uid="{501D9B38-5233-4798-92D1-65FD85AC90C2}"/>
    <cellStyle name="Comma 2 2 3 4 4" xfId="478" xr:uid="{E5A47018-19EC-41CF-9989-42A427E94936}"/>
    <cellStyle name="Comma 2 2 3 4 4 10" xfId="36986" xr:uid="{E33AB886-BA79-4167-83EB-ECBAEA2B5B2E}"/>
    <cellStyle name="Comma 2 2 3 4 4 11" xfId="18732" xr:uid="{9FF2F302-B3C0-4264-A574-D23FA6913F01}"/>
    <cellStyle name="Comma 2 2 3 4 4 2" xfId="3398" xr:uid="{AED1B088-4181-445D-90D7-3724E6978BB5}"/>
    <cellStyle name="Comma 2 2 3 4 4 2 2" xfId="17998" xr:uid="{D12207CE-F255-4188-B1F0-B89F4E30E33D}"/>
    <cellStyle name="Comma 2 2 3 4 4 2 2 2" xfId="54506" xr:uid="{FECA91C5-A5C0-48D2-8885-ECA2C05B8575}"/>
    <cellStyle name="Comma 2 2 3 4 4 2 2 3" xfId="36252" xr:uid="{F3E19A12-C656-49B6-8445-669D4449B55E}"/>
    <cellStyle name="Comma 2 2 3 4 4 2 3" xfId="14348" xr:uid="{039A8FF0-8891-45AF-B00C-5E6B61F4D8CC}"/>
    <cellStyle name="Comma 2 2 3 4 4 2 3 2" xfId="50856" xr:uid="{AFE4347C-EE67-463E-830F-2329CA40FCB3}"/>
    <cellStyle name="Comma 2 2 3 4 4 2 3 3" xfId="32602" xr:uid="{CB5CFF36-92CD-4141-9ACF-3FA6FE8C3C04}"/>
    <cellStyle name="Comma 2 2 3 4 4 2 4" xfId="10698" xr:uid="{6AF0F01F-5DB0-4EF1-B7A4-1463FA2FA435}"/>
    <cellStyle name="Comma 2 2 3 4 4 2 4 2" xfId="47206" xr:uid="{D7D4D822-3219-48BF-B4ED-CD87D931011B}"/>
    <cellStyle name="Comma 2 2 3 4 4 2 4 3" xfId="28952" xr:uid="{FF544ADD-50F5-4581-AEF9-EED686860660}"/>
    <cellStyle name="Comma 2 2 3 4 4 2 5" xfId="7048" xr:uid="{F203E8DA-8913-4017-8D43-FB91BC89689D}"/>
    <cellStyle name="Comma 2 2 3 4 4 2 5 2" xfId="43556" xr:uid="{601A6B4B-175D-449C-AD57-601895A25166}"/>
    <cellStyle name="Comma 2 2 3 4 4 2 5 3" xfId="25302" xr:uid="{E6756BE2-5074-40D6-BA51-1DA80F35B07C}"/>
    <cellStyle name="Comma 2 2 3 4 4 2 6" xfId="39906" xr:uid="{AAA05C06-46A4-408C-9948-176C402E996A}"/>
    <cellStyle name="Comma 2 2 3 4 4 2 7" xfId="21652" xr:uid="{F7646669-D181-47E5-B636-1EA3123E2630}"/>
    <cellStyle name="Comma 2 2 3 4 4 3" xfId="2668" xr:uid="{8C87E2AC-239B-4B05-BFA5-B96E2E9F7840}"/>
    <cellStyle name="Comma 2 2 3 4 4 3 2" xfId="17268" xr:uid="{4C578B4E-07B7-461A-B2DF-30DA128E9016}"/>
    <cellStyle name="Comma 2 2 3 4 4 3 2 2" xfId="53776" xr:uid="{230FB033-BB78-4B36-B9ED-FECB23EFD3A1}"/>
    <cellStyle name="Comma 2 2 3 4 4 3 2 3" xfId="35522" xr:uid="{C8EE2257-23E9-429A-86CF-4922E60D6B24}"/>
    <cellStyle name="Comma 2 2 3 4 4 3 3" xfId="13618" xr:uid="{DA41880F-9983-4CEE-8E1A-472E3A23E259}"/>
    <cellStyle name="Comma 2 2 3 4 4 3 3 2" xfId="50126" xr:uid="{E16BB616-EFC9-4C1E-BB6F-C340644C9ABE}"/>
    <cellStyle name="Comma 2 2 3 4 4 3 3 3" xfId="31872" xr:uid="{F0084FF9-CFEF-442A-86FD-F335ABB93CFA}"/>
    <cellStyle name="Comma 2 2 3 4 4 3 4" xfId="9968" xr:uid="{317CC888-1CAC-4B50-8BAF-495BBDD380D3}"/>
    <cellStyle name="Comma 2 2 3 4 4 3 4 2" xfId="46476" xr:uid="{BFB17DB8-0AAA-41A8-8796-E579DE0B2EE5}"/>
    <cellStyle name="Comma 2 2 3 4 4 3 4 3" xfId="28222" xr:uid="{CE57D954-4D69-4CEC-8592-537564E8E944}"/>
    <cellStyle name="Comma 2 2 3 4 4 3 5" xfId="6318" xr:uid="{A591BBB0-2BCD-4418-B393-B047C5FF0518}"/>
    <cellStyle name="Comma 2 2 3 4 4 3 5 2" xfId="42826" xr:uid="{CEB39C16-8CE8-4908-B3C5-4D5237A2760D}"/>
    <cellStyle name="Comma 2 2 3 4 4 3 5 3" xfId="24572" xr:uid="{78F36F96-368D-4DEB-8A8E-119F91F9FE85}"/>
    <cellStyle name="Comma 2 2 3 4 4 3 6" xfId="39176" xr:uid="{0FAB42F3-42B3-40B1-BFEB-1F454D4D4BEE}"/>
    <cellStyle name="Comma 2 2 3 4 4 3 7" xfId="20922" xr:uid="{8D9CBE26-D622-41C0-A7A6-F4DFE7CDFB3F}"/>
    <cellStyle name="Comma 2 2 3 4 4 4" xfId="1938" xr:uid="{2C3033B7-46E4-423F-B170-F6A65E0D6210}"/>
    <cellStyle name="Comma 2 2 3 4 4 4 2" xfId="16538" xr:uid="{3A8A49BE-968B-48A2-AB9F-4CCA33196B5A}"/>
    <cellStyle name="Comma 2 2 3 4 4 4 2 2" xfId="53046" xr:uid="{3C3781CE-A38A-460E-AAB2-E8E95C447E54}"/>
    <cellStyle name="Comma 2 2 3 4 4 4 2 3" xfId="34792" xr:uid="{BD8C0B9F-89C9-4884-881E-7DCF6E06A80A}"/>
    <cellStyle name="Comma 2 2 3 4 4 4 3" xfId="12888" xr:uid="{29EF440B-E8F5-4EDC-86A3-F255C2CB217B}"/>
    <cellStyle name="Comma 2 2 3 4 4 4 3 2" xfId="49396" xr:uid="{A91586CC-8030-4C18-85FE-912800AD9167}"/>
    <cellStyle name="Comma 2 2 3 4 4 4 3 3" xfId="31142" xr:uid="{B494B321-6792-4732-83BD-05EF9D32CB01}"/>
    <cellStyle name="Comma 2 2 3 4 4 4 4" xfId="9238" xr:uid="{7A546E05-0EFA-44A3-8BEF-7ED40BB1E31E}"/>
    <cellStyle name="Comma 2 2 3 4 4 4 4 2" xfId="45746" xr:uid="{E1D074CE-4CE1-4DDE-B67C-C5C755601839}"/>
    <cellStyle name="Comma 2 2 3 4 4 4 4 3" xfId="27492" xr:uid="{3B6C0442-EE94-4CCF-9A27-1CCBA3AB884F}"/>
    <cellStyle name="Comma 2 2 3 4 4 4 5" xfId="5588" xr:uid="{9E7ED26D-CC78-45F4-B461-9A024D2E7487}"/>
    <cellStyle name="Comma 2 2 3 4 4 4 5 2" xfId="42096" xr:uid="{52FF788A-C7ED-4092-9AB4-7F469D04C8E4}"/>
    <cellStyle name="Comma 2 2 3 4 4 4 5 3" xfId="23842" xr:uid="{32D97BF1-B249-46F2-AC69-FD38890B18D2}"/>
    <cellStyle name="Comma 2 2 3 4 4 4 6" xfId="38446" xr:uid="{8C677055-6D75-45CB-9194-CB4AA0ADACFB}"/>
    <cellStyle name="Comma 2 2 3 4 4 4 7" xfId="20192" xr:uid="{7819532B-2EE8-4C1B-8C5D-5E3EF88D5A80}"/>
    <cellStyle name="Comma 2 2 3 4 4 5" xfId="1208" xr:uid="{F4BA6DB4-887B-48CE-9984-AF891F8E7823}"/>
    <cellStyle name="Comma 2 2 3 4 4 5 2" xfId="15808" xr:uid="{D3900A47-807A-4543-86AF-E2CC09D33ACD}"/>
    <cellStyle name="Comma 2 2 3 4 4 5 2 2" xfId="52316" xr:uid="{24A51DCA-88DB-47B7-A8C4-527B8AFBA6C9}"/>
    <cellStyle name="Comma 2 2 3 4 4 5 2 3" xfId="34062" xr:uid="{57E0AB50-3428-4307-945F-052BA4C8B7D4}"/>
    <cellStyle name="Comma 2 2 3 4 4 5 3" xfId="12158" xr:uid="{894DD11F-AF07-4BC8-A66E-2AFD2281E858}"/>
    <cellStyle name="Comma 2 2 3 4 4 5 3 2" xfId="48666" xr:uid="{16FDB5F7-136B-4EBF-A499-2F46A4A1484F}"/>
    <cellStyle name="Comma 2 2 3 4 4 5 3 3" xfId="30412" xr:uid="{5D14BB1D-E8B7-464B-B863-BEF936747ACF}"/>
    <cellStyle name="Comma 2 2 3 4 4 5 4" xfId="8508" xr:uid="{DAA92D90-43D4-426A-903C-2101B6CF9900}"/>
    <cellStyle name="Comma 2 2 3 4 4 5 4 2" xfId="45016" xr:uid="{3B241FD5-FEEB-4528-B89A-C2EE0E47C3E2}"/>
    <cellStyle name="Comma 2 2 3 4 4 5 4 3" xfId="26762" xr:uid="{5700BFCB-98F0-4E76-8296-84CCB1F961C1}"/>
    <cellStyle name="Comma 2 2 3 4 4 5 5" xfId="4858" xr:uid="{C2531A20-5E14-471E-BDC0-0247ADF8F6A5}"/>
    <cellStyle name="Comma 2 2 3 4 4 5 5 2" xfId="41366" xr:uid="{17DF691B-FE0F-4957-9779-29AF6EC6CAC8}"/>
    <cellStyle name="Comma 2 2 3 4 4 5 5 3" xfId="23112" xr:uid="{2925ECC4-4D61-427A-859B-296D81091E56}"/>
    <cellStyle name="Comma 2 2 3 4 4 5 6" xfId="37716" xr:uid="{F47E94C7-9B79-4939-878C-A53B23EA2FD5}"/>
    <cellStyle name="Comma 2 2 3 4 4 5 7" xfId="19462" xr:uid="{1A9E6F1E-995F-4AAB-8AD6-DB5DF24F4DF5}"/>
    <cellStyle name="Comma 2 2 3 4 4 6" xfId="15078" xr:uid="{9511BEDB-54B1-4C2C-8B1B-450E393D069B}"/>
    <cellStyle name="Comma 2 2 3 4 4 6 2" xfId="51586" xr:uid="{1AB2575B-8379-4CD4-BB75-A54161532AF0}"/>
    <cellStyle name="Comma 2 2 3 4 4 6 3" xfId="33332" xr:uid="{CAE1DEC4-9F97-40EA-B403-26DB1517ADEA}"/>
    <cellStyle name="Comma 2 2 3 4 4 7" xfId="11428" xr:uid="{3A41BB73-3B04-4DB1-BB40-1ADAB82BA281}"/>
    <cellStyle name="Comma 2 2 3 4 4 7 2" xfId="47936" xr:uid="{B1322CF9-E51F-49E8-83B1-79EAAC60D75F}"/>
    <cellStyle name="Comma 2 2 3 4 4 7 3" xfId="29682" xr:uid="{957462DE-273A-4C93-9DB4-140E35B5DCB9}"/>
    <cellStyle name="Comma 2 2 3 4 4 8" xfId="7778" xr:uid="{B745EF68-02C0-4C36-A18C-A225EA01C638}"/>
    <cellStyle name="Comma 2 2 3 4 4 8 2" xfId="44286" xr:uid="{6EDB0D2E-780A-46C2-9434-4793B21649C8}"/>
    <cellStyle name="Comma 2 2 3 4 4 8 3" xfId="26032" xr:uid="{F867A444-A5CA-46EA-8D50-AEA11B326E50}"/>
    <cellStyle name="Comma 2 2 3 4 4 9" xfId="4128" xr:uid="{59A05F88-D21D-4653-B1CA-F2408402AEC0}"/>
    <cellStyle name="Comma 2 2 3 4 4 9 2" xfId="40636" xr:uid="{0F92BD24-AF17-473F-816C-8E387F56391F}"/>
    <cellStyle name="Comma 2 2 3 4 4 9 3" xfId="22382" xr:uid="{015B0E9A-C2F7-4035-A281-A50B2B800036}"/>
    <cellStyle name="Comma 2 2 3 4 5" xfId="374" xr:uid="{B34353A1-D56D-4C0E-9595-6A1B1970F238}"/>
    <cellStyle name="Comma 2 2 3 4 5 10" xfId="36882" xr:uid="{3A0DAB09-F69D-451F-83A3-1EF8658FDB0D}"/>
    <cellStyle name="Comma 2 2 3 4 5 11" xfId="18628" xr:uid="{78801557-5AC2-49F9-A0D1-2755D8B93784}"/>
    <cellStyle name="Comma 2 2 3 4 5 2" xfId="3294" xr:uid="{14EC2E26-38EB-40FE-B779-426ED8B781D0}"/>
    <cellStyle name="Comma 2 2 3 4 5 2 2" xfId="17894" xr:uid="{3940968E-3E34-4CA0-A8E1-C3BA60E5732F}"/>
    <cellStyle name="Comma 2 2 3 4 5 2 2 2" xfId="54402" xr:uid="{3B164933-7200-472B-A5A8-985B516DC171}"/>
    <cellStyle name="Comma 2 2 3 4 5 2 2 3" xfId="36148" xr:uid="{76B4A775-08DC-43FE-9FC7-36641E1C0891}"/>
    <cellStyle name="Comma 2 2 3 4 5 2 3" xfId="14244" xr:uid="{98BE51E5-7E5F-4BC5-877C-F050D72D474A}"/>
    <cellStyle name="Comma 2 2 3 4 5 2 3 2" xfId="50752" xr:uid="{9C2B9A1C-7F51-475F-B796-AC8B2C408831}"/>
    <cellStyle name="Comma 2 2 3 4 5 2 3 3" xfId="32498" xr:uid="{6A8BC1F4-2D0B-4726-A623-F6E4316CDE9D}"/>
    <cellStyle name="Comma 2 2 3 4 5 2 4" xfId="10594" xr:uid="{15F78637-8A40-435C-A5ED-0DCE960F173F}"/>
    <cellStyle name="Comma 2 2 3 4 5 2 4 2" xfId="47102" xr:uid="{5F83BC04-D4AA-455A-A3E7-19B5958A09DB}"/>
    <cellStyle name="Comma 2 2 3 4 5 2 4 3" xfId="28848" xr:uid="{0E607F31-2255-4B92-9FC7-B0F78A56F425}"/>
    <cellStyle name="Comma 2 2 3 4 5 2 5" xfId="6944" xr:uid="{AB01C097-B8F8-4F83-8EDE-29891257ED3C}"/>
    <cellStyle name="Comma 2 2 3 4 5 2 5 2" xfId="43452" xr:uid="{7B3881DB-E843-4F61-A6EB-A0E3CF6073E3}"/>
    <cellStyle name="Comma 2 2 3 4 5 2 5 3" xfId="25198" xr:uid="{EF9C0C0D-9B85-4836-904F-F6B09C898DD0}"/>
    <cellStyle name="Comma 2 2 3 4 5 2 6" xfId="39802" xr:uid="{BCB5CFFB-8990-470B-9EE1-03F3F0B7D505}"/>
    <cellStyle name="Comma 2 2 3 4 5 2 7" xfId="21548" xr:uid="{1EA66568-9761-43B9-80A4-576C52B3568C}"/>
    <cellStyle name="Comma 2 2 3 4 5 3" xfId="2564" xr:uid="{C3042496-399F-4C05-A4C1-FDCE71A152C8}"/>
    <cellStyle name="Comma 2 2 3 4 5 3 2" xfId="17164" xr:uid="{DD77DFFB-B6B1-4C09-ACAC-8BC2FF1023CC}"/>
    <cellStyle name="Comma 2 2 3 4 5 3 2 2" xfId="53672" xr:uid="{C8A193D7-E9B7-43ED-8F38-4936F22443A5}"/>
    <cellStyle name="Comma 2 2 3 4 5 3 2 3" xfId="35418" xr:uid="{5380C0A6-D3B6-4229-8B83-B7530393581C}"/>
    <cellStyle name="Comma 2 2 3 4 5 3 3" xfId="13514" xr:uid="{FEA31E00-DB43-4160-812F-BCA5A832708E}"/>
    <cellStyle name="Comma 2 2 3 4 5 3 3 2" xfId="50022" xr:uid="{359DE60D-8AEA-421C-9606-1DF8EEAD11E1}"/>
    <cellStyle name="Comma 2 2 3 4 5 3 3 3" xfId="31768" xr:uid="{CA9BF399-0421-4901-80CA-A37F412A5D33}"/>
    <cellStyle name="Comma 2 2 3 4 5 3 4" xfId="9864" xr:uid="{42F275A7-B24B-4B10-87C1-C8D4247B0E77}"/>
    <cellStyle name="Comma 2 2 3 4 5 3 4 2" xfId="46372" xr:uid="{A2FDE1D6-A2CE-4CAE-9701-26A425DA98C2}"/>
    <cellStyle name="Comma 2 2 3 4 5 3 4 3" xfId="28118" xr:uid="{D8A778C2-4009-4857-B32E-4ED7052425A4}"/>
    <cellStyle name="Comma 2 2 3 4 5 3 5" xfId="6214" xr:uid="{93765052-C2C7-4176-B11E-8B633D572806}"/>
    <cellStyle name="Comma 2 2 3 4 5 3 5 2" xfId="42722" xr:uid="{6539B46C-32AA-4721-82B0-C1EDB702A1E8}"/>
    <cellStyle name="Comma 2 2 3 4 5 3 5 3" xfId="24468" xr:uid="{56E8FFA5-23BD-4BBE-A401-000F67DB8917}"/>
    <cellStyle name="Comma 2 2 3 4 5 3 6" xfId="39072" xr:uid="{38197D8A-4332-481C-ABBF-993B21B01633}"/>
    <cellStyle name="Comma 2 2 3 4 5 3 7" xfId="20818" xr:uid="{ECBF22E8-45F5-4154-B752-6B60A79F969D}"/>
    <cellStyle name="Comma 2 2 3 4 5 4" xfId="1834" xr:uid="{B31892B3-63DF-4133-849B-4A7FD53D07DB}"/>
    <cellStyle name="Comma 2 2 3 4 5 4 2" xfId="16434" xr:uid="{7EDC65B2-5813-4ECD-AD19-C1D0D2D73545}"/>
    <cellStyle name="Comma 2 2 3 4 5 4 2 2" xfId="52942" xr:uid="{61B59C33-C914-4B48-A092-33D56C7967F9}"/>
    <cellStyle name="Comma 2 2 3 4 5 4 2 3" xfId="34688" xr:uid="{B45D6B9A-A2B4-423B-ACC5-24CF97F3D5F8}"/>
    <cellStyle name="Comma 2 2 3 4 5 4 3" xfId="12784" xr:uid="{218C5AB5-189F-41B3-B944-C1D389C3357C}"/>
    <cellStyle name="Comma 2 2 3 4 5 4 3 2" xfId="49292" xr:uid="{520C430E-60BC-41D8-A6EA-EE6DA643ED7E}"/>
    <cellStyle name="Comma 2 2 3 4 5 4 3 3" xfId="31038" xr:uid="{3820E4C6-CF12-4BEB-93B5-68CE6743AA0B}"/>
    <cellStyle name="Comma 2 2 3 4 5 4 4" xfId="9134" xr:uid="{4686BC0E-F9C4-4F88-B142-29907E46680E}"/>
    <cellStyle name="Comma 2 2 3 4 5 4 4 2" xfId="45642" xr:uid="{2AD9A742-A508-4CC1-AEC9-DF59373D767B}"/>
    <cellStyle name="Comma 2 2 3 4 5 4 4 3" xfId="27388" xr:uid="{6FA2EFEF-5778-4F90-A880-05E2C7C39E5C}"/>
    <cellStyle name="Comma 2 2 3 4 5 4 5" xfId="5484" xr:uid="{DB90D6D3-A5BB-4074-8DD9-EBB0CE9D4B94}"/>
    <cellStyle name="Comma 2 2 3 4 5 4 5 2" xfId="41992" xr:uid="{F6E6E3AB-6BBD-4BE6-BB30-F24B96B260B5}"/>
    <cellStyle name="Comma 2 2 3 4 5 4 5 3" xfId="23738" xr:uid="{BF8419D0-4701-4411-82AF-0824F1BC2AA4}"/>
    <cellStyle name="Comma 2 2 3 4 5 4 6" xfId="38342" xr:uid="{2E84EFE5-7E35-48CA-A007-8D940CB511F7}"/>
    <cellStyle name="Comma 2 2 3 4 5 4 7" xfId="20088" xr:uid="{B88AA82D-2089-49EB-98BC-AAF1988FEBCE}"/>
    <cellStyle name="Comma 2 2 3 4 5 5" xfId="1104" xr:uid="{3A39735A-6536-41A6-8B0A-08C879CD1F4B}"/>
    <cellStyle name="Comma 2 2 3 4 5 5 2" xfId="15704" xr:uid="{62FDDA45-6933-4DE9-88AC-E4D075C81A1E}"/>
    <cellStyle name="Comma 2 2 3 4 5 5 2 2" xfId="52212" xr:uid="{ED4717FD-44B8-4408-AE2B-CBD64DCFF644}"/>
    <cellStyle name="Comma 2 2 3 4 5 5 2 3" xfId="33958" xr:uid="{F26C58FB-3879-45D7-955D-2B75B484071E}"/>
    <cellStyle name="Comma 2 2 3 4 5 5 3" xfId="12054" xr:uid="{8E6B095B-BFC5-4DB8-A584-8C793B9864D8}"/>
    <cellStyle name="Comma 2 2 3 4 5 5 3 2" xfId="48562" xr:uid="{9207D149-3CBB-43E1-987F-59EE6DCD7BE9}"/>
    <cellStyle name="Comma 2 2 3 4 5 5 3 3" xfId="30308" xr:uid="{63537C57-4391-452A-AEFD-87A30222CF0A}"/>
    <cellStyle name="Comma 2 2 3 4 5 5 4" xfId="8404" xr:uid="{8A5708AB-10F5-445E-8D86-9B87FF0A1B78}"/>
    <cellStyle name="Comma 2 2 3 4 5 5 4 2" xfId="44912" xr:uid="{21290346-54BB-4325-9CCC-0CE5FE59759C}"/>
    <cellStyle name="Comma 2 2 3 4 5 5 4 3" xfId="26658" xr:uid="{B8575148-9E85-400E-9316-ED2F98BAE1A9}"/>
    <cellStyle name="Comma 2 2 3 4 5 5 5" xfId="4754" xr:uid="{B80A0187-9574-4E73-A49D-D2EF369D05B4}"/>
    <cellStyle name="Comma 2 2 3 4 5 5 5 2" xfId="41262" xr:uid="{3C0C08B8-CCE8-4F1D-A668-DC5DCFB26188}"/>
    <cellStyle name="Comma 2 2 3 4 5 5 5 3" xfId="23008" xr:uid="{3084F000-0D4B-41D0-ABDB-2981589C0D2E}"/>
    <cellStyle name="Comma 2 2 3 4 5 5 6" xfId="37612" xr:uid="{EF5D4012-8924-44AB-AFD2-051328488D10}"/>
    <cellStyle name="Comma 2 2 3 4 5 5 7" xfId="19358" xr:uid="{67D8C7E1-16D2-4361-AE8D-23C6260350B7}"/>
    <cellStyle name="Comma 2 2 3 4 5 6" xfId="14974" xr:uid="{6718B59E-FFF3-4139-A88A-161769C77B04}"/>
    <cellStyle name="Comma 2 2 3 4 5 6 2" xfId="51482" xr:uid="{3DD40721-C7F4-4FE2-8072-F08800A0A003}"/>
    <cellStyle name="Comma 2 2 3 4 5 6 3" xfId="33228" xr:uid="{3E979AC6-4B83-465D-B2FE-9F01781FD8B3}"/>
    <cellStyle name="Comma 2 2 3 4 5 7" xfId="11324" xr:uid="{7B2799AB-F668-4C3F-9C2C-DA27EAD9CD22}"/>
    <cellStyle name="Comma 2 2 3 4 5 7 2" xfId="47832" xr:uid="{C5C54AA4-362F-45B6-BDD3-B76BF1C2C9E1}"/>
    <cellStyle name="Comma 2 2 3 4 5 7 3" xfId="29578" xr:uid="{6991ED84-7702-4929-96EC-E09DA50BA4D2}"/>
    <cellStyle name="Comma 2 2 3 4 5 8" xfId="7674" xr:uid="{15E53709-A466-4DD9-9265-772BAA9C4AEC}"/>
    <cellStyle name="Comma 2 2 3 4 5 8 2" xfId="44182" xr:uid="{8DC1D866-61B0-477D-B4C5-327248EB3F9B}"/>
    <cellStyle name="Comma 2 2 3 4 5 8 3" xfId="25928" xr:uid="{46870ECA-ADBD-4679-BDC7-A324F10EA415}"/>
    <cellStyle name="Comma 2 2 3 4 5 9" xfId="4024" xr:uid="{0304194E-5747-4D4A-ABAD-A97900886A7B}"/>
    <cellStyle name="Comma 2 2 3 4 5 9 2" xfId="40532" xr:uid="{149BE2EF-79E2-46FA-AB48-B49ABBF49489}"/>
    <cellStyle name="Comma 2 2 3 4 5 9 3" xfId="22278" xr:uid="{9B2F2EDE-47F5-41E5-BFA5-74EC1611A873}"/>
    <cellStyle name="Comma 2 2 3 4 6" xfId="270" xr:uid="{DF5FFA2C-DB3E-47EA-951B-C64EE444C119}"/>
    <cellStyle name="Comma 2 2 3 4 6 10" xfId="36778" xr:uid="{2C8FBBB6-6FF8-40D4-B670-794D01BC92C1}"/>
    <cellStyle name="Comma 2 2 3 4 6 11" xfId="18524" xr:uid="{3D5C3BCE-1A82-44A9-86FC-1FE4960D6CB7}"/>
    <cellStyle name="Comma 2 2 3 4 6 2" xfId="3190" xr:uid="{9692365D-6DAE-4CDE-A6B3-49CDC1663657}"/>
    <cellStyle name="Comma 2 2 3 4 6 2 2" xfId="17790" xr:uid="{EFE419BC-0850-4849-B37C-69A274C5EB1A}"/>
    <cellStyle name="Comma 2 2 3 4 6 2 2 2" xfId="54298" xr:uid="{28A1A02C-9D3B-4068-8C5B-676B32D9D345}"/>
    <cellStyle name="Comma 2 2 3 4 6 2 2 3" xfId="36044" xr:uid="{80903079-FEAA-4813-A759-94E21430CE66}"/>
    <cellStyle name="Comma 2 2 3 4 6 2 3" xfId="14140" xr:uid="{5B76C954-1A4A-44BD-B9D0-763E0550BAA4}"/>
    <cellStyle name="Comma 2 2 3 4 6 2 3 2" xfId="50648" xr:uid="{7F8A3DD6-413B-433B-8428-C0DF64E49690}"/>
    <cellStyle name="Comma 2 2 3 4 6 2 3 3" xfId="32394" xr:uid="{F6ED2D8B-0F97-43F2-B78F-E69F808FBADD}"/>
    <cellStyle name="Comma 2 2 3 4 6 2 4" xfId="10490" xr:uid="{9985C890-6959-4528-B9C2-25B0A9D6245E}"/>
    <cellStyle name="Comma 2 2 3 4 6 2 4 2" xfId="46998" xr:uid="{1D8E7852-5931-49B8-89F8-3D21EBEE570B}"/>
    <cellStyle name="Comma 2 2 3 4 6 2 4 3" xfId="28744" xr:uid="{0C5449E0-1217-4BA5-9E42-74DE299B8956}"/>
    <cellStyle name="Comma 2 2 3 4 6 2 5" xfId="6840" xr:uid="{50459A29-C081-44DE-BD27-D4D8C7D1BC28}"/>
    <cellStyle name="Comma 2 2 3 4 6 2 5 2" xfId="43348" xr:uid="{75C6A600-BBEB-4C16-8908-646F46D785C0}"/>
    <cellStyle name="Comma 2 2 3 4 6 2 5 3" xfId="25094" xr:uid="{B37A904D-34F1-4899-AE77-91FC89651ED9}"/>
    <cellStyle name="Comma 2 2 3 4 6 2 6" xfId="39698" xr:uid="{956789CF-8AB2-4EC6-8D29-B7BA38F51228}"/>
    <cellStyle name="Comma 2 2 3 4 6 2 7" xfId="21444" xr:uid="{60B4A369-0E6C-44B6-819D-4A9184AA7641}"/>
    <cellStyle name="Comma 2 2 3 4 6 3" xfId="2460" xr:uid="{F5DC47C7-A613-414F-A851-ACD16A2FDFC7}"/>
    <cellStyle name="Comma 2 2 3 4 6 3 2" xfId="17060" xr:uid="{2893D09F-F255-4C73-9188-61F260288634}"/>
    <cellStyle name="Comma 2 2 3 4 6 3 2 2" xfId="53568" xr:uid="{8E578C07-B804-49EF-A8D9-8B59B4058042}"/>
    <cellStyle name="Comma 2 2 3 4 6 3 2 3" xfId="35314" xr:uid="{7C81C95E-B629-417B-B944-21C50EA7BF8F}"/>
    <cellStyle name="Comma 2 2 3 4 6 3 3" xfId="13410" xr:uid="{3BD710DF-5A38-4E2A-BD07-CA23707F6726}"/>
    <cellStyle name="Comma 2 2 3 4 6 3 3 2" xfId="49918" xr:uid="{D999A2B6-F842-4AB5-97B5-3906BD1092F2}"/>
    <cellStyle name="Comma 2 2 3 4 6 3 3 3" xfId="31664" xr:uid="{B33A05C9-7198-41E0-B92A-BB3003191E52}"/>
    <cellStyle name="Comma 2 2 3 4 6 3 4" xfId="9760" xr:uid="{5438741A-70F0-4092-AE51-A1A6F0F96500}"/>
    <cellStyle name="Comma 2 2 3 4 6 3 4 2" xfId="46268" xr:uid="{ACB18F01-FA3B-4259-BE85-FD80B1B2D778}"/>
    <cellStyle name="Comma 2 2 3 4 6 3 4 3" xfId="28014" xr:uid="{9121C6D9-2C3F-4C2A-B58E-35DEFA2973D5}"/>
    <cellStyle name="Comma 2 2 3 4 6 3 5" xfId="6110" xr:uid="{72922B0C-433B-44B7-9733-55254358EF7B}"/>
    <cellStyle name="Comma 2 2 3 4 6 3 5 2" xfId="42618" xr:uid="{35B71F60-EA33-4B8F-9460-09A2EF797271}"/>
    <cellStyle name="Comma 2 2 3 4 6 3 5 3" xfId="24364" xr:uid="{8808D7C2-8B5B-43F2-A01A-A247D01753F4}"/>
    <cellStyle name="Comma 2 2 3 4 6 3 6" xfId="38968" xr:uid="{5ECBA381-7F93-444C-ACEF-3FFD70AC8AB7}"/>
    <cellStyle name="Comma 2 2 3 4 6 3 7" xfId="20714" xr:uid="{40770030-7050-4871-A8C9-9E5E035BC21E}"/>
    <cellStyle name="Comma 2 2 3 4 6 4" xfId="1730" xr:uid="{D2E04B64-77BE-47EB-9F1C-B1A9C4D56DC9}"/>
    <cellStyle name="Comma 2 2 3 4 6 4 2" xfId="16330" xr:uid="{4F9EF570-7B91-4431-BC6F-B92B0FB410A3}"/>
    <cellStyle name="Comma 2 2 3 4 6 4 2 2" xfId="52838" xr:uid="{EB121899-C4DF-4BD2-8975-9AC4C5E56561}"/>
    <cellStyle name="Comma 2 2 3 4 6 4 2 3" xfId="34584" xr:uid="{93BEEE88-97FD-4866-98E9-F2331B7F59C5}"/>
    <cellStyle name="Comma 2 2 3 4 6 4 3" xfId="12680" xr:uid="{EA36358B-3B1E-483F-A804-56C39239211A}"/>
    <cellStyle name="Comma 2 2 3 4 6 4 3 2" xfId="49188" xr:uid="{2D06188F-026D-439F-A978-3205B3DA24D5}"/>
    <cellStyle name="Comma 2 2 3 4 6 4 3 3" xfId="30934" xr:uid="{6750FDF9-F215-4A23-84D6-63B7BE31FE8E}"/>
    <cellStyle name="Comma 2 2 3 4 6 4 4" xfId="9030" xr:uid="{244C36F7-081E-456B-8409-D1A724456E3E}"/>
    <cellStyle name="Comma 2 2 3 4 6 4 4 2" xfId="45538" xr:uid="{0902E32A-C3D2-4C86-8B62-7AC252194D42}"/>
    <cellStyle name="Comma 2 2 3 4 6 4 4 3" xfId="27284" xr:uid="{D5D1D8F5-4910-41CE-B4BB-869A54180B2A}"/>
    <cellStyle name="Comma 2 2 3 4 6 4 5" xfId="5380" xr:uid="{14B95E8A-44FC-420B-986D-480F8361996C}"/>
    <cellStyle name="Comma 2 2 3 4 6 4 5 2" xfId="41888" xr:uid="{2C7E0AAA-2335-4A62-81A9-E238103CB609}"/>
    <cellStyle name="Comma 2 2 3 4 6 4 5 3" xfId="23634" xr:uid="{3CD585CC-176E-47B5-9CBE-91CF5B3BF3CF}"/>
    <cellStyle name="Comma 2 2 3 4 6 4 6" xfId="38238" xr:uid="{A1686F1F-43C9-46E9-9F95-DBD0EDD06C52}"/>
    <cellStyle name="Comma 2 2 3 4 6 4 7" xfId="19984" xr:uid="{ECA8F956-C579-4951-9B5B-65CFA1D3CB9E}"/>
    <cellStyle name="Comma 2 2 3 4 6 5" xfId="1000" xr:uid="{8B0748C6-6845-457D-B5EC-5545B9CAFED2}"/>
    <cellStyle name="Comma 2 2 3 4 6 5 2" xfId="15600" xr:uid="{FECE3063-F7FC-4D4E-B5BA-A16064FAC56C}"/>
    <cellStyle name="Comma 2 2 3 4 6 5 2 2" xfId="52108" xr:uid="{18F398B6-6975-4FF5-A02E-41F9785C16D7}"/>
    <cellStyle name="Comma 2 2 3 4 6 5 2 3" xfId="33854" xr:uid="{F6363763-936B-4122-9FDA-F23A5070BFBB}"/>
    <cellStyle name="Comma 2 2 3 4 6 5 3" xfId="11950" xr:uid="{A268C519-B859-4EE8-B800-55AD31122986}"/>
    <cellStyle name="Comma 2 2 3 4 6 5 3 2" xfId="48458" xr:uid="{1E50E1A2-D8BD-4E41-B00B-F4D1D80A15CC}"/>
    <cellStyle name="Comma 2 2 3 4 6 5 3 3" xfId="30204" xr:uid="{08B612F8-9A27-4B5E-BE52-0A38F3822AB9}"/>
    <cellStyle name="Comma 2 2 3 4 6 5 4" xfId="8300" xr:uid="{C474A2A0-B481-42D9-B1B8-A68AD96403F2}"/>
    <cellStyle name="Comma 2 2 3 4 6 5 4 2" xfId="44808" xr:uid="{6212C466-7107-4260-87D3-C39C35BC61F4}"/>
    <cellStyle name="Comma 2 2 3 4 6 5 4 3" xfId="26554" xr:uid="{4204A2A6-7FA7-4432-8748-7ED3F1694374}"/>
    <cellStyle name="Comma 2 2 3 4 6 5 5" xfId="4650" xr:uid="{3F24F823-A138-45D4-ABB7-CE66C21DFEBC}"/>
    <cellStyle name="Comma 2 2 3 4 6 5 5 2" xfId="41158" xr:uid="{63DDB0D4-288D-493D-A74A-E8CAB3BD6CB6}"/>
    <cellStyle name="Comma 2 2 3 4 6 5 5 3" xfId="22904" xr:uid="{FD11C1C9-B52F-4D23-A0AD-FD739703C3DC}"/>
    <cellStyle name="Comma 2 2 3 4 6 5 6" xfId="37508" xr:uid="{21586FCF-D578-4844-8F5A-D41F4E08A745}"/>
    <cellStyle name="Comma 2 2 3 4 6 5 7" xfId="19254" xr:uid="{53FFB440-3CD4-4B4A-9BBC-FD232FD0773B}"/>
    <cellStyle name="Comma 2 2 3 4 6 6" xfId="14870" xr:uid="{670F03C7-9B86-4604-8068-58C0A4C47318}"/>
    <cellStyle name="Comma 2 2 3 4 6 6 2" xfId="51378" xr:uid="{F7FD7FE7-52B9-4545-BACE-2FA0DF2C2BFE}"/>
    <cellStyle name="Comma 2 2 3 4 6 6 3" xfId="33124" xr:uid="{9871FB20-442F-4F2B-A05A-6D90230B1446}"/>
    <cellStyle name="Comma 2 2 3 4 6 7" xfId="11220" xr:uid="{692A607C-8800-4965-AD40-954BD5BF76F2}"/>
    <cellStyle name="Comma 2 2 3 4 6 7 2" xfId="47728" xr:uid="{DC4432EC-79F2-4D4B-B9AC-760BA5985F95}"/>
    <cellStyle name="Comma 2 2 3 4 6 7 3" xfId="29474" xr:uid="{95FF22F8-2497-42B6-82FA-4A8BDBB377C1}"/>
    <cellStyle name="Comma 2 2 3 4 6 8" xfId="7570" xr:uid="{0238EBE6-B46C-462B-8023-62FBF8BBCB82}"/>
    <cellStyle name="Comma 2 2 3 4 6 8 2" xfId="44078" xr:uid="{44F9610B-D123-4E39-8352-2BD0E7468306}"/>
    <cellStyle name="Comma 2 2 3 4 6 8 3" xfId="25824" xr:uid="{854672CF-0DC9-49DC-A176-92566DEDD472}"/>
    <cellStyle name="Comma 2 2 3 4 6 9" xfId="3920" xr:uid="{592D4D32-0DDE-4E60-A52D-FCFA5F87DA75}"/>
    <cellStyle name="Comma 2 2 3 4 6 9 2" xfId="40428" xr:uid="{5A129A5A-41C1-4A9D-B29B-4EED017C1731}"/>
    <cellStyle name="Comma 2 2 3 4 6 9 3" xfId="22174" xr:uid="{2952001E-F107-4CFF-AA95-F847317F6D94}"/>
    <cellStyle name="Comma 2 2 3 4 7" xfId="166" xr:uid="{E74C4E41-B98F-4DEA-B925-34E9A8645369}"/>
    <cellStyle name="Comma 2 2 3 4 7 10" xfId="36674" xr:uid="{F7AEEF73-78F9-45FA-9E37-EF4A573148EF}"/>
    <cellStyle name="Comma 2 2 3 4 7 11" xfId="18420" xr:uid="{DF98042F-F1CF-45A0-BB19-CCD359400B08}"/>
    <cellStyle name="Comma 2 2 3 4 7 2" xfId="3086" xr:uid="{6084BF86-3FFF-4AD5-96BA-00777042D2E3}"/>
    <cellStyle name="Comma 2 2 3 4 7 2 2" xfId="17686" xr:uid="{9248F660-3392-45AF-91DB-DEE94A743320}"/>
    <cellStyle name="Comma 2 2 3 4 7 2 2 2" xfId="54194" xr:uid="{76B21C2A-5B8D-422D-822F-6084CBB1EE28}"/>
    <cellStyle name="Comma 2 2 3 4 7 2 2 3" xfId="35940" xr:uid="{E195A8E6-E0BA-4AC1-9406-AF8890042E81}"/>
    <cellStyle name="Comma 2 2 3 4 7 2 3" xfId="14036" xr:uid="{13FC4074-99BA-4415-B909-856349951AC0}"/>
    <cellStyle name="Comma 2 2 3 4 7 2 3 2" xfId="50544" xr:uid="{02443029-E93D-4FA0-9D66-F00AB7D730E3}"/>
    <cellStyle name="Comma 2 2 3 4 7 2 3 3" xfId="32290" xr:uid="{331B73C4-D04D-403A-B189-C29F2DE37A74}"/>
    <cellStyle name="Comma 2 2 3 4 7 2 4" xfId="10386" xr:uid="{B89D8A4A-678C-430A-AF14-95343F4EE07F}"/>
    <cellStyle name="Comma 2 2 3 4 7 2 4 2" xfId="46894" xr:uid="{E44C8109-75AC-4C9E-B0E2-13FB2F72A528}"/>
    <cellStyle name="Comma 2 2 3 4 7 2 4 3" xfId="28640" xr:uid="{8943D53C-3C91-4837-AE32-A029F3EE0812}"/>
    <cellStyle name="Comma 2 2 3 4 7 2 5" xfId="6736" xr:uid="{22A481A6-6DD3-40B0-AEFF-678F2134A0D6}"/>
    <cellStyle name="Comma 2 2 3 4 7 2 5 2" xfId="43244" xr:uid="{ED01F0C5-2818-4DDC-A695-11E52367D0CE}"/>
    <cellStyle name="Comma 2 2 3 4 7 2 5 3" xfId="24990" xr:uid="{E9A695D3-2259-4A13-A8CA-56941501E067}"/>
    <cellStyle name="Comma 2 2 3 4 7 2 6" xfId="39594" xr:uid="{8AAC75C2-526A-4650-94CE-F5932D1DB4DC}"/>
    <cellStyle name="Comma 2 2 3 4 7 2 7" xfId="21340" xr:uid="{706866CF-9EE7-458A-A6E0-F358E1B3A8A6}"/>
    <cellStyle name="Comma 2 2 3 4 7 3" xfId="2356" xr:uid="{1A5D123B-0D37-4BBE-967F-8A779DC31FEB}"/>
    <cellStyle name="Comma 2 2 3 4 7 3 2" xfId="16956" xr:uid="{9E717F68-1960-4782-B787-3B37DB61E13E}"/>
    <cellStyle name="Comma 2 2 3 4 7 3 2 2" xfId="53464" xr:uid="{B3BAEB9F-CFC1-4ADB-894E-AC3F0EE75638}"/>
    <cellStyle name="Comma 2 2 3 4 7 3 2 3" xfId="35210" xr:uid="{E7B59918-2739-4E83-A8F3-F2EC9F20E28C}"/>
    <cellStyle name="Comma 2 2 3 4 7 3 3" xfId="13306" xr:uid="{8B351A47-B2C8-46BA-B396-5BFA1026D730}"/>
    <cellStyle name="Comma 2 2 3 4 7 3 3 2" xfId="49814" xr:uid="{F003E99F-8E7A-4F8F-9E23-0DC92312D153}"/>
    <cellStyle name="Comma 2 2 3 4 7 3 3 3" xfId="31560" xr:uid="{F425F9CC-7D5E-48CF-91A5-B15494400BE6}"/>
    <cellStyle name="Comma 2 2 3 4 7 3 4" xfId="9656" xr:uid="{950319EF-1AC4-4FB3-BC4C-0CAA2BCC8097}"/>
    <cellStyle name="Comma 2 2 3 4 7 3 4 2" xfId="46164" xr:uid="{07BC5C6B-8BDB-4494-9F15-DCE7D2B5CBC7}"/>
    <cellStyle name="Comma 2 2 3 4 7 3 4 3" xfId="27910" xr:uid="{B276F4D6-BDCA-497D-8207-652AC1D718A5}"/>
    <cellStyle name="Comma 2 2 3 4 7 3 5" xfId="6006" xr:uid="{4148A56B-5167-455B-B0A9-0CE589404249}"/>
    <cellStyle name="Comma 2 2 3 4 7 3 5 2" xfId="42514" xr:uid="{B4B20753-28DB-4138-9694-18AAECD00F1E}"/>
    <cellStyle name="Comma 2 2 3 4 7 3 5 3" xfId="24260" xr:uid="{1835FDE3-51CE-40DF-BF8C-EB0F3D9F8CB4}"/>
    <cellStyle name="Comma 2 2 3 4 7 3 6" xfId="38864" xr:uid="{5AB53143-A177-4DE2-98A0-8F561F9E27CA}"/>
    <cellStyle name="Comma 2 2 3 4 7 3 7" xfId="20610" xr:uid="{AAB81195-714A-4842-A624-908B5DF0C65D}"/>
    <cellStyle name="Comma 2 2 3 4 7 4" xfId="1626" xr:uid="{9943D160-11FD-41CD-AE21-E513789FBD9C}"/>
    <cellStyle name="Comma 2 2 3 4 7 4 2" xfId="16226" xr:uid="{FCBB2861-8E12-47E8-B0D9-2DDFA4ABDFBE}"/>
    <cellStyle name="Comma 2 2 3 4 7 4 2 2" xfId="52734" xr:uid="{E6E13C88-A4F9-419B-88C6-91D17C346B4C}"/>
    <cellStyle name="Comma 2 2 3 4 7 4 2 3" xfId="34480" xr:uid="{1765054A-1D3B-4A7A-9461-885CDF14C73E}"/>
    <cellStyle name="Comma 2 2 3 4 7 4 3" xfId="12576" xr:uid="{01573020-9E7E-4C0C-914E-24D6ADFF1EAF}"/>
    <cellStyle name="Comma 2 2 3 4 7 4 3 2" xfId="49084" xr:uid="{2E164E3B-4504-4875-9AAD-164E45254BBE}"/>
    <cellStyle name="Comma 2 2 3 4 7 4 3 3" xfId="30830" xr:uid="{850524AF-D98B-423E-B3EE-0623B4612AE5}"/>
    <cellStyle name="Comma 2 2 3 4 7 4 4" xfId="8926" xr:uid="{CD9083C2-CA6C-4CCC-B2AC-D6B6F2E8A064}"/>
    <cellStyle name="Comma 2 2 3 4 7 4 4 2" xfId="45434" xr:uid="{FA150461-C514-412F-A1F4-04D3D160211B}"/>
    <cellStyle name="Comma 2 2 3 4 7 4 4 3" xfId="27180" xr:uid="{1046359C-A94B-4FB9-B9D6-9C567386B0D1}"/>
    <cellStyle name="Comma 2 2 3 4 7 4 5" xfId="5276" xr:uid="{89AF49FB-7AF2-43C5-9353-573EA4789559}"/>
    <cellStyle name="Comma 2 2 3 4 7 4 5 2" xfId="41784" xr:uid="{85A100CF-DB9B-4530-9FF2-4486483B6C8D}"/>
    <cellStyle name="Comma 2 2 3 4 7 4 5 3" xfId="23530" xr:uid="{DAFC956B-6A06-4E41-B757-0DD251520C94}"/>
    <cellStyle name="Comma 2 2 3 4 7 4 6" xfId="38134" xr:uid="{0E3CDDC6-9BF1-44F9-9CD0-E0BFFD91DE0C}"/>
    <cellStyle name="Comma 2 2 3 4 7 4 7" xfId="19880" xr:uid="{25DD5C91-CE1A-46F6-B3C9-243D4912CB1A}"/>
    <cellStyle name="Comma 2 2 3 4 7 5" xfId="896" xr:uid="{AFA217A6-2DDD-4FBB-99EE-E72625F24CF6}"/>
    <cellStyle name="Comma 2 2 3 4 7 5 2" xfId="15496" xr:uid="{5214A36F-0D25-4B22-934E-299C81A71429}"/>
    <cellStyle name="Comma 2 2 3 4 7 5 2 2" xfId="52004" xr:uid="{6D18554D-97A1-4C47-ADBB-37FB98F41B21}"/>
    <cellStyle name="Comma 2 2 3 4 7 5 2 3" xfId="33750" xr:uid="{3173E899-F5C3-4E9E-B7AD-A62717DEC2F6}"/>
    <cellStyle name="Comma 2 2 3 4 7 5 3" xfId="11846" xr:uid="{7361DF1C-7B19-43B1-91F0-C54A42A8AD08}"/>
    <cellStyle name="Comma 2 2 3 4 7 5 3 2" xfId="48354" xr:uid="{806F01C3-2670-4B09-BFA4-F31C4E13F8FD}"/>
    <cellStyle name="Comma 2 2 3 4 7 5 3 3" xfId="30100" xr:uid="{962957A8-E8BF-4B97-AAA0-B4B6CAF6546A}"/>
    <cellStyle name="Comma 2 2 3 4 7 5 4" xfId="8196" xr:uid="{AEC4B460-D7CC-4A2D-9E8F-C5FA0D4CCAC3}"/>
    <cellStyle name="Comma 2 2 3 4 7 5 4 2" xfId="44704" xr:uid="{EFF06390-486C-4C32-9962-96B23ECBC8FA}"/>
    <cellStyle name="Comma 2 2 3 4 7 5 4 3" xfId="26450" xr:uid="{9998118C-66CD-4EED-B8B8-29C7E0472ECE}"/>
    <cellStyle name="Comma 2 2 3 4 7 5 5" xfId="4546" xr:uid="{8E611321-4832-44AE-9059-5920CA0C3A70}"/>
    <cellStyle name="Comma 2 2 3 4 7 5 5 2" xfId="41054" xr:uid="{886F13B8-73CD-4843-93C2-D57F60184D2E}"/>
    <cellStyle name="Comma 2 2 3 4 7 5 5 3" xfId="22800" xr:uid="{87F2A48D-2595-499C-B440-D57215CD5AF7}"/>
    <cellStyle name="Comma 2 2 3 4 7 5 6" xfId="37404" xr:uid="{94C82D9F-5777-4A2C-8837-8E8933F17D95}"/>
    <cellStyle name="Comma 2 2 3 4 7 5 7" xfId="19150" xr:uid="{2E715204-4171-4A75-8F06-E3F63903FE13}"/>
    <cellStyle name="Comma 2 2 3 4 7 6" xfId="14766" xr:uid="{0D7351EE-1491-4A47-A60D-14AE95FB9294}"/>
    <cellStyle name="Comma 2 2 3 4 7 6 2" xfId="51274" xr:uid="{42F98406-A678-493B-998B-608D35B25C13}"/>
    <cellStyle name="Comma 2 2 3 4 7 6 3" xfId="33020" xr:uid="{1A8BF622-DB3C-4AFF-AA6E-F7BC1B31FF6C}"/>
    <cellStyle name="Comma 2 2 3 4 7 7" xfId="11116" xr:uid="{D24AC54F-274A-4C66-A44C-266CE18D2A43}"/>
    <cellStyle name="Comma 2 2 3 4 7 7 2" xfId="47624" xr:uid="{D4EBCDB6-D66E-414B-996F-6AC55E781FEF}"/>
    <cellStyle name="Comma 2 2 3 4 7 7 3" xfId="29370" xr:uid="{14A7F93A-1C6A-4E34-97D6-5F3025219995}"/>
    <cellStyle name="Comma 2 2 3 4 7 8" xfId="7466" xr:uid="{33BB12CF-77C5-4FAD-8A92-7E2A0E6A889A}"/>
    <cellStyle name="Comma 2 2 3 4 7 8 2" xfId="43974" xr:uid="{7655AC64-D11B-4F76-A0F1-1146D3CA912D}"/>
    <cellStyle name="Comma 2 2 3 4 7 8 3" xfId="25720" xr:uid="{F0F9DF8E-DBC0-4395-A0F1-61FD79E3A6EF}"/>
    <cellStyle name="Comma 2 2 3 4 7 9" xfId="3816" xr:uid="{BF5E90A8-31CF-4D36-A488-F787C2B902E9}"/>
    <cellStyle name="Comma 2 2 3 4 7 9 2" xfId="40324" xr:uid="{1F4F5D46-41FE-4757-AA59-1794D87A0246}"/>
    <cellStyle name="Comma 2 2 3 4 7 9 3" xfId="22070" xr:uid="{626EE800-13AB-4CE6-9582-5A4831FE28E7}"/>
    <cellStyle name="Comma 2 2 3 4 8" xfId="2982" xr:uid="{0D65276A-7470-4BE8-8882-47E1F97E304E}"/>
    <cellStyle name="Comma 2 2 3 4 8 2" xfId="17582" xr:uid="{D9E0E715-5C68-4C4C-853A-8900DEAC8049}"/>
    <cellStyle name="Comma 2 2 3 4 8 2 2" xfId="54090" xr:uid="{6056C50E-D327-4650-BB7C-9B1A1BCD25AC}"/>
    <cellStyle name="Comma 2 2 3 4 8 2 3" xfId="35836" xr:uid="{9B3D9274-AB25-4505-B33B-5913F38A14EF}"/>
    <cellStyle name="Comma 2 2 3 4 8 3" xfId="13932" xr:uid="{683CC15E-2CC2-41CE-858A-51B650CEB833}"/>
    <cellStyle name="Comma 2 2 3 4 8 3 2" xfId="50440" xr:uid="{A785B986-B428-4CB0-9770-434287222389}"/>
    <cellStyle name="Comma 2 2 3 4 8 3 3" xfId="32186" xr:uid="{C9F0881B-52DE-496A-B601-1CA2903B24E8}"/>
    <cellStyle name="Comma 2 2 3 4 8 4" xfId="10282" xr:uid="{986CC060-67D7-4E7D-818C-640EF308A6C8}"/>
    <cellStyle name="Comma 2 2 3 4 8 4 2" xfId="46790" xr:uid="{AB3EED78-4D36-497A-AC48-3A6FB36B9678}"/>
    <cellStyle name="Comma 2 2 3 4 8 4 3" xfId="28536" xr:uid="{313491CB-EF84-4284-88B4-0CC2E71AE59A}"/>
    <cellStyle name="Comma 2 2 3 4 8 5" xfId="6632" xr:uid="{3528200C-AF45-49AC-B5F9-74C4CBE2BA4C}"/>
    <cellStyle name="Comma 2 2 3 4 8 5 2" xfId="43140" xr:uid="{C4A97F77-7504-4897-894D-131A2F2421CB}"/>
    <cellStyle name="Comma 2 2 3 4 8 5 3" xfId="24886" xr:uid="{B7F574B7-CEA7-44D2-8FB9-FF9EAA6C7FB3}"/>
    <cellStyle name="Comma 2 2 3 4 8 6" xfId="39490" xr:uid="{811667E4-44C0-4498-A8C3-3B4286D4546B}"/>
    <cellStyle name="Comma 2 2 3 4 8 7" xfId="21236" xr:uid="{23D548B0-959A-4908-8394-4E02ED13E4C2}"/>
    <cellStyle name="Comma 2 2 3 4 9" xfId="2252" xr:uid="{CA5B7924-48B6-4B8E-8093-3059B0B4E4DD}"/>
    <cellStyle name="Comma 2 2 3 4 9 2" xfId="16852" xr:uid="{2FBFBCF0-F8E5-44BA-BFDE-7752495CA71F}"/>
    <cellStyle name="Comma 2 2 3 4 9 2 2" xfId="53360" xr:uid="{4043C773-4D26-4F45-8856-2B63A6F5ECB4}"/>
    <cellStyle name="Comma 2 2 3 4 9 2 3" xfId="35106" xr:uid="{BB6FEEEA-3E32-4F47-81C4-DD3986E44DD5}"/>
    <cellStyle name="Comma 2 2 3 4 9 3" xfId="13202" xr:uid="{C2590DF9-6AAE-4E40-A453-3CAE2F9B17DD}"/>
    <cellStyle name="Comma 2 2 3 4 9 3 2" xfId="49710" xr:uid="{FAC2FEFD-A4D0-4BCF-90CC-9E581192F1FC}"/>
    <cellStyle name="Comma 2 2 3 4 9 3 3" xfId="31456" xr:uid="{7250C1AF-82A6-4374-A634-19290D948A39}"/>
    <cellStyle name="Comma 2 2 3 4 9 4" xfId="9552" xr:uid="{944AA323-D01E-40D0-B1A0-FC30391287F5}"/>
    <cellStyle name="Comma 2 2 3 4 9 4 2" xfId="46060" xr:uid="{84F49AFE-0FAE-46CC-9EAE-96EF6991B22E}"/>
    <cellStyle name="Comma 2 2 3 4 9 4 3" xfId="27806" xr:uid="{A2F6383A-D414-4A8A-A97A-CE5E509168F5}"/>
    <cellStyle name="Comma 2 2 3 4 9 5" xfId="5902" xr:uid="{E576BED8-0EF6-4642-9C9B-798713326427}"/>
    <cellStyle name="Comma 2 2 3 4 9 5 2" xfId="42410" xr:uid="{131C7D9C-DCC6-4E93-88BB-8D02FC839353}"/>
    <cellStyle name="Comma 2 2 3 4 9 5 3" xfId="24156" xr:uid="{DB942BC5-6504-42CC-814B-7BAF9469DD61}"/>
    <cellStyle name="Comma 2 2 3 4 9 6" xfId="38760" xr:uid="{B982C344-33CB-49E3-A176-AD64ADAF30ED}"/>
    <cellStyle name="Comma 2 2 3 4 9 7" xfId="20506" xr:uid="{70B19B5E-87B5-4340-9724-B1E3FDC343B5}"/>
    <cellStyle name="Comma 2 2 3 5" xfId="654" xr:uid="{0EFD02F3-6AD8-4C74-AC57-4FE956727428}"/>
    <cellStyle name="Comma 2 2 3 5 10" xfId="37162" xr:uid="{81D0C367-51E2-4B80-B99D-EE9F9B181E82}"/>
    <cellStyle name="Comma 2 2 3 5 11" xfId="18908" xr:uid="{C3956E8B-6621-46A0-83F4-BBB19C86D9B6}"/>
    <cellStyle name="Comma 2 2 3 5 2" xfId="3574" xr:uid="{07704BFA-A491-4486-83CE-6921681965BB}"/>
    <cellStyle name="Comma 2 2 3 5 2 2" xfId="18174" xr:uid="{D18143D2-9895-4712-83E2-021160A2A2DE}"/>
    <cellStyle name="Comma 2 2 3 5 2 2 2" xfId="54682" xr:uid="{B053713A-1437-4374-A860-210B5E9F9E66}"/>
    <cellStyle name="Comma 2 2 3 5 2 2 3" xfId="36428" xr:uid="{77F52681-1183-4745-9DBB-430E8E035A31}"/>
    <cellStyle name="Comma 2 2 3 5 2 3" xfId="14524" xr:uid="{D149B0CA-FCA9-4F44-991E-84145DA280A6}"/>
    <cellStyle name="Comma 2 2 3 5 2 3 2" xfId="51032" xr:uid="{E595038F-0881-45E7-9C49-219E464F4FEA}"/>
    <cellStyle name="Comma 2 2 3 5 2 3 3" xfId="32778" xr:uid="{E3280D3A-5380-4794-9FE3-67AA8364C80F}"/>
    <cellStyle name="Comma 2 2 3 5 2 4" xfId="10874" xr:uid="{F0EBB7F4-F584-45DC-AF9B-F343CEBD62BB}"/>
    <cellStyle name="Comma 2 2 3 5 2 4 2" xfId="47382" xr:uid="{BBD53037-10F9-4859-A796-80E965C8C069}"/>
    <cellStyle name="Comma 2 2 3 5 2 4 3" xfId="29128" xr:uid="{474B2FA2-375A-4109-97C4-244DC30F229F}"/>
    <cellStyle name="Comma 2 2 3 5 2 5" xfId="7224" xr:uid="{E7CCB0D0-8477-4E9A-BEA3-77C419ACD244}"/>
    <cellStyle name="Comma 2 2 3 5 2 5 2" xfId="43732" xr:uid="{9BAECEA4-2052-47EC-BD8F-0A9CC709E9A2}"/>
    <cellStyle name="Comma 2 2 3 5 2 5 3" xfId="25478" xr:uid="{9B041517-4AFC-46D7-A6B5-99929E432893}"/>
    <cellStyle name="Comma 2 2 3 5 2 6" xfId="40082" xr:uid="{20438681-5E60-4B82-8A35-4D70E4B43AD1}"/>
    <cellStyle name="Comma 2 2 3 5 2 7" xfId="21828" xr:uid="{067AD660-06F8-4443-91AB-B62ABFAE8968}"/>
    <cellStyle name="Comma 2 2 3 5 3" xfId="2844" xr:uid="{0F09F803-1C88-4DB0-B5BC-D9AFC1A3337F}"/>
    <cellStyle name="Comma 2 2 3 5 3 2" xfId="17444" xr:uid="{0CCBD772-322F-443D-8D09-BFCC1B02113E}"/>
    <cellStyle name="Comma 2 2 3 5 3 2 2" xfId="53952" xr:uid="{F37583AF-9D8D-4A39-B9B6-61A9BEA28E4F}"/>
    <cellStyle name="Comma 2 2 3 5 3 2 3" xfId="35698" xr:uid="{CFF88E6F-B67D-4161-AD63-A1E3517155F4}"/>
    <cellStyle name="Comma 2 2 3 5 3 3" xfId="13794" xr:uid="{E3A0E778-F0BA-428C-B96F-F1E3733C6EAC}"/>
    <cellStyle name="Comma 2 2 3 5 3 3 2" xfId="50302" xr:uid="{BFFA0CF8-DE8E-4EA6-84FF-97B06EB4ACE4}"/>
    <cellStyle name="Comma 2 2 3 5 3 3 3" xfId="32048" xr:uid="{ECE2C41C-FDFC-4A28-9FDE-E0A9D1D47E14}"/>
    <cellStyle name="Comma 2 2 3 5 3 4" xfId="10144" xr:uid="{764DC7A0-2D68-4F13-A959-822916C37B46}"/>
    <cellStyle name="Comma 2 2 3 5 3 4 2" xfId="46652" xr:uid="{EBF0C329-7F5B-40D9-B304-CD6DEEB1BBAA}"/>
    <cellStyle name="Comma 2 2 3 5 3 4 3" xfId="28398" xr:uid="{EB0546AF-A6D9-47DE-A0BB-F734EDF787EC}"/>
    <cellStyle name="Comma 2 2 3 5 3 5" xfId="6494" xr:uid="{F38D6369-2B8B-476B-8ACB-07AC0EA4C4B4}"/>
    <cellStyle name="Comma 2 2 3 5 3 5 2" xfId="43002" xr:uid="{79D270F6-9C34-4E60-8074-5C672B06CA6A}"/>
    <cellStyle name="Comma 2 2 3 5 3 5 3" xfId="24748" xr:uid="{57CABA10-80D0-4474-B887-5B88B1589D7F}"/>
    <cellStyle name="Comma 2 2 3 5 3 6" xfId="39352" xr:uid="{2D5749D7-6E95-4872-A068-EFACB0A10141}"/>
    <cellStyle name="Comma 2 2 3 5 3 7" xfId="21098" xr:uid="{71C5828A-C259-4B7B-8AE9-189AB1A61E50}"/>
    <cellStyle name="Comma 2 2 3 5 4" xfId="2114" xr:uid="{D152B362-3D60-4B3B-B239-CE839AEE7DEC}"/>
    <cellStyle name="Comma 2 2 3 5 4 2" xfId="16714" xr:uid="{71D6D7FB-BA32-4313-A964-96E88614BD33}"/>
    <cellStyle name="Comma 2 2 3 5 4 2 2" xfId="53222" xr:uid="{329DB2AC-50EA-4449-AD36-53230C8050F6}"/>
    <cellStyle name="Comma 2 2 3 5 4 2 3" xfId="34968" xr:uid="{EA341C8F-7F8C-46ED-934C-03B2EB62B3D3}"/>
    <cellStyle name="Comma 2 2 3 5 4 3" xfId="13064" xr:uid="{BB372D27-CB13-4686-8E7C-8DE3BB5514B6}"/>
    <cellStyle name="Comma 2 2 3 5 4 3 2" xfId="49572" xr:uid="{39F97B76-EAAF-4926-975B-D842172F0A44}"/>
    <cellStyle name="Comma 2 2 3 5 4 3 3" xfId="31318" xr:uid="{19654A76-94EB-4A17-B830-A417196EB0CA}"/>
    <cellStyle name="Comma 2 2 3 5 4 4" xfId="9414" xr:uid="{69DE1994-DE20-4996-A8A0-49D97BDFC649}"/>
    <cellStyle name="Comma 2 2 3 5 4 4 2" xfId="45922" xr:uid="{69D5AC2C-DD99-4090-AC6D-47CFF0D02522}"/>
    <cellStyle name="Comma 2 2 3 5 4 4 3" xfId="27668" xr:uid="{54ABC8A3-3F94-45CA-828B-93DCAB444573}"/>
    <cellStyle name="Comma 2 2 3 5 4 5" xfId="5764" xr:uid="{B78B4C32-C8FF-4F82-B682-504E20F7C698}"/>
    <cellStyle name="Comma 2 2 3 5 4 5 2" xfId="42272" xr:uid="{FC8EE584-27C5-41D9-9E01-A66F549EBF74}"/>
    <cellStyle name="Comma 2 2 3 5 4 5 3" xfId="24018" xr:uid="{4C08E307-A368-4D7C-8564-16098103BB7C}"/>
    <cellStyle name="Comma 2 2 3 5 4 6" xfId="38622" xr:uid="{754ADC3B-150C-4E41-ADD6-CF77E2AA8E08}"/>
    <cellStyle name="Comma 2 2 3 5 4 7" xfId="20368" xr:uid="{BAB3B6EF-48BA-4A79-A33B-6FD78A756FF2}"/>
    <cellStyle name="Comma 2 2 3 5 5" xfId="1384" xr:uid="{D140C3C9-A155-4D79-A5D5-9D7729B6E0B0}"/>
    <cellStyle name="Comma 2 2 3 5 5 2" xfId="15984" xr:uid="{0A56EEB8-8248-497D-8F3C-D32221ED7D63}"/>
    <cellStyle name="Comma 2 2 3 5 5 2 2" xfId="52492" xr:uid="{84DA0E1A-17A1-41CF-861D-46DC40181612}"/>
    <cellStyle name="Comma 2 2 3 5 5 2 3" xfId="34238" xr:uid="{450C9DB2-8BB8-4696-A7E0-0CAF9A3201F8}"/>
    <cellStyle name="Comma 2 2 3 5 5 3" xfId="12334" xr:uid="{EA206BA4-7580-4711-A2D3-EF6E95BF3B7E}"/>
    <cellStyle name="Comma 2 2 3 5 5 3 2" xfId="48842" xr:uid="{75CA2CD5-9EAC-442B-B525-4DD2942AF6C5}"/>
    <cellStyle name="Comma 2 2 3 5 5 3 3" xfId="30588" xr:uid="{68CCAA81-A13D-4431-9E98-42F19FB5E0FA}"/>
    <cellStyle name="Comma 2 2 3 5 5 4" xfId="8684" xr:uid="{3D124C74-3FE6-4969-ACEE-7733C2F793DA}"/>
    <cellStyle name="Comma 2 2 3 5 5 4 2" xfId="45192" xr:uid="{77E3F87C-18D3-42AE-B94B-3E165E0B2701}"/>
    <cellStyle name="Comma 2 2 3 5 5 4 3" xfId="26938" xr:uid="{AD54CEBB-75BA-4D53-8927-1006BC0E8367}"/>
    <cellStyle name="Comma 2 2 3 5 5 5" xfId="5034" xr:uid="{AD64CBD2-183B-42A7-AC0C-84ACC1997C55}"/>
    <cellStyle name="Comma 2 2 3 5 5 5 2" xfId="41542" xr:uid="{88563EF6-116F-4A28-9843-E509BD943FFA}"/>
    <cellStyle name="Comma 2 2 3 5 5 5 3" xfId="23288" xr:uid="{A7B28E48-35D0-4C61-B4BA-6A7F800333BA}"/>
    <cellStyle name="Comma 2 2 3 5 5 6" xfId="37892" xr:uid="{74D2944C-90DD-4509-911E-A1AEA1581A20}"/>
    <cellStyle name="Comma 2 2 3 5 5 7" xfId="19638" xr:uid="{971B5F30-1026-4EAF-BBE7-11434A158B31}"/>
    <cellStyle name="Comma 2 2 3 5 6" xfId="15254" xr:uid="{3F0341F0-D8E5-43F5-AF9B-CFD52B9B25D9}"/>
    <cellStyle name="Comma 2 2 3 5 6 2" xfId="51762" xr:uid="{91FB838D-172C-4DD9-8CF7-2045021C2DC4}"/>
    <cellStyle name="Comma 2 2 3 5 6 3" xfId="33508" xr:uid="{D5E42620-9D37-4DC7-8B72-8D0BD03F5689}"/>
    <cellStyle name="Comma 2 2 3 5 7" xfId="11604" xr:uid="{F7D26E15-2249-41A0-99CE-F8209EAC2AEB}"/>
    <cellStyle name="Comma 2 2 3 5 7 2" xfId="48112" xr:uid="{1B0F833F-C1F7-4D99-82D8-09A7A9EA04D3}"/>
    <cellStyle name="Comma 2 2 3 5 7 3" xfId="29858" xr:uid="{7660C93E-690F-4494-A5AD-C6A01965442F}"/>
    <cellStyle name="Comma 2 2 3 5 8" xfId="7954" xr:uid="{864B3C22-8388-440E-BCF0-EDB09D517534}"/>
    <cellStyle name="Comma 2 2 3 5 8 2" xfId="44462" xr:uid="{16455789-185D-4DEB-8BD8-DBD9B73CA832}"/>
    <cellStyle name="Comma 2 2 3 5 8 3" xfId="26208" xr:uid="{A5545FCE-6676-4EDE-9D58-9574F53DB62D}"/>
    <cellStyle name="Comma 2 2 3 5 9" xfId="4304" xr:uid="{DEA3508D-EF80-4C06-BA90-3C6391323190}"/>
    <cellStyle name="Comma 2 2 3 5 9 2" xfId="40812" xr:uid="{1272F451-48BC-4DD6-9441-F1F7D2F91DC8}"/>
    <cellStyle name="Comma 2 2 3 5 9 3" xfId="22558" xr:uid="{F521A947-175B-4C73-B849-B066AF72017E}"/>
    <cellStyle name="Comma 2 2 3 6" xfId="550" xr:uid="{61FB04F2-9471-4D22-BC1C-7999EF16F39B}"/>
    <cellStyle name="Comma 2 2 3 6 10" xfId="37058" xr:uid="{13B1D804-A797-4845-B1BA-0BED02BA85BC}"/>
    <cellStyle name="Comma 2 2 3 6 11" xfId="18804" xr:uid="{D92C68B6-751F-48CC-871A-002A108BC864}"/>
    <cellStyle name="Comma 2 2 3 6 2" xfId="3470" xr:uid="{D14C4392-CDC0-4631-9409-A1580E52BBF4}"/>
    <cellStyle name="Comma 2 2 3 6 2 2" xfId="18070" xr:uid="{B4782FDF-3B63-4C06-BD3C-A22597660C44}"/>
    <cellStyle name="Comma 2 2 3 6 2 2 2" xfId="54578" xr:uid="{C75555DB-F1BC-4385-AC06-5C22274FA097}"/>
    <cellStyle name="Comma 2 2 3 6 2 2 3" xfId="36324" xr:uid="{5B77025B-0E05-48B4-A3CB-101F2BAC0D4D}"/>
    <cellStyle name="Comma 2 2 3 6 2 3" xfId="14420" xr:uid="{1ABB5C5A-2314-459D-8ECF-E17BD2BE8620}"/>
    <cellStyle name="Comma 2 2 3 6 2 3 2" xfId="50928" xr:uid="{EA34DD3E-7959-4B8E-947D-5115D5EDEF30}"/>
    <cellStyle name="Comma 2 2 3 6 2 3 3" xfId="32674" xr:uid="{0D060347-B915-45A0-82EA-82F15977E8EE}"/>
    <cellStyle name="Comma 2 2 3 6 2 4" xfId="10770" xr:uid="{7E6AD6EF-2EDB-4E19-9FDC-0F7B4AC66287}"/>
    <cellStyle name="Comma 2 2 3 6 2 4 2" xfId="47278" xr:uid="{585C39B1-191B-420A-B5A1-C405250465A2}"/>
    <cellStyle name="Comma 2 2 3 6 2 4 3" xfId="29024" xr:uid="{89E1723E-23F8-4218-9546-55185EE4AD74}"/>
    <cellStyle name="Comma 2 2 3 6 2 5" xfId="7120" xr:uid="{CC2022E1-2291-4001-9B73-A65AA979E069}"/>
    <cellStyle name="Comma 2 2 3 6 2 5 2" xfId="43628" xr:uid="{ED3B5697-FBBD-4D70-9E42-BFBD3A0255FE}"/>
    <cellStyle name="Comma 2 2 3 6 2 5 3" xfId="25374" xr:uid="{7A7093FE-09E3-4FEC-8BA8-AF509C303B07}"/>
    <cellStyle name="Comma 2 2 3 6 2 6" xfId="39978" xr:uid="{3EB6031D-49F8-4E6B-B6F3-0E5D2DC25AAD}"/>
    <cellStyle name="Comma 2 2 3 6 2 7" xfId="21724" xr:uid="{D524E9C2-258D-4F20-B115-9D16F508F7B1}"/>
    <cellStyle name="Comma 2 2 3 6 3" xfId="2740" xr:uid="{7C2F547C-E884-4448-BED7-0649A7D287B2}"/>
    <cellStyle name="Comma 2 2 3 6 3 2" xfId="17340" xr:uid="{28863C97-6472-440D-8F2C-788929341F61}"/>
    <cellStyle name="Comma 2 2 3 6 3 2 2" xfId="53848" xr:uid="{7C71525B-9CE3-4D3D-BA5E-65059208E26B}"/>
    <cellStyle name="Comma 2 2 3 6 3 2 3" xfId="35594" xr:uid="{2196C21D-FA64-4F7C-B1C8-9BB711B8102D}"/>
    <cellStyle name="Comma 2 2 3 6 3 3" xfId="13690" xr:uid="{F423262A-EF2E-49A5-932C-A3B16F5D77BD}"/>
    <cellStyle name="Comma 2 2 3 6 3 3 2" xfId="50198" xr:uid="{EC2C5568-EA8E-4669-A170-89E4F89F8BE1}"/>
    <cellStyle name="Comma 2 2 3 6 3 3 3" xfId="31944" xr:uid="{E2EB9C80-295A-4F74-B385-1722598D3536}"/>
    <cellStyle name="Comma 2 2 3 6 3 4" xfId="10040" xr:uid="{E8D10934-A6EE-443F-8EAB-DAF7E0EFABBE}"/>
    <cellStyle name="Comma 2 2 3 6 3 4 2" xfId="46548" xr:uid="{51788084-9505-4B85-A24A-BAAAEC3B3DDE}"/>
    <cellStyle name="Comma 2 2 3 6 3 4 3" xfId="28294" xr:uid="{0924DE73-83DE-4DE0-B81C-0FA0A3616F3B}"/>
    <cellStyle name="Comma 2 2 3 6 3 5" xfId="6390" xr:uid="{47E5B9D2-0814-4D94-ADAF-8616C2F098EA}"/>
    <cellStyle name="Comma 2 2 3 6 3 5 2" xfId="42898" xr:uid="{F9BFB4CE-71D7-41CC-A8D7-3A40C8DEEB81}"/>
    <cellStyle name="Comma 2 2 3 6 3 5 3" xfId="24644" xr:uid="{198548C1-D690-44B0-A9F2-9F9BBC3A9F19}"/>
    <cellStyle name="Comma 2 2 3 6 3 6" xfId="39248" xr:uid="{091D9CAA-DD4A-49F1-A460-0CD837DC7D85}"/>
    <cellStyle name="Comma 2 2 3 6 3 7" xfId="20994" xr:uid="{A40CDF4A-69AC-4A42-8201-DFCC4E6DCD77}"/>
    <cellStyle name="Comma 2 2 3 6 4" xfId="2010" xr:uid="{626DEBB5-A2DD-4E9E-A9A2-1D4D4E661379}"/>
    <cellStyle name="Comma 2 2 3 6 4 2" xfId="16610" xr:uid="{95197F0C-BD06-40E9-9314-5839276442E9}"/>
    <cellStyle name="Comma 2 2 3 6 4 2 2" xfId="53118" xr:uid="{057A83DD-DBCA-4052-B197-B33B70CAB137}"/>
    <cellStyle name="Comma 2 2 3 6 4 2 3" xfId="34864" xr:uid="{80F65269-F8FE-4D83-A361-EC86E186D5F1}"/>
    <cellStyle name="Comma 2 2 3 6 4 3" xfId="12960" xr:uid="{88C148AA-E74E-43CE-9EB7-5E949E52F337}"/>
    <cellStyle name="Comma 2 2 3 6 4 3 2" xfId="49468" xr:uid="{54DB9AE3-0785-41F8-9982-D8E1F76E1D9C}"/>
    <cellStyle name="Comma 2 2 3 6 4 3 3" xfId="31214" xr:uid="{4A48A09B-099E-480C-A0E7-6B58FB6415BF}"/>
    <cellStyle name="Comma 2 2 3 6 4 4" xfId="9310" xr:uid="{C01663F7-E9C3-4E44-BEED-96C8250983F6}"/>
    <cellStyle name="Comma 2 2 3 6 4 4 2" xfId="45818" xr:uid="{B56ECACF-C45A-406D-852C-4DFEE6C9E411}"/>
    <cellStyle name="Comma 2 2 3 6 4 4 3" xfId="27564" xr:uid="{8F05B19C-C16B-4D4A-B838-7C5C18CA6273}"/>
    <cellStyle name="Comma 2 2 3 6 4 5" xfId="5660" xr:uid="{68B24B29-0802-42B7-99CF-BDAFB117BD8F}"/>
    <cellStyle name="Comma 2 2 3 6 4 5 2" xfId="42168" xr:uid="{16DDC181-84C1-4D78-BDAE-10A095D97ADD}"/>
    <cellStyle name="Comma 2 2 3 6 4 5 3" xfId="23914" xr:uid="{65A51709-89CD-44FA-9387-9C579911273B}"/>
    <cellStyle name="Comma 2 2 3 6 4 6" xfId="38518" xr:uid="{33AD9B2A-32EC-4640-A9A0-9BC251B9D835}"/>
    <cellStyle name="Comma 2 2 3 6 4 7" xfId="20264" xr:uid="{D8AE0218-0492-4BD4-8AF9-02F194B83E78}"/>
    <cellStyle name="Comma 2 2 3 6 5" xfId="1280" xr:uid="{BF5A20D9-3A42-4461-ABF3-0AF840447745}"/>
    <cellStyle name="Comma 2 2 3 6 5 2" xfId="15880" xr:uid="{6F42A45B-0700-4EBD-8CAF-121EC634C58D}"/>
    <cellStyle name="Comma 2 2 3 6 5 2 2" xfId="52388" xr:uid="{AFEA7CC3-BED1-41C2-8841-8438560D7D22}"/>
    <cellStyle name="Comma 2 2 3 6 5 2 3" xfId="34134" xr:uid="{BCB2447D-CB98-4BB0-BD88-DDAC00E1B0FD}"/>
    <cellStyle name="Comma 2 2 3 6 5 3" xfId="12230" xr:uid="{0DADE185-AB17-4DE2-A13D-DD3A1DD81B91}"/>
    <cellStyle name="Comma 2 2 3 6 5 3 2" xfId="48738" xr:uid="{03D5F392-8FDF-42EE-AD39-3D5FE0FE3135}"/>
    <cellStyle name="Comma 2 2 3 6 5 3 3" xfId="30484" xr:uid="{5C7124EE-DA20-49AC-B1F0-5919DE7911E9}"/>
    <cellStyle name="Comma 2 2 3 6 5 4" xfId="8580" xr:uid="{D804065D-675F-44AC-A425-46F44A6DEF8C}"/>
    <cellStyle name="Comma 2 2 3 6 5 4 2" xfId="45088" xr:uid="{FF34D29F-FF13-47A3-B22E-7F589EFC2467}"/>
    <cellStyle name="Comma 2 2 3 6 5 4 3" xfId="26834" xr:uid="{F87628F9-1FF5-4BA2-A847-11399A49BDDC}"/>
    <cellStyle name="Comma 2 2 3 6 5 5" xfId="4930" xr:uid="{EA4DBF67-CB68-474F-B71C-B836733B0BEC}"/>
    <cellStyle name="Comma 2 2 3 6 5 5 2" xfId="41438" xr:uid="{FBA58034-3FA4-49BA-95D5-704849201ED1}"/>
    <cellStyle name="Comma 2 2 3 6 5 5 3" xfId="23184" xr:uid="{39DF7060-11B8-409F-856A-C0BFD5361F56}"/>
    <cellStyle name="Comma 2 2 3 6 5 6" xfId="37788" xr:uid="{55A37EA9-DA90-4C89-B855-E30F3D864C14}"/>
    <cellStyle name="Comma 2 2 3 6 5 7" xfId="19534" xr:uid="{76EF33FE-6BD5-46DC-A513-C2BFACBC257C}"/>
    <cellStyle name="Comma 2 2 3 6 6" xfId="15150" xr:uid="{F8745D6B-DAEF-448D-BC84-2563AA83F455}"/>
    <cellStyle name="Comma 2 2 3 6 6 2" xfId="51658" xr:uid="{C70422AE-EDC1-4D06-9C22-9E0AA4550DF1}"/>
    <cellStyle name="Comma 2 2 3 6 6 3" xfId="33404" xr:uid="{BE024164-4525-46E8-95F5-2E8CE1A0DC27}"/>
    <cellStyle name="Comma 2 2 3 6 7" xfId="11500" xr:uid="{E21AAE9B-EBC9-4103-81F5-BEAE64ABC386}"/>
    <cellStyle name="Comma 2 2 3 6 7 2" xfId="48008" xr:uid="{76295B7B-832F-4DF9-B86F-037B1696EDF0}"/>
    <cellStyle name="Comma 2 2 3 6 7 3" xfId="29754" xr:uid="{49B08671-C5DD-4950-A260-C1490240D6B3}"/>
    <cellStyle name="Comma 2 2 3 6 8" xfId="7850" xr:uid="{189C5B8A-7DDD-4EC8-8102-34AECF80B632}"/>
    <cellStyle name="Comma 2 2 3 6 8 2" xfId="44358" xr:uid="{092A4175-EB64-48BB-B88A-6BF2401327C5}"/>
    <cellStyle name="Comma 2 2 3 6 8 3" xfId="26104" xr:uid="{CEEE17F9-CBA8-496D-AA40-FFDC108FA8E6}"/>
    <cellStyle name="Comma 2 2 3 6 9" xfId="4200" xr:uid="{6D0743B2-5525-472B-AEF1-A1FAA13B401B}"/>
    <cellStyle name="Comma 2 2 3 6 9 2" xfId="40708" xr:uid="{F349085C-688E-4544-98BB-23CA2EE5ADAF}"/>
    <cellStyle name="Comma 2 2 3 6 9 3" xfId="22454" xr:uid="{6C8E4F91-2581-4AA1-8FBB-2C72C1BB2143}"/>
    <cellStyle name="Comma 2 2 3 7" xfId="446" xr:uid="{0A01A027-F603-43EE-A5C4-25F94CA865CE}"/>
    <cellStyle name="Comma 2 2 3 7 10" xfId="36954" xr:uid="{F07E6FE5-6065-4D05-AE24-FFA9BF833D7D}"/>
    <cellStyle name="Comma 2 2 3 7 11" xfId="18700" xr:uid="{DE489B3C-5B24-4129-92D3-C8D9C054319F}"/>
    <cellStyle name="Comma 2 2 3 7 2" xfId="3366" xr:uid="{A886787A-6420-4826-A69C-F9E99D263FB5}"/>
    <cellStyle name="Comma 2 2 3 7 2 2" xfId="17966" xr:uid="{D3F4C11C-B7BB-42B3-9D1D-245300AC099B}"/>
    <cellStyle name="Comma 2 2 3 7 2 2 2" xfId="54474" xr:uid="{654139F3-6D9E-44E1-83E5-832CED261880}"/>
    <cellStyle name="Comma 2 2 3 7 2 2 3" xfId="36220" xr:uid="{B6E8597E-BA7A-41F5-9688-D0BB88EF0EF4}"/>
    <cellStyle name="Comma 2 2 3 7 2 3" xfId="14316" xr:uid="{28434A5A-ED9F-45E6-81D5-0A80F543E9E3}"/>
    <cellStyle name="Comma 2 2 3 7 2 3 2" xfId="50824" xr:uid="{F7BCCC29-4EF4-4931-BBE2-1721C65BBC33}"/>
    <cellStyle name="Comma 2 2 3 7 2 3 3" xfId="32570" xr:uid="{6231FFA9-0980-46DB-80D1-A4C73E044634}"/>
    <cellStyle name="Comma 2 2 3 7 2 4" xfId="10666" xr:uid="{B389DD33-B374-48A7-BFE4-BC46925FE6A9}"/>
    <cellStyle name="Comma 2 2 3 7 2 4 2" xfId="47174" xr:uid="{7DF72726-9109-436D-9501-A93D64D56C26}"/>
    <cellStyle name="Comma 2 2 3 7 2 4 3" xfId="28920" xr:uid="{9E191F30-2FBD-497C-8440-7825E26AAB3D}"/>
    <cellStyle name="Comma 2 2 3 7 2 5" xfId="7016" xr:uid="{8943EF3A-9F1E-4F19-AE11-9796B2BC95AA}"/>
    <cellStyle name="Comma 2 2 3 7 2 5 2" xfId="43524" xr:uid="{5A6CA992-A5D4-4D34-8C52-FE64904902FC}"/>
    <cellStyle name="Comma 2 2 3 7 2 5 3" xfId="25270" xr:uid="{7D86F8F7-12F9-47BF-BBA8-C41D2521368C}"/>
    <cellStyle name="Comma 2 2 3 7 2 6" xfId="39874" xr:uid="{5BE588BD-A560-4C6F-BB5A-AEB1C162CB4F}"/>
    <cellStyle name="Comma 2 2 3 7 2 7" xfId="21620" xr:uid="{44AEDC85-1CD2-427C-8068-30DB4AE45526}"/>
    <cellStyle name="Comma 2 2 3 7 3" xfId="2636" xr:uid="{E1EF5CF4-CD6C-4CF5-8C24-B59075D9E03D}"/>
    <cellStyle name="Comma 2 2 3 7 3 2" xfId="17236" xr:uid="{18D987AB-7BA5-4F69-80B9-6663C934DC2C}"/>
    <cellStyle name="Comma 2 2 3 7 3 2 2" xfId="53744" xr:uid="{CD6B7722-F5DE-4C4A-8B29-5EEB0D438054}"/>
    <cellStyle name="Comma 2 2 3 7 3 2 3" xfId="35490" xr:uid="{FEC7638E-FA0A-48F3-8BA4-20F053869C74}"/>
    <cellStyle name="Comma 2 2 3 7 3 3" xfId="13586" xr:uid="{0C696125-9104-4904-A059-7F848C0D8437}"/>
    <cellStyle name="Comma 2 2 3 7 3 3 2" xfId="50094" xr:uid="{A3C5162F-8C3C-4FEF-B6E9-92C3DBCAB1EF}"/>
    <cellStyle name="Comma 2 2 3 7 3 3 3" xfId="31840" xr:uid="{6037C902-B16A-442D-88BF-E3DB6A1CCFFA}"/>
    <cellStyle name="Comma 2 2 3 7 3 4" xfId="9936" xr:uid="{5EE6F5ED-1956-4444-A06F-074B4EA8E412}"/>
    <cellStyle name="Comma 2 2 3 7 3 4 2" xfId="46444" xr:uid="{49F442C0-32FB-4508-A3EA-F1A4FAA36753}"/>
    <cellStyle name="Comma 2 2 3 7 3 4 3" xfId="28190" xr:uid="{C8F26830-B0BE-47FC-9EBF-F9B1601182DD}"/>
    <cellStyle name="Comma 2 2 3 7 3 5" xfId="6286" xr:uid="{117FEE49-7703-4221-A332-845563AD2753}"/>
    <cellStyle name="Comma 2 2 3 7 3 5 2" xfId="42794" xr:uid="{4FD1C65D-474A-4A23-BB11-8F91CAFABE6B}"/>
    <cellStyle name="Comma 2 2 3 7 3 5 3" xfId="24540" xr:uid="{0534C44D-E447-499F-A610-17398F681F18}"/>
    <cellStyle name="Comma 2 2 3 7 3 6" xfId="39144" xr:uid="{4A6FE60A-A37E-47BF-B2D9-4C77EB3717BF}"/>
    <cellStyle name="Comma 2 2 3 7 3 7" xfId="20890" xr:uid="{AD4BD48B-15D9-4F0A-ADCA-339F15D4690D}"/>
    <cellStyle name="Comma 2 2 3 7 4" xfId="1906" xr:uid="{41B1A7DD-0EA1-4C5D-9FFD-62B9079A1FAA}"/>
    <cellStyle name="Comma 2 2 3 7 4 2" xfId="16506" xr:uid="{642837AE-66AA-4717-AAFD-D7C505785B83}"/>
    <cellStyle name="Comma 2 2 3 7 4 2 2" xfId="53014" xr:uid="{F096F8F3-9980-46ED-B68C-309E57BDB65E}"/>
    <cellStyle name="Comma 2 2 3 7 4 2 3" xfId="34760" xr:uid="{AA68C6A0-3730-4F15-B81F-BFDB8786F3F0}"/>
    <cellStyle name="Comma 2 2 3 7 4 3" xfId="12856" xr:uid="{5C2810B4-FC37-436D-9BF4-8C025E2AFD49}"/>
    <cellStyle name="Comma 2 2 3 7 4 3 2" xfId="49364" xr:uid="{82DDFE30-D597-4CC1-A8FE-DF4931E7F934}"/>
    <cellStyle name="Comma 2 2 3 7 4 3 3" xfId="31110" xr:uid="{2CCB184B-6109-4D91-9B90-7C0510D49A58}"/>
    <cellStyle name="Comma 2 2 3 7 4 4" xfId="9206" xr:uid="{D57B5D82-BC1E-4939-9F7E-F43D90555667}"/>
    <cellStyle name="Comma 2 2 3 7 4 4 2" xfId="45714" xr:uid="{B46606C3-B314-4E5F-BA9A-2DC0BBB60A77}"/>
    <cellStyle name="Comma 2 2 3 7 4 4 3" xfId="27460" xr:uid="{FBDA61BE-EA62-4F8B-B45F-A818A0E55499}"/>
    <cellStyle name="Comma 2 2 3 7 4 5" xfId="5556" xr:uid="{AFCF572B-4191-4EC4-9CB0-3E0DFC606897}"/>
    <cellStyle name="Comma 2 2 3 7 4 5 2" xfId="42064" xr:uid="{B8264D74-C780-46EC-83F3-9528CC8097C2}"/>
    <cellStyle name="Comma 2 2 3 7 4 5 3" xfId="23810" xr:uid="{FE2F9E34-ECD5-43CE-A6A1-A24BD2E78949}"/>
    <cellStyle name="Comma 2 2 3 7 4 6" xfId="38414" xr:uid="{F38B4D34-70C7-46EE-983B-2798CA861ABB}"/>
    <cellStyle name="Comma 2 2 3 7 4 7" xfId="20160" xr:uid="{55B02098-FDF2-4C36-AF91-85739F359A8A}"/>
    <cellStyle name="Comma 2 2 3 7 5" xfId="1176" xr:uid="{27A46EDB-7AF9-432C-A855-E53B4627000C}"/>
    <cellStyle name="Comma 2 2 3 7 5 2" xfId="15776" xr:uid="{0D1E9B76-DC7D-4E5A-BE42-AFEAA4F07BFB}"/>
    <cellStyle name="Comma 2 2 3 7 5 2 2" xfId="52284" xr:uid="{4A737A88-E05C-4097-8351-E38A0D53DC18}"/>
    <cellStyle name="Comma 2 2 3 7 5 2 3" xfId="34030" xr:uid="{BA668C12-D599-4F19-A2A6-B0714786801A}"/>
    <cellStyle name="Comma 2 2 3 7 5 3" xfId="12126" xr:uid="{54B9CD7B-8CD6-4F21-9851-8B01BF6D5F04}"/>
    <cellStyle name="Comma 2 2 3 7 5 3 2" xfId="48634" xr:uid="{F90B43EE-22B0-4B42-8AB1-F9BB0CB51B68}"/>
    <cellStyle name="Comma 2 2 3 7 5 3 3" xfId="30380" xr:uid="{701A80DC-BEDB-4677-A47C-FCD9EAD4717D}"/>
    <cellStyle name="Comma 2 2 3 7 5 4" xfId="8476" xr:uid="{1738CB0E-938B-4D79-8F16-0E2EB96A3569}"/>
    <cellStyle name="Comma 2 2 3 7 5 4 2" xfId="44984" xr:uid="{2D2DE173-BA61-4597-81F3-0B520F62EBAD}"/>
    <cellStyle name="Comma 2 2 3 7 5 4 3" xfId="26730" xr:uid="{41E98827-FDCC-442D-97BF-B8A0A6FD7F46}"/>
    <cellStyle name="Comma 2 2 3 7 5 5" xfId="4826" xr:uid="{339D5ADD-DA45-4213-9A43-39CCB2E89FBD}"/>
    <cellStyle name="Comma 2 2 3 7 5 5 2" xfId="41334" xr:uid="{741E33ED-A0A9-4F92-A390-3AC03FED41B8}"/>
    <cellStyle name="Comma 2 2 3 7 5 5 3" xfId="23080" xr:uid="{F1ABB221-7025-4A2E-B71A-7B8D1F6A94EB}"/>
    <cellStyle name="Comma 2 2 3 7 5 6" xfId="37684" xr:uid="{001D4D00-0F9C-4286-AA4B-59AA82B5CA4C}"/>
    <cellStyle name="Comma 2 2 3 7 5 7" xfId="19430" xr:uid="{0D281856-CE83-4DE7-98F8-BFD3C1FB5224}"/>
    <cellStyle name="Comma 2 2 3 7 6" xfId="15046" xr:uid="{79A4F4BB-4698-4747-B117-D0F3FABCD9DF}"/>
    <cellStyle name="Comma 2 2 3 7 6 2" xfId="51554" xr:uid="{000FA0D1-359F-4CF0-998C-28FA83EE318C}"/>
    <cellStyle name="Comma 2 2 3 7 6 3" xfId="33300" xr:uid="{75219EE7-D90E-42DC-BEC5-F452C2093632}"/>
    <cellStyle name="Comma 2 2 3 7 7" xfId="11396" xr:uid="{E99C60D3-0028-4AD4-B8CB-D6C51A52919E}"/>
    <cellStyle name="Comma 2 2 3 7 7 2" xfId="47904" xr:uid="{27AD9545-9CAB-4ED8-A1C6-0A1E9E7C9905}"/>
    <cellStyle name="Comma 2 2 3 7 7 3" xfId="29650" xr:uid="{EC47A3BE-FD9E-4AD2-9E56-A5CBC587AB65}"/>
    <cellStyle name="Comma 2 2 3 7 8" xfId="7746" xr:uid="{B4686C43-55C1-4AC7-9E0D-17BA0112624E}"/>
    <cellStyle name="Comma 2 2 3 7 8 2" xfId="44254" xr:uid="{A10BA3D4-35E2-4AEA-8216-7DD562ED0248}"/>
    <cellStyle name="Comma 2 2 3 7 8 3" xfId="26000" xr:uid="{96D4F61B-0E70-4FF9-B81D-98111059BB24}"/>
    <cellStyle name="Comma 2 2 3 7 9" xfId="4096" xr:uid="{584B8655-A0CC-41D5-A1CC-83A280B1DFF6}"/>
    <cellStyle name="Comma 2 2 3 7 9 2" xfId="40604" xr:uid="{4D9FCBDA-04EA-4DFF-B2AB-A29DD26B3267}"/>
    <cellStyle name="Comma 2 2 3 7 9 3" xfId="22350" xr:uid="{6931C0B3-AC72-4697-831B-52062439F06A}"/>
    <cellStyle name="Comma 2 2 3 8" xfId="342" xr:uid="{8A33CFB5-1D60-4D00-8260-C2DF4C024954}"/>
    <cellStyle name="Comma 2 2 3 8 10" xfId="36850" xr:uid="{7355C496-C253-4014-90BB-CFA298818393}"/>
    <cellStyle name="Comma 2 2 3 8 11" xfId="18596" xr:uid="{7F472BA5-9877-498E-8AAA-613F90AD928E}"/>
    <cellStyle name="Comma 2 2 3 8 2" xfId="3262" xr:uid="{0028A905-45C0-4FA5-9A07-C88B0B488ED0}"/>
    <cellStyle name="Comma 2 2 3 8 2 2" xfId="17862" xr:uid="{6FCA0E30-362B-4FD2-8663-EB35C8B1F338}"/>
    <cellStyle name="Comma 2 2 3 8 2 2 2" xfId="54370" xr:uid="{54B394AD-A9F4-46E0-98F9-1821328F3C0A}"/>
    <cellStyle name="Comma 2 2 3 8 2 2 3" xfId="36116" xr:uid="{3C60DE90-713C-4159-A0FF-9DF815494851}"/>
    <cellStyle name="Comma 2 2 3 8 2 3" xfId="14212" xr:uid="{727C3F02-EC25-424A-BD7F-0D88C9807353}"/>
    <cellStyle name="Comma 2 2 3 8 2 3 2" xfId="50720" xr:uid="{34380D3A-1D7F-4616-88F1-C3BBC90DCDE3}"/>
    <cellStyle name="Comma 2 2 3 8 2 3 3" xfId="32466" xr:uid="{6551C06D-8561-44AB-BEEC-A929F061CA98}"/>
    <cellStyle name="Comma 2 2 3 8 2 4" xfId="10562" xr:uid="{27AB5211-BF63-47AB-B294-63B2EF824641}"/>
    <cellStyle name="Comma 2 2 3 8 2 4 2" xfId="47070" xr:uid="{D9BAE8D1-5DCE-41E8-99E6-46D2C67CC719}"/>
    <cellStyle name="Comma 2 2 3 8 2 4 3" xfId="28816" xr:uid="{8329F520-3D40-4994-BFCB-E2FB1D6D948E}"/>
    <cellStyle name="Comma 2 2 3 8 2 5" xfId="6912" xr:uid="{642672D5-F1FB-468F-91D5-2AB19E8703BA}"/>
    <cellStyle name="Comma 2 2 3 8 2 5 2" xfId="43420" xr:uid="{C5B6DFD9-3840-40CE-ADDC-A73A22A1C657}"/>
    <cellStyle name="Comma 2 2 3 8 2 5 3" xfId="25166" xr:uid="{91E2C10B-9520-40E4-A5C6-A3CFDC3DA8AE}"/>
    <cellStyle name="Comma 2 2 3 8 2 6" xfId="39770" xr:uid="{DFFD257F-5F33-496A-98EC-313E62D09AA5}"/>
    <cellStyle name="Comma 2 2 3 8 2 7" xfId="21516" xr:uid="{1C9C121B-35A5-481C-8861-AC5C67E60522}"/>
    <cellStyle name="Comma 2 2 3 8 3" xfId="2532" xr:uid="{2E79099B-CF10-4B87-AA29-AE579DB1F4C0}"/>
    <cellStyle name="Comma 2 2 3 8 3 2" xfId="17132" xr:uid="{8D29B8C3-7C48-4D7C-828B-4C1FC1636BF0}"/>
    <cellStyle name="Comma 2 2 3 8 3 2 2" xfId="53640" xr:uid="{4DEE5CE2-0F8E-40AE-984B-EBF4EECFCF89}"/>
    <cellStyle name="Comma 2 2 3 8 3 2 3" xfId="35386" xr:uid="{56EC15AA-1541-4675-8F62-BCA47B670456}"/>
    <cellStyle name="Comma 2 2 3 8 3 3" xfId="13482" xr:uid="{9DF7592D-406D-441F-80DF-B95B180460E5}"/>
    <cellStyle name="Comma 2 2 3 8 3 3 2" xfId="49990" xr:uid="{A3963EBF-EC86-4B3A-8CCD-C25B852254C4}"/>
    <cellStyle name="Comma 2 2 3 8 3 3 3" xfId="31736" xr:uid="{E57AFD13-EE13-46B2-B731-CE9133F88818}"/>
    <cellStyle name="Comma 2 2 3 8 3 4" xfId="9832" xr:uid="{63332931-CF59-4C4D-A3AC-C64D07466069}"/>
    <cellStyle name="Comma 2 2 3 8 3 4 2" xfId="46340" xr:uid="{A545ACF0-D9A5-4B45-820C-2CEF038664ED}"/>
    <cellStyle name="Comma 2 2 3 8 3 4 3" xfId="28086" xr:uid="{A2BA2CA9-5D5C-4F6E-9F0A-8E117BBC06BF}"/>
    <cellStyle name="Comma 2 2 3 8 3 5" xfId="6182" xr:uid="{48C5CD06-3ABB-4536-B0BF-9D4CBCFA1CCC}"/>
    <cellStyle name="Comma 2 2 3 8 3 5 2" xfId="42690" xr:uid="{909356E6-0322-4B33-B92A-4E7C4B3597FE}"/>
    <cellStyle name="Comma 2 2 3 8 3 5 3" xfId="24436" xr:uid="{1AE2B6D4-B234-4580-B2EE-6DBF7FC22B16}"/>
    <cellStyle name="Comma 2 2 3 8 3 6" xfId="39040" xr:uid="{C8C2C995-DA61-4687-B782-D57D0844C634}"/>
    <cellStyle name="Comma 2 2 3 8 3 7" xfId="20786" xr:uid="{1275CADB-3A29-4A04-971C-5F3BF94B9B41}"/>
    <cellStyle name="Comma 2 2 3 8 4" xfId="1802" xr:uid="{28EA64A4-294E-4102-856B-F78683A64407}"/>
    <cellStyle name="Comma 2 2 3 8 4 2" xfId="16402" xr:uid="{15948766-79B6-48D3-B2F6-E950E9F3BF98}"/>
    <cellStyle name="Comma 2 2 3 8 4 2 2" xfId="52910" xr:uid="{BD8AA43A-F58F-4FA8-8D34-E78C04A239E0}"/>
    <cellStyle name="Comma 2 2 3 8 4 2 3" xfId="34656" xr:uid="{305620E3-1127-4CEA-B4B3-8C656B942CFF}"/>
    <cellStyle name="Comma 2 2 3 8 4 3" xfId="12752" xr:uid="{4B73662C-53F4-4D43-896E-BE465E745CFA}"/>
    <cellStyle name="Comma 2 2 3 8 4 3 2" xfId="49260" xr:uid="{CFEC0205-2F48-4E47-BC13-19EA15CB6376}"/>
    <cellStyle name="Comma 2 2 3 8 4 3 3" xfId="31006" xr:uid="{CA2C763F-A1AF-43CA-8069-08D1F7CF1E82}"/>
    <cellStyle name="Comma 2 2 3 8 4 4" xfId="9102" xr:uid="{2F33CAF6-8EC3-4E29-A544-39DA64715768}"/>
    <cellStyle name="Comma 2 2 3 8 4 4 2" xfId="45610" xr:uid="{93A213DD-175D-4FED-BCD6-A148CD506A71}"/>
    <cellStyle name="Comma 2 2 3 8 4 4 3" xfId="27356" xr:uid="{014ABBD2-139B-4EA2-8985-68957BF16EBD}"/>
    <cellStyle name="Comma 2 2 3 8 4 5" xfId="5452" xr:uid="{0E78BED5-E8D9-46EA-8913-14BE22FC5C94}"/>
    <cellStyle name="Comma 2 2 3 8 4 5 2" xfId="41960" xr:uid="{B927309F-79BC-44B4-8088-954C7026368C}"/>
    <cellStyle name="Comma 2 2 3 8 4 5 3" xfId="23706" xr:uid="{E1785CED-7573-4187-9600-1ADB0D370B4F}"/>
    <cellStyle name="Comma 2 2 3 8 4 6" xfId="38310" xr:uid="{0AEE9427-F95A-49A1-B7C4-B4A17C969F54}"/>
    <cellStyle name="Comma 2 2 3 8 4 7" xfId="20056" xr:uid="{F6000BC0-B1B3-4284-B80B-B6411BFDEFA4}"/>
    <cellStyle name="Comma 2 2 3 8 5" xfId="1072" xr:uid="{BFA220C2-C749-4E9E-87BB-188ABA7D4E9E}"/>
    <cellStyle name="Comma 2 2 3 8 5 2" xfId="15672" xr:uid="{E20A1667-0393-4A08-8C60-5DDF4F0469B1}"/>
    <cellStyle name="Comma 2 2 3 8 5 2 2" xfId="52180" xr:uid="{F6D1D49A-2EE8-4C92-A6BE-58B2D62F03F1}"/>
    <cellStyle name="Comma 2 2 3 8 5 2 3" xfId="33926" xr:uid="{E19121D1-7382-4933-89BD-67DFAF16A8E8}"/>
    <cellStyle name="Comma 2 2 3 8 5 3" xfId="12022" xr:uid="{707999B4-88E5-470D-A6F4-2CA05D169718}"/>
    <cellStyle name="Comma 2 2 3 8 5 3 2" xfId="48530" xr:uid="{7544CBB3-FB44-46B6-942E-CB2B001C5A46}"/>
    <cellStyle name="Comma 2 2 3 8 5 3 3" xfId="30276" xr:uid="{8DD6244E-8DE0-425A-B07E-0F394377FE80}"/>
    <cellStyle name="Comma 2 2 3 8 5 4" xfId="8372" xr:uid="{9B1337EB-9EC1-41DE-BE55-BA37D3F4162A}"/>
    <cellStyle name="Comma 2 2 3 8 5 4 2" xfId="44880" xr:uid="{07FC4659-007E-49A6-9AE6-66CA4CC14EB3}"/>
    <cellStyle name="Comma 2 2 3 8 5 4 3" xfId="26626" xr:uid="{DE72AD05-300E-4DC8-BC1B-4A56EA28F7D7}"/>
    <cellStyle name="Comma 2 2 3 8 5 5" xfId="4722" xr:uid="{E8C2F1CC-E580-4006-82D1-9D05E4515561}"/>
    <cellStyle name="Comma 2 2 3 8 5 5 2" xfId="41230" xr:uid="{9880C86A-A3F6-4DB2-B862-C82BCC0D5480}"/>
    <cellStyle name="Comma 2 2 3 8 5 5 3" xfId="22976" xr:uid="{477E42C5-3C8E-4172-959B-331B4A5E9875}"/>
    <cellStyle name="Comma 2 2 3 8 5 6" xfId="37580" xr:uid="{B53239AB-E27E-451B-8C3A-9A2F9AF9A3E7}"/>
    <cellStyle name="Comma 2 2 3 8 5 7" xfId="19326" xr:uid="{C1DA2366-12DD-4B94-9AB7-0402337E1075}"/>
    <cellStyle name="Comma 2 2 3 8 6" xfId="14942" xr:uid="{4B6F5A22-768D-4190-9F50-061470B95783}"/>
    <cellStyle name="Comma 2 2 3 8 6 2" xfId="51450" xr:uid="{049F0DD9-9FA5-4BD7-A5D5-830BE43F14D0}"/>
    <cellStyle name="Comma 2 2 3 8 6 3" xfId="33196" xr:uid="{255AE799-DDBA-48E3-9F88-BE6273248D8C}"/>
    <cellStyle name="Comma 2 2 3 8 7" xfId="11292" xr:uid="{70C2D120-1C19-4370-A713-96592C578F2F}"/>
    <cellStyle name="Comma 2 2 3 8 7 2" xfId="47800" xr:uid="{E081B3E2-C93D-40CB-8219-96A78DC98116}"/>
    <cellStyle name="Comma 2 2 3 8 7 3" xfId="29546" xr:uid="{B5F0F239-E30F-4D57-A107-5B99E3621D30}"/>
    <cellStyle name="Comma 2 2 3 8 8" xfId="7642" xr:uid="{2B330BA1-A9FB-4A91-A0B5-461E61ED3194}"/>
    <cellStyle name="Comma 2 2 3 8 8 2" xfId="44150" xr:uid="{0429780E-E8AF-447B-A6C4-998D32E056FE}"/>
    <cellStyle name="Comma 2 2 3 8 8 3" xfId="25896" xr:uid="{0B0F3DEC-78FF-40E1-B31C-BEBD34098320}"/>
    <cellStyle name="Comma 2 2 3 8 9" xfId="3992" xr:uid="{D91471C2-B368-450B-B147-B6B113A0394D}"/>
    <cellStyle name="Comma 2 2 3 8 9 2" xfId="40500" xr:uid="{CF18C61B-DB28-4734-92C7-A1CD1247B759}"/>
    <cellStyle name="Comma 2 2 3 8 9 3" xfId="22246" xr:uid="{E4A89A9C-E00F-4BA0-B88A-34B6542056AA}"/>
    <cellStyle name="Comma 2 2 3 9" xfId="238" xr:uid="{D8F09BDE-428F-4FED-8F4C-3953D265717D}"/>
    <cellStyle name="Comma 2 2 3 9 10" xfId="36746" xr:uid="{4BFA158A-495D-4F10-950F-D40676BDF244}"/>
    <cellStyle name="Comma 2 2 3 9 11" xfId="18492" xr:uid="{AF33D072-3103-4676-A206-4A4C90150D92}"/>
    <cellStyle name="Comma 2 2 3 9 2" xfId="3158" xr:uid="{95A29A45-492F-4342-B05E-16DB1C091C6D}"/>
    <cellStyle name="Comma 2 2 3 9 2 2" xfId="17758" xr:uid="{A146F1EF-0167-4374-A2F9-3A4BF868A09D}"/>
    <cellStyle name="Comma 2 2 3 9 2 2 2" xfId="54266" xr:uid="{2E6C214F-0226-4A8E-9CCA-F2975CDA223E}"/>
    <cellStyle name="Comma 2 2 3 9 2 2 3" xfId="36012" xr:uid="{8FA76EC8-B3A4-4BC0-AE1E-B947B6CB9010}"/>
    <cellStyle name="Comma 2 2 3 9 2 3" xfId="14108" xr:uid="{7F30F49D-A7FD-47B9-9D38-23659B513FFA}"/>
    <cellStyle name="Comma 2 2 3 9 2 3 2" xfId="50616" xr:uid="{EFDAEDAA-A1E7-48FA-9F69-18D0AC61FB1D}"/>
    <cellStyle name="Comma 2 2 3 9 2 3 3" xfId="32362" xr:uid="{05A0D784-5475-4281-8D56-E2835A341AEA}"/>
    <cellStyle name="Comma 2 2 3 9 2 4" xfId="10458" xr:uid="{3AADAE3E-60D0-41D5-8396-2AC8968ECC61}"/>
    <cellStyle name="Comma 2 2 3 9 2 4 2" xfId="46966" xr:uid="{3311E97F-23A6-46C7-898C-79BA152DEAE5}"/>
    <cellStyle name="Comma 2 2 3 9 2 4 3" xfId="28712" xr:uid="{96272929-CED3-4641-BA22-80DDF162AA47}"/>
    <cellStyle name="Comma 2 2 3 9 2 5" xfId="6808" xr:uid="{094756EE-424E-4BAC-AF40-03665D1A1D89}"/>
    <cellStyle name="Comma 2 2 3 9 2 5 2" xfId="43316" xr:uid="{A2BFB494-E927-4815-B2E1-6BB99E14E89B}"/>
    <cellStyle name="Comma 2 2 3 9 2 5 3" xfId="25062" xr:uid="{11A64148-B6A4-4C40-8622-F442212A3C53}"/>
    <cellStyle name="Comma 2 2 3 9 2 6" xfId="39666" xr:uid="{B55E4794-13E9-4C68-A343-04CF1709674D}"/>
    <cellStyle name="Comma 2 2 3 9 2 7" xfId="21412" xr:uid="{26CBA4D8-04EE-402E-AC98-8DC2BDAFA588}"/>
    <cellStyle name="Comma 2 2 3 9 3" xfId="2428" xr:uid="{DEAA9EDA-2989-4F2E-87A3-A9957329D4A1}"/>
    <cellStyle name="Comma 2 2 3 9 3 2" xfId="17028" xr:uid="{176FB87C-CD0B-4DC2-BBDA-325AA237D863}"/>
    <cellStyle name="Comma 2 2 3 9 3 2 2" xfId="53536" xr:uid="{67EB7772-0B42-4476-A90A-0715BDE4CEBE}"/>
    <cellStyle name="Comma 2 2 3 9 3 2 3" xfId="35282" xr:uid="{A05E077C-90F2-4D05-9BCB-39102026B21B}"/>
    <cellStyle name="Comma 2 2 3 9 3 3" xfId="13378" xr:uid="{9C4929D6-F463-4635-9E72-C42DF32ED5A1}"/>
    <cellStyle name="Comma 2 2 3 9 3 3 2" xfId="49886" xr:uid="{20E210F4-C95B-40F4-BB3F-9DE8CD3D78BB}"/>
    <cellStyle name="Comma 2 2 3 9 3 3 3" xfId="31632" xr:uid="{16F2C453-6FD1-4521-8584-9FE5DBD3CD2A}"/>
    <cellStyle name="Comma 2 2 3 9 3 4" xfId="9728" xr:uid="{D656A72A-178C-4AF6-AF95-E8943DC868BD}"/>
    <cellStyle name="Comma 2 2 3 9 3 4 2" xfId="46236" xr:uid="{699669D7-588E-4027-B0C2-9391FC00BAC4}"/>
    <cellStyle name="Comma 2 2 3 9 3 4 3" xfId="27982" xr:uid="{8BC6CECA-1930-4418-9D36-B21A9171D097}"/>
    <cellStyle name="Comma 2 2 3 9 3 5" xfId="6078" xr:uid="{1B004B30-DC62-4D07-96A6-A2C021FE4ADE}"/>
    <cellStyle name="Comma 2 2 3 9 3 5 2" xfId="42586" xr:uid="{D1C41981-2778-45F9-A46F-E6353E7FE81F}"/>
    <cellStyle name="Comma 2 2 3 9 3 5 3" xfId="24332" xr:uid="{74550188-271A-439E-903D-967E37FD7273}"/>
    <cellStyle name="Comma 2 2 3 9 3 6" xfId="38936" xr:uid="{69E4C849-D749-4C74-BDDB-0A7BB8EC0677}"/>
    <cellStyle name="Comma 2 2 3 9 3 7" xfId="20682" xr:uid="{79F333FE-5145-4F66-9AD1-E9EBE4F131C7}"/>
    <cellStyle name="Comma 2 2 3 9 4" xfId="1698" xr:uid="{6110BFB4-9177-437C-A390-920DE7BF2475}"/>
    <cellStyle name="Comma 2 2 3 9 4 2" xfId="16298" xr:uid="{233A4FFE-727E-4FD5-ABCE-36A9E552208F}"/>
    <cellStyle name="Comma 2 2 3 9 4 2 2" xfId="52806" xr:uid="{167D0D90-0F19-464F-B319-5AD51ED34E6A}"/>
    <cellStyle name="Comma 2 2 3 9 4 2 3" xfId="34552" xr:uid="{9A823CD4-8D2E-46B7-B1CE-222CD6452003}"/>
    <cellStyle name="Comma 2 2 3 9 4 3" xfId="12648" xr:uid="{627A4775-3080-4AA4-A79A-448449A0F2DE}"/>
    <cellStyle name="Comma 2 2 3 9 4 3 2" xfId="49156" xr:uid="{98C1E047-CC08-40B1-A38D-03DF0C44A915}"/>
    <cellStyle name="Comma 2 2 3 9 4 3 3" xfId="30902" xr:uid="{6BE84476-4B69-4F92-86F2-90DAB68F9128}"/>
    <cellStyle name="Comma 2 2 3 9 4 4" xfId="8998" xr:uid="{8C98B597-8990-4FDE-8959-73AC58336C98}"/>
    <cellStyle name="Comma 2 2 3 9 4 4 2" xfId="45506" xr:uid="{7CAA9229-37AC-42BC-A670-2D136BC29A09}"/>
    <cellStyle name="Comma 2 2 3 9 4 4 3" xfId="27252" xr:uid="{BA5279EA-1929-4951-BF1B-5F9EFAE3B896}"/>
    <cellStyle name="Comma 2 2 3 9 4 5" xfId="5348" xr:uid="{1336EB14-3F19-448A-83C7-24F0522D13A8}"/>
    <cellStyle name="Comma 2 2 3 9 4 5 2" xfId="41856" xr:uid="{167E6318-DC94-4549-A6FC-E554AE21C9C8}"/>
    <cellStyle name="Comma 2 2 3 9 4 5 3" xfId="23602" xr:uid="{09CCE688-F590-4EB0-BFA0-57BC12C73280}"/>
    <cellStyle name="Comma 2 2 3 9 4 6" xfId="38206" xr:uid="{1FF9538A-82DF-4196-91C2-234C9A8A8933}"/>
    <cellStyle name="Comma 2 2 3 9 4 7" xfId="19952" xr:uid="{27AE56DE-78EF-4CD2-872B-C0ECD22A8A05}"/>
    <cellStyle name="Comma 2 2 3 9 5" xfId="968" xr:uid="{CEE188DE-59FB-456B-985B-09C0925253D6}"/>
    <cellStyle name="Comma 2 2 3 9 5 2" xfId="15568" xr:uid="{F79D0572-A3F4-4D06-9ECD-0144368608C3}"/>
    <cellStyle name="Comma 2 2 3 9 5 2 2" xfId="52076" xr:uid="{CB30AE48-3E8D-4BC7-8F7F-E74A41172AE9}"/>
    <cellStyle name="Comma 2 2 3 9 5 2 3" xfId="33822" xr:uid="{C181B702-D232-4742-AAEA-9FD47865EBE2}"/>
    <cellStyle name="Comma 2 2 3 9 5 3" xfId="11918" xr:uid="{4161B2CC-6A54-4B2E-8BE4-ECAC5EB320D0}"/>
    <cellStyle name="Comma 2 2 3 9 5 3 2" xfId="48426" xr:uid="{6B5D20EB-E9D2-49FD-AD25-A16D3284E0F6}"/>
    <cellStyle name="Comma 2 2 3 9 5 3 3" xfId="30172" xr:uid="{DA7FDB3D-5651-463B-83DF-BAD5FE4EA036}"/>
    <cellStyle name="Comma 2 2 3 9 5 4" xfId="8268" xr:uid="{BF61723E-A898-423D-A418-D20D972E2943}"/>
    <cellStyle name="Comma 2 2 3 9 5 4 2" xfId="44776" xr:uid="{0D51B991-8D36-40D2-A71C-9584CB87B953}"/>
    <cellStyle name="Comma 2 2 3 9 5 4 3" xfId="26522" xr:uid="{941537D4-897E-4818-BE67-8E2A0D61520C}"/>
    <cellStyle name="Comma 2 2 3 9 5 5" xfId="4618" xr:uid="{8B4CA6E5-7A93-43D7-887D-EA882DE19929}"/>
    <cellStyle name="Comma 2 2 3 9 5 5 2" xfId="41126" xr:uid="{B5FC03B8-8B06-4B3B-8D97-67ED796FD149}"/>
    <cellStyle name="Comma 2 2 3 9 5 5 3" xfId="22872" xr:uid="{536D2F35-BD7B-4BC0-9C8B-0C59F9017D0E}"/>
    <cellStyle name="Comma 2 2 3 9 5 6" xfId="37476" xr:uid="{9649C2AA-740E-4EC1-A80C-33CBA6238F97}"/>
    <cellStyle name="Comma 2 2 3 9 5 7" xfId="19222" xr:uid="{0AE8D5F3-0E10-43C7-B605-6B3A58F3B522}"/>
    <cellStyle name="Comma 2 2 3 9 6" xfId="14838" xr:uid="{A6C27F1D-304F-4B67-AA6B-971D2BCFE85D}"/>
    <cellStyle name="Comma 2 2 3 9 6 2" xfId="51346" xr:uid="{BACB83E6-B71A-4565-89F7-E28FDE9DB503}"/>
    <cellStyle name="Comma 2 2 3 9 6 3" xfId="33092" xr:uid="{A0EE1D0B-D09B-49F3-97C1-D139902BE945}"/>
    <cellStyle name="Comma 2 2 3 9 7" xfId="11188" xr:uid="{8F13E773-047B-418E-9437-EB5B8CF7B2CE}"/>
    <cellStyle name="Comma 2 2 3 9 7 2" xfId="47696" xr:uid="{5B182490-10D0-4867-B0E8-E1883E727538}"/>
    <cellStyle name="Comma 2 2 3 9 7 3" xfId="29442" xr:uid="{8972E2CD-1E8D-40A3-930E-0AB3F99A1296}"/>
    <cellStyle name="Comma 2 2 3 9 8" xfId="7538" xr:uid="{0F272E59-A6D4-46C8-827E-560BD8168E2E}"/>
    <cellStyle name="Comma 2 2 3 9 8 2" xfId="44046" xr:uid="{E7DE0E74-6743-4775-9F35-B8E0CAA0732F}"/>
    <cellStyle name="Comma 2 2 3 9 8 3" xfId="25792" xr:uid="{7B94911B-D0AD-443B-AB42-21878F27532F}"/>
    <cellStyle name="Comma 2 2 3 9 9" xfId="3888" xr:uid="{30F6311F-C6B6-4AB2-BEB1-8F9123A1DDCD}"/>
    <cellStyle name="Comma 2 2 3 9 9 2" xfId="40396" xr:uid="{AE500BB7-0E42-41EF-BD66-530200B58610}"/>
    <cellStyle name="Comma 2 2 3 9 9 3" xfId="22142" xr:uid="{A352EA02-51B1-4388-AAF3-914A33A1A9B2}"/>
    <cellStyle name="Comma 2 2 4" xfId="29" xr:uid="{CAB1B1D9-13DE-4CA6-BDB6-A182E875D0FF}"/>
    <cellStyle name="Comma 2 2 4 10" xfId="2958" xr:uid="{CBEC9D98-5986-4982-8A3E-7F25116E2507}"/>
    <cellStyle name="Comma 2 2 4 10 2" xfId="17558" xr:uid="{75484149-BA5D-4799-80C3-D64FE3ACC660}"/>
    <cellStyle name="Comma 2 2 4 10 2 2" xfId="54066" xr:uid="{ABF113D2-3057-4F12-A915-44EEAE9E012C}"/>
    <cellStyle name="Comma 2 2 4 10 2 3" xfId="35812" xr:uid="{9B47A6EB-B7EA-4824-8A65-C0EE5EB4400A}"/>
    <cellStyle name="Comma 2 2 4 10 3" xfId="13908" xr:uid="{A5046488-78E7-4B7E-BFC1-D5487C0993D7}"/>
    <cellStyle name="Comma 2 2 4 10 3 2" xfId="50416" xr:uid="{C74D40AE-2EE8-4C17-AED7-270BCC403CDF}"/>
    <cellStyle name="Comma 2 2 4 10 3 3" xfId="32162" xr:uid="{510A63B3-1834-4BBE-8A4D-2794F6E2CD2C}"/>
    <cellStyle name="Comma 2 2 4 10 4" xfId="10258" xr:uid="{073A4897-7C63-43C6-897E-9713290FB48F}"/>
    <cellStyle name="Comma 2 2 4 10 4 2" xfId="46766" xr:uid="{D5E38C78-7BDD-439B-A03A-28AC28A67D16}"/>
    <cellStyle name="Comma 2 2 4 10 4 3" xfId="28512" xr:uid="{97DDE5AC-4BC9-480D-ABC6-18EB570C7221}"/>
    <cellStyle name="Comma 2 2 4 10 5" xfId="6608" xr:uid="{6ECCA844-9F36-47C0-B353-C946C2041AD3}"/>
    <cellStyle name="Comma 2 2 4 10 5 2" xfId="43116" xr:uid="{48EEBB98-ACEB-4364-94B4-783B2B5CD83A}"/>
    <cellStyle name="Comma 2 2 4 10 5 3" xfId="24862" xr:uid="{8B077E41-A948-45DF-AC9B-68F6BFCD2914}"/>
    <cellStyle name="Comma 2 2 4 10 6" xfId="39466" xr:uid="{273661A5-CC6C-4367-B3C4-594EA3F08953}"/>
    <cellStyle name="Comma 2 2 4 10 7" xfId="21212" xr:uid="{79A7CC30-6729-4E2A-BF2A-EBA9549B9D82}"/>
    <cellStyle name="Comma 2 2 4 11" xfId="2228" xr:uid="{5FD6C4C4-0E01-4506-8359-A6E8AEDFF754}"/>
    <cellStyle name="Comma 2 2 4 11 2" xfId="16828" xr:uid="{1577A977-9538-45F8-8D70-87F3AAF26D9C}"/>
    <cellStyle name="Comma 2 2 4 11 2 2" xfId="53336" xr:uid="{B3B2DA0E-C362-49C0-84F1-5B581B4A1FD4}"/>
    <cellStyle name="Comma 2 2 4 11 2 3" xfId="35082" xr:uid="{E6FA9B50-A04B-4FC9-ADD2-B8D7951508A4}"/>
    <cellStyle name="Comma 2 2 4 11 3" xfId="13178" xr:uid="{243F0E6C-DDCF-4E0F-94AD-646B0DC938FD}"/>
    <cellStyle name="Comma 2 2 4 11 3 2" xfId="49686" xr:uid="{2A0375A2-6821-4C50-BF0A-D64F8717A0B8}"/>
    <cellStyle name="Comma 2 2 4 11 3 3" xfId="31432" xr:uid="{350B29F5-A000-4FD1-AF83-227E6F0F99EA}"/>
    <cellStyle name="Comma 2 2 4 11 4" xfId="9528" xr:uid="{9624F066-DA60-43FD-8685-CB429A9F5D8A}"/>
    <cellStyle name="Comma 2 2 4 11 4 2" xfId="46036" xr:uid="{6FE96047-A8D6-4850-BA6B-5893C5A60324}"/>
    <cellStyle name="Comma 2 2 4 11 4 3" xfId="27782" xr:uid="{B3B37D21-C758-4D63-910A-E02E74A2AEB8}"/>
    <cellStyle name="Comma 2 2 4 11 5" xfId="5878" xr:uid="{81017AA1-4E8C-4556-A918-8A203F8304D3}"/>
    <cellStyle name="Comma 2 2 4 11 5 2" xfId="42386" xr:uid="{5D374435-7921-46ED-B660-556D9F56350B}"/>
    <cellStyle name="Comma 2 2 4 11 5 3" xfId="24132" xr:uid="{45952834-28A3-4BB7-85DB-8F296DC84E09}"/>
    <cellStyle name="Comma 2 2 4 11 6" xfId="38736" xr:uid="{A386089E-943A-47EB-8A52-70203495CF43}"/>
    <cellStyle name="Comma 2 2 4 11 7" xfId="20482" xr:uid="{512E301B-968E-47FE-9A5B-7FC4C5CF1CF2}"/>
    <cellStyle name="Comma 2 2 4 12" xfId="1498" xr:uid="{3EEA1F28-A0DA-4741-9DF7-26AE4C403CBC}"/>
    <cellStyle name="Comma 2 2 4 12 2" xfId="16098" xr:uid="{75B71586-EE93-4C9E-AE33-19334F4F606E}"/>
    <cellStyle name="Comma 2 2 4 12 2 2" xfId="52606" xr:uid="{A41AD112-3918-447E-99E9-728C4DAB75A5}"/>
    <cellStyle name="Comma 2 2 4 12 2 3" xfId="34352" xr:uid="{B7F5897E-98A5-4358-A1E1-1C9FD7C64C2D}"/>
    <cellStyle name="Comma 2 2 4 12 3" xfId="12448" xr:uid="{1E48EEE9-3DA4-4A2E-9A5C-5E03C4FB1B2E}"/>
    <cellStyle name="Comma 2 2 4 12 3 2" xfId="48956" xr:uid="{6EE0B09D-49B7-4FDC-B668-B549616E1BD5}"/>
    <cellStyle name="Comma 2 2 4 12 3 3" xfId="30702" xr:uid="{B5C04F36-DF1C-4170-9167-EBFB1F4F3F5B}"/>
    <cellStyle name="Comma 2 2 4 12 4" xfId="8798" xr:uid="{CA9D452D-62DC-48D2-8612-47C2BE6661AF}"/>
    <cellStyle name="Comma 2 2 4 12 4 2" xfId="45306" xr:uid="{3316052E-BCAB-4AF2-851C-E45AA346DE34}"/>
    <cellStyle name="Comma 2 2 4 12 4 3" xfId="27052" xr:uid="{12389736-F762-4FAD-BAE8-E600B085A8C7}"/>
    <cellStyle name="Comma 2 2 4 12 5" xfId="5148" xr:uid="{3ECE1672-010E-44E3-9006-8657240A8BC7}"/>
    <cellStyle name="Comma 2 2 4 12 5 2" xfId="41656" xr:uid="{F77422FA-B39A-4E02-BF02-CD37CAF1F672}"/>
    <cellStyle name="Comma 2 2 4 12 5 3" xfId="23402" xr:uid="{5A2FC0A3-3C1D-444B-BDC6-E18434F750D9}"/>
    <cellStyle name="Comma 2 2 4 12 6" xfId="38006" xr:uid="{55CD4B2E-43D4-43D8-A8B2-B8F82D78874F}"/>
    <cellStyle name="Comma 2 2 4 12 7" xfId="19752" xr:uid="{E46F468B-19B2-4010-816E-2DD473E33998}"/>
    <cellStyle name="Comma 2 2 4 13" xfId="768" xr:uid="{C1A4AE3B-90B0-41E1-9996-6B78C8F500FE}"/>
    <cellStyle name="Comma 2 2 4 13 2" xfId="15368" xr:uid="{87797077-C53B-41B7-AF5B-3C8E66B25E76}"/>
    <cellStyle name="Comma 2 2 4 13 2 2" xfId="51876" xr:uid="{EF483046-B105-49E0-B3B3-700C0627F312}"/>
    <cellStyle name="Comma 2 2 4 13 2 3" xfId="33622" xr:uid="{C9D3A708-D384-4D6B-8055-AC07DEF61F96}"/>
    <cellStyle name="Comma 2 2 4 13 3" xfId="11718" xr:uid="{64B2FD1A-F57A-420E-B1EE-8206986CD25C}"/>
    <cellStyle name="Comma 2 2 4 13 3 2" xfId="48226" xr:uid="{87A3CCD1-81AB-4044-A445-F0C2FB0F73E9}"/>
    <cellStyle name="Comma 2 2 4 13 3 3" xfId="29972" xr:uid="{D5556F2D-8516-4FD4-ABA4-5CC02AFFAE64}"/>
    <cellStyle name="Comma 2 2 4 13 4" xfId="8068" xr:uid="{0A5B69EA-2E58-4A64-9D4F-3382DA12CE42}"/>
    <cellStyle name="Comma 2 2 4 13 4 2" xfId="44576" xr:uid="{3DC83AFC-5B15-4B20-929A-2831ABC5672B}"/>
    <cellStyle name="Comma 2 2 4 13 4 3" xfId="26322" xr:uid="{09589620-85C4-4EB4-BC5C-BF63985C7AD4}"/>
    <cellStyle name="Comma 2 2 4 13 5" xfId="4418" xr:uid="{EAA64CBD-AAA3-4E54-9ECD-3AB9B9E148F8}"/>
    <cellStyle name="Comma 2 2 4 13 5 2" xfId="40926" xr:uid="{5EC1F7E9-6020-4A97-B1D9-85BF64AE0450}"/>
    <cellStyle name="Comma 2 2 4 13 5 3" xfId="22672" xr:uid="{58B753A7-1A04-4D9D-90A3-17C8F40376BE}"/>
    <cellStyle name="Comma 2 2 4 13 6" xfId="37276" xr:uid="{BA343C39-49CC-4270-B7BD-31E46D852394}"/>
    <cellStyle name="Comma 2 2 4 13 7" xfId="19022" xr:uid="{B070EB58-A377-439A-B469-DD1A24AE5AB6}"/>
    <cellStyle name="Comma 2 2 4 14" xfId="14638" xr:uid="{6BC0C324-CF8F-41AA-A2F5-6CD5A81A3C19}"/>
    <cellStyle name="Comma 2 2 4 14 2" xfId="51146" xr:uid="{078F1E52-0335-4551-A9D6-AFAC5DD604F2}"/>
    <cellStyle name="Comma 2 2 4 14 3" xfId="32892" xr:uid="{89D57AAD-E6FD-4A88-88AE-0692E21BB70F}"/>
    <cellStyle name="Comma 2 2 4 15" xfId="10988" xr:uid="{D6F7F476-86BE-4983-BCC0-6E76576E01BF}"/>
    <cellStyle name="Comma 2 2 4 15 2" xfId="47496" xr:uid="{8003FBDB-F5C9-4680-ABC0-7FCACEAE7ACA}"/>
    <cellStyle name="Comma 2 2 4 15 3" xfId="29242" xr:uid="{FD761B6E-0A1E-44CB-9C4F-68BD4F785507}"/>
    <cellStyle name="Comma 2 2 4 16" xfId="7338" xr:uid="{058ABED0-BFB1-4812-9410-1887AA81B161}"/>
    <cellStyle name="Comma 2 2 4 16 2" xfId="43846" xr:uid="{A72EDC96-E54F-475B-BA9C-57D498468DB6}"/>
    <cellStyle name="Comma 2 2 4 16 3" xfId="25592" xr:uid="{255F1E2B-33EA-4A58-838D-287D7B776782}"/>
    <cellStyle name="Comma 2 2 4 17" xfId="3688" xr:uid="{38C88BC0-EF60-4138-83C4-D06A4225FA9A}"/>
    <cellStyle name="Comma 2 2 4 17 2" xfId="40196" xr:uid="{540BFE79-F99E-4327-A591-4537A930006A}"/>
    <cellStyle name="Comma 2 2 4 17 3" xfId="21942" xr:uid="{AB636211-7CA1-4194-A077-5728B61AAF67}"/>
    <cellStyle name="Comma 2 2 4 18" xfId="36546" xr:uid="{6C4E5CB7-CFBB-4CD2-85A1-DB169778624F}"/>
    <cellStyle name="Comma 2 2 4 19" xfId="18292" xr:uid="{7981C4AD-4F7C-4FE2-A3D7-1B4114E9ACD4}"/>
    <cellStyle name="Comma 2 2 4 2" xfId="103" xr:uid="{95475C15-BC84-4A20-8784-A51A807F2101}"/>
    <cellStyle name="Comma 2 2 4 2 10" xfId="1562" xr:uid="{A6286C62-AD8A-4BB2-B13B-3FB66B0B1AAF}"/>
    <cellStyle name="Comma 2 2 4 2 10 2" xfId="16162" xr:uid="{FD33BC22-1C64-40AA-BB24-78AC8A36E15B}"/>
    <cellStyle name="Comma 2 2 4 2 10 2 2" xfId="52670" xr:uid="{741AF0EF-998C-4F52-B363-8B238F39DE55}"/>
    <cellStyle name="Comma 2 2 4 2 10 2 3" xfId="34416" xr:uid="{94EC3866-CC6C-4C3B-8694-D1C28E69683F}"/>
    <cellStyle name="Comma 2 2 4 2 10 3" xfId="12512" xr:uid="{AF51460A-79D2-49F1-940F-0285584CE208}"/>
    <cellStyle name="Comma 2 2 4 2 10 3 2" xfId="49020" xr:uid="{07D16C64-7E59-4CFD-91C1-824EA3909F94}"/>
    <cellStyle name="Comma 2 2 4 2 10 3 3" xfId="30766" xr:uid="{170F706D-9606-47F3-80FB-8E01DEE6003F}"/>
    <cellStyle name="Comma 2 2 4 2 10 4" xfId="8862" xr:uid="{63A487AB-CA85-4779-8444-76A47B1969FD}"/>
    <cellStyle name="Comma 2 2 4 2 10 4 2" xfId="45370" xr:uid="{57F6A0EA-7430-4A5F-A616-DA9CEFE4986F}"/>
    <cellStyle name="Comma 2 2 4 2 10 4 3" xfId="27116" xr:uid="{7C22D245-F824-42DA-99A4-AC8BE32BF38C}"/>
    <cellStyle name="Comma 2 2 4 2 10 5" xfId="5212" xr:uid="{E5C6FF5D-FA16-4BD9-9671-C609C7B797DA}"/>
    <cellStyle name="Comma 2 2 4 2 10 5 2" xfId="41720" xr:uid="{404DE978-0422-49E5-B071-A8A8187F9BC7}"/>
    <cellStyle name="Comma 2 2 4 2 10 5 3" xfId="23466" xr:uid="{C25C6399-2664-4B39-8143-00B50126A3E8}"/>
    <cellStyle name="Comma 2 2 4 2 10 6" xfId="38070" xr:uid="{C6C147F9-CE4E-4818-B8FB-EA7041EA3166}"/>
    <cellStyle name="Comma 2 2 4 2 10 7" xfId="19816" xr:uid="{E6CE39B9-B9F2-445C-B6C4-AD491FFFB59C}"/>
    <cellStyle name="Comma 2 2 4 2 11" xfId="832" xr:uid="{7774A9C8-217B-4F07-B49C-C73E01608306}"/>
    <cellStyle name="Comma 2 2 4 2 11 2" xfId="15432" xr:uid="{86F6D95F-9E11-40B5-B13C-9F463A45A87D}"/>
    <cellStyle name="Comma 2 2 4 2 11 2 2" xfId="51940" xr:uid="{55C2FD74-C6E6-4C63-B38A-BCAE9C0814C4}"/>
    <cellStyle name="Comma 2 2 4 2 11 2 3" xfId="33686" xr:uid="{41D6F8A2-4B04-484F-AE60-CE1D5DFF93C8}"/>
    <cellStyle name="Comma 2 2 4 2 11 3" xfId="11782" xr:uid="{487B2FF7-B24D-4653-A419-211B4435B189}"/>
    <cellStyle name="Comma 2 2 4 2 11 3 2" xfId="48290" xr:uid="{762BCB2C-BF94-4D3C-94F4-29FE74C2A338}"/>
    <cellStyle name="Comma 2 2 4 2 11 3 3" xfId="30036" xr:uid="{C2C2B1B4-6C59-40B9-A603-809EB36EC183}"/>
    <cellStyle name="Comma 2 2 4 2 11 4" xfId="8132" xr:uid="{68548CCE-D24B-451F-9E91-1053753D0C8A}"/>
    <cellStyle name="Comma 2 2 4 2 11 4 2" xfId="44640" xr:uid="{873FECE9-9972-4FC8-8266-FDCF4146C733}"/>
    <cellStyle name="Comma 2 2 4 2 11 4 3" xfId="26386" xr:uid="{81F94D82-58F8-4B8B-A243-1EF6333FF7D5}"/>
    <cellStyle name="Comma 2 2 4 2 11 5" xfId="4482" xr:uid="{6312D691-6BF2-4FF0-A24D-193B24DA50EA}"/>
    <cellStyle name="Comma 2 2 4 2 11 5 2" xfId="40990" xr:uid="{1CCD70B1-8126-476B-BF59-77384747B01D}"/>
    <cellStyle name="Comma 2 2 4 2 11 5 3" xfId="22736" xr:uid="{2B980A05-E6AE-4E79-B835-615FB22E883C}"/>
    <cellStyle name="Comma 2 2 4 2 11 6" xfId="37340" xr:uid="{ADC177EB-4739-456C-9C3F-AFD144EECAA6}"/>
    <cellStyle name="Comma 2 2 4 2 11 7" xfId="19086" xr:uid="{CA8584C5-2BC2-4E78-85F2-81DF64DF1FA9}"/>
    <cellStyle name="Comma 2 2 4 2 12" xfId="14702" xr:uid="{FE7B55AD-9CA3-48AA-96CE-6A147C3B12AA}"/>
    <cellStyle name="Comma 2 2 4 2 12 2" xfId="51210" xr:uid="{73A2D269-27B1-42CB-AE2F-66D4CB2DDB16}"/>
    <cellStyle name="Comma 2 2 4 2 12 3" xfId="32956" xr:uid="{A83D3DD3-5E23-49CD-A4A4-E26E0DEF632E}"/>
    <cellStyle name="Comma 2 2 4 2 13" xfId="11052" xr:uid="{C64AC10A-CA69-4893-8E33-EC119C823A0B}"/>
    <cellStyle name="Comma 2 2 4 2 13 2" xfId="47560" xr:uid="{B9625F03-3425-4637-A655-812D8DE24DC5}"/>
    <cellStyle name="Comma 2 2 4 2 13 3" xfId="29306" xr:uid="{DEA07E54-211E-42F9-A3E7-FABD90B0C352}"/>
    <cellStyle name="Comma 2 2 4 2 14" xfId="7402" xr:uid="{21B46939-3264-42E8-9FE0-0CDC04611429}"/>
    <cellStyle name="Comma 2 2 4 2 14 2" xfId="43910" xr:uid="{9CCB076E-6D7F-4850-AFEF-24048E0D265A}"/>
    <cellStyle name="Comma 2 2 4 2 14 3" xfId="25656" xr:uid="{5EAF58E9-6ACB-4CDA-BE86-276EF3CB7239}"/>
    <cellStyle name="Comma 2 2 4 2 15" xfId="3752" xr:uid="{2A67D268-E90B-4ACA-B11F-6E2E24E0B564}"/>
    <cellStyle name="Comma 2 2 4 2 15 2" xfId="40260" xr:uid="{6083A77A-7CE9-49A8-835F-1AA9AF9A779C}"/>
    <cellStyle name="Comma 2 2 4 2 15 3" xfId="22006" xr:uid="{FEE33704-2A4C-43C0-AB68-48C71779CD83}"/>
    <cellStyle name="Comma 2 2 4 2 16" xfId="36610" xr:uid="{AB72BAFF-AD05-439F-A946-720F158EC5F6}"/>
    <cellStyle name="Comma 2 2 4 2 17" xfId="18356" xr:uid="{29D49D41-7EAD-423C-8733-2A25B645C0AF}"/>
    <cellStyle name="Comma 2 2 4 2 2" xfId="726" xr:uid="{777746BD-D283-45F7-90D5-7022EC6E7BE2}"/>
    <cellStyle name="Comma 2 2 4 2 2 10" xfId="37234" xr:uid="{951BC56A-43CB-4392-84BF-D661C4C02F6A}"/>
    <cellStyle name="Comma 2 2 4 2 2 11" xfId="18980" xr:uid="{985613F1-DD7A-476B-9E9A-F28B1AD5F7D4}"/>
    <cellStyle name="Comma 2 2 4 2 2 2" xfId="3646" xr:uid="{5F8F33ED-78F4-4D2A-A71D-1349A76AAA77}"/>
    <cellStyle name="Comma 2 2 4 2 2 2 2" xfId="18246" xr:uid="{6C154C56-2960-4B25-9DB0-EDBE3025E033}"/>
    <cellStyle name="Comma 2 2 4 2 2 2 2 2" xfId="54754" xr:uid="{431A5F6B-7985-447B-A4FF-0BB1BB82AAA0}"/>
    <cellStyle name="Comma 2 2 4 2 2 2 2 3" xfId="36500" xr:uid="{40D26656-5FC0-476B-AED2-EE1119DFDBC9}"/>
    <cellStyle name="Comma 2 2 4 2 2 2 3" xfId="14596" xr:uid="{5E442989-84D0-4C4A-AAEC-1DF3EFACE017}"/>
    <cellStyle name="Comma 2 2 4 2 2 2 3 2" xfId="51104" xr:uid="{AB67896A-1BA1-47AF-9C7D-71B2FA28B44F}"/>
    <cellStyle name="Comma 2 2 4 2 2 2 3 3" xfId="32850" xr:uid="{98F22D2A-132C-4E62-BCB0-EE7025AA9D89}"/>
    <cellStyle name="Comma 2 2 4 2 2 2 4" xfId="10946" xr:uid="{CDDC2F71-09D2-4765-A7CA-4DBE0ED810F9}"/>
    <cellStyle name="Comma 2 2 4 2 2 2 4 2" xfId="47454" xr:uid="{E30BFD01-AB3C-4252-BA3E-2D658AC00766}"/>
    <cellStyle name="Comma 2 2 4 2 2 2 4 3" xfId="29200" xr:uid="{9CFC8BE5-CE88-4602-A3A4-D9E8E3409AFB}"/>
    <cellStyle name="Comma 2 2 4 2 2 2 5" xfId="7296" xr:uid="{AFF6FF10-0ABA-4F71-BC9F-D270C243BCBD}"/>
    <cellStyle name="Comma 2 2 4 2 2 2 5 2" xfId="43804" xr:uid="{9803AD19-242E-425A-89B1-6B8A5B2EF6DB}"/>
    <cellStyle name="Comma 2 2 4 2 2 2 5 3" xfId="25550" xr:uid="{7C473DF2-1D8A-418A-B7D5-9220117C496B}"/>
    <cellStyle name="Comma 2 2 4 2 2 2 6" xfId="40154" xr:uid="{A3D47F2A-44F7-410E-85C7-B515A0B41C65}"/>
    <cellStyle name="Comma 2 2 4 2 2 2 7" xfId="21900" xr:uid="{5EC5084A-9AE4-4639-B91D-582EDABD2ADC}"/>
    <cellStyle name="Comma 2 2 4 2 2 3" xfId="2916" xr:uid="{407C086A-61B4-43A2-8A01-99C1973AEC56}"/>
    <cellStyle name="Comma 2 2 4 2 2 3 2" xfId="17516" xr:uid="{61F7A452-D620-4642-8DF9-6BEEAC9BB05D}"/>
    <cellStyle name="Comma 2 2 4 2 2 3 2 2" xfId="54024" xr:uid="{FE034666-5E12-49D0-BE66-BC18C35292D1}"/>
    <cellStyle name="Comma 2 2 4 2 2 3 2 3" xfId="35770" xr:uid="{D815305E-87FF-4D59-A551-B19AEB6778BC}"/>
    <cellStyle name="Comma 2 2 4 2 2 3 3" xfId="13866" xr:uid="{6773AD38-FD22-4132-8A4E-1302ACF85318}"/>
    <cellStyle name="Comma 2 2 4 2 2 3 3 2" xfId="50374" xr:uid="{5F52C398-837C-4918-AAC3-607AD03B684E}"/>
    <cellStyle name="Comma 2 2 4 2 2 3 3 3" xfId="32120" xr:uid="{C4481075-7985-4BFE-8164-E85E81596FCC}"/>
    <cellStyle name="Comma 2 2 4 2 2 3 4" xfId="10216" xr:uid="{DA009276-5FBB-4F34-9D29-ADF4DBF2BF76}"/>
    <cellStyle name="Comma 2 2 4 2 2 3 4 2" xfId="46724" xr:uid="{BDEFD779-0331-4CE6-BBEF-29ECF3F6CE3C}"/>
    <cellStyle name="Comma 2 2 4 2 2 3 4 3" xfId="28470" xr:uid="{A6140AE6-CA8A-4EA4-B834-A310B4209220}"/>
    <cellStyle name="Comma 2 2 4 2 2 3 5" xfId="6566" xr:uid="{56556D75-5304-4C67-B1AF-E327F9815540}"/>
    <cellStyle name="Comma 2 2 4 2 2 3 5 2" xfId="43074" xr:uid="{C32ED704-FF2B-4D38-9776-1331073CB9EC}"/>
    <cellStyle name="Comma 2 2 4 2 2 3 5 3" xfId="24820" xr:uid="{0C7DAC82-B3FA-42B0-B297-F08F209DB0C2}"/>
    <cellStyle name="Comma 2 2 4 2 2 3 6" xfId="39424" xr:uid="{619FCE54-BF8F-4796-B73E-5A7E8F92916E}"/>
    <cellStyle name="Comma 2 2 4 2 2 3 7" xfId="21170" xr:uid="{B53EE2E5-324B-4A11-AB94-D1E9A887656A}"/>
    <cellStyle name="Comma 2 2 4 2 2 4" xfId="2186" xr:uid="{8379F463-95FA-4F9A-946D-01D9AFD462A7}"/>
    <cellStyle name="Comma 2 2 4 2 2 4 2" xfId="16786" xr:uid="{0EBD3A87-33F3-42D0-8899-94D169D89D2F}"/>
    <cellStyle name="Comma 2 2 4 2 2 4 2 2" xfId="53294" xr:uid="{A93AD635-2F17-4B59-AA68-D5DC6E1FFE8B}"/>
    <cellStyle name="Comma 2 2 4 2 2 4 2 3" xfId="35040" xr:uid="{7B93C9BA-EB88-4125-A4C1-E81062CD4031}"/>
    <cellStyle name="Comma 2 2 4 2 2 4 3" xfId="13136" xr:uid="{97976C1F-7E30-43BC-8BD7-A5B47E7F6843}"/>
    <cellStyle name="Comma 2 2 4 2 2 4 3 2" xfId="49644" xr:uid="{2C4219D8-2630-4BF9-B39B-3F65370BB948}"/>
    <cellStyle name="Comma 2 2 4 2 2 4 3 3" xfId="31390" xr:uid="{92D3C632-2130-4DD7-93DB-74A9B55466F5}"/>
    <cellStyle name="Comma 2 2 4 2 2 4 4" xfId="9486" xr:uid="{84EAA342-EADA-4D9D-BF0A-2F5ECE0EEDF5}"/>
    <cellStyle name="Comma 2 2 4 2 2 4 4 2" xfId="45994" xr:uid="{7ED61A44-B0AE-4AC8-8A92-8BD92AAFAC4E}"/>
    <cellStyle name="Comma 2 2 4 2 2 4 4 3" xfId="27740" xr:uid="{296A4880-3F0D-458F-9B3B-AB708F00549A}"/>
    <cellStyle name="Comma 2 2 4 2 2 4 5" xfId="5836" xr:uid="{4A8E9A6A-5CF2-491C-9852-CA1DAEA5D447}"/>
    <cellStyle name="Comma 2 2 4 2 2 4 5 2" xfId="42344" xr:uid="{1E0FE24D-B4E6-4952-91DA-FE21FE815BA2}"/>
    <cellStyle name="Comma 2 2 4 2 2 4 5 3" xfId="24090" xr:uid="{29607F34-8BFC-4E8E-9C0B-AD8A52976D46}"/>
    <cellStyle name="Comma 2 2 4 2 2 4 6" xfId="38694" xr:uid="{4FBDC732-1D7D-45DD-BE10-5256476FCF9B}"/>
    <cellStyle name="Comma 2 2 4 2 2 4 7" xfId="20440" xr:uid="{1D4585D9-5A99-404F-8086-AC350DB6F4F9}"/>
    <cellStyle name="Comma 2 2 4 2 2 5" xfId="1456" xr:uid="{7DE237F8-12F0-4704-AB8E-D837B9D5A29C}"/>
    <cellStyle name="Comma 2 2 4 2 2 5 2" xfId="16056" xr:uid="{B62FE3C5-A2C0-4C5E-947B-33950E0B6F4E}"/>
    <cellStyle name="Comma 2 2 4 2 2 5 2 2" xfId="52564" xr:uid="{A8F3510D-9D4F-4477-BD9A-A13E1C5C2873}"/>
    <cellStyle name="Comma 2 2 4 2 2 5 2 3" xfId="34310" xr:uid="{60AF3BE4-9202-42A3-A96B-5C0AFB18FF61}"/>
    <cellStyle name="Comma 2 2 4 2 2 5 3" xfId="12406" xr:uid="{C8DF2BDB-7622-449D-83F8-935C5174E97D}"/>
    <cellStyle name="Comma 2 2 4 2 2 5 3 2" xfId="48914" xr:uid="{C260C0CA-369B-4CA2-AD10-931D2D5791C9}"/>
    <cellStyle name="Comma 2 2 4 2 2 5 3 3" xfId="30660" xr:uid="{44F92083-EAFD-4522-8C1C-BC433096A111}"/>
    <cellStyle name="Comma 2 2 4 2 2 5 4" xfId="8756" xr:uid="{F4610A05-8D04-4743-9558-2E0412C4626F}"/>
    <cellStyle name="Comma 2 2 4 2 2 5 4 2" xfId="45264" xr:uid="{54A4C0CF-B9CE-4596-A5AD-55A369ADD914}"/>
    <cellStyle name="Comma 2 2 4 2 2 5 4 3" xfId="27010" xr:uid="{65AD6AE5-D018-4A41-B274-D5EEB0D34D78}"/>
    <cellStyle name="Comma 2 2 4 2 2 5 5" xfId="5106" xr:uid="{F055B877-C3DD-488A-851D-236931EC8EE7}"/>
    <cellStyle name="Comma 2 2 4 2 2 5 5 2" xfId="41614" xr:uid="{11D3AAE4-5D9C-43CF-91CC-6AAEDFBDE6CF}"/>
    <cellStyle name="Comma 2 2 4 2 2 5 5 3" xfId="23360" xr:uid="{45A6E99F-E896-4BB3-BD5D-38684FD0AAE2}"/>
    <cellStyle name="Comma 2 2 4 2 2 5 6" xfId="37964" xr:uid="{B92E10EB-9551-49FE-9F3A-D9269703E966}"/>
    <cellStyle name="Comma 2 2 4 2 2 5 7" xfId="19710" xr:uid="{9C3CDCEF-B86A-4006-BFE9-B870C3B1A785}"/>
    <cellStyle name="Comma 2 2 4 2 2 6" xfId="15326" xr:uid="{9F9DFED2-E7F1-4CA2-B201-FAF227000E7B}"/>
    <cellStyle name="Comma 2 2 4 2 2 6 2" xfId="51834" xr:uid="{2379C513-86C9-48BE-883A-A47FABF82ED2}"/>
    <cellStyle name="Comma 2 2 4 2 2 6 3" xfId="33580" xr:uid="{BE100A97-A37C-4C8C-AA74-73C283C1FFF5}"/>
    <cellStyle name="Comma 2 2 4 2 2 7" xfId="11676" xr:uid="{85A4D747-597B-48F9-A3EF-182B8082189B}"/>
    <cellStyle name="Comma 2 2 4 2 2 7 2" xfId="48184" xr:uid="{48535AC4-DCBA-42B2-9467-74A3A4EF3C31}"/>
    <cellStyle name="Comma 2 2 4 2 2 7 3" xfId="29930" xr:uid="{0CEB7C5E-8A22-4228-81B2-B14BB8F49C9C}"/>
    <cellStyle name="Comma 2 2 4 2 2 8" xfId="8026" xr:uid="{4605D939-E860-43E2-826B-E6D2F2894745}"/>
    <cellStyle name="Comma 2 2 4 2 2 8 2" xfId="44534" xr:uid="{2FEA3939-DC1D-4554-BE5B-0FA8F025C6A3}"/>
    <cellStyle name="Comma 2 2 4 2 2 8 3" xfId="26280" xr:uid="{857412E0-FC80-4BB1-A9FD-3FAAB1FF5B6E}"/>
    <cellStyle name="Comma 2 2 4 2 2 9" xfId="4376" xr:uid="{2ED37E8E-3170-477C-A4B8-C229FFF9D8CC}"/>
    <cellStyle name="Comma 2 2 4 2 2 9 2" xfId="40884" xr:uid="{1C4E0A12-2970-43ED-B1D5-CB0EACF07D29}"/>
    <cellStyle name="Comma 2 2 4 2 2 9 3" xfId="22630" xr:uid="{B3F9BBF7-60E4-422B-ACF5-D71DF69E2A7D}"/>
    <cellStyle name="Comma 2 2 4 2 3" xfId="622" xr:uid="{95324576-B90D-43E5-B38D-420E4CC9EA85}"/>
    <cellStyle name="Comma 2 2 4 2 3 10" xfId="37130" xr:uid="{617C6306-E83A-4F8D-939C-2C96537C1A30}"/>
    <cellStyle name="Comma 2 2 4 2 3 11" xfId="18876" xr:uid="{2961D360-9DAC-4FA8-9D59-92FF9669DA64}"/>
    <cellStyle name="Comma 2 2 4 2 3 2" xfId="3542" xr:uid="{5CC8ABC1-0B18-4B3E-A493-CB24B603167E}"/>
    <cellStyle name="Comma 2 2 4 2 3 2 2" xfId="18142" xr:uid="{1035E2B8-BB78-4BC0-AD6A-9913D3246B7E}"/>
    <cellStyle name="Comma 2 2 4 2 3 2 2 2" xfId="54650" xr:uid="{7B158923-2BFB-4E01-8D9C-12C1ECB94A58}"/>
    <cellStyle name="Comma 2 2 4 2 3 2 2 3" xfId="36396" xr:uid="{223351A8-C209-44C0-9A22-300D09AD2F36}"/>
    <cellStyle name="Comma 2 2 4 2 3 2 3" xfId="14492" xr:uid="{DF1AC54F-58CE-4901-84D4-6CA33D3D1CD6}"/>
    <cellStyle name="Comma 2 2 4 2 3 2 3 2" xfId="51000" xr:uid="{757D3F84-B250-417A-B1EC-28E8F205FDB1}"/>
    <cellStyle name="Comma 2 2 4 2 3 2 3 3" xfId="32746" xr:uid="{41B90BCE-D5D8-4B91-B7FF-2B1364EC432D}"/>
    <cellStyle name="Comma 2 2 4 2 3 2 4" xfId="10842" xr:uid="{6463E9D6-9771-415C-A3D0-7B002A7F6F2C}"/>
    <cellStyle name="Comma 2 2 4 2 3 2 4 2" xfId="47350" xr:uid="{9B3B42B8-469D-42F3-B575-97CDE266DE62}"/>
    <cellStyle name="Comma 2 2 4 2 3 2 4 3" xfId="29096" xr:uid="{0D5345AD-DB8E-4CB0-BC97-6CC26C4575E2}"/>
    <cellStyle name="Comma 2 2 4 2 3 2 5" xfId="7192" xr:uid="{05569ADC-A6F5-4889-9E18-7A8B368E847B}"/>
    <cellStyle name="Comma 2 2 4 2 3 2 5 2" xfId="43700" xr:uid="{4E5B86D6-A278-4B40-9023-A7C0BE30C797}"/>
    <cellStyle name="Comma 2 2 4 2 3 2 5 3" xfId="25446" xr:uid="{3C7D7013-2A77-4030-A689-B01390D16764}"/>
    <cellStyle name="Comma 2 2 4 2 3 2 6" xfId="40050" xr:uid="{C0AEAE53-DF9F-4283-BC96-098A78CB88FC}"/>
    <cellStyle name="Comma 2 2 4 2 3 2 7" xfId="21796" xr:uid="{6099534F-8AF6-4CBC-B30B-FC36674F2B5D}"/>
    <cellStyle name="Comma 2 2 4 2 3 3" xfId="2812" xr:uid="{44FE379A-EF3F-443E-A331-C24818078CC8}"/>
    <cellStyle name="Comma 2 2 4 2 3 3 2" xfId="17412" xr:uid="{14E6FB1B-8293-4D31-9806-C93A446F5FB0}"/>
    <cellStyle name="Comma 2 2 4 2 3 3 2 2" xfId="53920" xr:uid="{8E15F62D-64C0-4E1D-9C89-3D8C63F76CFB}"/>
    <cellStyle name="Comma 2 2 4 2 3 3 2 3" xfId="35666" xr:uid="{746EE15C-0FD8-43E3-9F87-212B0DCAB768}"/>
    <cellStyle name="Comma 2 2 4 2 3 3 3" xfId="13762" xr:uid="{AE4A8C15-55AC-4C02-A81E-73AA32805419}"/>
    <cellStyle name="Comma 2 2 4 2 3 3 3 2" xfId="50270" xr:uid="{962E8B03-8CCA-4F6D-87D9-15C20C3BAA51}"/>
    <cellStyle name="Comma 2 2 4 2 3 3 3 3" xfId="32016" xr:uid="{62132A70-3488-4403-BAFE-32D496A22A0F}"/>
    <cellStyle name="Comma 2 2 4 2 3 3 4" xfId="10112" xr:uid="{B4DC635C-C610-4764-9072-50665EB7FB63}"/>
    <cellStyle name="Comma 2 2 4 2 3 3 4 2" xfId="46620" xr:uid="{A806C956-DC70-4877-BDC8-9DEADACD68A2}"/>
    <cellStyle name="Comma 2 2 4 2 3 3 4 3" xfId="28366" xr:uid="{BEF392A5-807E-47FA-BC79-D97E7A8B7A28}"/>
    <cellStyle name="Comma 2 2 4 2 3 3 5" xfId="6462" xr:uid="{AF0E5896-2953-4B43-A432-851D932B95A4}"/>
    <cellStyle name="Comma 2 2 4 2 3 3 5 2" xfId="42970" xr:uid="{2E30EBC2-BC85-4F4D-A01F-96BBC9E92521}"/>
    <cellStyle name="Comma 2 2 4 2 3 3 5 3" xfId="24716" xr:uid="{99421264-D16F-4B66-A844-61F6BD42CEB2}"/>
    <cellStyle name="Comma 2 2 4 2 3 3 6" xfId="39320" xr:uid="{66BEA745-9C51-445B-AA4C-320320848516}"/>
    <cellStyle name="Comma 2 2 4 2 3 3 7" xfId="21066" xr:uid="{E3675988-F886-4E85-9E57-87ECF9BFD680}"/>
    <cellStyle name="Comma 2 2 4 2 3 4" xfId="2082" xr:uid="{9DD66E23-B58A-414B-AE83-EDE810292FD6}"/>
    <cellStyle name="Comma 2 2 4 2 3 4 2" xfId="16682" xr:uid="{409911F4-F22C-48F1-8884-51DC0FAC12AC}"/>
    <cellStyle name="Comma 2 2 4 2 3 4 2 2" xfId="53190" xr:uid="{3E12220F-CA80-4A0A-AD0D-0D07B7534318}"/>
    <cellStyle name="Comma 2 2 4 2 3 4 2 3" xfId="34936" xr:uid="{143669BF-2A12-47AE-BC23-C602133F8CD6}"/>
    <cellStyle name="Comma 2 2 4 2 3 4 3" xfId="13032" xr:uid="{9ED212B2-6BEF-47E4-B2BE-D44DB1F465E7}"/>
    <cellStyle name="Comma 2 2 4 2 3 4 3 2" xfId="49540" xr:uid="{2673AC5F-0F8E-48B3-8FA7-3919B2EA0434}"/>
    <cellStyle name="Comma 2 2 4 2 3 4 3 3" xfId="31286" xr:uid="{E19DE3EF-9016-409C-9D92-DA27527A244E}"/>
    <cellStyle name="Comma 2 2 4 2 3 4 4" xfId="9382" xr:uid="{5A912488-F618-44FE-916A-7C7B0367D932}"/>
    <cellStyle name="Comma 2 2 4 2 3 4 4 2" xfId="45890" xr:uid="{DD3A4516-8D87-4451-93EE-1ECC34C4B191}"/>
    <cellStyle name="Comma 2 2 4 2 3 4 4 3" xfId="27636" xr:uid="{79428C5B-1AE6-4C7E-A876-C97D2D013E2E}"/>
    <cellStyle name="Comma 2 2 4 2 3 4 5" xfId="5732" xr:uid="{7EB0D078-6772-4DD9-BFB9-05F7A8CB4838}"/>
    <cellStyle name="Comma 2 2 4 2 3 4 5 2" xfId="42240" xr:uid="{0E0F7041-8242-4C0B-858F-A626D4967516}"/>
    <cellStyle name="Comma 2 2 4 2 3 4 5 3" xfId="23986" xr:uid="{97D203BE-B802-4C94-9745-0E88D2EC9FBF}"/>
    <cellStyle name="Comma 2 2 4 2 3 4 6" xfId="38590" xr:uid="{A8D87101-8C75-4905-93AF-AA6E9657F869}"/>
    <cellStyle name="Comma 2 2 4 2 3 4 7" xfId="20336" xr:uid="{F4B05FA7-22B5-41AA-8D01-BB71ABA3D0DE}"/>
    <cellStyle name="Comma 2 2 4 2 3 5" xfId="1352" xr:uid="{A4471523-0FCC-4037-905B-127447CC66F2}"/>
    <cellStyle name="Comma 2 2 4 2 3 5 2" xfId="15952" xr:uid="{31BBE177-A34D-441D-B007-CEC80D61DAE5}"/>
    <cellStyle name="Comma 2 2 4 2 3 5 2 2" xfId="52460" xr:uid="{9A495E57-4775-407C-924F-558982FF91A5}"/>
    <cellStyle name="Comma 2 2 4 2 3 5 2 3" xfId="34206" xr:uid="{4EADEC32-2128-4EC8-BC3A-1DC8D7CBDC75}"/>
    <cellStyle name="Comma 2 2 4 2 3 5 3" xfId="12302" xr:uid="{7D3196A5-3654-4B20-9FBA-9161BD647577}"/>
    <cellStyle name="Comma 2 2 4 2 3 5 3 2" xfId="48810" xr:uid="{C31EDDF2-4EAC-4035-9F06-977A6EDBF744}"/>
    <cellStyle name="Comma 2 2 4 2 3 5 3 3" xfId="30556" xr:uid="{63091231-DF49-4A1D-B5EF-7B12FAC815C4}"/>
    <cellStyle name="Comma 2 2 4 2 3 5 4" xfId="8652" xr:uid="{42A9E44D-E4AA-4F6D-B6DF-35F65B1511C1}"/>
    <cellStyle name="Comma 2 2 4 2 3 5 4 2" xfId="45160" xr:uid="{0EC24AAE-6AA7-48B0-AA70-A836AF30D161}"/>
    <cellStyle name="Comma 2 2 4 2 3 5 4 3" xfId="26906" xr:uid="{BE0B2CE9-F488-489A-84D2-D7EE52C2964F}"/>
    <cellStyle name="Comma 2 2 4 2 3 5 5" xfId="5002" xr:uid="{ABDB9570-48BC-41AE-BDE4-B14C2DC4D6FD}"/>
    <cellStyle name="Comma 2 2 4 2 3 5 5 2" xfId="41510" xr:uid="{A5E3494B-F58D-4382-8CBB-30DD3488718F}"/>
    <cellStyle name="Comma 2 2 4 2 3 5 5 3" xfId="23256" xr:uid="{2A4E478C-1BA2-4655-9CE1-6A835EE067C9}"/>
    <cellStyle name="Comma 2 2 4 2 3 5 6" xfId="37860" xr:uid="{11ECE149-D5F3-45F8-9B11-5A44CE83096F}"/>
    <cellStyle name="Comma 2 2 4 2 3 5 7" xfId="19606" xr:uid="{51A2548F-28CF-4613-A77A-310A653898CD}"/>
    <cellStyle name="Comma 2 2 4 2 3 6" xfId="15222" xr:uid="{EFAD04D1-DD7A-4793-B4AC-EA4F77575835}"/>
    <cellStyle name="Comma 2 2 4 2 3 6 2" xfId="51730" xr:uid="{56A4A924-9F34-46CB-B006-A8B794667F8D}"/>
    <cellStyle name="Comma 2 2 4 2 3 6 3" xfId="33476" xr:uid="{712B5264-78F6-426F-BC68-28587F3D1B88}"/>
    <cellStyle name="Comma 2 2 4 2 3 7" xfId="11572" xr:uid="{3DE245C1-AADD-4A58-8CED-FEB0BD7FCF58}"/>
    <cellStyle name="Comma 2 2 4 2 3 7 2" xfId="48080" xr:uid="{A7BC3699-CF22-46D6-B261-897119BA7F54}"/>
    <cellStyle name="Comma 2 2 4 2 3 7 3" xfId="29826" xr:uid="{C1773DFE-2FDA-436E-8287-2C4B12BDCE6B}"/>
    <cellStyle name="Comma 2 2 4 2 3 8" xfId="7922" xr:uid="{4BE6E1A8-AAA5-42C1-85B0-A4DD331F741A}"/>
    <cellStyle name="Comma 2 2 4 2 3 8 2" xfId="44430" xr:uid="{EAA13FE0-D712-42A0-8B64-11778086FCBF}"/>
    <cellStyle name="Comma 2 2 4 2 3 8 3" xfId="26176" xr:uid="{E7986CD5-065E-4A83-9809-4488C2763C49}"/>
    <cellStyle name="Comma 2 2 4 2 3 9" xfId="4272" xr:uid="{08DD5F2D-27EA-440D-A4EB-B550A6DE1CDF}"/>
    <cellStyle name="Comma 2 2 4 2 3 9 2" xfId="40780" xr:uid="{B093D9F8-46BB-463F-A309-949A1E6EC806}"/>
    <cellStyle name="Comma 2 2 4 2 3 9 3" xfId="22526" xr:uid="{9901C2F8-BA87-41BD-AE11-6AF270A63B71}"/>
    <cellStyle name="Comma 2 2 4 2 4" xfId="518" xr:uid="{82BC1BBD-F2A2-466B-A5C8-94C63231F681}"/>
    <cellStyle name="Comma 2 2 4 2 4 10" xfId="37026" xr:uid="{F74176A1-7303-481F-85E9-2F4C229C18FD}"/>
    <cellStyle name="Comma 2 2 4 2 4 11" xfId="18772" xr:uid="{16DF828E-87BA-4955-B3D7-CED07FC14D6B}"/>
    <cellStyle name="Comma 2 2 4 2 4 2" xfId="3438" xr:uid="{1D7AF766-269B-45FD-B8B6-94DED0AA5C28}"/>
    <cellStyle name="Comma 2 2 4 2 4 2 2" xfId="18038" xr:uid="{0AA479B9-25A3-4CF5-AF67-17276EDA5A01}"/>
    <cellStyle name="Comma 2 2 4 2 4 2 2 2" xfId="54546" xr:uid="{133B7EFD-9653-4B4B-9708-8B28B1E9B6FE}"/>
    <cellStyle name="Comma 2 2 4 2 4 2 2 3" xfId="36292" xr:uid="{608F0AD6-2B10-4F4B-93E9-768109E846E6}"/>
    <cellStyle name="Comma 2 2 4 2 4 2 3" xfId="14388" xr:uid="{8A93C17A-E2E1-45E6-9341-C94B86D4BC53}"/>
    <cellStyle name="Comma 2 2 4 2 4 2 3 2" xfId="50896" xr:uid="{19EF4679-D7D3-4C4C-9725-A8ACC8E93EA2}"/>
    <cellStyle name="Comma 2 2 4 2 4 2 3 3" xfId="32642" xr:uid="{B3379BA0-09CF-4B34-9B2A-DA73050DE869}"/>
    <cellStyle name="Comma 2 2 4 2 4 2 4" xfId="10738" xr:uid="{2905E521-C617-48E4-8667-14D5A7437F2D}"/>
    <cellStyle name="Comma 2 2 4 2 4 2 4 2" xfId="47246" xr:uid="{9B452229-B4B4-4D6E-A5F5-8FEF9D9C409A}"/>
    <cellStyle name="Comma 2 2 4 2 4 2 4 3" xfId="28992" xr:uid="{42D4A3E1-FC2E-4993-B8D4-0E8957EA8E43}"/>
    <cellStyle name="Comma 2 2 4 2 4 2 5" xfId="7088" xr:uid="{ED3A9015-3C0D-475B-A005-C6F8B0EBBAB4}"/>
    <cellStyle name="Comma 2 2 4 2 4 2 5 2" xfId="43596" xr:uid="{ACD7552A-906F-42C4-9B3A-4B0343E2248E}"/>
    <cellStyle name="Comma 2 2 4 2 4 2 5 3" xfId="25342" xr:uid="{56C481EF-8FDE-484B-AFBC-BAC5246198A3}"/>
    <cellStyle name="Comma 2 2 4 2 4 2 6" xfId="39946" xr:uid="{6DD62992-980A-42A4-B0A4-4C3D20C4BC22}"/>
    <cellStyle name="Comma 2 2 4 2 4 2 7" xfId="21692" xr:uid="{7CF5B138-4C0B-4632-9B76-0CA2BB678C42}"/>
    <cellStyle name="Comma 2 2 4 2 4 3" xfId="2708" xr:uid="{FF59C676-AAED-43F5-B3D3-CCFFAFDF80B8}"/>
    <cellStyle name="Comma 2 2 4 2 4 3 2" xfId="17308" xr:uid="{4B5C81BE-C6E3-42C2-82C1-E17FE7F73AB5}"/>
    <cellStyle name="Comma 2 2 4 2 4 3 2 2" xfId="53816" xr:uid="{EB9E9145-5CAE-4C3B-9C51-9290D7978416}"/>
    <cellStyle name="Comma 2 2 4 2 4 3 2 3" xfId="35562" xr:uid="{6FBEDF17-23B9-493A-A0D1-5C91EEA443C9}"/>
    <cellStyle name="Comma 2 2 4 2 4 3 3" xfId="13658" xr:uid="{53BEBB8D-2EA8-4749-8CBD-6A0E0E61435E}"/>
    <cellStyle name="Comma 2 2 4 2 4 3 3 2" xfId="50166" xr:uid="{3ADB44CF-B17A-4A4F-865E-074DFCE6CE0E}"/>
    <cellStyle name="Comma 2 2 4 2 4 3 3 3" xfId="31912" xr:uid="{D6A82A7B-B675-4CA8-8622-784632146FA9}"/>
    <cellStyle name="Comma 2 2 4 2 4 3 4" xfId="10008" xr:uid="{433C1F1E-7BAC-4769-B756-DD2A226DC499}"/>
    <cellStyle name="Comma 2 2 4 2 4 3 4 2" xfId="46516" xr:uid="{536CF53F-1EB5-4484-A5D0-0679CD331784}"/>
    <cellStyle name="Comma 2 2 4 2 4 3 4 3" xfId="28262" xr:uid="{2C066662-21D4-4C2D-B998-E3F1EF43E9D4}"/>
    <cellStyle name="Comma 2 2 4 2 4 3 5" xfId="6358" xr:uid="{BC02C823-36BD-474F-99F2-037ADD978865}"/>
    <cellStyle name="Comma 2 2 4 2 4 3 5 2" xfId="42866" xr:uid="{9D7FB8D6-71B1-4FF4-90A0-224B07AD6F9F}"/>
    <cellStyle name="Comma 2 2 4 2 4 3 5 3" xfId="24612" xr:uid="{AE273725-F3D2-4A7F-B4B3-E08B1AF44640}"/>
    <cellStyle name="Comma 2 2 4 2 4 3 6" xfId="39216" xr:uid="{4CD29FF5-AC14-4A36-8FD2-410484B5A9C5}"/>
    <cellStyle name="Comma 2 2 4 2 4 3 7" xfId="20962" xr:uid="{EAE3523D-4289-4705-AFBF-860FF88BD886}"/>
    <cellStyle name="Comma 2 2 4 2 4 4" xfId="1978" xr:uid="{F53B3BA9-E0DB-4613-B690-B2D87F0ED8F9}"/>
    <cellStyle name="Comma 2 2 4 2 4 4 2" xfId="16578" xr:uid="{9D094FBA-910C-44D7-AE11-E07A13D6B596}"/>
    <cellStyle name="Comma 2 2 4 2 4 4 2 2" xfId="53086" xr:uid="{002B35B3-5CF5-4AA9-B34D-73AEA50F2256}"/>
    <cellStyle name="Comma 2 2 4 2 4 4 2 3" xfId="34832" xr:uid="{EAB01751-586C-4061-A160-639F8B8B0ED4}"/>
    <cellStyle name="Comma 2 2 4 2 4 4 3" xfId="12928" xr:uid="{A7C293A7-C771-47C5-9AC4-F616039D52F7}"/>
    <cellStyle name="Comma 2 2 4 2 4 4 3 2" xfId="49436" xr:uid="{038B9D9C-FDAB-47F0-A2B7-D929B1060F7D}"/>
    <cellStyle name="Comma 2 2 4 2 4 4 3 3" xfId="31182" xr:uid="{B766E005-69F5-42ED-BD2E-739CF7AD7330}"/>
    <cellStyle name="Comma 2 2 4 2 4 4 4" xfId="9278" xr:uid="{0724DEE0-F7FF-4467-9411-99245E09E8F3}"/>
    <cellStyle name="Comma 2 2 4 2 4 4 4 2" xfId="45786" xr:uid="{01B47933-7FDE-4429-9DBB-31858AE93420}"/>
    <cellStyle name="Comma 2 2 4 2 4 4 4 3" xfId="27532" xr:uid="{D5146DF2-9732-4C1A-92F9-A1CF94AEADB7}"/>
    <cellStyle name="Comma 2 2 4 2 4 4 5" xfId="5628" xr:uid="{15151396-D19F-44D1-A2F5-85B3A7E82FFC}"/>
    <cellStyle name="Comma 2 2 4 2 4 4 5 2" xfId="42136" xr:uid="{9E50DBCB-2AD1-4488-9149-ACA2E63548C9}"/>
    <cellStyle name="Comma 2 2 4 2 4 4 5 3" xfId="23882" xr:uid="{A31D7E8A-E9E3-42D8-B14A-E47EC9EBE69B}"/>
    <cellStyle name="Comma 2 2 4 2 4 4 6" xfId="38486" xr:uid="{110A0E0D-D4C9-4012-9983-2AA9C7BBBF0B}"/>
    <cellStyle name="Comma 2 2 4 2 4 4 7" xfId="20232" xr:uid="{CE5DD7CE-FAE7-473A-A2D1-CE1BC9F02EFB}"/>
    <cellStyle name="Comma 2 2 4 2 4 5" xfId="1248" xr:uid="{F071B409-F4F4-4E22-AD95-A4C9BB050D52}"/>
    <cellStyle name="Comma 2 2 4 2 4 5 2" xfId="15848" xr:uid="{BCA89822-F234-4482-A2EC-EA78A7FEAF3D}"/>
    <cellStyle name="Comma 2 2 4 2 4 5 2 2" xfId="52356" xr:uid="{ABE4013B-F9C1-430F-B6C4-44C105417980}"/>
    <cellStyle name="Comma 2 2 4 2 4 5 2 3" xfId="34102" xr:uid="{A8DB0773-28C9-4214-9EF0-ECE4E95C9787}"/>
    <cellStyle name="Comma 2 2 4 2 4 5 3" xfId="12198" xr:uid="{C14C42CA-63A0-4B26-A414-2EFCE81CC42E}"/>
    <cellStyle name="Comma 2 2 4 2 4 5 3 2" xfId="48706" xr:uid="{8029884D-EBE6-422E-8BEA-77486F4A1EF5}"/>
    <cellStyle name="Comma 2 2 4 2 4 5 3 3" xfId="30452" xr:uid="{386858C0-C148-42BA-961D-DE4F1FFAFD9C}"/>
    <cellStyle name="Comma 2 2 4 2 4 5 4" xfId="8548" xr:uid="{1CE6764E-DD4E-4434-9FC8-0D22CBA22924}"/>
    <cellStyle name="Comma 2 2 4 2 4 5 4 2" xfId="45056" xr:uid="{6FD65C1E-B17C-46AC-942F-79FD56526D12}"/>
    <cellStyle name="Comma 2 2 4 2 4 5 4 3" xfId="26802" xr:uid="{E27C2CF7-4A5B-47A2-AE37-8602EB0FD943}"/>
    <cellStyle name="Comma 2 2 4 2 4 5 5" xfId="4898" xr:uid="{95127761-5DAC-48A2-92A3-F34DE41D2564}"/>
    <cellStyle name="Comma 2 2 4 2 4 5 5 2" xfId="41406" xr:uid="{8B341499-8529-4904-8505-48C34C8C3D47}"/>
    <cellStyle name="Comma 2 2 4 2 4 5 5 3" xfId="23152" xr:uid="{3C295B96-3B4C-4AE3-B02A-E0CA7041A729}"/>
    <cellStyle name="Comma 2 2 4 2 4 5 6" xfId="37756" xr:uid="{5368EA7B-9F99-4D80-AD6F-8A47062F60B1}"/>
    <cellStyle name="Comma 2 2 4 2 4 5 7" xfId="19502" xr:uid="{5CF685B2-7DF3-4BD8-8E1F-4D807E1F7A9D}"/>
    <cellStyle name="Comma 2 2 4 2 4 6" xfId="15118" xr:uid="{73095A22-E185-42DE-BB96-5169D248C8B0}"/>
    <cellStyle name="Comma 2 2 4 2 4 6 2" xfId="51626" xr:uid="{78D172EE-7264-44C3-B9AD-47CF21FA0CDB}"/>
    <cellStyle name="Comma 2 2 4 2 4 6 3" xfId="33372" xr:uid="{DCACBA1A-BD50-4AEE-8C43-2FCEE8B813A3}"/>
    <cellStyle name="Comma 2 2 4 2 4 7" xfId="11468" xr:uid="{8631224D-B4F7-4FD7-A306-B5DBAB60E54B}"/>
    <cellStyle name="Comma 2 2 4 2 4 7 2" xfId="47976" xr:uid="{79344F57-8C75-4770-A1C1-4731CBCEB490}"/>
    <cellStyle name="Comma 2 2 4 2 4 7 3" xfId="29722" xr:uid="{75599509-9E0E-4DFD-AC3C-3E8E1B4C00CA}"/>
    <cellStyle name="Comma 2 2 4 2 4 8" xfId="7818" xr:uid="{1B03EC63-5246-4A38-8653-A6AC6FB21550}"/>
    <cellStyle name="Comma 2 2 4 2 4 8 2" xfId="44326" xr:uid="{4732D161-5E15-4201-8B3D-0A619847F19B}"/>
    <cellStyle name="Comma 2 2 4 2 4 8 3" xfId="26072" xr:uid="{F8DEAC4F-A036-4937-8DF5-F24DC3B47AF3}"/>
    <cellStyle name="Comma 2 2 4 2 4 9" xfId="4168" xr:uid="{4F1054EB-69B5-4A01-A938-157BD0B5AFED}"/>
    <cellStyle name="Comma 2 2 4 2 4 9 2" xfId="40676" xr:uid="{A2154A91-EE7B-4A8A-9095-531CD6D906E1}"/>
    <cellStyle name="Comma 2 2 4 2 4 9 3" xfId="22422" xr:uid="{8BD1D2E6-BC9E-4748-862C-89ADC27AB127}"/>
    <cellStyle name="Comma 2 2 4 2 5" xfId="414" xr:uid="{0802314E-9218-48F5-BAB7-8AD944C05B26}"/>
    <cellStyle name="Comma 2 2 4 2 5 10" xfId="36922" xr:uid="{B6B90D9E-41E4-4D9F-AE2B-472C571D807E}"/>
    <cellStyle name="Comma 2 2 4 2 5 11" xfId="18668" xr:uid="{34DFDB37-ABBE-4859-A971-3849385E9CE9}"/>
    <cellStyle name="Comma 2 2 4 2 5 2" xfId="3334" xr:uid="{9835E9AA-E137-4E0E-B379-8FFD86A2FED8}"/>
    <cellStyle name="Comma 2 2 4 2 5 2 2" xfId="17934" xr:uid="{9A0E63E9-4082-4DB1-9C28-2BBFE8E80A27}"/>
    <cellStyle name="Comma 2 2 4 2 5 2 2 2" xfId="54442" xr:uid="{9385937D-DCBF-4C18-ACA9-986860B6B9B2}"/>
    <cellStyle name="Comma 2 2 4 2 5 2 2 3" xfId="36188" xr:uid="{D194EAEB-ECB9-43ED-B5CE-DF6BC50B6CE9}"/>
    <cellStyle name="Comma 2 2 4 2 5 2 3" xfId="14284" xr:uid="{3A3DF8A9-65A5-43C5-922C-8E77062F61A8}"/>
    <cellStyle name="Comma 2 2 4 2 5 2 3 2" xfId="50792" xr:uid="{A16C7573-10FE-422F-9556-B5F102EB7323}"/>
    <cellStyle name="Comma 2 2 4 2 5 2 3 3" xfId="32538" xr:uid="{E959DCF0-0FBC-4E72-B8DE-ABD2F9FBE82D}"/>
    <cellStyle name="Comma 2 2 4 2 5 2 4" xfId="10634" xr:uid="{03AF5E25-2660-4C5E-87D4-940A1F043ED9}"/>
    <cellStyle name="Comma 2 2 4 2 5 2 4 2" xfId="47142" xr:uid="{E902349C-B577-424E-BA79-BAB6275C4BE0}"/>
    <cellStyle name="Comma 2 2 4 2 5 2 4 3" xfId="28888" xr:uid="{04C0BED2-AE99-4868-8F74-092E6CC4AB9D}"/>
    <cellStyle name="Comma 2 2 4 2 5 2 5" xfId="6984" xr:uid="{97E6ADED-D412-4877-8257-36A5521D5F4C}"/>
    <cellStyle name="Comma 2 2 4 2 5 2 5 2" xfId="43492" xr:uid="{E1A5E50F-BB1A-4832-ABEA-A78919AF5CA5}"/>
    <cellStyle name="Comma 2 2 4 2 5 2 5 3" xfId="25238" xr:uid="{99CF01EF-61FC-4756-958C-E8B737100147}"/>
    <cellStyle name="Comma 2 2 4 2 5 2 6" xfId="39842" xr:uid="{D25E9CA1-5130-4469-8280-1CE31A7124F0}"/>
    <cellStyle name="Comma 2 2 4 2 5 2 7" xfId="21588" xr:uid="{55AD5770-21CA-4635-B5ED-368317B7C535}"/>
    <cellStyle name="Comma 2 2 4 2 5 3" xfId="2604" xr:uid="{9EB43E74-1F25-4728-A745-40AC17AFEA95}"/>
    <cellStyle name="Comma 2 2 4 2 5 3 2" xfId="17204" xr:uid="{C4A6E7F7-8504-4F89-AEBC-0BA590667A36}"/>
    <cellStyle name="Comma 2 2 4 2 5 3 2 2" xfId="53712" xr:uid="{4C0D4DC1-A9C6-46A2-969A-92856ACCA3C1}"/>
    <cellStyle name="Comma 2 2 4 2 5 3 2 3" xfId="35458" xr:uid="{DD6C1ED6-D8B7-4633-844D-CB5A2A629AB9}"/>
    <cellStyle name="Comma 2 2 4 2 5 3 3" xfId="13554" xr:uid="{0A086CDE-2184-42AF-BC8B-EB04F51B3D22}"/>
    <cellStyle name="Comma 2 2 4 2 5 3 3 2" xfId="50062" xr:uid="{8C8A8390-10FD-4C3D-BC51-CFCB48414057}"/>
    <cellStyle name="Comma 2 2 4 2 5 3 3 3" xfId="31808" xr:uid="{290D83DD-1264-4C22-9A56-CEE0C70ABEE9}"/>
    <cellStyle name="Comma 2 2 4 2 5 3 4" xfId="9904" xr:uid="{222A4859-EFA1-43A2-A00E-8460D81C1A47}"/>
    <cellStyle name="Comma 2 2 4 2 5 3 4 2" xfId="46412" xr:uid="{C261651A-1F26-4624-BDD2-EB542B3D893F}"/>
    <cellStyle name="Comma 2 2 4 2 5 3 4 3" xfId="28158" xr:uid="{DEF49646-DA0F-4D7B-8D7C-6A920CA0ED33}"/>
    <cellStyle name="Comma 2 2 4 2 5 3 5" xfId="6254" xr:uid="{E6A13329-FF95-4E3F-8557-9FFF6734D1A8}"/>
    <cellStyle name="Comma 2 2 4 2 5 3 5 2" xfId="42762" xr:uid="{CA0F3812-7481-4C18-A9FF-7433DCFB65B0}"/>
    <cellStyle name="Comma 2 2 4 2 5 3 5 3" xfId="24508" xr:uid="{755585E2-BDC4-4DDD-AE5D-9F3BB5BD7E29}"/>
    <cellStyle name="Comma 2 2 4 2 5 3 6" xfId="39112" xr:uid="{6AB4D455-7426-446C-AC8C-67AC6058CBAA}"/>
    <cellStyle name="Comma 2 2 4 2 5 3 7" xfId="20858" xr:uid="{234F83DB-4A50-4E02-9371-97DFD6BE8A75}"/>
    <cellStyle name="Comma 2 2 4 2 5 4" xfId="1874" xr:uid="{9155B073-0F20-4D52-8337-FB318518DBDD}"/>
    <cellStyle name="Comma 2 2 4 2 5 4 2" xfId="16474" xr:uid="{279B568C-C78E-4A83-9002-1F650CEEA980}"/>
    <cellStyle name="Comma 2 2 4 2 5 4 2 2" xfId="52982" xr:uid="{F34463CA-B0E3-43B6-B00C-BD10ADEF0255}"/>
    <cellStyle name="Comma 2 2 4 2 5 4 2 3" xfId="34728" xr:uid="{842D1787-8BD4-4E40-8DAE-019E20493B81}"/>
    <cellStyle name="Comma 2 2 4 2 5 4 3" xfId="12824" xr:uid="{B3350E33-B889-48DC-A8EC-BC9BFED78DC8}"/>
    <cellStyle name="Comma 2 2 4 2 5 4 3 2" xfId="49332" xr:uid="{CD817F30-77EA-400C-9918-82EE2B6EAD3F}"/>
    <cellStyle name="Comma 2 2 4 2 5 4 3 3" xfId="31078" xr:uid="{8C14D104-10C6-4A5C-B1F2-76D339311935}"/>
    <cellStyle name="Comma 2 2 4 2 5 4 4" xfId="9174" xr:uid="{F0C23C02-DB4B-4228-9FE1-98F726E841DA}"/>
    <cellStyle name="Comma 2 2 4 2 5 4 4 2" xfId="45682" xr:uid="{8D127413-9FFD-4DE0-86FB-74C8CC418D25}"/>
    <cellStyle name="Comma 2 2 4 2 5 4 4 3" xfId="27428" xr:uid="{6B06F3E5-9F82-4C2A-B557-E20E57DA6933}"/>
    <cellStyle name="Comma 2 2 4 2 5 4 5" xfId="5524" xr:uid="{14266036-905F-4EEC-8F6A-B610E60415CC}"/>
    <cellStyle name="Comma 2 2 4 2 5 4 5 2" xfId="42032" xr:uid="{9ABA1BA3-155E-4A3A-B7C8-BD5A72F01271}"/>
    <cellStyle name="Comma 2 2 4 2 5 4 5 3" xfId="23778" xr:uid="{EF0F6921-D8F6-4851-9FC8-9CE562655909}"/>
    <cellStyle name="Comma 2 2 4 2 5 4 6" xfId="38382" xr:uid="{98CE645D-A0CD-4B08-9188-9DF360496FFB}"/>
    <cellStyle name="Comma 2 2 4 2 5 4 7" xfId="20128" xr:uid="{083075BA-605E-4ECD-A6AA-0F04AEE6B7EA}"/>
    <cellStyle name="Comma 2 2 4 2 5 5" xfId="1144" xr:uid="{B6C953F9-ED53-46EA-9B3E-6088BDEADA67}"/>
    <cellStyle name="Comma 2 2 4 2 5 5 2" xfId="15744" xr:uid="{2B552BA1-F9BD-4799-91B5-BC36DDD60315}"/>
    <cellStyle name="Comma 2 2 4 2 5 5 2 2" xfId="52252" xr:uid="{AC11C1BB-F657-409A-A1D5-91B302D6855F}"/>
    <cellStyle name="Comma 2 2 4 2 5 5 2 3" xfId="33998" xr:uid="{7F606861-EE7C-44C8-80CD-E97D50A3077E}"/>
    <cellStyle name="Comma 2 2 4 2 5 5 3" xfId="12094" xr:uid="{498B9B1F-60A7-4E07-8368-BFACB196B503}"/>
    <cellStyle name="Comma 2 2 4 2 5 5 3 2" xfId="48602" xr:uid="{2C60761C-A8F6-4A7C-B193-D7B2C8D77A42}"/>
    <cellStyle name="Comma 2 2 4 2 5 5 3 3" xfId="30348" xr:uid="{9A13C163-401E-4CD3-85CC-3510E14D9640}"/>
    <cellStyle name="Comma 2 2 4 2 5 5 4" xfId="8444" xr:uid="{A5D080EF-0150-4A0D-879D-5AE4EC6450C2}"/>
    <cellStyle name="Comma 2 2 4 2 5 5 4 2" xfId="44952" xr:uid="{045A5870-66C6-4AF2-8009-E0A729AE9AF8}"/>
    <cellStyle name="Comma 2 2 4 2 5 5 4 3" xfId="26698" xr:uid="{259A68C3-4C79-4733-8E47-240207F912DA}"/>
    <cellStyle name="Comma 2 2 4 2 5 5 5" xfId="4794" xr:uid="{5DFD3E39-9FD2-4436-899C-322DCEF0BB85}"/>
    <cellStyle name="Comma 2 2 4 2 5 5 5 2" xfId="41302" xr:uid="{7AA76CFC-0191-48E1-9B42-6F73E217553C}"/>
    <cellStyle name="Comma 2 2 4 2 5 5 5 3" xfId="23048" xr:uid="{27093435-E7D0-41C5-9D35-E5584CF80158}"/>
    <cellStyle name="Comma 2 2 4 2 5 5 6" xfId="37652" xr:uid="{4FCD5309-9244-4DA2-BC77-08C44C3DD902}"/>
    <cellStyle name="Comma 2 2 4 2 5 5 7" xfId="19398" xr:uid="{CA69F773-B58B-4420-8BEA-000112652F24}"/>
    <cellStyle name="Comma 2 2 4 2 5 6" xfId="15014" xr:uid="{F7D5CD4C-8B53-4BDD-A868-27B0E8954BB1}"/>
    <cellStyle name="Comma 2 2 4 2 5 6 2" xfId="51522" xr:uid="{FE97EC5B-7CF1-459D-A212-A56E64325F18}"/>
    <cellStyle name="Comma 2 2 4 2 5 6 3" xfId="33268" xr:uid="{EEA25103-9325-4159-AA7E-75B5EC8717CB}"/>
    <cellStyle name="Comma 2 2 4 2 5 7" xfId="11364" xr:uid="{E873CE2B-378B-441C-8AE6-14F310CA3E16}"/>
    <cellStyle name="Comma 2 2 4 2 5 7 2" xfId="47872" xr:uid="{F84C2DC0-2CDA-4A67-9877-E708D2E47A84}"/>
    <cellStyle name="Comma 2 2 4 2 5 7 3" xfId="29618" xr:uid="{5AC8A6B2-E07F-4DDA-8BDE-3344C4BCD3D6}"/>
    <cellStyle name="Comma 2 2 4 2 5 8" xfId="7714" xr:uid="{DD70C1C7-2929-4E1A-8854-C22AA8DDA162}"/>
    <cellStyle name="Comma 2 2 4 2 5 8 2" xfId="44222" xr:uid="{FC86FA60-C944-4930-BB7D-49AD5BACA33C}"/>
    <cellStyle name="Comma 2 2 4 2 5 8 3" xfId="25968" xr:uid="{D2D430EA-FA4D-4A95-9EB4-68A1041E1614}"/>
    <cellStyle name="Comma 2 2 4 2 5 9" xfId="4064" xr:uid="{B1625B4A-0D09-47F2-B101-A641A35E33C8}"/>
    <cellStyle name="Comma 2 2 4 2 5 9 2" xfId="40572" xr:uid="{68335C23-1129-425B-BCCA-CA02B415DB3D}"/>
    <cellStyle name="Comma 2 2 4 2 5 9 3" xfId="22318" xr:uid="{59A88711-EF32-4134-8739-ADE225999857}"/>
    <cellStyle name="Comma 2 2 4 2 6" xfId="310" xr:uid="{EC54242F-36BB-48D4-A143-75B095AB4311}"/>
    <cellStyle name="Comma 2 2 4 2 6 10" xfId="36818" xr:uid="{75A1593A-4008-4D5A-B234-2660B5D1CC80}"/>
    <cellStyle name="Comma 2 2 4 2 6 11" xfId="18564" xr:uid="{6F406048-4624-47AC-A6E4-80E9086A850E}"/>
    <cellStyle name="Comma 2 2 4 2 6 2" xfId="3230" xr:uid="{CDC2F5EF-EF8E-48AC-B3A6-C36159DC0811}"/>
    <cellStyle name="Comma 2 2 4 2 6 2 2" xfId="17830" xr:uid="{E5948D92-D3B7-4933-9928-609D907B4EEB}"/>
    <cellStyle name="Comma 2 2 4 2 6 2 2 2" xfId="54338" xr:uid="{A9EA65D2-C755-4117-BD7E-07820B0088F4}"/>
    <cellStyle name="Comma 2 2 4 2 6 2 2 3" xfId="36084" xr:uid="{B3E519C6-3B16-4DD1-80E9-4A83AD5125FE}"/>
    <cellStyle name="Comma 2 2 4 2 6 2 3" xfId="14180" xr:uid="{B42D59BA-B66D-4F2B-B4B2-3C9F62362C4A}"/>
    <cellStyle name="Comma 2 2 4 2 6 2 3 2" xfId="50688" xr:uid="{B88617F2-642C-499A-B576-E9EF32C7E201}"/>
    <cellStyle name="Comma 2 2 4 2 6 2 3 3" xfId="32434" xr:uid="{A8CBC7DB-8E1D-4CC3-9DEC-F7876123D746}"/>
    <cellStyle name="Comma 2 2 4 2 6 2 4" xfId="10530" xr:uid="{43F5C750-C486-4571-B135-4F29B54F25F8}"/>
    <cellStyle name="Comma 2 2 4 2 6 2 4 2" xfId="47038" xr:uid="{3AF9E4D7-CE18-4E6F-99E1-2A087DD1BE5F}"/>
    <cellStyle name="Comma 2 2 4 2 6 2 4 3" xfId="28784" xr:uid="{87B4CE08-F985-4D91-958F-7CDC3212A47B}"/>
    <cellStyle name="Comma 2 2 4 2 6 2 5" xfId="6880" xr:uid="{C7B3B886-B069-4085-96FA-7EFC0325AE64}"/>
    <cellStyle name="Comma 2 2 4 2 6 2 5 2" xfId="43388" xr:uid="{72C0F737-AD97-4D1A-9160-35E0D574C5A0}"/>
    <cellStyle name="Comma 2 2 4 2 6 2 5 3" xfId="25134" xr:uid="{5F0DCDC7-C81B-4485-B637-BA1BD1F7BF78}"/>
    <cellStyle name="Comma 2 2 4 2 6 2 6" xfId="39738" xr:uid="{1F515F80-02EC-4B1C-AB08-4B93AB061F8C}"/>
    <cellStyle name="Comma 2 2 4 2 6 2 7" xfId="21484" xr:uid="{C2D715E2-6092-4EE0-B96D-E81559D4324A}"/>
    <cellStyle name="Comma 2 2 4 2 6 3" xfId="2500" xr:uid="{46230228-F66B-495A-ADBE-86BB6C157EA5}"/>
    <cellStyle name="Comma 2 2 4 2 6 3 2" xfId="17100" xr:uid="{C4B39A6F-61E6-43EA-AE82-8429D88D17FC}"/>
    <cellStyle name="Comma 2 2 4 2 6 3 2 2" xfId="53608" xr:uid="{6ADDE7B6-A4F5-471A-93D6-B91441A6B94F}"/>
    <cellStyle name="Comma 2 2 4 2 6 3 2 3" xfId="35354" xr:uid="{6353B7A1-EEA0-4E6E-A683-E5DC2DF14202}"/>
    <cellStyle name="Comma 2 2 4 2 6 3 3" xfId="13450" xr:uid="{34012C02-2CE1-40A2-959C-7F2B82F6FEF8}"/>
    <cellStyle name="Comma 2 2 4 2 6 3 3 2" xfId="49958" xr:uid="{A8042C8F-5B17-44A5-B0D1-6F9E863AB736}"/>
    <cellStyle name="Comma 2 2 4 2 6 3 3 3" xfId="31704" xr:uid="{AA3082CD-7EA2-4D66-BBB6-76D0903CD807}"/>
    <cellStyle name="Comma 2 2 4 2 6 3 4" xfId="9800" xr:uid="{1EFFBA1B-E421-4992-9C29-74A462427577}"/>
    <cellStyle name="Comma 2 2 4 2 6 3 4 2" xfId="46308" xr:uid="{58D5607F-5458-4A0D-B7A9-1A937CACCAE2}"/>
    <cellStyle name="Comma 2 2 4 2 6 3 4 3" xfId="28054" xr:uid="{727D7BE8-5B41-4109-9078-B7B936C2AE5A}"/>
    <cellStyle name="Comma 2 2 4 2 6 3 5" xfId="6150" xr:uid="{71C5A43F-C75F-4107-A1DB-030CD502E955}"/>
    <cellStyle name="Comma 2 2 4 2 6 3 5 2" xfId="42658" xr:uid="{547A8D73-16B8-4FEB-BA61-874954D86271}"/>
    <cellStyle name="Comma 2 2 4 2 6 3 5 3" xfId="24404" xr:uid="{C1D59EC8-C710-4F2C-AC93-93B74CEF8DD1}"/>
    <cellStyle name="Comma 2 2 4 2 6 3 6" xfId="39008" xr:uid="{D96B8E2F-AD1C-4857-9EE0-27DE11F393D7}"/>
    <cellStyle name="Comma 2 2 4 2 6 3 7" xfId="20754" xr:uid="{60D2E042-18B8-4A2A-8940-3419318A041B}"/>
    <cellStyle name="Comma 2 2 4 2 6 4" xfId="1770" xr:uid="{382E0D81-9AF7-4B2B-B60D-C882B1FCD927}"/>
    <cellStyle name="Comma 2 2 4 2 6 4 2" xfId="16370" xr:uid="{C37071BD-B868-4B88-AC83-0BCA4B3ED2DD}"/>
    <cellStyle name="Comma 2 2 4 2 6 4 2 2" xfId="52878" xr:uid="{713C6581-96D2-4B53-914D-44D7420231F6}"/>
    <cellStyle name="Comma 2 2 4 2 6 4 2 3" xfId="34624" xr:uid="{918A5AF9-64AA-402E-B4FA-CB6928657F60}"/>
    <cellStyle name="Comma 2 2 4 2 6 4 3" xfId="12720" xr:uid="{FE4E3990-8462-41E3-BF13-DBA3522AA2AB}"/>
    <cellStyle name="Comma 2 2 4 2 6 4 3 2" xfId="49228" xr:uid="{FB0DD05B-16C9-44C3-9F40-D479E443CC46}"/>
    <cellStyle name="Comma 2 2 4 2 6 4 3 3" xfId="30974" xr:uid="{ADA5E5C4-A1B8-4883-96F5-78BC21FA2C34}"/>
    <cellStyle name="Comma 2 2 4 2 6 4 4" xfId="9070" xr:uid="{D6649FAA-266A-4006-A2AA-C151A26B32EB}"/>
    <cellStyle name="Comma 2 2 4 2 6 4 4 2" xfId="45578" xr:uid="{365D8465-E62C-4F8D-B5F0-E905FFC4613A}"/>
    <cellStyle name="Comma 2 2 4 2 6 4 4 3" xfId="27324" xr:uid="{171F2B59-D1FA-4181-A981-BA92F957687A}"/>
    <cellStyle name="Comma 2 2 4 2 6 4 5" xfId="5420" xr:uid="{2BCBA505-7784-42A3-AAB0-777EC60C43FE}"/>
    <cellStyle name="Comma 2 2 4 2 6 4 5 2" xfId="41928" xr:uid="{025FA3E6-AB25-4182-89DA-AB16CA13B164}"/>
    <cellStyle name="Comma 2 2 4 2 6 4 5 3" xfId="23674" xr:uid="{A04BA231-2F02-4612-BBCE-56F4483B930E}"/>
    <cellStyle name="Comma 2 2 4 2 6 4 6" xfId="38278" xr:uid="{B3CF6A09-FFAA-4DFE-AA02-BCE7154221ED}"/>
    <cellStyle name="Comma 2 2 4 2 6 4 7" xfId="20024" xr:uid="{F2509137-90A3-4A19-97DA-E652E41D4A65}"/>
    <cellStyle name="Comma 2 2 4 2 6 5" xfId="1040" xr:uid="{4DFD9F90-7E25-49F7-A2EE-4C54A12CB42A}"/>
    <cellStyle name="Comma 2 2 4 2 6 5 2" xfId="15640" xr:uid="{14F26A41-026C-49DD-9147-6EED28EBEB6C}"/>
    <cellStyle name="Comma 2 2 4 2 6 5 2 2" xfId="52148" xr:uid="{AF36D9BF-BCAD-43A0-8FC8-74844CD4D1FD}"/>
    <cellStyle name="Comma 2 2 4 2 6 5 2 3" xfId="33894" xr:uid="{531A0A47-DD31-4E4E-BEAB-6992B2AC6245}"/>
    <cellStyle name="Comma 2 2 4 2 6 5 3" xfId="11990" xr:uid="{749101A9-8E24-4B0A-8C45-D7585EEAF799}"/>
    <cellStyle name="Comma 2 2 4 2 6 5 3 2" xfId="48498" xr:uid="{73A96EEB-CCE0-4CDD-95FA-D31E0634483A}"/>
    <cellStyle name="Comma 2 2 4 2 6 5 3 3" xfId="30244" xr:uid="{8630183E-8125-4971-9A83-5BFC374299E0}"/>
    <cellStyle name="Comma 2 2 4 2 6 5 4" xfId="8340" xr:uid="{9218335D-F089-466B-8844-595332B05B79}"/>
    <cellStyle name="Comma 2 2 4 2 6 5 4 2" xfId="44848" xr:uid="{BA2388AF-307C-48BA-B180-4205FE4E7A2B}"/>
    <cellStyle name="Comma 2 2 4 2 6 5 4 3" xfId="26594" xr:uid="{AD664D8E-1992-4E09-87FE-63470A0AD293}"/>
    <cellStyle name="Comma 2 2 4 2 6 5 5" xfId="4690" xr:uid="{8B87E2D0-F1D7-4AE4-8CCC-E6BC5F8F5A25}"/>
    <cellStyle name="Comma 2 2 4 2 6 5 5 2" xfId="41198" xr:uid="{7C9188BB-39CD-4020-877E-DB937501188E}"/>
    <cellStyle name="Comma 2 2 4 2 6 5 5 3" xfId="22944" xr:uid="{08C79589-5336-443A-B7F4-DFB0A4115F92}"/>
    <cellStyle name="Comma 2 2 4 2 6 5 6" xfId="37548" xr:uid="{1019B24D-3F3A-40A6-AE68-8E91E6C77817}"/>
    <cellStyle name="Comma 2 2 4 2 6 5 7" xfId="19294" xr:uid="{28F6DDFD-E524-4263-93D3-FF297D744B54}"/>
    <cellStyle name="Comma 2 2 4 2 6 6" xfId="14910" xr:uid="{BBC4CB21-05E5-4561-8E87-29C541E25C9F}"/>
    <cellStyle name="Comma 2 2 4 2 6 6 2" xfId="51418" xr:uid="{98AAD468-BA17-47B1-B4AC-44F88CC3FB91}"/>
    <cellStyle name="Comma 2 2 4 2 6 6 3" xfId="33164" xr:uid="{27932D4D-4597-43DC-A2BF-837B95E111C6}"/>
    <cellStyle name="Comma 2 2 4 2 6 7" xfId="11260" xr:uid="{08BE8B23-55CB-4713-9A98-FBFA6BBA2A85}"/>
    <cellStyle name="Comma 2 2 4 2 6 7 2" xfId="47768" xr:uid="{2F61E014-CBEB-4BF1-A132-823F7B5F8E92}"/>
    <cellStyle name="Comma 2 2 4 2 6 7 3" xfId="29514" xr:uid="{88387D41-906B-4482-ACBE-8DAF1CA8A63B}"/>
    <cellStyle name="Comma 2 2 4 2 6 8" xfId="7610" xr:uid="{2A31804C-1385-42DF-8D57-BD6E59F6E26F}"/>
    <cellStyle name="Comma 2 2 4 2 6 8 2" xfId="44118" xr:uid="{76C46C7E-E072-48E7-B503-83B1608CD948}"/>
    <cellStyle name="Comma 2 2 4 2 6 8 3" xfId="25864" xr:uid="{3C889F0C-5E85-4CED-8634-DE7AF59B6A65}"/>
    <cellStyle name="Comma 2 2 4 2 6 9" xfId="3960" xr:uid="{9290049B-7C28-4ABD-937A-7AFFB61857E3}"/>
    <cellStyle name="Comma 2 2 4 2 6 9 2" xfId="40468" xr:uid="{069B59E5-F0AA-42AB-8896-40862BF041F1}"/>
    <cellStyle name="Comma 2 2 4 2 6 9 3" xfId="22214" xr:uid="{0960A87A-9C39-4A63-8E8F-52C33B8CCE0D}"/>
    <cellStyle name="Comma 2 2 4 2 7" xfId="206" xr:uid="{8646A79D-F8F3-4ADB-8E2D-E8C3134D606D}"/>
    <cellStyle name="Comma 2 2 4 2 7 10" xfId="36714" xr:uid="{AA761885-2045-4F21-9CF1-BDC46F24AA8C}"/>
    <cellStyle name="Comma 2 2 4 2 7 11" xfId="18460" xr:uid="{3074B2B0-D095-4521-A3FE-93E8BFA71157}"/>
    <cellStyle name="Comma 2 2 4 2 7 2" xfId="3126" xr:uid="{827CA34C-50EE-4504-9BB7-ADA7CFC066FB}"/>
    <cellStyle name="Comma 2 2 4 2 7 2 2" xfId="17726" xr:uid="{6FFE3B1D-FA0F-4E61-AD5C-9E01A2F83402}"/>
    <cellStyle name="Comma 2 2 4 2 7 2 2 2" xfId="54234" xr:uid="{DC37DE43-9401-49D2-BC46-F6BC61B8F358}"/>
    <cellStyle name="Comma 2 2 4 2 7 2 2 3" xfId="35980" xr:uid="{CDB222EF-96CE-4BAC-8337-9B6F14AAAD52}"/>
    <cellStyle name="Comma 2 2 4 2 7 2 3" xfId="14076" xr:uid="{FB05EE02-A1C7-4C94-BF90-951E3748EEFA}"/>
    <cellStyle name="Comma 2 2 4 2 7 2 3 2" xfId="50584" xr:uid="{E256AD9F-DDCF-48FF-B11C-2A6C2AE6F413}"/>
    <cellStyle name="Comma 2 2 4 2 7 2 3 3" xfId="32330" xr:uid="{86B9F627-0C3B-4A30-AA1D-B070125E3F7D}"/>
    <cellStyle name="Comma 2 2 4 2 7 2 4" xfId="10426" xr:uid="{3D7EA23E-9799-4940-A1AF-4CF8F6439866}"/>
    <cellStyle name="Comma 2 2 4 2 7 2 4 2" xfId="46934" xr:uid="{073CB9FE-1F49-46D1-9EEF-4659DD648310}"/>
    <cellStyle name="Comma 2 2 4 2 7 2 4 3" xfId="28680" xr:uid="{0381F83A-CA1A-43A8-9E2C-6FD487644BBB}"/>
    <cellStyle name="Comma 2 2 4 2 7 2 5" xfId="6776" xr:uid="{FF3B6E86-278D-42EE-BEA8-356A7510A5FA}"/>
    <cellStyle name="Comma 2 2 4 2 7 2 5 2" xfId="43284" xr:uid="{EAEC871B-1FE7-4803-876D-9A758DF21A0F}"/>
    <cellStyle name="Comma 2 2 4 2 7 2 5 3" xfId="25030" xr:uid="{7D4B0A0F-2A7C-4B2E-9226-2FC1F90721A2}"/>
    <cellStyle name="Comma 2 2 4 2 7 2 6" xfId="39634" xr:uid="{BD6DFADE-DA88-44BF-BBC6-22CE5B29D82B}"/>
    <cellStyle name="Comma 2 2 4 2 7 2 7" xfId="21380" xr:uid="{563B2DA4-E7AA-4872-AF02-DEDEB94FC893}"/>
    <cellStyle name="Comma 2 2 4 2 7 3" xfId="2396" xr:uid="{3F8013A3-E3C3-45EE-BF42-1A5984D05595}"/>
    <cellStyle name="Comma 2 2 4 2 7 3 2" xfId="16996" xr:uid="{7B47993C-DF47-4AC9-97A5-427E607B3F0C}"/>
    <cellStyle name="Comma 2 2 4 2 7 3 2 2" xfId="53504" xr:uid="{F22DD00A-40B8-4F01-BBA7-68521F6796E6}"/>
    <cellStyle name="Comma 2 2 4 2 7 3 2 3" xfId="35250" xr:uid="{792DB26E-B9B2-4E68-9244-5AE87CD7A750}"/>
    <cellStyle name="Comma 2 2 4 2 7 3 3" xfId="13346" xr:uid="{F5AD3047-2F00-47BB-A8AE-6E4A06033087}"/>
    <cellStyle name="Comma 2 2 4 2 7 3 3 2" xfId="49854" xr:uid="{AC60F924-1C04-40F9-8902-076CAB1B8BF1}"/>
    <cellStyle name="Comma 2 2 4 2 7 3 3 3" xfId="31600" xr:uid="{4A24517F-1361-4CB5-98C9-4D97862BD618}"/>
    <cellStyle name="Comma 2 2 4 2 7 3 4" xfId="9696" xr:uid="{D53E7029-A708-464D-BCD8-76EDB2017E10}"/>
    <cellStyle name="Comma 2 2 4 2 7 3 4 2" xfId="46204" xr:uid="{9559E054-3856-498C-982C-84BCEFD2C933}"/>
    <cellStyle name="Comma 2 2 4 2 7 3 4 3" xfId="27950" xr:uid="{6F27E550-43F0-43CA-B18D-CB052C5454E4}"/>
    <cellStyle name="Comma 2 2 4 2 7 3 5" xfId="6046" xr:uid="{38E80E9E-DACB-4B40-A197-DFA79A395B76}"/>
    <cellStyle name="Comma 2 2 4 2 7 3 5 2" xfId="42554" xr:uid="{5C370126-C6AF-49B9-8312-AB17716B5C6E}"/>
    <cellStyle name="Comma 2 2 4 2 7 3 5 3" xfId="24300" xr:uid="{005D13F2-C776-4674-9618-61EB7FD897AD}"/>
    <cellStyle name="Comma 2 2 4 2 7 3 6" xfId="38904" xr:uid="{EDADB90A-A45E-4937-B200-26C988009239}"/>
    <cellStyle name="Comma 2 2 4 2 7 3 7" xfId="20650" xr:uid="{4D8396E6-03BA-4DC4-8271-175303FAD2FA}"/>
    <cellStyle name="Comma 2 2 4 2 7 4" xfId="1666" xr:uid="{703373DF-C715-4E8E-B82E-A8F7CCE92071}"/>
    <cellStyle name="Comma 2 2 4 2 7 4 2" xfId="16266" xr:uid="{D3995F6D-72BC-4DB9-BA3D-6FAD014BBADC}"/>
    <cellStyle name="Comma 2 2 4 2 7 4 2 2" xfId="52774" xr:uid="{C27C298F-4B1B-411F-8FEB-E02047591C04}"/>
    <cellStyle name="Comma 2 2 4 2 7 4 2 3" xfId="34520" xr:uid="{A8376B7D-7FD9-4BD9-A05B-1971282594B9}"/>
    <cellStyle name="Comma 2 2 4 2 7 4 3" xfId="12616" xr:uid="{22D4BF21-6B69-4A08-AF14-95C8EE3FEBAD}"/>
    <cellStyle name="Comma 2 2 4 2 7 4 3 2" xfId="49124" xr:uid="{7A203120-FC44-48F4-AFF7-37A63BB27466}"/>
    <cellStyle name="Comma 2 2 4 2 7 4 3 3" xfId="30870" xr:uid="{C3D571B8-1132-44BB-AF48-E3CF9025BC25}"/>
    <cellStyle name="Comma 2 2 4 2 7 4 4" xfId="8966" xr:uid="{3F4C1A95-44D9-48C8-97C6-26C90344F061}"/>
    <cellStyle name="Comma 2 2 4 2 7 4 4 2" xfId="45474" xr:uid="{4B9E4D82-ADA6-4811-9D0E-A479EBF9EB47}"/>
    <cellStyle name="Comma 2 2 4 2 7 4 4 3" xfId="27220" xr:uid="{2C3F8BC3-5127-4040-98E9-9DF739DEB527}"/>
    <cellStyle name="Comma 2 2 4 2 7 4 5" xfId="5316" xr:uid="{45EE4E91-4629-479C-B1E0-D6507871DDF2}"/>
    <cellStyle name="Comma 2 2 4 2 7 4 5 2" xfId="41824" xr:uid="{0CC397ED-48F2-4023-943E-C01764145D8A}"/>
    <cellStyle name="Comma 2 2 4 2 7 4 5 3" xfId="23570" xr:uid="{31E3921B-CE8C-4B08-A4BD-A1EC67D4B3FE}"/>
    <cellStyle name="Comma 2 2 4 2 7 4 6" xfId="38174" xr:uid="{85032513-FAD6-43C7-911E-CF4B2BCC0BC9}"/>
    <cellStyle name="Comma 2 2 4 2 7 4 7" xfId="19920" xr:uid="{D5ADB7D1-9408-4BED-9ED0-56134407047D}"/>
    <cellStyle name="Comma 2 2 4 2 7 5" xfId="936" xr:uid="{0872F92D-3AD7-4E52-A12E-EF6BEE161ABD}"/>
    <cellStyle name="Comma 2 2 4 2 7 5 2" xfId="15536" xr:uid="{4FD6FF55-A015-462B-90AC-A0DA3CAF92D9}"/>
    <cellStyle name="Comma 2 2 4 2 7 5 2 2" xfId="52044" xr:uid="{9C6F5812-04A9-4EB6-9CA8-7D594B842165}"/>
    <cellStyle name="Comma 2 2 4 2 7 5 2 3" xfId="33790" xr:uid="{C009EFA3-C670-46AA-A992-E16B8B25F3C0}"/>
    <cellStyle name="Comma 2 2 4 2 7 5 3" xfId="11886" xr:uid="{9FD4759F-C189-4291-8D9A-8CE857E0408C}"/>
    <cellStyle name="Comma 2 2 4 2 7 5 3 2" xfId="48394" xr:uid="{D79CB691-0083-4E9A-8F02-3F0D87D6DBB9}"/>
    <cellStyle name="Comma 2 2 4 2 7 5 3 3" xfId="30140" xr:uid="{238F18B5-6160-4D8E-96E2-DB1C4A3C0075}"/>
    <cellStyle name="Comma 2 2 4 2 7 5 4" xfId="8236" xr:uid="{DD3534BF-9800-4E1C-821F-2E4630785112}"/>
    <cellStyle name="Comma 2 2 4 2 7 5 4 2" xfId="44744" xr:uid="{B71C0626-798B-4C45-A561-FAAB48154109}"/>
    <cellStyle name="Comma 2 2 4 2 7 5 4 3" xfId="26490" xr:uid="{2B6AEA79-E948-41E7-9488-8982BAA327BE}"/>
    <cellStyle name="Comma 2 2 4 2 7 5 5" xfId="4586" xr:uid="{EB53BAB5-72AA-453F-9DC5-828299EE937D}"/>
    <cellStyle name="Comma 2 2 4 2 7 5 5 2" xfId="41094" xr:uid="{F21C7A94-2E08-4857-9B66-A0255F8E95D4}"/>
    <cellStyle name="Comma 2 2 4 2 7 5 5 3" xfId="22840" xr:uid="{EDB59F36-7823-4B73-BB13-C8FD5B024993}"/>
    <cellStyle name="Comma 2 2 4 2 7 5 6" xfId="37444" xr:uid="{60DDBF95-E6F9-48A8-A4DB-5AEDF2067013}"/>
    <cellStyle name="Comma 2 2 4 2 7 5 7" xfId="19190" xr:uid="{207EDC61-9A68-49FA-BAC3-40E4DAA384F6}"/>
    <cellStyle name="Comma 2 2 4 2 7 6" xfId="14806" xr:uid="{8BE23D95-282E-4F77-8DD6-6238A6B8B3F1}"/>
    <cellStyle name="Comma 2 2 4 2 7 6 2" xfId="51314" xr:uid="{5CC43DA0-10F6-4C99-BDE2-21B97ACD50F5}"/>
    <cellStyle name="Comma 2 2 4 2 7 6 3" xfId="33060" xr:uid="{EEEF8BDD-EEEA-41F9-A0E3-DB087E714CF1}"/>
    <cellStyle name="Comma 2 2 4 2 7 7" xfId="11156" xr:uid="{1FBA520E-14B7-45FF-937E-9790DDE71B6E}"/>
    <cellStyle name="Comma 2 2 4 2 7 7 2" xfId="47664" xr:uid="{FE14332D-6529-455F-9E80-E2BF1D3300A0}"/>
    <cellStyle name="Comma 2 2 4 2 7 7 3" xfId="29410" xr:uid="{A379713A-FCFB-4ABD-BF26-1864B1195DAD}"/>
    <cellStyle name="Comma 2 2 4 2 7 8" xfId="7506" xr:uid="{C2AB851A-8CF8-4900-A591-E4FE8F9CC969}"/>
    <cellStyle name="Comma 2 2 4 2 7 8 2" xfId="44014" xr:uid="{D8057F8E-38E6-4836-B41E-654DDA6306E9}"/>
    <cellStyle name="Comma 2 2 4 2 7 8 3" xfId="25760" xr:uid="{DC713D0E-CB77-47EB-B49C-7DB2AED27555}"/>
    <cellStyle name="Comma 2 2 4 2 7 9" xfId="3856" xr:uid="{37E6DCF6-05C3-45C2-9157-B7930B8B6F91}"/>
    <cellStyle name="Comma 2 2 4 2 7 9 2" xfId="40364" xr:uid="{4A3373F3-9921-4E6F-AFEF-33D38561E80E}"/>
    <cellStyle name="Comma 2 2 4 2 7 9 3" xfId="22110" xr:uid="{F97B70BF-629D-41F4-9F31-86411EA5F97F}"/>
    <cellStyle name="Comma 2 2 4 2 8" xfId="3022" xr:uid="{0835861B-1039-40B3-884E-EC8A63B36B82}"/>
    <cellStyle name="Comma 2 2 4 2 8 2" xfId="17622" xr:uid="{96C4B995-3CC8-4B74-BF1C-2E69BC967BE3}"/>
    <cellStyle name="Comma 2 2 4 2 8 2 2" xfId="54130" xr:uid="{D041CAE3-D667-4599-B9C8-6F4FE6CA013F}"/>
    <cellStyle name="Comma 2 2 4 2 8 2 3" xfId="35876" xr:uid="{B79E0BD1-6F33-4136-9866-1644BAA355DD}"/>
    <cellStyle name="Comma 2 2 4 2 8 3" xfId="13972" xr:uid="{E69F7BF2-024B-401D-AFC4-F7FCA193AB6E}"/>
    <cellStyle name="Comma 2 2 4 2 8 3 2" xfId="50480" xr:uid="{FC1E1768-AB6F-4C4B-B33D-5E4E2AE1719B}"/>
    <cellStyle name="Comma 2 2 4 2 8 3 3" xfId="32226" xr:uid="{15A3520E-12CA-4B9C-BAED-66B0900EA4B7}"/>
    <cellStyle name="Comma 2 2 4 2 8 4" xfId="10322" xr:uid="{40311442-8680-4741-BA1A-C1FBB5507B2D}"/>
    <cellStyle name="Comma 2 2 4 2 8 4 2" xfId="46830" xr:uid="{D7FF4E7F-B4F4-43A4-9227-DABE864ABDD5}"/>
    <cellStyle name="Comma 2 2 4 2 8 4 3" xfId="28576" xr:uid="{6636B518-7874-4AAD-B956-A8577C1646BA}"/>
    <cellStyle name="Comma 2 2 4 2 8 5" xfId="6672" xr:uid="{B73A90B4-634C-4DA4-910C-A72C1393E6EB}"/>
    <cellStyle name="Comma 2 2 4 2 8 5 2" xfId="43180" xr:uid="{2AFCBB14-A612-498C-8A4C-3234BC4E6056}"/>
    <cellStyle name="Comma 2 2 4 2 8 5 3" xfId="24926" xr:uid="{3093D25F-EC24-4BA6-AC03-055B9E050527}"/>
    <cellStyle name="Comma 2 2 4 2 8 6" xfId="39530" xr:uid="{2DA474D0-CF08-4581-8640-0D6DEAD428C7}"/>
    <cellStyle name="Comma 2 2 4 2 8 7" xfId="21276" xr:uid="{149139A8-F129-4751-B717-54C77767BACE}"/>
    <cellStyle name="Comma 2 2 4 2 9" xfId="2292" xr:uid="{163744FD-CC7D-4D62-9C40-5D0898A8EDC9}"/>
    <cellStyle name="Comma 2 2 4 2 9 2" xfId="16892" xr:uid="{D15E5B04-7FFC-4940-8DB4-73E34E5C7522}"/>
    <cellStyle name="Comma 2 2 4 2 9 2 2" xfId="53400" xr:uid="{836CE35A-0E93-498B-99DD-6FAE8C0315BE}"/>
    <cellStyle name="Comma 2 2 4 2 9 2 3" xfId="35146" xr:uid="{9C5EDA71-93D1-4BDA-8959-34BAB0AB2BC4}"/>
    <cellStyle name="Comma 2 2 4 2 9 3" xfId="13242" xr:uid="{536328A1-34F6-45F7-8E23-887E7BF9344F}"/>
    <cellStyle name="Comma 2 2 4 2 9 3 2" xfId="49750" xr:uid="{28BAA857-B0A2-4B4B-ABB2-F483CA8D7E79}"/>
    <cellStyle name="Comma 2 2 4 2 9 3 3" xfId="31496" xr:uid="{D3BA991D-A8CB-4047-9D85-6FBC98C7E78B}"/>
    <cellStyle name="Comma 2 2 4 2 9 4" xfId="9592" xr:uid="{7F04DEC5-5FC6-4063-BB6F-7F6239C4F603}"/>
    <cellStyle name="Comma 2 2 4 2 9 4 2" xfId="46100" xr:uid="{4C46D0A2-7A3D-4A06-9BE6-090A8AE3909A}"/>
    <cellStyle name="Comma 2 2 4 2 9 4 3" xfId="27846" xr:uid="{C4DB76A5-F1CA-4C42-B3AA-BA14C816E6A2}"/>
    <cellStyle name="Comma 2 2 4 2 9 5" xfId="5942" xr:uid="{30DD4CF6-9EE6-44C7-90AC-BE59F2E0858F}"/>
    <cellStyle name="Comma 2 2 4 2 9 5 2" xfId="42450" xr:uid="{CF9A96CA-D91F-4D0C-B853-900A5884D25B}"/>
    <cellStyle name="Comma 2 2 4 2 9 5 3" xfId="24196" xr:uid="{7FA109E6-F9C5-473A-9A05-28182C6162FD}"/>
    <cellStyle name="Comma 2 2 4 2 9 6" xfId="38800" xr:uid="{388366EB-B21F-47A6-84A9-396B3936CC3F}"/>
    <cellStyle name="Comma 2 2 4 2 9 7" xfId="20546" xr:uid="{8F64355C-828B-43B0-B767-FADCAEB2A1B0}"/>
    <cellStyle name="Comma 2 2 4 3" xfId="67" xr:uid="{B3167082-2894-439E-875B-E2F03109DE0E}"/>
    <cellStyle name="Comma 2 2 4 3 10" xfId="1530" xr:uid="{91BD9167-495B-4264-9E0E-CB40A5FFFD92}"/>
    <cellStyle name="Comma 2 2 4 3 10 2" xfId="16130" xr:uid="{66070817-54C9-4B56-8205-79EFA160C0D9}"/>
    <cellStyle name="Comma 2 2 4 3 10 2 2" xfId="52638" xr:uid="{DAB6277B-FE9B-4A3C-8D07-3BC5D845250D}"/>
    <cellStyle name="Comma 2 2 4 3 10 2 3" xfId="34384" xr:uid="{A3ED4AC8-7374-4735-ABED-59204482C068}"/>
    <cellStyle name="Comma 2 2 4 3 10 3" xfId="12480" xr:uid="{56DDAE12-5F73-4D6B-982A-3BDF35F3375A}"/>
    <cellStyle name="Comma 2 2 4 3 10 3 2" xfId="48988" xr:uid="{A1864A55-BDF1-4472-99C3-4CE12412F033}"/>
    <cellStyle name="Comma 2 2 4 3 10 3 3" xfId="30734" xr:uid="{91B2E599-E82A-4178-A45D-6E2B977D71DA}"/>
    <cellStyle name="Comma 2 2 4 3 10 4" xfId="8830" xr:uid="{B8F02715-41A8-4892-BCE7-C0062296700E}"/>
    <cellStyle name="Comma 2 2 4 3 10 4 2" xfId="45338" xr:uid="{AAFCF7BF-CB2B-4BD5-A1D7-F8618794497B}"/>
    <cellStyle name="Comma 2 2 4 3 10 4 3" xfId="27084" xr:uid="{0C44347C-6236-4AD7-94D6-6175DF7AAB2B}"/>
    <cellStyle name="Comma 2 2 4 3 10 5" xfId="5180" xr:uid="{779C11F3-9D29-4248-9EBF-690BEF0E2850}"/>
    <cellStyle name="Comma 2 2 4 3 10 5 2" xfId="41688" xr:uid="{31EFD723-FE11-4895-BAE4-07CAC099E57D}"/>
    <cellStyle name="Comma 2 2 4 3 10 5 3" xfId="23434" xr:uid="{05D32E03-BD71-4C83-8FAF-7631AB83E9EA}"/>
    <cellStyle name="Comma 2 2 4 3 10 6" xfId="38038" xr:uid="{F71A0CAE-2853-4256-8E65-DE8FDF5930CE}"/>
    <cellStyle name="Comma 2 2 4 3 10 7" xfId="19784" xr:uid="{FF4A86CE-B3C1-4234-BC03-1276A635A91C}"/>
    <cellStyle name="Comma 2 2 4 3 11" xfId="800" xr:uid="{BF4C1971-C605-42D3-83B3-1A0A0773E6B0}"/>
    <cellStyle name="Comma 2 2 4 3 11 2" xfId="15400" xr:uid="{963D7CBD-8725-4286-A8DA-10BFAE49AD9F}"/>
    <cellStyle name="Comma 2 2 4 3 11 2 2" xfId="51908" xr:uid="{2EE1B3ED-4AEF-496D-94B9-CE6102ACEB38}"/>
    <cellStyle name="Comma 2 2 4 3 11 2 3" xfId="33654" xr:uid="{D138E7B1-F2BF-4D34-AFD3-AE578614E854}"/>
    <cellStyle name="Comma 2 2 4 3 11 3" xfId="11750" xr:uid="{D14EF4ED-C736-4E82-B040-6B6AF58DECB6}"/>
    <cellStyle name="Comma 2 2 4 3 11 3 2" xfId="48258" xr:uid="{96767052-4A1B-4F2E-A76C-54E1C9C1B97C}"/>
    <cellStyle name="Comma 2 2 4 3 11 3 3" xfId="30004" xr:uid="{9AF6D93E-8611-41E2-AABD-1FF093C7C1D4}"/>
    <cellStyle name="Comma 2 2 4 3 11 4" xfId="8100" xr:uid="{E2649AA2-2C7F-471F-8D32-2FBA8AB9FCEB}"/>
    <cellStyle name="Comma 2 2 4 3 11 4 2" xfId="44608" xr:uid="{42CEA7B4-5ED2-403E-B313-7B0C0BAD469D}"/>
    <cellStyle name="Comma 2 2 4 3 11 4 3" xfId="26354" xr:uid="{F7037869-A03B-4593-AD81-15FD69B9154E}"/>
    <cellStyle name="Comma 2 2 4 3 11 5" xfId="4450" xr:uid="{1D87BA5F-E184-4445-BBA3-987BFEBC7F4D}"/>
    <cellStyle name="Comma 2 2 4 3 11 5 2" xfId="40958" xr:uid="{61AFFDAF-0730-4F56-A436-0B32778E4C91}"/>
    <cellStyle name="Comma 2 2 4 3 11 5 3" xfId="22704" xr:uid="{8E1623DF-D48E-42F4-87E1-18152E0B71CD}"/>
    <cellStyle name="Comma 2 2 4 3 11 6" xfId="37308" xr:uid="{5385EDF5-154C-4BBD-A0D9-111A4973EB81}"/>
    <cellStyle name="Comma 2 2 4 3 11 7" xfId="19054" xr:uid="{3B720DBC-EFED-469E-87E6-B0AC60F80B77}"/>
    <cellStyle name="Comma 2 2 4 3 12" xfId="14670" xr:uid="{70CE4BA5-622A-41C2-B08B-E1EF9376DAD5}"/>
    <cellStyle name="Comma 2 2 4 3 12 2" xfId="51178" xr:uid="{4492EEDE-69AC-41A2-83DF-B268F51FB0E5}"/>
    <cellStyle name="Comma 2 2 4 3 12 3" xfId="32924" xr:uid="{C669EAF4-0B29-417A-AFA3-243B3E3A5B54}"/>
    <cellStyle name="Comma 2 2 4 3 13" xfId="11020" xr:uid="{E055982A-1B85-407A-A6EE-0727B1993CD9}"/>
    <cellStyle name="Comma 2 2 4 3 13 2" xfId="47528" xr:uid="{B2319418-2B51-4472-A76A-AACF48BBF9C1}"/>
    <cellStyle name="Comma 2 2 4 3 13 3" xfId="29274" xr:uid="{9D82FD14-2DFD-4A80-92E2-DE07FF3AEF86}"/>
    <cellStyle name="Comma 2 2 4 3 14" xfId="7370" xr:uid="{00BF533C-DCE3-4E71-8A49-C2F5D6F2B3DA}"/>
    <cellStyle name="Comma 2 2 4 3 14 2" xfId="43878" xr:uid="{8C4C391B-347E-48CE-8502-C02940D96295}"/>
    <cellStyle name="Comma 2 2 4 3 14 3" xfId="25624" xr:uid="{8F392315-4DFB-451F-BC71-09E84DBD1F37}"/>
    <cellStyle name="Comma 2 2 4 3 15" xfId="3720" xr:uid="{7616FA5F-89B5-40B2-9E8E-C3977968647E}"/>
    <cellStyle name="Comma 2 2 4 3 15 2" xfId="40228" xr:uid="{800464ED-AE96-4B72-9060-22626EBC9FB4}"/>
    <cellStyle name="Comma 2 2 4 3 15 3" xfId="21974" xr:uid="{E98FCC3B-481D-4B40-B598-0E6EADB46BE8}"/>
    <cellStyle name="Comma 2 2 4 3 16" xfId="36578" xr:uid="{C7785B3A-535A-4728-9A94-E70790D80594}"/>
    <cellStyle name="Comma 2 2 4 3 17" xfId="18324" xr:uid="{EAA15608-D354-4C2C-BFB6-BDA4CD07777C}"/>
    <cellStyle name="Comma 2 2 4 3 2" xfId="694" xr:uid="{978F0AC6-606C-4755-AAA1-2839A5145D68}"/>
    <cellStyle name="Comma 2 2 4 3 2 10" xfId="37202" xr:uid="{9E9447C5-7020-4A28-9182-36D720D9DE12}"/>
    <cellStyle name="Comma 2 2 4 3 2 11" xfId="18948" xr:uid="{F902988D-6160-4952-B0F3-6C57F9035180}"/>
    <cellStyle name="Comma 2 2 4 3 2 2" xfId="3614" xr:uid="{BBB62267-D6C9-4922-8B90-48909C3FE74D}"/>
    <cellStyle name="Comma 2 2 4 3 2 2 2" xfId="18214" xr:uid="{3C82A585-24A7-4FD7-A847-48D3BAC82C66}"/>
    <cellStyle name="Comma 2 2 4 3 2 2 2 2" xfId="54722" xr:uid="{E7E1C59A-32E2-405C-B2CD-6258018A94FD}"/>
    <cellStyle name="Comma 2 2 4 3 2 2 2 3" xfId="36468" xr:uid="{7D0004C6-62CB-46F7-8E95-0D4BA0CCB16B}"/>
    <cellStyle name="Comma 2 2 4 3 2 2 3" xfId="14564" xr:uid="{E01A422D-D5C0-4169-96BD-2E34FE32CA86}"/>
    <cellStyle name="Comma 2 2 4 3 2 2 3 2" xfId="51072" xr:uid="{50081CD8-AA72-4D2F-856A-8317FFD09074}"/>
    <cellStyle name="Comma 2 2 4 3 2 2 3 3" xfId="32818" xr:uid="{9CA1B311-9106-4E76-96DE-7E23BC0C0395}"/>
    <cellStyle name="Comma 2 2 4 3 2 2 4" xfId="10914" xr:uid="{18FAE627-F9EF-4B60-BE41-EA6A452AA26C}"/>
    <cellStyle name="Comma 2 2 4 3 2 2 4 2" xfId="47422" xr:uid="{F4E380C2-F8EF-426C-9217-47C89CCBD42B}"/>
    <cellStyle name="Comma 2 2 4 3 2 2 4 3" xfId="29168" xr:uid="{36EAA2C4-F796-4F8B-BA78-2C0D70AB5AEF}"/>
    <cellStyle name="Comma 2 2 4 3 2 2 5" xfId="7264" xr:uid="{A3DD8C90-02AC-45BE-969F-BC8A357B60BD}"/>
    <cellStyle name="Comma 2 2 4 3 2 2 5 2" xfId="43772" xr:uid="{608E7C12-534D-452C-8066-D21FCBE0F839}"/>
    <cellStyle name="Comma 2 2 4 3 2 2 5 3" xfId="25518" xr:uid="{6E779733-CF64-4DF7-987A-8E5AE4BD2CFA}"/>
    <cellStyle name="Comma 2 2 4 3 2 2 6" xfId="40122" xr:uid="{F066E021-B218-4763-822B-18A2A583AA35}"/>
    <cellStyle name="Comma 2 2 4 3 2 2 7" xfId="21868" xr:uid="{59BB5D7B-DE66-4C97-973B-FF2FB26E2804}"/>
    <cellStyle name="Comma 2 2 4 3 2 3" xfId="2884" xr:uid="{98074E6D-5180-4BF4-9B44-B42D8DB0B9A8}"/>
    <cellStyle name="Comma 2 2 4 3 2 3 2" xfId="17484" xr:uid="{0ADAD47C-DFDB-4F36-8D85-0D9AF2C49096}"/>
    <cellStyle name="Comma 2 2 4 3 2 3 2 2" xfId="53992" xr:uid="{AA4C6303-0627-40A4-8188-815F73E335BB}"/>
    <cellStyle name="Comma 2 2 4 3 2 3 2 3" xfId="35738" xr:uid="{BAD735FA-83F4-4A43-A254-BA5E3EDAC0A5}"/>
    <cellStyle name="Comma 2 2 4 3 2 3 3" xfId="13834" xr:uid="{30544DB0-EEC3-42E6-888F-4A6C6A6970BF}"/>
    <cellStyle name="Comma 2 2 4 3 2 3 3 2" xfId="50342" xr:uid="{D9A24712-56A3-4B55-B2E9-AF0507C0EED7}"/>
    <cellStyle name="Comma 2 2 4 3 2 3 3 3" xfId="32088" xr:uid="{15251ED2-50E1-4C2D-A8A3-FAB0585DEA40}"/>
    <cellStyle name="Comma 2 2 4 3 2 3 4" xfId="10184" xr:uid="{775BC2F7-C55A-4831-B14A-861BAB46FC41}"/>
    <cellStyle name="Comma 2 2 4 3 2 3 4 2" xfId="46692" xr:uid="{FABB0D5D-38F9-44FD-8966-1049E4EE53D6}"/>
    <cellStyle name="Comma 2 2 4 3 2 3 4 3" xfId="28438" xr:uid="{FED0400C-0C2C-4098-92EF-DBCD5ECBF3D9}"/>
    <cellStyle name="Comma 2 2 4 3 2 3 5" xfId="6534" xr:uid="{F47AE770-F0D4-4CB0-82BD-BCA916BE6ED9}"/>
    <cellStyle name="Comma 2 2 4 3 2 3 5 2" xfId="43042" xr:uid="{C2528F79-CA52-427F-A008-D87B48EFCE5A}"/>
    <cellStyle name="Comma 2 2 4 3 2 3 5 3" xfId="24788" xr:uid="{A4D7A397-532A-4DA7-84B1-E8785347F3AE}"/>
    <cellStyle name="Comma 2 2 4 3 2 3 6" xfId="39392" xr:uid="{8FB43F1C-3CEE-4F20-88D4-BE8E2040A6D6}"/>
    <cellStyle name="Comma 2 2 4 3 2 3 7" xfId="21138" xr:uid="{754AF065-DBD2-4FFB-970B-FFCD8DE0110A}"/>
    <cellStyle name="Comma 2 2 4 3 2 4" xfId="2154" xr:uid="{934D7D59-A6AA-459C-98AB-35568FAF6C9B}"/>
    <cellStyle name="Comma 2 2 4 3 2 4 2" xfId="16754" xr:uid="{3CDAF9E0-CC7D-4C49-B1E9-DD0C3BB0B74C}"/>
    <cellStyle name="Comma 2 2 4 3 2 4 2 2" xfId="53262" xr:uid="{09316602-D18C-49DB-BBE5-48A9515FF6B8}"/>
    <cellStyle name="Comma 2 2 4 3 2 4 2 3" xfId="35008" xr:uid="{C1175E1B-5767-4503-8038-A48E30E1F22E}"/>
    <cellStyle name="Comma 2 2 4 3 2 4 3" xfId="13104" xr:uid="{93CB216B-22F4-404F-B8FA-0896E53740BC}"/>
    <cellStyle name="Comma 2 2 4 3 2 4 3 2" xfId="49612" xr:uid="{0C31F403-EAC0-40CD-8E80-1E8CFAF3CB15}"/>
    <cellStyle name="Comma 2 2 4 3 2 4 3 3" xfId="31358" xr:uid="{7AECB784-4FCD-4CAB-ACAF-C4731FEA1F96}"/>
    <cellStyle name="Comma 2 2 4 3 2 4 4" xfId="9454" xr:uid="{C4B0F42C-4B95-4DED-A39F-8DE9BCFA3012}"/>
    <cellStyle name="Comma 2 2 4 3 2 4 4 2" xfId="45962" xr:uid="{AFF236BE-E7F5-44B6-968D-62ED037045B3}"/>
    <cellStyle name="Comma 2 2 4 3 2 4 4 3" xfId="27708" xr:uid="{C9E41AAC-88A5-4490-A9C9-6659ABFC36BD}"/>
    <cellStyle name="Comma 2 2 4 3 2 4 5" xfId="5804" xr:uid="{7BF8C528-7593-48A1-B327-83B225AEC022}"/>
    <cellStyle name="Comma 2 2 4 3 2 4 5 2" xfId="42312" xr:uid="{5F84D048-1E29-4287-BBD2-40E3AC514F94}"/>
    <cellStyle name="Comma 2 2 4 3 2 4 5 3" xfId="24058" xr:uid="{0D099600-7CB0-4225-AD45-1BDA73C1CF3A}"/>
    <cellStyle name="Comma 2 2 4 3 2 4 6" xfId="38662" xr:uid="{A9F233CE-B88E-4204-B595-9E0F400800B2}"/>
    <cellStyle name="Comma 2 2 4 3 2 4 7" xfId="20408" xr:uid="{C5F6F83C-22AF-4EBE-B1F2-DFA4ED8E91B1}"/>
    <cellStyle name="Comma 2 2 4 3 2 5" xfId="1424" xr:uid="{27998779-AAAF-454B-9A71-B103F2A80B33}"/>
    <cellStyle name="Comma 2 2 4 3 2 5 2" xfId="16024" xr:uid="{DA6787A8-F0A4-4009-940D-C00657C2663F}"/>
    <cellStyle name="Comma 2 2 4 3 2 5 2 2" xfId="52532" xr:uid="{B40FCED3-804D-4134-B7E6-EFE9315E7125}"/>
    <cellStyle name="Comma 2 2 4 3 2 5 2 3" xfId="34278" xr:uid="{D93D219B-26EF-4D34-B731-851EFA13A101}"/>
    <cellStyle name="Comma 2 2 4 3 2 5 3" xfId="12374" xr:uid="{48DCF8A6-9005-463E-B6C9-AA080C5E5166}"/>
    <cellStyle name="Comma 2 2 4 3 2 5 3 2" xfId="48882" xr:uid="{E2D72700-0376-4E15-A214-C5BC7A584A55}"/>
    <cellStyle name="Comma 2 2 4 3 2 5 3 3" xfId="30628" xr:uid="{40B177EC-0143-4B19-8270-EB512FB2C7B1}"/>
    <cellStyle name="Comma 2 2 4 3 2 5 4" xfId="8724" xr:uid="{2BCC8A85-4371-4E55-B049-4EBA719EBB49}"/>
    <cellStyle name="Comma 2 2 4 3 2 5 4 2" xfId="45232" xr:uid="{89864294-D5C6-4862-B0E6-EF9BAB90910E}"/>
    <cellStyle name="Comma 2 2 4 3 2 5 4 3" xfId="26978" xr:uid="{4E403F84-4D7D-4BB3-994D-D4F6EBFC8B7E}"/>
    <cellStyle name="Comma 2 2 4 3 2 5 5" xfId="5074" xr:uid="{8EA86B69-436C-4FF6-B505-0061C606255D}"/>
    <cellStyle name="Comma 2 2 4 3 2 5 5 2" xfId="41582" xr:uid="{6578197B-773C-4E62-991A-D53E60EA84DF}"/>
    <cellStyle name="Comma 2 2 4 3 2 5 5 3" xfId="23328" xr:uid="{A75A76E7-F566-402A-8B25-9F67A58CA4CB}"/>
    <cellStyle name="Comma 2 2 4 3 2 5 6" xfId="37932" xr:uid="{1416DA1E-7015-4472-B6C9-AD9F8BF1C8EC}"/>
    <cellStyle name="Comma 2 2 4 3 2 5 7" xfId="19678" xr:uid="{E8B0BE58-0CC6-4B34-832B-C96CC103B700}"/>
    <cellStyle name="Comma 2 2 4 3 2 6" xfId="15294" xr:uid="{A6623C6A-C070-4BD3-865E-7FAA1830DF39}"/>
    <cellStyle name="Comma 2 2 4 3 2 6 2" xfId="51802" xr:uid="{EC0CBFAE-3AAC-4CF0-86B3-455823FDCA4A}"/>
    <cellStyle name="Comma 2 2 4 3 2 6 3" xfId="33548" xr:uid="{ABEFE9C3-9074-436C-9BDC-81A96A728E8B}"/>
    <cellStyle name="Comma 2 2 4 3 2 7" xfId="11644" xr:uid="{17197205-D07A-4031-A2CA-E86CB7988499}"/>
    <cellStyle name="Comma 2 2 4 3 2 7 2" xfId="48152" xr:uid="{5A4E4AA3-0C7A-4F19-9F43-38573A642988}"/>
    <cellStyle name="Comma 2 2 4 3 2 7 3" xfId="29898" xr:uid="{0892CAE9-FB0D-47A4-B1A2-E4BE29FC8E17}"/>
    <cellStyle name="Comma 2 2 4 3 2 8" xfId="7994" xr:uid="{22924D45-8BDC-4064-A9E0-FB31662D02FA}"/>
    <cellStyle name="Comma 2 2 4 3 2 8 2" xfId="44502" xr:uid="{41E643EF-B7E8-426B-A97F-1AA8EBB9C7B2}"/>
    <cellStyle name="Comma 2 2 4 3 2 8 3" xfId="26248" xr:uid="{971F3508-ADA5-45E1-BE05-77E7424CE1A4}"/>
    <cellStyle name="Comma 2 2 4 3 2 9" xfId="4344" xr:uid="{73254BA2-74A1-4D79-917F-24C236763EC3}"/>
    <cellStyle name="Comma 2 2 4 3 2 9 2" xfId="40852" xr:uid="{D1F7A6EB-3462-41AD-9969-82C540EA9C79}"/>
    <cellStyle name="Comma 2 2 4 3 2 9 3" xfId="22598" xr:uid="{A1F6D919-CDA1-40E6-B4FB-1D8FA663192D}"/>
    <cellStyle name="Comma 2 2 4 3 3" xfId="590" xr:uid="{9432A741-BC25-47AD-A70D-43117AD786FE}"/>
    <cellStyle name="Comma 2 2 4 3 3 10" xfId="37098" xr:uid="{B90D1ECA-22C5-4305-934E-533EB79FA500}"/>
    <cellStyle name="Comma 2 2 4 3 3 11" xfId="18844" xr:uid="{98A7A74B-E132-4F1F-BD8A-0E9512C0CDD9}"/>
    <cellStyle name="Comma 2 2 4 3 3 2" xfId="3510" xr:uid="{D4DB389A-03FD-404D-B268-69EAA0304497}"/>
    <cellStyle name="Comma 2 2 4 3 3 2 2" xfId="18110" xr:uid="{1DA35FAA-BC82-4E6B-AB01-5DDFFA453770}"/>
    <cellStyle name="Comma 2 2 4 3 3 2 2 2" xfId="54618" xr:uid="{F32AC82C-C20F-45E1-9150-6CA30CF0C7F2}"/>
    <cellStyle name="Comma 2 2 4 3 3 2 2 3" xfId="36364" xr:uid="{21C2B1D5-923F-413E-8787-C64F477D8007}"/>
    <cellStyle name="Comma 2 2 4 3 3 2 3" xfId="14460" xr:uid="{84F70F9C-DE39-49F1-A928-B3007E09F399}"/>
    <cellStyle name="Comma 2 2 4 3 3 2 3 2" xfId="50968" xr:uid="{14F05B57-8314-4DD1-BA17-D6D7B49397A9}"/>
    <cellStyle name="Comma 2 2 4 3 3 2 3 3" xfId="32714" xr:uid="{B44A692B-C0C4-488B-9B3B-1E5171711A9F}"/>
    <cellStyle name="Comma 2 2 4 3 3 2 4" xfId="10810" xr:uid="{0C588EF2-386A-4329-B492-6E28F6A71CE9}"/>
    <cellStyle name="Comma 2 2 4 3 3 2 4 2" xfId="47318" xr:uid="{F610B4AE-6F8A-42C9-8BC6-4E9EE40DD2A5}"/>
    <cellStyle name="Comma 2 2 4 3 3 2 4 3" xfId="29064" xr:uid="{93255F2B-0276-4A5C-9D5E-78FAF392BCD5}"/>
    <cellStyle name="Comma 2 2 4 3 3 2 5" xfId="7160" xr:uid="{1EA13C0C-1717-4054-B9D4-D733DFA7F481}"/>
    <cellStyle name="Comma 2 2 4 3 3 2 5 2" xfId="43668" xr:uid="{D9645F6F-8282-4E9A-A191-2C1C887D8406}"/>
    <cellStyle name="Comma 2 2 4 3 3 2 5 3" xfId="25414" xr:uid="{BF116B49-6208-4619-8FC3-6D280EEC6CD9}"/>
    <cellStyle name="Comma 2 2 4 3 3 2 6" xfId="40018" xr:uid="{40169C36-B2C2-4C80-ABC2-9AF95EFC9203}"/>
    <cellStyle name="Comma 2 2 4 3 3 2 7" xfId="21764" xr:uid="{EF919316-41C8-4E09-ACE5-A601DB0AC6C2}"/>
    <cellStyle name="Comma 2 2 4 3 3 3" xfId="2780" xr:uid="{B1B3AD95-D022-41E0-86CB-2C5AB84D5F43}"/>
    <cellStyle name="Comma 2 2 4 3 3 3 2" xfId="17380" xr:uid="{B2492A22-4AA3-46A3-932E-A28EB07865FF}"/>
    <cellStyle name="Comma 2 2 4 3 3 3 2 2" xfId="53888" xr:uid="{917D715D-4CB6-4439-9C6F-2477B69C8644}"/>
    <cellStyle name="Comma 2 2 4 3 3 3 2 3" xfId="35634" xr:uid="{1008C6FB-DA19-4C8C-82DE-33A8E7307D41}"/>
    <cellStyle name="Comma 2 2 4 3 3 3 3" xfId="13730" xr:uid="{DB8332E3-B8F9-407F-9FA3-19EB0CD99F5B}"/>
    <cellStyle name="Comma 2 2 4 3 3 3 3 2" xfId="50238" xr:uid="{7D9CBDD3-E181-4F61-9281-7B3A10DCE060}"/>
    <cellStyle name="Comma 2 2 4 3 3 3 3 3" xfId="31984" xr:uid="{E7D6F6AD-61F0-4D48-800F-8747F6C78F43}"/>
    <cellStyle name="Comma 2 2 4 3 3 3 4" xfId="10080" xr:uid="{4EC76CF5-0236-41FB-A8A2-9F687E4583C0}"/>
    <cellStyle name="Comma 2 2 4 3 3 3 4 2" xfId="46588" xr:uid="{C0267529-B4AA-46F6-A944-F7F6912C4FA7}"/>
    <cellStyle name="Comma 2 2 4 3 3 3 4 3" xfId="28334" xr:uid="{D46FBB76-718E-4AF2-BD98-CF86B154FD6F}"/>
    <cellStyle name="Comma 2 2 4 3 3 3 5" xfId="6430" xr:uid="{B1F03AB0-F935-4098-9940-304D54D8715D}"/>
    <cellStyle name="Comma 2 2 4 3 3 3 5 2" xfId="42938" xr:uid="{321B8A61-6230-4DCF-B761-D67FEDCBF3ED}"/>
    <cellStyle name="Comma 2 2 4 3 3 3 5 3" xfId="24684" xr:uid="{40FA5D21-9D61-441F-A411-DA8C441EF76F}"/>
    <cellStyle name="Comma 2 2 4 3 3 3 6" xfId="39288" xr:uid="{9A4D651C-2771-4A4C-B119-B183417C8AA7}"/>
    <cellStyle name="Comma 2 2 4 3 3 3 7" xfId="21034" xr:uid="{FE69B573-0573-496C-86AE-197326266186}"/>
    <cellStyle name="Comma 2 2 4 3 3 4" xfId="2050" xr:uid="{598BB5EF-5DE5-4795-9468-1FE78FB84B74}"/>
    <cellStyle name="Comma 2 2 4 3 3 4 2" xfId="16650" xr:uid="{51A78117-B44D-4E65-8BFA-C26AACA090F7}"/>
    <cellStyle name="Comma 2 2 4 3 3 4 2 2" xfId="53158" xr:uid="{7BF8FAE9-75EC-4945-BF75-C9E65966BBDE}"/>
    <cellStyle name="Comma 2 2 4 3 3 4 2 3" xfId="34904" xr:uid="{792B1642-A966-40C3-AB0E-461159EA047E}"/>
    <cellStyle name="Comma 2 2 4 3 3 4 3" xfId="13000" xr:uid="{E76CDFC6-18C9-4243-B0B4-FCE0531820EE}"/>
    <cellStyle name="Comma 2 2 4 3 3 4 3 2" xfId="49508" xr:uid="{B3210D16-ADE6-4A8C-A3B8-F6AE65963363}"/>
    <cellStyle name="Comma 2 2 4 3 3 4 3 3" xfId="31254" xr:uid="{57E5381D-68A1-4833-854B-E86CE4DCACD8}"/>
    <cellStyle name="Comma 2 2 4 3 3 4 4" xfId="9350" xr:uid="{D3DB564D-D7FB-46BF-82D8-A3D5AE25CB47}"/>
    <cellStyle name="Comma 2 2 4 3 3 4 4 2" xfId="45858" xr:uid="{B894599B-2301-4026-9E44-4B88D07DDE2E}"/>
    <cellStyle name="Comma 2 2 4 3 3 4 4 3" xfId="27604" xr:uid="{350904B9-D827-43DD-B679-713FDD7B0C13}"/>
    <cellStyle name="Comma 2 2 4 3 3 4 5" xfId="5700" xr:uid="{71703A59-CF7A-4C8D-A075-1F60EA69C6E9}"/>
    <cellStyle name="Comma 2 2 4 3 3 4 5 2" xfId="42208" xr:uid="{78B9A43E-D95F-4E1E-AF17-11BC4621B69F}"/>
    <cellStyle name="Comma 2 2 4 3 3 4 5 3" xfId="23954" xr:uid="{5C6A7E1C-B456-4556-B5D9-474A2FFB2CA2}"/>
    <cellStyle name="Comma 2 2 4 3 3 4 6" xfId="38558" xr:uid="{F50C8344-1084-4003-B54C-D04090158056}"/>
    <cellStyle name="Comma 2 2 4 3 3 4 7" xfId="20304" xr:uid="{E7C2ED72-1C95-4DDC-8814-E64BB168DEBE}"/>
    <cellStyle name="Comma 2 2 4 3 3 5" xfId="1320" xr:uid="{A641DE97-38C3-4AB7-9683-2F162B7BA3AD}"/>
    <cellStyle name="Comma 2 2 4 3 3 5 2" xfId="15920" xr:uid="{321E800E-21D8-4771-B8DF-78C74EE0C6B8}"/>
    <cellStyle name="Comma 2 2 4 3 3 5 2 2" xfId="52428" xr:uid="{71476C45-E73A-468A-99B1-24B0827BCEF8}"/>
    <cellStyle name="Comma 2 2 4 3 3 5 2 3" xfId="34174" xr:uid="{E69CD91A-7765-497A-9D12-9B97D340219F}"/>
    <cellStyle name="Comma 2 2 4 3 3 5 3" xfId="12270" xr:uid="{2EF291CA-1B5A-4044-81E3-904B5CF7CA1E}"/>
    <cellStyle name="Comma 2 2 4 3 3 5 3 2" xfId="48778" xr:uid="{A6C49072-89A9-4F2E-895C-E0EBAA6E2E4A}"/>
    <cellStyle name="Comma 2 2 4 3 3 5 3 3" xfId="30524" xr:uid="{D5114D03-D918-458A-AC5D-04875F41E462}"/>
    <cellStyle name="Comma 2 2 4 3 3 5 4" xfId="8620" xr:uid="{26D829ED-A073-4B0A-A19B-BB5BED6ADE27}"/>
    <cellStyle name="Comma 2 2 4 3 3 5 4 2" xfId="45128" xr:uid="{DFFAFC63-71B9-4E06-BAFC-E8620A7994E8}"/>
    <cellStyle name="Comma 2 2 4 3 3 5 4 3" xfId="26874" xr:uid="{758DAC8F-DB58-4F16-AAC4-A3EC336FC7C2}"/>
    <cellStyle name="Comma 2 2 4 3 3 5 5" xfId="4970" xr:uid="{2B5C8630-207E-4DDF-89DC-365AD5A76091}"/>
    <cellStyle name="Comma 2 2 4 3 3 5 5 2" xfId="41478" xr:uid="{9267A2DE-715F-46A3-8009-40E87922A0D9}"/>
    <cellStyle name="Comma 2 2 4 3 3 5 5 3" xfId="23224" xr:uid="{6032175B-09E5-40EC-8544-462067A789B9}"/>
    <cellStyle name="Comma 2 2 4 3 3 5 6" xfId="37828" xr:uid="{D86342FD-2805-48B5-ACF0-5AB6AF0CF22C}"/>
    <cellStyle name="Comma 2 2 4 3 3 5 7" xfId="19574" xr:uid="{C706ACEF-DED6-414B-A11D-2A0D699BDCEB}"/>
    <cellStyle name="Comma 2 2 4 3 3 6" xfId="15190" xr:uid="{5C509B3F-9B84-4382-AF29-B7FD1D59C455}"/>
    <cellStyle name="Comma 2 2 4 3 3 6 2" xfId="51698" xr:uid="{90515011-2BA1-4ECB-B4A2-B41BCB491138}"/>
    <cellStyle name="Comma 2 2 4 3 3 6 3" xfId="33444" xr:uid="{DD283ED7-7A11-4E91-9AEB-2ECD94D74838}"/>
    <cellStyle name="Comma 2 2 4 3 3 7" xfId="11540" xr:uid="{FD3CB30E-D173-4CEB-ADD1-655FA96769EA}"/>
    <cellStyle name="Comma 2 2 4 3 3 7 2" xfId="48048" xr:uid="{E2261648-EC28-4FAF-BD34-567CF7C09436}"/>
    <cellStyle name="Comma 2 2 4 3 3 7 3" xfId="29794" xr:uid="{D9D2C8C7-0B43-46F6-A96E-67DA0B0B922A}"/>
    <cellStyle name="Comma 2 2 4 3 3 8" xfId="7890" xr:uid="{D5A54D07-AAE1-41F0-BF84-AFE8141DF2E7}"/>
    <cellStyle name="Comma 2 2 4 3 3 8 2" xfId="44398" xr:uid="{B157F437-28F5-410C-BA69-0AC177891987}"/>
    <cellStyle name="Comma 2 2 4 3 3 8 3" xfId="26144" xr:uid="{68E4D1C0-9647-4EDD-9DF1-B228CB084392}"/>
    <cellStyle name="Comma 2 2 4 3 3 9" xfId="4240" xr:uid="{4754EAED-407D-4565-A178-BB10E0C53577}"/>
    <cellStyle name="Comma 2 2 4 3 3 9 2" xfId="40748" xr:uid="{EEBEF457-E4D0-463D-8F24-370A8C8D5BA1}"/>
    <cellStyle name="Comma 2 2 4 3 3 9 3" xfId="22494" xr:uid="{6937377F-EDAF-4B0D-83BE-FB25EC3A9B82}"/>
    <cellStyle name="Comma 2 2 4 3 4" xfId="486" xr:uid="{077C71AF-080D-4F9C-B4AE-DD9F76527409}"/>
    <cellStyle name="Comma 2 2 4 3 4 10" xfId="36994" xr:uid="{BF98BCF9-2BD0-4E71-B88B-671629011A04}"/>
    <cellStyle name="Comma 2 2 4 3 4 11" xfId="18740" xr:uid="{625F7AEC-5E2D-4372-B333-6DFFFCA3A31A}"/>
    <cellStyle name="Comma 2 2 4 3 4 2" xfId="3406" xr:uid="{1D39B845-C477-4A81-81A4-E794FFBF775B}"/>
    <cellStyle name="Comma 2 2 4 3 4 2 2" xfId="18006" xr:uid="{24296274-3B15-49A4-888F-5FD3B4152E15}"/>
    <cellStyle name="Comma 2 2 4 3 4 2 2 2" xfId="54514" xr:uid="{65365BCB-22E9-495F-B280-C9C6510D663C}"/>
    <cellStyle name="Comma 2 2 4 3 4 2 2 3" xfId="36260" xr:uid="{CCC3FE60-2C79-4BBB-95D3-22C5711B9A3A}"/>
    <cellStyle name="Comma 2 2 4 3 4 2 3" xfId="14356" xr:uid="{63A3C227-DA05-4FA9-8070-631872682ECE}"/>
    <cellStyle name="Comma 2 2 4 3 4 2 3 2" xfId="50864" xr:uid="{97399F24-2E94-41EE-AAFD-E709C65F6091}"/>
    <cellStyle name="Comma 2 2 4 3 4 2 3 3" xfId="32610" xr:uid="{5592F178-1851-45E5-AF74-04E53BE67338}"/>
    <cellStyle name="Comma 2 2 4 3 4 2 4" xfId="10706" xr:uid="{810F966A-BAA5-43F3-A998-BC45E895C7B1}"/>
    <cellStyle name="Comma 2 2 4 3 4 2 4 2" xfId="47214" xr:uid="{88C693FE-9DF4-44CD-A4A4-074F3DED32F9}"/>
    <cellStyle name="Comma 2 2 4 3 4 2 4 3" xfId="28960" xr:uid="{C6D14194-01B2-4E2A-984F-924EA2E4BD2D}"/>
    <cellStyle name="Comma 2 2 4 3 4 2 5" xfId="7056" xr:uid="{D55CC4D5-F979-4561-921C-0E19F27B9E90}"/>
    <cellStyle name="Comma 2 2 4 3 4 2 5 2" xfId="43564" xr:uid="{7CAE1BE9-CE95-4EA5-83F2-FD6B5CF41026}"/>
    <cellStyle name="Comma 2 2 4 3 4 2 5 3" xfId="25310" xr:uid="{A621B255-E4FD-4824-9E7A-29D8A5E5FCA7}"/>
    <cellStyle name="Comma 2 2 4 3 4 2 6" xfId="39914" xr:uid="{9A1DDE2F-19D8-466F-BCDF-BC1DF4D7EFB4}"/>
    <cellStyle name="Comma 2 2 4 3 4 2 7" xfId="21660" xr:uid="{5C13DFE5-997C-433D-A054-D194FD034AFF}"/>
    <cellStyle name="Comma 2 2 4 3 4 3" xfId="2676" xr:uid="{50264488-8533-47C8-A6D1-C315CF9E51CC}"/>
    <cellStyle name="Comma 2 2 4 3 4 3 2" xfId="17276" xr:uid="{059B68FB-12BA-44D6-99F6-83846852F661}"/>
    <cellStyle name="Comma 2 2 4 3 4 3 2 2" xfId="53784" xr:uid="{13CBDEF8-E54A-442F-AA9B-FC2B4CFEBA30}"/>
    <cellStyle name="Comma 2 2 4 3 4 3 2 3" xfId="35530" xr:uid="{040B0C94-6462-4BE3-93B5-2B24E826A5B8}"/>
    <cellStyle name="Comma 2 2 4 3 4 3 3" xfId="13626" xr:uid="{92C20DCF-63F3-4019-B891-C08CFBF7090A}"/>
    <cellStyle name="Comma 2 2 4 3 4 3 3 2" xfId="50134" xr:uid="{5278B08C-882C-4C39-BEAB-E63023CEA571}"/>
    <cellStyle name="Comma 2 2 4 3 4 3 3 3" xfId="31880" xr:uid="{724AB9C5-61EE-4B05-BC49-2FE07F0F4A23}"/>
    <cellStyle name="Comma 2 2 4 3 4 3 4" xfId="9976" xr:uid="{124959A5-6521-4697-8BFA-204952F663DD}"/>
    <cellStyle name="Comma 2 2 4 3 4 3 4 2" xfId="46484" xr:uid="{AC9AB604-BDD8-421E-944E-946F8BC23B7E}"/>
    <cellStyle name="Comma 2 2 4 3 4 3 4 3" xfId="28230" xr:uid="{2DE327E3-1B52-41F8-9B4E-4CE93811DB38}"/>
    <cellStyle name="Comma 2 2 4 3 4 3 5" xfId="6326" xr:uid="{A96BF9DC-557A-47CD-9290-D91D554C0ED8}"/>
    <cellStyle name="Comma 2 2 4 3 4 3 5 2" xfId="42834" xr:uid="{B90C0A3E-15E5-4151-B584-B605CC19BB2D}"/>
    <cellStyle name="Comma 2 2 4 3 4 3 5 3" xfId="24580" xr:uid="{6831F4BF-33C2-4755-9B23-FEAA06C4EA16}"/>
    <cellStyle name="Comma 2 2 4 3 4 3 6" xfId="39184" xr:uid="{0D424186-3417-4A1C-AA08-C8B1630E63F5}"/>
    <cellStyle name="Comma 2 2 4 3 4 3 7" xfId="20930" xr:uid="{2114ED1D-2AE2-4259-98B5-A349E89DD398}"/>
    <cellStyle name="Comma 2 2 4 3 4 4" xfId="1946" xr:uid="{F14E7248-9659-4DB3-8E65-4E487B6F4898}"/>
    <cellStyle name="Comma 2 2 4 3 4 4 2" xfId="16546" xr:uid="{5156CF42-EBD3-4BA7-BFD9-382AB6D4AC24}"/>
    <cellStyle name="Comma 2 2 4 3 4 4 2 2" xfId="53054" xr:uid="{4CB0D7C2-5BBC-4204-B2EA-0426091E9454}"/>
    <cellStyle name="Comma 2 2 4 3 4 4 2 3" xfId="34800" xr:uid="{910A12AD-3C77-4805-9CC2-B10C34A35FDB}"/>
    <cellStyle name="Comma 2 2 4 3 4 4 3" xfId="12896" xr:uid="{7A40F8C6-DEDE-4281-A3A3-2740CC349B3F}"/>
    <cellStyle name="Comma 2 2 4 3 4 4 3 2" xfId="49404" xr:uid="{09C139C4-1A8C-4BE1-8569-4E4295510ED0}"/>
    <cellStyle name="Comma 2 2 4 3 4 4 3 3" xfId="31150" xr:uid="{E9D7C415-7E77-4C7D-B0CB-20BA5CE96B61}"/>
    <cellStyle name="Comma 2 2 4 3 4 4 4" xfId="9246" xr:uid="{4AD3A4DD-2BCC-4FC2-A04A-DA43AF1D94E5}"/>
    <cellStyle name="Comma 2 2 4 3 4 4 4 2" xfId="45754" xr:uid="{49D75B1C-8752-4956-9DA0-DA8268C3C519}"/>
    <cellStyle name="Comma 2 2 4 3 4 4 4 3" xfId="27500" xr:uid="{BC440CC3-74F9-46B8-85DD-DD3A221C5663}"/>
    <cellStyle name="Comma 2 2 4 3 4 4 5" xfId="5596" xr:uid="{64525E59-B27A-4B02-9E58-8CEF81F34347}"/>
    <cellStyle name="Comma 2 2 4 3 4 4 5 2" xfId="42104" xr:uid="{EE08A8BA-896C-4ACE-9C83-B18660C02FC7}"/>
    <cellStyle name="Comma 2 2 4 3 4 4 5 3" xfId="23850" xr:uid="{FC33DEC6-60BF-453C-9B43-9EC1F8CEE86C}"/>
    <cellStyle name="Comma 2 2 4 3 4 4 6" xfId="38454" xr:uid="{C046E754-E367-49C8-9A1C-4769DC4B998F}"/>
    <cellStyle name="Comma 2 2 4 3 4 4 7" xfId="20200" xr:uid="{08897C5E-B685-485D-A4AC-4726BB51B0C2}"/>
    <cellStyle name="Comma 2 2 4 3 4 5" xfId="1216" xr:uid="{631FF81F-AB20-422F-AF6F-A6BC29582910}"/>
    <cellStyle name="Comma 2 2 4 3 4 5 2" xfId="15816" xr:uid="{311B1646-13EB-4203-B461-974CB484143E}"/>
    <cellStyle name="Comma 2 2 4 3 4 5 2 2" xfId="52324" xr:uid="{DDDD8C6D-F1FC-4E1B-B4D5-B6433C0522F5}"/>
    <cellStyle name="Comma 2 2 4 3 4 5 2 3" xfId="34070" xr:uid="{C1CED29B-A4D5-4F24-A316-54310A8DBA02}"/>
    <cellStyle name="Comma 2 2 4 3 4 5 3" xfId="12166" xr:uid="{8A7C7572-43D9-4EAA-9B14-8ED9629B5FEB}"/>
    <cellStyle name="Comma 2 2 4 3 4 5 3 2" xfId="48674" xr:uid="{EF36B617-13AF-49D6-A51E-586F8F10AB4A}"/>
    <cellStyle name="Comma 2 2 4 3 4 5 3 3" xfId="30420" xr:uid="{20AC4B8F-4E84-423F-9AFB-AFA14C522567}"/>
    <cellStyle name="Comma 2 2 4 3 4 5 4" xfId="8516" xr:uid="{A746D94D-EEFE-4F5D-B4FE-389FDE7B8CDE}"/>
    <cellStyle name="Comma 2 2 4 3 4 5 4 2" xfId="45024" xr:uid="{9E7683F6-4ADF-4E06-8A0E-07DA0ED80C75}"/>
    <cellStyle name="Comma 2 2 4 3 4 5 4 3" xfId="26770" xr:uid="{DDAF7C74-9FAB-46A5-ACBA-7818F4C9DA5D}"/>
    <cellStyle name="Comma 2 2 4 3 4 5 5" xfId="4866" xr:uid="{7F1422A7-95A9-470E-AA03-E7DE39E42646}"/>
    <cellStyle name="Comma 2 2 4 3 4 5 5 2" xfId="41374" xr:uid="{45CA23E7-BB1C-4641-80F2-54F3FFEDABA6}"/>
    <cellStyle name="Comma 2 2 4 3 4 5 5 3" xfId="23120" xr:uid="{AECF8B8F-9E8B-4FDB-9190-E71283E63A87}"/>
    <cellStyle name="Comma 2 2 4 3 4 5 6" xfId="37724" xr:uid="{EC176729-2CA7-4772-A27B-D2830E41C413}"/>
    <cellStyle name="Comma 2 2 4 3 4 5 7" xfId="19470" xr:uid="{BAB4E02D-D3C5-4681-A29E-BDEFBBE56B97}"/>
    <cellStyle name="Comma 2 2 4 3 4 6" xfId="15086" xr:uid="{4159109D-E522-4217-A8DD-A12C688A39A6}"/>
    <cellStyle name="Comma 2 2 4 3 4 6 2" xfId="51594" xr:uid="{B158FEC2-2B8B-495A-AA26-8711A859073F}"/>
    <cellStyle name="Comma 2 2 4 3 4 6 3" xfId="33340" xr:uid="{FDE5B9D6-04FB-4EE4-B11B-8FDAEFAE12ED}"/>
    <cellStyle name="Comma 2 2 4 3 4 7" xfId="11436" xr:uid="{F1DEAF51-6E9F-4711-B28A-028C8C415196}"/>
    <cellStyle name="Comma 2 2 4 3 4 7 2" xfId="47944" xr:uid="{B5F09E29-5FC8-4CE8-9D6B-5D35ED408749}"/>
    <cellStyle name="Comma 2 2 4 3 4 7 3" xfId="29690" xr:uid="{3BD423C9-F7CF-44EF-B425-9FA0757F0CAB}"/>
    <cellStyle name="Comma 2 2 4 3 4 8" xfId="7786" xr:uid="{5EE668BC-757B-48E0-9767-E707BDF24567}"/>
    <cellStyle name="Comma 2 2 4 3 4 8 2" xfId="44294" xr:uid="{8D1C59EE-8857-4D01-88E4-F7239A974635}"/>
    <cellStyle name="Comma 2 2 4 3 4 8 3" xfId="26040" xr:uid="{3BDF9937-BB86-4B14-9E63-7FE7BDD57ADF}"/>
    <cellStyle name="Comma 2 2 4 3 4 9" xfId="4136" xr:uid="{24F68D5F-1B9F-4558-A85E-BB9C96410312}"/>
    <cellStyle name="Comma 2 2 4 3 4 9 2" xfId="40644" xr:uid="{026A349D-672F-44C0-9F3D-EE2B11E6D500}"/>
    <cellStyle name="Comma 2 2 4 3 4 9 3" xfId="22390" xr:uid="{2BDE40B8-DD0D-4348-B188-544AA224E12F}"/>
    <cellStyle name="Comma 2 2 4 3 5" xfId="382" xr:uid="{2B420ECC-EE64-408D-A92A-58A5EA7FCE9F}"/>
    <cellStyle name="Comma 2 2 4 3 5 10" xfId="36890" xr:uid="{307370D2-1D1F-4687-9C50-8A3A3354EE1F}"/>
    <cellStyle name="Comma 2 2 4 3 5 11" xfId="18636" xr:uid="{A1E18ACC-C3D4-44CD-AE30-075F1F27C020}"/>
    <cellStyle name="Comma 2 2 4 3 5 2" xfId="3302" xr:uid="{3E9F52FD-5B40-4866-B35A-12C2591B6059}"/>
    <cellStyle name="Comma 2 2 4 3 5 2 2" xfId="17902" xr:uid="{03F3E738-90DD-4206-925C-8DDC44E0783B}"/>
    <cellStyle name="Comma 2 2 4 3 5 2 2 2" xfId="54410" xr:uid="{0053814F-7476-4FA9-A759-207E76A0D2EE}"/>
    <cellStyle name="Comma 2 2 4 3 5 2 2 3" xfId="36156" xr:uid="{0A17C666-C91D-4557-AF53-D28B3F3CEE79}"/>
    <cellStyle name="Comma 2 2 4 3 5 2 3" xfId="14252" xr:uid="{743F2A41-565B-4515-828B-48C06B98F5DB}"/>
    <cellStyle name="Comma 2 2 4 3 5 2 3 2" xfId="50760" xr:uid="{6FAC745B-37F0-4B1C-9D1D-67AAB2194022}"/>
    <cellStyle name="Comma 2 2 4 3 5 2 3 3" xfId="32506" xr:uid="{F1485CE3-A0FD-49B0-9872-029AB10EF60E}"/>
    <cellStyle name="Comma 2 2 4 3 5 2 4" xfId="10602" xr:uid="{A16A7DB3-D638-4175-A1CB-29D5948FFA81}"/>
    <cellStyle name="Comma 2 2 4 3 5 2 4 2" xfId="47110" xr:uid="{E1BD863B-82A5-469B-A860-904D2009FA8F}"/>
    <cellStyle name="Comma 2 2 4 3 5 2 4 3" xfId="28856" xr:uid="{54C3E81A-741A-43B0-BC68-0BA191889132}"/>
    <cellStyle name="Comma 2 2 4 3 5 2 5" xfId="6952" xr:uid="{2F84E83D-CC59-4566-A5EC-1157380F4871}"/>
    <cellStyle name="Comma 2 2 4 3 5 2 5 2" xfId="43460" xr:uid="{95EE0D4E-4236-4EEA-AB57-C179FC3CF582}"/>
    <cellStyle name="Comma 2 2 4 3 5 2 5 3" xfId="25206" xr:uid="{E6BDC504-540C-4373-9E24-EB837CCBE952}"/>
    <cellStyle name="Comma 2 2 4 3 5 2 6" xfId="39810" xr:uid="{FED4C1EB-602A-4A25-B105-DB3BF4887652}"/>
    <cellStyle name="Comma 2 2 4 3 5 2 7" xfId="21556" xr:uid="{54DDBA00-D86A-4A2A-8E23-711C70924D79}"/>
    <cellStyle name="Comma 2 2 4 3 5 3" xfId="2572" xr:uid="{7D91FF76-F106-4CEA-8E47-BF49718A1DE0}"/>
    <cellStyle name="Comma 2 2 4 3 5 3 2" xfId="17172" xr:uid="{ABA10C07-FC56-49F6-8FA2-F5EC90009B0D}"/>
    <cellStyle name="Comma 2 2 4 3 5 3 2 2" xfId="53680" xr:uid="{ABCD8EBD-A337-41CF-BF62-86EE89BDF7E2}"/>
    <cellStyle name="Comma 2 2 4 3 5 3 2 3" xfId="35426" xr:uid="{7A6EF6BB-BC2F-458A-98AF-E0DDA214C220}"/>
    <cellStyle name="Comma 2 2 4 3 5 3 3" xfId="13522" xr:uid="{45ADC42C-4808-4FFF-99BB-22457B9BDDA8}"/>
    <cellStyle name="Comma 2 2 4 3 5 3 3 2" xfId="50030" xr:uid="{FB85A8F9-EF30-484F-B0D6-C45F573F59E2}"/>
    <cellStyle name="Comma 2 2 4 3 5 3 3 3" xfId="31776" xr:uid="{D17B9853-46D1-4C8B-9D0C-389CD7AAF0C4}"/>
    <cellStyle name="Comma 2 2 4 3 5 3 4" xfId="9872" xr:uid="{6C164C2A-91C1-4C62-996B-B4F4A5BD23D1}"/>
    <cellStyle name="Comma 2 2 4 3 5 3 4 2" xfId="46380" xr:uid="{2FE240BD-D860-454C-9DD4-94AFCD4BB32F}"/>
    <cellStyle name="Comma 2 2 4 3 5 3 4 3" xfId="28126" xr:uid="{F8020D68-F185-49C2-8FF7-150322106EDB}"/>
    <cellStyle name="Comma 2 2 4 3 5 3 5" xfId="6222" xr:uid="{591DDD9C-1DB6-476E-A897-61F67CF7E19D}"/>
    <cellStyle name="Comma 2 2 4 3 5 3 5 2" xfId="42730" xr:uid="{016FD9A2-29F7-42B7-886D-E3E37660B8B5}"/>
    <cellStyle name="Comma 2 2 4 3 5 3 5 3" xfId="24476" xr:uid="{6F93A454-B573-48B0-85DB-1713D6B3AE36}"/>
    <cellStyle name="Comma 2 2 4 3 5 3 6" xfId="39080" xr:uid="{2DA617D6-1EEB-4934-942C-FC2D4E42BB95}"/>
    <cellStyle name="Comma 2 2 4 3 5 3 7" xfId="20826" xr:uid="{1456BCB0-3DEE-4303-9C8E-CDABE7099AD9}"/>
    <cellStyle name="Comma 2 2 4 3 5 4" xfId="1842" xr:uid="{A1409824-DB08-4D48-9482-742CA2362194}"/>
    <cellStyle name="Comma 2 2 4 3 5 4 2" xfId="16442" xr:uid="{89BFE110-6F60-4A2E-A388-2783A1B5C2A0}"/>
    <cellStyle name="Comma 2 2 4 3 5 4 2 2" xfId="52950" xr:uid="{781BC780-372B-4D1C-ABD0-C36EA1C320EF}"/>
    <cellStyle name="Comma 2 2 4 3 5 4 2 3" xfId="34696" xr:uid="{B8A1F283-FE2B-4468-9150-4B5C8CF42A9B}"/>
    <cellStyle name="Comma 2 2 4 3 5 4 3" xfId="12792" xr:uid="{A54A93BD-ADB0-414B-B90C-F1BDFD2963E6}"/>
    <cellStyle name="Comma 2 2 4 3 5 4 3 2" xfId="49300" xr:uid="{07DA3D17-A39E-46D4-8C96-F209076F82E2}"/>
    <cellStyle name="Comma 2 2 4 3 5 4 3 3" xfId="31046" xr:uid="{D264AA1D-3937-47E4-8505-24EC9FACA970}"/>
    <cellStyle name="Comma 2 2 4 3 5 4 4" xfId="9142" xr:uid="{ED4F731B-E068-4A28-BB4B-61C931B20883}"/>
    <cellStyle name="Comma 2 2 4 3 5 4 4 2" xfId="45650" xr:uid="{E4C9304F-795E-4585-B3E9-FAA56DBA8F24}"/>
    <cellStyle name="Comma 2 2 4 3 5 4 4 3" xfId="27396" xr:uid="{B356ACFF-52CC-408A-A37B-613D8CAE7093}"/>
    <cellStyle name="Comma 2 2 4 3 5 4 5" xfId="5492" xr:uid="{1BC90CB9-0A76-4E29-9150-1EE13A9069CB}"/>
    <cellStyle name="Comma 2 2 4 3 5 4 5 2" xfId="42000" xr:uid="{52708A2C-884E-4E4A-847D-76569A6E1FE6}"/>
    <cellStyle name="Comma 2 2 4 3 5 4 5 3" xfId="23746" xr:uid="{26A07954-E3F7-411A-9C72-01F217AD48B6}"/>
    <cellStyle name="Comma 2 2 4 3 5 4 6" xfId="38350" xr:uid="{C475E9BC-1B6A-40D2-9BE0-B5428D028AE3}"/>
    <cellStyle name="Comma 2 2 4 3 5 4 7" xfId="20096" xr:uid="{08BF97B9-F879-43EF-A910-7FD4140970A2}"/>
    <cellStyle name="Comma 2 2 4 3 5 5" xfId="1112" xr:uid="{E3AE7EE2-29AD-4670-9E67-D23224069025}"/>
    <cellStyle name="Comma 2 2 4 3 5 5 2" xfId="15712" xr:uid="{340AB337-18F6-4861-B733-67E30FCFD7E0}"/>
    <cellStyle name="Comma 2 2 4 3 5 5 2 2" xfId="52220" xr:uid="{1797A5DB-FE60-4812-9A3C-AC5E2AC07E31}"/>
    <cellStyle name="Comma 2 2 4 3 5 5 2 3" xfId="33966" xr:uid="{8387CF51-FF11-489B-BD75-127FC4DCFD78}"/>
    <cellStyle name="Comma 2 2 4 3 5 5 3" xfId="12062" xr:uid="{A58D26A3-8786-4832-87F3-5FDF41AFCA88}"/>
    <cellStyle name="Comma 2 2 4 3 5 5 3 2" xfId="48570" xr:uid="{EB979804-4B7B-462D-87C1-92C146773FD5}"/>
    <cellStyle name="Comma 2 2 4 3 5 5 3 3" xfId="30316" xr:uid="{CE820B8E-5C41-4419-B2A0-AA4B634757BA}"/>
    <cellStyle name="Comma 2 2 4 3 5 5 4" xfId="8412" xr:uid="{1A14006E-D0E6-4312-8F21-1BBD40A616DA}"/>
    <cellStyle name="Comma 2 2 4 3 5 5 4 2" xfId="44920" xr:uid="{00D46CF1-EFB9-4557-BBC4-9E3EEBFC15D3}"/>
    <cellStyle name="Comma 2 2 4 3 5 5 4 3" xfId="26666" xr:uid="{3EC1EE22-B775-40F3-A3E3-C0156D181662}"/>
    <cellStyle name="Comma 2 2 4 3 5 5 5" xfId="4762" xr:uid="{EFA449D7-22EB-472A-862D-105F94AEEA03}"/>
    <cellStyle name="Comma 2 2 4 3 5 5 5 2" xfId="41270" xr:uid="{918C00B7-C62B-4125-863B-D7F0BE829C75}"/>
    <cellStyle name="Comma 2 2 4 3 5 5 5 3" xfId="23016" xr:uid="{BE4C0ACD-C8D5-45AC-90D1-C87D72E51DDF}"/>
    <cellStyle name="Comma 2 2 4 3 5 5 6" xfId="37620" xr:uid="{FAE19DD2-BEEB-4890-8532-320B872A1B42}"/>
    <cellStyle name="Comma 2 2 4 3 5 5 7" xfId="19366" xr:uid="{8603D787-5787-4F82-B053-ADBA80EBA1F6}"/>
    <cellStyle name="Comma 2 2 4 3 5 6" xfId="14982" xr:uid="{BCB8B3D5-54F9-492B-8F98-9DC3225FD770}"/>
    <cellStyle name="Comma 2 2 4 3 5 6 2" xfId="51490" xr:uid="{C78A56D3-5BD6-41E0-81CF-1380DF4094A4}"/>
    <cellStyle name="Comma 2 2 4 3 5 6 3" xfId="33236" xr:uid="{E932E0AD-8643-49D1-89BC-79007158DE14}"/>
    <cellStyle name="Comma 2 2 4 3 5 7" xfId="11332" xr:uid="{993EA12C-0EDE-4460-804E-439A5F7139D8}"/>
    <cellStyle name="Comma 2 2 4 3 5 7 2" xfId="47840" xr:uid="{9053055D-DF20-4350-80E4-ECAFE4E872EE}"/>
    <cellStyle name="Comma 2 2 4 3 5 7 3" xfId="29586" xr:uid="{39948E83-E2A3-41B3-9C8B-66290F9802C6}"/>
    <cellStyle name="Comma 2 2 4 3 5 8" xfId="7682" xr:uid="{59893257-0F87-4685-89AB-1244C854C364}"/>
    <cellStyle name="Comma 2 2 4 3 5 8 2" xfId="44190" xr:uid="{25A7962B-8306-40B6-9E42-6A95778053F1}"/>
    <cellStyle name="Comma 2 2 4 3 5 8 3" xfId="25936" xr:uid="{DED11F5B-87C5-485D-AB94-4C8C32C54602}"/>
    <cellStyle name="Comma 2 2 4 3 5 9" xfId="4032" xr:uid="{3F9EEDDE-3A2C-4641-8A9D-2A0920019DAB}"/>
    <cellStyle name="Comma 2 2 4 3 5 9 2" xfId="40540" xr:uid="{1529F555-1601-4A1D-9B5E-A324CB65E9E2}"/>
    <cellStyle name="Comma 2 2 4 3 5 9 3" xfId="22286" xr:uid="{D145E922-43FA-4360-BB32-E6B2320AC8EA}"/>
    <cellStyle name="Comma 2 2 4 3 6" xfId="278" xr:uid="{1A6C742F-6056-4515-8C8A-9BCD9985A2C7}"/>
    <cellStyle name="Comma 2 2 4 3 6 10" xfId="36786" xr:uid="{5B0B0422-E07A-4C10-9FFE-FF0857FDA827}"/>
    <cellStyle name="Comma 2 2 4 3 6 11" xfId="18532" xr:uid="{2DAE5625-C1F2-44FC-95CA-F0726665B52C}"/>
    <cellStyle name="Comma 2 2 4 3 6 2" xfId="3198" xr:uid="{77AEDDDF-0692-41F8-9BE3-AE0A034B3190}"/>
    <cellStyle name="Comma 2 2 4 3 6 2 2" xfId="17798" xr:uid="{63671418-CDBB-452E-9DE0-A32054F520C4}"/>
    <cellStyle name="Comma 2 2 4 3 6 2 2 2" xfId="54306" xr:uid="{B50578E4-0846-41EA-8E0A-43FC48865DBA}"/>
    <cellStyle name="Comma 2 2 4 3 6 2 2 3" xfId="36052" xr:uid="{C07FE79B-C21C-4AC5-8C3D-58CDB5391186}"/>
    <cellStyle name="Comma 2 2 4 3 6 2 3" xfId="14148" xr:uid="{8C349F56-FB25-4BF5-A695-3B0740ADFAD2}"/>
    <cellStyle name="Comma 2 2 4 3 6 2 3 2" xfId="50656" xr:uid="{FB5A3925-9E26-4627-831D-B29BFA14E965}"/>
    <cellStyle name="Comma 2 2 4 3 6 2 3 3" xfId="32402" xr:uid="{9B14A65A-E847-4672-B4BF-0B2228DB4A3C}"/>
    <cellStyle name="Comma 2 2 4 3 6 2 4" xfId="10498" xr:uid="{75EA827A-EE20-403B-93F6-1F563873C038}"/>
    <cellStyle name="Comma 2 2 4 3 6 2 4 2" xfId="47006" xr:uid="{7C0F98C7-F9A6-43F1-8023-72C33C30094C}"/>
    <cellStyle name="Comma 2 2 4 3 6 2 4 3" xfId="28752" xr:uid="{D3168EC6-6E2B-4970-85C7-05DDF9FEF65F}"/>
    <cellStyle name="Comma 2 2 4 3 6 2 5" xfId="6848" xr:uid="{D93FF2AE-944D-44DE-84FB-ACBEAC972AB7}"/>
    <cellStyle name="Comma 2 2 4 3 6 2 5 2" xfId="43356" xr:uid="{B0A6A3D6-209C-44D6-8CB4-6B1783350DCC}"/>
    <cellStyle name="Comma 2 2 4 3 6 2 5 3" xfId="25102" xr:uid="{58BA4D43-DC23-4DB7-9BED-4A77F841104A}"/>
    <cellStyle name="Comma 2 2 4 3 6 2 6" xfId="39706" xr:uid="{4E68A593-D30C-49C6-A3F6-9A20202A7DF1}"/>
    <cellStyle name="Comma 2 2 4 3 6 2 7" xfId="21452" xr:uid="{7002D3E2-6B5D-4C4F-9C84-662DF225F868}"/>
    <cellStyle name="Comma 2 2 4 3 6 3" xfId="2468" xr:uid="{7DE0D37D-673E-477E-AB23-B76B3CB29205}"/>
    <cellStyle name="Comma 2 2 4 3 6 3 2" xfId="17068" xr:uid="{DB8C5BE1-28D8-472B-B42E-5C2B216E9257}"/>
    <cellStyle name="Comma 2 2 4 3 6 3 2 2" xfId="53576" xr:uid="{EB32B4F7-97B6-4882-96B8-C486487B1314}"/>
    <cellStyle name="Comma 2 2 4 3 6 3 2 3" xfId="35322" xr:uid="{0B208EFE-52D8-482A-A2C9-321C9D8BB333}"/>
    <cellStyle name="Comma 2 2 4 3 6 3 3" xfId="13418" xr:uid="{23F1E73A-B47D-4D35-9683-33F7F223EFEB}"/>
    <cellStyle name="Comma 2 2 4 3 6 3 3 2" xfId="49926" xr:uid="{8E2FCBDD-64C9-4120-8D27-72ED1BF79DCD}"/>
    <cellStyle name="Comma 2 2 4 3 6 3 3 3" xfId="31672" xr:uid="{14324F67-E605-4401-A7E0-A81EC5430412}"/>
    <cellStyle name="Comma 2 2 4 3 6 3 4" xfId="9768" xr:uid="{D31FC05B-0613-4E60-AAD8-496B3E6394A7}"/>
    <cellStyle name="Comma 2 2 4 3 6 3 4 2" xfId="46276" xr:uid="{225CF88D-1552-43A4-AC14-472FACF982E1}"/>
    <cellStyle name="Comma 2 2 4 3 6 3 4 3" xfId="28022" xr:uid="{5201E059-1FD1-4F84-B4D2-8B606C229766}"/>
    <cellStyle name="Comma 2 2 4 3 6 3 5" xfId="6118" xr:uid="{CDD8EDFF-521C-4E8B-8D6B-6FBDE1CA3664}"/>
    <cellStyle name="Comma 2 2 4 3 6 3 5 2" xfId="42626" xr:uid="{A7C9619D-5B4B-4440-8280-AC9122D1B3D4}"/>
    <cellStyle name="Comma 2 2 4 3 6 3 5 3" xfId="24372" xr:uid="{A1DCD7C2-256B-4722-ACC6-8503F0507999}"/>
    <cellStyle name="Comma 2 2 4 3 6 3 6" xfId="38976" xr:uid="{72EFF67F-DA40-42C8-9E85-4B011FCF9907}"/>
    <cellStyle name="Comma 2 2 4 3 6 3 7" xfId="20722" xr:uid="{D0D98D8C-4CE1-40F8-A0BB-414846CA38B8}"/>
    <cellStyle name="Comma 2 2 4 3 6 4" xfId="1738" xr:uid="{64E8F19F-7E33-48ED-851E-FE6DEC4CE83F}"/>
    <cellStyle name="Comma 2 2 4 3 6 4 2" xfId="16338" xr:uid="{9B201A83-6DBA-41B1-A690-E3C70344F196}"/>
    <cellStyle name="Comma 2 2 4 3 6 4 2 2" xfId="52846" xr:uid="{5A600FD9-201C-41EF-B1B5-173E8CB58106}"/>
    <cellStyle name="Comma 2 2 4 3 6 4 2 3" xfId="34592" xr:uid="{F90D27B2-AEAF-4D55-9DD0-BC0A69B39638}"/>
    <cellStyle name="Comma 2 2 4 3 6 4 3" xfId="12688" xr:uid="{26479444-FE13-413A-8A35-F87339F17740}"/>
    <cellStyle name="Comma 2 2 4 3 6 4 3 2" xfId="49196" xr:uid="{F61C90B9-A072-42EC-8FBB-69BBD1A96C2D}"/>
    <cellStyle name="Comma 2 2 4 3 6 4 3 3" xfId="30942" xr:uid="{310E22B4-55BC-4303-ADDF-B7B701D75124}"/>
    <cellStyle name="Comma 2 2 4 3 6 4 4" xfId="9038" xr:uid="{4BCECD67-DB74-47C8-A346-1D3A658B5046}"/>
    <cellStyle name="Comma 2 2 4 3 6 4 4 2" xfId="45546" xr:uid="{4F46AAF5-30B4-4580-8E06-AECC4312C624}"/>
    <cellStyle name="Comma 2 2 4 3 6 4 4 3" xfId="27292" xr:uid="{BA4971BD-F498-4A34-80EE-13723FB3C6FB}"/>
    <cellStyle name="Comma 2 2 4 3 6 4 5" xfId="5388" xr:uid="{62398523-567D-4893-A9EE-FCA6303732ED}"/>
    <cellStyle name="Comma 2 2 4 3 6 4 5 2" xfId="41896" xr:uid="{612641CA-8745-4D34-B2AD-8C84DE926A13}"/>
    <cellStyle name="Comma 2 2 4 3 6 4 5 3" xfId="23642" xr:uid="{9F3A6A94-800E-4E0E-8B3D-6E424AF4DCC4}"/>
    <cellStyle name="Comma 2 2 4 3 6 4 6" xfId="38246" xr:uid="{636755E5-A061-4998-B76C-7CD82B847318}"/>
    <cellStyle name="Comma 2 2 4 3 6 4 7" xfId="19992" xr:uid="{ED5E02C9-0402-4191-B8E2-FCB99F5DC593}"/>
    <cellStyle name="Comma 2 2 4 3 6 5" xfId="1008" xr:uid="{F703E0D9-500A-45C8-B25E-07B39F257897}"/>
    <cellStyle name="Comma 2 2 4 3 6 5 2" xfId="15608" xr:uid="{E6C36AE2-E41B-4E0E-9117-372A2C27A652}"/>
    <cellStyle name="Comma 2 2 4 3 6 5 2 2" xfId="52116" xr:uid="{47041E51-1FF3-457B-9D42-B88644668854}"/>
    <cellStyle name="Comma 2 2 4 3 6 5 2 3" xfId="33862" xr:uid="{E5D0BE95-8FB8-4FDA-8175-15CF5056B5B5}"/>
    <cellStyle name="Comma 2 2 4 3 6 5 3" xfId="11958" xr:uid="{BAD0F60E-0435-4B6F-8569-E4BA1A7B68D2}"/>
    <cellStyle name="Comma 2 2 4 3 6 5 3 2" xfId="48466" xr:uid="{E715DF1E-FC6C-4F63-AA56-598A8A8EBF78}"/>
    <cellStyle name="Comma 2 2 4 3 6 5 3 3" xfId="30212" xr:uid="{2E4A7DAE-B15A-4314-951F-C0C81998A02B}"/>
    <cellStyle name="Comma 2 2 4 3 6 5 4" xfId="8308" xr:uid="{D42EED86-29C1-445D-8868-DBA865091B7E}"/>
    <cellStyle name="Comma 2 2 4 3 6 5 4 2" xfId="44816" xr:uid="{1FD87ED2-E872-4F7B-8F59-84466320FA30}"/>
    <cellStyle name="Comma 2 2 4 3 6 5 4 3" xfId="26562" xr:uid="{187D52EF-3690-428F-BAE5-3C69A55CA632}"/>
    <cellStyle name="Comma 2 2 4 3 6 5 5" xfId="4658" xr:uid="{02F21998-73C8-43FA-B2A4-45F11D101441}"/>
    <cellStyle name="Comma 2 2 4 3 6 5 5 2" xfId="41166" xr:uid="{4C2055CA-ED29-4065-A413-941BB5D8D287}"/>
    <cellStyle name="Comma 2 2 4 3 6 5 5 3" xfId="22912" xr:uid="{9633BB74-532F-48E4-A5B5-BADE30CF128C}"/>
    <cellStyle name="Comma 2 2 4 3 6 5 6" xfId="37516" xr:uid="{405791B8-5D11-469C-8FD5-0797D9877855}"/>
    <cellStyle name="Comma 2 2 4 3 6 5 7" xfId="19262" xr:uid="{FAC809FA-B51C-4129-83CB-1D7DC852EEC8}"/>
    <cellStyle name="Comma 2 2 4 3 6 6" xfId="14878" xr:uid="{2897CDBC-A34D-485D-B236-D8EB7DE76ADC}"/>
    <cellStyle name="Comma 2 2 4 3 6 6 2" xfId="51386" xr:uid="{5A037816-3018-4A34-A3B3-C08F5EF60017}"/>
    <cellStyle name="Comma 2 2 4 3 6 6 3" xfId="33132" xr:uid="{303E20D5-9E91-47E4-B790-41054444C829}"/>
    <cellStyle name="Comma 2 2 4 3 6 7" xfId="11228" xr:uid="{206BD445-6913-4103-BD74-96901F1CBDE0}"/>
    <cellStyle name="Comma 2 2 4 3 6 7 2" xfId="47736" xr:uid="{5BCFE9E7-872D-46EC-B670-4F8814ECB4CC}"/>
    <cellStyle name="Comma 2 2 4 3 6 7 3" xfId="29482" xr:uid="{79379015-CD05-4F4A-B05C-323C4DC76306}"/>
    <cellStyle name="Comma 2 2 4 3 6 8" xfId="7578" xr:uid="{A6B88404-DAF9-4930-AF9E-A8E02A9DA065}"/>
    <cellStyle name="Comma 2 2 4 3 6 8 2" xfId="44086" xr:uid="{91413715-5825-4015-AC75-341953E9435C}"/>
    <cellStyle name="Comma 2 2 4 3 6 8 3" xfId="25832" xr:uid="{D24EEF17-2A8F-40B0-BCF1-9CC78E8A8252}"/>
    <cellStyle name="Comma 2 2 4 3 6 9" xfId="3928" xr:uid="{3EB0C530-DFD0-4D59-9DFB-DBF3269D8E1A}"/>
    <cellStyle name="Comma 2 2 4 3 6 9 2" xfId="40436" xr:uid="{7398FFAD-4C2C-4C59-A8AD-FFA41D3BB1BD}"/>
    <cellStyle name="Comma 2 2 4 3 6 9 3" xfId="22182" xr:uid="{5EAF3348-BBB3-4D1B-AF97-37460ACD8689}"/>
    <cellStyle name="Comma 2 2 4 3 7" xfId="174" xr:uid="{FF8C9971-E0D2-44E0-8AD5-93CF1E36E2B8}"/>
    <cellStyle name="Comma 2 2 4 3 7 10" xfId="36682" xr:uid="{C2AF7F96-08E1-48D1-870B-9B9DB08E70A8}"/>
    <cellStyle name="Comma 2 2 4 3 7 11" xfId="18428" xr:uid="{115C01C6-5F8D-47AC-BE24-391BCDE35DB8}"/>
    <cellStyle name="Comma 2 2 4 3 7 2" xfId="3094" xr:uid="{05016C30-9503-419B-B5B5-4428797F497D}"/>
    <cellStyle name="Comma 2 2 4 3 7 2 2" xfId="17694" xr:uid="{2E09981D-47D2-4BC2-9B96-80418612405F}"/>
    <cellStyle name="Comma 2 2 4 3 7 2 2 2" xfId="54202" xr:uid="{7395560E-3EDF-42A1-BDE3-C7C388991C03}"/>
    <cellStyle name="Comma 2 2 4 3 7 2 2 3" xfId="35948" xr:uid="{A18286B5-21CD-494D-B75B-5B85273B52AF}"/>
    <cellStyle name="Comma 2 2 4 3 7 2 3" xfId="14044" xr:uid="{DDD1EC82-0222-42CC-90F8-B446DA5C12C7}"/>
    <cellStyle name="Comma 2 2 4 3 7 2 3 2" xfId="50552" xr:uid="{0F30B0C3-4456-4B8E-AE11-A9734F56C6D5}"/>
    <cellStyle name="Comma 2 2 4 3 7 2 3 3" xfId="32298" xr:uid="{AE4524B2-3A9D-4BA3-9CDC-6C17F72BE20B}"/>
    <cellStyle name="Comma 2 2 4 3 7 2 4" xfId="10394" xr:uid="{E416E868-E593-4177-BEE1-0FCD60562CA6}"/>
    <cellStyle name="Comma 2 2 4 3 7 2 4 2" xfId="46902" xr:uid="{588DFB28-17D2-40FB-9D4E-BDF5BD221AE9}"/>
    <cellStyle name="Comma 2 2 4 3 7 2 4 3" xfId="28648" xr:uid="{2815F515-85AD-468E-B5E5-4E94CA627B23}"/>
    <cellStyle name="Comma 2 2 4 3 7 2 5" xfId="6744" xr:uid="{ABD3C77F-CA3D-48ED-9DC1-AA6D0CA554C8}"/>
    <cellStyle name="Comma 2 2 4 3 7 2 5 2" xfId="43252" xr:uid="{EAF7B95B-15B1-41F5-B39F-BCCCF931D2BA}"/>
    <cellStyle name="Comma 2 2 4 3 7 2 5 3" xfId="24998" xr:uid="{A3D0B660-6257-487A-943D-BCF10870D8D1}"/>
    <cellStyle name="Comma 2 2 4 3 7 2 6" xfId="39602" xr:uid="{FFA99CBB-114D-46AA-935D-942C8D657CDD}"/>
    <cellStyle name="Comma 2 2 4 3 7 2 7" xfId="21348" xr:uid="{C6D567A3-69DA-48EC-85F3-4BA1845CA5DF}"/>
    <cellStyle name="Comma 2 2 4 3 7 3" xfId="2364" xr:uid="{B6B4CCC2-3636-4510-98D4-2A5F75E383EF}"/>
    <cellStyle name="Comma 2 2 4 3 7 3 2" xfId="16964" xr:uid="{A0B7E327-512D-4223-A840-7371DEE823D5}"/>
    <cellStyle name="Comma 2 2 4 3 7 3 2 2" xfId="53472" xr:uid="{A9748AFE-EAAF-491E-9017-AF92BC413479}"/>
    <cellStyle name="Comma 2 2 4 3 7 3 2 3" xfId="35218" xr:uid="{787F3C60-1E3A-45F6-9B8B-4911FFBF0198}"/>
    <cellStyle name="Comma 2 2 4 3 7 3 3" xfId="13314" xr:uid="{E465F607-12A3-4FF3-9DFB-CB87D5DFA949}"/>
    <cellStyle name="Comma 2 2 4 3 7 3 3 2" xfId="49822" xr:uid="{68EDAC8B-0878-487A-BD04-93D58CCEAABB}"/>
    <cellStyle name="Comma 2 2 4 3 7 3 3 3" xfId="31568" xr:uid="{A8CE87D4-3D25-4E51-AC05-6551E8A12F34}"/>
    <cellStyle name="Comma 2 2 4 3 7 3 4" xfId="9664" xr:uid="{0735A177-5618-480B-AA23-D52BBECBFD27}"/>
    <cellStyle name="Comma 2 2 4 3 7 3 4 2" xfId="46172" xr:uid="{3A9FFFF9-8F50-4C7E-AE3C-C1FC5216FC31}"/>
    <cellStyle name="Comma 2 2 4 3 7 3 4 3" xfId="27918" xr:uid="{8540EC9E-3D77-4A6E-987F-D09B70D1BD6A}"/>
    <cellStyle name="Comma 2 2 4 3 7 3 5" xfId="6014" xr:uid="{1E5B1854-33B2-42BC-8E30-5397DFB662B0}"/>
    <cellStyle name="Comma 2 2 4 3 7 3 5 2" xfId="42522" xr:uid="{09A531A5-CD8B-4E6B-9DF0-32CDF89D565F}"/>
    <cellStyle name="Comma 2 2 4 3 7 3 5 3" xfId="24268" xr:uid="{2388F8BB-E666-40C9-99CE-B046591DB131}"/>
    <cellStyle name="Comma 2 2 4 3 7 3 6" xfId="38872" xr:uid="{204642E6-4B38-4E23-AAB9-FCE0F2F9C879}"/>
    <cellStyle name="Comma 2 2 4 3 7 3 7" xfId="20618" xr:uid="{6814B28C-836A-4AA0-8878-E41E8FD0F23B}"/>
    <cellStyle name="Comma 2 2 4 3 7 4" xfId="1634" xr:uid="{72513945-1E37-42C3-88C2-CE4D4269C847}"/>
    <cellStyle name="Comma 2 2 4 3 7 4 2" xfId="16234" xr:uid="{849E0865-172E-4A5C-9898-4CAB838C5152}"/>
    <cellStyle name="Comma 2 2 4 3 7 4 2 2" xfId="52742" xr:uid="{9552F9CB-0BB5-4713-9D10-B354662C8A50}"/>
    <cellStyle name="Comma 2 2 4 3 7 4 2 3" xfId="34488" xr:uid="{6384311D-7384-4DAB-B26B-55D474C4994C}"/>
    <cellStyle name="Comma 2 2 4 3 7 4 3" xfId="12584" xr:uid="{B4421609-9EAF-41EE-8182-1F2527A670F4}"/>
    <cellStyle name="Comma 2 2 4 3 7 4 3 2" xfId="49092" xr:uid="{5D071855-9FC7-4B24-A140-D9037C0FD49F}"/>
    <cellStyle name="Comma 2 2 4 3 7 4 3 3" xfId="30838" xr:uid="{D5FEBE11-9AC9-4111-8305-0FF3B04E222F}"/>
    <cellStyle name="Comma 2 2 4 3 7 4 4" xfId="8934" xr:uid="{F619B5E4-399D-4F2A-BBF4-15A103BDD3AB}"/>
    <cellStyle name="Comma 2 2 4 3 7 4 4 2" xfId="45442" xr:uid="{3888B27E-DBD9-4E73-868C-CA22F43AD7ED}"/>
    <cellStyle name="Comma 2 2 4 3 7 4 4 3" xfId="27188" xr:uid="{B0728608-C926-40CF-8822-AB05AFCB60B3}"/>
    <cellStyle name="Comma 2 2 4 3 7 4 5" xfId="5284" xr:uid="{BC6A5D47-5E1A-40D6-8CFD-C994055AF3A3}"/>
    <cellStyle name="Comma 2 2 4 3 7 4 5 2" xfId="41792" xr:uid="{D59EBDBD-DFC5-4C75-8488-845B2F5698B3}"/>
    <cellStyle name="Comma 2 2 4 3 7 4 5 3" xfId="23538" xr:uid="{E0797C5B-FAC5-4077-8B03-6CD8E17C7BF2}"/>
    <cellStyle name="Comma 2 2 4 3 7 4 6" xfId="38142" xr:uid="{A853DCEC-0B9E-4976-8A1C-0D03A98F663D}"/>
    <cellStyle name="Comma 2 2 4 3 7 4 7" xfId="19888" xr:uid="{401D9085-EC32-4340-A27C-847C4C71F16A}"/>
    <cellStyle name="Comma 2 2 4 3 7 5" xfId="904" xr:uid="{71690733-B1CD-45CD-9B13-AAB9260D82FD}"/>
    <cellStyle name="Comma 2 2 4 3 7 5 2" xfId="15504" xr:uid="{B24E27F1-E920-4255-AAE2-F4C225513B08}"/>
    <cellStyle name="Comma 2 2 4 3 7 5 2 2" xfId="52012" xr:uid="{CD47484C-7A9B-400A-9602-A1D544D407F1}"/>
    <cellStyle name="Comma 2 2 4 3 7 5 2 3" xfId="33758" xr:uid="{F620F692-EBA1-4956-A108-555059C23F08}"/>
    <cellStyle name="Comma 2 2 4 3 7 5 3" xfId="11854" xr:uid="{E2D41961-7876-4DC6-9878-018D7BB7CF7C}"/>
    <cellStyle name="Comma 2 2 4 3 7 5 3 2" xfId="48362" xr:uid="{4BFC7843-5E30-4F54-A076-47EEF5E8CCC5}"/>
    <cellStyle name="Comma 2 2 4 3 7 5 3 3" xfId="30108" xr:uid="{CBB84E26-D1E9-4D0C-B3D9-027AC23080E4}"/>
    <cellStyle name="Comma 2 2 4 3 7 5 4" xfId="8204" xr:uid="{A021E6B6-57B8-472D-9F8B-310912662A3C}"/>
    <cellStyle name="Comma 2 2 4 3 7 5 4 2" xfId="44712" xr:uid="{EDC39F31-F3CA-4E56-8252-71BFA79DF6E0}"/>
    <cellStyle name="Comma 2 2 4 3 7 5 4 3" xfId="26458" xr:uid="{63707BBE-8B8B-4171-B4B6-FD32D293FDF8}"/>
    <cellStyle name="Comma 2 2 4 3 7 5 5" xfId="4554" xr:uid="{9D5DDE14-1442-4100-AC35-6AC841AED2E0}"/>
    <cellStyle name="Comma 2 2 4 3 7 5 5 2" xfId="41062" xr:uid="{C1231E0D-F6DB-4D9B-87A3-D954C4297EA4}"/>
    <cellStyle name="Comma 2 2 4 3 7 5 5 3" xfId="22808" xr:uid="{F9CA945C-0656-40CC-BAAD-2130D5BDC6E1}"/>
    <cellStyle name="Comma 2 2 4 3 7 5 6" xfId="37412" xr:uid="{5BB856C6-AB46-48C3-9C5C-D3B81775C335}"/>
    <cellStyle name="Comma 2 2 4 3 7 5 7" xfId="19158" xr:uid="{0CB462EC-FBE4-494E-AD46-BFAF63AAFBEE}"/>
    <cellStyle name="Comma 2 2 4 3 7 6" xfId="14774" xr:uid="{64EFE809-5001-4327-8459-72C63AA1029F}"/>
    <cellStyle name="Comma 2 2 4 3 7 6 2" xfId="51282" xr:uid="{9CDB0414-EA45-4AC9-AC8B-671AD52BC53B}"/>
    <cellStyle name="Comma 2 2 4 3 7 6 3" xfId="33028" xr:uid="{6E4B183D-C651-47E5-865A-3A71335C56E3}"/>
    <cellStyle name="Comma 2 2 4 3 7 7" xfId="11124" xr:uid="{31A06453-69D4-43E5-8FFE-03F7FC65F10B}"/>
    <cellStyle name="Comma 2 2 4 3 7 7 2" xfId="47632" xr:uid="{A573352D-9C5B-4F8D-8A0C-A786BC31077E}"/>
    <cellStyle name="Comma 2 2 4 3 7 7 3" xfId="29378" xr:uid="{9D9B7EAC-E34B-4790-8C0E-58E897F4781D}"/>
    <cellStyle name="Comma 2 2 4 3 7 8" xfId="7474" xr:uid="{5B2B1618-BB1C-4349-BC82-42CEE1FBA23A}"/>
    <cellStyle name="Comma 2 2 4 3 7 8 2" xfId="43982" xr:uid="{254F43F1-3E6E-4066-9727-D5F424895957}"/>
    <cellStyle name="Comma 2 2 4 3 7 8 3" xfId="25728" xr:uid="{09C2A326-7B2E-4CED-8D12-FCDA6CF1EFEE}"/>
    <cellStyle name="Comma 2 2 4 3 7 9" xfId="3824" xr:uid="{BF37B90E-4349-47E1-A2C3-E6CDC415AB60}"/>
    <cellStyle name="Comma 2 2 4 3 7 9 2" xfId="40332" xr:uid="{31F870A2-1C9D-4A71-B479-01327B53D132}"/>
    <cellStyle name="Comma 2 2 4 3 7 9 3" xfId="22078" xr:uid="{41688CBE-3FF0-4A25-9139-A7BCA27CD51A}"/>
    <cellStyle name="Comma 2 2 4 3 8" xfId="2990" xr:uid="{B9E5F256-98BB-4ADB-B785-E26DEAD5677B}"/>
    <cellStyle name="Comma 2 2 4 3 8 2" xfId="17590" xr:uid="{43992E7D-E98C-4DD8-B74B-D290B507259D}"/>
    <cellStyle name="Comma 2 2 4 3 8 2 2" xfId="54098" xr:uid="{E9D1BF43-50D8-44C3-98F3-D6C27AC05153}"/>
    <cellStyle name="Comma 2 2 4 3 8 2 3" xfId="35844" xr:uid="{6F2821E5-44BE-41D3-BFB8-CDB032CA76CA}"/>
    <cellStyle name="Comma 2 2 4 3 8 3" xfId="13940" xr:uid="{A3FFCE68-2CB7-416C-ACB5-FD7C1E832919}"/>
    <cellStyle name="Comma 2 2 4 3 8 3 2" xfId="50448" xr:uid="{A58CB1FC-FD99-4C27-AB64-4DD5AA89C148}"/>
    <cellStyle name="Comma 2 2 4 3 8 3 3" xfId="32194" xr:uid="{D1C7EB0C-DBCB-421E-AD8F-74D5C89F7EF7}"/>
    <cellStyle name="Comma 2 2 4 3 8 4" xfId="10290" xr:uid="{599B5919-7F43-40DC-96FD-490111E9AE99}"/>
    <cellStyle name="Comma 2 2 4 3 8 4 2" xfId="46798" xr:uid="{301CD7A2-38C2-4BA7-93E8-1E03221D1C69}"/>
    <cellStyle name="Comma 2 2 4 3 8 4 3" xfId="28544" xr:uid="{D766EE20-EC84-470A-BD0F-65026790B54E}"/>
    <cellStyle name="Comma 2 2 4 3 8 5" xfId="6640" xr:uid="{345070E2-8279-4065-BA4F-6AF2E8527500}"/>
    <cellStyle name="Comma 2 2 4 3 8 5 2" xfId="43148" xr:uid="{C288EA18-E9FB-464D-BDAB-234D69C3C3C9}"/>
    <cellStyle name="Comma 2 2 4 3 8 5 3" xfId="24894" xr:uid="{E05B3B5D-648B-458D-8B20-5DD7F143F1E1}"/>
    <cellStyle name="Comma 2 2 4 3 8 6" xfId="39498" xr:uid="{9C3ABCB0-5152-473E-A811-8A0B72015F9F}"/>
    <cellStyle name="Comma 2 2 4 3 8 7" xfId="21244" xr:uid="{B693F5F6-AC5D-4CA8-BF86-800E9CE64FEF}"/>
    <cellStyle name="Comma 2 2 4 3 9" xfId="2260" xr:uid="{37E0FD01-0D70-4F55-BB6B-3F171EFA44CB}"/>
    <cellStyle name="Comma 2 2 4 3 9 2" xfId="16860" xr:uid="{85767FB8-D194-4481-BA38-945A2E8485B2}"/>
    <cellStyle name="Comma 2 2 4 3 9 2 2" xfId="53368" xr:uid="{60DC787E-C50F-4B56-8705-B276F3C3FB05}"/>
    <cellStyle name="Comma 2 2 4 3 9 2 3" xfId="35114" xr:uid="{176EFE47-5E95-40EA-B40F-56973F3C15F9}"/>
    <cellStyle name="Comma 2 2 4 3 9 3" xfId="13210" xr:uid="{E20ECF76-0ADC-4275-9547-1C76146F3E2D}"/>
    <cellStyle name="Comma 2 2 4 3 9 3 2" xfId="49718" xr:uid="{E47449A8-D046-4F6B-AA77-3CA4F7C91629}"/>
    <cellStyle name="Comma 2 2 4 3 9 3 3" xfId="31464" xr:uid="{F639AEA4-A1B1-4636-8210-5AAEECB4214A}"/>
    <cellStyle name="Comma 2 2 4 3 9 4" xfId="9560" xr:uid="{B40F7FEA-DE6B-430F-B181-BA0545FB7DDE}"/>
    <cellStyle name="Comma 2 2 4 3 9 4 2" xfId="46068" xr:uid="{C65F2956-7076-4095-AECC-ECF69A226896}"/>
    <cellStyle name="Comma 2 2 4 3 9 4 3" xfId="27814" xr:uid="{541847F6-1177-45F3-BDF3-C1CEB9ECE73A}"/>
    <cellStyle name="Comma 2 2 4 3 9 5" xfId="5910" xr:uid="{11A8C9C1-3097-4469-AA9C-708DE578C6D7}"/>
    <cellStyle name="Comma 2 2 4 3 9 5 2" xfId="42418" xr:uid="{60DBC808-F68D-4D31-93D8-F7981CCE33D7}"/>
    <cellStyle name="Comma 2 2 4 3 9 5 3" xfId="24164" xr:uid="{3E9E6620-41EE-4D52-9ABD-D043D7152503}"/>
    <cellStyle name="Comma 2 2 4 3 9 6" xfId="38768" xr:uid="{717E4924-FE54-423F-86E4-9A440F9C50BB}"/>
    <cellStyle name="Comma 2 2 4 3 9 7" xfId="20514" xr:uid="{CA105491-DBB2-4DAF-A1A8-E4C459B24C6E}"/>
    <cellStyle name="Comma 2 2 4 4" xfId="662" xr:uid="{52A8C6F0-DBB4-470C-96A9-C3B5FE496075}"/>
    <cellStyle name="Comma 2 2 4 4 10" xfId="37170" xr:uid="{6C3657F5-F6E2-4CE9-8568-D803E002111E}"/>
    <cellStyle name="Comma 2 2 4 4 11" xfId="18916" xr:uid="{DA3E5D4F-8B4B-48FF-ACB7-2BA264CD6F08}"/>
    <cellStyle name="Comma 2 2 4 4 2" xfId="3582" xr:uid="{F1B465CA-FF09-4414-97BF-325B73946365}"/>
    <cellStyle name="Comma 2 2 4 4 2 2" xfId="18182" xr:uid="{23F3231D-D05F-432C-9DC2-9F219B6F8566}"/>
    <cellStyle name="Comma 2 2 4 4 2 2 2" xfId="54690" xr:uid="{AFE896D3-80FD-4023-91F2-E353814C4204}"/>
    <cellStyle name="Comma 2 2 4 4 2 2 3" xfId="36436" xr:uid="{0408ED8E-E55F-4CFB-9EF5-9F3A9CA85326}"/>
    <cellStyle name="Comma 2 2 4 4 2 3" xfId="14532" xr:uid="{BDEA122C-AFD7-4EA8-B4E1-26429F61EEAB}"/>
    <cellStyle name="Comma 2 2 4 4 2 3 2" xfId="51040" xr:uid="{B91F5CBD-3D09-4702-BC35-79DCC9D6CB3F}"/>
    <cellStyle name="Comma 2 2 4 4 2 3 3" xfId="32786" xr:uid="{57953E19-90B6-4E49-8E6E-60F64CECE291}"/>
    <cellStyle name="Comma 2 2 4 4 2 4" xfId="10882" xr:uid="{C679E632-6CEC-4676-9FEB-C0D824F7CBF1}"/>
    <cellStyle name="Comma 2 2 4 4 2 4 2" xfId="47390" xr:uid="{5C5F5A05-BA5C-4CF3-9908-5C850486378C}"/>
    <cellStyle name="Comma 2 2 4 4 2 4 3" xfId="29136" xr:uid="{4CA461F2-52AC-4684-A996-E033BD05405D}"/>
    <cellStyle name="Comma 2 2 4 4 2 5" xfId="7232" xr:uid="{2112DCC3-FD4D-4C45-B339-C5F74675F7E4}"/>
    <cellStyle name="Comma 2 2 4 4 2 5 2" xfId="43740" xr:uid="{0045BD78-63AE-4E0A-992A-BCBD4C1248A3}"/>
    <cellStyle name="Comma 2 2 4 4 2 5 3" xfId="25486" xr:uid="{42F8E664-80C6-4E53-93B8-3F407ECDE6BB}"/>
    <cellStyle name="Comma 2 2 4 4 2 6" xfId="40090" xr:uid="{7206062F-80B7-4A9B-8EA6-04B0C2DEA5C2}"/>
    <cellStyle name="Comma 2 2 4 4 2 7" xfId="21836" xr:uid="{D59BA0F9-6915-4915-904E-870BA069FD91}"/>
    <cellStyle name="Comma 2 2 4 4 3" xfId="2852" xr:uid="{A2076F07-8453-4EDD-B316-A9DD5E4586A7}"/>
    <cellStyle name="Comma 2 2 4 4 3 2" xfId="17452" xr:uid="{4B22D3FE-29CC-484E-B986-7310CA9008A4}"/>
    <cellStyle name="Comma 2 2 4 4 3 2 2" xfId="53960" xr:uid="{9358FFD2-6110-4F12-9719-5980876A2482}"/>
    <cellStyle name="Comma 2 2 4 4 3 2 3" xfId="35706" xr:uid="{1D9FA8B2-92C5-4B83-8033-E947B2062AE2}"/>
    <cellStyle name="Comma 2 2 4 4 3 3" xfId="13802" xr:uid="{FC8152D7-B777-4689-B093-CFE2FBCE6648}"/>
    <cellStyle name="Comma 2 2 4 4 3 3 2" xfId="50310" xr:uid="{260291D5-579E-43DF-86FF-8433DE57E521}"/>
    <cellStyle name="Comma 2 2 4 4 3 3 3" xfId="32056" xr:uid="{5F66BC71-34AB-4010-9989-66ADC116EA3E}"/>
    <cellStyle name="Comma 2 2 4 4 3 4" xfId="10152" xr:uid="{758E92A0-2392-4857-9949-37304DE1CAD8}"/>
    <cellStyle name="Comma 2 2 4 4 3 4 2" xfId="46660" xr:uid="{2904759A-7501-42D7-BDD4-915671554A8A}"/>
    <cellStyle name="Comma 2 2 4 4 3 4 3" xfId="28406" xr:uid="{ADE516D9-54D2-4BEF-908B-1D47B8296E8F}"/>
    <cellStyle name="Comma 2 2 4 4 3 5" xfId="6502" xr:uid="{ABCC1D85-7EC8-490E-A5CE-F1EA7BFB6A95}"/>
    <cellStyle name="Comma 2 2 4 4 3 5 2" xfId="43010" xr:uid="{51494EAC-72F2-43BD-8C95-B61F469A457A}"/>
    <cellStyle name="Comma 2 2 4 4 3 5 3" xfId="24756" xr:uid="{857881CD-2ADA-465E-8D8C-C4346B1DB83B}"/>
    <cellStyle name="Comma 2 2 4 4 3 6" xfId="39360" xr:uid="{43642412-81EB-43EB-96CD-976883278EC2}"/>
    <cellStyle name="Comma 2 2 4 4 3 7" xfId="21106" xr:uid="{54C9A174-0D54-4D8A-8836-013F66E29870}"/>
    <cellStyle name="Comma 2 2 4 4 4" xfId="2122" xr:uid="{376E74FD-C567-4024-8224-F669F800DC69}"/>
    <cellStyle name="Comma 2 2 4 4 4 2" xfId="16722" xr:uid="{8546D1EB-4FC7-4652-B204-2CF2B2B3DF46}"/>
    <cellStyle name="Comma 2 2 4 4 4 2 2" xfId="53230" xr:uid="{ED050CAC-7086-4263-9A47-B5667D80A805}"/>
    <cellStyle name="Comma 2 2 4 4 4 2 3" xfId="34976" xr:uid="{D375B7C2-160D-44E3-9A83-1271F95C0E62}"/>
    <cellStyle name="Comma 2 2 4 4 4 3" xfId="13072" xr:uid="{27499460-AFA5-41B8-83C1-895364CC5356}"/>
    <cellStyle name="Comma 2 2 4 4 4 3 2" xfId="49580" xr:uid="{8A98D83E-3A2B-4F23-8E4C-9B39E3F424F6}"/>
    <cellStyle name="Comma 2 2 4 4 4 3 3" xfId="31326" xr:uid="{E76117F7-4D8A-4F8C-B4F4-5372D3AE5AE3}"/>
    <cellStyle name="Comma 2 2 4 4 4 4" xfId="9422" xr:uid="{8E892384-7960-4978-9EBF-1AD27CE550B7}"/>
    <cellStyle name="Comma 2 2 4 4 4 4 2" xfId="45930" xr:uid="{5C4C2F3E-9579-4226-A4DA-F555C8404922}"/>
    <cellStyle name="Comma 2 2 4 4 4 4 3" xfId="27676" xr:uid="{352E47E2-4237-4C57-92AA-89EA07CEF696}"/>
    <cellStyle name="Comma 2 2 4 4 4 5" xfId="5772" xr:uid="{E1C3088F-2326-4458-9EC4-BFFAFCB1B6D9}"/>
    <cellStyle name="Comma 2 2 4 4 4 5 2" xfId="42280" xr:uid="{85E97BEE-792A-437A-B59A-315796D87A3B}"/>
    <cellStyle name="Comma 2 2 4 4 4 5 3" xfId="24026" xr:uid="{A143AF8C-8640-4E4F-A4A4-3DAF9E2C5EAD}"/>
    <cellStyle name="Comma 2 2 4 4 4 6" xfId="38630" xr:uid="{B155A6BA-0B1E-48E7-9C98-E0AFBA4C1E6A}"/>
    <cellStyle name="Comma 2 2 4 4 4 7" xfId="20376" xr:uid="{EA1BCFC9-04BA-4A54-BB31-171B9CED8127}"/>
    <cellStyle name="Comma 2 2 4 4 5" xfId="1392" xr:uid="{5509B401-B719-4359-9A00-7AF3E00F6E28}"/>
    <cellStyle name="Comma 2 2 4 4 5 2" xfId="15992" xr:uid="{F690F6C4-C776-405B-BA5E-8DFA41D3B134}"/>
    <cellStyle name="Comma 2 2 4 4 5 2 2" xfId="52500" xr:uid="{C2DB1188-24D2-498E-B820-0B5436655611}"/>
    <cellStyle name="Comma 2 2 4 4 5 2 3" xfId="34246" xr:uid="{7382EB2C-5557-4698-B65A-63B59BE92573}"/>
    <cellStyle name="Comma 2 2 4 4 5 3" xfId="12342" xr:uid="{461248CE-312E-4CDA-B5A4-05A11F39374D}"/>
    <cellStyle name="Comma 2 2 4 4 5 3 2" xfId="48850" xr:uid="{02646837-DA0F-4A55-8C1B-DC44DA99051D}"/>
    <cellStyle name="Comma 2 2 4 4 5 3 3" xfId="30596" xr:uid="{D8A07EC2-E7D3-4F5F-A79C-F9C3AFDDB34E}"/>
    <cellStyle name="Comma 2 2 4 4 5 4" xfId="8692" xr:uid="{CF922E1F-C9CB-410A-B224-FE82A6F3CE2D}"/>
    <cellStyle name="Comma 2 2 4 4 5 4 2" xfId="45200" xr:uid="{22C9873E-7CA6-404F-A714-1EA85CFC044D}"/>
    <cellStyle name="Comma 2 2 4 4 5 4 3" xfId="26946" xr:uid="{3D0D48FD-59C4-4789-B45F-0F283B5D21CF}"/>
    <cellStyle name="Comma 2 2 4 4 5 5" xfId="5042" xr:uid="{E677D025-78FD-4C66-963C-2FB314D29BC8}"/>
    <cellStyle name="Comma 2 2 4 4 5 5 2" xfId="41550" xr:uid="{609967B8-CCA6-4867-A885-1844A237AF87}"/>
    <cellStyle name="Comma 2 2 4 4 5 5 3" xfId="23296" xr:uid="{21F23D77-96C4-46A7-A0D6-897EAD8CB2B7}"/>
    <cellStyle name="Comma 2 2 4 4 5 6" xfId="37900" xr:uid="{087506A1-326A-477E-85BD-DF2CCD5E30EB}"/>
    <cellStyle name="Comma 2 2 4 4 5 7" xfId="19646" xr:uid="{0853A4F1-458F-4722-B151-EC1F9833B4ED}"/>
    <cellStyle name="Comma 2 2 4 4 6" xfId="15262" xr:uid="{EB62FABB-D8F2-4737-96A9-64539E8C461A}"/>
    <cellStyle name="Comma 2 2 4 4 6 2" xfId="51770" xr:uid="{1F205FAB-63A2-4091-9172-BEFDF7910F2D}"/>
    <cellStyle name="Comma 2 2 4 4 6 3" xfId="33516" xr:uid="{C5F3341D-8E19-4524-9DAA-1F5526F6D2CB}"/>
    <cellStyle name="Comma 2 2 4 4 7" xfId="11612" xr:uid="{D0DA413F-6C23-4E7F-B4D4-138A83251EC8}"/>
    <cellStyle name="Comma 2 2 4 4 7 2" xfId="48120" xr:uid="{5166E7FD-21F0-469B-992F-966E5F96F835}"/>
    <cellStyle name="Comma 2 2 4 4 7 3" xfId="29866" xr:uid="{F1A4B5F9-D0BF-4583-87F5-7CF1F60EF06C}"/>
    <cellStyle name="Comma 2 2 4 4 8" xfId="7962" xr:uid="{94AB5BF3-7276-4D02-9126-7A97DBE5CDE4}"/>
    <cellStyle name="Comma 2 2 4 4 8 2" xfId="44470" xr:uid="{DB90BBF7-BCE3-4A78-A784-5BA2DA5685A7}"/>
    <cellStyle name="Comma 2 2 4 4 8 3" xfId="26216" xr:uid="{BFEEA15F-B0ED-4825-8641-D748A523B684}"/>
    <cellStyle name="Comma 2 2 4 4 9" xfId="4312" xr:uid="{8A4541E3-AD86-4B81-BBD8-C21971910041}"/>
    <cellStyle name="Comma 2 2 4 4 9 2" xfId="40820" xr:uid="{0CF4D629-EFFB-4759-8B16-4BBAFCA6484C}"/>
    <cellStyle name="Comma 2 2 4 4 9 3" xfId="22566" xr:uid="{5C45C843-51A9-4CFF-8112-93B2A2798295}"/>
    <cellStyle name="Comma 2 2 4 5" xfId="558" xr:uid="{C9122044-B0C4-4B46-952C-4E54E8BCFB66}"/>
    <cellStyle name="Comma 2 2 4 5 10" xfId="37066" xr:uid="{C9B099B5-1341-43BB-88CD-1D9BFA4B7BD2}"/>
    <cellStyle name="Comma 2 2 4 5 11" xfId="18812" xr:uid="{8DCEF2F9-DA20-4068-BF76-8D9E6C86BC92}"/>
    <cellStyle name="Comma 2 2 4 5 2" xfId="3478" xr:uid="{B7825CC2-344F-4AC7-BCB9-8B4B59353C2F}"/>
    <cellStyle name="Comma 2 2 4 5 2 2" xfId="18078" xr:uid="{AA335135-96FE-4420-A598-E1327A005255}"/>
    <cellStyle name="Comma 2 2 4 5 2 2 2" xfId="54586" xr:uid="{6777DC27-D26F-4B54-AB3D-EA37E45742C1}"/>
    <cellStyle name="Comma 2 2 4 5 2 2 3" xfId="36332" xr:uid="{DB76AE8F-4B17-4AB4-B7D3-D297FB47987B}"/>
    <cellStyle name="Comma 2 2 4 5 2 3" xfId="14428" xr:uid="{D7BCE8F1-4079-46AF-8722-9B6CB157AC3D}"/>
    <cellStyle name="Comma 2 2 4 5 2 3 2" xfId="50936" xr:uid="{5393FDBB-008A-43B6-9737-B13F90DFAC57}"/>
    <cellStyle name="Comma 2 2 4 5 2 3 3" xfId="32682" xr:uid="{F217E8F6-9558-4779-BE60-EB8143DFDCF5}"/>
    <cellStyle name="Comma 2 2 4 5 2 4" xfId="10778" xr:uid="{37DA6868-045B-45F2-BC90-75CC4781D02C}"/>
    <cellStyle name="Comma 2 2 4 5 2 4 2" xfId="47286" xr:uid="{FED9582C-AE17-45A0-ABEF-BD45C64430D2}"/>
    <cellStyle name="Comma 2 2 4 5 2 4 3" xfId="29032" xr:uid="{D2C8C0D3-D45E-4C34-9BFD-F74B3FD9A6D3}"/>
    <cellStyle name="Comma 2 2 4 5 2 5" xfId="7128" xr:uid="{0A54CC27-026E-4167-B9F0-355AB89B85D5}"/>
    <cellStyle name="Comma 2 2 4 5 2 5 2" xfId="43636" xr:uid="{F0D62812-F11B-473C-B2C4-330CDBC6D65D}"/>
    <cellStyle name="Comma 2 2 4 5 2 5 3" xfId="25382" xr:uid="{51BD9B9B-4E85-4F42-9238-A787B854E62F}"/>
    <cellStyle name="Comma 2 2 4 5 2 6" xfId="39986" xr:uid="{FC669C5D-BE5B-4DC0-B6CA-AC3A74AA2D97}"/>
    <cellStyle name="Comma 2 2 4 5 2 7" xfId="21732" xr:uid="{C16FC1B3-D7A3-4167-B819-00B8F08DC6E3}"/>
    <cellStyle name="Comma 2 2 4 5 3" xfId="2748" xr:uid="{44AF5A1F-DF71-4147-A731-02C22261C128}"/>
    <cellStyle name="Comma 2 2 4 5 3 2" xfId="17348" xr:uid="{D397067B-8833-498E-B9EB-4CA57098E720}"/>
    <cellStyle name="Comma 2 2 4 5 3 2 2" xfId="53856" xr:uid="{A48C6355-67C7-4FFB-9FEB-37443F797BD2}"/>
    <cellStyle name="Comma 2 2 4 5 3 2 3" xfId="35602" xr:uid="{EC7E0205-5958-41D0-8848-8AC75B71F06F}"/>
    <cellStyle name="Comma 2 2 4 5 3 3" xfId="13698" xr:uid="{ED577CE8-4BFC-48FD-A4C6-703A0B1B0F36}"/>
    <cellStyle name="Comma 2 2 4 5 3 3 2" xfId="50206" xr:uid="{B63B706C-CDC5-4328-A1B4-7D880266C953}"/>
    <cellStyle name="Comma 2 2 4 5 3 3 3" xfId="31952" xr:uid="{A1657FD4-ED57-4CF1-BAC8-E5A84C6D95C4}"/>
    <cellStyle name="Comma 2 2 4 5 3 4" xfId="10048" xr:uid="{E8AFEB18-BA12-42A9-B7A1-8759624A892A}"/>
    <cellStyle name="Comma 2 2 4 5 3 4 2" xfId="46556" xr:uid="{EF695E3E-AE2B-4AE2-B810-B309006497D2}"/>
    <cellStyle name="Comma 2 2 4 5 3 4 3" xfId="28302" xr:uid="{47419911-BBA0-4EA7-B65B-58A840A6873D}"/>
    <cellStyle name="Comma 2 2 4 5 3 5" xfId="6398" xr:uid="{794545D9-6A23-4BC7-A7E9-292ECC4E1E30}"/>
    <cellStyle name="Comma 2 2 4 5 3 5 2" xfId="42906" xr:uid="{F7E123E7-0FBB-4FCA-AA9D-4AA0C450A7CA}"/>
    <cellStyle name="Comma 2 2 4 5 3 5 3" xfId="24652" xr:uid="{BB45CC5E-EFCC-449B-AD34-FAE05C384668}"/>
    <cellStyle name="Comma 2 2 4 5 3 6" xfId="39256" xr:uid="{33B5B666-DEE3-4DCA-BBEB-EFF04B2A9848}"/>
    <cellStyle name="Comma 2 2 4 5 3 7" xfId="21002" xr:uid="{DFCF42D7-8A72-4085-A5A5-291CF1058AF2}"/>
    <cellStyle name="Comma 2 2 4 5 4" xfId="2018" xr:uid="{312AA981-1610-4787-A448-E2A8C2A6EFF7}"/>
    <cellStyle name="Comma 2 2 4 5 4 2" xfId="16618" xr:uid="{06133A3B-7375-401E-81A1-B22DB296EF92}"/>
    <cellStyle name="Comma 2 2 4 5 4 2 2" xfId="53126" xr:uid="{09462178-62BE-433A-A23D-15CF1C5E32B0}"/>
    <cellStyle name="Comma 2 2 4 5 4 2 3" xfId="34872" xr:uid="{ACF52742-AFEA-4642-A681-B3A3FD4A7BD2}"/>
    <cellStyle name="Comma 2 2 4 5 4 3" xfId="12968" xr:uid="{2B64D996-5C09-4527-B99C-1F7589CC93EC}"/>
    <cellStyle name="Comma 2 2 4 5 4 3 2" xfId="49476" xr:uid="{E94E5AB0-7264-4FC1-BFA2-FD5EE8ECE6A6}"/>
    <cellStyle name="Comma 2 2 4 5 4 3 3" xfId="31222" xr:uid="{FD39F2E9-7639-4A0A-B560-D69BF366E0C7}"/>
    <cellStyle name="Comma 2 2 4 5 4 4" xfId="9318" xr:uid="{59D79D2D-5BCE-41A7-B819-4F47586ABE4C}"/>
    <cellStyle name="Comma 2 2 4 5 4 4 2" xfId="45826" xr:uid="{23F58336-7AF2-4292-8C42-E8DECDEE4F31}"/>
    <cellStyle name="Comma 2 2 4 5 4 4 3" xfId="27572" xr:uid="{22A11813-7438-4719-BD65-B1768E30612E}"/>
    <cellStyle name="Comma 2 2 4 5 4 5" xfId="5668" xr:uid="{DDC4AB0E-B525-424D-9E66-FADFCB381239}"/>
    <cellStyle name="Comma 2 2 4 5 4 5 2" xfId="42176" xr:uid="{236B2809-D9AD-4161-8B8D-8BB386C54A6B}"/>
    <cellStyle name="Comma 2 2 4 5 4 5 3" xfId="23922" xr:uid="{58751FCF-616C-40DC-87F8-8AC96C732253}"/>
    <cellStyle name="Comma 2 2 4 5 4 6" xfId="38526" xr:uid="{98B9834C-E011-438D-BE19-E2ECCA5E4A21}"/>
    <cellStyle name="Comma 2 2 4 5 4 7" xfId="20272" xr:uid="{722359A5-BDAF-4961-BF10-C384FAED32AC}"/>
    <cellStyle name="Comma 2 2 4 5 5" xfId="1288" xr:uid="{454BB645-E0CF-4DB0-ABBE-7E739867436F}"/>
    <cellStyle name="Comma 2 2 4 5 5 2" xfId="15888" xr:uid="{10475AC8-E195-4C22-9007-0AC46AED085C}"/>
    <cellStyle name="Comma 2 2 4 5 5 2 2" xfId="52396" xr:uid="{1B468011-8C0D-4005-ADF5-80F124E265A0}"/>
    <cellStyle name="Comma 2 2 4 5 5 2 3" xfId="34142" xr:uid="{9024C5B1-6B86-4D6C-96F5-AB10D7098918}"/>
    <cellStyle name="Comma 2 2 4 5 5 3" xfId="12238" xr:uid="{0A2275DE-0B46-4079-A818-F950169AABC9}"/>
    <cellStyle name="Comma 2 2 4 5 5 3 2" xfId="48746" xr:uid="{C092CC73-8926-429A-8F89-AD05C5758EE5}"/>
    <cellStyle name="Comma 2 2 4 5 5 3 3" xfId="30492" xr:uid="{2FBBCB9A-0D99-4A30-8595-5FD360424A19}"/>
    <cellStyle name="Comma 2 2 4 5 5 4" xfId="8588" xr:uid="{B718B091-843A-4C38-A2C8-BB8204370131}"/>
    <cellStyle name="Comma 2 2 4 5 5 4 2" xfId="45096" xr:uid="{A8C8A6B0-750A-48F5-BB4F-3AB70F392B2A}"/>
    <cellStyle name="Comma 2 2 4 5 5 4 3" xfId="26842" xr:uid="{44B6D732-2916-4B94-8109-B77E4C02301E}"/>
    <cellStyle name="Comma 2 2 4 5 5 5" xfId="4938" xr:uid="{DDD7CF68-0629-44CA-BF99-7A43633B63D8}"/>
    <cellStyle name="Comma 2 2 4 5 5 5 2" xfId="41446" xr:uid="{40687588-2B70-41DD-8115-F076675FB563}"/>
    <cellStyle name="Comma 2 2 4 5 5 5 3" xfId="23192" xr:uid="{0BACC3BD-C40B-45E7-84A2-F183894923D3}"/>
    <cellStyle name="Comma 2 2 4 5 5 6" xfId="37796" xr:uid="{6B9050B8-764B-4C35-AD20-AA395D41A329}"/>
    <cellStyle name="Comma 2 2 4 5 5 7" xfId="19542" xr:uid="{B7FE67D8-4185-4D6E-90DB-CB70A3044C91}"/>
    <cellStyle name="Comma 2 2 4 5 6" xfId="15158" xr:uid="{D6FA9BCA-A802-471E-BBF2-8552BEA3B1A3}"/>
    <cellStyle name="Comma 2 2 4 5 6 2" xfId="51666" xr:uid="{E265DCFB-8FF9-428D-91B1-B7DEF9E756C4}"/>
    <cellStyle name="Comma 2 2 4 5 6 3" xfId="33412" xr:uid="{B967DC43-25E5-497A-8F5D-5832C0CD58BE}"/>
    <cellStyle name="Comma 2 2 4 5 7" xfId="11508" xr:uid="{BC3410D4-C687-4A4D-96EA-CB0EF439B559}"/>
    <cellStyle name="Comma 2 2 4 5 7 2" xfId="48016" xr:uid="{F3188921-D855-43C8-BC7F-4D195118E74D}"/>
    <cellStyle name="Comma 2 2 4 5 7 3" xfId="29762" xr:uid="{89F82757-1C94-4696-9395-50CC5F5E3EF2}"/>
    <cellStyle name="Comma 2 2 4 5 8" xfId="7858" xr:uid="{5F1648D9-D1A0-48DD-A000-4ABC0BD57873}"/>
    <cellStyle name="Comma 2 2 4 5 8 2" xfId="44366" xr:uid="{00408A02-08ED-4324-BB06-092BE763C459}"/>
    <cellStyle name="Comma 2 2 4 5 8 3" xfId="26112" xr:uid="{A52D85AE-474C-4101-B1F2-6F6799C70384}"/>
    <cellStyle name="Comma 2 2 4 5 9" xfId="4208" xr:uid="{8320C696-EAB5-4C1D-87F7-AA21C75B8389}"/>
    <cellStyle name="Comma 2 2 4 5 9 2" xfId="40716" xr:uid="{25F3DD4E-17D1-481B-B617-DE453013DF71}"/>
    <cellStyle name="Comma 2 2 4 5 9 3" xfId="22462" xr:uid="{BCCADE92-F365-48AA-B4DF-38E32A02268E}"/>
    <cellStyle name="Comma 2 2 4 6" xfId="454" xr:uid="{F2615B22-56C8-4BB2-B21D-EABA060682B7}"/>
    <cellStyle name="Comma 2 2 4 6 10" xfId="36962" xr:uid="{325147D8-1E4B-43C7-8A5B-901CB4DB90D0}"/>
    <cellStyle name="Comma 2 2 4 6 11" xfId="18708" xr:uid="{2FE23FCC-B51C-4131-A530-AD7B8B7042AE}"/>
    <cellStyle name="Comma 2 2 4 6 2" xfId="3374" xr:uid="{D63C5D27-00EA-45BF-A014-CE7F97B45DCC}"/>
    <cellStyle name="Comma 2 2 4 6 2 2" xfId="17974" xr:uid="{BE2E0495-10D5-4869-A4D8-DAA93AE01A83}"/>
    <cellStyle name="Comma 2 2 4 6 2 2 2" xfId="54482" xr:uid="{184EA3C3-F6FF-4284-93AA-A285F596295A}"/>
    <cellStyle name="Comma 2 2 4 6 2 2 3" xfId="36228" xr:uid="{127CF9F3-8457-45E1-AD62-0B68089E7DAC}"/>
    <cellStyle name="Comma 2 2 4 6 2 3" xfId="14324" xr:uid="{156B1211-98A0-44C9-8F96-AD4049665A63}"/>
    <cellStyle name="Comma 2 2 4 6 2 3 2" xfId="50832" xr:uid="{6568F828-42F1-4AA2-90B3-B0DA75180268}"/>
    <cellStyle name="Comma 2 2 4 6 2 3 3" xfId="32578" xr:uid="{FEFD81E1-195F-4757-8856-E446E6A5212D}"/>
    <cellStyle name="Comma 2 2 4 6 2 4" xfId="10674" xr:uid="{960B9E99-749B-4A36-88E5-6FB89229DCEC}"/>
    <cellStyle name="Comma 2 2 4 6 2 4 2" xfId="47182" xr:uid="{566D5432-9C4E-44E2-84C2-5DEB302CC0C4}"/>
    <cellStyle name="Comma 2 2 4 6 2 4 3" xfId="28928" xr:uid="{82EDEBE7-E923-4B3C-906C-13D010497C19}"/>
    <cellStyle name="Comma 2 2 4 6 2 5" xfId="7024" xr:uid="{FE5C8391-EB41-4C39-9B20-7B04B05C449E}"/>
    <cellStyle name="Comma 2 2 4 6 2 5 2" xfId="43532" xr:uid="{A69568F6-0DB1-42D7-8020-199265076F1E}"/>
    <cellStyle name="Comma 2 2 4 6 2 5 3" xfId="25278" xr:uid="{9549D555-6270-4867-86E5-B1F1EE4740F1}"/>
    <cellStyle name="Comma 2 2 4 6 2 6" xfId="39882" xr:uid="{1123B103-1F27-4411-A9B2-01CB68C20EF2}"/>
    <cellStyle name="Comma 2 2 4 6 2 7" xfId="21628" xr:uid="{11F76972-720F-4531-BBF1-F0E8BC40C844}"/>
    <cellStyle name="Comma 2 2 4 6 3" xfId="2644" xr:uid="{96DBBF8E-62CD-4EE9-A306-2BD870FD8E76}"/>
    <cellStyle name="Comma 2 2 4 6 3 2" xfId="17244" xr:uid="{E2BF5462-F8DA-42E4-8306-A8B89614F7A1}"/>
    <cellStyle name="Comma 2 2 4 6 3 2 2" xfId="53752" xr:uid="{FA5C6DA4-1235-4C1E-8070-4D3BF244C5CF}"/>
    <cellStyle name="Comma 2 2 4 6 3 2 3" xfId="35498" xr:uid="{07F5F48D-E2F5-43F7-AB9B-5D475C52A2DE}"/>
    <cellStyle name="Comma 2 2 4 6 3 3" xfId="13594" xr:uid="{AA1E9ADC-0324-4DDB-84F5-15A03B0CB4A4}"/>
    <cellStyle name="Comma 2 2 4 6 3 3 2" xfId="50102" xr:uid="{B8CB9BA8-89C2-44ED-945E-A59FFD241533}"/>
    <cellStyle name="Comma 2 2 4 6 3 3 3" xfId="31848" xr:uid="{8E12D885-7B47-4EC7-8E7B-54477A17B6E6}"/>
    <cellStyle name="Comma 2 2 4 6 3 4" xfId="9944" xr:uid="{50CE6B18-A261-48C4-9BAE-DFDEDE3C5F07}"/>
    <cellStyle name="Comma 2 2 4 6 3 4 2" xfId="46452" xr:uid="{7C92A69B-C9CE-4EFE-858F-E5C2080835DC}"/>
    <cellStyle name="Comma 2 2 4 6 3 4 3" xfId="28198" xr:uid="{A46E89C6-8E3E-449E-92C1-11DC87CF5C91}"/>
    <cellStyle name="Comma 2 2 4 6 3 5" xfId="6294" xr:uid="{512D9451-0327-4DC2-92E7-5DC0A12C25FE}"/>
    <cellStyle name="Comma 2 2 4 6 3 5 2" xfId="42802" xr:uid="{0F38F312-1CF0-49D2-9C07-A5E8D430B04E}"/>
    <cellStyle name="Comma 2 2 4 6 3 5 3" xfId="24548" xr:uid="{16FF645B-908A-4E8B-A6FE-B830B5F7076E}"/>
    <cellStyle name="Comma 2 2 4 6 3 6" xfId="39152" xr:uid="{3280106E-F3C5-40A3-AF00-D003D9F4621B}"/>
    <cellStyle name="Comma 2 2 4 6 3 7" xfId="20898" xr:uid="{9EFC5CF5-DA09-4451-B288-663D30918BB7}"/>
    <cellStyle name="Comma 2 2 4 6 4" xfId="1914" xr:uid="{DB3B9984-9590-41D1-B274-029C5839B441}"/>
    <cellStyle name="Comma 2 2 4 6 4 2" xfId="16514" xr:uid="{2CDB7B42-77F6-4BDD-A5A8-37AF270BEC7F}"/>
    <cellStyle name="Comma 2 2 4 6 4 2 2" xfId="53022" xr:uid="{3AE22F0B-8013-4DDD-9FDF-BB6879B71318}"/>
    <cellStyle name="Comma 2 2 4 6 4 2 3" xfId="34768" xr:uid="{C25891FC-9954-4E60-AC58-A7E2D98FF265}"/>
    <cellStyle name="Comma 2 2 4 6 4 3" xfId="12864" xr:uid="{A5342E5F-3889-4DEE-AB5F-5E3EC620930A}"/>
    <cellStyle name="Comma 2 2 4 6 4 3 2" xfId="49372" xr:uid="{7211E35B-699F-4160-AA50-018ABD7CA376}"/>
    <cellStyle name="Comma 2 2 4 6 4 3 3" xfId="31118" xr:uid="{1A7A6763-8E00-4DD2-B923-102F4D9BF111}"/>
    <cellStyle name="Comma 2 2 4 6 4 4" xfId="9214" xr:uid="{169C96F5-29B2-4305-8CAB-56C794EA9FD2}"/>
    <cellStyle name="Comma 2 2 4 6 4 4 2" xfId="45722" xr:uid="{777BED0A-2B26-411E-A6D1-FAC586F5B81B}"/>
    <cellStyle name="Comma 2 2 4 6 4 4 3" xfId="27468" xr:uid="{3D8D98D5-68BC-4E1F-AB26-D4BB8EA1E4E4}"/>
    <cellStyle name="Comma 2 2 4 6 4 5" xfId="5564" xr:uid="{73E5D9C6-0249-4D44-8174-A396FAF8EE0E}"/>
    <cellStyle name="Comma 2 2 4 6 4 5 2" xfId="42072" xr:uid="{B7C04E94-773B-482B-907A-9A86D2DE23CF}"/>
    <cellStyle name="Comma 2 2 4 6 4 5 3" xfId="23818" xr:uid="{B100834B-B294-43E0-A6E9-50ADDB8C74C7}"/>
    <cellStyle name="Comma 2 2 4 6 4 6" xfId="38422" xr:uid="{8D73176B-87D5-404C-9E69-2769E2DA850B}"/>
    <cellStyle name="Comma 2 2 4 6 4 7" xfId="20168" xr:uid="{F46A86D7-D882-4AF6-BC7B-C85E8B57503A}"/>
    <cellStyle name="Comma 2 2 4 6 5" xfId="1184" xr:uid="{11427D9A-FE4E-4647-BBA9-20C53ED4B516}"/>
    <cellStyle name="Comma 2 2 4 6 5 2" xfId="15784" xr:uid="{39A3DC2D-1913-40E2-8B97-E4F1C8B5D867}"/>
    <cellStyle name="Comma 2 2 4 6 5 2 2" xfId="52292" xr:uid="{4426BDD6-A7E0-4CF8-BF57-B300485E4FD9}"/>
    <cellStyle name="Comma 2 2 4 6 5 2 3" xfId="34038" xr:uid="{337F8FE2-AE72-4DBD-9B8D-E6A043FBBCC1}"/>
    <cellStyle name="Comma 2 2 4 6 5 3" xfId="12134" xr:uid="{A20E3CC0-58B9-4176-A856-3594AA938060}"/>
    <cellStyle name="Comma 2 2 4 6 5 3 2" xfId="48642" xr:uid="{4CBBB879-CD94-4251-8E52-6D3F3C0F16D0}"/>
    <cellStyle name="Comma 2 2 4 6 5 3 3" xfId="30388" xr:uid="{962B9498-3BC6-46CE-81E5-885D63911513}"/>
    <cellStyle name="Comma 2 2 4 6 5 4" xfId="8484" xr:uid="{B5C61051-0E4A-43A8-A333-059B394E9230}"/>
    <cellStyle name="Comma 2 2 4 6 5 4 2" xfId="44992" xr:uid="{228B42DC-7A99-4C3B-AC66-82F3ED342A33}"/>
    <cellStyle name="Comma 2 2 4 6 5 4 3" xfId="26738" xr:uid="{03665978-0866-4A93-8E69-72E93066948B}"/>
    <cellStyle name="Comma 2 2 4 6 5 5" xfId="4834" xr:uid="{91857CF4-6C17-4873-AC5F-24F6D415A79E}"/>
    <cellStyle name="Comma 2 2 4 6 5 5 2" xfId="41342" xr:uid="{06BB2E44-7867-4BAB-BB12-D7260A880E4C}"/>
    <cellStyle name="Comma 2 2 4 6 5 5 3" xfId="23088" xr:uid="{5849A252-686A-4BF6-ADDF-AEA641E5C3F9}"/>
    <cellStyle name="Comma 2 2 4 6 5 6" xfId="37692" xr:uid="{FD5F1AD9-FF8C-419D-BEC9-D457D83BE700}"/>
    <cellStyle name="Comma 2 2 4 6 5 7" xfId="19438" xr:uid="{36CC7419-DB09-4CB9-B09E-19D626F82513}"/>
    <cellStyle name="Comma 2 2 4 6 6" xfId="15054" xr:uid="{372A3F5D-626D-4976-849A-777C6B462FF2}"/>
    <cellStyle name="Comma 2 2 4 6 6 2" xfId="51562" xr:uid="{CDAA36E2-D988-4D86-BDCF-34E6899AF3B2}"/>
    <cellStyle name="Comma 2 2 4 6 6 3" xfId="33308" xr:uid="{4E55E754-BDCC-4D39-9879-0E1CE740B580}"/>
    <cellStyle name="Comma 2 2 4 6 7" xfId="11404" xr:uid="{93C05965-92FA-4E84-97DA-E80FC504E3DA}"/>
    <cellStyle name="Comma 2 2 4 6 7 2" xfId="47912" xr:uid="{78C3BCBD-6866-4DC8-8C7E-A90D50C9170C}"/>
    <cellStyle name="Comma 2 2 4 6 7 3" xfId="29658" xr:uid="{E9F98A23-C606-4934-95C2-449B83307782}"/>
    <cellStyle name="Comma 2 2 4 6 8" xfId="7754" xr:uid="{72CDBAB6-538D-43D6-9C33-69F8B15AA259}"/>
    <cellStyle name="Comma 2 2 4 6 8 2" xfId="44262" xr:uid="{10C8B6D2-05BC-4313-8FE6-873AF37A2EAC}"/>
    <cellStyle name="Comma 2 2 4 6 8 3" xfId="26008" xr:uid="{34604D06-775B-48AF-87C2-C038E50CBC3D}"/>
    <cellStyle name="Comma 2 2 4 6 9" xfId="4104" xr:uid="{8FBB6AF2-D1C2-4A00-AD1E-02AA86EC864E}"/>
    <cellStyle name="Comma 2 2 4 6 9 2" xfId="40612" xr:uid="{3E850AF5-F6D1-4116-B685-74F91A39EC18}"/>
    <cellStyle name="Comma 2 2 4 6 9 3" xfId="22358" xr:uid="{FF682C36-2052-4033-A383-9BD3B78A113B}"/>
    <cellStyle name="Comma 2 2 4 7" xfId="350" xr:uid="{07EC247D-EF3F-4FDC-8ACF-95FC7776EA43}"/>
    <cellStyle name="Comma 2 2 4 7 10" xfId="36858" xr:uid="{E92A12D6-B043-400C-B1E9-3796F93495B0}"/>
    <cellStyle name="Comma 2 2 4 7 11" xfId="18604" xr:uid="{DC356AC4-0BA0-4548-8DB5-78CB9576EE1D}"/>
    <cellStyle name="Comma 2 2 4 7 2" xfId="3270" xr:uid="{B89063CF-B66D-4427-AC55-CCA81E7BC08F}"/>
    <cellStyle name="Comma 2 2 4 7 2 2" xfId="17870" xr:uid="{4B0FFE8D-BE18-4DF1-9FDD-AB79C7294360}"/>
    <cellStyle name="Comma 2 2 4 7 2 2 2" xfId="54378" xr:uid="{FFC5C4B8-E12F-4951-B3B4-0F956BF4FD16}"/>
    <cellStyle name="Comma 2 2 4 7 2 2 3" xfId="36124" xr:uid="{EE1FC8D5-2ACC-47DB-A3F8-FECECF232779}"/>
    <cellStyle name="Comma 2 2 4 7 2 3" xfId="14220" xr:uid="{823692F4-07FE-4429-9AC9-EEA40F51D01C}"/>
    <cellStyle name="Comma 2 2 4 7 2 3 2" xfId="50728" xr:uid="{92B8252B-385C-43A5-8E54-AC6DFE35820C}"/>
    <cellStyle name="Comma 2 2 4 7 2 3 3" xfId="32474" xr:uid="{71E501D4-430F-4759-9DB2-AFCC178C0EB1}"/>
    <cellStyle name="Comma 2 2 4 7 2 4" xfId="10570" xr:uid="{DEDB3A89-2ECB-4BE2-8B9C-E319C9DA14B5}"/>
    <cellStyle name="Comma 2 2 4 7 2 4 2" xfId="47078" xr:uid="{AB116517-5570-450B-B9A9-FA44CB6D860E}"/>
    <cellStyle name="Comma 2 2 4 7 2 4 3" xfId="28824" xr:uid="{6C5BA3A1-9A53-4FA4-8889-1B79671FCC11}"/>
    <cellStyle name="Comma 2 2 4 7 2 5" xfId="6920" xr:uid="{8DFBA8B1-081C-4C5F-86A0-DBC5D9063A3F}"/>
    <cellStyle name="Comma 2 2 4 7 2 5 2" xfId="43428" xr:uid="{3880DA3D-9D48-42A4-9B6E-CF178B5D040C}"/>
    <cellStyle name="Comma 2 2 4 7 2 5 3" xfId="25174" xr:uid="{6BE274C3-18AA-4209-B725-7D45BE8A0172}"/>
    <cellStyle name="Comma 2 2 4 7 2 6" xfId="39778" xr:uid="{384A7859-C947-4788-BA62-3E00439C105F}"/>
    <cellStyle name="Comma 2 2 4 7 2 7" xfId="21524" xr:uid="{4D754328-95EA-4651-A342-409491D51431}"/>
    <cellStyle name="Comma 2 2 4 7 3" xfId="2540" xr:uid="{19BB48D0-0109-43AA-AA68-E4CAFA7BDA02}"/>
    <cellStyle name="Comma 2 2 4 7 3 2" xfId="17140" xr:uid="{DFDA89F9-90B7-4744-B499-8D79C0D63231}"/>
    <cellStyle name="Comma 2 2 4 7 3 2 2" xfId="53648" xr:uid="{F76B93F1-EF80-49F4-B43A-14A47DD2AD4B}"/>
    <cellStyle name="Comma 2 2 4 7 3 2 3" xfId="35394" xr:uid="{CAEA6199-3DF2-41E8-8E28-B63F363AAD4E}"/>
    <cellStyle name="Comma 2 2 4 7 3 3" xfId="13490" xr:uid="{733D9855-6F7D-41A9-BCB5-97995132A4B4}"/>
    <cellStyle name="Comma 2 2 4 7 3 3 2" xfId="49998" xr:uid="{284605CC-2C18-4BB8-9C9B-339A623DE8E2}"/>
    <cellStyle name="Comma 2 2 4 7 3 3 3" xfId="31744" xr:uid="{333F6F35-B8ED-4E2C-8D95-1A470E6DF7EE}"/>
    <cellStyle name="Comma 2 2 4 7 3 4" xfId="9840" xr:uid="{B114F6C8-0829-4DC3-95D2-6F59E886F323}"/>
    <cellStyle name="Comma 2 2 4 7 3 4 2" xfId="46348" xr:uid="{51EBD095-B09B-4928-92A0-6B7F7B1A95D6}"/>
    <cellStyle name="Comma 2 2 4 7 3 4 3" xfId="28094" xr:uid="{D841D854-E184-468C-ADAB-4B70500C1965}"/>
    <cellStyle name="Comma 2 2 4 7 3 5" xfId="6190" xr:uid="{F4AEC93B-4FE5-41A3-B95B-B0C409B988B4}"/>
    <cellStyle name="Comma 2 2 4 7 3 5 2" xfId="42698" xr:uid="{7F0038FC-2B29-472E-849B-F805CB69BFB3}"/>
    <cellStyle name="Comma 2 2 4 7 3 5 3" xfId="24444" xr:uid="{503D5878-5B5C-461D-A0F7-716728F1C203}"/>
    <cellStyle name="Comma 2 2 4 7 3 6" xfId="39048" xr:uid="{B3D38E99-3BA0-40C6-A2CC-D9085095B508}"/>
    <cellStyle name="Comma 2 2 4 7 3 7" xfId="20794" xr:uid="{D5054B84-0431-4CB0-B8A8-951717FEB26F}"/>
    <cellStyle name="Comma 2 2 4 7 4" xfId="1810" xr:uid="{DFB97CB8-380F-4857-845F-E7683C0CCE4D}"/>
    <cellStyle name="Comma 2 2 4 7 4 2" xfId="16410" xr:uid="{6E5FCF24-FC1F-40F5-9D2A-D0B4356AF784}"/>
    <cellStyle name="Comma 2 2 4 7 4 2 2" xfId="52918" xr:uid="{06AD77FC-CBC1-489A-A611-2A8CCC00FF32}"/>
    <cellStyle name="Comma 2 2 4 7 4 2 3" xfId="34664" xr:uid="{500BF867-77DA-4859-8029-2F2F66AB7731}"/>
    <cellStyle name="Comma 2 2 4 7 4 3" xfId="12760" xr:uid="{8D746B94-6D6E-484D-A519-6B324260ECC6}"/>
    <cellStyle name="Comma 2 2 4 7 4 3 2" xfId="49268" xr:uid="{1E7C6701-1256-458F-9A27-D757BE48F472}"/>
    <cellStyle name="Comma 2 2 4 7 4 3 3" xfId="31014" xr:uid="{625E5A60-5294-4C56-8A8D-BD6B1B1BD06A}"/>
    <cellStyle name="Comma 2 2 4 7 4 4" xfId="9110" xr:uid="{285A9C7F-8B85-4146-A0BE-09514A241A4F}"/>
    <cellStyle name="Comma 2 2 4 7 4 4 2" xfId="45618" xr:uid="{21AE5FC1-A75C-4A4A-9E12-94E78B9EC54B}"/>
    <cellStyle name="Comma 2 2 4 7 4 4 3" xfId="27364" xr:uid="{C8C591C7-FFC2-47A1-BFF4-BE5660B6742A}"/>
    <cellStyle name="Comma 2 2 4 7 4 5" xfId="5460" xr:uid="{C4350EFC-BCF7-4F52-9E33-A32AC7BC6081}"/>
    <cellStyle name="Comma 2 2 4 7 4 5 2" xfId="41968" xr:uid="{9D7E0574-2FBA-424A-AEC2-A79E1B0E5EAF}"/>
    <cellStyle name="Comma 2 2 4 7 4 5 3" xfId="23714" xr:uid="{F528868F-171D-4A1C-B013-F1CF1F1045BA}"/>
    <cellStyle name="Comma 2 2 4 7 4 6" xfId="38318" xr:uid="{F290206B-2487-43C5-AA2E-08A83C7953AC}"/>
    <cellStyle name="Comma 2 2 4 7 4 7" xfId="20064" xr:uid="{DFD9CC01-F29B-45A4-A122-0581219AE0A2}"/>
    <cellStyle name="Comma 2 2 4 7 5" xfId="1080" xr:uid="{69C0D520-AF8C-4AB6-9510-A600E470E0DA}"/>
    <cellStyle name="Comma 2 2 4 7 5 2" xfId="15680" xr:uid="{930746A3-6DE8-4C75-B30F-3888DB4397A3}"/>
    <cellStyle name="Comma 2 2 4 7 5 2 2" xfId="52188" xr:uid="{DA2751A2-5462-43A4-9C81-5C85406C8B2A}"/>
    <cellStyle name="Comma 2 2 4 7 5 2 3" xfId="33934" xr:uid="{CB0EFF70-B7F3-4069-9153-58A3012B58C3}"/>
    <cellStyle name="Comma 2 2 4 7 5 3" xfId="12030" xr:uid="{234AB35E-785C-46B6-8B00-5556C11C9EB8}"/>
    <cellStyle name="Comma 2 2 4 7 5 3 2" xfId="48538" xr:uid="{989B321E-FFC5-4E76-AE05-F7D598E08B85}"/>
    <cellStyle name="Comma 2 2 4 7 5 3 3" xfId="30284" xr:uid="{081A18DC-AE73-4912-BF53-DA6678C34F94}"/>
    <cellStyle name="Comma 2 2 4 7 5 4" xfId="8380" xr:uid="{6EA37C04-92DA-40F0-9B92-6350CDD56EFA}"/>
    <cellStyle name="Comma 2 2 4 7 5 4 2" xfId="44888" xr:uid="{99588FD6-0D30-47A1-AA55-F8331072425D}"/>
    <cellStyle name="Comma 2 2 4 7 5 4 3" xfId="26634" xr:uid="{C376DBC8-21BC-4D65-BE15-4F0AA262AD1A}"/>
    <cellStyle name="Comma 2 2 4 7 5 5" xfId="4730" xr:uid="{D1893F09-F8E3-4B0C-A611-C2A21134A7EC}"/>
    <cellStyle name="Comma 2 2 4 7 5 5 2" xfId="41238" xr:uid="{DBF1B051-0522-4F77-A000-F9743335207D}"/>
    <cellStyle name="Comma 2 2 4 7 5 5 3" xfId="22984" xr:uid="{3E560BA4-1F83-41E9-B398-9221A6E6481A}"/>
    <cellStyle name="Comma 2 2 4 7 5 6" xfId="37588" xr:uid="{9AF0929D-0FBA-44C7-8520-328225C3F54A}"/>
    <cellStyle name="Comma 2 2 4 7 5 7" xfId="19334" xr:uid="{82524D56-A6A4-4E7A-91D7-43090EA928C1}"/>
    <cellStyle name="Comma 2 2 4 7 6" xfId="14950" xr:uid="{AA2171C0-57BA-4989-8BD1-60F5348B5E64}"/>
    <cellStyle name="Comma 2 2 4 7 6 2" xfId="51458" xr:uid="{55BC7873-6F43-453E-8C1E-64A9377AC11F}"/>
    <cellStyle name="Comma 2 2 4 7 6 3" xfId="33204" xr:uid="{73C71522-3F8D-4E44-8123-69E01608F577}"/>
    <cellStyle name="Comma 2 2 4 7 7" xfId="11300" xr:uid="{27FCC9B7-DA5E-47D8-8558-B82BA8FABFAA}"/>
    <cellStyle name="Comma 2 2 4 7 7 2" xfId="47808" xr:uid="{723117D8-A6D8-46E3-8123-24F2DB490DF4}"/>
    <cellStyle name="Comma 2 2 4 7 7 3" xfId="29554" xr:uid="{3D60A407-897B-4467-93BB-6376EDDEFAF5}"/>
    <cellStyle name="Comma 2 2 4 7 8" xfId="7650" xr:uid="{0157C1F8-854C-4516-A663-473A17E8734B}"/>
    <cellStyle name="Comma 2 2 4 7 8 2" xfId="44158" xr:uid="{05B3437B-1426-4F3A-9D39-ACF2A6186F79}"/>
    <cellStyle name="Comma 2 2 4 7 8 3" xfId="25904" xr:uid="{7BF6C3A8-F62B-4E0C-84FB-5AD842926D63}"/>
    <cellStyle name="Comma 2 2 4 7 9" xfId="4000" xr:uid="{39280C8A-1823-476E-9E7C-76001A1805E2}"/>
    <cellStyle name="Comma 2 2 4 7 9 2" xfId="40508" xr:uid="{7F233377-3175-4072-ADBD-2439F07DCA59}"/>
    <cellStyle name="Comma 2 2 4 7 9 3" xfId="22254" xr:uid="{7485E1CA-AF91-4124-937D-0F916E152672}"/>
    <cellStyle name="Comma 2 2 4 8" xfId="246" xr:uid="{C5A24D6D-8F0C-4395-B40A-87B31D68AECE}"/>
    <cellStyle name="Comma 2 2 4 8 10" xfId="36754" xr:uid="{63422DCB-23CF-42C2-9236-1A4003ACAB7E}"/>
    <cellStyle name="Comma 2 2 4 8 11" xfId="18500" xr:uid="{C21BC583-7889-4A96-8491-634590B14026}"/>
    <cellStyle name="Comma 2 2 4 8 2" xfId="3166" xr:uid="{6A54679F-9376-4AE1-9DD6-D4B5DEDFB064}"/>
    <cellStyle name="Comma 2 2 4 8 2 2" xfId="17766" xr:uid="{F5227ED9-1F24-4292-A436-90BF6E11CCFB}"/>
    <cellStyle name="Comma 2 2 4 8 2 2 2" xfId="54274" xr:uid="{B684C75A-A27F-4965-857B-010F68A189AC}"/>
    <cellStyle name="Comma 2 2 4 8 2 2 3" xfId="36020" xr:uid="{3A87ADB7-55B3-4C30-A1EE-68415E3E45FE}"/>
    <cellStyle name="Comma 2 2 4 8 2 3" xfId="14116" xr:uid="{DC802757-3564-4E94-AF37-A951861A19BE}"/>
    <cellStyle name="Comma 2 2 4 8 2 3 2" xfId="50624" xr:uid="{F51DC8EF-A5B9-40E7-B6ED-47BFAE3D92BE}"/>
    <cellStyle name="Comma 2 2 4 8 2 3 3" xfId="32370" xr:uid="{5FE18426-5E12-4AC8-927B-1D1ECBC42CB9}"/>
    <cellStyle name="Comma 2 2 4 8 2 4" xfId="10466" xr:uid="{05B3B5EF-3CFE-4CFE-92A3-3F1C3C78AEBB}"/>
    <cellStyle name="Comma 2 2 4 8 2 4 2" xfId="46974" xr:uid="{057AE619-B1A7-47FD-B339-1629E239AAB8}"/>
    <cellStyle name="Comma 2 2 4 8 2 4 3" xfId="28720" xr:uid="{C7FAE1B1-095D-4452-AE89-035A0701AD28}"/>
    <cellStyle name="Comma 2 2 4 8 2 5" xfId="6816" xr:uid="{95EE00D6-C973-4FE5-B7B4-60B66257AAEF}"/>
    <cellStyle name="Comma 2 2 4 8 2 5 2" xfId="43324" xr:uid="{A30F3B60-A98C-491C-8D37-945FA1B1B50C}"/>
    <cellStyle name="Comma 2 2 4 8 2 5 3" xfId="25070" xr:uid="{5C748D25-988A-46BB-8F69-EBD48220BE27}"/>
    <cellStyle name="Comma 2 2 4 8 2 6" xfId="39674" xr:uid="{4FAF02C2-EC1F-4C20-BA6D-53A5B18FC684}"/>
    <cellStyle name="Comma 2 2 4 8 2 7" xfId="21420" xr:uid="{95E9DB8A-4F5E-42E3-A1D9-C6DC25A752CB}"/>
    <cellStyle name="Comma 2 2 4 8 3" xfId="2436" xr:uid="{C7D14733-C5B2-4428-94F6-A318D707D2CA}"/>
    <cellStyle name="Comma 2 2 4 8 3 2" xfId="17036" xr:uid="{CFE7C51A-296B-4DCA-A714-E9C91E53FB3B}"/>
    <cellStyle name="Comma 2 2 4 8 3 2 2" xfId="53544" xr:uid="{A4CAA734-FE45-49F8-B20D-0B90B8052059}"/>
    <cellStyle name="Comma 2 2 4 8 3 2 3" xfId="35290" xr:uid="{A1618DB2-2994-4F4D-B5B7-6C3B8BCD7BBA}"/>
    <cellStyle name="Comma 2 2 4 8 3 3" xfId="13386" xr:uid="{69440454-30A1-4B16-9089-0DC4B43018EB}"/>
    <cellStyle name="Comma 2 2 4 8 3 3 2" xfId="49894" xr:uid="{B952F1C1-80F6-4EE3-ACE7-43CB95CB6BE0}"/>
    <cellStyle name="Comma 2 2 4 8 3 3 3" xfId="31640" xr:uid="{6D278E12-FDA6-4901-9CC8-4D080EFF6A0A}"/>
    <cellStyle name="Comma 2 2 4 8 3 4" xfId="9736" xr:uid="{120E252F-4D1A-4D84-890C-9EBB78C09255}"/>
    <cellStyle name="Comma 2 2 4 8 3 4 2" xfId="46244" xr:uid="{D06126EC-CBE0-4C9D-9096-12EDDBE8728F}"/>
    <cellStyle name="Comma 2 2 4 8 3 4 3" xfId="27990" xr:uid="{BCABBFB4-79AF-4235-8034-943C96EEE983}"/>
    <cellStyle name="Comma 2 2 4 8 3 5" xfId="6086" xr:uid="{028EB895-4625-4E89-922C-10F795038642}"/>
    <cellStyle name="Comma 2 2 4 8 3 5 2" xfId="42594" xr:uid="{F1B4B70C-BB80-4E13-B72A-2F34AB897880}"/>
    <cellStyle name="Comma 2 2 4 8 3 5 3" xfId="24340" xr:uid="{B65C191D-9921-4C6C-B280-FC94F9A42539}"/>
    <cellStyle name="Comma 2 2 4 8 3 6" xfId="38944" xr:uid="{7F1C9905-7136-4BDC-B155-41D0B4F4C869}"/>
    <cellStyle name="Comma 2 2 4 8 3 7" xfId="20690" xr:uid="{C04D79F1-10AC-4D01-A941-0046C7D621CA}"/>
    <cellStyle name="Comma 2 2 4 8 4" xfId="1706" xr:uid="{9AD37557-2A35-420C-9F8A-7A452E964F42}"/>
    <cellStyle name="Comma 2 2 4 8 4 2" xfId="16306" xr:uid="{BBBF4B13-1A33-439E-81CF-1C1E4C2F9272}"/>
    <cellStyle name="Comma 2 2 4 8 4 2 2" xfId="52814" xr:uid="{B9798C5E-C8D7-4DB3-BE00-795D8A41B74C}"/>
    <cellStyle name="Comma 2 2 4 8 4 2 3" xfId="34560" xr:uid="{B353D90F-3533-4B92-838F-20D447DAC64B}"/>
    <cellStyle name="Comma 2 2 4 8 4 3" xfId="12656" xr:uid="{06610777-0103-4348-8C98-6446F1E66D61}"/>
    <cellStyle name="Comma 2 2 4 8 4 3 2" xfId="49164" xr:uid="{A9D2D4BD-97E5-4004-B57C-9AD129D27148}"/>
    <cellStyle name="Comma 2 2 4 8 4 3 3" xfId="30910" xr:uid="{BAD7E130-5996-4F8C-94E4-9F4B6F6ECC2C}"/>
    <cellStyle name="Comma 2 2 4 8 4 4" xfId="9006" xr:uid="{BC343F4F-06C8-4861-96FF-7D62054325CD}"/>
    <cellStyle name="Comma 2 2 4 8 4 4 2" xfId="45514" xr:uid="{C8F6E55D-897D-409C-8325-F86063C44E9C}"/>
    <cellStyle name="Comma 2 2 4 8 4 4 3" xfId="27260" xr:uid="{DCAE8C8E-D7C0-455D-BDEF-BDAA3C274774}"/>
    <cellStyle name="Comma 2 2 4 8 4 5" xfId="5356" xr:uid="{79FF5ABF-CA57-4F96-8070-E5E2D8C33AC0}"/>
    <cellStyle name="Comma 2 2 4 8 4 5 2" xfId="41864" xr:uid="{79EC5899-162B-4CCD-90A8-255C1A67AE94}"/>
    <cellStyle name="Comma 2 2 4 8 4 5 3" xfId="23610" xr:uid="{6C42A062-D0BA-4533-9481-16D22B84C9A9}"/>
    <cellStyle name="Comma 2 2 4 8 4 6" xfId="38214" xr:uid="{BE66C900-00DE-48EF-82BA-663A99F05BEE}"/>
    <cellStyle name="Comma 2 2 4 8 4 7" xfId="19960" xr:uid="{BD15C364-549B-41BD-AAE3-1C73665EDF09}"/>
    <cellStyle name="Comma 2 2 4 8 5" xfId="976" xr:uid="{428F015F-022F-4DB8-8CA4-FF25DA3F8EC4}"/>
    <cellStyle name="Comma 2 2 4 8 5 2" xfId="15576" xr:uid="{45D04952-3A5A-43DC-93DD-7CD4EBDD5F1F}"/>
    <cellStyle name="Comma 2 2 4 8 5 2 2" xfId="52084" xr:uid="{78B83FB3-AA1D-4138-941F-DD9BCA4B5F20}"/>
    <cellStyle name="Comma 2 2 4 8 5 2 3" xfId="33830" xr:uid="{BBDAFADB-5951-4107-90A7-93C1645D9CDB}"/>
    <cellStyle name="Comma 2 2 4 8 5 3" xfId="11926" xr:uid="{8A4F2A65-7535-47ED-B5D6-DCB128227347}"/>
    <cellStyle name="Comma 2 2 4 8 5 3 2" xfId="48434" xr:uid="{8A786C84-DF09-4AD9-807D-3C6CAABC3973}"/>
    <cellStyle name="Comma 2 2 4 8 5 3 3" xfId="30180" xr:uid="{7EED0F5C-4365-4EBA-A3BF-4F0CE0DA1E20}"/>
    <cellStyle name="Comma 2 2 4 8 5 4" xfId="8276" xr:uid="{29A01693-7490-44E8-A988-4DDE9349F866}"/>
    <cellStyle name="Comma 2 2 4 8 5 4 2" xfId="44784" xr:uid="{366C78C6-1455-4C1E-8BCA-76E2D13E0E1D}"/>
    <cellStyle name="Comma 2 2 4 8 5 4 3" xfId="26530" xr:uid="{46466620-D2BD-4C37-ACD5-3D5A1DDFEB24}"/>
    <cellStyle name="Comma 2 2 4 8 5 5" xfId="4626" xr:uid="{637E8567-B95F-48D7-A7C7-F91A72657A5A}"/>
    <cellStyle name="Comma 2 2 4 8 5 5 2" xfId="41134" xr:uid="{3CBC7E0C-87F6-48AE-9DD1-6CB8FA3B2700}"/>
    <cellStyle name="Comma 2 2 4 8 5 5 3" xfId="22880" xr:uid="{95C87D29-D72F-43FF-A7FB-6253918DBBBF}"/>
    <cellStyle name="Comma 2 2 4 8 5 6" xfId="37484" xr:uid="{66EA4E44-C4EF-44B8-8660-C9F86BB07BC9}"/>
    <cellStyle name="Comma 2 2 4 8 5 7" xfId="19230" xr:uid="{2B082A89-BCD7-45AD-BC23-6936CBACEEB3}"/>
    <cellStyle name="Comma 2 2 4 8 6" xfId="14846" xr:uid="{421CA390-F4B6-4D36-81CA-4AA564F963CB}"/>
    <cellStyle name="Comma 2 2 4 8 6 2" xfId="51354" xr:uid="{46DCF9A9-542B-4E77-A902-EDB9B5824DFC}"/>
    <cellStyle name="Comma 2 2 4 8 6 3" xfId="33100" xr:uid="{D4B975B8-B544-439A-BEB2-D96A06BD2428}"/>
    <cellStyle name="Comma 2 2 4 8 7" xfId="11196" xr:uid="{CAC4F2FE-23A9-4931-8815-959AC053DB6C}"/>
    <cellStyle name="Comma 2 2 4 8 7 2" xfId="47704" xr:uid="{E0408404-1E9D-43EF-A130-00D202F611C7}"/>
    <cellStyle name="Comma 2 2 4 8 7 3" xfId="29450" xr:uid="{0E8D842D-6B27-46B1-B428-92B567E17A81}"/>
    <cellStyle name="Comma 2 2 4 8 8" xfId="7546" xr:uid="{F2652CEB-1E36-4B76-B082-D2CA54BAFC93}"/>
    <cellStyle name="Comma 2 2 4 8 8 2" xfId="44054" xr:uid="{6F6DFAE8-E05B-4C13-9462-B8183DC8C6EA}"/>
    <cellStyle name="Comma 2 2 4 8 8 3" xfId="25800" xr:uid="{682C7940-AB5B-4FCF-B676-6FCA426CCAD3}"/>
    <cellStyle name="Comma 2 2 4 8 9" xfId="3896" xr:uid="{E703018B-625E-4633-8A40-025CB64CF7F2}"/>
    <cellStyle name="Comma 2 2 4 8 9 2" xfId="40404" xr:uid="{0B1483B0-1BFA-4F91-99D9-6D16DFF4981A}"/>
    <cellStyle name="Comma 2 2 4 8 9 3" xfId="22150" xr:uid="{9687DB36-EE7B-4FF1-A0E1-62009FBB0861}"/>
    <cellStyle name="Comma 2 2 4 9" xfId="142" xr:uid="{64A69D9B-86BE-40AE-A2EB-C61E6F82C2F8}"/>
    <cellStyle name="Comma 2 2 4 9 10" xfId="36650" xr:uid="{EBD2A153-7AD7-4BA4-B46C-E6D6AE0D9AC1}"/>
    <cellStyle name="Comma 2 2 4 9 11" xfId="18396" xr:uid="{40B8F2E0-BA23-4538-981B-9CF0F9216B1A}"/>
    <cellStyle name="Comma 2 2 4 9 2" xfId="3062" xr:uid="{EA86E57A-2488-447B-BDA5-7196E98BAD54}"/>
    <cellStyle name="Comma 2 2 4 9 2 2" xfId="17662" xr:uid="{FFD8FBE0-3F04-442D-B53A-AEEA9EAA917B}"/>
    <cellStyle name="Comma 2 2 4 9 2 2 2" xfId="54170" xr:uid="{F92833D6-E0D2-46C5-B50A-DA5B4536B465}"/>
    <cellStyle name="Comma 2 2 4 9 2 2 3" xfId="35916" xr:uid="{2EEDD6F8-BC64-4D58-8B7D-78F7155A5F1E}"/>
    <cellStyle name="Comma 2 2 4 9 2 3" xfId="14012" xr:uid="{2A278D74-AE84-493A-B590-28FBB9312C16}"/>
    <cellStyle name="Comma 2 2 4 9 2 3 2" xfId="50520" xr:uid="{A1E078E9-E4DF-41D7-B632-0B8CC5E20739}"/>
    <cellStyle name="Comma 2 2 4 9 2 3 3" xfId="32266" xr:uid="{A76CA06C-D07D-4ACF-A992-974C665EC34D}"/>
    <cellStyle name="Comma 2 2 4 9 2 4" xfId="10362" xr:uid="{EB3DEC9D-62C4-41E2-B639-C9B66ED7D4F8}"/>
    <cellStyle name="Comma 2 2 4 9 2 4 2" xfId="46870" xr:uid="{440C0A6E-22B8-4A12-BF7B-4029D66BFAD4}"/>
    <cellStyle name="Comma 2 2 4 9 2 4 3" xfId="28616" xr:uid="{5C7C3591-8668-49FB-88B8-9DC63E5B9CE0}"/>
    <cellStyle name="Comma 2 2 4 9 2 5" xfId="6712" xr:uid="{D183A67A-E0E7-462B-A60D-33601EF76A66}"/>
    <cellStyle name="Comma 2 2 4 9 2 5 2" xfId="43220" xr:uid="{317671DE-C50B-4049-A520-7F68A36E28A8}"/>
    <cellStyle name="Comma 2 2 4 9 2 5 3" xfId="24966" xr:uid="{820B0460-C1BA-4297-BB1E-CB4CB4D82AA5}"/>
    <cellStyle name="Comma 2 2 4 9 2 6" xfId="39570" xr:uid="{524DC633-B700-4EC1-BEAF-B3288A4BBCCA}"/>
    <cellStyle name="Comma 2 2 4 9 2 7" xfId="21316" xr:uid="{1F4A52A9-B768-4405-AE87-2F2F9DA2A9EE}"/>
    <cellStyle name="Comma 2 2 4 9 3" xfId="2332" xr:uid="{B82A56AB-90BA-455B-BE0C-DB58781D9695}"/>
    <cellStyle name="Comma 2 2 4 9 3 2" xfId="16932" xr:uid="{86AD5B4A-A26E-4D39-A422-8EBDF016C477}"/>
    <cellStyle name="Comma 2 2 4 9 3 2 2" xfId="53440" xr:uid="{1A554DE5-DD4A-4FE8-A2E4-4FC6676617A3}"/>
    <cellStyle name="Comma 2 2 4 9 3 2 3" xfId="35186" xr:uid="{22F0A989-5292-4D02-BFD6-7B3E28C4E6CB}"/>
    <cellStyle name="Comma 2 2 4 9 3 3" xfId="13282" xr:uid="{BDDE0C43-8807-4246-86B1-4A7B77EDD693}"/>
    <cellStyle name="Comma 2 2 4 9 3 3 2" xfId="49790" xr:uid="{31B7978B-38C2-425A-ABAC-209E5A9E0856}"/>
    <cellStyle name="Comma 2 2 4 9 3 3 3" xfId="31536" xr:uid="{D035230D-5C26-4E79-9FBF-FA5983EA4C56}"/>
    <cellStyle name="Comma 2 2 4 9 3 4" xfId="9632" xr:uid="{8EA2EB1D-9142-4FFC-BB43-BD5BE4D58241}"/>
    <cellStyle name="Comma 2 2 4 9 3 4 2" xfId="46140" xr:uid="{0407A5BA-1D90-4C01-A7E1-6335935E4B3A}"/>
    <cellStyle name="Comma 2 2 4 9 3 4 3" xfId="27886" xr:uid="{5E6BFB06-F369-48AD-90D0-31A712E0E363}"/>
    <cellStyle name="Comma 2 2 4 9 3 5" xfId="5982" xr:uid="{C6C6ACD1-09A9-44F3-9689-3ED386A618DC}"/>
    <cellStyle name="Comma 2 2 4 9 3 5 2" xfId="42490" xr:uid="{CC4478F0-4382-4064-AE3D-EF539F2AFD56}"/>
    <cellStyle name="Comma 2 2 4 9 3 5 3" xfId="24236" xr:uid="{C73C2412-C3D6-40A1-9292-0E80656EE86D}"/>
    <cellStyle name="Comma 2 2 4 9 3 6" xfId="38840" xr:uid="{BABB5204-B6A8-4280-BC18-0AD5D637D658}"/>
    <cellStyle name="Comma 2 2 4 9 3 7" xfId="20586" xr:uid="{977D4508-CD28-47E6-AA29-6D38C70E6066}"/>
    <cellStyle name="Comma 2 2 4 9 4" xfId="1602" xr:uid="{29222A40-437B-4B99-9294-77C74088A35D}"/>
    <cellStyle name="Comma 2 2 4 9 4 2" xfId="16202" xr:uid="{7E021346-C0DD-4260-8F84-8E7431C9667B}"/>
    <cellStyle name="Comma 2 2 4 9 4 2 2" xfId="52710" xr:uid="{98D5A0DF-A4D5-40C5-B9D6-72F45274E5CB}"/>
    <cellStyle name="Comma 2 2 4 9 4 2 3" xfId="34456" xr:uid="{B9DE4FB7-45EE-4798-A26C-B55FA5EE0EAC}"/>
    <cellStyle name="Comma 2 2 4 9 4 3" xfId="12552" xr:uid="{92351AF2-8513-4B31-B0E8-3F3A95D3EFEF}"/>
    <cellStyle name="Comma 2 2 4 9 4 3 2" xfId="49060" xr:uid="{9AA0ED35-E636-4E59-8B26-7B1D1A59B515}"/>
    <cellStyle name="Comma 2 2 4 9 4 3 3" xfId="30806" xr:uid="{ECB618E8-92CE-4FE5-B0DF-5D97E0DE240C}"/>
    <cellStyle name="Comma 2 2 4 9 4 4" xfId="8902" xr:uid="{DDB0871F-CAFA-4BF8-8A83-FA1B1774A310}"/>
    <cellStyle name="Comma 2 2 4 9 4 4 2" xfId="45410" xr:uid="{9FF27FAE-1234-43C0-8984-97C30292D9C1}"/>
    <cellStyle name="Comma 2 2 4 9 4 4 3" xfId="27156" xr:uid="{65485285-0DAE-49D7-80AE-DBC7FD5E12B4}"/>
    <cellStyle name="Comma 2 2 4 9 4 5" xfId="5252" xr:uid="{EA175ADD-A0FF-4DBB-BCBC-4CBA9CB8F3E9}"/>
    <cellStyle name="Comma 2 2 4 9 4 5 2" xfId="41760" xr:uid="{D993FBD0-E367-458A-B5F4-6D32AE1B307C}"/>
    <cellStyle name="Comma 2 2 4 9 4 5 3" xfId="23506" xr:uid="{CD0A6681-4174-415A-A867-FC346D9A5F36}"/>
    <cellStyle name="Comma 2 2 4 9 4 6" xfId="38110" xr:uid="{9AFD2CED-5CB7-4EC2-BBB2-A8BCCE74A961}"/>
    <cellStyle name="Comma 2 2 4 9 4 7" xfId="19856" xr:uid="{618E08D5-45E5-4BB2-8AE5-07CAA292DB36}"/>
    <cellStyle name="Comma 2 2 4 9 5" xfId="872" xr:uid="{B9BA057A-21B9-4380-9C2E-CD49C9889B52}"/>
    <cellStyle name="Comma 2 2 4 9 5 2" xfId="15472" xr:uid="{B34CE348-EDDC-4FA0-8719-B3473C44318C}"/>
    <cellStyle name="Comma 2 2 4 9 5 2 2" xfId="51980" xr:uid="{0C8928D5-7B6A-490B-AA29-2CA84F7759A0}"/>
    <cellStyle name="Comma 2 2 4 9 5 2 3" xfId="33726" xr:uid="{080CEAFE-A2E3-4888-A240-B4D5963413DD}"/>
    <cellStyle name="Comma 2 2 4 9 5 3" xfId="11822" xr:uid="{DF122D70-FCC4-4FA6-9588-DCB66FEAFA60}"/>
    <cellStyle name="Comma 2 2 4 9 5 3 2" xfId="48330" xr:uid="{ED60965A-B5E3-4AAB-8078-9207AC1836A9}"/>
    <cellStyle name="Comma 2 2 4 9 5 3 3" xfId="30076" xr:uid="{7B4D54B9-7120-44FA-9B3A-A8F557363CD1}"/>
    <cellStyle name="Comma 2 2 4 9 5 4" xfId="8172" xr:uid="{F1679763-1138-480B-8F4C-15E1C5DC2D6C}"/>
    <cellStyle name="Comma 2 2 4 9 5 4 2" xfId="44680" xr:uid="{49A579D5-2EE1-41A8-9F90-754366D78013}"/>
    <cellStyle name="Comma 2 2 4 9 5 4 3" xfId="26426" xr:uid="{02A3FBC6-31D6-4378-82FF-ADE75DB8228F}"/>
    <cellStyle name="Comma 2 2 4 9 5 5" xfId="4522" xr:uid="{DDA0A317-406B-4A47-98BE-D3C3A9AFBA37}"/>
    <cellStyle name="Comma 2 2 4 9 5 5 2" xfId="41030" xr:uid="{B5A246E8-4690-4DEB-A17A-0F01E9362D5E}"/>
    <cellStyle name="Comma 2 2 4 9 5 5 3" xfId="22776" xr:uid="{571B58F6-59E2-476D-B673-06BB4978AEE4}"/>
    <cellStyle name="Comma 2 2 4 9 5 6" xfId="37380" xr:uid="{0C058FF4-EDFF-492E-862E-339156DA62BF}"/>
    <cellStyle name="Comma 2 2 4 9 5 7" xfId="19126" xr:uid="{0D897119-5F0F-497B-8F4A-5D7087776E7F}"/>
    <cellStyle name="Comma 2 2 4 9 6" xfId="14742" xr:uid="{4963DC79-C144-4EB7-A89B-55DF541A8EF1}"/>
    <cellStyle name="Comma 2 2 4 9 6 2" xfId="51250" xr:uid="{CEAEA5A8-9AA0-4045-B7CA-E09E97EF4ACF}"/>
    <cellStyle name="Comma 2 2 4 9 6 3" xfId="32996" xr:uid="{12629AAE-FC9B-4590-868F-7BA727FCB907}"/>
    <cellStyle name="Comma 2 2 4 9 7" xfId="11092" xr:uid="{9F9D7095-8B3E-42BF-82D3-C746D4E22D06}"/>
    <cellStyle name="Comma 2 2 4 9 7 2" xfId="47600" xr:uid="{D963A514-6F1A-4526-858A-486D7747D649}"/>
    <cellStyle name="Comma 2 2 4 9 7 3" xfId="29346" xr:uid="{C369A184-4414-4E6A-8B12-C8C65BB547EC}"/>
    <cellStyle name="Comma 2 2 4 9 8" xfId="7442" xr:uid="{FCB761B9-531B-42FB-9045-8E4A2827333A}"/>
    <cellStyle name="Comma 2 2 4 9 8 2" xfId="43950" xr:uid="{4303F659-FB24-4761-A317-EA4349A3EF8E}"/>
    <cellStyle name="Comma 2 2 4 9 8 3" xfId="25696" xr:uid="{FF675ED3-2DCD-4ED2-829C-AC4323A042BE}"/>
    <cellStyle name="Comma 2 2 4 9 9" xfId="3792" xr:uid="{854CCADE-7D39-4707-B9A2-DEE168829690}"/>
    <cellStyle name="Comma 2 2 4 9 9 2" xfId="40300" xr:uid="{A5D95CA7-49F9-4BF3-BE14-C2B2E69E6E59}"/>
    <cellStyle name="Comma 2 2 4 9 9 3" xfId="22046" xr:uid="{C0E6F02B-F622-48F8-A778-AAA0A8116D67}"/>
    <cellStyle name="Comma 2 2 5" xfId="86" xr:uid="{3E1A885F-BE7F-4D55-B896-0729CA69D799}"/>
    <cellStyle name="Comma 2 2 5 10" xfId="1546" xr:uid="{7E25000C-C8C0-4E66-A630-3C470D297EE9}"/>
    <cellStyle name="Comma 2 2 5 10 2" xfId="16146" xr:uid="{FD63A6C7-CC51-44AC-B52E-11A669643DDB}"/>
    <cellStyle name="Comma 2 2 5 10 2 2" xfId="52654" xr:uid="{1F5B9B57-8E66-42C1-A1B7-FA534F65CD6E}"/>
    <cellStyle name="Comma 2 2 5 10 2 3" xfId="34400" xr:uid="{9B2A9122-FAB0-4FA9-9955-5F40F8692F5C}"/>
    <cellStyle name="Comma 2 2 5 10 3" xfId="12496" xr:uid="{5D040FB2-05E1-4B24-B16E-D412F22C8601}"/>
    <cellStyle name="Comma 2 2 5 10 3 2" xfId="49004" xr:uid="{8801C174-87A9-431B-8AB2-A33A73D5B8A1}"/>
    <cellStyle name="Comma 2 2 5 10 3 3" xfId="30750" xr:uid="{90B2116B-55A9-42A7-9A24-DBDCFD42391F}"/>
    <cellStyle name="Comma 2 2 5 10 4" xfId="8846" xr:uid="{5B815F6A-B039-4CF3-9438-7ADC03D7F013}"/>
    <cellStyle name="Comma 2 2 5 10 4 2" xfId="45354" xr:uid="{8BA9D67F-0425-49EC-8812-1848E27A69D2}"/>
    <cellStyle name="Comma 2 2 5 10 4 3" xfId="27100" xr:uid="{DB219000-E72C-49CA-9E45-7C9CE69E7132}"/>
    <cellStyle name="Comma 2 2 5 10 5" xfId="5196" xr:uid="{754C6D43-B020-451F-9AEF-503B00C7BA8D}"/>
    <cellStyle name="Comma 2 2 5 10 5 2" xfId="41704" xr:uid="{E1A831F8-F619-441D-A88F-063BFAAFA33C}"/>
    <cellStyle name="Comma 2 2 5 10 5 3" xfId="23450" xr:uid="{8D95DFBC-21E6-4BFE-8475-10DC4007ACC0}"/>
    <cellStyle name="Comma 2 2 5 10 6" xfId="38054" xr:uid="{EF593E93-D45C-4141-BA32-B2CB0F3667C5}"/>
    <cellStyle name="Comma 2 2 5 10 7" xfId="19800" xr:uid="{F9EC6600-2419-47AE-A888-FF0698DAA950}"/>
    <cellStyle name="Comma 2 2 5 11" xfId="816" xr:uid="{60CF5EB3-31A0-4098-8839-CEDD718CE37C}"/>
    <cellStyle name="Comma 2 2 5 11 2" xfId="15416" xr:uid="{251ED284-7152-4628-978F-0B20CAE7D3AE}"/>
    <cellStyle name="Comma 2 2 5 11 2 2" xfId="51924" xr:uid="{54AF592E-4298-4E9B-8549-016A1E1A4992}"/>
    <cellStyle name="Comma 2 2 5 11 2 3" xfId="33670" xr:uid="{99B05673-FC40-4843-91CC-D5EEF5187093}"/>
    <cellStyle name="Comma 2 2 5 11 3" xfId="11766" xr:uid="{21709993-BB12-47F8-AAA3-B9D96C4D6E58}"/>
    <cellStyle name="Comma 2 2 5 11 3 2" xfId="48274" xr:uid="{E39A1327-D15B-4F4A-9AD4-15B73535B2B7}"/>
    <cellStyle name="Comma 2 2 5 11 3 3" xfId="30020" xr:uid="{62A3818B-ABAF-4385-B839-CD50E5F31C22}"/>
    <cellStyle name="Comma 2 2 5 11 4" xfId="8116" xr:uid="{061242CD-95BC-4739-8AA1-7D0929A1F7E9}"/>
    <cellStyle name="Comma 2 2 5 11 4 2" xfId="44624" xr:uid="{FD925E65-D47C-42ED-9FAE-F36FB3DE5B9A}"/>
    <cellStyle name="Comma 2 2 5 11 4 3" xfId="26370" xr:uid="{E5F2A532-95B8-4467-9C66-2D2B8CA99AC1}"/>
    <cellStyle name="Comma 2 2 5 11 5" xfId="4466" xr:uid="{4EBBE054-6295-42C5-ACB2-589AD989ECFF}"/>
    <cellStyle name="Comma 2 2 5 11 5 2" xfId="40974" xr:uid="{347415DD-CC93-4EAC-80E7-1960D0FAB277}"/>
    <cellStyle name="Comma 2 2 5 11 5 3" xfId="22720" xr:uid="{192D9A6C-D766-4032-90A1-30946D28BD05}"/>
    <cellStyle name="Comma 2 2 5 11 6" xfId="37324" xr:uid="{CA06D09A-9B60-4DDE-AFFD-A3F30A99E961}"/>
    <cellStyle name="Comma 2 2 5 11 7" xfId="19070" xr:uid="{987D8B84-10B6-4575-86BE-267E57B6BCD2}"/>
    <cellStyle name="Comma 2 2 5 12" xfId="14686" xr:uid="{8A5D0BA4-B1F5-4FC7-A4C7-D9A128B77889}"/>
    <cellStyle name="Comma 2 2 5 12 2" xfId="51194" xr:uid="{3D6B16B7-1B35-43D6-AC26-B5EF710DEB8C}"/>
    <cellStyle name="Comma 2 2 5 12 3" xfId="32940" xr:uid="{5F82F4F8-CD76-4B62-BE87-95E048F7A9BF}"/>
    <cellStyle name="Comma 2 2 5 13" xfId="11036" xr:uid="{708578BF-2288-4F7F-89B5-6313884EBCB3}"/>
    <cellStyle name="Comma 2 2 5 13 2" xfId="47544" xr:uid="{48A996E1-9ED9-4045-A4AA-7B0BDE0BF52D}"/>
    <cellStyle name="Comma 2 2 5 13 3" xfId="29290" xr:uid="{E0F020AD-A9C2-409E-B392-4199E32165CB}"/>
    <cellStyle name="Comma 2 2 5 14" xfId="7386" xr:uid="{0E2E84AC-0982-4BF8-A2D1-4589499D7BD1}"/>
    <cellStyle name="Comma 2 2 5 14 2" xfId="43894" xr:uid="{AC92306B-433F-4D1E-9D12-6E07ED838BFE}"/>
    <cellStyle name="Comma 2 2 5 14 3" xfId="25640" xr:uid="{BC371DA0-9D43-4286-B502-294DFAF78553}"/>
    <cellStyle name="Comma 2 2 5 15" xfId="3736" xr:uid="{25C3D235-8F4E-431B-ABE0-C733A7E083D7}"/>
    <cellStyle name="Comma 2 2 5 15 2" xfId="40244" xr:uid="{90410F05-CC4A-49C2-B9B7-1ED68A205E16}"/>
    <cellStyle name="Comma 2 2 5 15 3" xfId="21990" xr:uid="{46CEB241-500D-4528-AFA5-5CBE3D4086B3}"/>
    <cellStyle name="Comma 2 2 5 16" xfId="36594" xr:uid="{1AA880F5-313E-4455-881A-E685CE46D70B}"/>
    <cellStyle name="Comma 2 2 5 17" xfId="18340" xr:uid="{0C4B763E-9775-47B9-A007-6EACC0075E08}"/>
    <cellStyle name="Comma 2 2 5 2" xfId="710" xr:uid="{141FA007-89FA-46E3-819B-DA1875509F91}"/>
    <cellStyle name="Comma 2 2 5 2 10" xfId="37218" xr:uid="{73E2515A-4309-4FF2-80A3-4A72ABEEAE37}"/>
    <cellStyle name="Comma 2 2 5 2 11" xfId="18964" xr:uid="{B3D594A6-15FF-4F65-A367-FF2C03C8902E}"/>
    <cellStyle name="Comma 2 2 5 2 2" xfId="3630" xr:uid="{E7CD0FEA-B867-4666-B637-F26EFF663002}"/>
    <cellStyle name="Comma 2 2 5 2 2 2" xfId="18230" xr:uid="{60298941-7804-4C9C-A19A-1CBD82DEEC87}"/>
    <cellStyle name="Comma 2 2 5 2 2 2 2" xfId="54738" xr:uid="{45F6BC46-0FEA-4CDC-8DF1-6B0D933484E6}"/>
    <cellStyle name="Comma 2 2 5 2 2 2 3" xfId="36484" xr:uid="{60FE3EAA-597C-46F6-8597-D7C23343ECB0}"/>
    <cellStyle name="Comma 2 2 5 2 2 3" xfId="14580" xr:uid="{8BBA01AE-5C85-460C-814D-18B1B356DE3E}"/>
    <cellStyle name="Comma 2 2 5 2 2 3 2" xfId="51088" xr:uid="{957EDE09-AA75-40C5-9A05-AD2904C769E7}"/>
    <cellStyle name="Comma 2 2 5 2 2 3 3" xfId="32834" xr:uid="{1DC0137F-E17A-4CBC-9F8F-ED55AE5C1859}"/>
    <cellStyle name="Comma 2 2 5 2 2 4" xfId="10930" xr:uid="{255B0588-8C06-43D9-8B01-7BC89B777278}"/>
    <cellStyle name="Comma 2 2 5 2 2 4 2" xfId="47438" xr:uid="{C5CC1360-4981-4D4D-9CB7-1CCB9447272F}"/>
    <cellStyle name="Comma 2 2 5 2 2 4 3" xfId="29184" xr:uid="{73EB1AE6-B7A3-4D0E-919F-C7A19D88125C}"/>
    <cellStyle name="Comma 2 2 5 2 2 5" xfId="7280" xr:uid="{DAB1ACFA-5A91-4E56-B8D0-1E46B377D13E}"/>
    <cellStyle name="Comma 2 2 5 2 2 5 2" xfId="43788" xr:uid="{5FC203D9-FA67-41F5-B84C-605C0C43D489}"/>
    <cellStyle name="Comma 2 2 5 2 2 5 3" xfId="25534" xr:uid="{11C9E2C0-D3AF-42E5-8011-43A2E037E5BC}"/>
    <cellStyle name="Comma 2 2 5 2 2 6" xfId="40138" xr:uid="{6A6C1A1D-D6CA-4C77-8B4C-655A403C4FEC}"/>
    <cellStyle name="Comma 2 2 5 2 2 7" xfId="21884" xr:uid="{39C809EC-C953-4640-9660-A92BB28B8133}"/>
    <cellStyle name="Comma 2 2 5 2 3" xfId="2900" xr:uid="{980C2ADD-A229-42F7-8BC7-010F6B4AB371}"/>
    <cellStyle name="Comma 2 2 5 2 3 2" xfId="17500" xr:uid="{8129877C-EEC4-41FE-A2AD-5D5E625A8042}"/>
    <cellStyle name="Comma 2 2 5 2 3 2 2" xfId="54008" xr:uid="{2D6181D3-74CF-480D-BB07-B829A0C0D8FB}"/>
    <cellStyle name="Comma 2 2 5 2 3 2 3" xfId="35754" xr:uid="{48FBCA0C-7A55-404B-A9BA-1E461339EE57}"/>
    <cellStyle name="Comma 2 2 5 2 3 3" xfId="13850" xr:uid="{B0C4048C-C346-48EE-BBC2-FFD194736DDE}"/>
    <cellStyle name="Comma 2 2 5 2 3 3 2" xfId="50358" xr:uid="{EECC4877-FC9A-4B24-AE38-FC672D7CC5A9}"/>
    <cellStyle name="Comma 2 2 5 2 3 3 3" xfId="32104" xr:uid="{65E5A968-D8EA-4052-8BAD-6AE0A1E96C2C}"/>
    <cellStyle name="Comma 2 2 5 2 3 4" xfId="10200" xr:uid="{CEE8E7E0-CDEA-4776-95AE-135BF84FBE94}"/>
    <cellStyle name="Comma 2 2 5 2 3 4 2" xfId="46708" xr:uid="{C6118793-F64A-4CB5-91BA-EF007DF10EA1}"/>
    <cellStyle name="Comma 2 2 5 2 3 4 3" xfId="28454" xr:uid="{97C279A7-3DEE-4F4E-A7D6-1E99A6CF1A59}"/>
    <cellStyle name="Comma 2 2 5 2 3 5" xfId="6550" xr:uid="{B8AD0E35-BAAE-4E23-9FCA-DE0381978FF9}"/>
    <cellStyle name="Comma 2 2 5 2 3 5 2" xfId="43058" xr:uid="{6F0F466F-34EA-4A3F-ABD2-0B5ECF484C59}"/>
    <cellStyle name="Comma 2 2 5 2 3 5 3" xfId="24804" xr:uid="{1F9439C3-8854-4D92-B406-763CBCC2A81A}"/>
    <cellStyle name="Comma 2 2 5 2 3 6" xfId="39408" xr:uid="{3AE0B314-5F1A-49B1-B097-5400F34F6C8F}"/>
    <cellStyle name="Comma 2 2 5 2 3 7" xfId="21154" xr:uid="{84A455DB-8887-486D-ACFC-A38781FEA458}"/>
    <cellStyle name="Comma 2 2 5 2 4" xfId="2170" xr:uid="{307F3235-0ECB-4C53-9335-4C52C900341E}"/>
    <cellStyle name="Comma 2 2 5 2 4 2" xfId="16770" xr:uid="{D5E3A0C5-1320-44FD-AB9B-0BEEA48FBAB4}"/>
    <cellStyle name="Comma 2 2 5 2 4 2 2" xfId="53278" xr:uid="{892506CE-ADC1-4029-ABED-083123A78E6D}"/>
    <cellStyle name="Comma 2 2 5 2 4 2 3" xfId="35024" xr:uid="{CFB42DF7-C422-4179-81C1-DB4335A603E8}"/>
    <cellStyle name="Comma 2 2 5 2 4 3" xfId="13120" xr:uid="{7C0E6E0C-CA48-4A88-AF70-3D0F74E34C8D}"/>
    <cellStyle name="Comma 2 2 5 2 4 3 2" xfId="49628" xr:uid="{9AEC2A26-E115-4FED-A45C-F8C3769CAF84}"/>
    <cellStyle name="Comma 2 2 5 2 4 3 3" xfId="31374" xr:uid="{C4455832-A701-402C-8993-AC6B5801E82A}"/>
    <cellStyle name="Comma 2 2 5 2 4 4" xfId="9470" xr:uid="{867DEEBC-3227-4DC8-8B61-8C1478638E2F}"/>
    <cellStyle name="Comma 2 2 5 2 4 4 2" xfId="45978" xr:uid="{F9A19617-F3E6-400F-9E41-D8E192820427}"/>
    <cellStyle name="Comma 2 2 5 2 4 4 3" xfId="27724" xr:uid="{EC213CB8-6F0F-4C7F-B78B-D38CBB2F3A39}"/>
    <cellStyle name="Comma 2 2 5 2 4 5" xfId="5820" xr:uid="{05646E32-AF9C-4FE7-82D5-D8B339E61EEF}"/>
    <cellStyle name="Comma 2 2 5 2 4 5 2" xfId="42328" xr:uid="{AED1551D-F3AD-4AA3-9E9B-C89D3CC9A0DB}"/>
    <cellStyle name="Comma 2 2 5 2 4 5 3" xfId="24074" xr:uid="{6E78F91F-4A72-480A-8EEF-CD2A6CB3C6B1}"/>
    <cellStyle name="Comma 2 2 5 2 4 6" xfId="38678" xr:uid="{129A64E7-B59D-4324-AB88-A455F5DA28A3}"/>
    <cellStyle name="Comma 2 2 5 2 4 7" xfId="20424" xr:uid="{410D3DBA-C5C2-4A97-B2CF-8CFD25F7A148}"/>
    <cellStyle name="Comma 2 2 5 2 5" xfId="1440" xr:uid="{3C8994D6-0908-4A54-9CAE-D27F3D29CD91}"/>
    <cellStyle name="Comma 2 2 5 2 5 2" xfId="16040" xr:uid="{307FF21F-693E-4653-9E69-E225FC70C416}"/>
    <cellStyle name="Comma 2 2 5 2 5 2 2" xfId="52548" xr:uid="{3911D6B1-1AFD-4BE5-8EC2-4EBF73D0D1F2}"/>
    <cellStyle name="Comma 2 2 5 2 5 2 3" xfId="34294" xr:uid="{6E173F00-2626-4C71-974D-34C474991187}"/>
    <cellStyle name="Comma 2 2 5 2 5 3" xfId="12390" xr:uid="{EE20410A-EF6B-476D-BFAF-5BE40BA8FF22}"/>
    <cellStyle name="Comma 2 2 5 2 5 3 2" xfId="48898" xr:uid="{6FB067BC-BD22-42C2-8156-CD7E081BB100}"/>
    <cellStyle name="Comma 2 2 5 2 5 3 3" xfId="30644" xr:uid="{449FDEAE-42C4-4B07-B471-A84C8CBFB05C}"/>
    <cellStyle name="Comma 2 2 5 2 5 4" xfId="8740" xr:uid="{01156F7F-5856-4683-A08D-535DEDE390A3}"/>
    <cellStyle name="Comma 2 2 5 2 5 4 2" xfId="45248" xr:uid="{A16828BF-EC2C-4950-8019-D5AF61861DCB}"/>
    <cellStyle name="Comma 2 2 5 2 5 4 3" xfId="26994" xr:uid="{8BE4A597-F800-42DA-B6D9-7CC44BE56C24}"/>
    <cellStyle name="Comma 2 2 5 2 5 5" xfId="5090" xr:uid="{D3E4C72B-7C32-48E2-963A-FD73D8D179E2}"/>
    <cellStyle name="Comma 2 2 5 2 5 5 2" xfId="41598" xr:uid="{58D3D6F0-BDC6-46B6-9CE0-E374E5832E81}"/>
    <cellStyle name="Comma 2 2 5 2 5 5 3" xfId="23344" xr:uid="{F821035B-85C8-47F8-9F61-0747FD18032B}"/>
    <cellStyle name="Comma 2 2 5 2 5 6" xfId="37948" xr:uid="{915E9102-702B-4320-94F3-1AD728071393}"/>
    <cellStyle name="Comma 2 2 5 2 5 7" xfId="19694" xr:uid="{2D133FD8-5A14-430E-A2A9-D732524F5627}"/>
    <cellStyle name="Comma 2 2 5 2 6" xfId="15310" xr:uid="{4C85719A-DD82-4684-8D58-F0034C01B6D3}"/>
    <cellStyle name="Comma 2 2 5 2 6 2" xfId="51818" xr:uid="{B4623847-906C-4CF7-909E-2DEA4B88D465}"/>
    <cellStyle name="Comma 2 2 5 2 6 3" xfId="33564" xr:uid="{2505BDA9-7E8F-4D35-84C7-661E4F31E9C4}"/>
    <cellStyle name="Comma 2 2 5 2 7" xfId="11660" xr:uid="{DC473158-B204-4EFA-97E0-376A49405597}"/>
    <cellStyle name="Comma 2 2 5 2 7 2" xfId="48168" xr:uid="{C0F35DD3-1AAD-41B5-AE81-CDC2FBFAAFFF}"/>
    <cellStyle name="Comma 2 2 5 2 7 3" xfId="29914" xr:uid="{A53DC125-26C8-4FB6-9025-A5052AE009FE}"/>
    <cellStyle name="Comma 2 2 5 2 8" xfId="8010" xr:uid="{11A1E28C-5281-4A26-BE3E-53F8FE8CB28D}"/>
    <cellStyle name="Comma 2 2 5 2 8 2" xfId="44518" xr:uid="{27A6B41B-7AE3-42B8-A25D-C3FB494BACB6}"/>
    <cellStyle name="Comma 2 2 5 2 8 3" xfId="26264" xr:uid="{E2A5300C-6DA9-4FF2-83BE-E25E5D07EDA5}"/>
    <cellStyle name="Comma 2 2 5 2 9" xfId="4360" xr:uid="{5C1EC3B3-A6F6-4685-B04A-F688D95BF594}"/>
    <cellStyle name="Comma 2 2 5 2 9 2" xfId="40868" xr:uid="{45D94E8D-98A9-4142-A687-E5F2C8550EE2}"/>
    <cellStyle name="Comma 2 2 5 2 9 3" xfId="22614" xr:uid="{06F821E8-D4E3-4937-88F7-58FF2372709B}"/>
    <cellStyle name="Comma 2 2 5 3" xfId="606" xr:uid="{5A6E0E95-C4E1-4D50-85EE-D5DBAC97784D}"/>
    <cellStyle name="Comma 2 2 5 3 10" xfId="37114" xr:uid="{EB7BBA44-8629-4C20-A96B-EDBFAF3E1DEA}"/>
    <cellStyle name="Comma 2 2 5 3 11" xfId="18860" xr:uid="{2BE2899C-2C10-4FEE-8AD3-79ACC9330AC3}"/>
    <cellStyle name="Comma 2 2 5 3 2" xfId="3526" xr:uid="{29D9912D-728A-449B-A314-5F52D53FB2BF}"/>
    <cellStyle name="Comma 2 2 5 3 2 2" xfId="18126" xr:uid="{5799E845-2B22-4DB5-B14E-F3D84F492546}"/>
    <cellStyle name="Comma 2 2 5 3 2 2 2" xfId="54634" xr:uid="{CAE15289-8FF2-4CDA-80A8-048667139E52}"/>
    <cellStyle name="Comma 2 2 5 3 2 2 3" xfId="36380" xr:uid="{764ECFE9-1C0C-4512-938D-0C65121AD663}"/>
    <cellStyle name="Comma 2 2 5 3 2 3" xfId="14476" xr:uid="{30E84695-82D9-4F88-9796-D52329B6B236}"/>
    <cellStyle name="Comma 2 2 5 3 2 3 2" xfId="50984" xr:uid="{CA2EBC7D-D301-4AB0-A7C0-DFCF8BE98DFA}"/>
    <cellStyle name="Comma 2 2 5 3 2 3 3" xfId="32730" xr:uid="{2FC6F357-EC25-468D-BE53-8DAAD29D3085}"/>
    <cellStyle name="Comma 2 2 5 3 2 4" xfId="10826" xr:uid="{35901CDA-5B34-4A9D-9A09-A9E8E58FB22D}"/>
    <cellStyle name="Comma 2 2 5 3 2 4 2" xfId="47334" xr:uid="{A028968D-5431-468F-8F31-79A894CA7C76}"/>
    <cellStyle name="Comma 2 2 5 3 2 4 3" xfId="29080" xr:uid="{F7625AE2-88F3-4EA8-B623-3F4AB14CC414}"/>
    <cellStyle name="Comma 2 2 5 3 2 5" xfId="7176" xr:uid="{C7EDD176-B482-47CD-9DF5-87A3FDE07C76}"/>
    <cellStyle name="Comma 2 2 5 3 2 5 2" xfId="43684" xr:uid="{8D8A17B9-206A-41F4-9946-0F29FFCC9F2E}"/>
    <cellStyle name="Comma 2 2 5 3 2 5 3" xfId="25430" xr:uid="{89CEE792-E784-4A50-868C-C79A2908E83B}"/>
    <cellStyle name="Comma 2 2 5 3 2 6" xfId="40034" xr:uid="{8729EC76-DCBD-4DD0-8CC2-63076FFAC485}"/>
    <cellStyle name="Comma 2 2 5 3 2 7" xfId="21780" xr:uid="{9CB6BCB2-F960-45A0-9D1B-F91BE578312E}"/>
    <cellStyle name="Comma 2 2 5 3 3" xfId="2796" xr:uid="{848333E7-6008-4DE8-A830-103AF4AFB583}"/>
    <cellStyle name="Comma 2 2 5 3 3 2" xfId="17396" xr:uid="{D319546C-C491-43F4-86B3-2F59EBA2356E}"/>
    <cellStyle name="Comma 2 2 5 3 3 2 2" xfId="53904" xr:uid="{8078D54F-5DDA-4450-B84E-0A1F5B7279F3}"/>
    <cellStyle name="Comma 2 2 5 3 3 2 3" xfId="35650" xr:uid="{192F4FB6-A7DD-4757-A8BA-E7EC3194917A}"/>
    <cellStyle name="Comma 2 2 5 3 3 3" xfId="13746" xr:uid="{4F462B1B-6199-4D0B-A168-4437C963B097}"/>
    <cellStyle name="Comma 2 2 5 3 3 3 2" xfId="50254" xr:uid="{C76E519D-686D-4C06-87A1-89F92694DE89}"/>
    <cellStyle name="Comma 2 2 5 3 3 3 3" xfId="32000" xr:uid="{9A680247-0EEA-45EA-BA53-39D2196D8534}"/>
    <cellStyle name="Comma 2 2 5 3 3 4" xfId="10096" xr:uid="{11D858A2-B098-449D-AFBA-6014B2A58FA3}"/>
    <cellStyle name="Comma 2 2 5 3 3 4 2" xfId="46604" xr:uid="{FDDB02D1-8EE4-4CF9-9290-4AAE45BEB5D4}"/>
    <cellStyle name="Comma 2 2 5 3 3 4 3" xfId="28350" xr:uid="{29490BCD-326C-4534-A243-231755EFE4BB}"/>
    <cellStyle name="Comma 2 2 5 3 3 5" xfId="6446" xr:uid="{EC826444-4359-4C36-85DC-AEB658F07BBB}"/>
    <cellStyle name="Comma 2 2 5 3 3 5 2" xfId="42954" xr:uid="{B4824255-7D7D-4743-A658-A1181A3586CE}"/>
    <cellStyle name="Comma 2 2 5 3 3 5 3" xfId="24700" xr:uid="{E9A19294-EBD7-4DDF-924C-430A3515723E}"/>
    <cellStyle name="Comma 2 2 5 3 3 6" xfId="39304" xr:uid="{5D9DDEC7-3F5D-4BDF-930E-01F9584C2B08}"/>
    <cellStyle name="Comma 2 2 5 3 3 7" xfId="21050" xr:uid="{2CAD0DF1-C398-4CC7-866C-22827F1C91B0}"/>
    <cellStyle name="Comma 2 2 5 3 4" xfId="2066" xr:uid="{5AB15D1A-20BF-458D-B8C6-3763742A95D6}"/>
    <cellStyle name="Comma 2 2 5 3 4 2" xfId="16666" xr:uid="{91F9C546-DB63-4C03-9F7E-B42FC29D568D}"/>
    <cellStyle name="Comma 2 2 5 3 4 2 2" xfId="53174" xr:uid="{188FBA60-133D-47A6-A196-1830A58D8E92}"/>
    <cellStyle name="Comma 2 2 5 3 4 2 3" xfId="34920" xr:uid="{C476E424-336D-4176-972E-F9DDEC47AECD}"/>
    <cellStyle name="Comma 2 2 5 3 4 3" xfId="13016" xr:uid="{C98E5401-05D0-4146-9CAE-D0A14412D73E}"/>
    <cellStyle name="Comma 2 2 5 3 4 3 2" xfId="49524" xr:uid="{325F8693-FA39-488C-8434-88B69A15EBEB}"/>
    <cellStyle name="Comma 2 2 5 3 4 3 3" xfId="31270" xr:uid="{17200749-3F0D-4D4D-99DA-3659F2796A14}"/>
    <cellStyle name="Comma 2 2 5 3 4 4" xfId="9366" xr:uid="{4F69C4FB-0808-49CF-B2FD-E6233BED562C}"/>
    <cellStyle name="Comma 2 2 5 3 4 4 2" xfId="45874" xr:uid="{BBC3B6AD-08FE-4743-90D5-A5872DCBC135}"/>
    <cellStyle name="Comma 2 2 5 3 4 4 3" xfId="27620" xr:uid="{70E56B7E-770A-44DF-A622-3FA6E343E6C8}"/>
    <cellStyle name="Comma 2 2 5 3 4 5" xfId="5716" xr:uid="{64CE0FB0-A18E-47BF-AC61-CA62BA3EC5E6}"/>
    <cellStyle name="Comma 2 2 5 3 4 5 2" xfId="42224" xr:uid="{4F07507B-EA47-4BD6-AF6A-A5DF949517A5}"/>
    <cellStyle name="Comma 2 2 5 3 4 5 3" xfId="23970" xr:uid="{D42E864B-93F2-411F-96A3-AD43F0FAFD89}"/>
    <cellStyle name="Comma 2 2 5 3 4 6" xfId="38574" xr:uid="{9DCCF7E7-094C-4263-88B0-E9BBE4942868}"/>
    <cellStyle name="Comma 2 2 5 3 4 7" xfId="20320" xr:uid="{CFDC65BC-C8A1-4E0D-A163-A6244651451D}"/>
    <cellStyle name="Comma 2 2 5 3 5" xfId="1336" xr:uid="{2CFB23F6-3200-4F2B-AFD7-EFF79590D9BF}"/>
    <cellStyle name="Comma 2 2 5 3 5 2" xfId="15936" xr:uid="{90570E82-0542-4C3A-9109-03CD4A91B8A8}"/>
    <cellStyle name="Comma 2 2 5 3 5 2 2" xfId="52444" xr:uid="{6712CD6E-A8D5-4CE3-AD80-EBDDAE4B564A}"/>
    <cellStyle name="Comma 2 2 5 3 5 2 3" xfId="34190" xr:uid="{36D841D3-FD24-473D-ABAB-8F71A340227B}"/>
    <cellStyle name="Comma 2 2 5 3 5 3" xfId="12286" xr:uid="{A5F7F274-C91C-4566-9BC2-40290276C2F2}"/>
    <cellStyle name="Comma 2 2 5 3 5 3 2" xfId="48794" xr:uid="{0956F2F1-30E0-456B-AFB8-B4AF09902818}"/>
    <cellStyle name="Comma 2 2 5 3 5 3 3" xfId="30540" xr:uid="{0E73ED1C-BA2F-4EB4-943F-77E0DDC71622}"/>
    <cellStyle name="Comma 2 2 5 3 5 4" xfId="8636" xr:uid="{08F1D799-F348-4C88-A817-C1497EC16970}"/>
    <cellStyle name="Comma 2 2 5 3 5 4 2" xfId="45144" xr:uid="{0BBCC595-89A3-443C-8DF3-E5845AE672BA}"/>
    <cellStyle name="Comma 2 2 5 3 5 4 3" xfId="26890" xr:uid="{7C7E42F2-C12B-4A34-819D-44366B359602}"/>
    <cellStyle name="Comma 2 2 5 3 5 5" xfId="4986" xr:uid="{3A81EE97-0400-453D-B51E-D10036FC90E2}"/>
    <cellStyle name="Comma 2 2 5 3 5 5 2" xfId="41494" xr:uid="{B4595745-1BD5-434B-9587-969CA80DAAA9}"/>
    <cellStyle name="Comma 2 2 5 3 5 5 3" xfId="23240" xr:uid="{00003514-0FCD-436C-A7CD-1969B78369A1}"/>
    <cellStyle name="Comma 2 2 5 3 5 6" xfId="37844" xr:uid="{C83CB1C6-21B1-404E-9726-A9DC46A0A45A}"/>
    <cellStyle name="Comma 2 2 5 3 5 7" xfId="19590" xr:uid="{FA10F1C0-654C-4497-B4F5-65F80E49956A}"/>
    <cellStyle name="Comma 2 2 5 3 6" xfId="15206" xr:uid="{639432F9-2540-4341-9880-9AE769EFF09F}"/>
    <cellStyle name="Comma 2 2 5 3 6 2" xfId="51714" xr:uid="{54D28AA9-B834-4859-84C1-21E83F058426}"/>
    <cellStyle name="Comma 2 2 5 3 6 3" xfId="33460" xr:uid="{605E6556-41C6-4A71-A1A2-1162E2677905}"/>
    <cellStyle name="Comma 2 2 5 3 7" xfId="11556" xr:uid="{74BFD098-D616-4898-9583-A395D41E73BF}"/>
    <cellStyle name="Comma 2 2 5 3 7 2" xfId="48064" xr:uid="{6D0C53A9-AA73-46BE-A84C-4EDC538E32B1}"/>
    <cellStyle name="Comma 2 2 5 3 7 3" xfId="29810" xr:uid="{DD17063C-8673-42A8-A984-82E05A837314}"/>
    <cellStyle name="Comma 2 2 5 3 8" xfId="7906" xr:uid="{77667E70-5BDC-46EF-8515-02AE3FA37C5F}"/>
    <cellStyle name="Comma 2 2 5 3 8 2" xfId="44414" xr:uid="{71D730D8-19F3-44F3-870E-5DA59A07A1A3}"/>
    <cellStyle name="Comma 2 2 5 3 8 3" xfId="26160" xr:uid="{FD4903AC-CE50-460B-B6C3-8468BE44C69C}"/>
    <cellStyle name="Comma 2 2 5 3 9" xfId="4256" xr:uid="{A6844853-0894-4684-A606-EEEA525384CF}"/>
    <cellStyle name="Comma 2 2 5 3 9 2" xfId="40764" xr:uid="{E4C7D637-E473-448D-BF28-D39A13466362}"/>
    <cellStyle name="Comma 2 2 5 3 9 3" xfId="22510" xr:uid="{152A44BD-2297-43AF-927A-82A9559159B3}"/>
    <cellStyle name="Comma 2 2 5 4" xfId="502" xr:uid="{8952504E-1E5D-40C5-B793-7C7FA02972D0}"/>
    <cellStyle name="Comma 2 2 5 4 10" xfId="37010" xr:uid="{8F32E225-9A19-466B-8343-915A4F2EBDF3}"/>
    <cellStyle name="Comma 2 2 5 4 11" xfId="18756" xr:uid="{4C0CDC41-E16E-4213-9987-590AEE43E8EA}"/>
    <cellStyle name="Comma 2 2 5 4 2" xfId="3422" xr:uid="{8A3AD09C-4115-42E0-857F-F9F9822B2E9A}"/>
    <cellStyle name="Comma 2 2 5 4 2 2" xfId="18022" xr:uid="{4BADD9CF-A820-4E1D-AB2B-261539D97FE2}"/>
    <cellStyle name="Comma 2 2 5 4 2 2 2" xfId="54530" xr:uid="{8D2FAA94-901F-4A28-80A6-01863964042B}"/>
    <cellStyle name="Comma 2 2 5 4 2 2 3" xfId="36276" xr:uid="{95601ECD-5764-4076-9C09-8DE69DE97BB3}"/>
    <cellStyle name="Comma 2 2 5 4 2 3" xfId="14372" xr:uid="{8D1A0B0C-AF49-45D8-BA10-32BB6F611538}"/>
    <cellStyle name="Comma 2 2 5 4 2 3 2" xfId="50880" xr:uid="{DDE9522B-4613-4A70-BE35-FD36C58E3D7D}"/>
    <cellStyle name="Comma 2 2 5 4 2 3 3" xfId="32626" xr:uid="{82A063B4-935E-4AAF-B83F-729AD130ECE2}"/>
    <cellStyle name="Comma 2 2 5 4 2 4" xfId="10722" xr:uid="{DB5339C1-D27A-41CD-8815-4C0FBE8973BA}"/>
    <cellStyle name="Comma 2 2 5 4 2 4 2" xfId="47230" xr:uid="{5633D988-CE0B-4846-8EC5-99034E493F4A}"/>
    <cellStyle name="Comma 2 2 5 4 2 4 3" xfId="28976" xr:uid="{E22D8994-B74A-43C1-9DF8-7733B023E96E}"/>
    <cellStyle name="Comma 2 2 5 4 2 5" xfId="7072" xr:uid="{BC5CE46C-7039-4C14-981D-150428B421C8}"/>
    <cellStyle name="Comma 2 2 5 4 2 5 2" xfId="43580" xr:uid="{C2826515-7E88-4812-9C62-065CAD97F076}"/>
    <cellStyle name="Comma 2 2 5 4 2 5 3" xfId="25326" xr:uid="{407D5329-20AB-45D5-90F0-8C41F6B88CEC}"/>
    <cellStyle name="Comma 2 2 5 4 2 6" xfId="39930" xr:uid="{E256E46E-DD13-4B00-99F4-5C592E9BC1DE}"/>
    <cellStyle name="Comma 2 2 5 4 2 7" xfId="21676" xr:uid="{2A4553F8-EE37-4695-94A9-51D45D1BB40E}"/>
    <cellStyle name="Comma 2 2 5 4 3" xfId="2692" xr:uid="{E4541570-6AEA-4554-AF41-97C13E428F43}"/>
    <cellStyle name="Comma 2 2 5 4 3 2" xfId="17292" xr:uid="{C184DBB8-0159-42A9-9291-2497D103F0D5}"/>
    <cellStyle name="Comma 2 2 5 4 3 2 2" xfId="53800" xr:uid="{EC5DC131-C711-4498-918C-8C4D364A0B3D}"/>
    <cellStyle name="Comma 2 2 5 4 3 2 3" xfId="35546" xr:uid="{2E1CE336-9469-457A-9B06-D2B1BBA3CD61}"/>
    <cellStyle name="Comma 2 2 5 4 3 3" xfId="13642" xr:uid="{4C7D88FB-9CE3-4D8C-BF81-69CC86C7FBCC}"/>
    <cellStyle name="Comma 2 2 5 4 3 3 2" xfId="50150" xr:uid="{86003B77-A495-455B-8FF0-BFB5F034A973}"/>
    <cellStyle name="Comma 2 2 5 4 3 3 3" xfId="31896" xr:uid="{30A2F05B-4AA1-42C3-81A8-9000613C3327}"/>
    <cellStyle name="Comma 2 2 5 4 3 4" xfId="9992" xr:uid="{CB43AF4B-0617-4BCA-9788-CD12206802E7}"/>
    <cellStyle name="Comma 2 2 5 4 3 4 2" xfId="46500" xr:uid="{E770ED70-4F24-4DBE-A26F-B42701C9B732}"/>
    <cellStyle name="Comma 2 2 5 4 3 4 3" xfId="28246" xr:uid="{62080CE4-B192-447E-B9E7-9EE3F0671869}"/>
    <cellStyle name="Comma 2 2 5 4 3 5" xfId="6342" xr:uid="{CFB9BA39-37A1-43B7-B893-F48A59EFBE25}"/>
    <cellStyle name="Comma 2 2 5 4 3 5 2" xfId="42850" xr:uid="{AFFBCAF7-A818-4F16-BF20-8D3EDC931150}"/>
    <cellStyle name="Comma 2 2 5 4 3 5 3" xfId="24596" xr:uid="{B14B492D-BC4B-4AE5-93B6-2E68B0853760}"/>
    <cellStyle name="Comma 2 2 5 4 3 6" xfId="39200" xr:uid="{1D6E8E62-5003-4184-B22B-D323DE239796}"/>
    <cellStyle name="Comma 2 2 5 4 3 7" xfId="20946" xr:uid="{DBBCA684-E858-4E95-8F20-DD8501534C9D}"/>
    <cellStyle name="Comma 2 2 5 4 4" xfId="1962" xr:uid="{891587AF-716C-4322-8120-27C66A58DBAB}"/>
    <cellStyle name="Comma 2 2 5 4 4 2" xfId="16562" xr:uid="{AB32F8AF-301D-4982-BC6B-7B5F8B85EE0E}"/>
    <cellStyle name="Comma 2 2 5 4 4 2 2" xfId="53070" xr:uid="{7A9F5FDB-94F4-4717-A40D-58EA80CFF437}"/>
    <cellStyle name="Comma 2 2 5 4 4 2 3" xfId="34816" xr:uid="{770EC9EB-FFDC-403E-9AD1-9DCF201149BC}"/>
    <cellStyle name="Comma 2 2 5 4 4 3" xfId="12912" xr:uid="{9175F3E8-A791-429E-B58E-976ACAD4D7FF}"/>
    <cellStyle name="Comma 2 2 5 4 4 3 2" xfId="49420" xr:uid="{D376EDE0-2194-4061-B979-5A24D119E887}"/>
    <cellStyle name="Comma 2 2 5 4 4 3 3" xfId="31166" xr:uid="{658BA49A-54E3-42A4-9E1B-33B8E1ECF85E}"/>
    <cellStyle name="Comma 2 2 5 4 4 4" xfId="9262" xr:uid="{524C4DAA-1B1E-4FD6-962E-58DEC4DC56E3}"/>
    <cellStyle name="Comma 2 2 5 4 4 4 2" xfId="45770" xr:uid="{4C6808CB-8315-4392-8957-0EDC527ED144}"/>
    <cellStyle name="Comma 2 2 5 4 4 4 3" xfId="27516" xr:uid="{EFF4C0A6-E4D8-45EC-BA71-0AC4724A3680}"/>
    <cellStyle name="Comma 2 2 5 4 4 5" xfId="5612" xr:uid="{D9EE7AE8-311C-4FA9-9F2B-D9D52B752583}"/>
    <cellStyle name="Comma 2 2 5 4 4 5 2" xfId="42120" xr:uid="{4CB72985-179A-4211-A558-D742314AEBA8}"/>
    <cellStyle name="Comma 2 2 5 4 4 5 3" xfId="23866" xr:uid="{5E817982-C625-4E04-8439-65DDC4E4910E}"/>
    <cellStyle name="Comma 2 2 5 4 4 6" xfId="38470" xr:uid="{84BFED3F-9B1D-404E-AA93-B75EDD07916A}"/>
    <cellStyle name="Comma 2 2 5 4 4 7" xfId="20216" xr:uid="{EEEA2A84-CC96-4F3D-AF52-7EB5873D01C8}"/>
    <cellStyle name="Comma 2 2 5 4 5" xfId="1232" xr:uid="{49286B52-5075-4734-A858-E7D65DA6DA4F}"/>
    <cellStyle name="Comma 2 2 5 4 5 2" xfId="15832" xr:uid="{B1C8356F-4928-4923-821F-F0F7C17B3B89}"/>
    <cellStyle name="Comma 2 2 5 4 5 2 2" xfId="52340" xr:uid="{7374F816-8304-4C7D-AB30-E4F2604AE0D0}"/>
    <cellStyle name="Comma 2 2 5 4 5 2 3" xfId="34086" xr:uid="{6C655073-8070-4B73-AC6D-B92760CDD488}"/>
    <cellStyle name="Comma 2 2 5 4 5 3" xfId="12182" xr:uid="{FC708C9D-2204-470F-B39D-0ABB4814D324}"/>
    <cellStyle name="Comma 2 2 5 4 5 3 2" xfId="48690" xr:uid="{C3527FEC-176D-47EA-9EAC-952A94582737}"/>
    <cellStyle name="Comma 2 2 5 4 5 3 3" xfId="30436" xr:uid="{96900A2D-F3B4-4B01-AEF7-E3D460E31041}"/>
    <cellStyle name="Comma 2 2 5 4 5 4" xfId="8532" xr:uid="{8817477C-8E2A-4E4B-80F6-1364831E9C09}"/>
    <cellStyle name="Comma 2 2 5 4 5 4 2" xfId="45040" xr:uid="{BCCA4920-5E05-4506-A8E6-A64308F881B8}"/>
    <cellStyle name="Comma 2 2 5 4 5 4 3" xfId="26786" xr:uid="{BA881210-B649-4F60-9DCD-5F3203E44CD5}"/>
    <cellStyle name="Comma 2 2 5 4 5 5" xfId="4882" xr:uid="{DF128E28-6EA2-417B-AD9B-127031A29A34}"/>
    <cellStyle name="Comma 2 2 5 4 5 5 2" xfId="41390" xr:uid="{87FFCBE1-0D9D-455F-9786-9E7C9DEC757A}"/>
    <cellStyle name="Comma 2 2 5 4 5 5 3" xfId="23136" xr:uid="{56C00BBD-6B0F-4AEE-9BFC-16C221E9F242}"/>
    <cellStyle name="Comma 2 2 5 4 5 6" xfId="37740" xr:uid="{B51BBEFE-0358-48D7-97E3-C299A1F69E42}"/>
    <cellStyle name="Comma 2 2 5 4 5 7" xfId="19486" xr:uid="{9DAC08B5-5129-4C49-A535-5BD82EB77AC4}"/>
    <cellStyle name="Comma 2 2 5 4 6" xfId="15102" xr:uid="{99BA6AFC-E7BF-430B-8650-65B7BB2709F0}"/>
    <cellStyle name="Comma 2 2 5 4 6 2" xfId="51610" xr:uid="{0C0E24D7-7126-4806-948B-03F2C744AC06}"/>
    <cellStyle name="Comma 2 2 5 4 6 3" xfId="33356" xr:uid="{C88C7930-5A15-463A-8EB8-FFED6DD279A0}"/>
    <cellStyle name="Comma 2 2 5 4 7" xfId="11452" xr:uid="{963ADBE1-2FF2-4AC4-8E5C-EC508980766D}"/>
    <cellStyle name="Comma 2 2 5 4 7 2" xfId="47960" xr:uid="{1D6DC36B-6263-4F07-A4D6-860B267E47B6}"/>
    <cellStyle name="Comma 2 2 5 4 7 3" xfId="29706" xr:uid="{3ABB8A8F-5FA2-4DEF-8997-D18D510F9DC1}"/>
    <cellStyle name="Comma 2 2 5 4 8" xfId="7802" xr:uid="{4E9988E5-D9ED-4FE6-8FA0-8130ADAD664F}"/>
    <cellStyle name="Comma 2 2 5 4 8 2" xfId="44310" xr:uid="{DBD7126B-C053-4717-ABFA-84F6204D5692}"/>
    <cellStyle name="Comma 2 2 5 4 8 3" xfId="26056" xr:uid="{CC59E7DF-3A7E-455E-8C45-481348AC9CF0}"/>
    <cellStyle name="Comma 2 2 5 4 9" xfId="4152" xr:uid="{107E8659-8F49-48B4-B7F2-8398849885AE}"/>
    <cellStyle name="Comma 2 2 5 4 9 2" xfId="40660" xr:uid="{94AB86F1-0974-4667-953D-F80E346001F9}"/>
    <cellStyle name="Comma 2 2 5 4 9 3" xfId="22406" xr:uid="{1C4D53DB-643B-45AA-907E-D81DD657A2E7}"/>
    <cellStyle name="Comma 2 2 5 5" xfId="398" xr:uid="{C2D32930-0938-4162-8035-C16BDC4022B1}"/>
    <cellStyle name="Comma 2 2 5 5 10" xfId="36906" xr:uid="{8633A5D4-E066-4668-A326-FE8F1344C260}"/>
    <cellStyle name="Comma 2 2 5 5 11" xfId="18652" xr:uid="{1F775AA6-1EF1-4CFF-9597-649979B27219}"/>
    <cellStyle name="Comma 2 2 5 5 2" xfId="3318" xr:uid="{3A1E19AB-56AA-4690-A0B3-7C6C05967113}"/>
    <cellStyle name="Comma 2 2 5 5 2 2" xfId="17918" xr:uid="{3810AE1D-62D3-4F15-AF20-9400D5254D74}"/>
    <cellStyle name="Comma 2 2 5 5 2 2 2" xfId="54426" xr:uid="{A82E44F1-FCFD-446F-9487-B38D00179DBB}"/>
    <cellStyle name="Comma 2 2 5 5 2 2 3" xfId="36172" xr:uid="{02F2F28A-6726-4C7B-A16C-2AC634E40AFB}"/>
    <cellStyle name="Comma 2 2 5 5 2 3" xfId="14268" xr:uid="{8ECE523E-0C39-45ED-A667-B15D17C6D17F}"/>
    <cellStyle name="Comma 2 2 5 5 2 3 2" xfId="50776" xr:uid="{17A0C97D-CFC3-44E5-87B1-68E5273BF984}"/>
    <cellStyle name="Comma 2 2 5 5 2 3 3" xfId="32522" xr:uid="{90987CBD-946D-4361-91C2-E218A78CFB8F}"/>
    <cellStyle name="Comma 2 2 5 5 2 4" xfId="10618" xr:uid="{FBF11229-D377-4ECF-9699-2F2DD3671B70}"/>
    <cellStyle name="Comma 2 2 5 5 2 4 2" xfId="47126" xr:uid="{F5A6E551-5758-4DD3-AFD8-8FC041448CC9}"/>
    <cellStyle name="Comma 2 2 5 5 2 4 3" xfId="28872" xr:uid="{B4AD0A2C-DE2F-4EF2-B453-064E93988C52}"/>
    <cellStyle name="Comma 2 2 5 5 2 5" xfId="6968" xr:uid="{EF86AD14-E1E2-43B1-9819-88CB79BB97EF}"/>
    <cellStyle name="Comma 2 2 5 5 2 5 2" xfId="43476" xr:uid="{C4D9F526-9BD5-4B82-B54C-05F0666AA8B5}"/>
    <cellStyle name="Comma 2 2 5 5 2 5 3" xfId="25222" xr:uid="{58CF0DC4-D6BC-4EE8-8F8F-88B45BE8C5C7}"/>
    <cellStyle name="Comma 2 2 5 5 2 6" xfId="39826" xr:uid="{671AF1E9-0252-4DFF-A77A-543FCEFF1D6D}"/>
    <cellStyle name="Comma 2 2 5 5 2 7" xfId="21572" xr:uid="{8C33CAD5-20BA-4826-B9DB-132F41AEAC36}"/>
    <cellStyle name="Comma 2 2 5 5 3" xfId="2588" xr:uid="{5C0A499F-0F5D-4E2F-90D3-1C86690B0D6D}"/>
    <cellStyle name="Comma 2 2 5 5 3 2" xfId="17188" xr:uid="{2696FDCD-B93A-46FC-8CAF-1B748744C2AF}"/>
    <cellStyle name="Comma 2 2 5 5 3 2 2" xfId="53696" xr:uid="{43AAEBF8-FE4E-4ABB-8798-E950547C19CE}"/>
    <cellStyle name="Comma 2 2 5 5 3 2 3" xfId="35442" xr:uid="{9412620E-ADAF-405D-9799-A933CF6780DA}"/>
    <cellStyle name="Comma 2 2 5 5 3 3" xfId="13538" xr:uid="{B125A0E7-AD6D-446C-A96E-42D484D5727B}"/>
    <cellStyle name="Comma 2 2 5 5 3 3 2" xfId="50046" xr:uid="{EFE6E49A-E86A-4DEC-AABF-9FBBEAB1C4F1}"/>
    <cellStyle name="Comma 2 2 5 5 3 3 3" xfId="31792" xr:uid="{DDAA4A5A-8038-4218-82C8-C5A4A84DDCE3}"/>
    <cellStyle name="Comma 2 2 5 5 3 4" xfId="9888" xr:uid="{088B4A07-2673-410F-99EE-D4AD800F6387}"/>
    <cellStyle name="Comma 2 2 5 5 3 4 2" xfId="46396" xr:uid="{1A67D859-726C-4E4A-9C5C-F1BADF58C2CD}"/>
    <cellStyle name="Comma 2 2 5 5 3 4 3" xfId="28142" xr:uid="{356BB3EC-08F6-4DBB-AAB4-013A9925B8E7}"/>
    <cellStyle name="Comma 2 2 5 5 3 5" xfId="6238" xr:uid="{5FA85D6A-7CC5-461D-81CC-257122FA4A2A}"/>
    <cellStyle name="Comma 2 2 5 5 3 5 2" xfId="42746" xr:uid="{B02C58F2-4C05-48B2-8517-D272E0281A18}"/>
    <cellStyle name="Comma 2 2 5 5 3 5 3" xfId="24492" xr:uid="{30446220-B4FB-46A5-B3C1-AE01AF090320}"/>
    <cellStyle name="Comma 2 2 5 5 3 6" xfId="39096" xr:uid="{C374652E-97F3-42FF-9BCE-DF770026C611}"/>
    <cellStyle name="Comma 2 2 5 5 3 7" xfId="20842" xr:uid="{DE8FD5C5-8517-4526-B552-71EC394D4366}"/>
    <cellStyle name="Comma 2 2 5 5 4" xfId="1858" xr:uid="{ECD77995-05A8-4280-986A-AF1CBD6919A4}"/>
    <cellStyle name="Comma 2 2 5 5 4 2" xfId="16458" xr:uid="{66EA8247-48CD-4F67-B1AD-00B1B3D37AF7}"/>
    <cellStyle name="Comma 2 2 5 5 4 2 2" xfId="52966" xr:uid="{9A48932E-1760-4883-8227-5BD3B0012FAE}"/>
    <cellStyle name="Comma 2 2 5 5 4 2 3" xfId="34712" xr:uid="{C6413A04-2D2F-459E-B785-C08BDC2A3D98}"/>
    <cellStyle name="Comma 2 2 5 5 4 3" xfId="12808" xr:uid="{C3283E96-3684-4FDC-AD78-59060CCB0A2B}"/>
    <cellStyle name="Comma 2 2 5 5 4 3 2" xfId="49316" xr:uid="{8C2D2352-CA30-42C9-9CCD-C5113CF91B13}"/>
    <cellStyle name="Comma 2 2 5 5 4 3 3" xfId="31062" xr:uid="{AE42FF89-B998-497F-B6E0-B25052654F88}"/>
    <cellStyle name="Comma 2 2 5 5 4 4" xfId="9158" xr:uid="{BCA952C6-B26E-468E-88BA-0C780B55D281}"/>
    <cellStyle name="Comma 2 2 5 5 4 4 2" xfId="45666" xr:uid="{37AC6355-46A1-4A09-A991-F355D6074740}"/>
    <cellStyle name="Comma 2 2 5 5 4 4 3" xfId="27412" xr:uid="{B693F6C0-715D-4DEF-AA31-B3821AB7CB13}"/>
    <cellStyle name="Comma 2 2 5 5 4 5" xfId="5508" xr:uid="{86B900EA-147E-42D5-99E5-03A1681CA672}"/>
    <cellStyle name="Comma 2 2 5 5 4 5 2" xfId="42016" xr:uid="{4CC3765E-1C60-453D-93BF-BA295A6FA448}"/>
    <cellStyle name="Comma 2 2 5 5 4 5 3" xfId="23762" xr:uid="{5A82A940-10D3-47FE-B7BD-A41AEDF2AA79}"/>
    <cellStyle name="Comma 2 2 5 5 4 6" xfId="38366" xr:uid="{CC756FF4-BE54-4CA2-BCDB-3ED97B1025FF}"/>
    <cellStyle name="Comma 2 2 5 5 4 7" xfId="20112" xr:uid="{43BAB31D-7096-4915-9F8E-9D34528B0EA6}"/>
    <cellStyle name="Comma 2 2 5 5 5" xfId="1128" xr:uid="{F029170E-C600-4FB8-8A9D-F5E1666956BD}"/>
    <cellStyle name="Comma 2 2 5 5 5 2" xfId="15728" xr:uid="{078417C0-C58E-497D-8331-D0AA53605B84}"/>
    <cellStyle name="Comma 2 2 5 5 5 2 2" xfId="52236" xr:uid="{5CB469AD-872B-4179-83F8-CCD6A0B90282}"/>
    <cellStyle name="Comma 2 2 5 5 5 2 3" xfId="33982" xr:uid="{75F61960-1AAF-43E2-B9E3-EDB250C7D6A7}"/>
    <cellStyle name="Comma 2 2 5 5 5 3" xfId="12078" xr:uid="{67626080-F114-4244-BF24-3580EF66FFBD}"/>
    <cellStyle name="Comma 2 2 5 5 5 3 2" xfId="48586" xr:uid="{10C12800-19F3-4667-91E2-B826B963DFD9}"/>
    <cellStyle name="Comma 2 2 5 5 5 3 3" xfId="30332" xr:uid="{F9F59D87-D020-46E9-9CC6-C03430B983DA}"/>
    <cellStyle name="Comma 2 2 5 5 5 4" xfId="8428" xr:uid="{8FA5091B-226E-44BC-88F0-0689A2EC3D55}"/>
    <cellStyle name="Comma 2 2 5 5 5 4 2" xfId="44936" xr:uid="{649FEAD5-339C-4FF7-858A-81A017B700DF}"/>
    <cellStyle name="Comma 2 2 5 5 5 4 3" xfId="26682" xr:uid="{5AB119B0-E73F-4E83-B1FB-CD7D2B6209D5}"/>
    <cellStyle name="Comma 2 2 5 5 5 5" xfId="4778" xr:uid="{15755F64-735E-45B9-B0B9-CC38FDACFF31}"/>
    <cellStyle name="Comma 2 2 5 5 5 5 2" xfId="41286" xr:uid="{60475241-049B-4458-B86F-874465C8731B}"/>
    <cellStyle name="Comma 2 2 5 5 5 5 3" xfId="23032" xr:uid="{26CF13A4-D161-4743-BA3A-5CDC169037BF}"/>
    <cellStyle name="Comma 2 2 5 5 5 6" xfId="37636" xr:uid="{D892980A-C9F2-4498-8D2A-236D511B4446}"/>
    <cellStyle name="Comma 2 2 5 5 5 7" xfId="19382" xr:uid="{7483C1FA-1907-411A-920A-3737A5B6D514}"/>
    <cellStyle name="Comma 2 2 5 5 6" xfId="14998" xr:uid="{729DB5FD-2A75-4F89-939E-E2CB0A33DB0C}"/>
    <cellStyle name="Comma 2 2 5 5 6 2" xfId="51506" xr:uid="{FD825C34-610F-4103-A34A-8E830AB8B5F6}"/>
    <cellStyle name="Comma 2 2 5 5 6 3" xfId="33252" xr:uid="{25B6EE76-6DC8-4320-BA9A-BFB9A8B28E27}"/>
    <cellStyle name="Comma 2 2 5 5 7" xfId="11348" xr:uid="{09652945-3554-475E-8CA9-D55B3E53BA00}"/>
    <cellStyle name="Comma 2 2 5 5 7 2" xfId="47856" xr:uid="{BB34273E-5D4B-48D3-B4B6-5EA0FD096F9A}"/>
    <cellStyle name="Comma 2 2 5 5 7 3" xfId="29602" xr:uid="{C0F4778F-E89A-4964-ABFE-5F4E1F1E9DC6}"/>
    <cellStyle name="Comma 2 2 5 5 8" xfId="7698" xr:uid="{516023E5-9AA3-417E-B5E8-AAD5DA8A7A3B}"/>
    <cellStyle name="Comma 2 2 5 5 8 2" xfId="44206" xr:uid="{18F4FEE2-DB2B-4331-B1EA-B60BB1C970EB}"/>
    <cellStyle name="Comma 2 2 5 5 8 3" xfId="25952" xr:uid="{53D63C9A-6789-47F6-8BDA-1B412A2BC269}"/>
    <cellStyle name="Comma 2 2 5 5 9" xfId="4048" xr:uid="{65EFC651-CB07-44D9-B078-5A3141E62D2B}"/>
    <cellStyle name="Comma 2 2 5 5 9 2" xfId="40556" xr:uid="{881D7EFF-3654-44C1-8DA4-8BDC43368BD9}"/>
    <cellStyle name="Comma 2 2 5 5 9 3" xfId="22302" xr:uid="{6F045FAE-A9A5-4FDA-8406-C53246A70D63}"/>
    <cellStyle name="Comma 2 2 5 6" xfId="294" xr:uid="{667E2287-6BD6-4314-886D-E6480BD1ABC4}"/>
    <cellStyle name="Comma 2 2 5 6 10" xfId="36802" xr:uid="{178C641D-C9D2-47B9-8B45-35D8E48F9165}"/>
    <cellStyle name="Comma 2 2 5 6 11" xfId="18548" xr:uid="{691DAABB-8C0F-4185-AD50-5AB9CA0216FF}"/>
    <cellStyle name="Comma 2 2 5 6 2" xfId="3214" xr:uid="{C5B59F97-A152-4E41-AA18-943595A0A243}"/>
    <cellStyle name="Comma 2 2 5 6 2 2" xfId="17814" xr:uid="{C4AA34AD-4DFF-4B61-AEBA-4405970D426D}"/>
    <cellStyle name="Comma 2 2 5 6 2 2 2" xfId="54322" xr:uid="{BBCE7DD5-C92F-4F65-947B-3AD42641AC12}"/>
    <cellStyle name="Comma 2 2 5 6 2 2 3" xfId="36068" xr:uid="{AC065383-61D1-4ECF-A11D-C449AEAD7BDA}"/>
    <cellStyle name="Comma 2 2 5 6 2 3" xfId="14164" xr:uid="{21B57DE9-E577-4D78-9A5C-5B87D785C64B}"/>
    <cellStyle name="Comma 2 2 5 6 2 3 2" xfId="50672" xr:uid="{35CCE0A9-4C1E-4F0C-B4FC-D74FDFBF5DC2}"/>
    <cellStyle name="Comma 2 2 5 6 2 3 3" xfId="32418" xr:uid="{DCB68D20-4FA2-46F6-9C59-D34DD7496F38}"/>
    <cellStyle name="Comma 2 2 5 6 2 4" xfId="10514" xr:uid="{6D5003E1-69EA-4CE9-B3B1-AFA021625B5E}"/>
    <cellStyle name="Comma 2 2 5 6 2 4 2" xfId="47022" xr:uid="{98929AFB-FE93-4ED6-B743-96610A08E255}"/>
    <cellStyle name="Comma 2 2 5 6 2 4 3" xfId="28768" xr:uid="{761C06DE-FD2E-47AE-8FA5-0F3194C4C6EB}"/>
    <cellStyle name="Comma 2 2 5 6 2 5" xfId="6864" xr:uid="{32D25069-44E9-480F-A4F0-1075EFFBC264}"/>
    <cellStyle name="Comma 2 2 5 6 2 5 2" xfId="43372" xr:uid="{8A94B72A-FD7F-4252-B6EE-F2B02D1DE112}"/>
    <cellStyle name="Comma 2 2 5 6 2 5 3" xfId="25118" xr:uid="{4FA0E52B-AE8F-4D6B-8ACE-97DD985A5741}"/>
    <cellStyle name="Comma 2 2 5 6 2 6" xfId="39722" xr:uid="{AB1F8549-C735-47AA-AF18-0515305F2ED8}"/>
    <cellStyle name="Comma 2 2 5 6 2 7" xfId="21468" xr:uid="{1E953C20-D6F9-4427-8455-8B10B1CB1C35}"/>
    <cellStyle name="Comma 2 2 5 6 3" xfId="2484" xr:uid="{478C3131-AD99-4C05-96D4-2A7A3B0A7934}"/>
    <cellStyle name="Comma 2 2 5 6 3 2" xfId="17084" xr:uid="{0053E2CA-B90A-445F-ADDA-BD340CC835D2}"/>
    <cellStyle name="Comma 2 2 5 6 3 2 2" xfId="53592" xr:uid="{0ABB122F-6F9E-402D-88F9-4D417C1D2EA7}"/>
    <cellStyle name="Comma 2 2 5 6 3 2 3" xfId="35338" xr:uid="{F6DC6A2E-7895-4BEF-8948-4967BAC7F83C}"/>
    <cellStyle name="Comma 2 2 5 6 3 3" xfId="13434" xr:uid="{52266C64-C5A7-4D86-8031-184839C22453}"/>
    <cellStyle name="Comma 2 2 5 6 3 3 2" xfId="49942" xr:uid="{AE0DFB7C-A826-4F8F-B9C2-95FA9FE6A601}"/>
    <cellStyle name="Comma 2 2 5 6 3 3 3" xfId="31688" xr:uid="{3216AC11-C0A0-4266-989F-44A5772F841D}"/>
    <cellStyle name="Comma 2 2 5 6 3 4" xfId="9784" xr:uid="{96FC6747-169E-4176-AA79-9EB560647E56}"/>
    <cellStyle name="Comma 2 2 5 6 3 4 2" xfId="46292" xr:uid="{E58B8C68-F3E0-4E2F-BEE3-518FBB29A87C}"/>
    <cellStyle name="Comma 2 2 5 6 3 4 3" xfId="28038" xr:uid="{B6DDB0CE-2F69-46F0-87F8-269820CDE15F}"/>
    <cellStyle name="Comma 2 2 5 6 3 5" xfId="6134" xr:uid="{FC4A766E-A3AA-48DC-BE3B-669E11895CCF}"/>
    <cellStyle name="Comma 2 2 5 6 3 5 2" xfId="42642" xr:uid="{0B34DF7C-5509-468C-B73A-F392BEE7FA40}"/>
    <cellStyle name="Comma 2 2 5 6 3 5 3" xfId="24388" xr:uid="{A711D40C-621F-4183-AD87-3CCC62EC3BD5}"/>
    <cellStyle name="Comma 2 2 5 6 3 6" xfId="38992" xr:uid="{D9753849-361D-4F6C-822E-11165BD62886}"/>
    <cellStyle name="Comma 2 2 5 6 3 7" xfId="20738" xr:uid="{BB56F2C9-5222-4ED1-9975-672E54EF2FC8}"/>
    <cellStyle name="Comma 2 2 5 6 4" xfId="1754" xr:uid="{18CDB9CF-2F54-4D0D-80DB-9BC9B6FCAD5A}"/>
    <cellStyle name="Comma 2 2 5 6 4 2" xfId="16354" xr:uid="{D73C9C0C-6FDD-42BF-B69F-0544EF99F81C}"/>
    <cellStyle name="Comma 2 2 5 6 4 2 2" xfId="52862" xr:uid="{DFB388B9-3CBC-431E-8D4C-B93E5BD51C4F}"/>
    <cellStyle name="Comma 2 2 5 6 4 2 3" xfId="34608" xr:uid="{9BCD8ABE-33CD-40EE-9644-B8BF6A3E897B}"/>
    <cellStyle name="Comma 2 2 5 6 4 3" xfId="12704" xr:uid="{7D1FBB05-FE78-457F-AF2F-FE2A6FB3537F}"/>
    <cellStyle name="Comma 2 2 5 6 4 3 2" xfId="49212" xr:uid="{48A669E8-801F-4196-8091-96E09365A9B2}"/>
    <cellStyle name="Comma 2 2 5 6 4 3 3" xfId="30958" xr:uid="{62C6F55D-7494-4CA6-9385-EC94CB3DD4C2}"/>
    <cellStyle name="Comma 2 2 5 6 4 4" xfId="9054" xr:uid="{8F4C780C-6C3B-4516-B1CC-886842CD7DDE}"/>
    <cellStyle name="Comma 2 2 5 6 4 4 2" xfId="45562" xr:uid="{F1AF8BBF-07B2-425B-9B02-E41A73345DE1}"/>
    <cellStyle name="Comma 2 2 5 6 4 4 3" xfId="27308" xr:uid="{475A8560-E7AD-4850-9C96-3288811D1C01}"/>
    <cellStyle name="Comma 2 2 5 6 4 5" xfId="5404" xr:uid="{97DB4573-2CC5-4F2A-842D-31561C58E0B7}"/>
    <cellStyle name="Comma 2 2 5 6 4 5 2" xfId="41912" xr:uid="{6EB325C9-0601-4153-A417-828BF2C6E31E}"/>
    <cellStyle name="Comma 2 2 5 6 4 5 3" xfId="23658" xr:uid="{244376C7-6721-4FF8-B04F-C4A65C70B35A}"/>
    <cellStyle name="Comma 2 2 5 6 4 6" xfId="38262" xr:uid="{64F1B7F4-3F4B-43F3-96C7-4F5B5CEAFFE3}"/>
    <cellStyle name="Comma 2 2 5 6 4 7" xfId="20008" xr:uid="{0B606DE5-6727-4CF2-8C62-E4129B39D9BF}"/>
    <cellStyle name="Comma 2 2 5 6 5" xfId="1024" xr:uid="{AB2F6E52-5374-497D-88E1-AB07DFC31845}"/>
    <cellStyle name="Comma 2 2 5 6 5 2" xfId="15624" xr:uid="{C9E38F1F-AD11-4704-81A1-FC2E35136F71}"/>
    <cellStyle name="Comma 2 2 5 6 5 2 2" xfId="52132" xr:uid="{AB4B387D-CB73-4238-A9BA-3AAD34AB6EF0}"/>
    <cellStyle name="Comma 2 2 5 6 5 2 3" xfId="33878" xr:uid="{998A0D96-8937-4259-99D8-77FC2CCED1BA}"/>
    <cellStyle name="Comma 2 2 5 6 5 3" xfId="11974" xr:uid="{61A0EFAD-2045-4B7B-A8B1-34B03F1A2422}"/>
    <cellStyle name="Comma 2 2 5 6 5 3 2" xfId="48482" xr:uid="{48ED8064-CFFA-4E6A-8071-9C3259A70D79}"/>
    <cellStyle name="Comma 2 2 5 6 5 3 3" xfId="30228" xr:uid="{0F754679-E857-4916-9644-D90EB5D348C6}"/>
    <cellStyle name="Comma 2 2 5 6 5 4" xfId="8324" xr:uid="{E0AE6ECC-1233-4AE1-A347-C03CC4385BE8}"/>
    <cellStyle name="Comma 2 2 5 6 5 4 2" xfId="44832" xr:uid="{C6B750E0-0EA6-4AAF-9E9F-86C5991EEA39}"/>
    <cellStyle name="Comma 2 2 5 6 5 4 3" xfId="26578" xr:uid="{8CAD7F72-2782-438E-877C-AF6B15A9198E}"/>
    <cellStyle name="Comma 2 2 5 6 5 5" xfId="4674" xr:uid="{48A10DB4-15B8-4A14-B29C-F2E14532F69A}"/>
    <cellStyle name="Comma 2 2 5 6 5 5 2" xfId="41182" xr:uid="{FA4E47F5-0B65-4957-B142-799949AF1E40}"/>
    <cellStyle name="Comma 2 2 5 6 5 5 3" xfId="22928" xr:uid="{DC9668FE-630E-442A-B63A-8B759CD803C4}"/>
    <cellStyle name="Comma 2 2 5 6 5 6" xfId="37532" xr:uid="{7CA3DFD5-963B-4982-9BBF-D24AE3417273}"/>
    <cellStyle name="Comma 2 2 5 6 5 7" xfId="19278" xr:uid="{9A60FB32-13B9-4AA7-8466-EF5A0BE0EC19}"/>
    <cellStyle name="Comma 2 2 5 6 6" xfId="14894" xr:uid="{A3C61AF0-1CFB-4DD7-8C13-2EF9DA7EEBA1}"/>
    <cellStyle name="Comma 2 2 5 6 6 2" xfId="51402" xr:uid="{D3BCD054-1165-434A-933C-616F5367E597}"/>
    <cellStyle name="Comma 2 2 5 6 6 3" xfId="33148" xr:uid="{C8919DD5-FB15-4A02-8B19-AB478BD544A2}"/>
    <cellStyle name="Comma 2 2 5 6 7" xfId="11244" xr:uid="{21D63DA8-1AF1-4ECD-ABF9-0E7E08D73251}"/>
    <cellStyle name="Comma 2 2 5 6 7 2" xfId="47752" xr:uid="{5086B8F4-F2CB-48CD-9020-27C6D7EFEE5F}"/>
    <cellStyle name="Comma 2 2 5 6 7 3" xfId="29498" xr:uid="{EA69DC53-85F1-4EB0-9FC2-19FB71B281B5}"/>
    <cellStyle name="Comma 2 2 5 6 8" xfId="7594" xr:uid="{D8936BC6-5B90-4E2F-BF63-CCF6FB425146}"/>
    <cellStyle name="Comma 2 2 5 6 8 2" xfId="44102" xr:uid="{AE19B3C5-BFA5-4904-A43B-E295AF00E213}"/>
    <cellStyle name="Comma 2 2 5 6 8 3" xfId="25848" xr:uid="{46AE5667-3E44-4F05-962A-6E6AE6DC04D3}"/>
    <cellStyle name="Comma 2 2 5 6 9" xfId="3944" xr:uid="{3AE935CE-027D-4A97-8253-C42CA563C81C}"/>
    <cellStyle name="Comma 2 2 5 6 9 2" xfId="40452" xr:uid="{462FC66D-1EEB-4970-8D03-D01E88D6CCB1}"/>
    <cellStyle name="Comma 2 2 5 6 9 3" xfId="22198" xr:uid="{CD8377E3-46CB-4D58-920D-88E7FFD53B2F}"/>
    <cellStyle name="Comma 2 2 5 7" xfId="190" xr:uid="{BABFEBD8-5160-470C-8536-61A42E3BFDCD}"/>
    <cellStyle name="Comma 2 2 5 7 10" xfId="36698" xr:uid="{CEFFF424-9274-46E8-BFEF-051E6329DE2C}"/>
    <cellStyle name="Comma 2 2 5 7 11" xfId="18444" xr:uid="{48CD49E7-EEA6-46AE-AD7F-E9CBB8BA84D4}"/>
    <cellStyle name="Comma 2 2 5 7 2" xfId="3110" xr:uid="{135C8EAE-FEBF-4148-A3C0-681F9A10164A}"/>
    <cellStyle name="Comma 2 2 5 7 2 2" xfId="17710" xr:uid="{86106B7F-C215-4B89-8A0E-34400B82A6FE}"/>
    <cellStyle name="Comma 2 2 5 7 2 2 2" xfId="54218" xr:uid="{50858FCB-AB5B-4F91-B876-F19497969438}"/>
    <cellStyle name="Comma 2 2 5 7 2 2 3" xfId="35964" xr:uid="{BC210372-7305-4A68-AE5B-5ED94E4C407E}"/>
    <cellStyle name="Comma 2 2 5 7 2 3" xfId="14060" xr:uid="{F7B2F39D-7D09-43BA-90B1-F7C8899E33EB}"/>
    <cellStyle name="Comma 2 2 5 7 2 3 2" xfId="50568" xr:uid="{D16E9048-9FC1-4996-96D4-89B01C19DB38}"/>
    <cellStyle name="Comma 2 2 5 7 2 3 3" xfId="32314" xr:uid="{E78A9467-4B66-4843-8BD5-A50EE9269785}"/>
    <cellStyle name="Comma 2 2 5 7 2 4" xfId="10410" xr:uid="{63DFDD21-BB88-4B12-8FF1-08AA586B26CB}"/>
    <cellStyle name="Comma 2 2 5 7 2 4 2" xfId="46918" xr:uid="{9CD7FD6A-C92D-4B2E-8010-461765E6E2B3}"/>
    <cellStyle name="Comma 2 2 5 7 2 4 3" xfId="28664" xr:uid="{4DEF00B7-5646-4CC4-B596-F5B00C4455B9}"/>
    <cellStyle name="Comma 2 2 5 7 2 5" xfId="6760" xr:uid="{2D073E7F-884C-4E16-B05E-3E3C5573970F}"/>
    <cellStyle name="Comma 2 2 5 7 2 5 2" xfId="43268" xr:uid="{7A3660E0-146E-457A-8621-3282DCB599B8}"/>
    <cellStyle name="Comma 2 2 5 7 2 5 3" xfId="25014" xr:uid="{894196DD-E947-4E51-B193-FF3AF953A2F6}"/>
    <cellStyle name="Comma 2 2 5 7 2 6" xfId="39618" xr:uid="{13626B2A-6A98-44A0-BE45-218354B88773}"/>
    <cellStyle name="Comma 2 2 5 7 2 7" xfId="21364" xr:uid="{E9A7EDF8-866B-47F5-9B43-ABA6A20469A1}"/>
    <cellStyle name="Comma 2 2 5 7 3" xfId="2380" xr:uid="{DF0305DD-2734-46C5-BD1A-DCAAD43C53C8}"/>
    <cellStyle name="Comma 2 2 5 7 3 2" xfId="16980" xr:uid="{65176C96-4E50-40BA-8D85-D4374E093013}"/>
    <cellStyle name="Comma 2 2 5 7 3 2 2" xfId="53488" xr:uid="{14B3AFCF-9CC9-4D58-B510-3E012E422ABB}"/>
    <cellStyle name="Comma 2 2 5 7 3 2 3" xfId="35234" xr:uid="{B8658D02-F736-4ED5-9433-B34D7D5CAE1A}"/>
    <cellStyle name="Comma 2 2 5 7 3 3" xfId="13330" xr:uid="{09D314F1-0273-43DB-8AB7-C8B03A962BF2}"/>
    <cellStyle name="Comma 2 2 5 7 3 3 2" xfId="49838" xr:uid="{E81CDFA6-A3D7-4FF7-B3BC-20836955CA49}"/>
    <cellStyle name="Comma 2 2 5 7 3 3 3" xfId="31584" xr:uid="{72450F21-FBFF-4348-B778-19C3D890B46B}"/>
    <cellStyle name="Comma 2 2 5 7 3 4" xfId="9680" xr:uid="{E51B2037-6E96-4252-8B65-5236E37B998C}"/>
    <cellStyle name="Comma 2 2 5 7 3 4 2" xfId="46188" xr:uid="{55B0EB0B-C34C-46FC-93DF-E9126E4B1E00}"/>
    <cellStyle name="Comma 2 2 5 7 3 4 3" xfId="27934" xr:uid="{E4B0135E-D58C-4680-8BE7-02D86ACB5A84}"/>
    <cellStyle name="Comma 2 2 5 7 3 5" xfId="6030" xr:uid="{DA2B970E-416A-4830-8657-DB4C53B3ABBA}"/>
    <cellStyle name="Comma 2 2 5 7 3 5 2" xfId="42538" xr:uid="{93ABBB20-A35B-4A14-A95E-3F0557653340}"/>
    <cellStyle name="Comma 2 2 5 7 3 5 3" xfId="24284" xr:uid="{643D9A5A-4935-4B12-93FA-D7233D1221D1}"/>
    <cellStyle name="Comma 2 2 5 7 3 6" xfId="38888" xr:uid="{66711422-DF54-4971-83BC-06DB22EC1577}"/>
    <cellStyle name="Comma 2 2 5 7 3 7" xfId="20634" xr:uid="{4676FF37-3B82-4C32-90CE-BB6BC16D8026}"/>
    <cellStyle name="Comma 2 2 5 7 4" xfId="1650" xr:uid="{7B572E87-5D16-453B-993E-E2F278E311A3}"/>
    <cellStyle name="Comma 2 2 5 7 4 2" xfId="16250" xr:uid="{BBCA983E-6172-4ED8-8DF3-FA0C95A7A257}"/>
    <cellStyle name="Comma 2 2 5 7 4 2 2" xfId="52758" xr:uid="{D893A21A-EDBE-42E8-9D99-54BF853307FD}"/>
    <cellStyle name="Comma 2 2 5 7 4 2 3" xfId="34504" xr:uid="{B8BFA62D-C5F3-4A83-B67C-956560F5047F}"/>
    <cellStyle name="Comma 2 2 5 7 4 3" xfId="12600" xr:uid="{8E28C579-7462-4F75-BD16-B3890499067F}"/>
    <cellStyle name="Comma 2 2 5 7 4 3 2" xfId="49108" xr:uid="{F64A6967-F8A1-46D2-ACEA-FA64896E0CDC}"/>
    <cellStyle name="Comma 2 2 5 7 4 3 3" xfId="30854" xr:uid="{ED2060DD-35AB-4B7E-B3ED-6347B7A504F0}"/>
    <cellStyle name="Comma 2 2 5 7 4 4" xfId="8950" xr:uid="{5CA3E15E-19C7-4179-B6C7-8739AD1255A3}"/>
    <cellStyle name="Comma 2 2 5 7 4 4 2" xfId="45458" xr:uid="{7B22BB80-2F9D-45A7-BD86-322704F4F1BF}"/>
    <cellStyle name="Comma 2 2 5 7 4 4 3" xfId="27204" xr:uid="{EEFC1179-7A31-4F6D-BC32-A9FC57A74F5D}"/>
    <cellStyle name="Comma 2 2 5 7 4 5" xfId="5300" xr:uid="{BE128C90-2656-4ECF-AC8B-050B5F25920D}"/>
    <cellStyle name="Comma 2 2 5 7 4 5 2" xfId="41808" xr:uid="{D764BA8C-6B64-4E63-BD69-4BF3F846DF93}"/>
    <cellStyle name="Comma 2 2 5 7 4 5 3" xfId="23554" xr:uid="{83A4BA71-2228-4170-8639-F01B4AAC38BA}"/>
    <cellStyle name="Comma 2 2 5 7 4 6" xfId="38158" xr:uid="{6CF9AB2F-BE33-4BD6-9E41-3B31E0D8A0E5}"/>
    <cellStyle name="Comma 2 2 5 7 4 7" xfId="19904" xr:uid="{58C05FF4-A6B6-4C92-9E6B-54BBF6BB3DB1}"/>
    <cellStyle name="Comma 2 2 5 7 5" xfId="920" xr:uid="{81875DCF-21B3-4A62-90E7-491E055F4E7E}"/>
    <cellStyle name="Comma 2 2 5 7 5 2" xfId="15520" xr:uid="{DAA712B0-685A-4CEB-804E-3AEA70622CA5}"/>
    <cellStyle name="Comma 2 2 5 7 5 2 2" xfId="52028" xr:uid="{AE744A35-C17E-4FB2-B0A0-E5430F48D614}"/>
    <cellStyle name="Comma 2 2 5 7 5 2 3" xfId="33774" xr:uid="{783AF080-1DFE-4C81-BAAE-F60BCB8063FC}"/>
    <cellStyle name="Comma 2 2 5 7 5 3" xfId="11870" xr:uid="{726E58C9-B89E-4C6E-9F0A-9AA5980F10F5}"/>
    <cellStyle name="Comma 2 2 5 7 5 3 2" xfId="48378" xr:uid="{12D3CE87-3336-44DB-B927-F0EBE95D303D}"/>
    <cellStyle name="Comma 2 2 5 7 5 3 3" xfId="30124" xr:uid="{C97A1095-0AA4-43D5-B145-3BAC73B0505A}"/>
    <cellStyle name="Comma 2 2 5 7 5 4" xfId="8220" xr:uid="{20A6A2E8-7809-4966-935D-FE91B631205E}"/>
    <cellStyle name="Comma 2 2 5 7 5 4 2" xfId="44728" xr:uid="{D7DEF1D1-78A9-4FB2-822D-0FAA09FD730D}"/>
    <cellStyle name="Comma 2 2 5 7 5 4 3" xfId="26474" xr:uid="{449419BF-83BB-4010-98F5-9C4E397944BA}"/>
    <cellStyle name="Comma 2 2 5 7 5 5" xfId="4570" xr:uid="{739BD4CA-11C1-42CC-8F8E-C7144BE46116}"/>
    <cellStyle name="Comma 2 2 5 7 5 5 2" xfId="41078" xr:uid="{40DD2672-E51B-4843-BD52-EB41BE0FFD66}"/>
    <cellStyle name="Comma 2 2 5 7 5 5 3" xfId="22824" xr:uid="{F8204ADB-8A11-42C5-A140-C26B5C26A0AF}"/>
    <cellStyle name="Comma 2 2 5 7 5 6" xfId="37428" xr:uid="{CAB89CBD-14AA-413E-8B73-61274326059B}"/>
    <cellStyle name="Comma 2 2 5 7 5 7" xfId="19174" xr:uid="{018EECFF-5096-469D-981F-3360DB9E69FE}"/>
    <cellStyle name="Comma 2 2 5 7 6" xfId="14790" xr:uid="{EA5DCFD5-E4FC-47C0-9EEE-46CC63D493B1}"/>
    <cellStyle name="Comma 2 2 5 7 6 2" xfId="51298" xr:uid="{6AC19473-3796-4E9B-9909-5C82C60AD7B5}"/>
    <cellStyle name="Comma 2 2 5 7 6 3" xfId="33044" xr:uid="{F237D898-DDE2-4799-AC3F-F75FEC38105C}"/>
    <cellStyle name="Comma 2 2 5 7 7" xfId="11140" xr:uid="{DFE55C2A-612C-4025-BE25-8DE81391AC22}"/>
    <cellStyle name="Comma 2 2 5 7 7 2" xfId="47648" xr:uid="{D7672682-3E99-40F5-A48D-10807895ED4E}"/>
    <cellStyle name="Comma 2 2 5 7 7 3" xfId="29394" xr:uid="{AA2827EF-1062-4950-8D41-957DFB3A4F41}"/>
    <cellStyle name="Comma 2 2 5 7 8" xfId="7490" xr:uid="{466301AA-B016-42F5-B03A-5819570EC341}"/>
    <cellStyle name="Comma 2 2 5 7 8 2" xfId="43998" xr:uid="{66615D24-E8A4-4F72-9B23-D5ABC6DE2836}"/>
    <cellStyle name="Comma 2 2 5 7 8 3" xfId="25744" xr:uid="{D50AAE6A-4823-4C15-9879-8312075F55E6}"/>
    <cellStyle name="Comma 2 2 5 7 9" xfId="3840" xr:uid="{D9C22B70-157B-4A59-A225-1E0F0BAE7539}"/>
    <cellStyle name="Comma 2 2 5 7 9 2" xfId="40348" xr:uid="{684B184B-7BA8-410B-98B8-FA89F6262CB8}"/>
    <cellStyle name="Comma 2 2 5 7 9 3" xfId="22094" xr:uid="{287807D8-06A5-4491-8283-B268E5A23393}"/>
    <cellStyle name="Comma 2 2 5 8" xfId="3006" xr:uid="{958EB9DE-D56C-4CD8-86E3-C6F30E43C0D3}"/>
    <cellStyle name="Comma 2 2 5 8 2" xfId="17606" xr:uid="{B0BAC78D-2FB9-47AC-A052-E0810163A5FD}"/>
    <cellStyle name="Comma 2 2 5 8 2 2" xfId="54114" xr:uid="{BA029F35-DD3E-4294-A46F-E19329C8DCB3}"/>
    <cellStyle name="Comma 2 2 5 8 2 3" xfId="35860" xr:uid="{1852C09C-EE35-4871-B50F-86A93F11C435}"/>
    <cellStyle name="Comma 2 2 5 8 3" xfId="13956" xr:uid="{17351489-8C8F-446D-953D-0951D5012B2B}"/>
    <cellStyle name="Comma 2 2 5 8 3 2" xfId="50464" xr:uid="{3154B59F-D7A7-4CAD-B365-0E78736D9197}"/>
    <cellStyle name="Comma 2 2 5 8 3 3" xfId="32210" xr:uid="{5D8D998E-9BCC-49FB-995C-433590AA8F23}"/>
    <cellStyle name="Comma 2 2 5 8 4" xfId="10306" xr:uid="{E5172403-BE28-47B8-83B5-A560BDE0DAC4}"/>
    <cellStyle name="Comma 2 2 5 8 4 2" xfId="46814" xr:uid="{0BF4029D-8AF6-4EDB-8A54-CD773C700AD9}"/>
    <cellStyle name="Comma 2 2 5 8 4 3" xfId="28560" xr:uid="{A065C6AA-C176-4DCD-AC33-882CA090066B}"/>
    <cellStyle name="Comma 2 2 5 8 5" xfId="6656" xr:uid="{22DFDA84-051C-4364-99B6-0A720766D455}"/>
    <cellStyle name="Comma 2 2 5 8 5 2" xfId="43164" xr:uid="{36708D69-7203-45BF-BB95-8C469B888387}"/>
    <cellStyle name="Comma 2 2 5 8 5 3" xfId="24910" xr:uid="{877E8BB6-E7D6-4618-956D-0D97B19A6330}"/>
    <cellStyle name="Comma 2 2 5 8 6" xfId="39514" xr:uid="{B0B70707-6906-4312-9BD9-DF6FE416C832}"/>
    <cellStyle name="Comma 2 2 5 8 7" xfId="21260" xr:uid="{9B55C807-0B95-4950-83B8-DBC01617F3E1}"/>
    <cellStyle name="Comma 2 2 5 9" xfId="2276" xr:uid="{C1F0F2E6-3717-47E5-ABDE-8777520DAF29}"/>
    <cellStyle name="Comma 2 2 5 9 2" xfId="16876" xr:uid="{34EA2C13-D23D-40DD-9294-65EFDD3049C5}"/>
    <cellStyle name="Comma 2 2 5 9 2 2" xfId="53384" xr:uid="{E756242B-DAC6-43EB-B37B-0210890C7E75}"/>
    <cellStyle name="Comma 2 2 5 9 2 3" xfId="35130" xr:uid="{FBFC7CFC-DE39-4F22-96AB-BB37547D1743}"/>
    <cellStyle name="Comma 2 2 5 9 3" xfId="13226" xr:uid="{CA7A8640-DB51-43F7-B709-8D2D29E05B4F}"/>
    <cellStyle name="Comma 2 2 5 9 3 2" xfId="49734" xr:uid="{11F6CB2E-1DD6-485A-B434-C6DAC713F95F}"/>
    <cellStyle name="Comma 2 2 5 9 3 3" xfId="31480" xr:uid="{B2C6F304-4B4D-4FA3-B8FF-6CF2EE8A4AC3}"/>
    <cellStyle name="Comma 2 2 5 9 4" xfId="9576" xr:uid="{3D31EFED-868D-4F10-8599-CB13FCEF622D}"/>
    <cellStyle name="Comma 2 2 5 9 4 2" xfId="46084" xr:uid="{FEF1361A-A077-44B3-A96B-1C5AA8344517}"/>
    <cellStyle name="Comma 2 2 5 9 4 3" xfId="27830" xr:uid="{B9A37FBF-7726-4E26-8D6A-7D0BAB10386E}"/>
    <cellStyle name="Comma 2 2 5 9 5" xfId="5926" xr:uid="{AF29B425-48C1-45A1-B981-3E5212A5A43C}"/>
    <cellStyle name="Comma 2 2 5 9 5 2" xfId="42434" xr:uid="{5FE61499-8A94-468D-B379-7ABF10CDDA36}"/>
    <cellStyle name="Comma 2 2 5 9 5 3" xfId="24180" xr:uid="{6540128C-B8C4-4601-803B-C5AEF8A39EF4}"/>
    <cellStyle name="Comma 2 2 5 9 6" xfId="38784" xr:uid="{AD548834-3C8E-4365-AC57-7DE8314B97FE}"/>
    <cellStyle name="Comma 2 2 5 9 7" xfId="20530" xr:uid="{5BEAEC1A-A567-48CD-8FDC-12ADEB5A977C}"/>
    <cellStyle name="Comma 2 2 6" xfId="48" xr:uid="{00D69A3D-4CBE-45FA-80FC-3D6392BDEB7A}"/>
    <cellStyle name="Comma 2 2 6 10" xfId="1514" xr:uid="{90D70FEB-C5B5-4ABD-8C9A-A68372BAC847}"/>
    <cellStyle name="Comma 2 2 6 10 2" xfId="16114" xr:uid="{C59AC023-B997-41FC-B79D-A782A5D2476C}"/>
    <cellStyle name="Comma 2 2 6 10 2 2" xfId="52622" xr:uid="{77E271D7-F759-41B2-A252-4012461A7494}"/>
    <cellStyle name="Comma 2 2 6 10 2 3" xfId="34368" xr:uid="{9BB21EE4-8333-41F0-BB61-E5B15E0A655A}"/>
    <cellStyle name="Comma 2 2 6 10 3" xfId="12464" xr:uid="{1E3E0843-9D6A-4E50-B6CA-A9857B84806A}"/>
    <cellStyle name="Comma 2 2 6 10 3 2" xfId="48972" xr:uid="{93C76C10-870F-4A84-A6E8-227DF542C786}"/>
    <cellStyle name="Comma 2 2 6 10 3 3" xfId="30718" xr:uid="{70A7B6B5-EC57-480A-8AFF-76CCA7E96EAD}"/>
    <cellStyle name="Comma 2 2 6 10 4" xfId="8814" xr:uid="{568F28D4-2525-4349-8A16-83FF439A2AED}"/>
    <cellStyle name="Comma 2 2 6 10 4 2" xfId="45322" xr:uid="{1EC4EF21-1C23-4F4D-B94F-B79FBE825420}"/>
    <cellStyle name="Comma 2 2 6 10 4 3" xfId="27068" xr:uid="{63898D1B-C4D4-4955-A646-4125B0C5DCCA}"/>
    <cellStyle name="Comma 2 2 6 10 5" xfId="5164" xr:uid="{2C65EFF2-BC80-4C45-BBF7-EBE02887C666}"/>
    <cellStyle name="Comma 2 2 6 10 5 2" xfId="41672" xr:uid="{4F677042-4619-4E41-AA23-E42456AFCB85}"/>
    <cellStyle name="Comma 2 2 6 10 5 3" xfId="23418" xr:uid="{6A263E97-4C8B-4116-985D-F7E6414B167A}"/>
    <cellStyle name="Comma 2 2 6 10 6" xfId="38022" xr:uid="{61F044A7-A55B-407B-AF7A-871AC850B3BC}"/>
    <cellStyle name="Comma 2 2 6 10 7" xfId="19768" xr:uid="{511952B7-D7BA-4BB3-8F30-1AADB57A5C84}"/>
    <cellStyle name="Comma 2 2 6 11" xfId="784" xr:uid="{70FD7F65-85FE-4C13-AAEC-034EE433A1A4}"/>
    <cellStyle name="Comma 2 2 6 11 2" xfId="15384" xr:uid="{27E226BD-6785-477E-9F78-5842C78224EE}"/>
    <cellStyle name="Comma 2 2 6 11 2 2" xfId="51892" xr:uid="{462DA25A-49F9-4FA6-BB9A-43716160959E}"/>
    <cellStyle name="Comma 2 2 6 11 2 3" xfId="33638" xr:uid="{4E8A67CC-71D6-4D6A-ADB0-9CAF835ADF0C}"/>
    <cellStyle name="Comma 2 2 6 11 3" xfId="11734" xr:uid="{20489451-BD45-49AA-81A0-A0ECD1048848}"/>
    <cellStyle name="Comma 2 2 6 11 3 2" xfId="48242" xr:uid="{427BF15A-C92E-41D2-9ACC-4C10421C3329}"/>
    <cellStyle name="Comma 2 2 6 11 3 3" xfId="29988" xr:uid="{6618684D-FCB6-468A-91A8-979962397F15}"/>
    <cellStyle name="Comma 2 2 6 11 4" xfId="8084" xr:uid="{7F42AE03-0F83-45C1-8333-CB3BA7E42173}"/>
    <cellStyle name="Comma 2 2 6 11 4 2" xfId="44592" xr:uid="{5977F4FD-D0C7-42E4-A450-A6B676E2C8DD}"/>
    <cellStyle name="Comma 2 2 6 11 4 3" xfId="26338" xr:uid="{9A433EDE-EE4F-4C0C-A0E8-438B434ABDEC}"/>
    <cellStyle name="Comma 2 2 6 11 5" xfId="4434" xr:uid="{FAC95A9A-4576-44FB-A498-A991EEBA99EF}"/>
    <cellStyle name="Comma 2 2 6 11 5 2" xfId="40942" xr:uid="{437989A8-CC1D-4225-B600-C884E7347054}"/>
    <cellStyle name="Comma 2 2 6 11 5 3" xfId="22688" xr:uid="{CDA9E3F9-4C82-4540-9ADA-EAA092C4BA1E}"/>
    <cellStyle name="Comma 2 2 6 11 6" xfId="37292" xr:uid="{6BEE6EB6-DE9D-4E17-B2E9-3915C64A64A1}"/>
    <cellStyle name="Comma 2 2 6 11 7" xfId="19038" xr:uid="{6A5774F0-8D77-4A68-B1C0-33CB6409D31E}"/>
    <cellStyle name="Comma 2 2 6 12" xfId="14654" xr:uid="{4038E168-63C3-48B9-834D-F043911C6A04}"/>
    <cellStyle name="Comma 2 2 6 12 2" xfId="51162" xr:uid="{6586540C-497E-4341-927E-BCC248F475C0}"/>
    <cellStyle name="Comma 2 2 6 12 3" xfId="32908" xr:uid="{C90C74A9-679F-4D77-B1CC-388A58BDB715}"/>
    <cellStyle name="Comma 2 2 6 13" xfId="11004" xr:uid="{01F20BDE-AB68-47EB-8501-9853D0D12DC6}"/>
    <cellStyle name="Comma 2 2 6 13 2" xfId="47512" xr:uid="{85736CA4-176F-4E32-B4B2-0638A410EA4B}"/>
    <cellStyle name="Comma 2 2 6 13 3" xfId="29258" xr:uid="{8CAC4182-D676-4A9F-87EB-C775501C29B6}"/>
    <cellStyle name="Comma 2 2 6 14" xfId="7354" xr:uid="{3C9DDE36-F65C-4660-8F61-7A75E43488FF}"/>
    <cellStyle name="Comma 2 2 6 14 2" xfId="43862" xr:uid="{91BA62F5-57C5-4BFB-98F1-B24F131FD2FD}"/>
    <cellStyle name="Comma 2 2 6 14 3" xfId="25608" xr:uid="{A596868B-33D8-40F6-81CF-585473DD4A47}"/>
    <cellStyle name="Comma 2 2 6 15" xfId="3704" xr:uid="{AD9779A3-932A-4C38-8601-74FEC4120CA8}"/>
    <cellStyle name="Comma 2 2 6 15 2" xfId="40212" xr:uid="{6916FA81-F5DD-44D2-8345-58318735BB41}"/>
    <cellStyle name="Comma 2 2 6 15 3" xfId="21958" xr:uid="{788C9C57-6D56-476D-96FD-09A8631015C8}"/>
    <cellStyle name="Comma 2 2 6 16" xfId="36562" xr:uid="{94F1DD03-2536-4724-9127-91A6ACB447EB}"/>
    <cellStyle name="Comma 2 2 6 17" xfId="18308" xr:uid="{AB87BEBF-18C6-4C90-814D-00632A9EF685}"/>
    <cellStyle name="Comma 2 2 6 2" xfId="678" xr:uid="{447C1025-3792-4836-970A-0C6215B58BD1}"/>
    <cellStyle name="Comma 2 2 6 2 10" xfId="37186" xr:uid="{D5493E63-2259-498B-86F6-97D5530909AD}"/>
    <cellStyle name="Comma 2 2 6 2 11" xfId="18932" xr:uid="{27337F87-EFD6-4BD4-B2AC-B7E4122B757D}"/>
    <cellStyle name="Comma 2 2 6 2 2" xfId="3598" xr:uid="{AD2B8596-F661-4606-8D3E-9829D7F2E17E}"/>
    <cellStyle name="Comma 2 2 6 2 2 2" xfId="18198" xr:uid="{62DDB20C-8F79-4AC5-B660-E234B0837EDA}"/>
    <cellStyle name="Comma 2 2 6 2 2 2 2" xfId="54706" xr:uid="{DD9F47D8-4437-4BE0-8EAA-F7B3B49A3BB0}"/>
    <cellStyle name="Comma 2 2 6 2 2 2 3" xfId="36452" xr:uid="{0A059A0F-F37B-4235-B742-B82BA07BDD1C}"/>
    <cellStyle name="Comma 2 2 6 2 2 3" xfId="14548" xr:uid="{B62D4BF0-4313-47DC-BF98-014DE582CB38}"/>
    <cellStyle name="Comma 2 2 6 2 2 3 2" xfId="51056" xr:uid="{DB451482-9743-41C8-A06D-3B9D5A4A0425}"/>
    <cellStyle name="Comma 2 2 6 2 2 3 3" xfId="32802" xr:uid="{A4A5B159-D1F2-4E25-86A4-FA5AB970221E}"/>
    <cellStyle name="Comma 2 2 6 2 2 4" xfId="10898" xr:uid="{77A5DCA0-CD2C-4E7E-B42C-51E1989AFA7F}"/>
    <cellStyle name="Comma 2 2 6 2 2 4 2" xfId="47406" xr:uid="{127040D9-5CFD-4A96-8EA5-28CEE87B96DF}"/>
    <cellStyle name="Comma 2 2 6 2 2 4 3" xfId="29152" xr:uid="{BF458815-5848-41A8-BE60-55F2400CEAA2}"/>
    <cellStyle name="Comma 2 2 6 2 2 5" xfId="7248" xr:uid="{F95A5722-850A-4F77-9714-F21F5A03AD5D}"/>
    <cellStyle name="Comma 2 2 6 2 2 5 2" xfId="43756" xr:uid="{08D66363-079D-49AD-9B2E-6CA5D7B709DB}"/>
    <cellStyle name="Comma 2 2 6 2 2 5 3" xfId="25502" xr:uid="{213A248D-289B-40C0-8E25-104B10BC5772}"/>
    <cellStyle name="Comma 2 2 6 2 2 6" xfId="40106" xr:uid="{6AB11CE6-97EF-4615-B4C7-AEEED6DA7D61}"/>
    <cellStyle name="Comma 2 2 6 2 2 7" xfId="21852" xr:uid="{784ACF0C-B9D7-4EAF-814C-D497DC9C6064}"/>
    <cellStyle name="Comma 2 2 6 2 3" xfId="2868" xr:uid="{1F158DDC-547E-4BCF-A179-0C0184D79D35}"/>
    <cellStyle name="Comma 2 2 6 2 3 2" xfId="17468" xr:uid="{7E30DC13-31F4-4E5B-B3E6-7C07E34ACF36}"/>
    <cellStyle name="Comma 2 2 6 2 3 2 2" xfId="53976" xr:uid="{78CEDFE5-EE9C-49C5-B2A8-E38466127A67}"/>
    <cellStyle name="Comma 2 2 6 2 3 2 3" xfId="35722" xr:uid="{E311C2A1-F3D0-44FA-84A4-24409E772833}"/>
    <cellStyle name="Comma 2 2 6 2 3 3" xfId="13818" xr:uid="{AB37E1F5-1B6A-4219-9517-AF66E270F08B}"/>
    <cellStyle name="Comma 2 2 6 2 3 3 2" xfId="50326" xr:uid="{A72882FD-582C-4B6C-ABA6-2F42F35DECBC}"/>
    <cellStyle name="Comma 2 2 6 2 3 3 3" xfId="32072" xr:uid="{5A9D8B9F-EC2D-486F-9369-5423D0678212}"/>
    <cellStyle name="Comma 2 2 6 2 3 4" xfId="10168" xr:uid="{C80EB4EA-110D-407D-9BBC-AB0B9A74508E}"/>
    <cellStyle name="Comma 2 2 6 2 3 4 2" xfId="46676" xr:uid="{6FA495F3-8C94-4F9F-9B58-3745925453A6}"/>
    <cellStyle name="Comma 2 2 6 2 3 4 3" xfId="28422" xr:uid="{7DCE9E0A-44D0-4FF6-9079-749DE48791DA}"/>
    <cellStyle name="Comma 2 2 6 2 3 5" xfId="6518" xr:uid="{9F3AA47B-3C89-4B90-932A-49F819A4CBEA}"/>
    <cellStyle name="Comma 2 2 6 2 3 5 2" xfId="43026" xr:uid="{16E14678-383F-4403-A9C9-BDE122BBCAEF}"/>
    <cellStyle name="Comma 2 2 6 2 3 5 3" xfId="24772" xr:uid="{AFE28985-8E4C-4A94-A4CA-D54E69E1DBB9}"/>
    <cellStyle name="Comma 2 2 6 2 3 6" xfId="39376" xr:uid="{193CE72A-C70A-410F-8853-E33BFC888B8B}"/>
    <cellStyle name="Comma 2 2 6 2 3 7" xfId="21122" xr:uid="{3AE79F24-0FCA-4A83-AE71-173CAB8669E8}"/>
    <cellStyle name="Comma 2 2 6 2 4" xfId="2138" xr:uid="{55847AB0-7CB8-41CD-AE6B-72C980F6F912}"/>
    <cellStyle name="Comma 2 2 6 2 4 2" xfId="16738" xr:uid="{6BFA5325-B606-45D6-9AE0-88CAE71C5F90}"/>
    <cellStyle name="Comma 2 2 6 2 4 2 2" xfId="53246" xr:uid="{52CCC640-3ED5-400B-B596-70FF1DE5A6A9}"/>
    <cellStyle name="Comma 2 2 6 2 4 2 3" xfId="34992" xr:uid="{15D66B1C-0B46-4075-9D02-448A5862F64F}"/>
    <cellStyle name="Comma 2 2 6 2 4 3" xfId="13088" xr:uid="{79F2ACF7-95A4-4532-8D84-B0B7C12BFFF3}"/>
    <cellStyle name="Comma 2 2 6 2 4 3 2" xfId="49596" xr:uid="{1C5C2B59-5B5E-4C46-BA04-8BEAAD13B742}"/>
    <cellStyle name="Comma 2 2 6 2 4 3 3" xfId="31342" xr:uid="{26455D15-C308-4B34-B5B2-26BC166572B1}"/>
    <cellStyle name="Comma 2 2 6 2 4 4" xfId="9438" xr:uid="{C0F4F105-E3C1-44FD-AA1E-C28A3D3D2B45}"/>
    <cellStyle name="Comma 2 2 6 2 4 4 2" xfId="45946" xr:uid="{3B7070DA-EC15-49C0-955B-1C5B88B4E1DF}"/>
    <cellStyle name="Comma 2 2 6 2 4 4 3" xfId="27692" xr:uid="{CAD6A2D1-2ECC-4736-A73F-9BACD4936559}"/>
    <cellStyle name="Comma 2 2 6 2 4 5" xfId="5788" xr:uid="{78AEAFDD-1304-413B-A44B-17F66DB4AA37}"/>
    <cellStyle name="Comma 2 2 6 2 4 5 2" xfId="42296" xr:uid="{637086E6-F41A-4D10-B579-D6D2DD4B3582}"/>
    <cellStyle name="Comma 2 2 6 2 4 5 3" xfId="24042" xr:uid="{29ABEA7E-2BDD-4D3D-BD97-CCD28654CE3B}"/>
    <cellStyle name="Comma 2 2 6 2 4 6" xfId="38646" xr:uid="{EF78CAF9-0AA3-4DBC-83C2-C0A6BDC3D4B8}"/>
    <cellStyle name="Comma 2 2 6 2 4 7" xfId="20392" xr:uid="{AD161E06-E64E-435F-B8C2-7EAAE1F9F8EA}"/>
    <cellStyle name="Comma 2 2 6 2 5" xfId="1408" xr:uid="{2A65EF88-98B2-40F0-A1D2-2F74EBD5CC72}"/>
    <cellStyle name="Comma 2 2 6 2 5 2" xfId="16008" xr:uid="{C3C0BC43-93AB-4EB4-BFFA-1DA00B3B918B}"/>
    <cellStyle name="Comma 2 2 6 2 5 2 2" xfId="52516" xr:uid="{56AADE37-61FF-4955-BE9F-CE1F905942FE}"/>
    <cellStyle name="Comma 2 2 6 2 5 2 3" xfId="34262" xr:uid="{CF6FC098-D48A-4133-AFF8-48FB63CAA655}"/>
    <cellStyle name="Comma 2 2 6 2 5 3" xfId="12358" xr:uid="{C9823958-59A6-4188-B0CC-F7E758E30A39}"/>
    <cellStyle name="Comma 2 2 6 2 5 3 2" xfId="48866" xr:uid="{E405F4B3-D3FD-46A4-9CC0-F88EB6825BD6}"/>
    <cellStyle name="Comma 2 2 6 2 5 3 3" xfId="30612" xr:uid="{DB168804-D746-40CA-BD4A-3DDBAB712E9B}"/>
    <cellStyle name="Comma 2 2 6 2 5 4" xfId="8708" xr:uid="{16A524F3-0FE5-4A98-A1D9-13B4F21F024D}"/>
    <cellStyle name="Comma 2 2 6 2 5 4 2" xfId="45216" xr:uid="{45B65A0A-C015-45CA-86D3-E6809ACAD395}"/>
    <cellStyle name="Comma 2 2 6 2 5 4 3" xfId="26962" xr:uid="{8D7573C5-AB03-46A1-BF92-3A77E7563DBA}"/>
    <cellStyle name="Comma 2 2 6 2 5 5" xfId="5058" xr:uid="{EB9D56B7-26BE-438A-849C-1B22275094D3}"/>
    <cellStyle name="Comma 2 2 6 2 5 5 2" xfId="41566" xr:uid="{88E19555-69D9-4086-9B4F-3CB8852CC635}"/>
    <cellStyle name="Comma 2 2 6 2 5 5 3" xfId="23312" xr:uid="{ADA80F3E-7274-4333-B420-13B0A0C2BE9E}"/>
    <cellStyle name="Comma 2 2 6 2 5 6" xfId="37916" xr:uid="{C80BE4E8-9E38-4502-9A7E-F1E003FEABC5}"/>
    <cellStyle name="Comma 2 2 6 2 5 7" xfId="19662" xr:uid="{BC3F367E-D2DA-4A5C-AEE7-AA63D96C388F}"/>
    <cellStyle name="Comma 2 2 6 2 6" xfId="15278" xr:uid="{A3048F75-31D2-469E-B1C0-3AEEBE94F524}"/>
    <cellStyle name="Comma 2 2 6 2 6 2" xfId="51786" xr:uid="{F3A3E974-F1EC-416A-A1C5-A44DA450443B}"/>
    <cellStyle name="Comma 2 2 6 2 6 3" xfId="33532" xr:uid="{D6A2CF11-38AE-4463-A2F3-343A90EAFF13}"/>
    <cellStyle name="Comma 2 2 6 2 7" xfId="11628" xr:uid="{A325FF05-6703-4F2B-8190-FA9059434BBF}"/>
    <cellStyle name="Comma 2 2 6 2 7 2" xfId="48136" xr:uid="{9373115C-3F24-4225-906E-19517A07157E}"/>
    <cellStyle name="Comma 2 2 6 2 7 3" xfId="29882" xr:uid="{10327ABB-749D-417B-AAD5-FA0B81E24A53}"/>
    <cellStyle name="Comma 2 2 6 2 8" xfId="7978" xr:uid="{8E260A94-D742-482E-AB70-87207D9EF1DD}"/>
    <cellStyle name="Comma 2 2 6 2 8 2" xfId="44486" xr:uid="{6EA019F3-0F8A-482C-A549-D33312E2D42E}"/>
    <cellStyle name="Comma 2 2 6 2 8 3" xfId="26232" xr:uid="{10E7EADB-553C-451B-B5E3-98CDFCB594D7}"/>
    <cellStyle name="Comma 2 2 6 2 9" xfId="4328" xr:uid="{383487AF-7F0D-4C99-8B31-8940D0D7D9D6}"/>
    <cellStyle name="Comma 2 2 6 2 9 2" xfId="40836" xr:uid="{F60D512C-B013-401B-AA73-6B49F52D7CE8}"/>
    <cellStyle name="Comma 2 2 6 2 9 3" xfId="22582" xr:uid="{7A30CA39-4934-4032-92E3-94F59F8FEE8B}"/>
    <cellStyle name="Comma 2 2 6 3" xfId="574" xr:uid="{7DECB7C0-AE3B-448F-A6E6-81902AA83C18}"/>
    <cellStyle name="Comma 2 2 6 3 10" xfId="37082" xr:uid="{2C63D2CD-8D1F-45B5-A1DE-F75285B5F4BB}"/>
    <cellStyle name="Comma 2 2 6 3 11" xfId="18828" xr:uid="{6AA11F42-F0A4-48F4-8E3E-1ABA06859C60}"/>
    <cellStyle name="Comma 2 2 6 3 2" xfId="3494" xr:uid="{85EB7499-EEB8-4893-893E-9957FAE246AE}"/>
    <cellStyle name="Comma 2 2 6 3 2 2" xfId="18094" xr:uid="{85889D04-2C37-461F-BE56-78ABD7718175}"/>
    <cellStyle name="Comma 2 2 6 3 2 2 2" xfId="54602" xr:uid="{51EDE27C-9FFC-472C-8E4A-F9DF42EB9B4B}"/>
    <cellStyle name="Comma 2 2 6 3 2 2 3" xfId="36348" xr:uid="{18EE2279-B070-493A-8DCA-D86909CCE560}"/>
    <cellStyle name="Comma 2 2 6 3 2 3" xfId="14444" xr:uid="{FC64817E-5715-4A67-BA38-858ABE94085C}"/>
    <cellStyle name="Comma 2 2 6 3 2 3 2" xfId="50952" xr:uid="{AC4B20C0-9FBF-419B-B68C-1146BB143FD2}"/>
    <cellStyle name="Comma 2 2 6 3 2 3 3" xfId="32698" xr:uid="{4732CE7B-AFF1-4FA9-8391-55C5A4374FBB}"/>
    <cellStyle name="Comma 2 2 6 3 2 4" xfId="10794" xr:uid="{1E0828DE-A9D0-499A-9274-9C6EE93BDDA4}"/>
    <cellStyle name="Comma 2 2 6 3 2 4 2" xfId="47302" xr:uid="{248F5D14-30DF-455E-AF9D-8D6D3714E138}"/>
    <cellStyle name="Comma 2 2 6 3 2 4 3" xfId="29048" xr:uid="{F8133C8D-5A1E-437A-AB52-0F0F2E080F01}"/>
    <cellStyle name="Comma 2 2 6 3 2 5" xfId="7144" xr:uid="{A06028AA-0755-4BF1-8402-0B179BEBC5BA}"/>
    <cellStyle name="Comma 2 2 6 3 2 5 2" xfId="43652" xr:uid="{4E91A990-453B-401B-9AB6-035BCB6990D8}"/>
    <cellStyle name="Comma 2 2 6 3 2 5 3" xfId="25398" xr:uid="{92476082-2120-4BD4-8C12-D9D003060CCA}"/>
    <cellStyle name="Comma 2 2 6 3 2 6" xfId="40002" xr:uid="{F2742B8C-839E-4F5C-9359-76C20CFC6302}"/>
    <cellStyle name="Comma 2 2 6 3 2 7" xfId="21748" xr:uid="{389AA2C6-DAED-45DE-BFD4-6278B59C1656}"/>
    <cellStyle name="Comma 2 2 6 3 3" xfId="2764" xr:uid="{4E776CA3-6F21-47AB-810C-FC4FE5FBAA29}"/>
    <cellStyle name="Comma 2 2 6 3 3 2" xfId="17364" xr:uid="{FA36DCC2-4EED-4AB9-BA6F-5D7B16D10678}"/>
    <cellStyle name="Comma 2 2 6 3 3 2 2" xfId="53872" xr:uid="{E4978072-C0DB-4EC5-84B0-232C299DA1D0}"/>
    <cellStyle name="Comma 2 2 6 3 3 2 3" xfId="35618" xr:uid="{BC5DF6B8-EEF0-4679-86E3-9E92A7FCF66E}"/>
    <cellStyle name="Comma 2 2 6 3 3 3" xfId="13714" xr:uid="{D737BED4-05E2-49D5-BA28-9BDFB3FFB257}"/>
    <cellStyle name="Comma 2 2 6 3 3 3 2" xfId="50222" xr:uid="{2E949412-81A4-42B9-B7B8-7494F0C8CF7A}"/>
    <cellStyle name="Comma 2 2 6 3 3 3 3" xfId="31968" xr:uid="{622646B1-F1FF-4682-AF97-27E1F572F2BD}"/>
    <cellStyle name="Comma 2 2 6 3 3 4" xfId="10064" xr:uid="{1B993632-D6E8-4DFE-A785-E1D5B5862EC2}"/>
    <cellStyle name="Comma 2 2 6 3 3 4 2" xfId="46572" xr:uid="{6E1CCCF6-151A-4D1A-A8EE-C3E67E988C1F}"/>
    <cellStyle name="Comma 2 2 6 3 3 4 3" xfId="28318" xr:uid="{1F19B3DA-1FD6-461B-A09C-C3B3946BD313}"/>
    <cellStyle name="Comma 2 2 6 3 3 5" xfId="6414" xr:uid="{A1CA4EB1-7D56-4C49-920C-9CF9AD13F27E}"/>
    <cellStyle name="Comma 2 2 6 3 3 5 2" xfId="42922" xr:uid="{698C3885-1981-429C-9E22-1EB59A3ED30C}"/>
    <cellStyle name="Comma 2 2 6 3 3 5 3" xfId="24668" xr:uid="{F7E13B50-1EC7-49C1-9283-57CB55C183C7}"/>
    <cellStyle name="Comma 2 2 6 3 3 6" xfId="39272" xr:uid="{465CA785-083C-4C7B-95D2-1D4121989A2C}"/>
    <cellStyle name="Comma 2 2 6 3 3 7" xfId="21018" xr:uid="{38F5D382-E7F0-4E38-B04E-CDD46525CE83}"/>
    <cellStyle name="Comma 2 2 6 3 4" xfId="2034" xr:uid="{51D9FC94-5CB4-4F0C-8C7E-85B220E34C10}"/>
    <cellStyle name="Comma 2 2 6 3 4 2" xfId="16634" xr:uid="{EB539359-FFFC-4C9F-97C7-C11132E4D674}"/>
    <cellStyle name="Comma 2 2 6 3 4 2 2" xfId="53142" xr:uid="{A524A3F2-7CE0-4842-908C-8F11F9F99DE0}"/>
    <cellStyle name="Comma 2 2 6 3 4 2 3" xfId="34888" xr:uid="{E19B0549-DC75-4126-A9E8-A3ED87750C87}"/>
    <cellStyle name="Comma 2 2 6 3 4 3" xfId="12984" xr:uid="{7B64E9D7-9D36-41C3-9C97-42D181910343}"/>
    <cellStyle name="Comma 2 2 6 3 4 3 2" xfId="49492" xr:uid="{7337FEAD-A414-465B-8070-F5C169618DA9}"/>
    <cellStyle name="Comma 2 2 6 3 4 3 3" xfId="31238" xr:uid="{1F764ACB-030C-4824-B662-E7334824A63C}"/>
    <cellStyle name="Comma 2 2 6 3 4 4" xfId="9334" xr:uid="{8FC729F8-46BA-4C95-92C6-D87A5BE57DC2}"/>
    <cellStyle name="Comma 2 2 6 3 4 4 2" xfId="45842" xr:uid="{C03697D1-A621-428D-BAE2-01B8D4DD9FA6}"/>
    <cellStyle name="Comma 2 2 6 3 4 4 3" xfId="27588" xr:uid="{EBFA97CF-FE27-416F-8D34-73D1010D3BB6}"/>
    <cellStyle name="Comma 2 2 6 3 4 5" xfId="5684" xr:uid="{7DEBA2BC-3C1B-476E-B969-A5104D863B62}"/>
    <cellStyle name="Comma 2 2 6 3 4 5 2" xfId="42192" xr:uid="{8BC7330D-0C1D-4018-838D-1F23D58A64A0}"/>
    <cellStyle name="Comma 2 2 6 3 4 5 3" xfId="23938" xr:uid="{A1F65CA6-FB54-4FB6-8EA9-89D2C3FDF0C4}"/>
    <cellStyle name="Comma 2 2 6 3 4 6" xfId="38542" xr:uid="{F092823F-4F21-41AF-97CF-5E91D415B6F8}"/>
    <cellStyle name="Comma 2 2 6 3 4 7" xfId="20288" xr:uid="{6369E2C5-C290-4004-A1B4-8A3DA32DA657}"/>
    <cellStyle name="Comma 2 2 6 3 5" xfId="1304" xr:uid="{FE256A75-95FE-4353-B928-F52245637D2F}"/>
    <cellStyle name="Comma 2 2 6 3 5 2" xfId="15904" xr:uid="{0E9938B8-D052-4301-80E3-96F931B0D4E0}"/>
    <cellStyle name="Comma 2 2 6 3 5 2 2" xfId="52412" xr:uid="{893CFF2D-94AB-4E63-B95E-7DBB78DB8058}"/>
    <cellStyle name="Comma 2 2 6 3 5 2 3" xfId="34158" xr:uid="{4FF84D7D-E2DB-4DAE-8452-EBFA42E5086A}"/>
    <cellStyle name="Comma 2 2 6 3 5 3" xfId="12254" xr:uid="{444B4869-264E-4CE2-946D-1893978B660E}"/>
    <cellStyle name="Comma 2 2 6 3 5 3 2" xfId="48762" xr:uid="{48749D6E-2A0E-4F42-BC6B-92DA38BFB4F4}"/>
    <cellStyle name="Comma 2 2 6 3 5 3 3" xfId="30508" xr:uid="{2F72421C-D56A-474C-8E65-E0B09E6F812B}"/>
    <cellStyle name="Comma 2 2 6 3 5 4" xfId="8604" xr:uid="{CA2D960D-7FFD-4B7A-ACC1-D6467906AC85}"/>
    <cellStyle name="Comma 2 2 6 3 5 4 2" xfId="45112" xr:uid="{F2612D53-71D5-4A72-B088-4C70432A78D5}"/>
    <cellStyle name="Comma 2 2 6 3 5 4 3" xfId="26858" xr:uid="{F8F6BA35-352B-4E74-BBBA-668B79A6A5B3}"/>
    <cellStyle name="Comma 2 2 6 3 5 5" xfId="4954" xr:uid="{622B9497-4C1F-44D8-9F04-2CB996EA3A25}"/>
    <cellStyle name="Comma 2 2 6 3 5 5 2" xfId="41462" xr:uid="{564DDF98-1B7F-4B49-91F4-3AF8BF648EFA}"/>
    <cellStyle name="Comma 2 2 6 3 5 5 3" xfId="23208" xr:uid="{2F02F7F7-5EE1-4F75-BD4F-FE24B0EA000A}"/>
    <cellStyle name="Comma 2 2 6 3 5 6" xfId="37812" xr:uid="{B6922DF0-4E55-462D-B072-905375F30022}"/>
    <cellStyle name="Comma 2 2 6 3 5 7" xfId="19558" xr:uid="{7A271F10-0A7D-4B46-B7E8-A8CF062A3F44}"/>
    <cellStyle name="Comma 2 2 6 3 6" xfId="15174" xr:uid="{B260E67A-81E2-451F-999B-42547F3F8BE9}"/>
    <cellStyle name="Comma 2 2 6 3 6 2" xfId="51682" xr:uid="{637714C9-B478-4D0D-B4B9-A1C06B84B599}"/>
    <cellStyle name="Comma 2 2 6 3 6 3" xfId="33428" xr:uid="{D7E67D96-CC9D-425F-AD15-19F9B29302F6}"/>
    <cellStyle name="Comma 2 2 6 3 7" xfId="11524" xr:uid="{7D9A97E7-0C07-42B6-AA37-13D3F7B35A12}"/>
    <cellStyle name="Comma 2 2 6 3 7 2" xfId="48032" xr:uid="{0C16C727-99FF-4B49-B229-6FF567FA9E3A}"/>
    <cellStyle name="Comma 2 2 6 3 7 3" xfId="29778" xr:uid="{1963E53F-019B-4109-A13A-1CE72E1E7F66}"/>
    <cellStyle name="Comma 2 2 6 3 8" xfId="7874" xr:uid="{FEC4B81B-6ECB-41F0-8DC0-3E80A2D044EC}"/>
    <cellStyle name="Comma 2 2 6 3 8 2" xfId="44382" xr:uid="{EAC17A5D-272D-46B3-AEC4-7D35A0B6A8C6}"/>
    <cellStyle name="Comma 2 2 6 3 8 3" xfId="26128" xr:uid="{F01F0D6E-8887-41F7-A8E4-847D030BCD8F}"/>
    <cellStyle name="Comma 2 2 6 3 9" xfId="4224" xr:uid="{59DF0B3D-903B-448C-BFE4-98D694C3D9C5}"/>
    <cellStyle name="Comma 2 2 6 3 9 2" xfId="40732" xr:uid="{6BD38959-3BF5-4EFD-9262-93AE6B439D4F}"/>
    <cellStyle name="Comma 2 2 6 3 9 3" xfId="22478" xr:uid="{30B2DB3D-8627-4A51-BC06-5F8847BBB3AB}"/>
    <cellStyle name="Comma 2 2 6 4" xfId="470" xr:uid="{B1BEF4B4-9D07-4F08-BA99-AF1B65594C2A}"/>
    <cellStyle name="Comma 2 2 6 4 10" xfId="36978" xr:uid="{A07F81B7-1658-40BC-9E18-DCE7CC60FB7E}"/>
    <cellStyle name="Comma 2 2 6 4 11" xfId="18724" xr:uid="{46A00840-8755-4CA3-B6FC-B7DA1E8D55EA}"/>
    <cellStyle name="Comma 2 2 6 4 2" xfId="3390" xr:uid="{7E7E4CD0-F915-43B4-AA8B-5584C7AC3432}"/>
    <cellStyle name="Comma 2 2 6 4 2 2" xfId="17990" xr:uid="{05E4835B-E7EE-4C01-98CB-C6777DFDB5B8}"/>
    <cellStyle name="Comma 2 2 6 4 2 2 2" xfId="54498" xr:uid="{1909B244-64B0-4FC7-8DBF-4C815EAAC730}"/>
    <cellStyle name="Comma 2 2 6 4 2 2 3" xfId="36244" xr:uid="{9636B04A-8D8D-4FFB-959F-B5966D540C92}"/>
    <cellStyle name="Comma 2 2 6 4 2 3" xfId="14340" xr:uid="{6DD1B9EE-A14C-4263-9F07-AC8C04A15732}"/>
    <cellStyle name="Comma 2 2 6 4 2 3 2" xfId="50848" xr:uid="{5430329A-4AFD-4C9C-AF2D-06C2C4D7063C}"/>
    <cellStyle name="Comma 2 2 6 4 2 3 3" xfId="32594" xr:uid="{01445014-6E6F-48D4-9BF3-BF71725D96A8}"/>
    <cellStyle name="Comma 2 2 6 4 2 4" xfId="10690" xr:uid="{26547D0B-6C76-40BD-9F62-E3F9B1AC7D9E}"/>
    <cellStyle name="Comma 2 2 6 4 2 4 2" xfId="47198" xr:uid="{E1701096-1E03-4646-9196-91C27756A2DB}"/>
    <cellStyle name="Comma 2 2 6 4 2 4 3" xfId="28944" xr:uid="{EBE8CC15-C98A-457B-B8E6-6E4BCC36238B}"/>
    <cellStyle name="Comma 2 2 6 4 2 5" xfId="7040" xr:uid="{4E657E81-D7C6-4BE4-86BE-09E729E9E853}"/>
    <cellStyle name="Comma 2 2 6 4 2 5 2" xfId="43548" xr:uid="{FE4D96EF-193B-4290-9171-B46AA232BCF4}"/>
    <cellStyle name="Comma 2 2 6 4 2 5 3" xfId="25294" xr:uid="{03C7433C-B95D-4815-8CCE-8EE35C727052}"/>
    <cellStyle name="Comma 2 2 6 4 2 6" xfId="39898" xr:uid="{745CAEF3-8556-4E76-B04C-FC803A65D897}"/>
    <cellStyle name="Comma 2 2 6 4 2 7" xfId="21644" xr:uid="{F5283A67-037F-4F51-83F9-4F7D4977C362}"/>
    <cellStyle name="Comma 2 2 6 4 3" xfId="2660" xr:uid="{3D6E1AB9-6EB4-4BB3-B3A9-74220E0AA19A}"/>
    <cellStyle name="Comma 2 2 6 4 3 2" xfId="17260" xr:uid="{96763E71-17C3-4372-9C18-C354EF64135C}"/>
    <cellStyle name="Comma 2 2 6 4 3 2 2" xfId="53768" xr:uid="{6735577D-B0C2-45B4-B7C2-CB768FDC41D6}"/>
    <cellStyle name="Comma 2 2 6 4 3 2 3" xfId="35514" xr:uid="{FEF38852-5720-4D95-B825-1E194CF8EDDE}"/>
    <cellStyle name="Comma 2 2 6 4 3 3" xfId="13610" xr:uid="{CD3799F5-4216-4A1B-8B4A-C8806372E545}"/>
    <cellStyle name="Comma 2 2 6 4 3 3 2" xfId="50118" xr:uid="{680DD8A6-AFCF-47D4-A3DA-CF33FB317B72}"/>
    <cellStyle name="Comma 2 2 6 4 3 3 3" xfId="31864" xr:uid="{2769CB6C-7399-48C8-B8BB-A82BF8AC4404}"/>
    <cellStyle name="Comma 2 2 6 4 3 4" xfId="9960" xr:uid="{82F2C982-9870-42FF-9554-1F355DFB8615}"/>
    <cellStyle name="Comma 2 2 6 4 3 4 2" xfId="46468" xr:uid="{E11AF3E5-FB14-4E81-8147-51D1D6AF1072}"/>
    <cellStyle name="Comma 2 2 6 4 3 4 3" xfId="28214" xr:uid="{1CB5B790-FDC8-445C-8553-6919031969E3}"/>
    <cellStyle name="Comma 2 2 6 4 3 5" xfId="6310" xr:uid="{1A13E875-2F3B-4BA5-8A66-8FB428163D4E}"/>
    <cellStyle name="Comma 2 2 6 4 3 5 2" xfId="42818" xr:uid="{7F8AB6ED-5AF3-45E8-9C4B-B0EA0E063189}"/>
    <cellStyle name="Comma 2 2 6 4 3 5 3" xfId="24564" xr:uid="{6C59EB40-5397-4F8F-8D3A-484FD7B431DB}"/>
    <cellStyle name="Comma 2 2 6 4 3 6" xfId="39168" xr:uid="{6638DBE4-E42D-4C80-8D22-38231FC444B6}"/>
    <cellStyle name="Comma 2 2 6 4 3 7" xfId="20914" xr:uid="{C1CC1827-5281-4DD0-AA26-6B4DAFBB3A05}"/>
    <cellStyle name="Comma 2 2 6 4 4" xfId="1930" xr:uid="{019F6731-5863-4CCD-8B8F-F78DCD4284D1}"/>
    <cellStyle name="Comma 2 2 6 4 4 2" xfId="16530" xr:uid="{C359334D-8B38-458E-BFFB-3EA206E279A5}"/>
    <cellStyle name="Comma 2 2 6 4 4 2 2" xfId="53038" xr:uid="{C4F8A792-D7DE-4CBD-8484-F52DED66E2B1}"/>
    <cellStyle name="Comma 2 2 6 4 4 2 3" xfId="34784" xr:uid="{80881941-966B-4C03-8E43-9CF0637D7DA8}"/>
    <cellStyle name="Comma 2 2 6 4 4 3" xfId="12880" xr:uid="{CC0E6E06-B2C6-478B-B8DB-442085771709}"/>
    <cellStyle name="Comma 2 2 6 4 4 3 2" xfId="49388" xr:uid="{C192CB9F-0E7C-406F-B1D0-3BA2389C6071}"/>
    <cellStyle name="Comma 2 2 6 4 4 3 3" xfId="31134" xr:uid="{2174E9A3-05E5-4E1D-844B-5737332970E4}"/>
    <cellStyle name="Comma 2 2 6 4 4 4" xfId="9230" xr:uid="{A03AA25C-6C92-4F22-BDC1-1CB08D70E417}"/>
    <cellStyle name="Comma 2 2 6 4 4 4 2" xfId="45738" xr:uid="{0B0A73E4-4F81-447A-8FDC-9B28E32F6CCE}"/>
    <cellStyle name="Comma 2 2 6 4 4 4 3" xfId="27484" xr:uid="{2C00A0D3-53F8-4798-9B2C-211739E180D2}"/>
    <cellStyle name="Comma 2 2 6 4 4 5" xfId="5580" xr:uid="{AE7E746C-8882-4820-A941-1366583E9126}"/>
    <cellStyle name="Comma 2 2 6 4 4 5 2" xfId="42088" xr:uid="{062515E7-846B-454C-B6B4-4CA8F6A7E5D0}"/>
    <cellStyle name="Comma 2 2 6 4 4 5 3" xfId="23834" xr:uid="{EC285F66-CD9F-43B2-872D-CFE5CEC828CB}"/>
    <cellStyle name="Comma 2 2 6 4 4 6" xfId="38438" xr:uid="{550E5178-8B95-4EBA-A1F2-B228997CEE66}"/>
    <cellStyle name="Comma 2 2 6 4 4 7" xfId="20184" xr:uid="{6A69A62D-3E04-4BF8-A17A-0F9E4CBEA712}"/>
    <cellStyle name="Comma 2 2 6 4 5" xfId="1200" xr:uid="{F2CCB633-8F16-4903-A11D-E91BDE9D046E}"/>
    <cellStyle name="Comma 2 2 6 4 5 2" xfId="15800" xr:uid="{B9C5E59C-15EE-489F-BAE1-49C1DACF5B4A}"/>
    <cellStyle name="Comma 2 2 6 4 5 2 2" xfId="52308" xr:uid="{994E448D-FEBD-45B8-81D5-B39DF1B26E0C}"/>
    <cellStyle name="Comma 2 2 6 4 5 2 3" xfId="34054" xr:uid="{916E8F16-1F69-476F-A453-8AA897E9E5A6}"/>
    <cellStyle name="Comma 2 2 6 4 5 3" xfId="12150" xr:uid="{47FA5B22-D62F-4DB5-9368-35F746B482B7}"/>
    <cellStyle name="Comma 2 2 6 4 5 3 2" xfId="48658" xr:uid="{873E21B5-1498-49DC-8D46-190F9E903F95}"/>
    <cellStyle name="Comma 2 2 6 4 5 3 3" xfId="30404" xr:uid="{4952433A-BDC7-4505-995C-AE9C3C269747}"/>
    <cellStyle name="Comma 2 2 6 4 5 4" xfId="8500" xr:uid="{F0C46B55-9A3F-4720-9432-784D44BA931E}"/>
    <cellStyle name="Comma 2 2 6 4 5 4 2" xfId="45008" xr:uid="{A0B129A1-43ED-4447-8CD0-34AAD7EE3831}"/>
    <cellStyle name="Comma 2 2 6 4 5 4 3" xfId="26754" xr:uid="{599D5CCF-B779-4454-8FF7-981368704D7B}"/>
    <cellStyle name="Comma 2 2 6 4 5 5" xfId="4850" xr:uid="{14D9FD02-4425-4044-B6F7-92D43C27493A}"/>
    <cellStyle name="Comma 2 2 6 4 5 5 2" xfId="41358" xr:uid="{1A495179-F60F-433F-862B-D590CE19ED47}"/>
    <cellStyle name="Comma 2 2 6 4 5 5 3" xfId="23104" xr:uid="{548C7934-8831-4AD6-9C05-B579A25B5373}"/>
    <cellStyle name="Comma 2 2 6 4 5 6" xfId="37708" xr:uid="{7D655D4A-3081-43F8-AAA7-EAE7F3075549}"/>
    <cellStyle name="Comma 2 2 6 4 5 7" xfId="19454" xr:uid="{03950684-06E5-4A04-8DD1-2D3D28AD4593}"/>
    <cellStyle name="Comma 2 2 6 4 6" xfId="15070" xr:uid="{2298C6E8-CC8B-4C1B-916C-E0E518CD608D}"/>
    <cellStyle name="Comma 2 2 6 4 6 2" xfId="51578" xr:uid="{9250FEBD-43E1-4533-9A08-85E933336936}"/>
    <cellStyle name="Comma 2 2 6 4 6 3" xfId="33324" xr:uid="{A1987B29-F475-483E-95C8-9F631BC8833F}"/>
    <cellStyle name="Comma 2 2 6 4 7" xfId="11420" xr:uid="{0FE1B5B5-C203-432E-BD18-1ABDBE6741B8}"/>
    <cellStyle name="Comma 2 2 6 4 7 2" xfId="47928" xr:uid="{C17C3672-51DE-4699-994B-7BD92C338E7E}"/>
    <cellStyle name="Comma 2 2 6 4 7 3" xfId="29674" xr:uid="{23FE271C-D0F5-4EDD-B8CE-0AD7D858AE49}"/>
    <cellStyle name="Comma 2 2 6 4 8" xfId="7770" xr:uid="{4CDD32F3-9D6B-4E86-8D5F-0FC9E737CB6F}"/>
    <cellStyle name="Comma 2 2 6 4 8 2" xfId="44278" xr:uid="{0F8E3430-4DB7-4347-A78E-89B84512A3CC}"/>
    <cellStyle name="Comma 2 2 6 4 8 3" xfId="26024" xr:uid="{A117C574-7196-495F-8EF6-121FC5675FD6}"/>
    <cellStyle name="Comma 2 2 6 4 9" xfId="4120" xr:uid="{76D3B047-105E-4B48-841A-A0C48DB26657}"/>
    <cellStyle name="Comma 2 2 6 4 9 2" xfId="40628" xr:uid="{0E10390D-D599-44A1-AB24-5FCC912BE81E}"/>
    <cellStyle name="Comma 2 2 6 4 9 3" xfId="22374" xr:uid="{AC171176-9F25-4878-8722-248FB3F61C95}"/>
    <cellStyle name="Comma 2 2 6 5" xfId="366" xr:uid="{E6FF4E29-9328-4200-86D8-D3C897504DDA}"/>
    <cellStyle name="Comma 2 2 6 5 10" xfId="36874" xr:uid="{08811AEA-66E0-4AC9-9394-1DFA621C197D}"/>
    <cellStyle name="Comma 2 2 6 5 11" xfId="18620" xr:uid="{A0B728AB-A8E2-42B7-8AFF-50308C747F97}"/>
    <cellStyle name="Comma 2 2 6 5 2" xfId="3286" xr:uid="{31668CC3-849F-42DC-BD9C-AA0D7B758BA2}"/>
    <cellStyle name="Comma 2 2 6 5 2 2" xfId="17886" xr:uid="{5A0FF1E3-226E-4F0E-9A25-FFFDA40D1813}"/>
    <cellStyle name="Comma 2 2 6 5 2 2 2" xfId="54394" xr:uid="{DBE52A64-DA28-423A-852D-49F3902D1C0D}"/>
    <cellStyle name="Comma 2 2 6 5 2 2 3" xfId="36140" xr:uid="{ED64C0A1-F04E-42B7-9CEE-5406BDC50BEB}"/>
    <cellStyle name="Comma 2 2 6 5 2 3" xfId="14236" xr:uid="{7E2ADC48-CA44-4238-AA53-25B656D9B292}"/>
    <cellStyle name="Comma 2 2 6 5 2 3 2" xfId="50744" xr:uid="{F1056366-824B-413A-AF48-0EE4D954F4B5}"/>
    <cellStyle name="Comma 2 2 6 5 2 3 3" xfId="32490" xr:uid="{9177B269-4C2A-4299-9E16-22D2746402AF}"/>
    <cellStyle name="Comma 2 2 6 5 2 4" xfId="10586" xr:uid="{AEFB74D6-19F4-40AC-AACE-AF7E7C7F4FAE}"/>
    <cellStyle name="Comma 2 2 6 5 2 4 2" xfId="47094" xr:uid="{6E20ED1C-512C-449B-9B74-1FBE7DB5755F}"/>
    <cellStyle name="Comma 2 2 6 5 2 4 3" xfId="28840" xr:uid="{666B9B91-4B3E-4781-8A9E-81FF48B0CC4B}"/>
    <cellStyle name="Comma 2 2 6 5 2 5" xfId="6936" xr:uid="{5E574D0E-48A5-4632-B868-0108C2F7FEA8}"/>
    <cellStyle name="Comma 2 2 6 5 2 5 2" xfId="43444" xr:uid="{E2E334B8-86A5-482E-9C39-8E4993038F9B}"/>
    <cellStyle name="Comma 2 2 6 5 2 5 3" xfId="25190" xr:uid="{B923141E-CB0F-4F90-8C4E-29282DB5F2D4}"/>
    <cellStyle name="Comma 2 2 6 5 2 6" xfId="39794" xr:uid="{DCE876B2-2719-43D0-97AA-51A08713F165}"/>
    <cellStyle name="Comma 2 2 6 5 2 7" xfId="21540" xr:uid="{93BA9740-396E-443B-B65F-FA67BB154CD4}"/>
    <cellStyle name="Comma 2 2 6 5 3" xfId="2556" xr:uid="{010CD5E9-CD33-4B2C-8637-68980030B5C4}"/>
    <cellStyle name="Comma 2 2 6 5 3 2" xfId="17156" xr:uid="{2245CA1B-0391-4519-8056-DCE86A488CF2}"/>
    <cellStyle name="Comma 2 2 6 5 3 2 2" xfId="53664" xr:uid="{494DF38A-7E45-42E4-A90C-B1A15175152B}"/>
    <cellStyle name="Comma 2 2 6 5 3 2 3" xfId="35410" xr:uid="{1AD8FEF2-EED3-4BD1-B284-5CF11D833A51}"/>
    <cellStyle name="Comma 2 2 6 5 3 3" xfId="13506" xr:uid="{7404C194-365A-4747-868B-0E3857B7912A}"/>
    <cellStyle name="Comma 2 2 6 5 3 3 2" xfId="50014" xr:uid="{317EBD3B-85DE-42E4-A55A-4BCAB648DEC7}"/>
    <cellStyle name="Comma 2 2 6 5 3 3 3" xfId="31760" xr:uid="{77BDB3CD-35DD-4555-A4D1-150454D52BB0}"/>
    <cellStyle name="Comma 2 2 6 5 3 4" xfId="9856" xr:uid="{9141A00C-69D1-4A20-96EA-0C0C5B9E27AC}"/>
    <cellStyle name="Comma 2 2 6 5 3 4 2" xfId="46364" xr:uid="{0837F810-DECD-4D1B-A86F-6F1527830C10}"/>
    <cellStyle name="Comma 2 2 6 5 3 4 3" xfId="28110" xr:uid="{21B09534-532D-43C9-9BB9-A070DC7477B9}"/>
    <cellStyle name="Comma 2 2 6 5 3 5" xfId="6206" xr:uid="{9FCCD8D2-6725-4D40-9F0D-E75E1976B394}"/>
    <cellStyle name="Comma 2 2 6 5 3 5 2" xfId="42714" xr:uid="{77F819C5-4369-45D7-8835-77ADE4C34E2E}"/>
    <cellStyle name="Comma 2 2 6 5 3 5 3" xfId="24460" xr:uid="{2FE004F5-03A0-4DED-8E40-65C48C468C0F}"/>
    <cellStyle name="Comma 2 2 6 5 3 6" xfId="39064" xr:uid="{AD86810E-B036-4789-B82A-3F06243247C6}"/>
    <cellStyle name="Comma 2 2 6 5 3 7" xfId="20810" xr:uid="{D438FEE4-D1C5-42BE-ACBC-0CA0F86FA429}"/>
    <cellStyle name="Comma 2 2 6 5 4" xfId="1826" xr:uid="{681930F6-4909-4154-894B-6C2D1B717DE6}"/>
    <cellStyle name="Comma 2 2 6 5 4 2" xfId="16426" xr:uid="{ABE07B53-11B6-42D1-8DA4-A56DEBF9162E}"/>
    <cellStyle name="Comma 2 2 6 5 4 2 2" xfId="52934" xr:uid="{DECC147D-9F01-4BC1-8806-CBA1C1ABE15B}"/>
    <cellStyle name="Comma 2 2 6 5 4 2 3" xfId="34680" xr:uid="{969AFDFC-EDC0-423B-907F-B363F0CD0B75}"/>
    <cellStyle name="Comma 2 2 6 5 4 3" xfId="12776" xr:uid="{9B475BE6-8E71-48A9-83B4-D0587DD28D14}"/>
    <cellStyle name="Comma 2 2 6 5 4 3 2" xfId="49284" xr:uid="{D8D7E203-BA2C-4750-9757-23618F254655}"/>
    <cellStyle name="Comma 2 2 6 5 4 3 3" xfId="31030" xr:uid="{5E81BC19-4447-4980-BAE6-7590F14342C3}"/>
    <cellStyle name="Comma 2 2 6 5 4 4" xfId="9126" xr:uid="{E0CEAF3B-F09E-4516-84C1-1360B3F9DE0F}"/>
    <cellStyle name="Comma 2 2 6 5 4 4 2" xfId="45634" xr:uid="{8344B41B-88EC-49B1-AFB6-D63557A5E4B6}"/>
    <cellStyle name="Comma 2 2 6 5 4 4 3" xfId="27380" xr:uid="{F97E5E9A-FD06-4F5C-97D7-969A4BE74192}"/>
    <cellStyle name="Comma 2 2 6 5 4 5" xfId="5476" xr:uid="{5A28F40B-5C90-4D06-8EFF-43EFCE62725A}"/>
    <cellStyle name="Comma 2 2 6 5 4 5 2" xfId="41984" xr:uid="{D2C21282-3FDD-4FEF-9639-65B5D3AB0944}"/>
    <cellStyle name="Comma 2 2 6 5 4 5 3" xfId="23730" xr:uid="{9DA555AE-7B1B-456F-A866-97555B30D152}"/>
    <cellStyle name="Comma 2 2 6 5 4 6" xfId="38334" xr:uid="{1328D7B5-3BC2-4E1D-9866-53042208F6A1}"/>
    <cellStyle name="Comma 2 2 6 5 4 7" xfId="20080" xr:uid="{1F14B971-FB1F-4D79-A518-17D5E4CC0D8D}"/>
    <cellStyle name="Comma 2 2 6 5 5" xfId="1096" xr:uid="{BA07501E-04E1-4789-B063-0D7C3879DE6E}"/>
    <cellStyle name="Comma 2 2 6 5 5 2" xfId="15696" xr:uid="{2BC29638-68F0-484A-B723-B6327FDBFE71}"/>
    <cellStyle name="Comma 2 2 6 5 5 2 2" xfId="52204" xr:uid="{D30944C3-538E-48C2-AE85-DF4B0AEC1EFA}"/>
    <cellStyle name="Comma 2 2 6 5 5 2 3" xfId="33950" xr:uid="{09C9665D-A621-4A3D-B930-61784EAAB6CA}"/>
    <cellStyle name="Comma 2 2 6 5 5 3" xfId="12046" xr:uid="{A82DC2B7-7335-450D-AB70-2D575940F586}"/>
    <cellStyle name="Comma 2 2 6 5 5 3 2" xfId="48554" xr:uid="{77FF29A4-8C15-4636-871D-DBAE701414A3}"/>
    <cellStyle name="Comma 2 2 6 5 5 3 3" xfId="30300" xr:uid="{DFC7170A-1739-451C-ACFC-EE6F36F7CE43}"/>
    <cellStyle name="Comma 2 2 6 5 5 4" xfId="8396" xr:uid="{AB541E8D-2BAD-4795-9892-0E7E15A8AEC4}"/>
    <cellStyle name="Comma 2 2 6 5 5 4 2" xfId="44904" xr:uid="{82F415C9-DBB8-4D50-A937-D14C73F4AD8F}"/>
    <cellStyle name="Comma 2 2 6 5 5 4 3" xfId="26650" xr:uid="{17F07408-4ABD-4ED1-BA70-92EE75F8746D}"/>
    <cellStyle name="Comma 2 2 6 5 5 5" xfId="4746" xr:uid="{150AEE77-FD37-451D-B42B-5076AADBDDC7}"/>
    <cellStyle name="Comma 2 2 6 5 5 5 2" xfId="41254" xr:uid="{45B2DD95-42E8-4502-83C7-E14E4B719807}"/>
    <cellStyle name="Comma 2 2 6 5 5 5 3" xfId="23000" xr:uid="{6AA5586A-E29F-4EC5-A7F9-F69028C3DD32}"/>
    <cellStyle name="Comma 2 2 6 5 5 6" xfId="37604" xr:uid="{915B2A64-3AE6-464F-8CF3-AB4288EB7138}"/>
    <cellStyle name="Comma 2 2 6 5 5 7" xfId="19350" xr:uid="{4F7F556D-97BE-4121-A343-A6415C66FEF2}"/>
    <cellStyle name="Comma 2 2 6 5 6" xfId="14966" xr:uid="{04E9EFC4-600C-4EFE-9C23-C928C99B0E6B}"/>
    <cellStyle name="Comma 2 2 6 5 6 2" xfId="51474" xr:uid="{45F55FCE-44CC-4425-834D-D0B37F98A25D}"/>
    <cellStyle name="Comma 2 2 6 5 6 3" xfId="33220" xr:uid="{A157A1F3-0836-444F-8962-EFCFD98702C8}"/>
    <cellStyle name="Comma 2 2 6 5 7" xfId="11316" xr:uid="{42B5BF0C-A7B5-4804-9C9F-9A4B81CC66A4}"/>
    <cellStyle name="Comma 2 2 6 5 7 2" xfId="47824" xr:uid="{BBE8A7A2-BAA3-4BDF-8FB8-4DEA4F639ADF}"/>
    <cellStyle name="Comma 2 2 6 5 7 3" xfId="29570" xr:uid="{0BF0AA71-D1C7-44BF-8F1A-252380D8615B}"/>
    <cellStyle name="Comma 2 2 6 5 8" xfId="7666" xr:uid="{B51457EE-D7B6-4A99-8230-253DAE2ADE83}"/>
    <cellStyle name="Comma 2 2 6 5 8 2" xfId="44174" xr:uid="{7C28834F-E5F4-49D1-BCA4-29432179F700}"/>
    <cellStyle name="Comma 2 2 6 5 8 3" xfId="25920" xr:uid="{6502F7F3-47C2-4178-AED2-61FAAB0B6CCF}"/>
    <cellStyle name="Comma 2 2 6 5 9" xfId="4016" xr:uid="{52EE06EC-6BF0-47A7-8B8F-DCADAD8CC2A8}"/>
    <cellStyle name="Comma 2 2 6 5 9 2" xfId="40524" xr:uid="{C5ED9BDD-F4E9-469A-BC3A-00366573B18B}"/>
    <cellStyle name="Comma 2 2 6 5 9 3" xfId="22270" xr:uid="{61C937D3-D63A-48FE-A19A-8CF21EA015E1}"/>
    <cellStyle name="Comma 2 2 6 6" xfId="262" xr:uid="{ED378BD0-F602-4C2B-8243-E4E9FAC51F39}"/>
    <cellStyle name="Comma 2 2 6 6 10" xfId="36770" xr:uid="{CFD7DD9D-44C5-4997-A573-6DCE0FBC95CE}"/>
    <cellStyle name="Comma 2 2 6 6 11" xfId="18516" xr:uid="{AE2882DA-CA8E-42FB-9DE5-7B61CEEA9490}"/>
    <cellStyle name="Comma 2 2 6 6 2" xfId="3182" xr:uid="{2A38BFA4-DC7A-4E6A-9412-EB60FDD6EE12}"/>
    <cellStyle name="Comma 2 2 6 6 2 2" xfId="17782" xr:uid="{90814C03-F41A-46DF-B912-FF0313D006DB}"/>
    <cellStyle name="Comma 2 2 6 6 2 2 2" xfId="54290" xr:uid="{0FEB6C01-553C-4C91-A6A1-7FDA7713E67F}"/>
    <cellStyle name="Comma 2 2 6 6 2 2 3" xfId="36036" xr:uid="{7A7BFDDC-0D1C-4B83-8A95-0AFA4162B294}"/>
    <cellStyle name="Comma 2 2 6 6 2 3" xfId="14132" xr:uid="{85D62DC1-9842-45F8-A3D4-402C955C0AB2}"/>
    <cellStyle name="Comma 2 2 6 6 2 3 2" xfId="50640" xr:uid="{80024343-289E-4702-B561-16191E1A7811}"/>
    <cellStyle name="Comma 2 2 6 6 2 3 3" xfId="32386" xr:uid="{B4DDDEFB-3377-4994-9576-838B5DF64A84}"/>
    <cellStyle name="Comma 2 2 6 6 2 4" xfId="10482" xr:uid="{00719B98-6517-44D6-BB6A-755694315B0C}"/>
    <cellStyle name="Comma 2 2 6 6 2 4 2" xfId="46990" xr:uid="{526E3E64-5B48-4518-9EB2-46043C44CD2E}"/>
    <cellStyle name="Comma 2 2 6 6 2 4 3" xfId="28736" xr:uid="{F3ADFA05-5456-4FE9-A5CC-6DC4B949ECC3}"/>
    <cellStyle name="Comma 2 2 6 6 2 5" xfId="6832" xr:uid="{F1A3506C-59DC-43F7-8093-F91C7FF78DBA}"/>
    <cellStyle name="Comma 2 2 6 6 2 5 2" xfId="43340" xr:uid="{5D7379C4-9AB3-4A87-94FD-C3AC3C1891D2}"/>
    <cellStyle name="Comma 2 2 6 6 2 5 3" xfId="25086" xr:uid="{9BA15D0B-D290-49C2-81F9-271A8FD2121C}"/>
    <cellStyle name="Comma 2 2 6 6 2 6" xfId="39690" xr:uid="{1CFF0E7B-559B-43C5-808B-990DF98C8199}"/>
    <cellStyle name="Comma 2 2 6 6 2 7" xfId="21436" xr:uid="{4E4A9C74-4D78-41EA-8BCB-B569D282DA41}"/>
    <cellStyle name="Comma 2 2 6 6 3" xfId="2452" xr:uid="{BBDA3CCD-06F0-43D9-B774-5D4F10679E3E}"/>
    <cellStyle name="Comma 2 2 6 6 3 2" xfId="17052" xr:uid="{C3F9CF58-4300-475A-9EFD-6944B5F10509}"/>
    <cellStyle name="Comma 2 2 6 6 3 2 2" xfId="53560" xr:uid="{52FA64E1-89DE-4BB9-86D8-2FC2CB2DEC1E}"/>
    <cellStyle name="Comma 2 2 6 6 3 2 3" xfId="35306" xr:uid="{154AA844-5D56-4902-8F4B-354DFAC218DE}"/>
    <cellStyle name="Comma 2 2 6 6 3 3" xfId="13402" xr:uid="{3841F101-5A27-4F68-801C-E498EAD77E9E}"/>
    <cellStyle name="Comma 2 2 6 6 3 3 2" xfId="49910" xr:uid="{D25F7B73-1378-4E34-B043-5E427A53C09C}"/>
    <cellStyle name="Comma 2 2 6 6 3 3 3" xfId="31656" xr:uid="{1EABE1A6-437D-47C1-81ED-25364C631316}"/>
    <cellStyle name="Comma 2 2 6 6 3 4" xfId="9752" xr:uid="{06EB382A-C99B-44B7-AB3A-11142BD14766}"/>
    <cellStyle name="Comma 2 2 6 6 3 4 2" xfId="46260" xr:uid="{AB4F5555-E470-4F2F-AD20-9BE00ADEF3B9}"/>
    <cellStyle name="Comma 2 2 6 6 3 4 3" xfId="28006" xr:uid="{F8A362FC-EB66-4B5F-BDD7-6496B0C4F2BB}"/>
    <cellStyle name="Comma 2 2 6 6 3 5" xfId="6102" xr:uid="{5B06E0E2-FAC1-40CF-8A27-F0971E035046}"/>
    <cellStyle name="Comma 2 2 6 6 3 5 2" xfId="42610" xr:uid="{CF787DBF-4006-4A49-A334-E489D07DC8E6}"/>
    <cellStyle name="Comma 2 2 6 6 3 5 3" xfId="24356" xr:uid="{2A766C2F-C855-4614-8A6A-3FF2C8F7DB6F}"/>
    <cellStyle name="Comma 2 2 6 6 3 6" xfId="38960" xr:uid="{0206D08B-C586-468E-B7E1-05968F63AEBE}"/>
    <cellStyle name="Comma 2 2 6 6 3 7" xfId="20706" xr:uid="{3BB42C15-3AFA-43A4-9142-210689F2DD8A}"/>
    <cellStyle name="Comma 2 2 6 6 4" xfId="1722" xr:uid="{6D7E1729-9901-4050-B31D-207B6793D6D8}"/>
    <cellStyle name="Comma 2 2 6 6 4 2" xfId="16322" xr:uid="{7F7EFB9D-E836-4330-9295-0DEA48475817}"/>
    <cellStyle name="Comma 2 2 6 6 4 2 2" xfId="52830" xr:uid="{05494187-3615-4DF7-AD0C-39C887C30A40}"/>
    <cellStyle name="Comma 2 2 6 6 4 2 3" xfId="34576" xr:uid="{A37BF376-DB68-4580-9445-46AC9DD45808}"/>
    <cellStyle name="Comma 2 2 6 6 4 3" xfId="12672" xr:uid="{C6D3D6C6-42C3-4E6D-9587-2FCBE2205530}"/>
    <cellStyle name="Comma 2 2 6 6 4 3 2" xfId="49180" xr:uid="{0C03378E-E988-4E4A-B4A1-B38ECA7C7F11}"/>
    <cellStyle name="Comma 2 2 6 6 4 3 3" xfId="30926" xr:uid="{65B07681-BF9F-49E8-8877-F38679B28988}"/>
    <cellStyle name="Comma 2 2 6 6 4 4" xfId="9022" xr:uid="{0E4E7DFE-127B-4600-9466-F5FD3352E6FC}"/>
    <cellStyle name="Comma 2 2 6 6 4 4 2" xfId="45530" xr:uid="{6EF19CDB-AE5A-4173-A617-6E377A5657DC}"/>
    <cellStyle name="Comma 2 2 6 6 4 4 3" xfId="27276" xr:uid="{4BEEB94C-1626-404E-9A68-E60A867910E4}"/>
    <cellStyle name="Comma 2 2 6 6 4 5" xfId="5372" xr:uid="{3BB705F5-81BB-4915-810C-8E628051D422}"/>
    <cellStyle name="Comma 2 2 6 6 4 5 2" xfId="41880" xr:uid="{1B4A5730-27CE-451B-AB5E-D556DA51724E}"/>
    <cellStyle name="Comma 2 2 6 6 4 5 3" xfId="23626" xr:uid="{65CCABCF-FA57-4760-8D56-22BDB33C9522}"/>
    <cellStyle name="Comma 2 2 6 6 4 6" xfId="38230" xr:uid="{E39B8F80-D660-498E-9E4E-5EE3D9F15A4D}"/>
    <cellStyle name="Comma 2 2 6 6 4 7" xfId="19976" xr:uid="{FE453F69-BC5F-48BA-9F9D-68B076C9107E}"/>
    <cellStyle name="Comma 2 2 6 6 5" xfId="992" xr:uid="{CB9D23D6-459F-47E9-8264-9A957B4858A0}"/>
    <cellStyle name="Comma 2 2 6 6 5 2" xfId="15592" xr:uid="{D4B26325-0CF1-4EEB-940A-9EB60CB85EFF}"/>
    <cellStyle name="Comma 2 2 6 6 5 2 2" xfId="52100" xr:uid="{002EBC15-503F-49CA-9B5F-F0DDB42F361B}"/>
    <cellStyle name="Comma 2 2 6 6 5 2 3" xfId="33846" xr:uid="{64F5D373-1AF5-4373-BC8A-EA2A20643993}"/>
    <cellStyle name="Comma 2 2 6 6 5 3" xfId="11942" xr:uid="{0180162C-C364-4C66-9614-4476D935473B}"/>
    <cellStyle name="Comma 2 2 6 6 5 3 2" xfId="48450" xr:uid="{EB53520E-B61D-4EFF-97F9-444232533DAF}"/>
    <cellStyle name="Comma 2 2 6 6 5 3 3" xfId="30196" xr:uid="{D8CEE268-6EC0-4390-B056-1C60B76EE63E}"/>
    <cellStyle name="Comma 2 2 6 6 5 4" xfId="8292" xr:uid="{102FD952-314E-4F2E-BBBE-4C32DC11E1AC}"/>
    <cellStyle name="Comma 2 2 6 6 5 4 2" xfId="44800" xr:uid="{89D3F4EC-8443-40F1-9E96-4531EA7F7E23}"/>
    <cellStyle name="Comma 2 2 6 6 5 4 3" xfId="26546" xr:uid="{C59E5D24-4B85-4C22-ACCE-1B4383E357B0}"/>
    <cellStyle name="Comma 2 2 6 6 5 5" xfId="4642" xr:uid="{49D90B1A-AAC3-4F34-B819-BE1FEED32440}"/>
    <cellStyle name="Comma 2 2 6 6 5 5 2" xfId="41150" xr:uid="{A75114E0-08C8-47ED-9045-4C4A1B009F16}"/>
    <cellStyle name="Comma 2 2 6 6 5 5 3" xfId="22896" xr:uid="{DD93C9A2-AAEC-4055-9E8E-6611C5747362}"/>
    <cellStyle name="Comma 2 2 6 6 5 6" xfId="37500" xr:uid="{A5AB1C77-573D-47C9-805D-758DDEAD5E95}"/>
    <cellStyle name="Comma 2 2 6 6 5 7" xfId="19246" xr:uid="{3175972D-4D89-4DF1-9E93-DEE4FFED8887}"/>
    <cellStyle name="Comma 2 2 6 6 6" xfId="14862" xr:uid="{8AC275E7-5A19-4BE2-8DDD-DEB2F4C56C91}"/>
    <cellStyle name="Comma 2 2 6 6 6 2" xfId="51370" xr:uid="{7C7FABAE-007D-46E9-A378-14FA96EC3E9B}"/>
    <cellStyle name="Comma 2 2 6 6 6 3" xfId="33116" xr:uid="{52F3D039-4D63-4E2D-A058-01F8F625C7AE}"/>
    <cellStyle name="Comma 2 2 6 6 7" xfId="11212" xr:uid="{2DD416A7-9D76-45A9-BC13-FADA88B4EC87}"/>
    <cellStyle name="Comma 2 2 6 6 7 2" xfId="47720" xr:uid="{EF18E560-9235-4853-93BF-BE3F92E85CC5}"/>
    <cellStyle name="Comma 2 2 6 6 7 3" xfId="29466" xr:uid="{644F94CD-B6ED-4954-85CF-16710D8E967A}"/>
    <cellStyle name="Comma 2 2 6 6 8" xfId="7562" xr:uid="{26106278-60F0-4B52-BF11-7DC3AA4E1D93}"/>
    <cellStyle name="Comma 2 2 6 6 8 2" xfId="44070" xr:uid="{82AEBEA9-3388-4EAA-ACDE-10B8C881C751}"/>
    <cellStyle name="Comma 2 2 6 6 8 3" xfId="25816" xr:uid="{84B16F5E-D0AA-4033-942F-6355E9748CF8}"/>
    <cellStyle name="Comma 2 2 6 6 9" xfId="3912" xr:uid="{5E2D06BA-090B-4333-BCF3-03EB65D430F4}"/>
    <cellStyle name="Comma 2 2 6 6 9 2" xfId="40420" xr:uid="{0CB73D33-73A4-4BD2-BD48-1A4943D9E8DC}"/>
    <cellStyle name="Comma 2 2 6 6 9 3" xfId="22166" xr:uid="{8CDEC0F4-3F77-40BB-8CBC-E78749201113}"/>
    <cellStyle name="Comma 2 2 6 7" xfId="158" xr:uid="{72FD44B0-9A77-49D5-BE88-25AF497B4D93}"/>
    <cellStyle name="Comma 2 2 6 7 10" xfId="36666" xr:uid="{723C2AF2-3FF9-41B5-861E-4E4199E50042}"/>
    <cellStyle name="Comma 2 2 6 7 11" xfId="18412" xr:uid="{A327AD22-649C-4DFC-8382-FB66AD19F2D5}"/>
    <cellStyle name="Comma 2 2 6 7 2" xfId="3078" xr:uid="{9E99E2CA-8368-49A2-8C52-1EA08D7BCC3B}"/>
    <cellStyle name="Comma 2 2 6 7 2 2" xfId="17678" xr:uid="{2325D74E-321B-42B7-A698-76975813B01C}"/>
    <cellStyle name="Comma 2 2 6 7 2 2 2" xfId="54186" xr:uid="{DAB04FE2-863E-4246-B187-E06CAB172F0F}"/>
    <cellStyle name="Comma 2 2 6 7 2 2 3" xfId="35932" xr:uid="{24979663-DE6B-4E1A-98CD-7F9C6C7D3CB8}"/>
    <cellStyle name="Comma 2 2 6 7 2 3" xfId="14028" xr:uid="{C42D9CBE-0016-4DCE-A2A1-B8CA7354CDD8}"/>
    <cellStyle name="Comma 2 2 6 7 2 3 2" xfId="50536" xr:uid="{625B9B08-8F80-4576-A5C9-6A025A011A7D}"/>
    <cellStyle name="Comma 2 2 6 7 2 3 3" xfId="32282" xr:uid="{464711BF-2316-41A5-B60F-71EADE5AFA0F}"/>
    <cellStyle name="Comma 2 2 6 7 2 4" xfId="10378" xr:uid="{956A89ED-1472-4857-8EEC-F315140039AA}"/>
    <cellStyle name="Comma 2 2 6 7 2 4 2" xfId="46886" xr:uid="{1B93BC65-2A9C-49F0-BF2E-FB9984F39D56}"/>
    <cellStyle name="Comma 2 2 6 7 2 4 3" xfId="28632" xr:uid="{D067D99D-C0FA-4A5A-AE86-695E12CAA450}"/>
    <cellStyle name="Comma 2 2 6 7 2 5" xfId="6728" xr:uid="{029F9C40-19DD-48E9-8621-A007E7324B8F}"/>
    <cellStyle name="Comma 2 2 6 7 2 5 2" xfId="43236" xr:uid="{2A1E4AF3-BB74-4134-8EAC-D1E2607A3A5A}"/>
    <cellStyle name="Comma 2 2 6 7 2 5 3" xfId="24982" xr:uid="{31E44F9C-0CCD-4E21-9714-7F2D2F7F4DA0}"/>
    <cellStyle name="Comma 2 2 6 7 2 6" xfId="39586" xr:uid="{BDB1437E-E913-4857-90F2-ABF28BD3257C}"/>
    <cellStyle name="Comma 2 2 6 7 2 7" xfId="21332" xr:uid="{551FA0B8-D4DF-466F-94D9-36C62FB384E3}"/>
    <cellStyle name="Comma 2 2 6 7 3" xfId="2348" xr:uid="{DF58CF60-9942-4589-9BDD-F86D7F27055B}"/>
    <cellStyle name="Comma 2 2 6 7 3 2" xfId="16948" xr:uid="{9D45AF07-6084-4FC2-8D59-AEBBDFCF5E1F}"/>
    <cellStyle name="Comma 2 2 6 7 3 2 2" xfId="53456" xr:uid="{D2E4A9A4-B14A-4309-ABF0-118D3940D043}"/>
    <cellStyle name="Comma 2 2 6 7 3 2 3" xfId="35202" xr:uid="{BF0C3855-5857-4078-B4DD-67DE7DA256EC}"/>
    <cellStyle name="Comma 2 2 6 7 3 3" xfId="13298" xr:uid="{3B44FD08-AD63-4B1F-A063-41225CEADA91}"/>
    <cellStyle name="Comma 2 2 6 7 3 3 2" xfId="49806" xr:uid="{318BB939-0987-4CDD-9132-DD81C59943A0}"/>
    <cellStyle name="Comma 2 2 6 7 3 3 3" xfId="31552" xr:uid="{076982B9-DBCA-4149-AC41-E0279503BF47}"/>
    <cellStyle name="Comma 2 2 6 7 3 4" xfId="9648" xr:uid="{2D434132-FA29-4CA5-877A-5A4B5E712E6C}"/>
    <cellStyle name="Comma 2 2 6 7 3 4 2" xfId="46156" xr:uid="{15F081BA-A942-46E5-8F86-01A0DE837C98}"/>
    <cellStyle name="Comma 2 2 6 7 3 4 3" xfId="27902" xr:uid="{065D8466-8F20-4605-8431-4195890AFAF6}"/>
    <cellStyle name="Comma 2 2 6 7 3 5" xfId="5998" xr:uid="{B0F97AA1-53F5-4698-8E2D-E80A35C4D11C}"/>
    <cellStyle name="Comma 2 2 6 7 3 5 2" xfId="42506" xr:uid="{C3724E42-5D38-4E74-86F5-90B8A8925E2B}"/>
    <cellStyle name="Comma 2 2 6 7 3 5 3" xfId="24252" xr:uid="{E2AB8BE5-7BA1-4CE9-9044-B1B6AD8E80F9}"/>
    <cellStyle name="Comma 2 2 6 7 3 6" xfId="38856" xr:uid="{3B0C74B5-1651-41A9-BCD6-55C1275C33F9}"/>
    <cellStyle name="Comma 2 2 6 7 3 7" xfId="20602" xr:uid="{D3006EE1-CF15-404F-8C6B-CFD981A69534}"/>
    <cellStyle name="Comma 2 2 6 7 4" xfId="1618" xr:uid="{793F9646-F964-42C6-8B32-AB388FEF0C75}"/>
    <cellStyle name="Comma 2 2 6 7 4 2" xfId="16218" xr:uid="{2B7CA6F9-980D-45C1-B980-8E0FD10850DC}"/>
    <cellStyle name="Comma 2 2 6 7 4 2 2" xfId="52726" xr:uid="{10264337-AB07-40FC-BD52-01926F8C17B4}"/>
    <cellStyle name="Comma 2 2 6 7 4 2 3" xfId="34472" xr:uid="{BE42A3C1-D52C-4F89-8719-DB1FD57B4119}"/>
    <cellStyle name="Comma 2 2 6 7 4 3" xfId="12568" xr:uid="{A51FA72E-DDE9-4ADD-B732-70315514E9FF}"/>
    <cellStyle name="Comma 2 2 6 7 4 3 2" xfId="49076" xr:uid="{3E9A3A4B-033F-4AA6-B49E-F54A818F0253}"/>
    <cellStyle name="Comma 2 2 6 7 4 3 3" xfId="30822" xr:uid="{53822632-3F57-4B80-83DC-71499149399C}"/>
    <cellStyle name="Comma 2 2 6 7 4 4" xfId="8918" xr:uid="{AA82A2AB-9399-4B3E-B93A-CAF043490F20}"/>
    <cellStyle name="Comma 2 2 6 7 4 4 2" xfId="45426" xr:uid="{6DC77247-535B-4005-AE22-F49B8EF5B2BD}"/>
    <cellStyle name="Comma 2 2 6 7 4 4 3" xfId="27172" xr:uid="{99AF40D6-B1D6-4C94-9094-737ED781D217}"/>
    <cellStyle name="Comma 2 2 6 7 4 5" xfId="5268" xr:uid="{4D08B9CF-D028-4AE4-9900-C84990C25849}"/>
    <cellStyle name="Comma 2 2 6 7 4 5 2" xfId="41776" xr:uid="{88AEBFF1-C964-4496-9779-0E4A9B749593}"/>
    <cellStyle name="Comma 2 2 6 7 4 5 3" xfId="23522" xr:uid="{9A710876-BBCB-49F2-B35D-5F55E088BD8A}"/>
    <cellStyle name="Comma 2 2 6 7 4 6" xfId="38126" xr:uid="{C7B1902E-C3B7-47DF-A49A-1F7E07339428}"/>
    <cellStyle name="Comma 2 2 6 7 4 7" xfId="19872" xr:uid="{9CD4AB93-297D-4FF6-B189-5A59E0DE2570}"/>
    <cellStyle name="Comma 2 2 6 7 5" xfId="888" xr:uid="{AB2EFD77-E715-4A75-A02A-9866490F49C1}"/>
    <cellStyle name="Comma 2 2 6 7 5 2" xfId="15488" xr:uid="{06821DFC-C35A-46F4-B6FE-3EC05FB3E85D}"/>
    <cellStyle name="Comma 2 2 6 7 5 2 2" xfId="51996" xr:uid="{91D7C961-2B39-4748-9F6B-CA535FC363B9}"/>
    <cellStyle name="Comma 2 2 6 7 5 2 3" xfId="33742" xr:uid="{FC92187A-A007-460F-9AE5-96517B80183E}"/>
    <cellStyle name="Comma 2 2 6 7 5 3" xfId="11838" xr:uid="{2A0B0C72-44D1-4830-B7D1-1651E972084D}"/>
    <cellStyle name="Comma 2 2 6 7 5 3 2" xfId="48346" xr:uid="{B3A72F2E-995A-4E03-95BB-34F5630D6A37}"/>
    <cellStyle name="Comma 2 2 6 7 5 3 3" xfId="30092" xr:uid="{5789ADE8-C722-4ACC-AA3D-0D18C5073476}"/>
    <cellStyle name="Comma 2 2 6 7 5 4" xfId="8188" xr:uid="{6EBBA815-FA5C-4F7B-92CA-5D241E567CC6}"/>
    <cellStyle name="Comma 2 2 6 7 5 4 2" xfId="44696" xr:uid="{462A2761-6E16-4A60-8473-74129D869F3A}"/>
    <cellStyle name="Comma 2 2 6 7 5 4 3" xfId="26442" xr:uid="{180BA4E4-D088-4401-8580-61B6DF75A3E0}"/>
    <cellStyle name="Comma 2 2 6 7 5 5" xfId="4538" xr:uid="{093BA75B-26B7-4BDD-A376-258EDD19CC03}"/>
    <cellStyle name="Comma 2 2 6 7 5 5 2" xfId="41046" xr:uid="{DABF4D32-C516-40E8-A65C-985F994E1765}"/>
    <cellStyle name="Comma 2 2 6 7 5 5 3" xfId="22792" xr:uid="{4D577EFD-11F8-4CC1-B324-AD9DEFE39953}"/>
    <cellStyle name="Comma 2 2 6 7 5 6" xfId="37396" xr:uid="{15BE44BD-1D0B-4831-AE64-7108E6D6B98D}"/>
    <cellStyle name="Comma 2 2 6 7 5 7" xfId="19142" xr:uid="{EDA9C328-5B2F-4467-B51A-821E81C8DAB9}"/>
    <cellStyle name="Comma 2 2 6 7 6" xfId="14758" xr:uid="{7540A005-593B-4087-8124-925328B1843E}"/>
    <cellStyle name="Comma 2 2 6 7 6 2" xfId="51266" xr:uid="{53342EE8-62A5-45BD-87F8-31A68F299782}"/>
    <cellStyle name="Comma 2 2 6 7 6 3" xfId="33012" xr:uid="{42F291CE-0DD6-43E4-BF75-BF78332CC563}"/>
    <cellStyle name="Comma 2 2 6 7 7" xfId="11108" xr:uid="{24227E94-A89D-4DF8-83BB-34CF55B4B7F8}"/>
    <cellStyle name="Comma 2 2 6 7 7 2" xfId="47616" xr:uid="{32B9E9FA-2C4A-43C3-BEC8-CE56FF925424}"/>
    <cellStyle name="Comma 2 2 6 7 7 3" xfId="29362" xr:uid="{2DC89059-0200-403F-88F4-2A86BF66999E}"/>
    <cellStyle name="Comma 2 2 6 7 8" xfId="7458" xr:uid="{AAEC632B-91B6-472B-9FCE-C2B560179A4D}"/>
    <cellStyle name="Comma 2 2 6 7 8 2" xfId="43966" xr:uid="{3D2E60FE-5736-4A4E-8C41-3FBB14C31BEA}"/>
    <cellStyle name="Comma 2 2 6 7 8 3" xfId="25712" xr:uid="{B2D86312-04AD-4EA6-ACDA-FD10F7EA13FD}"/>
    <cellStyle name="Comma 2 2 6 7 9" xfId="3808" xr:uid="{DB530B02-8FF0-4EA3-9C95-77403FBBA18F}"/>
    <cellStyle name="Comma 2 2 6 7 9 2" xfId="40316" xr:uid="{44D82769-5C26-4091-BAB0-7DBC19F3ABB5}"/>
    <cellStyle name="Comma 2 2 6 7 9 3" xfId="22062" xr:uid="{E0C7EA90-7E05-4F4B-93DC-61BB08FD656C}"/>
    <cellStyle name="Comma 2 2 6 8" xfId="2974" xr:uid="{824E70C5-BA4F-4F20-968C-0589848382E6}"/>
    <cellStyle name="Comma 2 2 6 8 2" xfId="17574" xr:uid="{9F618D1E-5AB9-4F30-8D3D-D5EFA2AAC7CB}"/>
    <cellStyle name="Comma 2 2 6 8 2 2" xfId="54082" xr:uid="{35A27869-232F-43BB-A33F-7148CE4DF01B}"/>
    <cellStyle name="Comma 2 2 6 8 2 3" xfId="35828" xr:uid="{EECBF1BF-49A7-4A00-84F7-E100718F024C}"/>
    <cellStyle name="Comma 2 2 6 8 3" xfId="13924" xr:uid="{4416485A-79A5-4860-A51D-E0297D95F576}"/>
    <cellStyle name="Comma 2 2 6 8 3 2" xfId="50432" xr:uid="{C472DB5E-CF95-4CB0-8771-D3333DC9339A}"/>
    <cellStyle name="Comma 2 2 6 8 3 3" xfId="32178" xr:uid="{24008DDF-535D-4550-8748-F4BF5880D80E}"/>
    <cellStyle name="Comma 2 2 6 8 4" xfId="10274" xr:uid="{1FADFD01-23FE-4C94-9D39-7448B72700AD}"/>
    <cellStyle name="Comma 2 2 6 8 4 2" xfId="46782" xr:uid="{EB16DA11-AC3D-4DBB-B6AF-D5FEAC6C706A}"/>
    <cellStyle name="Comma 2 2 6 8 4 3" xfId="28528" xr:uid="{42DF3B99-F967-4563-B161-D2366FDE5508}"/>
    <cellStyle name="Comma 2 2 6 8 5" xfId="6624" xr:uid="{E0DE4F6B-05DF-4BBA-96A8-0B55669325D4}"/>
    <cellStyle name="Comma 2 2 6 8 5 2" xfId="43132" xr:uid="{E2EE1CB9-96DE-408D-8533-3E044542A151}"/>
    <cellStyle name="Comma 2 2 6 8 5 3" xfId="24878" xr:uid="{726429FC-4D61-4F19-9E61-8120A2BC1E79}"/>
    <cellStyle name="Comma 2 2 6 8 6" xfId="39482" xr:uid="{F9455AA9-D5DE-4AB3-8C6A-962BC5BCD369}"/>
    <cellStyle name="Comma 2 2 6 8 7" xfId="21228" xr:uid="{9F02E266-E80F-48DE-99D2-68CD466AF29A}"/>
    <cellStyle name="Comma 2 2 6 9" xfId="2244" xr:uid="{57B2F294-E50B-452F-96A7-D915E178127B}"/>
    <cellStyle name="Comma 2 2 6 9 2" xfId="16844" xr:uid="{7925108C-BADA-4793-A8AC-72DFF763EE4D}"/>
    <cellStyle name="Comma 2 2 6 9 2 2" xfId="53352" xr:uid="{E5C1BE72-4042-4F22-A6FA-6EB98F2D381E}"/>
    <cellStyle name="Comma 2 2 6 9 2 3" xfId="35098" xr:uid="{24D30B4B-F1F0-4E63-BA37-F370CF851CF2}"/>
    <cellStyle name="Comma 2 2 6 9 3" xfId="13194" xr:uid="{0C0FFB0F-E920-421C-A76A-B386D7073F12}"/>
    <cellStyle name="Comma 2 2 6 9 3 2" xfId="49702" xr:uid="{C413F3D3-9056-4518-8946-2B4EDD874DF2}"/>
    <cellStyle name="Comma 2 2 6 9 3 3" xfId="31448" xr:uid="{DD03F43C-9BA3-4CDF-9484-DC49EDAFEB87}"/>
    <cellStyle name="Comma 2 2 6 9 4" xfId="9544" xr:uid="{78C18E4B-4A47-4EA8-B125-5CB7380F5DB5}"/>
    <cellStyle name="Comma 2 2 6 9 4 2" xfId="46052" xr:uid="{8508909F-B554-4FDF-BFA0-F6DF36719F68}"/>
    <cellStyle name="Comma 2 2 6 9 4 3" xfId="27798" xr:uid="{86BD2C69-3F26-4758-979F-6258784DF82B}"/>
    <cellStyle name="Comma 2 2 6 9 5" xfId="5894" xr:uid="{2E8690BD-6DD8-4C6B-B484-1968FBA9A316}"/>
    <cellStyle name="Comma 2 2 6 9 5 2" xfId="42402" xr:uid="{83597B57-B43C-43A7-A6ED-3E1AD2744E69}"/>
    <cellStyle name="Comma 2 2 6 9 5 3" xfId="24148" xr:uid="{499F701A-1329-46F9-A1E2-2307578DD534}"/>
    <cellStyle name="Comma 2 2 6 9 6" xfId="38752" xr:uid="{65F67DBE-105D-46C2-91D8-9F05FA772C2E}"/>
    <cellStyle name="Comma 2 2 6 9 7" xfId="20498" xr:uid="{0130A0FC-7EC6-4437-BE07-AA0BAEE65434}"/>
    <cellStyle name="Comma 2 2 7" xfId="646" xr:uid="{2B415078-5DAA-46B3-AC32-0008ECE0A171}"/>
    <cellStyle name="Comma 2 2 7 10" xfId="37154" xr:uid="{525262AD-F55D-4233-82C6-850CD85846D9}"/>
    <cellStyle name="Comma 2 2 7 11" xfId="18900" xr:uid="{FD626FFE-C920-432F-9CCC-3332789ACB05}"/>
    <cellStyle name="Comma 2 2 7 2" xfId="3566" xr:uid="{A56BA639-2250-4EEC-B5DE-1E281CCE8BB2}"/>
    <cellStyle name="Comma 2 2 7 2 2" xfId="18166" xr:uid="{DDC2FB4C-0C88-4A00-B690-9024540E7FCA}"/>
    <cellStyle name="Comma 2 2 7 2 2 2" xfId="54674" xr:uid="{F43F16D4-08CF-449E-AC48-900541F71D5F}"/>
    <cellStyle name="Comma 2 2 7 2 2 3" xfId="36420" xr:uid="{E17E4D63-9B2F-41F3-89A5-CF9582824AE3}"/>
    <cellStyle name="Comma 2 2 7 2 3" xfId="14516" xr:uid="{C18F2AC8-5EF1-4616-9F3C-8F2ED807C8EA}"/>
    <cellStyle name="Comma 2 2 7 2 3 2" xfId="51024" xr:uid="{54C2C1FC-4E60-4C41-B63F-85D362B62082}"/>
    <cellStyle name="Comma 2 2 7 2 3 3" xfId="32770" xr:uid="{07041446-A24B-468D-B70C-BA6AAD287A50}"/>
    <cellStyle name="Comma 2 2 7 2 4" xfId="10866" xr:uid="{0C6DC0E6-0C21-4797-B4B2-37A614619D5B}"/>
    <cellStyle name="Comma 2 2 7 2 4 2" xfId="47374" xr:uid="{488E29B2-07C4-4490-BCC7-4380F7A6688D}"/>
    <cellStyle name="Comma 2 2 7 2 4 3" xfId="29120" xr:uid="{5F03D95D-D1B5-49EB-A724-3EF168550011}"/>
    <cellStyle name="Comma 2 2 7 2 5" xfId="7216" xr:uid="{3FB4F34B-39C8-413C-9414-4825E67B90F0}"/>
    <cellStyle name="Comma 2 2 7 2 5 2" xfId="43724" xr:uid="{F4C9554E-361B-4B46-A799-8BB7A0B49BE7}"/>
    <cellStyle name="Comma 2 2 7 2 5 3" xfId="25470" xr:uid="{997108CD-6042-42EE-801B-6EDEF5A23430}"/>
    <cellStyle name="Comma 2 2 7 2 6" xfId="40074" xr:uid="{3FF18465-7A20-4191-85A9-A95E19EC0C6D}"/>
    <cellStyle name="Comma 2 2 7 2 7" xfId="21820" xr:uid="{1E186DA9-2086-49E1-A0BD-64567A78E076}"/>
    <cellStyle name="Comma 2 2 7 3" xfId="2836" xr:uid="{CC3A6A3E-1DC4-4B5B-85C2-D0938A925949}"/>
    <cellStyle name="Comma 2 2 7 3 2" xfId="17436" xr:uid="{A87E005C-D064-48C0-99B2-F3D60FFC7F74}"/>
    <cellStyle name="Comma 2 2 7 3 2 2" xfId="53944" xr:uid="{0BD3F8A1-DA39-4776-BAF3-DD58C9120652}"/>
    <cellStyle name="Comma 2 2 7 3 2 3" xfId="35690" xr:uid="{4DFCB893-F084-4BBA-ACE0-AC737942AD76}"/>
    <cellStyle name="Comma 2 2 7 3 3" xfId="13786" xr:uid="{6B005166-72AF-4F6B-9DD5-3620DCFC0338}"/>
    <cellStyle name="Comma 2 2 7 3 3 2" xfId="50294" xr:uid="{3CB6B11C-A8E2-4113-92B5-B49454BD054F}"/>
    <cellStyle name="Comma 2 2 7 3 3 3" xfId="32040" xr:uid="{AA7C7108-BD0E-4543-947E-0ACBC6DBBC22}"/>
    <cellStyle name="Comma 2 2 7 3 4" xfId="10136" xr:uid="{2F77548A-6185-4FA0-8D80-F91D2DEA65F5}"/>
    <cellStyle name="Comma 2 2 7 3 4 2" xfId="46644" xr:uid="{C2E2C483-D446-426C-A6E0-60D33894536A}"/>
    <cellStyle name="Comma 2 2 7 3 4 3" xfId="28390" xr:uid="{1AB55BA7-3096-4D8A-9F48-D0FC4E99032E}"/>
    <cellStyle name="Comma 2 2 7 3 5" xfId="6486" xr:uid="{A9220E00-187E-4AA8-A2A2-FB437D40DB75}"/>
    <cellStyle name="Comma 2 2 7 3 5 2" xfId="42994" xr:uid="{862AA857-CD22-4E2D-88C5-A3926975512D}"/>
    <cellStyle name="Comma 2 2 7 3 5 3" xfId="24740" xr:uid="{30117E56-F784-465B-9FFB-79F80D26E667}"/>
    <cellStyle name="Comma 2 2 7 3 6" xfId="39344" xr:uid="{69CD3012-6A70-454E-915B-D2D7DF401DA0}"/>
    <cellStyle name="Comma 2 2 7 3 7" xfId="21090" xr:uid="{B38ADD91-63DB-473B-8A00-2A2975FF18E4}"/>
    <cellStyle name="Comma 2 2 7 4" xfId="2106" xr:uid="{22982ADE-3729-4436-9AC3-9CD97C6672EB}"/>
    <cellStyle name="Comma 2 2 7 4 2" xfId="16706" xr:uid="{3D7ECA28-C8F6-4B72-9CD9-B8D1884BC3B3}"/>
    <cellStyle name="Comma 2 2 7 4 2 2" xfId="53214" xr:uid="{C671462E-D8AE-4ED5-B1A3-1B7B58A9E57D}"/>
    <cellStyle name="Comma 2 2 7 4 2 3" xfId="34960" xr:uid="{68A3ED58-592C-4EC6-914E-9EFA5EAA517D}"/>
    <cellStyle name="Comma 2 2 7 4 3" xfId="13056" xr:uid="{AD35BF22-39C3-4033-96BA-8E67356F65F0}"/>
    <cellStyle name="Comma 2 2 7 4 3 2" xfId="49564" xr:uid="{CE033D0D-B213-4F1D-928A-11612B653102}"/>
    <cellStyle name="Comma 2 2 7 4 3 3" xfId="31310" xr:uid="{D5B4E700-00F0-49BC-9DB3-A2F2D2BE8299}"/>
    <cellStyle name="Comma 2 2 7 4 4" xfId="9406" xr:uid="{D73092F1-F2AE-4B60-947B-7A171B6021A5}"/>
    <cellStyle name="Comma 2 2 7 4 4 2" xfId="45914" xr:uid="{6A822D38-8679-4AD6-B0B8-E57668628E42}"/>
    <cellStyle name="Comma 2 2 7 4 4 3" xfId="27660" xr:uid="{1BFBC040-9EFB-45E9-92C2-D8761E0F76E7}"/>
    <cellStyle name="Comma 2 2 7 4 5" xfId="5756" xr:uid="{1B4E36BB-5463-4237-9FF8-0FBA4B015363}"/>
    <cellStyle name="Comma 2 2 7 4 5 2" xfId="42264" xr:uid="{366B9124-9263-48FD-82D5-7265F774A164}"/>
    <cellStyle name="Comma 2 2 7 4 5 3" xfId="24010" xr:uid="{6388F4F6-5458-4946-B0E3-CEF760565DB3}"/>
    <cellStyle name="Comma 2 2 7 4 6" xfId="38614" xr:uid="{B9027490-51FD-414C-A168-729D646A094A}"/>
    <cellStyle name="Comma 2 2 7 4 7" xfId="20360" xr:uid="{107106E9-7842-435C-BC56-9D23952D218C}"/>
    <cellStyle name="Comma 2 2 7 5" xfId="1376" xr:uid="{2A2B420E-B04B-45AE-8B67-E2CA384840B0}"/>
    <cellStyle name="Comma 2 2 7 5 2" xfId="15976" xr:uid="{19F7881D-85D2-409D-B51D-5125199499C0}"/>
    <cellStyle name="Comma 2 2 7 5 2 2" xfId="52484" xr:uid="{C7497CFB-9E01-4A98-8BDB-5DFB6467A488}"/>
    <cellStyle name="Comma 2 2 7 5 2 3" xfId="34230" xr:uid="{62105F97-17EC-4130-BDE6-71F30E533425}"/>
    <cellStyle name="Comma 2 2 7 5 3" xfId="12326" xr:uid="{F3939712-1032-4511-8D00-34F791B1B167}"/>
    <cellStyle name="Comma 2 2 7 5 3 2" xfId="48834" xr:uid="{BEBF8066-C013-4F43-B900-35C9C87E9579}"/>
    <cellStyle name="Comma 2 2 7 5 3 3" xfId="30580" xr:uid="{0E4806EE-A3A4-4AA0-B394-503C0DB8B908}"/>
    <cellStyle name="Comma 2 2 7 5 4" xfId="8676" xr:uid="{E52C346A-4E38-4021-9D87-2DE36F14859B}"/>
    <cellStyle name="Comma 2 2 7 5 4 2" xfId="45184" xr:uid="{858A83EA-679B-48B8-90B2-7A856DF6BFDD}"/>
    <cellStyle name="Comma 2 2 7 5 4 3" xfId="26930" xr:uid="{FEB6FA1D-BDA6-4711-8593-2CCFDE286F0D}"/>
    <cellStyle name="Comma 2 2 7 5 5" xfId="5026" xr:uid="{31677FA4-CB28-4287-8E30-73596B4ED318}"/>
    <cellStyle name="Comma 2 2 7 5 5 2" xfId="41534" xr:uid="{D23C97F1-FCF7-4B17-9E27-1E1B220E85EF}"/>
    <cellStyle name="Comma 2 2 7 5 5 3" xfId="23280" xr:uid="{C394A723-057B-43DC-91C1-B12C1CEDA7C5}"/>
    <cellStyle name="Comma 2 2 7 5 6" xfId="37884" xr:uid="{D4B33A4D-88D0-4C56-BFB2-72DBBC352A9B}"/>
    <cellStyle name="Comma 2 2 7 5 7" xfId="19630" xr:uid="{1C5C9691-4BE5-48A9-8CC6-2AC5D41C986A}"/>
    <cellStyle name="Comma 2 2 7 6" xfId="15246" xr:uid="{2A2858E1-A391-4048-8575-7D41686A1C16}"/>
    <cellStyle name="Comma 2 2 7 6 2" xfId="51754" xr:uid="{865563E1-B0F2-4A21-983F-F52D7003D2DD}"/>
    <cellStyle name="Comma 2 2 7 6 3" xfId="33500" xr:uid="{CF6E1C0D-1A09-4D04-BF87-5B07CF94C05F}"/>
    <cellStyle name="Comma 2 2 7 7" xfId="11596" xr:uid="{B52E831D-93BE-429C-A984-FBEED01C6D8A}"/>
    <cellStyle name="Comma 2 2 7 7 2" xfId="48104" xr:uid="{09A207F5-CC21-44CF-BC5A-FB56152D750A}"/>
    <cellStyle name="Comma 2 2 7 7 3" xfId="29850" xr:uid="{58E04175-494E-41BB-B977-E25EDCCD7054}"/>
    <cellStyle name="Comma 2 2 7 8" xfId="7946" xr:uid="{12313DF6-1ED0-4CA7-B333-D108C2ECDE34}"/>
    <cellStyle name="Comma 2 2 7 8 2" xfId="44454" xr:uid="{94B0B6BA-879F-4C8D-AD67-A86E143BC0C1}"/>
    <cellStyle name="Comma 2 2 7 8 3" xfId="26200" xr:uid="{927A649E-75F8-451F-A495-BD6BE8D36343}"/>
    <cellStyle name="Comma 2 2 7 9" xfId="4296" xr:uid="{EFB0ED8A-A90D-42AC-9245-0A71BC27430C}"/>
    <cellStyle name="Comma 2 2 7 9 2" xfId="40804" xr:uid="{1CFC7475-3FF9-40B1-9471-D15EA1FB46EA}"/>
    <cellStyle name="Comma 2 2 7 9 3" xfId="22550" xr:uid="{230CE6E5-6AD7-42E7-806B-2E6ECA8EABF4}"/>
    <cellStyle name="Comma 2 2 8" xfId="542" xr:uid="{1945EEA1-9945-4741-9CEA-228B43A0BEC7}"/>
    <cellStyle name="Comma 2 2 8 10" xfId="37050" xr:uid="{FDC73235-AABB-4848-AFD5-0D916F80E737}"/>
    <cellStyle name="Comma 2 2 8 11" xfId="18796" xr:uid="{FCA77BEB-BBB9-419A-A5A4-3C1D3D804ADA}"/>
    <cellStyle name="Comma 2 2 8 2" xfId="3462" xr:uid="{E5002157-0457-4096-8F51-DFDBB5CD1BBD}"/>
    <cellStyle name="Comma 2 2 8 2 2" xfId="18062" xr:uid="{BC328EA0-190F-425D-B4CA-9160A94F676E}"/>
    <cellStyle name="Comma 2 2 8 2 2 2" xfId="54570" xr:uid="{8229A0D5-11F5-4B05-B0EB-A5F04621808B}"/>
    <cellStyle name="Comma 2 2 8 2 2 3" xfId="36316" xr:uid="{974A60E7-853E-481F-99F5-8C74D5691C76}"/>
    <cellStyle name="Comma 2 2 8 2 3" xfId="14412" xr:uid="{51C30F80-AAC4-478E-9C93-52926FA99847}"/>
    <cellStyle name="Comma 2 2 8 2 3 2" xfId="50920" xr:uid="{08BE51C1-047C-41F1-B2EC-27483326F44F}"/>
    <cellStyle name="Comma 2 2 8 2 3 3" xfId="32666" xr:uid="{0454CCEB-024E-4D65-9292-BEDDAD19388D}"/>
    <cellStyle name="Comma 2 2 8 2 4" xfId="10762" xr:uid="{573A3B67-294C-458B-AAC4-3F954DF8C13F}"/>
    <cellStyle name="Comma 2 2 8 2 4 2" xfId="47270" xr:uid="{A8FED3B5-AFA4-4958-9809-981CCBB7C0E6}"/>
    <cellStyle name="Comma 2 2 8 2 4 3" xfId="29016" xr:uid="{48172051-AC92-4D16-95D9-31ADB4C013E4}"/>
    <cellStyle name="Comma 2 2 8 2 5" xfId="7112" xr:uid="{AAC56E7D-19D2-465D-90EB-D38B54F5C805}"/>
    <cellStyle name="Comma 2 2 8 2 5 2" xfId="43620" xr:uid="{0FF7BD48-F49F-4579-8245-47873CCCB31B}"/>
    <cellStyle name="Comma 2 2 8 2 5 3" xfId="25366" xr:uid="{C567B7B7-EDA6-4F99-8452-87016DBC40DF}"/>
    <cellStyle name="Comma 2 2 8 2 6" xfId="39970" xr:uid="{9A9CCC4E-BBA1-4B6D-9F31-9F36F9A8CE84}"/>
    <cellStyle name="Comma 2 2 8 2 7" xfId="21716" xr:uid="{31044F45-7733-424B-AE1C-C62BFBAE1C0E}"/>
    <cellStyle name="Comma 2 2 8 3" xfId="2732" xr:uid="{18948DB5-6D4A-4EC1-8065-F8BDF1F41A1A}"/>
    <cellStyle name="Comma 2 2 8 3 2" xfId="17332" xr:uid="{75066CE3-5D01-416D-9D2A-5E4F4FFC18DE}"/>
    <cellStyle name="Comma 2 2 8 3 2 2" xfId="53840" xr:uid="{A075C43C-64FD-423C-B34F-ACE131E3FBEC}"/>
    <cellStyle name="Comma 2 2 8 3 2 3" xfId="35586" xr:uid="{A175E2B5-1C7B-4E55-B563-459FFC853003}"/>
    <cellStyle name="Comma 2 2 8 3 3" xfId="13682" xr:uid="{BBD189F6-1665-43C4-A52F-9610DDD1A13C}"/>
    <cellStyle name="Comma 2 2 8 3 3 2" xfId="50190" xr:uid="{C186ACA5-3D75-4E8C-B06C-C85F75DE9532}"/>
    <cellStyle name="Comma 2 2 8 3 3 3" xfId="31936" xr:uid="{88D23874-6E75-4A55-84FE-3EC8639A8532}"/>
    <cellStyle name="Comma 2 2 8 3 4" xfId="10032" xr:uid="{4B548006-4FA3-42D9-A49C-4EA82D4F6242}"/>
    <cellStyle name="Comma 2 2 8 3 4 2" xfId="46540" xr:uid="{0C38B754-044D-427F-979D-8716220D5958}"/>
    <cellStyle name="Comma 2 2 8 3 4 3" xfId="28286" xr:uid="{818E19C3-FEE8-4055-A934-13A0448CA4C8}"/>
    <cellStyle name="Comma 2 2 8 3 5" xfId="6382" xr:uid="{C6E20CB5-954F-4A86-AFD2-73443FD2DD58}"/>
    <cellStyle name="Comma 2 2 8 3 5 2" xfId="42890" xr:uid="{85965182-199D-4C97-A254-784666796EF9}"/>
    <cellStyle name="Comma 2 2 8 3 5 3" xfId="24636" xr:uid="{A4F81046-E10E-4F80-839F-E9F528A4545A}"/>
    <cellStyle name="Comma 2 2 8 3 6" xfId="39240" xr:uid="{3257D288-7AC7-4808-9E51-0EEB33CF7983}"/>
    <cellStyle name="Comma 2 2 8 3 7" xfId="20986" xr:uid="{6B4806BF-6B7B-44BD-93E0-DA55B193FA82}"/>
    <cellStyle name="Comma 2 2 8 4" xfId="2002" xr:uid="{967A238D-E9D1-4865-8E79-723822CDA5DB}"/>
    <cellStyle name="Comma 2 2 8 4 2" xfId="16602" xr:uid="{220B0A76-ADC2-4EB3-96CF-AC6699D291BA}"/>
    <cellStyle name="Comma 2 2 8 4 2 2" xfId="53110" xr:uid="{F8776121-C82C-4582-878C-2035D9CC5DCE}"/>
    <cellStyle name="Comma 2 2 8 4 2 3" xfId="34856" xr:uid="{0CCA9ED1-3356-4020-AFE5-4063E501BCB7}"/>
    <cellStyle name="Comma 2 2 8 4 3" xfId="12952" xr:uid="{32F6992E-0C0E-468A-B48B-8ADAE76AB5FE}"/>
    <cellStyle name="Comma 2 2 8 4 3 2" xfId="49460" xr:uid="{FD04E843-F44B-4C67-89B7-FF9B6165231E}"/>
    <cellStyle name="Comma 2 2 8 4 3 3" xfId="31206" xr:uid="{9D77F458-32B2-4C8B-87B3-59BFB23CE1C6}"/>
    <cellStyle name="Comma 2 2 8 4 4" xfId="9302" xr:uid="{1BFDDA32-C0F5-4FF5-9F6E-79A33ADC046C}"/>
    <cellStyle name="Comma 2 2 8 4 4 2" xfId="45810" xr:uid="{D59DF9C5-7D8D-458F-977A-22F2350A4AB0}"/>
    <cellStyle name="Comma 2 2 8 4 4 3" xfId="27556" xr:uid="{AB760AB3-5BFD-422D-8551-3288ACE6D57E}"/>
    <cellStyle name="Comma 2 2 8 4 5" xfId="5652" xr:uid="{573DE3BD-011C-4F63-BD29-726CEDA04A1F}"/>
    <cellStyle name="Comma 2 2 8 4 5 2" xfId="42160" xr:uid="{F02F293E-0DCE-4CC2-B16D-C465D69EF133}"/>
    <cellStyle name="Comma 2 2 8 4 5 3" xfId="23906" xr:uid="{440DC5D3-73D4-44A4-A02E-C3DAE47A43E5}"/>
    <cellStyle name="Comma 2 2 8 4 6" xfId="38510" xr:uid="{BC9C6821-7A07-4941-B663-234487F5317D}"/>
    <cellStyle name="Comma 2 2 8 4 7" xfId="20256" xr:uid="{D833C123-4908-46AE-BBE5-34EB49328961}"/>
    <cellStyle name="Comma 2 2 8 5" xfId="1272" xr:uid="{4CBB963B-6B41-437C-8B4B-B11D4A73F7AF}"/>
    <cellStyle name="Comma 2 2 8 5 2" xfId="15872" xr:uid="{6672C444-D123-4060-9D3C-C6ABEE6AF709}"/>
    <cellStyle name="Comma 2 2 8 5 2 2" xfId="52380" xr:uid="{ABB77068-D709-4EFE-8625-D72A5AE1F5E2}"/>
    <cellStyle name="Comma 2 2 8 5 2 3" xfId="34126" xr:uid="{43E8F9BF-3ED8-4697-83B8-890816F828BB}"/>
    <cellStyle name="Comma 2 2 8 5 3" xfId="12222" xr:uid="{509ED472-4723-472A-AC0E-6ADA2A1078A2}"/>
    <cellStyle name="Comma 2 2 8 5 3 2" xfId="48730" xr:uid="{2E6588E8-91D9-4485-ADD7-498178005066}"/>
    <cellStyle name="Comma 2 2 8 5 3 3" xfId="30476" xr:uid="{89619648-80AB-4F95-AB23-35B7D26B1FA5}"/>
    <cellStyle name="Comma 2 2 8 5 4" xfId="8572" xr:uid="{5C650187-B1E9-4AEE-9A00-B41F6AB5F6EF}"/>
    <cellStyle name="Comma 2 2 8 5 4 2" xfId="45080" xr:uid="{8BF69880-9253-4DBF-B79D-559F286434F1}"/>
    <cellStyle name="Comma 2 2 8 5 4 3" xfId="26826" xr:uid="{22AC4761-55E1-47C0-8EC9-B7C354ADBAE1}"/>
    <cellStyle name="Comma 2 2 8 5 5" xfId="4922" xr:uid="{7C24AFE4-80C4-45F2-88A3-9922BA9DDFF9}"/>
    <cellStyle name="Comma 2 2 8 5 5 2" xfId="41430" xr:uid="{49977E36-4B8A-4402-8B0F-169A7D7E94D9}"/>
    <cellStyle name="Comma 2 2 8 5 5 3" xfId="23176" xr:uid="{CC4C2C52-4F67-413C-B19D-A15BE50FBEC2}"/>
    <cellStyle name="Comma 2 2 8 5 6" xfId="37780" xr:uid="{6D004326-B8FC-4D5B-B32A-7C22B544BA83}"/>
    <cellStyle name="Comma 2 2 8 5 7" xfId="19526" xr:uid="{1D06ACD7-C2DF-479D-9120-4C12A8AFCA82}"/>
    <cellStyle name="Comma 2 2 8 6" xfId="15142" xr:uid="{1F6FA125-6272-42AF-9AAA-B8785BC88BF4}"/>
    <cellStyle name="Comma 2 2 8 6 2" xfId="51650" xr:uid="{E424F659-6755-4345-ADC1-4B701CF3A594}"/>
    <cellStyle name="Comma 2 2 8 6 3" xfId="33396" xr:uid="{39383D3B-84A2-4C70-8A68-8841FFEBC487}"/>
    <cellStyle name="Comma 2 2 8 7" xfId="11492" xr:uid="{C01EB63A-9E19-4796-8242-A6EFDC7C2325}"/>
    <cellStyle name="Comma 2 2 8 7 2" xfId="48000" xr:uid="{0F45BDDE-06FE-403D-8BA6-2286B669A027}"/>
    <cellStyle name="Comma 2 2 8 7 3" xfId="29746" xr:uid="{401C60ED-DCB2-484F-AD3F-847B79F7B841}"/>
    <cellStyle name="Comma 2 2 8 8" xfId="7842" xr:uid="{6BF52ABD-A7F0-4C46-ACDD-02717F0EA2F9}"/>
    <cellStyle name="Comma 2 2 8 8 2" xfId="44350" xr:uid="{69E06E95-AAE3-443B-B5C7-230BB1C652D6}"/>
    <cellStyle name="Comma 2 2 8 8 3" xfId="26096" xr:uid="{F01D29E3-E79A-4108-9C30-9848036261BF}"/>
    <cellStyle name="Comma 2 2 8 9" xfId="4192" xr:uid="{D66F3394-C511-4350-BC26-2BA8437C1E61}"/>
    <cellStyle name="Comma 2 2 8 9 2" xfId="40700" xr:uid="{40674688-BF3B-40D0-B437-FD5F1347E4E3}"/>
    <cellStyle name="Comma 2 2 8 9 3" xfId="22446" xr:uid="{F5DA36C0-D221-4F8D-97AD-350DF8CC81BD}"/>
    <cellStyle name="Comma 2 2 9" xfId="438" xr:uid="{A15F7E7E-8F6D-4900-B2CB-E6CF876CEB76}"/>
    <cellStyle name="Comma 2 2 9 10" xfId="36946" xr:uid="{21F92622-1386-4EF1-8245-3B1B5DD12247}"/>
    <cellStyle name="Comma 2 2 9 11" xfId="18692" xr:uid="{75316DD8-A878-42B1-9ADA-CD7ECE7A8BB7}"/>
    <cellStyle name="Comma 2 2 9 2" xfId="3358" xr:uid="{51621361-03AB-4EAD-A43E-15388F212833}"/>
    <cellStyle name="Comma 2 2 9 2 2" xfId="17958" xr:uid="{7956004E-C893-4917-BEA0-620C1EEFA1E5}"/>
    <cellStyle name="Comma 2 2 9 2 2 2" xfId="54466" xr:uid="{20242161-6139-46D6-95B8-91E5FD8027ED}"/>
    <cellStyle name="Comma 2 2 9 2 2 3" xfId="36212" xr:uid="{A56CC575-9567-4FDF-A3CA-6424BE0B13DB}"/>
    <cellStyle name="Comma 2 2 9 2 3" xfId="14308" xr:uid="{CF011FE2-CDCE-46C5-A7E7-2595277AB1DD}"/>
    <cellStyle name="Comma 2 2 9 2 3 2" xfId="50816" xr:uid="{1DC6E379-AF65-434F-B971-0C8DB07A5F96}"/>
    <cellStyle name="Comma 2 2 9 2 3 3" xfId="32562" xr:uid="{6BC91FBF-8391-443B-BACD-C89A24D47D91}"/>
    <cellStyle name="Comma 2 2 9 2 4" xfId="10658" xr:uid="{6F8DAF54-AC45-4EF5-A156-2C14C6F25EBE}"/>
    <cellStyle name="Comma 2 2 9 2 4 2" xfId="47166" xr:uid="{03C2F145-8B99-4C1C-AAA0-65D4CD418C03}"/>
    <cellStyle name="Comma 2 2 9 2 4 3" xfId="28912" xr:uid="{C62DC117-AC48-402C-8B8F-588D467D46B4}"/>
    <cellStyle name="Comma 2 2 9 2 5" xfId="7008" xr:uid="{2F698823-A752-4D3C-A437-F725FEA8B3C0}"/>
    <cellStyle name="Comma 2 2 9 2 5 2" xfId="43516" xr:uid="{926D07DE-6F3F-4330-8D38-DE98F87BC717}"/>
    <cellStyle name="Comma 2 2 9 2 5 3" xfId="25262" xr:uid="{3EFEAB93-04EA-4B04-9860-D0C35CCB89B3}"/>
    <cellStyle name="Comma 2 2 9 2 6" xfId="39866" xr:uid="{482B48AF-2E3F-44E6-B5EB-AADD05CFCD27}"/>
    <cellStyle name="Comma 2 2 9 2 7" xfId="21612" xr:uid="{ABFDFB58-93A7-4D0F-AFB2-4C04C7F66422}"/>
    <cellStyle name="Comma 2 2 9 3" xfId="2628" xr:uid="{7ED35670-F90F-4400-B570-F070D3A93223}"/>
    <cellStyle name="Comma 2 2 9 3 2" xfId="17228" xr:uid="{7CF9CC91-E138-4437-9099-ED992253F4D6}"/>
    <cellStyle name="Comma 2 2 9 3 2 2" xfId="53736" xr:uid="{B0132596-A419-4004-96A0-C89614453B7D}"/>
    <cellStyle name="Comma 2 2 9 3 2 3" xfId="35482" xr:uid="{73270A54-12DE-475D-B5B5-5994B933F0BE}"/>
    <cellStyle name="Comma 2 2 9 3 3" xfId="13578" xr:uid="{712F5258-BE3D-4B45-AF5D-BD8709A094E4}"/>
    <cellStyle name="Comma 2 2 9 3 3 2" xfId="50086" xr:uid="{A2E6CE4F-861F-467E-9B4B-A6E10F7FF7FF}"/>
    <cellStyle name="Comma 2 2 9 3 3 3" xfId="31832" xr:uid="{CFA34AF3-1007-4A8D-8704-76C2FA5E5B3F}"/>
    <cellStyle name="Comma 2 2 9 3 4" xfId="9928" xr:uid="{3AB6E0CE-F350-43FE-B62F-3FC2BAC7422B}"/>
    <cellStyle name="Comma 2 2 9 3 4 2" xfId="46436" xr:uid="{EA8F14B8-D7E4-4ED4-B137-91A61001AF35}"/>
    <cellStyle name="Comma 2 2 9 3 4 3" xfId="28182" xr:uid="{9218BF3C-66E9-4770-BD7B-D99FD9FFCFD4}"/>
    <cellStyle name="Comma 2 2 9 3 5" xfId="6278" xr:uid="{E64A01F6-C095-4598-9E14-4CA51497D821}"/>
    <cellStyle name="Comma 2 2 9 3 5 2" xfId="42786" xr:uid="{843CCF83-4586-4AF0-A406-AF036B45358A}"/>
    <cellStyle name="Comma 2 2 9 3 5 3" xfId="24532" xr:uid="{C86F34CD-F087-49BD-AEE3-C3757A068358}"/>
    <cellStyle name="Comma 2 2 9 3 6" xfId="39136" xr:uid="{00DF8DFA-D079-493E-B0A6-D7928FEDE97C}"/>
    <cellStyle name="Comma 2 2 9 3 7" xfId="20882" xr:uid="{9B629F49-04B5-43C0-B27F-3C050E65950F}"/>
    <cellStyle name="Comma 2 2 9 4" xfId="1898" xr:uid="{5A79A6CF-09C0-42B3-8ED6-D140393EE560}"/>
    <cellStyle name="Comma 2 2 9 4 2" xfId="16498" xr:uid="{45D5D611-A162-4A93-AF1C-0584F42EE3E9}"/>
    <cellStyle name="Comma 2 2 9 4 2 2" xfId="53006" xr:uid="{8CF94D95-943F-4899-8D12-83850E982F52}"/>
    <cellStyle name="Comma 2 2 9 4 2 3" xfId="34752" xr:uid="{5DAD11D6-EA63-4C01-AB18-DD4613D256CE}"/>
    <cellStyle name="Comma 2 2 9 4 3" xfId="12848" xr:uid="{35924E4B-4605-407D-AFAA-E076B0C27F70}"/>
    <cellStyle name="Comma 2 2 9 4 3 2" xfId="49356" xr:uid="{A8670B6A-8E8D-4E18-BFB6-CD35C0481921}"/>
    <cellStyle name="Comma 2 2 9 4 3 3" xfId="31102" xr:uid="{2B40643F-A554-4B7B-A8C7-9EB5901F7B22}"/>
    <cellStyle name="Comma 2 2 9 4 4" xfId="9198" xr:uid="{A3179BD7-B2B4-4B4D-8CF3-CCE375AF7CCB}"/>
    <cellStyle name="Comma 2 2 9 4 4 2" xfId="45706" xr:uid="{02721142-9587-4B93-B932-74193C7A17CB}"/>
    <cellStyle name="Comma 2 2 9 4 4 3" xfId="27452" xr:uid="{F64BAB40-7E73-4741-A8C6-3F9BF1D7C20B}"/>
    <cellStyle name="Comma 2 2 9 4 5" xfId="5548" xr:uid="{FD16D5E4-818A-4BB5-B047-D672EE1BF1FE}"/>
    <cellStyle name="Comma 2 2 9 4 5 2" xfId="42056" xr:uid="{BEE21A16-9686-4890-8580-B3D59D03092C}"/>
    <cellStyle name="Comma 2 2 9 4 5 3" xfId="23802" xr:uid="{0D7DE15A-AF59-42BC-9721-EB7F340ED42C}"/>
    <cellStyle name="Comma 2 2 9 4 6" xfId="38406" xr:uid="{06596C9C-6C51-4C6D-ACEC-16BB0541A63F}"/>
    <cellStyle name="Comma 2 2 9 4 7" xfId="20152" xr:uid="{5C6C73D4-D477-4028-A5C0-079BE4FFC5CE}"/>
    <cellStyle name="Comma 2 2 9 5" xfId="1168" xr:uid="{F322F62B-3B3C-4CFB-98DF-65DF460FAF0F}"/>
    <cellStyle name="Comma 2 2 9 5 2" xfId="15768" xr:uid="{A16F16FF-CEBC-47CB-837C-F25A6C8F0061}"/>
    <cellStyle name="Comma 2 2 9 5 2 2" xfId="52276" xr:uid="{2F3143B2-25ED-4EA8-B73A-3ECD8EEA48F7}"/>
    <cellStyle name="Comma 2 2 9 5 2 3" xfId="34022" xr:uid="{9D7488C4-556F-4F14-B3F1-3F9BBBD3B943}"/>
    <cellStyle name="Comma 2 2 9 5 3" xfId="12118" xr:uid="{30C50816-42EB-41A4-9F3C-3BBF9406DD72}"/>
    <cellStyle name="Comma 2 2 9 5 3 2" xfId="48626" xr:uid="{1CDE914E-99EF-4E25-BA62-42BFA0D39F48}"/>
    <cellStyle name="Comma 2 2 9 5 3 3" xfId="30372" xr:uid="{D1A8D1D3-EFB2-48F8-BC79-6953866859C2}"/>
    <cellStyle name="Comma 2 2 9 5 4" xfId="8468" xr:uid="{6BA79E71-4F10-4324-BB65-548DD7B2A3EC}"/>
    <cellStyle name="Comma 2 2 9 5 4 2" xfId="44976" xr:uid="{E84472FA-8415-41AD-BD38-42109A21B61B}"/>
    <cellStyle name="Comma 2 2 9 5 4 3" xfId="26722" xr:uid="{CD045112-4A59-48F1-B80F-A77616262AD8}"/>
    <cellStyle name="Comma 2 2 9 5 5" xfId="4818" xr:uid="{51091B1C-9947-4A8E-8A7A-7F2CE5D7D25A}"/>
    <cellStyle name="Comma 2 2 9 5 5 2" xfId="41326" xr:uid="{608E0CA1-CA06-44E7-8EC4-39834FF0493C}"/>
    <cellStyle name="Comma 2 2 9 5 5 3" xfId="23072" xr:uid="{7F60332C-090A-4DF8-8BE8-EF6A94232E72}"/>
    <cellStyle name="Comma 2 2 9 5 6" xfId="37676" xr:uid="{778D84C7-1614-41C4-94AC-3F7EE1E43A10}"/>
    <cellStyle name="Comma 2 2 9 5 7" xfId="19422" xr:uid="{88DCDE9D-6650-4FFC-8D18-1860C2C2E444}"/>
    <cellStyle name="Comma 2 2 9 6" xfId="15038" xr:uid="{B3AA2EA3-E89D-449D-8C5B-3548A5A399FB}"/>
    <cellStyle name="Comma 2 2 9 6 2" xfId="51546" xr:uid="{430A0614-36B7-4670-99F3-F59CFC979548}"/>
    <cellStyle name="Comma 2 2 9 6 3" xfId="33292" xr:uid="{12E257B4-951D-4023-AA89-6B27D0BD0009}"/>
    <cellStyle name="Comma 2 2 9 7" xfId="11388" xr:uid="{3BB92FA5-C36C-4B30-83A7-2A117BAC319B}"/>
    <cellStyle name="Comma 2 2 9 7 2" xfId="47896" xr:uid="{8F669E9B-ED45-4730-A833-E9ED76A3B51B}"/>
    <cellStyle name="Comma 2 2 9 7 3" xfId="29642" xr:uid="{C14A412D-8C02-4CC2-96E4-ADB28B7F3D32}"/>
    <cellStyle name="Comma 2 2 9 8" xfId="7738" xr:uid="{AC9A8BCE-D319-498D-A066-8A3B1D954DF2}"/>
    <cellStyle name="Comma 2 2 9 8 2" xfId="44246" xr:uid="{D46439FC-DE4B-4479-BA28-858BE534A5C9}"/>
    <cellStyle name="Comma 2 2 9 8 3" xfId="25992" xr:uid="{596ED200-3EF6-450B-B1DD-153C0164860D}"/>
    <cellStyle name="Comma 2 2 9 9" xfId="4088" xr:uid="{BFAABC12-F501-43F2-A5F9-ABB9D38420A8}"/>
    <cellStyle name="Comma 2 2 9 9 2" xfId="40596" xr:uid="{3F61BCD8-B0D2-4D01-921D-48783A8FEBF4}"/>
    <cellStyle name="Comma 2 2 9 9 3" xfId="22342" xr:uid="{4969BDF7-C353-4F7E-85CA-1FA8685C2BCC}"/>
    <cellStyle name="Comma 2 20" xfId="7320" xr:uid="{42F64E01-A524-48D4-BB82-47B57C4EDBA4}"/>
    <cellStyle name="Comma 2 20 2" xfId="43828" xr:uid="{BF5C08EC-9141-46D6-8645-484034010974}"/>
    <cellStyle name="Comma 2 20 3" xfId="25574" xr:uid="{6F979316-42C7-40E8-8F6E-2B102FBBD16A}"/>
    <cellStyle name="Comma 2 21" xfId="3670" xr:uid="{49D5FC70-1BC4-4625-AFBB-238917BA88D5}"/>
    <cellStyle name="Comma 2 21 2" xfId="40178" xr:uid="{05BCB961-3A9A-4B50-8D16-2680FA37AF9F}"/>
    <cellStyle name="Comma 2 21 3" xfId="21924" xr:uid="{9DE48107-FEFA-43BF-89F2-DB1ACB38553C}"/>
    <cellStyle name="Comma 2 22" xfId="36528" xr:uid="{93813F34-7D02-4F42-B6A1-49F76362452A}"/>
    <cellStyle name="Comma 2 23" xfId="18274" xr:uid="{BA9529E0-BAC2-4F5C-BD07-AE5BEDC33F74}"/>
    <cellStyle name="Comma 2 3" xfId="12" xr:uid="{00000000-0005-0000-0000-000006000000}"/>
    <cellStyle name="Comma 2 3 10" xfId="232" xr:uid="{02E5B670-7064-495D-93DF-5982766ED7EB}"/>
    <cellStyle name="Comma 2 3 10 10" xfId="36740" xr:uid="{EF5E3CBC-4A19-4BB2-AE5B-00C555F85386}"/>
    <cellStyle name="Comma 2 3 10 11" xfId="18486" xr:uid="{4EC01494-EA4F-456E-9C34-789CEBF570B0}"/>
    <cellStyle name="Comma 2 3 10 2" xfId="3152" xr:uid="{C7447157-4D13-498F-A787-AAAD9932E6E8}"/>
    <cellStyle name="Comma 2 3 10 2 2" xfId="17752" xr:uid="{D0946293-4AAC-4DC7-9819-994926A40C79}"/>
    <cellStyle name="Comma 2 3 10 2 2 2" xfId="54260" xr:uid="{5912EBD2-100D-4AC1-9D91-83E38AC1E7F7}"/>
    <cellStyle name="Comma 2 3 10 2 2 3" xfId="36006" xr:uid="{2F1BB18E-4213-427F-92A9-6B5DE05FAC07}"/>
    <cellStyle name="Comma 2 3 10 2 3" xfId="14102" xr:uid="{64CD7848-815B-4B91-B0A8-91406FDBA021}"/>
    <cellStyle name="Comma 2 3 10 2 3 2" xfId="50610" xr:uid="{9C49AF13-6427-4FAA-BE04-8609B9C4B4C1}"/>
    <cellStyle name="Comma 2 3 10 2 3 3" xfId="32356" xr:uid="{559D01A5-49D5-4AF0-A19D-034107209BF5}"/>
    <cellStyle name="Comma 2 3 10 2 4" xfId="10452" xr:uid="{27F000E1-D70E-48BE-8642-43B0615F434D}"/>
    <cellStyle name="Comma 2 3 10 2 4 2" xfId="46960" xr:uid="{4559BD73-DF37-47C7-947D-08F4884E8711}"/>
    <cellStyle name="Comma 2 3 10 2 4 3" xfId="28706" xr:uid="{E9D3FE95-9885-4CB3-944A-5D3F39EE76EE}"/>
    <cellStyle name="Comma 2 3 10 2 5" xfId="6802" xr:uid="{DF303845-D31F-40B3-80E2-851033DF2A56}"/>
    <cellStyle name="Comma 2 3 10 2 5 2" xfId="43310" xr:uid="{E33BCADB-9D1B-4F70-8EF5-6F8C12B6BA27}"/>
    <cellStyle name="Comma 2 3 10 2 5 3" xfId="25056" xr:uid="{DBB329CB-D32B-4946-AB0A-78B3699C7FF0}"/>
    <cellStyle name="Comma 2 3 10 2 6" xfId="39660" xr:uid="{60B4FC26-4007-4660-8264-D1DDB9628297}"/>
    <cellStyle name="Comma 2 3 10 2 7" xfId="21406" xr:uid="{A54A3C16-ADF7-45B6-BC22-E5098136C33F}"/>
    <cellStyle name="Comma 2 3 10 3" xfId="2422" xr:uid="{40CA014D-9920-47AB-911E-090B4D10C9CC}"/>
    <cellStyle name="Comma 2 3 10 3 2" xfId="17022" xr:uid="{A859533F-D079-4335-8BE8-3B587B3515E6}"/>
    <cellStyle name="Comma 2 3 10 3 2 2" xfId="53530" xr:uid="{5003ED38-2FF5-4B1C-A43B-57B5AB5C7DB1}"/>
    <cellStyle name="Comma 2 3 10 3 2 3" xfId="35276" xr:uid="{2798B02A-CC31-424A-BA20-4E213FF03CEA}"/>
    <cellStyle name="Comma 2 3 10 3 3" xfId="13372" xr:uid="{B828CCD6-3A01-489B-9118-FE59B9BA322E}"/>
    <cellStyle name="Comma 2 3 10 3 3 2" xfId="49880" xr:uid="{9590FF90-E72E-4AAB-A869-B1D5C3C87B22}"/>
    <cellStyle name="Comma 2 3 10 3 3 3" xfId="31626" xr:uid="{F69F170B-E948-4B4B-911A-A31DE48848CC}"/>
    <cellStyle name="Comma 2 3 10 3 4" xfId="9722" xr:uid="{89166481-10EB-4F24-8962-1E41CEDAC18E}"/>
    <cellStyle name="Comma 2 3 10 3 4 2" xfId="46230" xr:uid="{15635ECE-6F49-49F0-B762-4BAD2FCDF6B0}"/>
    <cellStyle name="Comma 2 3 10 3 4 3" xfId="27976" xr:uid="{12F54A6C-4793-4494-848D-D1E7661EA90C}"/>
    <cellStyle name="Comma 2 3 10 3 5" xfId="6072" xr:uid="{EC0A939A-696C-465B-B563-B9AF1D7D80A5}"/>
    <cellStyle name="Comma 2 3 10 3 5 2" xfId="42580" xr:uid="{C3057CCB-F279-4CD6-A120-9B7BFE372A26}"/>
    <cellStyle name="Comma 2 3 10 3 5 3" xfId="24326" xr:uid="{34A36539-AC78-4BD8-9126-002AAA1D24F1}"/>
    <cellStyle name="Comma 2 3 10 3 6" xfId="38930" xr:uid="{D0A84423-2293-4979-B4DE-9E6A4A8A9EB0}"/>
    <cellStyle name="Comma 2 3 10 3 7" xfId="20676" xr:uid="{E7E40A19-1313-41A0-B4C7-CACC82F62A08}"/>
    <cellStyle name="Comma 2 3 10 4" xfId="1692" xr:uid="{080CF5E2-980D-4340-8BC3-063560AD81CE}"/>
    <cellStyle name="Comma 2 3 10 4 2" xfId="16292" xr:uid="{3177FFFA-1DC6-42E9-9028-B96BBAE0A90A}"/>
    <cellStyle name="Comma 2 3 10 4 2 2" xfId="52800" xr:uid="{570B8BBB-3752-47B1-96BE-A4F97F5F5EDB}"/>
    <cellStyle name="Comma 2 3 10 4 2 3" xfId="34546" xr:uid="{67DDC061-E5C3-4C58-ABB6-986FB22B1596}"/>
    <cellStyle name="Comma 2 3 10 4 3" xfId="12642" xr:uid="{292311E7-0F77-40A5-8068-F7A83C7A9B9E}"/>
    <cellStyle name="Comma 2 3 10 4 3 2" xfId="49150" xr:uid="{A2555835-F784-4A36-9A70-75CADD5E6BB2}"/>
    <cellStyle name="Comma 2 3 10 4 3 3" xfId="30896" xr:uid="{2E82870A-CC55-4D47-B8C8-2950803C42F9}"/>
    <cellStyle name="Comma 2 3 10 4 4" xfId="8992" xr:uid="{2471BF28-3178-478B-BE59-52519CFC2EEB}"/>
    <cellStyle name="Comma 2 3 10 4 4 2" xfId="45500" xr:uid="{9DC04454-6AD4-41B6-974F-001A643195FD}"/>
    <cellStyle name="Comma 2 3 10 4 4 3" xfId="27246" xr:uid="{55269C5D-1507-43D7-AB85-E9CBA3DE4A87}"/>
    <cellStyle name="Comma 2 3 10 4 5" xfId="5342" xr:uid="{1B5345E1-783B-4A6B-A901-7DD7025F7D91}"/>
    <cellStyle name="Comma 2 3 10 4 5 2" xfId="41850" xr:uid="{7E8D1A13-4EDD-4643-9AB8-B9E54F4A1B3A}"/>
    <cellStyle name="Comma 2 3 10 4 5 3" xfId="23596" xr:uid="{A8B9D580-6BA4-4586-A3D1-432F52404CA2}"/>
    <cellStyle name="Comma 2 3 10 4 6" xfId="38200" xr:uid="{C281BA8A-E776-42FC-8DA3-A891EE73A546}"/>
    <cellStyle name="Comma 2 3 10 4 7" xfId="19946" xr:uid="{78DA1636-0C73-4BBC-9A9E-F47CFD86DB5E}"/>
    <cellStyle name="Comma 2 3 10 5" xfId="962" xr:uid="{83F8DA44-4388-4226-820C-52F4791EA558}"/>
    <cellStyle name="Comma 2 3 10 5 2" xfId="15562" xr:uid="{4ABA04B9-3029-4E3B-82B5-81BDF6786D1D}"/>
    <cellStyle name="Comma 2 3 10 5 2 2" xfId="52070" xr:uid="{AA368B82-C5A7-4A20-B743-66AC0B9FB215}"/>
    <cellStyle name="Comma 2 3 10 5 2 3" xfId="33816" xr:uid="{4509A9EB-8CA1-47EF-9038-CAC7C7A04B0E}"/>
    <cellStyle name="Comma 2 3 10 5 3" xfId="11912" xr:uid="{97C8A405-C004-4036-BD4B-0373A74CAA9B}"/>
    <cellStyle name="Comma 2 3 10 5 3 2" xfId="48420" xr:uid="{C14F3780-D23E-44A0-AF54-D0A30768D055}"/>
    <cellStyle name="Comma 2 3 10 5 3 3" xfId="30166" xr:uid="{DE8B39A7-729F-40D6-AFE5-16B566175AAB}"/>
    <cellStyle name="Comma 2 3 10 5 4" xfId="8262" xr:uid="{23BBCD67-BD44-4631-A532-C48D3D75C12A}"/>
    <cellStyle name="Comma 2 3 10 5 4 2" xfId="44770" xr:uid="{8312B2DB-E934-4E74-973E-D51C56EC75BB}"/>
    <cellStyle name="Comma 2 3 10 5 4 3" xfId="26516" xr:uid="{3D67C547-5FAC-47A8-8127-2A92DA77B5F0}"/>
    <cellStyle name="Comma 2 3 10 5 5" xfId="4612" xr:uid="{651A5DBB-B2ED-4884-A38B-7644F7071202}"/>
    <cellStyle name="Comma 2 3 10 5 5 2" xfId="41120" xr:uid="{F75D032F-B732-4C33-B9D7-538B2BBAE469}"/>
    <cellStyle name="Comma 2 3 10 5 5 3" xfId="22866" xr:uid="{4E7BFF34-0497-4C21-A56D-CE711B124B80}"/>
    <cellStyle name="Comma 2 3 10 5 6" xfId="37470" xr:uid="{59CC2C6E-86AD-460B-AC9E-02BC5FBBA20F}"/>
    <cellStyle name="Comma 2 3 10 5 7" xfId="19216" xr:uid="{2C03CCC8-27ED-4CF1-BF5A-A8076D6F870A}"/>
    <cellStyle name="Comma 2 3 10 6" xfId="14832" xr:uid="{04DC8CE8-A7ED-4C22-AAA8-69715E5B612A}"/>
    <cellStyle name="Comma 2 3 10 6 2" xfId="51340" xr:uid="{981AD27F-DFD8-4948-AB3B-54B523F3535C}"/>
    <cellStyle name="Comma 2 3 10 6 3" xfId="33086" xr:uid="{A3BDAD05-D113-40B0-92B3-90250A2E5933}"/>
    <cellStyle name="Comma 2 3 10 7" xfId="11182" xr:uid="{9553EB6E-F8D3-4795-9819-2F836A5D7A4C}"/>
    <cellStyle name="Comma 2 3 10 7 2" xfId="47690" xr:uid="{CE637B64-9741-4BEA-9267-FEFCD9503E9F}"/>
    <cellStyle name="Comma 2 3 10 7 3" xfId="29436" xr:uid="{A715738C-54C4-46DF-9079-0707D6800220}"/>
    <cellStyle name="Comma 2 3 10 8" xfId="7532" xr:uid="{62BC8C38-2157-4E4D-8D12-A4C8C8C6E179}"/>
    <cellStyle name="Comma 2 3 10 8 2" xfId="44040" xr:uid="{D082D841-5C9E-491E-AE76-2FBD93A3259B}"/>
    <cellStyle name="Comma 2 3 10 8 3" xfId="25786" xr:uid="{205FEBE6-DAE3-4CA2-AD69-2C96C4AD67DE}"/>
    <cellStyle name="Comma 2 3 10 9" xfId="3882" xr:uid="{782AF7CF-B986-42E2-A912-7C0E8AF42858}"/>
    <cellStyle name="Comma 2 3 10 9 2" xfId="40390" xr:uid="{67A91C0B-E948-46E1-816A-900886404336}"/>
    <cellStyle name="Comma 2 3 10 9 3" xfId="22136" xr:uid="{4B72A10E-BABD-45A6-B989-2E6DE360A9FA}"/>
    <cellStyle name="Comma 2 3 11" xfId="128" xr:uid="{8FD21611-656D-4DF8-8FA9-7277B1E43730}"/>
    <cellStyle name="Comma 2 3 11 10" xfId="36636" xr:uid="{5D6960BB-DDC9-4CA4-8007-A30B3CEED56A}"/>
    <cellStyle name="Comma 2 3 11 11" xfId="18382" xr:uid="{C5A5B493-ADD0-414E-AAE9-4C5B617C788B}"/>
    <cellStyle name="Comma 2 3 11 2" xfId="3048" xr:uid="{3D65C86B-42F0-4496-848F-6DE4FC978F8E}"/>
    <cellStyle name="Comma 2 3 11 2 2" xfId="17648" xr:uid="{F5525A06-21A7-4F65-89DB-2E9651B1E0CC}"/>
    <cellStyle name="Comma 2 3 11 2 2 2" xfId="54156" xr:uid="{3B4B64E9-456A-4408-AF1E-F3BCADC13C61}"/>
    <cellStyle name="Comma 2 3 11 2 2 3" xfId="35902" xr:uid="{EB550078-EF4E-41DE-A699-63C4ABCEDBC9}"/>
    <cellStyle name="Comma 2 3 11 2 3" xfId="13998" xr:uid="{8A8D5DF9-0B9B-426F-A1E8-D48955733863}"/>
    <cellStyle name="Comma 2 3 11 2 3 2" xfId="50506" xr:uid="{4D0E2934-D465-4C88-8C48-1896E6072F9C}"/>
    <cellStyle name="Comma 2 3 11 2 3 3" xfId="32252" xr:uid="{4675D2B2-13DB-404C-9EDF-DA92637F4673}"/>
    <cellStyle name="Comma 2 3 11 2 4" xfId="10348" xr:uid="{60B6FE27-1637-4DC5-9E83-C5F6333F731A}"/>
    <cellStyle name="Comma 2 3 11 2 4 2" xfId="46856" xr:uid="{5CF45DCE-9D73-40DA-8861-DAC0A54663D7}"/>
    <cellStyle name="Comma 2 3 11 2 4 3" xfId="28602" xr:uid="{F7AF28A4-F22E-41ED-981D-5EAF29BC6800}"/>
    <cellStyle name="Comma 2 3 11 2 5" xfId="6698" xr:uid="{025CD4AF-204D-4089-8C72-F2335227552D}"/>
    <cellStyle name="Comma 2 3 11 2 5 2" xfId="43206" xr:uid="{38293E14-F670-4ED4-84AC-553E2C69F2E7}"/>
    <cellStyle name="Comma 2 3 11 2 5 3" xfId="24952" xr:uid="{D991F615-0858-409D-BBEB-73E653042390}"/>
    <cellStyle name="Comma 2 3 11 2 6" xfId="39556" xr:uid="{5A982D91-C260-49D6-97BC-27AF311D83AE}"/>
    <cellStyle name="Comma 2 3 11 2 7" xfId="21302" xr:uid="{6BA67422-0D05-4BCC-A73F-6574BE452595}"/>
    <cellStyle name="Comma 2 3 11 3" xfId="2318" xr:uid="{470C7C8C-DE59-4F7D-A0EA-B7B2E5765FE4}"/>
    <cellStyle name="Comma 2 3 11 3 2" xfId="16918" xr:uid="{AF950B2B-7F74-4971-89B3-586FE6FFC6CF}"/>
    <cellStyle name="Comma 2 3 11 3 2 2" xfId="53426" xr:uid="{255A00A3-D07F-472A-A5C7-71A887BC9454}"/>
    <cellStyle name="Comma 2 3 11 3 2 3" xfId="35172" xr:uid="{99E219CD-52AF-4E84-861C-6CD3A3FCBAFE}"/>
    <cellStyle name="Comma 2 3 11 3 3" xfId="13268" xr:uid="{42A4D939-A0AF-4B53-B545-8EABFD809499}"/>
    <cellStyle name="Comma 2 3 11 3 3 2" xfId="49776" xr:uid="{FDD6AC36-7F64-4773-8EBA-4AD73D0281DD}"/>
    <cellStyle name="Comma 2 3 11 3 3 3" xfId="31522" xr:uid="{EDFF42FE-6193-4917-961D-B94AE59DB481}"/>
    <cellStyle name="Comma 2 3 11 3 4" xfId="9618" xr:uid="{F56E8E10-BCDF-431D-AB9D-BDF92CB49B1B}"/>
    <cellStyle name="Comma 2 3 11 3 4 2" xfId="46126" xr:uid="{C8C33DB1-651D-43A9-90BA-2D221EC3D66F}"/>
    <cellStyle name="Comma 2 3 11 3 4 3" xfId="27872" xr:uid="{C1ADCD34-E325-4F8E-A996-F4741321DCF2}"/>
    <cellStyle name="Comma 2 3 11 3 5" xfId="5968" xr:uid="{4679A974-0742-4E5E-A17C-6DDD0312F48E}"/>
    <cellStyle name="Comma 2 3 11 3 5 2" xfId="42476" xr:uid="{F41B3A33-82AC-4DFC-9D21-34B0E193728F}"/>
    <cellStyle name="Comma 2 3 11 3 5 3" xfId="24222" xr:uid="{5AFB5AC6-8C4C-4409-9EBA-6B0532D3D0F8}"/>
    <cellStyle name="Comma 2 3 11 3 6" xfId="38826" xr:uid="{3993E052-9BFF-4AB6-B23F-F427C5CC0012}"/>
    <cellStyle name="Comma 2 3 11 3 7" xfId="20572" xr:uid="{2AC1F05A-4843-48E7-B736-9083FEAACBAB}"/>
    <cellStyle name="Comma 2 3 11 4" xfId="1588" xr:uid="{E4BB66DB-4CE1-4557-96B6-155032991EDA}"/>
    <cellStyle name="Comma 2 3 11 4 2" xfId="16188" xr:uid="{976CAD37-9F8E-41F8-BB1F-CCCE3C76785D}"/>
    <cellStyle name="Comma 2 3 11 4 2 2" xfId="52696" xr:uid="{D7A8B748-BC25-4062-B170-6163FA18DC2C}"/>
    <cellStyle name="Comma 2 3 11 4 2 3" xfId="34442" xr:uid="{4F1FBAEF-6E0D-4E3E-9189-124EE586B08C}"/>
    <cellStyle name="Comma 2 3 11 4 3" xfId="12538" xr:uid="{BA2B0907-6F1E-4A4A-920A-35E8BC040B7A}"/>
    <cellStyle name="Comma 2 3 11 4 3 2" xfId="49046" xr:uid="{7D30FFBA-E925-44F6-9CC2-9D7A91758471}"/>
    <cellStyle name="Comma 2 3 11 4 3 3" xfId="30792" xr:uid="{E63D24F9-45C6-4C4B-9A1E-BD569D793F3A}"/>
    <cellStyle name="Comma 2 3 11 4 4" xfId="8888" xr:uid="{57D59344-DD23-4671-8013-49FE4A045C82}"/>
    <cellStyle name="Comma 2 3 11 4 4 2" xfId="45396" xr:uid="{63DB5BC8-D4BC-4BBE-BC19-94845F1AE943}"/>
    <cellStyle name="Comma 2 3 11 4 4 3" xfId="27142" xr:uid="{C87718F6-BAC5-4C2D-8ADE-6C5717E3E16D}"/>
    <cellStyle name="Comma 2 3 11 4 5" xfId="5238" xr:uid="{BA930933-8A9E-4F09-888E-FD71629837E9}"/>
    <cellStyle name="Comma 2 3 11 4 5 2" xfId="41746" xr:uid="{F607F163-7FAA-4F44-B2C9-86D2B50005E4}"/>
    <cellStyle name="Comma 2 3 11 4 5 3" xfId="23492" xr:uid="{9AE5D8C4-3EC1-4777-B990-57D9F652A590}"/>
    <cellStyle name="Comma 2 3 11 4 6" xfId="38096" xr:uid="{FEA46CA9-14FB-4319-B434-B007CC6C148E}"/>
    <cellStyle name="Comma 2 3 11 4 7" xfId="19842" xr:uid="{89244347-1F26-407F-82FF-C92C1E15D26D}"/>
    <cellStyle name="Comma 2 3 11 5" xfId="858" xr:uid="{E9C76475-8DF8-4EFE-B28F-BAC661FABF00}"/>
    <cellStyle name="Comma 2 3 11 5 2" xfId="15458" xr:uid="{347D8708-CE54-4964-8986-58D64C952409}"/>
    <cellStyle name="Comma 2 3 11 5 2 2" xfId="51966" xr:uid="{BC52DE86-CB19-4361-AB57-0CC8CD3A2176}"/>
    <cellStyle name="Comma 2 3 11 5 2 3" xfId="33712" xr:uid="{597FFB19-6226-4766-8ABE-0EFE8C03C11F}"/>
    <cellStyle name="Comma 2 3 11 5 3" xfId="11808" xr:uid="{1D69EBDD-05AD-46DB-B599-72072370AA66}"/>
    <cellStyle name="Comma 2 3 11 5 3 2" xfId="48316" xr:uid="{BB589C50-5B60-447E-9EFC-533836EF2D00}"/>
    <cellStyle name="Comma 2 3 11 5 3 3" xfId="30062" xr:uid="{DFDA9DF1-ECD1-4187-9288-B581445F89AF}"/>
    <cellStyle name="Comma 2 3 11 5 4" xfId="8158" xr:uid="{A247B50C-B6F7-48A1-9672-BB6C635E9FF9}"/>
    <cellStyle name="Comma 2 3 11 5 4 2" xfId="44666" xr:uid="{162C2348-5126-479D-9B43-E41EBFD1E1D8}"/>
    <cellStyle name="Comma 2 3 11 5 4 3" xfId="26412" xr:uid="{E3D5AD1D-1BAB-4F66-8CAD-7A5AB8D531F3}"/>
    <cellStyle name="Comma 2 3 11 5 5" xfId="4508" xr:uid="{7E75992A-88EB-4446-8B56-A9C12D8679E6}"/>
    <cellStyle name="Comma 2 3 11 5 5 2" xfId="41016" xr:uid="{492ABBFA-8B62-4402-AFE6-7D4E6D4A5BBC}"/>
    <cellStyle name="Comma 2 3 11 5 5 3" xfId="22762" xr:uid="{DD001D01-4168-43A1-9822-11B929A77601}"/>
    <cellStyle name="Comma 2 3 11 5 6" xfId="37366" xr:uid="{8D12921B-5620-4FA7-B6CB-B94AF21920C1}"/>
    <cellStyle name="Comma 2 3 11 5 7" xfId="19112" xr:uid="{4C84E2CB-D34A-4036-BD1E-9F36F3466348}"/>
    <cellStyle name="Comma 2 3 11 6" xfId="14728" xr:uid="{391F1331-90AA-4A55-AC17-9A303F4CB80B}"/>
    <cellStyle name="Comma 2 3 11 6 2" xfId="51236" xr:uid="{5D6CA3CC-9EFC-4C72-A99A-2B7C55DEE140}"/>
    <cellStyle name="Comma 2 3 11 6 3" xfId="32982" xr:uid="{18FB8B89-145C-4A99-A55A-FECAF628AE7C}"/>
    <cellStyle name="Comma 2 3 11 7" xfId="11078" xr:uid="{CE9DF0E4-D490-41BC-BADE-7CE8F36115C9}"/>
    <cellStyle name="Comma 2 3 11 7 2" xfId="47586" xr:uid="{424F100B-47D0-46DE-BCA2-C328B219932C}"/>
    <cellStyle name="Comma 2 3 11 7 3" xfId="29332" xr:uid="{DAA1A93B-D8A9-4DDA-BC15-F7A3054C2D03}"/>
    <cellStyle name="Comma 2 3 11 8" xfId="7428" xr:uid="{5A13C12A-6C86-44B5-B7E7-913A71449BA1}"/>
    <cellStyle name="Comma 2 3 11 8 2" xfId="43936" xr:uid="{201F423B-4AAC-4D5F-8618-D98C6F97CDC4}"/>
    <cellStyle name="Comma 2 3 11 8 3" xfId="25682" xr:uid="{17BA2E3F-D948-4287-86E1-0FF9BD9897F2}"/>
    <cellStyle name="Comma 2 3 11 9" xfId="3778" xr:uid="{94450519-A005-4F57-9693-2F548A4E2282}"/>
    <cellStyle name="Comma 2 3 11 9 2" xfId="40286" xr:uid="{990F8FE5-4549-49D7-BD59-223870906D3B}"/>
    <cellStyle name="Comma 2 3 11 9 3" xfId="22032" xr:uid="{3434DC8E-2D74-4EFB-8184-2920AAAA9F3C}"/>
    <cellStyle name="Comma 2 3 12" xfId="2944" xr:uid="{C0765C0C-D0C2-41B1-BE2D-EF7D99050CCE}"/>
    <cellStyle name="Comma 2 3 12 2" xfId="17544" xr:uid="{84E247AD-989B-49A6-987F-4567EFB0AB05}"/>
    <cellStyle name="Comma 2 3 12 2 2" xfId="54052" xr:uid="{2662C25C-F818-4974-BEAB-0679980FC518}"/>
    <cellStyle name="Comma 2 3 12 2 3" xfId="35798" xr:uid="{8319C45D-E9E3-4F1D-B606-BA5D12003975}"/>
    <cellStyle name="Comma 2 3 12 3" xfId="13894" xr:uid="{5F83EED8-855C-4271-965E-200951139358}"/>
    <cellStyle name="Comma 2 3 12 3 2" xfId="50402" xr:uid="{F8D79C8D-87AE-41FD-B730-61EAE670B309}"/>
    <cellStyle name="Comma 2 3 12 3 3" xfId="32148" xr:uid="{ED56B5CA-B7A8-4B8D-A726-874C8090F0FA}"/>
    <cellStyle name="Comma 2 3 12 4" xfId="10244" xr:uid="{927FB2D1-1AD5-4E61-AE1B-9A4431AE89F9}"/>
    <cellStyle name="Comma 2 3 12 4 2" xfId="46752" xr:uid="{5CBB4C1E-A9BD-42A8-80E0-19222475E6F2}"/>
    <cellStyle name="Comma 2 3 12 4 3" xfId="28498" xr:uid="{1BFA6E6D-1E1F-42AF-8560-E8D982B26C8D}"/>
    <cellStyle name="Comma 2 3 12 5" xfId="6594" xr:uid="{04AFDE1B-81F9-4013-A11B-1517BFD84CAC}"/>
    <cellStyle name="Comma 2 3 12 5 2" xfId="43102" xr:uid="{2B43E9EC-3EF9-488D-975D-932254B68849}"/>
    <cellStyle name="Comma 2 3 12 5 3" xfId="24848" xr:uid="{FAA770B9-02FA-4D70-979D-5367D2574A28}"/>
    <cellStyle name="Comma 2 3 12 6" xfId="39452" xr:uid="{9279C620-45F1-460A-9562-FF1EFFB9DDC5}"/>
    <cellStyle name="Comma 2 3 12 7" xfId="21198" xr:uid="{A49A695B-7942-4000-8691-9BEC05500149}"/>
    <cellStyle name="Comma 2 3 13" xfId="2214" xr:uid="{7AEA1993-E5FD-490C-925E-82D88C3A3A8A}"/>
    <cellStyle name="Comma 2 3 13 2" xfId="16814" xr:uid="{B1B87151-61DB-4672-8876-400E381D08F5}"/>
    <cellStyle name="Comma 2 3 13 2 2" xfId="53322" xr:uid="{E70E949D-D7B7-410B-B432-1A7F10896768}"/>
    <cellStyle name="Comma 2 3 13 2 3" xfId="35068" xr:uid="{272F8D78-EC5E-4559-8527-4138F3295600}"/>
    <cellStyle name="Comma 2 3 13 3" xfId="13164" xr:uid="{DF852760-CBF3-4C71-8C6C-5A05DD1AEE6A}"/>
    <cellStyle name="Comma 2 3 13 3 2" xfId="49672" xr:uid="{EC2F332F-CDBC-4687-B812-F7A45AFF5ABC}"/>
    <cellStyle name="Comma 2 3 13 3 3" xfId="31418" xr:uid="{F4D3B19C-B55B-4C61-841D-6E4D8F094EAF}"/>
    <cellStyle name="Comma 2 3 13 4" xfId="9514" xr:uid="{B0633627-D1B7-4ABC-91B0-231FDC87DE2D}"/>
    <cellStyle name="Comma 2 3 13 4 2" xfId="46022" xr:uid="{0E21F006-F4A9-487A-B8DA-A21275FDFC13}"/>
    <cellStyle name="Comma 2 3 13 4 3" xfId="27768" xr:uid="{2C2210A1-008E-4484-8229-A8C898264B41}"/>
    <cellStyle name="Comma 2 3 13 5" xfId="5864" xr:uid="{951F019C-A102-4C3D-9CE3-140DEF82D6CD}"/>
    <cellStyle name="Comma 2 3 13 5 2" xfId="42372" xr:uid="{E53109C1-2120-4678-8A10-BBD8E94C81CE}"/>
    <cellStyle name="Comma 2 3 13 5 3" xfId="24118" xr:uid="{C8C65B24-F6A1-490F-891E-56908C652115}"/>
    <cellStyle name="Comma 2 3 13 6" xfId="38722" xr:uid="{4C8496BC-A323-401C-BC59-BD1F444244AB}"/>
    <cellStyle name="Comma 2 3 13 7" xfId="20468" xr:uid="{A14168D5-A266-46C3-A70E-C7371F6CE947}"/>
    <cellStyle name="Comma 2 3 14" xfId="1484" xr:uid="{92ED2DE3-BEEF-482E-BD5B-75C8AB418C02}"/>
    <cellStyle name="Comma 2 3 14 2" xfId="16084" xr:uid="{9AF76133-AA0A-4773-BF26-95392C8B3C5F}"/>
    <cellStyle name="Comma 2 3 14 2 2" xfId="52592" xr:uid="{95C8C2EF-24C4-4777-A5DA-ADAEF287FCAF}"/>
    <cellStyle name="Comma 2 3 14 2 3" xfId="34338" xr:uid="{4F2EF9E3-6004-4713-95F3-40F23D01AEC0}"/>
    <cellStyle name="Comma 2 3 14 3" xfId="12434" xr:uid="{CE4FB6C1-1703-43D8-902F-F889E8D1B7A8}"/>
    <cellStyle name="Comma 2 3 14 3 2" xfId="48942" xr:uid="{0CCE018F-09F4-4599-8D0F-B99FE1296C57}"/>
    <cellStyle name="Comma 2 3 14 3 3" xfId="30688" xr:uid="{8D1EEDBD-BEA1-4636-84F2-314E1877BEBD}"/>
    <cellStyle name="Comma 2 3 14 4" xfId="8784" xr:uid="{13CAF1EC-422D-4856-BB0D-4C41E47358C0}"/>
    <cellStyle name="Comma 2 3 14 4 2" xfId="45292" xr:uid="{ACA2EA1C-1B18-4F1B-AE67-D5C4E5CE6D4D}"/>
    <cellStyle name="Comma 2 3 14 4 3" xfId="27038" xr:uid="{76AC93CB-FD1E-4101-9655-4E6D4E614DF3}"/>
    <cellStyle name="Comma 2 3 14 5" xfId="5134" xr:uid="{6BFA8550-B4A4-47C9-AEFF-E895F02D12FB}"/>
    <cellStyle name="Comma 2 3 14 5 2" xfId="41642" xr:uid="{023C2FE4-5176-427D-BE29-EF36D6775FFA}"/>
    <cellStyle name="Comma 2 3 14 5 3" xfId="23388" xr:uid="{71CE8BEC-0E66-4CF4-8FC6-6FF3BFBBB266}"/>
    <cellStyle name="Comma 2 3 14 6" xfId="37992" xr:uid="{5C271612-863E-4DD3-9A83-C7D1F692C5F4}"/>
    <cellStyle name="Comma 2 3 14 7" xfId="19738" xr:uid="{7E65E412-6AB5-4866-897D-354577E89A37}"/>
    <cellStyle name="Comma 2 3 15" xfId="754" xr:uid="{013FC526-745D-41AF-BF97-3B74F126F701}"/>
    <cellStyle name="Comma 2 3 15 2" xfId="15354" xr:uid="{8883CC26-8800-4B04-862D-7BB7A85E8775}"/>
    <cellStyle name="Comma 2 3 15 2 2" xfId="51862" xr:uid="{65C67F9C-9011-49D9-9762-56E501EFFFB4}"/>
    <cellStyle name="Comma 2 3 15 2 3" xfId="33608" xr:uid="{ECDCC93E-4275-427D-A592-0212B0C93692}"/>
    <cellStyle name="Comma 2 3 15 3" xfId="11704" xr:uid="{727D5C18-B26B-4450-87F5-5757997FA02A}"/>
    <cellStyle name="Comma 2 3 15 3 2" xfId="48212" xr:uid="{D8612637-50C0-4E6C-8792-F3FB6D72E09D}"/>
    <cellStyle name="Comma 2 3 15 3 3" xfId="29958" xr:uid="{887215B5-225F-426B-8645-2D879872C516}"/>
    <cellStyle name="Comma 2 3 15 4" xfId="8054" xr:uid="{FCB245C7-29A8-483F-AC22-25D64361C559}"/>
    <cellStyle name="Comma 2 3 15 4 2" xfId="44562" xr:uid="{9CE4B430-6674-4E5A-83F4-4C1638A319FE}"/>
    <cellStyle name="Comma 2 3 15 4 3" xfId="26308" xr:uid="{67CF9EF4-A5FD-4C2F-9958-24F397CC08D8}"/>
    <cellStyle name="Comma 2 3 15 5" xfId="4404" xr:uid="{A56A7A39-D2D3-4791-AB1A-DA19B1DB2BA9}"/>
    <cellStyle name="Comma 2 3 15 5 2" xfId="40912" xr:uid="{1C08D63F-3A36-4533-B5BB-67077CBB81C7}"/>
    <cellStyle name="Comma 2 3 15 5 3" xfId="22658" xr:uid="{C1AC6AC4-CFFF-4CB8-8134-20EC7F283FB4}"/>
    <cellStyle name="Comma 2 3 15 6" xfId="37262" xr:uid="{27815CB7-4984-4AA3-9478-5BD978DD5C97}"/>
    <cellStyle name="Comma 2 3 15 7" xfId="19008" xr:uid="{0D694200-09F9-4BCD-8768-7EF46D7A83B4}"/>
    <cellStyle name="Comma 2 3 16" xfId="14624" xr:uid="{07B889E3-4344-476F-9404-F014E787D616}"/>
    <cellStyle name="Comma 2 3 16 2" xfId="51132" xr:uid="{577C0CA2-8605-4BE2-B659-E556E69C4593}"/>
    <cellStyle name="Comma 2 3 16 3" xfId="32878" xr:uid="{59EDD7F8-BF2D-4CF7-AFCD-D8CDB89AC82F}"/>
    <cellStyle name="Comma 2 3 17" xfId="10974" xr:uid="{CE98A181-D040-4241-BE94-7EB96A8DCCCF}"/>
    <cellStyle name="Comma 2 3 17 2" xfId="47482" xr:uid="{3DDEF4DB-9CA9-4782-96ED-A6C482A323BE}"/>
    <cellStyle name="Comma 2 3 17 3" xfId="29228" xr:uid="{27306FAD-2740-4054-BF16-F75569AC3174}"/>
    <cellStyle name="Comma 2 3 18" xfId="7324" xr:uid="{12AECE0B-361A-4878-930A-B4CBF1ABAA10}"/>
    <cellStyle name="Comma 2 3 18 2" xfId="43832" xr:uid="{44205133-7EB8-4911-8014-B78C455B1A35}"/>
    <cellStyle name="Comma 2 3 18 3" xfId="25578" xr:uid="{301C769B-6F89-4137-9B9B-41059D6D9068}"/>
    <cellStyle name="Comma 2 3 19" xfId="3674" xr:uid="{423E5329-62F7-4751-9E41-8D28944DEC7D}"/>
    <cellStyle name="Comma 2 3 19 2" xfId="40182" xr:uid="{560C34A1-177E-4EEC-944E-E67CEA67A33F}"/>
    <cellStyle name="Comma 2 3 19 3" xfId="21928" xr:uid="{8BF94679-57A4-495A-AE29-2AAAD847AA48}"/>
    <cellStyle name="Comma 2 3 2" xfId="20" xr:uid="{00000000-0005-0000-0000-000007000000}"/>
    <cellStyle name="Comma 2 3 2 10" xfId="136" xr:uid="{29D5320C-1352-4D8B-8F89-04399FD768C4}"/>
    <cellStyle name="Comma 2 3 2 10 10" xfId="36644" xr:uid="{BA649932-0C35-4E91-83ED-A00EC40A1EF2}"/>
    <cellStyle name="Comma 2 3 2 10 11" xfId="18390" xr:uid="{B2257694-9E09-4E29-943A-77B7AA512C66}"/>
    <cellStyle name="Comma 2 3 2 10 2" xfId="3056" xr:uid="{BB54A016-03A4-42E0-9262-46352B2E777B}"/>
    <cellStyle name="Comma 2 3 2 10 2 2" xfId="17656" xr:uid="{6F354B05-7540-4B6F-908A-FA90F2D651A1}"/>
    <cellStyle name="Comma 2 3 2 10 2 2 2" xfId="54164" xr:uid="{5107533F-BA6C-4959-B11F-CC3D10A91F69}"/>
    <cellStyle name="Comma 2 3 2 10 2 2 3" xfId="35910" xr:uid="{336AE7FC-F106-4257-9FC3-269FBAEB890C}"/>
    <cellStyle name="Comma 2 3 2 10 2 3" xfId="14006" xr:uid="{90739C7D-E970-4559-B5E2-421FF96D3A8F}"/>
    <cellStyle name="Comma 2 3 2 10 2 3 2" xfId="50514" xr:uid="{9A209D83-4A22-4423-A0FE-94DC3E147C95}"/>
    <cellStyle name="Comma 2 3 2 10 2 3 3" xfId="32260" xr:uid="{2675467A-D086-4470-9838-2E6FF8D3D7D3}"/>
    <cellStyle name="Comma 2 3 2 10 2 4" xfId="10356" xr:uid="{D5464043-DE94-4746-9308-372778E4FC9A}"/>
    <cellStyle name="Comma 2 3 2 10 2 4 2" xfId="46864" xr:uid="{C5611A71-D52C-427A-90C1-00F407556912}"/>
    <cellStyle name="Comma 2 3 2 10 2 4 3" xfId="28610" xr:uid="{47962F77-B464-44E1-B2BB-001751424ABE}"/>
    <cellStyle name="Comma 2 3 2 10 2 5" xfId="6706" xr:uid="{9AD7F344-6FEB-465B-A2B5-A00C3BF3E37A}"/>
    <cellStyle name="Comma 2 3 2 10 2 5 2" xfId="43214" xr:uid="{C4685E7C-1FCA-4609-A615-86FC698593F2}"/>
    <cellStyle name="Comma 2 3 2 10 2 5 3" xfId="24960" xr:uid="{A817B957-6F07-4084-8134-33AE83AEE08F}"/>
    <cellStyle name="Comma 2 3 2 10 2 6" xfId="39564" xr:uid="{C1CE28F6-7D08-46AF-8085-5C16E213000F}"/>
    <cellStyle name="Comma 2 3 2 10 2 7" xfId="21310" xr:uid="{636C66F6-3E4E-46C6-8D83-E11F07E2F04F}"/>
    <cellStyle name="Comma 2 3 2 10 3" xfId="2326" xr:uid="{24088492-5867-4152-88E9-226F820EA85A}"/>
    <cellStyle name="Comma 2 3 2 10 3 2" xfId="16926" xr:uid="{B5D950F0-2629-4DC7-930C-7A40146A54BE}"/>
    <cellStyle name="Comma 2 3 2 10 3 2 2" xfId="53434" xr:uid="{57DD5964-C3D4-4EC7-A796-AFEBB381387D}"/>
    <cellStyle name="Comma 2 3 2 10 3 2 3" xfId="35180" xr:uid="{9E8A039F-40B2-4864-A81B-344707269262}"/>
    <cellStyle name="Comma 2 3 2 10 3 3" xfId="13276" xr:uid="{11AFBD38-2776-45A9-965E-8B351CCFC5D0}"/>
    <cellStyle name="Comma 2 3 2 10 3 3 2" xfId="49784" xr:uid="{A05FE246-9FFC-440C-948A-E47B92F91837}"/>
    <cellStyle name="Comma 2 3 2 10 3 3 3" xfId="31530" xr:uid="{002CFE2A-C701-4DD0-B1EB-CCECAF54511A}"/>
    <cellStyle name="Comma 2 3 2 10 3 4" xfId="9626" xr:uid="{594FCAEB-65BB-4D8C-825E-66AAE69B5309}"/>
    <cellStyle name="Comma 2 3 2 10 3 4 2" xfId="46134" xr:uid="{4B2941AA-5433-4D6A-8BBD-F6336A50459B}"/>
    <cellStyle name="Comma 2 3 2 10 3 4 3" xfId="27880" xr:uid="{5E93B895-6C52-49ED-8958-9846181DFE7D}"/>
    <cellStyle name="Comma 2 3 2 10 3 5" xfId="5976" xr:uid="{96BB71D7-F2E9-4ACC-B03E-2B80A63C96E8}"/>
    <cellStyle name="Comma 2 3 2 10 3 5 2" xfId="42484" xr:uid="{92C1E2C9-976B-4DCB-BDCC-102AABC56156}"/>
    <cellStyle name="Comma 2 3 2 10 3 5 3" xfId="24230" xr:uid="{61161533-C76F-43DF-ADFA-7CEBD6C3C556}"/>
    <cellStyle name="Comma 2 3 2 10 3 6" xfId="38834" xr:uid="{DAF696B1-5A41-4ECB-8725-28DF6C896AC0}"/>
    <cellStyle name="Comma 2 3 2 10 3 7" xfId="20580" xr:uid="{F83B564D-E4A7-4710-BA2D-EDE666B12B27}"/>
    <cellStyle name="Comma 2 3 2 10 4" xfId="1596" xr:uid="{136A85FA-4C5C-4884-9A66-52B4730AAD2F}"/>
    <cellStyle name="Comma 2 3 2 10 4 2" xfId="16196" xr:uid="{DBCAB776-DD36-4444-AC38-A3D9D2593209}"/>
    <cellStyle name="Comma 2 3 2 10 4 2 2" xfId="52704" xr:uid="{9B596B72-7F35-4C9C-99FD-9F27C7687E30}"/>
    <cellStyle name="Comma 2 3 2 10 4 2 3" xfId="34450" xr:uid="{2F62E232-F62D-4A3A-9F1B-38DB1560A47B}"/>
    <cellStyle name="Comma 2 3 2 10 4 3" xfId="12546" xr:uid="{BB502662-2816-4B8C-AF83-ECF1554CB86C}"/>
    <cellStyle name="Comma 2 3 2 10 4 3 2" xfId="49054" xr:uid="{BA743960-4EA6-4A15-9E81-662506D6D211}"/>
    <cellStyle name="Comma 2 3 2 10 4 3 3" xfId="30800" xr:uid="{932989A4-99F7-426A-B2D6-C0FD4FF00629}"/>
    <cellStyle name="Comma 2 3 2 10 4 4" xfId="8896" xr:uid="{95792A19-9C89-4057-AFC4-73B5979CC325}"/>
    <cellStyle name="Comma 2 3 2 10 4 4 2" xfId="45404" xr:uid="{1947A70C-1D86-42BC-989B-EBAE6D489AC2}"/>
    <cellStyle name="Comma 2 3 2 10 4 4 3" xfId="27150" xr:uid="{A501EC69-479F-4D24-AE66-70A12BC42E66}"/>
    <cellStyle name="Comma 2 3 2 10 4 5" xfId="5246" xr:uid="{3094B304-FD10-4DC9-8138-8DE5EDCAFBCF}"/>
    <cellStyle name="Comma 2 3 2 10 4 5 2" xfId="41754" xr:uid="{6E8B4AD0-E312-4000-89E7-87DA465A1B6D}"/>
    <cellStyle name="Comma 2 3 2 10 4 5 3" xfId="23500" xr:uid="{FA83BE7C-EF36-450B-8D53-66941BF09FB5}"/>
    <cellStyle name="Comma 2 3 2 10 4 6" xfId="38104" xr:uid="{03E6B170-8702-4DBC-BAE7-4174CCBEEE06}"/>
    <cellStyle name="Comma 2 3 2 10 4 7" xfId="19850" xr:uid="{2BBD1482-D5E4-49D7-96D4-0690B44FC4D7}"/>
    <cellStyle name="Comma 2 3 2 10 5" xfId="866" xr:uid="{AE106148-F371-4C21-BCDF-F4902CB7E176}"/>
    <cellStyle name="Comma 2 3 2 10 5 2" xfId="15466" xr:uid="{438E0D63-25F3-4694-B549-EB3855431C71}"/>
    <cellStyle name="Comma 2 3 2 10 5 2 2" xfId="51974" xr:uid="{CFF41503-1A02-45F2-B43B-F07E2130E45F}"/>
    <cellStyle name="Comma 2 3 2 10 5 2 3" xfId="33720" xr:uid="{4E632F5F-E0FF-43CE-8624-F617108E8DAF}"/>
    <cellStyle name="Comma 2 3 2 10 5 3" xfId="11816" xr:uid="{D1773249-5D02-4C29-9589-EA9D25378C0F}"/>
    <cellStyle name="Comma 2 3 2 10 5 3 2" xfId="48324" xr:uid="{6C2547CF-C193-492B-8D96-1F8FF4D11858}"/>
    <cellStyle name="Comma 2 3 2 10 5 3 3" xfId="30070" xr:uid="{1166CD2F-3090-4AF6-BD7A-DC5254A97E5D}"/>
    <cellStyle name="Comma 2 3 2 10 5 4" xfId="8166" xr:uid="{BAFB2263-500F-4887-800E-26CC06ECC2C5}"/>
    <cellStyle name="Comma 2 3 2 10 5 4 2" xfId="44674" xr:uid="{BAC69738-B22D-4618-B1B4-C95198383E5E}"/>
    <cellStyle name="Comma 2 3 2 10 5 4 3" xfId="26420" xr:uid="{461C9936-BD3F-42D1-9F8F-2BFE43EBC7A7}"/>
    <cellStyle name="Comma 2 3 2 10 5 5" xfId="4516" xr:uid="{903A2E51-30F3-4C2A-8DDE-D46B21C89D90}"/>
    <cellStyle name="Comma 2 3 2 10 5 5 2" xfId="41024" xr:uid="{AC01D905-5C8A-4DF5-A5ED-ECF2C71A2EDA}"/>
    <cellStyle name="Comma 2 3 2 10 5 5 3" xfId="22770" xr:uid="{08F937EC-F507-497D-97FB-3BC712B53160}"/>
    <cellStyle name="Comma 2 3 2 10 5 6" xfId="37374" xr:uid="{B43933FE-FC15-418B-8166-8C8C60823473}"/>
    <cellStyle name="Comma 2 3 2 10 5 7" xfId="19120" xr:uid="{9C48FC90-6924-47DC-803B-8B4F58AD1ED0}"/>
    <cellStyle name="Comma 2 3 2 10 6" xfId="14736" xr:uid="{A89B65B7-13E5-47A4-8D9B-2188346D9B17}"/>
    <cellStyle name="Comma 2 3 2 10 6 2" xfId="51244" xr:uid="{9A686883-39B2-4C04-9F03-2EB474C0AF16}"/>
    <cellStyle name="Comma 2 3 2 10 6 3" xfId="32990" xr:uid="{C22B814B-D2B0-452D-BCBB-7BEC9F256CCB}"/>
    <cellStyle name="Comma 2 3 2 10 7" xfId="11086" xr:uid="{A067E046-C5A9-4F79-BAD4-4E7C1341FE29}"/>
    <cellStyle name="Comma 2 3 2 10 7 2" xfId="47594" xr:uid="{BD686580-7849-4F22-A36C-4EF512513703}"/>
    <cellStyle name="Comma 2 3 2 10 7 3" xfId="29340" xr:uid="{8C501DC3-C9BA-43FA-A82C-79B4316A35B1}"/>
    <cellStyle name="Comma 2 3 2 10 8" xfId="7436" xr:uid="{04747C0F-0EB8-49A1-A4AC-E88676D9A29D}"/>
    <cellStyle name="Comma 2 3 2 10 8 2" xfId="43944" xr:uid="{95E7A3B0-101C-4BC3-980A-50D30AE7F759}"/>
    <cellStyle name="Comma 2 3 2 10 8 3" xfId="25690" xr:uid="{BA10C88D-C111-463C-B5BC-90AFED711A28}"/>
    <cellStyle name="Comma 2 3 2 10 9" xfId="3786" xr:uid="{C814B715-8ED6-43ED-94D9-6FC4166092AA}"/>
    <cellStyle name="Comma 2 3 2 10 9 2" xfId="40294" xr:uid="{7DB7E8C2-0B68-4691-AE38-8175F87EB9F4}"/>
    <cellStyle name="Comma 2 3 2 10 9 3" xfId="22040" xr:uid="{53AA67F3-41CC-47AF-BA77-27D7D2621582}"/>
    <cellStyle name="Comma 2 3 2 11" xfId="2952" xr:uid="{9C4296A2-679A-4F4F-A53B-CED8AD085267}"/>
    <cellStyle name="Comma 2 3 2 11 2" xfId="17552" xr:uid="{EF98BDED-101B-4D85-A953-983C235ACFCC}"/>
    <cellStyle name="Comma 2 3 2 11 2 2" xfId="54060" xr:uid="{488FFE79-66BF-48B5-A9F3-4A770519EB81}"/>
    <cellStyle name="Comma 2 3 2 11 2 3" xfId="35806" xr:uid="{DA11E585-F510-4766-9DF6-EE6B0F69F1D0}"/>
    <cellStyle name="Comma 2 3 2 11 3" xfId="13902" xr:uid="{21A484CA-4381-4075-938B-A0EA3DE94A17}"/>
    <cellStyle name="Comma 2 3 2 11 3 2" xfId="50410" xr:uid="{C40BABC9-E1B2-4777-8A1F-CB8A2681A66E}"/>
    <cellStyle name="Comma 2 3 2 11 3 3" xfId="32156" xr:uid="{CB28D884-1C03-4FC8-AF4C-6E364B4E6AD4}"/>
    <cellStyle name="Comma 2 3 2 11 4" xfId="10252" xr:uid="{9755ED52-7479-4ECC-A275-BAB828912C2F}"/>
    <cellStyle name="Comma 2 3 2 11 4 2" xfId="46760" xr:uid="{6D206B64-7E11-46B4-8374-7612E9E140BD}"/>
    <cellStyle name="Comma 2 3 2 11 4 3" xfId="28506" xr:uid="{3DB27321-009F-4A90-A7B1-D7C1151AF35E}"/>
    <cellStyle name="Comma 2 3 2 11 5" xfId="6602" xr:uid="{B73BD436-7AF9-400F-BCC8-6D3C0D1B15E1}"/>
    <cellStyle name="Comma 2 3 2 11 5 2" xfId="43110" xr:uid="{5F3DCCD3-57DA-425E-80B9-7D5D59EA06E8}"/>
    <cellStyle name="Comma 2 3 2 11 5 3" xfId="24856" xr:uid="{DA609971-2518-4437-8342-8FC193EF621F}"/>
    <cellStyle name="Comma 2 3 2 11 6" xfId="39460" xr:uid="{FC5F6AD8-CA59-47EB-BB12-41A317B255F1}"/>
    <cellStyle name="Comma 2 3 2 11 7" xfId="21206" xr:uid="{7213084F-0367-457C-9FB1-80579D04715C}"/>
    <cellStyle name="Comma 2 3 2 12" xfId="2222" xr:uid="{118FBEF7-D628-4A3E-93D1-215FD8B76AC8}"/>
    <cellStyle name="Comma 2 3 2 12 2" xfId="16822" xr:uid="{59391F16-F54F-47CB-96BD-6FA8A66E5FC5}"/>
    <cellStyle name="Comma 2 3 2 12 2 2" xfId="53330" xr:uid="{D2CE12A3-9DA8-4FFB-BFDE-94A68B46AA92}"/>
    <cellStyle name="Comma 2 3 2 12 2 3" xfId="35076" xr:uid="{535D57D9-50CE-4F7B-8DE8-000C0B7A56F2}"/>
    <cellStyle name="Comma 2 3 2 12 3" xfId="13172" xr:uid="{5A3BF130-D967-45AB-A206-2EE73E14A9E9}"/>
    <cellStyle name="Comma 2 3 2 12 3 2" xfId="49680" xr:uid="{EB85E977-A101-438F-87A1-D67BB272B16E}"/>
    <cellStyle name="Comma 2 3 2 12 3 3" xfId="31426" xr:uid="{4A8C63ED-ADE0-4FDC-9DD8-C91CCF3FBBAE}"/>
    <cellStyle name="Comma 2 3 2 12 4" xfId="9522" xr:uid="{F3BC3201-FA1C-4DD0-A62E-FE5BAEDF7431}"/>
    <cellStyle name="Comma 2 3 2 12 4 2" xfId="46030" xr:uid="{27A84D42-62E4-4551-95A0-B91378F0118B}"/>
    <cellStyle name="Comma 2 3 2 12 4 3" xfId="27776" xr:uid="{149E53DE-9DC2-4F58-B886-DCE924DED74E}"/>
    <cellStyle name="Comma 2 3 2 12 5" xfId="5872" xr:uid="{5D422C6F-7639-4D72-A818-91C20A64945C}"/>
    <cellStyle name="Comma 2 3 2 12 5 2" xfId="42380" xr:uid="{06052F2B-558A-4C6C-A9C1-88466ACDA20A}"/>
    <cellStyle name="Comma 2 3 2 12 5 3" xfId="24126" xr:uid="{E8DA0916-8B2F-40AA-A80A-88965F110511}"/>
    <cellStyle name="Comma 2 3 2 12 6" xfId="38730" xr:uid="{4D4E42CC-F671-49CA-B65C-0774E4A61AA2}"/>
    <cellStyle name="Comma 2 3 2 12 7" xfId="20476" xr:uid="{C4F46452-FC3F-4726-AB17-F3149DCA7818}"/>
    <cellStyle name="Comma 2 3 2 13" xfId="1492" xr:uid="{B98230BC-B4A6-46F3-9274-3E5DE706DC9A}"/>
    <cellStyle name="Comma 2 3 2 13 2" xfId="16092" xr:uid="{0139EC14-3025-46F1-AA89-87F759E0C11C}"/>
    <cellStyle name="Comma 2 3 2 13 2 2" xfId="52600" xr:uid="{15835B81-71FE-44E0-9647-A5B9C2DB76B9}"/>
    <cellStyle name="Comma 2 3 2 13 2 3" xfId="34346" xr:uid="{8D5B2443-4B7B-4012-A35A-DC645E30E82B}"/>
    <cellStyle name="Comma 2 3 2 13 3" xfId="12442" xr:uid="{AA6B1181-B506-4673-AAFE-BDF6A9015560}"/>
    <cellStyle name="Comma 2 3 2 13 3 2" xfId="48950" xr:uid="{64E23A95-974E-4845-BEB7-8A11B5E1A04B}"/>
    <cellStyle name="Comma 2 3 2 13 3 3" xfId="30696" xr:uid="{92392A4C-333B-4921-8988-E46F5FBC9146}"/>
    <cellStyle name="Comma 2 3 2 13 4" xfId="8792" xr:uid="{1C234F83-D03C-4BFD-851D-7BC3BD51E475}"/>
    <cellStyle name="Comma 2 3 2 13 4 2" xfId="45300" xr:uid="{E7948CDB-4B0E-41BA-A8F3-2445DA26FDB6}"/>
    <cellStyle name="Comma 2 3 2 13 4 3" xfId="27046" xr:uid="{C357A451-5F38-43DF-A40D-16A9BD798224}"/>
    <cellStyle name="Comma 2 3 2 13 5" xfId="5142" xr:uid="{2374AAD3-019C-4A8A-9F28-350E290E9B41}"/>
    <cellStyle name="Comma 2 3 2 13 5 2" xfId="41650" xr:uid="{2EE52003-62F6-449A-828D-E9502C53A4A0}"/>
    <cellStyle name="Comma 2 3 2 13 5 3" xfId="23396" xr:uid="{6E89CEAA-4225-45E8-8F96-FAB3532F32ED}"/>
    <cellStyle name="Comma 2 3 2 13 6" xfId="38000" xr:uid="{AF790BE5-06C7-46CD-BE22-0DB76729B25F}"/>
    <cellStyle name="Comma 2 3 2 13 7" xfId="19746" xr:uid="{B8B8E354-9672-4D35-A40B-BC53E46E5F53}"/>
    <cellStyle name="Comma 2 3 2 14" xfId="762" xr:uid="{2E927D75-9687-44F5-BB56-868EBFB25864}"/>
    <cellStyle name="Comma 2 3 2 14 2" xfId="15362" xr:uid="{74050565-CD9F-42B7-87EA-DA0708138AD6}"/>
    <cellStyle name="Comma 2 3 2 14 2 2" xfId="51870" xr:uid="{F3AC6358-EB4E-4071-86BD-023BFDCE6B69}"/>
    <cellStyle name="Comma 2 3 2 14 2 3" xfId="33616" xr:uid="{93E9FDED-9E61-4DC2-9DDF-B161BCA090F0}"/>
    <cellStyle name="Comma 2 3 2 14 3" xfId="11712" xr:uid="{C2372E7B-675B-4706-8C15-FDD19E4967B8}"/>
    <cellStyle name="Comma 2 3 2 14 3 2" xfId="48220" xr:uid="{9B3AD81D-400F-4E7F-8411-3F82A7DCD296}"/>
    <cellStyle name="Comma 2 3 2 14 3 3" xfId="29966" xr:uid="{47310BBC-9E45-4393-99EC-16BE752524C5}"/>
    <cellStyle name="Comma 2 3 2 14 4" xfId="8062" xr:uid="{EA77ECCD-C0C2-4E6F-84F6-1762F324EC73}"/>
    <cellStyle name="Comma 2 3 2 14 4 2" xfId="44570" xr:uid="{FBFEFF47-3D64-4BF9-A72D-968B84CCE20B}"/>
    <cellStyle name="Comma 2 3 2 14 4 3" xfId="26316" xr:uid="{74580F07-EEEA-44CB-A818-7583FA8B28AF}"/>
    <cellStyle name="Comma 2 3 2 14 5" xfId="4412" xr:uid="{90CCFE9A-3555-44CA-B35B-E4861FC34DA4}"/>
    <cellStyle name="Comma 2 3 2 14 5 2" xfId="40920" xr:uid="{0D0046D0-C656-413C-9F33-A28D3396E90D}"/>
    <cellStyle name="Comma 2 3 2 14 5 3" xfId="22666" xr:uid="{FED53536-8103-43BE-B78F-74F6F94AFE80}"/>
    <cellStyle name="Comma 2 3 2 14 6" xfId="37270" xr:uid="{7854D4E6-0C2B-44F7-BE93-DE5139A123EE}"/>
    <cellStyle name="Comma 2 3 2 14 7" xfId="19016" xr:uid="{B1A3229C-A62E-45F3-A433-C8198221A306}"/>
    <cellStyle name="Comma 2 3 2 15" xfId="14632" xr:uid="{19079F91-A37C-4A4B-9EBC-6DE8D4D1BA0C}"/>
    <cellStyle name="Comma 2 3 2 15 2" xfId="51140" xr:uid="{484314CA-CF32-4A01-AC0D-E8162E38C524}"/>
    <cellStyle name="Comma 2 3 2 15 3" xfId="32886" xr:uid="{D77D521A-C1CF-4C32-BD93-8EB988761A59}"/>
    <cellStyle name="Comma 2 3 2 16" xfId="10982" xr:uid="{DB1A283D-D2ED-48E8-B453-E9398DB88B46}"/>
    <cellStyle name="Comma 2 3 2 16 2" xfId="47490" xr:uid="{A68005A5-F208-4A08-8ECB-FFBD2A3ECE9A}"/>
    <cellStyle name="Comma 2 3 2 16 3" xfId="29236" xr:uid="{67BC29F7-77AD-48CC-84A5-2C0FD6CD1033}"/>
    <cellStyle name="Comma 2 3 2 17" xfId="7332" xr:uid="{58521341-331C-4496-B746-DB94F2A240A0}"/>
    <cellStyle name="Comma 2 3 2 17 2" xfId="43840" xr:uid="{4B8A2CA3-BBC0-49BD-BC31-43480BA53048}"/>
    <cellStyle name="Comma 2 3 2 17 3" xfId="25586" xr:uid="{18B93A3B-26E4-462B-8A41-C8943A9F0459}"/>
    <cellStyle name="Comma 2 3 2 18" xfId="3682" xr:uid="{6D778612-9F85-4C66-BA0E-9D3723A45A80}"/>
    <cellStyle name="Comma 2 3 2 18 2" xfId="40190" xr:uid="{CB795C24-4EE6-4F2B-B871-093ABB804835}"/>
    <cellStyle name="Comma 2 3 2 18 3" xfId="21936" xr:uid="{EA75A603-8EE6-4DE2-B626-E7B20C30CAC5}"/>
    <cellStyle name="Comma 2 3 2 19" xfId="36540" xr:uid="{DA1CA9AF-56C8-4382-9876-6D21A8C54A57}"/>
    <cellStyle name="Comma 2 3 2 2" xfId="39" xr:uid="{CCE87867-700E-4805-8E70-631D751242FB}"/>
    <cellStyle name="Comma 2 3 2 2 10" xfId="2968" xr:uid="{808FC22D-E398-4D92-BE31-41A9A2E2EFA4}"/>
    <cellStyle name="Comma 2 3 2 2 10 2" xfId="17568" xr:uid="{26F37387-2939-471A-9CC3-618EE945DA31}"/>
    <cellStyle name="Comma 2 3 2 2 10 2 2" xfId="54076" xr:uid="{EE441A2E-0235-4D0A-83FD-2A697FE34157}"/>
    <cellStyle name="Comma 2 3 2 2 10 2 3" xfId="35822" xr:uid="{38126588-9393-44DD-8A4C-FBAF6B7EC5B7}"/>
    <cellStyle name="Comma 2 3 2 2 10 3" xfId="13918" xr:uid="{B80011E5-E3F0-488A-8D03-196AA963DC6F}"/>
    <cellStyle name="Comma 2 3 2 2 10 3 2" xfId="50426" xr:uid="{40C10F21-B9F7-4352-874E-0C2C574500E4}"/>
    <cellStyle name="Comma 2 3 2 2 10 3 3" xfId="32172" xr:uid="{B720DF3E-310E-462C-9B90-46CA18899752}"/>
    <cellStyle name="Comma 2 3 2 2 10 4" xfId="10268" xr:uid="{EA00B46F-5AA4-45EB-91BD-475D45B6B9E0}"/>
    <cellStyle name="Comma 2 3 2 2 10 4 2" xfId="46776" xr:uid="{6CE99B3C-634C-4942-8C60-1005C7E42552}"/>
    <cellStyle name="Comma 2 3 2 2 10 4 3" xfId="28522" xr:uid="{334351B7-3484-413F-90A5-CE828CA9E056}"/>
    <cellStyle name="Comma 2 3 2 2 10 5" xfId="6618" xr:uid="{85656ED6-DA64-4F4B-B6EE-DA505BE71176}"/>
    <cellStyle name="Comma 2 3 2 2 10 5 2" xfId="43126" xr:uid="{ECF4E225-814A-4908-BB3C-7DB57F38F595}"/>
    <cellStyle name="Comma 2 3 2 2 10 5 3" xfId="24872" xr:uid="{5F6E89A9-9048-442A-B76E-150DCAFF041B}"/>
    <cellStyle name="Comma 2 3 2 2 10 6" xfId="39476" xr:uid="{380D91F8-7AAA-44CB-9A36-833707314FB6}"/>
    <cellStyle name="Comma 2 3 2 2 10 7" xfId="21222" xr:uid="{E1EC218A-8471-49D5-9CED-1FE668AF8954}"/>
    <cellStyle name="Comma 2 3 2 2 11" xfId="2238" xr:uid="{920530DA-285D-41A5-A554-49A94E72EAE6}"/>
    <cellStyle name="Comma 2 3 2 2 11 2" xfId="16838" xr:uid="{2E5DD301-1F60-4A42-ABE7-C76C3F0244B8}"/>
    <cellStyle name="Comma 2 3 2 2 11 2 2" xfId="53346" xr:uid="{8BE07B07-EAE9-4790-8555-107F07B59797}"/>
    <cellStyle name="Comma 2 3 2 2 11 2 3" xfId="35092" xr:uid="{02FFD011-F7A7-4600-8CE3-13517BB01B3F}"/>
    <cellStyle name="Comma 2 3 2 2 11 3" xfId="13188" xr:uid="{214C05A6-1C0A-4114-BE54-F782F49C690A}"/>
    <cellStyle name="Comma 2 3 2 2 11 3 2" xfId="49696" xr:uid="{A6F2E9CE-B267-413C-B09B-8D55FA37153A}"/>
    <cellStyle name="Comma 2 3 2 2 11 3 3" xfId="31442" xr:uid="{BC0206A3-4134-427B-959F-A58694B068E9}"/>
    <cellStyle name="Comma 2 3 2 2 11 4" xfId="9538" xr:uid="{34D24865-E683-4AB9-A720-19BF718DAE13}"/>
    <cellStyle name="Comma 2 3 2 2 11 4 2" xfId="46046" xr:uid="{8E21B7C1-BD7C-4613-8B80-48E351A247A0}"/>
    <cellStyle name="Comma 2 3 2 2 11 4 3" xfId="27792" xr:uid="{DA4C5C46-5132-461C-AEBE-001D385E7066}"/>
    <cellStyle name="Comma 2 3 2 2 11 5" xfId="5888" xr:uid="{43BF8954-6394-48AB-8CBE-26841EF2F1C1}"/>
    <cellStyle name="Comma 2 3 2 2 11 5 2" xfId="42396" xr:uid="{F69C2433-F765-4D9F-9C27-4CF10CE4580C}"/>
    <cellStyle name="Comma 2 3 2 2 11 5 3" xfId="24142" xr:uid="{99E4940D-3808-4126-B1CB-214406BE6E29}"/>
    <cellStyle name="Comma 2 3 2 2 11 6" xfId="38746" xr:uid="{FF6498FF-4401-4679-A3E0-43EACEA207D2}"/>
    <cellStyle name="Comma 2 3 2 2 11 7" xfId="20492" xr:uid="{BF24F8E5-035E-4FAD-B177-9F9EE9C96A72}"/>
    <cellStyle name="Comma 2 3 2 2 12" xfId="1508" xr:uid="{DB72BA11-EA5A-4CE6-AE42-CB142A35AA8E}"/>
    <cellStyle name="Comma 2 3 2 2 12 2" xfId="16108" xr:uid="{F6906FB1-9832-4495-9FA4-57344D525C3C}"/>
    <cellStyle name="Comma 2 3 2 2 12 2 2" xfId="52616" xr:uid="{8F1826CB-1439-402D-A9FC-4266294DD43E}"/>
    <cellStyle name="Comma 2 3 2 2 12 2 3" xfId="34362" xr:uid="{549405E2-9FAB-4185-BF7C-43C8794D3A89}"/>
    <cellStyle name="Comma 2 3 2 2 12 3" xfId="12458" xr:uid="{24D5BE77-0C84-466F-A9B1-778ACA55F2D6}"/>
    <cellStyle name="Comma 2 3 2 2 12 3 2" xfId="48966" xr:uid="{A9C4AD45-DE2E-4E4A-AA8D-D7300AD65EF7}"/>
    <cellStyle name="Comma 2 3 2 2 12 3 3" xfId="30712" xr:uid="{43B2F6EB-ED20-439F-9829-915FFFE96D89}"/>
    <cellStyle name="Comma 2 3 2 2 12 4" xfId="8808" xr:uid="{68D0DB2E-0740-4542-BDEB-A81EEEA0458E}"/>
    <cellStyle name="Comma 2 3 2 2 12 4 2" xfId="45316" xr:uid="{ECD8E3F1-D37D-4F2F-82E5-2743DDBCDEA6}"/>
    <cellStyle name="Comma 2 3 2 2 12 4 3" xfId="27062" xr:uid="{C9324AA0-0FCA-4DA8-9B5C-7A34E6D23D42}"/>
    <cellStyle name="Comma 2 3 2 2 12 5" xfId="5158" xr:uid="{2B00B5D8-9DA9-44AC-819C-4EDD23D6B755}"/>
    <cellStyle name="Comma 2 3 2 2 12 5 2" xfId="41666" xr:uid="{064EB2AB-914A-4DE8-AC70-5C11C098FC93}"/>
    <cellStyle name="Comma 2 3 2 2 12 5 3" xfId="23412" xr:uid="{A1E55A1D-8606-44B4-9024-F6A62A0A120A}"/>
    <cellStyle name="Comma 2 3 2 2 12 6" xfId="38016" xr:uid="{C2B91C86-A75F-44F7-8506-195F87B59D1F}"/>
    <cellStyle name="Comma 2 3 2 2 12 7" xfId="19762" xr:uid="{8372DD46-A986-445C-80C8-926621314136}"/>
    <cellStyle name="Comma 2 3 2 2 13" xfId="778" xr:uid="{678C5C6B-5FEA-4CE7-9E56-94EB8088816F}"/>
    <cellStyle name="Comma 2 3 2 2 13 2" xfId="15378" xr:uid="{0684901F-8DB1-49EC-8039-397FE786D3C2}"/>
    <cellStyle name="Comma 2 3 2 2 13 2 2" xfId="51886" xr:uid="{906EA319-48D7-4ECC-A7BA-48B7C3D1A9B5}"/>
    <cellStyle name="Comma 2 3 2 2 13 2 3" xfId="33632" xr:uid="{B7D0F942-93CB-4678-A617-39A7C11B4112}"/>
    <cellStyle name="Comma 2 3 2 2 13 3" xfId="11728" xr:uid="{E7269562-FED5-49E0-B28B-14AF8A56BDE1}"/>
    <cellStyle name="Comma 2 3 2 2 13 3 2" xfId="48236" xr:uid="{10906E8A-B55B-4512-A373-2131878A45E8}"/>
    <cellStyle name="Comma 2 3 2 2 13 3 3" xfId="29982" xr:uid="{A40633C0-7CD5-4ADC-A4AD-79721ADD02CE}"/>
    <cellStyle name="Comma 2 3 2 2 13 4" xfId="8078" xr:uid="{549BCAD2-8793-4CD3-BA29-623E39F87A1D}"/>
    <cellStyle name="Comma 2 3 2 2 13 4 2" xfId="44586" xr:uid="{99CC51A0-565C-4457-B0BE-4333D7CA8D99}"/>
    <cellStyle name="Comma 2 3 2 2 13 4 3" xfId="26332" xr:uid="{07F866DF-38F1-4B47-A15A-2CC53492A65A}"/>
    <cellStyle name="Comma 2 3 2 2 13 5" xfId="4428" xr:uid="{99D12065-2CB1-4165-894A-D0F5D0C94DBF}"/>
    <cellStyle name="Comma 2 3 2 2 13 5 2" xfId="40936" xr:uid="{E2E3F0BD-4DBF-48E4-8187-54100D2D9C7C}"/>
    <cellStyle name="Comma 2 3 2 2 13 5 3" xfId="22682" xr:uid="{739A69A2-76A6-4EE8-A695-2C7556C33581}"/>
    <cellStyle name="Comma 2 3 2 2 13 6" xfId="37286" xr:uid="{9D1983B4-DF1B-434F-B903-C7325FB58212}"/>
    <cellStyle name="Comma 2 3 2 2 13 7" xfId="19032" xr:uid="{6B7789E1-F92F-4AD1-A42C-EE162EA2A5AC}"/>
    <cellStyle name="Comma 2 3 2 2 14" xfId="14648" xr:uid="{84C5894E-3825-4A65-A135-781CC06B1245}"/>
    <cellStyle name="Comma 2 3 2 2 14 2" xfId="51156" xr:uid="{7A3021CB-A808-40DB-BACB-03ED68517CC4}"/>
    <cellStyle name="Comma 2 3 2 2 14 3" xfId="32902" xr:uid="{547E0B38-C99D-4711-8D4F-F92065D4E04D}"/>
    <cellStyle name="Comma 2 3 2 2 15" xfId="10998" xr:uid="{DC5EB6F2-40BA-4D66-93AC-6AB9148112AD}"/>
    <cellStyle name="Comma 2 3 2 2 15 2" xfId="47506" xr:uid="{0E8459F7-53B2-4872-B741-03DFCA3D605A}"/>
    <cellStyle name="Comma 2 3 2 2 15 3" xfId="29252" xr:uid="{9610E7B3-8655-45BA-8C19-B439F9AC6D8F}"/>
    <cellStyle name="Comma 2 3 2 2 16" xfId="7348" xr:uid="{A1B940FD-E956-4E86-B841-4418439C0659}"/>
    <cellStyle name="Comma 2 3 2 2 16 2" xfId="43856" xr:uid="{4CCEF259-8106-4164-BC7A-6E19095A219A}"/>
    <cellStyle name="Comma 2 3 2 2 16 3" xfId="25602" xr:uid="{74BE0CC1-2927-457D-B04C-EB212B767743}"/>
    <cellStyle name="Comma 2 3 2 2 17" xfId="3698" xr:uid="{FE93FC23-6E39-4860-948D-C462EF2DE11D}"/>
    <cellStyle name="Comma 2 3 2 2 17 2" xfId="40206" xr:uid="{821323D6-6BED-456C-8A4C-89856EAD08C4}"/>
    <cellStyle name="Comma 2 3 2 2 17 3" xfId="21952" xr:uid="{384BD246-2056-4CBD-AE79-EC779BD44C66}"/>
    <cellStyle name="Comma 2 3 2 2 18" xfId="36556" xr:uid="{B665D041-4FE1-450F-881A-E72E1E7A56B3}"/>
    <cellStyle name="Comma 2 3 2 2 19" xfId="18302" xr:uid="{8EA0BC49-58ED-4A7A-BCEA-45C5EA9D5C6A}"/>
    <cellStyle name="Comma 2 3 2 2 2" xfId="113" xr:uid="{15017B5A-5038-40A0-A1B2-7FD4625A774E}"/>
    <cellStyle name="Comma 2 3 2 2 2 10" xfId="1572" xr:uid="{57A7E7DE-DB8F-4582-A694-F7550C9F4E52}"/>
    <cellStyle name="Comma 2 3 2 2 2 10 2" xfId="16172" xr:uid="{38F76F87-FC00-4F1F-B214-32E3EDE44CFD}"/>
    <cellStyle name="Comma 2 3 2 2 2 10 2 2" xfId="52680" xr:uid="{3C5A0304-E07F-4597-95A6-FACAAA0DD7FC}"/>
    <cellStyle name="Comma 2 3 2 2 2 10 2 3" xfId="34426" xr:uid="{E9F99381-88B2-436D-B03E-AEB1F8DDFE5E}"/>
    <cellStyle name="Comma 2 3 2 2 2 10 3" xfId="12522" xr:uid="{EA82B544-259D-423E-9B70-67BD0C7B5310}"/>
    <cellStyle name="Comma 2 3 2 2 2 10 3 2" xfId="49030" xr:uid="{07E9A246-B965-4014-9DE4-FA028D0A3F5E}"/>
    <cellStyle name="Comma 2 3 2 2 2 10 3 3" xfId="30776" xr:uid="{0646D541-8827-407C-A989-34F386CA53BB}"/>
    <cellStyle name="Comma 2 3 2 2 2 10 4" xfId="8872" xr:uid="{92B38CA8-66DA-40A7-AE85-5DD9B04AA3F5}"/>
    <cellStyle name="Comma 2 3 2 2 2 10 4 2" xfId="45380" xr:uid="{91D9FBD4-9E10-4BA9-882B-58AC7F1F93FC}"/>
    <cellStyle name="Comma 2 3 2 2 2 10 4 3" xfId="27126" xr:uid="{E3062AD0-5EC6-42FF-B344-8A1236E6CD30}"/>
    <cellStyle name="Comma 2 3 2 2 2 10 5" xfId="5222" xr:uid="{11EF6B43-9984-4A7B-A395-55B98F4E32F1}"/>
    <cellStyle name="Comma 2 3 2 2 2 10 5 2" xfId="41730" xr:uid="{0C191EA5-DDA2-42CC-82B1-F43596D2FFA0}"/>
    <cellStyle name="Comma 2 3 2 2 2 10 5 3" xfId="23476" xr:uid="{62B48C87-F361-46D5-9496-4427F1B5F544}"/>
    <cellStyle name="Comma 2 3 2 2 2 10 6" xfId="38080" xr:uid="{B4F142F3-DDF0-475C-980D-D51B3D15CF06}"/>
    <cellStyle name="Comma 2 3 2 2 2 10 7" xfId="19826" xr:uid="{01076436-766E-4BEF-8B13-FCDD8DBC1653}"/>
    <cellStyle name="Comma 2 3 2 2 2 11" xfId="842" xr:uid="{FBCA2054-AC90-4AF8-A88A-5E9572F0C2C7}"/>
    <cellStyle name="Comma 2 3 2 2 2 11 2" xfId="15442" xr:uid="{809FDB54-7227-424B-AAB5-AF49A215D7A4}"/>
    <cellStyle name="Comma 2 3 2 2 2 11 2 2" xfId="51950" xr:uid="{E4252621-ED6E-48D1-875E-8B981AFCFB3E}"/>
    <cellStyle name="Comma 2 3 2 2 2 11 2 3" xfId="33696" xr:uid="{B9852486-611A-422B-9C40-6FDA235F560D}"/>
    <cellStyle name="Comma 2 3 2 2 2 11 3" xfId="11792" xr:uid="{51BA8D07-F84C-4CA0-B95E-75949A61FD38}"/>
    <cellStyle name="Comma 2 3 2 2 2 11 3 2" xfId="48300" xr:uid="{459BEB8B-5AA6-48C9-BE2C-17D40EAC9BDE}"/>
    <cellStyle name="Comma 2 3 2 2 2 11 3 3" xfId="30046" xr:uid="{A3BAF93F-F6B0-4076-AA01-3F27AF752E62}"/>
    <cellStyle name="Comma 2 3 2 2 2 11 4" xfId="8142" xr:uid="{3D80A9F7-4C92-4978-AB4D-0FF40FBE5CDA}"/>
    <cellStyle name="Comma 2 3 2 2 2 11 4 2" xfId="44650" xr:uid="{2C2A0A01-E5CF-43AE-B814-91849D372A68}"/>
    <cellStyle name="Comma 2 3 2 2 2 11 4 3" xfId="26396" xr:uid="{1240177D-DB27-452C-B019-C2250E296938}"/>
    <cellStyle name="Comma 2 3 2 2 2 11 5" xfId="4492" xr:uid="{534AE426-4419-4D6F-AA9B-532E63ED543E}"/>
    <cellStyle name="Comma 2 3 2 2 2 11 5 2" xfId="41000" xr:uid="{ACCB6207-5F17-43EA-A96F-0B9F64B544B9}"/>
    <cellStyle name="Comma 2 3 2 2 2 11 5 3" xfId="22746" xr:uid="{A9D007A4-0388-498D-90DD-7DC28AC2A508}"/>
    <cellStyle name="Comma 2 3 2 2 2 11 6" xfId="37350" xr:uid="{D8289C7E-0EA7-4CAA-90D5-7884B80B0E72}"/>
    <cellStyle name="Comma 2 3 2 2 2 11 7" xfId="19096" xr:uid="{D3BD9C44-A053-4F92-8BE2-060B4BF98482}"/>
    <cellStyle name="Comma 2 3 2 2 2 12" xfId="14712" xr:uid="{19066DC9-CEBA-4032-A7E2-4E16E4AD9937}"/>
    <cellStyle name="Comma 2 3 2 2 2 12 2" xfId="51220" xr:uid="{D72C707A-0FD1-4AFE-860B-C3A20FEE4326}"/>
    <cellStyle name="Comma 2 3 2 2 2 12 3" xfId="32966" xr:uid="{5371E506-3C36-4E67-A3E9-ED7C6D8CF4E0}"/>
    <cellStyle name="Comma 2 3 2 2 2 13" xfId="11062" xr:uid="{6C2E77A8-A516-471A-A54B-4CD6BF19B867}"/>
    <cellStyle name="Comma 2 3 2 2 2 13 2" xfId="47570" xr:uid="{62B80E79-8A0E-4EDE-9E4D-2AFA50DC6A81}"/>
    <cellStyle name="Comma 2 3 2 2 2 13 3" xfId="29316" xr:uid="{F97BA8B8-DA59-4283-AB87-2503D69AF047}"/>
    <cellStyle name="Comma 2 3 2 2 2 14" xfId="7412" xr:uid="{CBF77253-4943-4F22-9035-6A20008E31D2}"/>
    <cellStyle name="Comma 2 3 2 2 2 14 2" xfId="43920" xr:uid="{87195D2A-5A9A-4EDC-B558-8D73CBDFE7AA}"/>
    <cellStyle name="Comma 2 3 2 2 2 14 3" xfId="25666" xr:uid="{5160A0A7-FAE7-4A7A-B1BB-AF9494970351}"/>
    <cellStyle name="Comma 2 3 2 2 2 15" xfId="3762" xr:uid="{A8A4D5AB-1A82-4A61-80A4-49AFE4487F52}"/>
    <cellStyle name="Comma 2 3 2 2 2 15 2" xfId="40270" xr:uid="{4FDCB3CB-CCCD-4367-B5A1-3C69CC4482A1}"/>
    <cellStyle name="Comma 2 3 2 2 2 15 3" xfId="22016" xr:uid="{1EAD631B-C882-4CA6-9DCD-EEFDC5C8FEDF}"/>
    <cellStyle name="Comma 2 3 2 2 2 16" xfId="36620" xr:uid="{D6D7BF09-A951-44AB-A722-CB32EAA2F583}"/>
    <cellStyle name="Comma 2 3 2 2 2 17" xfId="18366" xr:uid="{1870AC02-DFF2-4A47-9E21-CF05825893D3}"/>
    <cellStyle name="Comma 2 3 2 2 2 2" xfId="736" xr:uid="{C122D321-2915-4808-8DC3-A431B36F74EC}"/>
    <cellStyle name="Comma 2 3 2 2 2 2 10" xfId="37244" xr:uid="{5A9CA879-DF42-4377-9E24-F84B8A521253}"/>
    <cellStyle name="Comma 2 3 2 2 2 2 11" xfId="18990" xr:uid="{06B8BA8C-8961-46B1-9548-0094A25DE7D4}"/>
    <cellStyle name="Comma 2 3 2 2 2 2 2" xfId="3656" xr:uid="{DC69A779-B35E-4D41-B734-2E1DBCDF78FC}"/>
    <cellStyle name="Comma 2 3 2 2 2 2 2 2" xfId="18256" xr:uid="{B35B1103-09F3-4222-A4D4-A91505036907}"/>
    <cellStyle name="Comma 2 3 2 2 2 2 2 2 2" xfId="54764" xr:uid="{D03E2377-141E-4619-BEEE-0B34328CF52A}"/>
    <cellStyle name="Comma 2 3 2 2 2 2 2 2 3" xfId="36510" xr:uid="{9A2338E1-2EF0-4940-99BF-7AE085326634}"/>
    <cellStyle name="Comma 2 3 2 2 2 2 2 3" xfId="14606" xr:uid="{84E93E58-8F7A-4286-8290-BA86E7644D56}"/>
    <cellStyle name="Comma 2 3 2 2 2 2 2 3 2" xfId="51114" xr:uid="{DDA57A94-2F13-49DF-86E1-94CB6986B285}"/>
    <cellStyle name="Comma 2 3 2 2 2 2 2 3 3" xfId="32860" xr:uid="{EB56FAF0-3AB1-40C7-8EB8-99F7AB79A01F}"/>
    <cellStyle name="Comma 2 3 2 2 2 2 2 4" xfId="10956" xr:uid="{CB7955D2-51C2-4B29-8C7C-747F59C0198F}"/>
    <cellStyle name="Comma 2 3 2 2 2 2 2 4 2" xfId="47464" xr:uid="{11DADA97-95FC-4E89-9D4A-762B3AEA3BF9}"/>
    <cellStyle name="Comma 2 3 2 2 2 2 2 4 3" xfId="29210" xr:uid="{C38C1B79-7809-44FB-A1AF-9CB6842C8B2B}"/>
    <cellStyle name="Comma 2 3 2 2 2 2 2 5" xfId="7306" xr:uid="{5212B60C-5DFB-4D5D-9A9D-F03B1E4036F6}"/>
    <cellStyle name="Comma 2 3 2 2 2 2 2 5 2" xfId="43814" xr:uid="{7CD65117-AFFB-4A58-82A3-FF3839423F43}"/>
    <cellStyle name="Comma 2 3 2 2 2 2 2 5 3" xfId="25560" xr:uid="{1A52F1EF-8F2A-4BAF-8991-01177D4299FA}"/>
    <cellStyle name="Comma 2 3 2 2 2 2 2 6" xfId="40164" xr:uid="{1A8595C7-2FCE-4459-B907-F400CEDA588F}"/>
    <cellStyle name="Comma 2 3 2 2 2 2 2 7" xfId="21910" xr:uid="{1BF91085-C0D6-4E6D-AD7B-DE6F3C54C6BA}"/>
    <cellStyle name="Comma 2 3 2 2 2 2 3" xfId="2926" xr:uid="{85FB9CEC-20E6-4587-9BD5-0F28648EEDC4}"/>
    <cellStyle name="Comma 2 3 2 2 2 2 3 2" xfId="17526" xr:uid="{DA31A41E-3BEB-448E-949E-BEB17F2162AB}"/>
    <cellStyle name="Comma 2 3 2 2 2 2 3 2 2" xfId="54034" xr:uid="{4E4EC9E3-D2A9-4D7B-BD4A-013B2D6AA047}"/>
    <cellStyle name="Comma 2 3 2 2 2 2 3 2 3" xfId="35780" xr:uid="{B16A931B-6DE0-4C58-A420-4814C8BD25CA}"/>
    <cellStyle name="Comma 2 3 2 2 2 2 3 3" xfId="13876" xr:uid="{221AA217-57F4-439F-94E6-B64D29168276}"/>
    <cellStyle name="Comma 2 3 2 2 2 2 3 3 2" xfId="50384" xr:uid="{36B69FA7-2C10-451F-A9E6-787D4AA64F4B}"/>
    <cellStyle name="Comma 2 3 2 2 2 2 3 3 3" xfId="32130" xr:uid="{C6B6F099-13DD-4CDD-8871-EF0115070648}"/>
    <cellStyle name="Comma 2 3 2 2 2 2 3 4" xfId="10226" xr:uid="{B6F38154-6199-498C-A8EF-214B2701BA14}"/>
    <cellStyle name="Comma 2 3 2 2 2 2 3 4 2" xfId="46734" xr:uid="{33753A6D-2005-478C-8DEB-CF4367DE3E94}"/>
    <cellStyle name="Comma 2 3 2 2 2 2 3 4 3" xfId="28480" xr:uid="{6F87C29C-E02A-47C5-A09A-66C1DBCB359C}"/>
    <cellStyle name="Comma 2 3 2 2 2 2 3 5" xfId="6576" xr:uid="{731F7629-A1C8-43EB-B306-5AF2BCCA9824}"/>
    <cellStyle name="Comma 2 3 2 2 2 2 3 5 2" xfId="43084" xr:uid="{6FBA3956-7885-4FF6-B891-D97913E43C6B}"/>
    <cellStyle name="Comma 2 3 2 2 2 2 3 5 3" xfId="24830" xr:uid="{41E20A32-C580-4080-B224-43A4154CA627}"/>
    <cellStyle name="Comma 2 3 2 2 2 2 3 6" xfId="39434" xr:uid="{D1BFECAC-DAD9-4577-B4B8-4B6F276C949C}"/>
    <cellStyle name="Comma 2 3 2 2 2 2 3 7" xfId="21180" xr:uid="{238988D3-790B-464D-8CCE-C8ABAF232790}"/>
    <cellStyle name="Comma 2 3 2 2 2 2 4" xfId="2196" xr:uid="{7000D8E5-A236-485C-AAE6-5E0083101FD1}"/>
    <cellStyle name="Comma 2 3 2 2 2 2 4 2" xfId="16796" xr:uid="{EC6980CB-D3DE-4B3D-9328-848D22AFEF70}"/>
    <cellStyle name="Comma 2 3 2 2 2 2 4 2 2" xfId="53304" xr:uid="{362C5167-B1C1-4768-82A2-01811B432BAF}"/>
    <cellStyle name="Comma 2 3 2 2 2 2 4 2 3" xfId="35050" xr:uid="{7DB4CB31-C5EB-4F75-A4BF-1E9AD9933B3C}"/>
    <cellStyle name="Comma 2 3 2 2 2 2 4 3" xfId="13146" xr:uid="{726AAA91-4D4B-4072-A9FA-1C1AD6414C49}"/>
    <cellStyle name="Comma 2 3 2 2 2 2 4 3 2" xfId="49654" xr:uid="{B8885F5C-59A5-4396-8B72-5083AC470A38}"/>
    <cellStyle name="Comma 2 3 2 2 2 2 4 3 3" xfId="31400" xr:uid="{76564467-7758-4C45-BA68-D903FC6D2E5D}"/>
    <cellStyle name="Comma 2 3 2 2 2 2 4 4" xfId="9496" xr:uid="{5842AC10-23E1-493C-A58E-C05E09494DE7}"/>
    <cellStyle name="Comma 2 3 2 2 2 2 4 4 2" xfId="46004" xr:uid="{A0DD05DC-7D24-4C09-B0B2-F4D52075C110}"/>
    <cellStyle name="Comma 2 3 2 2 2 2 4 4 3" xfId="27750" xr:uid="{C33D3440-D25A-438A-A8BB-F1648662E994}"/>
    <cellStyle name="Comma 2 3 2 2 2 2 4 5" xfId="5846" xr:uid="{AA78B13F-ACC0-4607-8ADA-5A32248B6EB9}"/>
    <cellStyle name="Comma 2 3 2 2 2 2 4 5 2" xfId="42354" xr:uid="{3194C7EC-E9E1-4483-82D9-2CF995D87B9C}"/>
    <cellStyle name="Comma 2 3 2 2 2 2 4 5 3" xfId="24100" xr:uid="{39DDEAC8-2932-45A2-9092-2FFCEDCB9028}"/>
    <cellStyle name="Comma 2 3 2 2 2 2 4 6" xfId="38704" xr:uid="{AB893431-B2AC-4EC6-AEF2-C5689943911C}"/>
    <cellStyle name="Comma 2 3 2 2 2 2 4 7" xfId="20450" xr:uid="{3ADC6AAA-10BF-4F53-BC79-6EA61F08F5A6}"/>
    <cellStyle name="Comma 2 3 2 2 2 2 5" xfId="1466" xr:uid="{40520E7F-9730-4376-88C7-7709A7E8C564}"/>
    <cellStyle name="Comma 2 3 2 2 2 2 5 2" xfId="16066" xr:uid="{E6EECB47-33AD-4255-A34A-84402E68080A}"/>
    <cellStyle name="Comma 2 3 2 2 2 2 5 2 2" xfId="52574" xr:uid="{8570C9CA-972B-4531-AC99-E6ECBFF6E548}"/>
    <cellStyle name="Comma 2 3 2 2 2 2 5 2 3" xfId="34320" xr:uid="{00F66E3F-0917-4117-858F-5C71F6C3AAA2}"/>
    <cellStyle name="Comma 2 3 2 2 2 2 5 3" xfId="12416" xr:uid="{0D00D878-2C02-4487-BCF1-C371D245766F}"/>
    <cellStyle name="Comma 2 3 2 2 2 2 5 3 2" xfId="48924" xr:uid="{27A45097-1209-43C1-8AB9-785EA276059E}"/>
    <cellStyle name="Comma 2 3 2 2 2 2 5 3 3" xfId="30670" xr:uid="{8D10B450-C133-4A34-A75A-E369AB5E9C28}"/>
    <cellStyle name="Comma 2 3 2 2 2 2 5 4" xfId="8766" xr:uid="{2B854CB8-D0FF-4D99-BC0C-7754957DD2F4}"/>
    <cellStyle name="Comma 2 3 2 2 2 2 5 4 2" xfId="45274" xr:uid="{1649D9FC-3381-465E-AD68-6E0DE95C5588}"/>
    <cellStyle name="Comma 2 3 2 2 2 2 5 4 3" xfId="27020" xr:uid="{ABC9D6A8-9B68-4215-BFBE-E0228AF19A36}"/>
    <cellStyle name="Comma 2 3 2 2 2 2 5 5" xfId="5116" xr:uid="{1EC385C4-935B-452A-8248-7BA921065C8A}"/>
    <cellStyle name="Comma 2 3 2 2 2 2 5 5 2" xfId="41624" xr:uid="{7F736EE8-D6FC-4D9E-925D-278900CE893F}"/>
    <cellStyle name="Comma 2 3 2 2 2 2 5 5 3" xfId="23370" xr:uid="{26D3980C-2CA2-4265-B192-AFF717AD324F}"/>
    <cellStyle name="Comma 2 3 2 2 2 2 5 6" xfId="37974" xr:uid="{9E3385E2-C0F4-402A-B08B-EE0292C06CA0}"/>
    <cellStyle name="Comma 2 3 2 2 2 2 5 7" xfId="19720" xr:uid="{A52103BC-4762-49BF-8791-CB5FFA9B4330}"/>
    <cellStyle name="Comma 2 3 2 2 2 2 6" xfId="15336" xr:uid="{D139D8C5-12A1-4F00-924D-A66A6A3D1F72}"/>
    <cellStyle name="Comma 2 3 2 2 2 2 6 2" xfId="51844" xr:uid="{BFBD9780-67D0-4F40-8581-14082C7EBD0D}"/>
    <cellStyle name="Comma 2 3 2 2 2 2 6 3" xfId="33590" xr:uid="{80579256-C8F7-407A-A4EA-FD83D3B7D7B1}"/>
    <cellStyle name="Comma 2 3 2 2 2 2 7" xfId="11686" xr:uid="{2FF7765C-4041-4FB9-AFE7-33A6C6DEB3CF}"/>
    <cellStyle name="Comma 2 3 2 2 2 2 7 2" xfId="48194" xr:uid="{206E13DC-66C2-445C-A1EB-0AD03CC20455}"/>
    <cellStyle name="Comma 2 3 2 2 2 2 7 3" xfId="29940" xr:uid="{2C090312-0274-4BD7-859B-CD5283F90CF4}"/>
    <cellStyle name="Comma 2 3 2 2 2 2 8" xfId="8036" xr:uid="{6F593EF5-5A60-40D8-AE1F-F4F01E25398B}"/>
    <cellStyle name="Comma 2 3 2 2 2 2 8 2" xfId="44544" xr:uid="{1B5C4AD4-E87C-430B-87D4-26C3FAA547DA}"/>
    <cellStyle name="Comma 2 3 2 2 2 2 8 3" xfId="26290" xr:uid="{64625B8B-B47F-45C7-8E72-A2CF295A1370}"/>
    <cellStyle name="Comma 2 3 2 2 2 2 9" xfId="4386" xr:uid="{E40A8523-3628-4DC2-BF98-08282BAD768C}"/>
    <cellStyle name="Comma 2 3 2 2 2 2 9 2" xfId="40894" xr:uid="{57EE3AAF-579F-4C5C-966C-7B4C853CE3DD}"/>
    <cellStyle name="Comma 2 3 2 2 2 2 9 3" xfId="22640" xr:uid="{38905223-982F-4C45-A2E7-8C68105199B2}"/>
    <cellStyle name="Comma 2 3 2 2 2 3" xfId="632" xr:uid="{7A77E387-3395-4FF6-99C2-E3A7B84C933D}"/>
    <cellStyle name="Comma 2 3 2 2 2 3 10" xfId="37140" xr:uid="{E3AA25D3-EB73-4226-835A-3F3C11ADCEF6}"/>
    <cellStyle name="Comma 2 3 2 2 2 3 11" xfId="18886" xr:uid="{87703744-EDCC-486B-980E-45B066F0BECE}"/>
    <cellStyle name="Comma 2 3 2 2 2 3 2" xfId="3552" xr:uid="{755BE6DD-19C1-4CC9-8EDE-E5B4A8C74115}"/>
    <cellStyle name="Comma 2 3 2 2 2 3 2 2" xfId="18152" xr:uid="{97606291-313E-405D-942F-330C4BD82E1D}"/>
    <cellStyle name="Comma 2 3 2 2 2 3 2 2 2" xfId="54660" xr:uid="{8D8AC46D-1679-43BE-A192-9565B76E734F}"/>
    <cellStyle name="Comma 2 3 2 2 2 3 2 2 3" xfId="36406" xr:uid="{73AA3287-B390-469A-8C4D-3F158183AF47}"/>
    <cellStyle name="Comma 2 3 2 2 2 3 2 3" xfId="14502" xr:uid="{115092C1-DE1A-474A-9BA2-CEC5534CC6B1}"/>
    <cellStyle name="Comma 2 3 2 2 2 3 2 3 2" xfId="51010" xr:uid="{FA90D947-AFEE-4A74-B13B-D12A940DAC90}"/>
    <cellStyle name="Comma 2 3 2 2 2 3 2 3 3" xfId="32756" xr:uid="{C539129B-3DD9-4665-9FA5-8C38D519C8E0}"/>
    <cellStyle name="Comma 2 3 2 2 2 3 2 4" xfId="10852" xr:uid="{14B0FE04-2588-48C2-A518-0B0317C360F1}"/>
    <cellStyle name="Comma 2 3 2 2 2 3 2 4 2" xfId="47360" xr:uid="{6175B608-24E0-4500-9946-53D7B14119A1}"/>
    <cellStyle name="Comma 2 3 2 2 2 3 2 4 3" xfId="29106" xr:uid="{733A907D-44FE-439E-B4D6-34C056E7E461}"/>
    <cellStyle name="Comma 2 3 2 2 2 3 2 5" xfId="7202" xr:uid="{FCF646FB-553D-41DD-8358-1CC1FEF11CF5}"/>
    <cellStyle name="Comma 2 3 2 2 2 3 2 5 2" xfId="43710" xr:uid="{C60A4C2B-43ED-4DAB-AA74-6897FFFCED29}"/>
    <cellStyle name="Comma 2 3 2 2 2 3 2 5 3" xfId="25456" xr:uid="{8DAD7148-F04D-44B6-8558-1F46BA7357F2}"/>
    <cellStyle name="Comma 2 3 2 2 2 3 2 6" xfId="40060" xr:uid="{9E76BF07-0202-4777-8C6E-8A4C44C5C5C2}"/>
    <cellStyle name="Comma 2 3 2 2 2 3 2 7" xfId="21806" xr:uid="{99ECF732-792F-48DD-B4F6-EF8AA2DBCCEE}"/>
    <cellStyle name="Comma 2 3 2 2 2 3 3" xfId="2822" xr:uid="{16DFFBEF-B65B-4F74-AFEC-F21B139003D4}"/>
    <cellStyle name="Comma 2 3 2 2 2 3 3 2" xfId="17422" xr:uid="{166078B2-5F3A-4C0A-A622-C33F76482B18}"/>
    <cellStyle name="Comma 2 3 2 2 2 3 3 2 2" xfId="53930" xr:uid="{F3A2C2E3-C290-48DA-9CAA-5DF79A17B023}"/>
    <cellStyle name="Comma 2 3 2 2 2 3 3 2 3" xfId="35676" xr:uid="{0B8A5D45-5DCF-4780-A052-EDAB807FF60F}"/>
    <cellStyle name="Comma 2 3 2 2 2 3 3 3" xfId="13772" xr:uid="{A6D639A1-3885-48B1-95E9-7C261FB2F68F}"/>
    <cellStyle name="Comma 2 3 2 2 2 3 3 3 2" xfId="50280" xr:uid="{3E6C8F65-DC6A-41C2-9C24-61403075D41F}"/>
    <cellStyle name="Comma 2 3 2 2 2 3 3 3 3" xfId="32026" xr:uid="{91408AF1-3DDA-466C-B7EE-775F4CDC3D89}"/>
    <cellStyle name="Comma 2 3 2 2 2 3 3 4" xfId="10122" xr:uid="{61C8EB94-AF0B-4F7B-8E4C-A39F0C649AA7}"/>
    <cellStyle name="Comma 2 3 2 2 2 3 3 4 2" xfId="46630" xr:uid="{66F7B4AD-2B02-4E86-B1E2-346934C98D97}"/>
    <cellStyle name="Comma 2 3 2 2 2 3 3 4 3" xfId="28376" xr:uid="{8EB09576-E8E9-4F89-A822-A0E1C23BFDBC}"/>
    <cellStyle name="Comma 2 3 2 2 2 3 3 5" xfId="6472" xr:uid="{FAC35D75-40FD-45DB-ADA4-D1692C891DE8}"/>
    <cellStyle name="Comma 2 3 2 2 2 3 3 5 2" xfId="42980" xr:uid="{DBFF8DEE-DB59-43D2-B4D2-33D0259F3C14}"/>
    <cellStyle name="Comma 2 3 2 2 2 3 3 5 3" xfId="24726" xr:uid="{ECD6F2F6-F8D6-442F-810A-27C45646A022}"/>
    <cellStyle name="Comma 2 3 2 2 2 3 3 6" xfId="39330" xr:uid="{092C55DE-30AE-44DE-A7A7-0EBE6DB7CF5C}"/>
    <cellStyle name="Comma 2 3 2 2 2 3 3 7" xfId="21076" xr:uid="{B7F243AD-0766-4539-8148-BDAA75CD9F25}"/>
    <cellStyle name="Comma 2 3 2 2 2 3 4" xfId="2092" xr:uid="{2C684D0C-8371-436D-8974-042EF54B5BDB}"/>
    <cellStyle name="Comma 2 3 2 2 2 3 4 2" xfId="16692" xr:uid="{585B0E13-E92E-4A9C-AED0-7320D9B54B79}"/>
    <cellStyle name="Comma 2 3 2 2 2 3 4 2 2" xfId="53200" xr:uid="{9587EF87-ECA9-4556-87F1-2BDD221B29F4}"/>
    <cellStyle name="Comma 2 3 2 2 2 3 4 2 3" xfId="34946" xr:uid="{85D2F8E9-B115-4A65-82AF-545826489959}"/>
    <cellStyle name="Comma 2 3 2 2 2 3 4 3" xfId="13042" xr:uid="{0CD0F20D-3967-4992-986A-ACB831BB11DA}"/>
    <cellStyle name="Comma 2 3 2 2 2 3 4 3 2" xfId="49550" xr:uid="{F435A6F0-4189-463F-AF6F-7FBEC363B6EA}"/>
    <cellStyle name="Comma 2 3 2 2 2 3 4 3 3" xfId="31296" xr:uid="{57287C5C-8861-4B95-A81E-A688D293E863}"/>
    <cellStyle name="Comma 2 3 2 2 2 3 4 4" xfId="9392" xr:uid="{AE00A74C-961C-4845-A564-E7ECF64A6ED1}"/>
    <cellStyle name="Comma 2 3 2 2 2 3 4 4 2" xfId="45900" xr:uid="{EC7C25F3-5C73-4117-AD46-2A09F920318B}"/>
    <cellStyle name="Comma 2 3 2 2 2 3 4 4 3" xfId="27646" xr:uid="{CBAF1D37-726F-49D2-839A-4B1F5E7907CD}"/>
    <cellStyle name="Comma 2 3 2 2 2 3 4 5" xfId="5742" xr:uid="{42F6C535-73FD-4D56-912D-86331E5BEC50}"/>
    <cellStyle name="Comma 2 3 2 2 2 3 4 5 2" xfId="42250" xr:uid="{AEA847C5-1D15-4BCC-B505-F2B80098672E}"/>
    <cellStyle name="Comma 2 3 2 2 2 3 4 5 3" xfId="23996" xr:uid="{B5B36A2A-CDDE-4639-887F-29AA8BB23D82}"/>
    <cellStyle name="Comma 2 3 2 2 2 3 4 6" xfId="38600" xr:uid="{2EEE1DFF-4FDA-453B-8FD8-2DCE9287AE85}"/>
    <cellStyle name="Comma 2 3 2 2 2 3 4 7" xfId="20346" xr:uid="{B6FF07A2-5350-4B72-8969-5FF4959BBB99}"/>
    <cellStyle name="Comma 2 3 2 2 2 3 5" xfId="1362" xr:uid="{7F81977A-4C26-4904-B2BC-71AE42ED0506}"/>
    <cellStyle name="Comma 2 3 2 2 2 3 5 2" xfId="15962" xr:uid="{515D2DFB-0004-4CA5-A2DB-1B7DE72327AB}"/>
    <cellStyle name="Comma 2 3 2 2 2 3 5 2 2" xfId="52470" xr:uid="{5F252A8D-BBC4-4310-ACDB-16B1CF48B06F}"/>
    <cellStyle name="Comma 2 3 2 2 2 3 5 2 3" xfId="34216" xr:uid="{AC47186D-5A61-4CB7-95E7-65F134EE76DF}"/>
    <cellStyle name="Comma 2 3 2 2 2 3 5 3" xfId="12312" xr:uid="{21B96E2E-1777-4C65-84DF-548D85697535}"/>
    <cellStyle name="Comma 2 3 2 2 2 3 5 3 2" xfId="48820" xr:uid="{76E40B11-F6E7-4D13-9487-9984FBF09B83}"/>
    <cellStyle name="Comma 2 3 2 2 2 3 5 3 3" xfId="30566" xr:uid="{865E646E-16F1-4FB6-8BA7-C6CF668CDBE7}"/>
    <cellStyle name="Comma 2 3 2 2 2 3 5 4" xfId="8662" xr:uid="{D5020515-91CE-43FF-8C58-D7F07F72CD7B}"/>
    <cellStyle name="Comma 2 3 2 2 2 3 5 4 2" xfId="45170" xr:uid="{D45E4E7A-9D1C-410F-9F5F-4C7C6E7BED0C}"/>
    <cellStyle name="Comma 2 3 2 2 2 3 5 4 3" xfId="26916" xr:uid="{03CA5F68-6F1A-43EE-9DEE-BCE4B7BFADEC}"/>
    <cellStyle name="Comma 2 3 2 2 2 3 5 5" xfId="5012" xr:uid="{8BF8B995-1F79-49D6-AADE-8537729AF6AD}"/>
    <cellStyle name="Comma 2 3 2 2 2 3 5 5 2" xfId="41520" xr:uid="{1C80709E-25AA-4AFC-B306-5A052DC6AB0A}"/>
    <cellStyle name="Comma 2 3 2 2 2 3 5 5 3" xfId="23266" xr:uid="{ADA67922-4E2F-4AFF-B27B-968B9887BE54}"/>
    <cellStyle name="Comma 2 3 2 2 2 3 5 6" xfId="37870" xr:uid="{FEB70BEB-F755-452E-A7DC-B3C593E74CB6}"/>
    <cellStyle name="Comma 2 3 2 2 2 3 5 7" xfId="19616" xr:uid="{E39FCD3C-C0D0-4716-B910-2C055DE0F1CF}"/>
    <cellStyle name="Comma 2 3 2 2 2 3 6" xfId="15232" xr:uid="{76B7FB76-A152-4A44-8801-FA9A2F6FA920}"/>
    <cellStyle name="Comma 2 3 2 2 2 3 6 2" xfId="51740" xr:uid="{C0182205-D21B-4222-A90C-09939E53E199}"/>
    <cellStyle name="Comma 2 3 2 2 2 3 6 3" xfId="33486" xr:uid="{E6A34415-1FF1-42D1-9A46-9C1520C377EA}"/>
    <cellStyle name="Comma 2 3 2 2 2 3 7" xfId="11582" xr:uid="{CB9F54AC-AE54-45B3-AA94-0C76C48ADFAE}"/>
    <cellStyle name="Comma 2 3 2 2 2 3 7 2" xfId="48090" xr:uid="{F2B6383F-B0BA-44B0-8A28-E530F1F68290}"/>
    <cellStyle name="Comma 2 3 2 2 2 3 7 3" xfId="29836" xr:uid="{3441D67E-588C-4E00-9DE7-D7C5E3C64596}"/>
    <cellStyle name="Comma 2 3 2 2 2 3 8" xfId="7932" xr:uid="{1CDBDD9C-1E50-4418-8D47-25D193BF447A}"/>
    <cellStyle name="Comma 2 3 2 2 2 3 8 2" xfId="44440" xr:uid="{08C52E1A-D874-432B-B5BA-B19C61F82FA5}"/>
    <cellStyle name="Comma 2 3 2 2 2 3 8 3" xfId="26186" xr:uid="{87A76A73-CDC0-493F-AAA4-23C3609D6C2C}"/>
    <cellStyle name="Comma 2 3 2 2 2 3 9" xfId="4282" xr:uid="{45A38756-825E-4586-B9F5-819FC5A75532}"/>
    <cellStyle name="Comma 2 3 2 2 2 3 9 2" xfId="40790" xr:uid="{3D7AE4DB-879F-471F-813E-8F02D55CE37B}"/>
    <cellStyle name="Comma 2 3 2 2 2 3 9 3" xfId="22536" xr:uid="{8716D32B-B3DC-43F4-A258-5327AA3D3DB4}"/>
    <cellStyle name="Comma 2 3 2 2 2 4" xfId="528" xr:uid="{EF48A37E-2812-402B-B4B6-FE44BD0CF1B3}"/>
    <cellStyle name="Comma 2 3 2 2 2 4 10" xfId="37036" xr:uid="{0DDEDCB9-6486-4A84-8519-8A0F5B0021A8}"/>
    <cellStyle name="Comma 2 3 2 2 2 4 11" xfId="18782" xr:uid="{806206DA-BEB3-42CB-B7FE-58FCE2DA55F8}"/>
    <cellStyle name="Comma 2 3 2 2 2 4 2" xfId="3448" xr:uid="{BE537A54-FF7C-4AB9-A265-EBF159BBA94A}"/>
    <cellStyle name="Comma 2 3 2 2 2 4 2 2" xfId="18048" xr:uid="{955B0D9B-26CC-486B-BDA4-B1131C0C8D8E}"/>
    <cellStyle name="Comma 2 3 2 2 2 4 2 2 2" xfId="54556" xr:uid="{0410E181-19B1-4373-95F0-DF4469B52F51}"/>
    <cellStyle name="Comma 2 3 2 2 2 4 2 2 3" xfId="36302" xr:uid="{25721082-BC77-4004-BC05-3494EDAAD11D}"/>
    <cellStyle name="Comma 2 3 2 2 2 4 2 3" xfId="14398" xr:uid="{2BEF06C5-0814-42EF-AC85-2639C3D43C4D}"/>
    <cellStyle name="Comma 2 3 2 2 2 4 2 3 2" xfId="50906" xr:uid="{1083D779-EBCD-4510-B702-A2D7FAC8532B}"/>
    <cellStyle name="Comma 2 3 2 2 2 4 2 3 3" xfId="32652" xr:uid="{2FDDCDC7-0FB9-41FC-B250-B0E4438F7125}"/>
    <cellStyle name="Comma 2 3 2 2 2 4 2 4" xfId="10748" xr:uid="{4D5653C8-737B-4BF6-BA2A-197CC46986A2}"/>
    <cellStyle name="Comma 2 3 2 2 2 4 2 4 2" xfId="47256" xr:uid="{ECBDE36A-7AFC-4B93-A0A6-0D1AB0858247}"/>
    <cellStyle name="Comma 2 3 2 2 2 4 2 4 3" xfId="29002" xr:uid="{0FC58929-E90D-493B-8AF7-1D8B047466D9}"/>
    <cellStyle name="Comma 2 3 2 2 2 4 2 5" xfId="7098" xr:uid="{C198BEC7-2147-488B-BC96-802ADD3C4FF6}"/>
    <cellStyle name="Comma 2 3 2 2 2 4 2 5 2" xfId="43606" xr:uid="{09AC8D8E-ECB2-4C37-82A7-94544B2757D5}"/>
    <cellStyle name="Comma 2 3 2 2 2 4 2 5 3" xfId="25352" xr:uid="{D9A32E9C-FD2B-423F-86F9-369839ACCF52}"/>
    <cellStyle name="Comma 2 3 2 2 2 4 2 6" xfId="39956" xr:uid="{FDD609D1-B1B9-4045-B558-B05F53F27B97}"/>
    <cellStyle name="Comma 2 3 2 2 2 4 2 7" xfId="21702" xr:uid="{CABE7FC4-3A5F-4E8E-AB13-E45D2B3525AA}"/>
    <cellStyle name="Comma 2 3 2 2 2 4 3" xfId="2718" xr:uid="{3CCCBD85-C444-4F32-9D6C-74E3736E2743}"/>
    <cellStyle name="Comma 2 3 2 2 2 4 3 2" xfId="17318" xr:uid="{C58F0DCF-8D30-4D68-8F06-19AE2ACA2575}"/>
    <cellStyle name="Comma 2 3 2 2 2 4 3 2 2" xfId="53826" xr:uid="{0FA452AC-3793-4F54-9E49-20A92D941E3E}"/>
    <cellStyle name="Comma 2 3 2 2 2 4 3 2 3" xfId="35572" xr:uid="{C252F93B-E4B6-4E26-8301-92E6B6819076}"/>
    <cellStyle name="Comma 2 3 2 2 2 4 3 3" xfId="13668" xr:uid="{5E15E281-3BAB-4989-A029-18F6E435B647}"/>
    <cellStyle name="Comma 2 3 2 2 2 4 3 3 2" xfId="50176" xr:uid="{A027794B-6A17-4425-B1F1-6955200FB72C}"/>
    <cellStyle name="Comma 2 3 2 2 2 4 3 3 3" xfId="31922" xr:uid="{97519B49-E7DC-4179-BD80-382169E95CAB}"/>
    <cellStyle name="Comma 2 3 2 2 2 4 3 4" xfId="10018" xr:uid="{DF1AFAEB-4B72-4308-BADB-7AEA8F336200}"/>
    <cellStyle name="Comma 2 3 2 2 2 4 3 4 2" xfId="46526" xr:uid="{F52202E1-1C3A-4DD0-B951-A0A5860D902D}"/>
    <cellStyle name="Comma 2 3 2 2 2 4 3 4 3" xfId="28272" xr:uid="{51F69410-961B-4800-91BD-835377B70EF9}"/>
    <cellStyle name="Comma 2 3 2 2 2 4 3 5" xfId="6368" xr:uid="{753741C1-B6F8-4862-A1A5-9CB065A026BA}"/>
    <cellStyle name="Comma 2 3 2 2 2 4 3 5 2" xfId="42876" xr:uid="{C01DDD43-FCE1-49C8-8C75-8184596F44D5}"/>
    <cellStyle name="Comma 2 3 2 2 2 4 3 5 3" xfId="24622" xr:uid="{D6998B3D-450D-4DF8-A7EC-007D2034E9B4}"/>
    <cellStyle name="Comma 2 3 2 2 2 4 3 6" xfId="39226" xr:uid="{55B983B1-B966-46D0-8AD0-6D3029AC29D0}"/>
    <cellStyle name="Comma 2 3 2 2 2 4 3 7" xfId="20972" xr:uid="{4A382AA4-7BFC-4C4E-983D-FB92D2FF8A83}"/>
    <cellStyle name="Comma 2 3 2 2 2 4 4" xfId="1988" xr:uid="{785A124E-9B58-4D6E-9D90-75BE4A88F18D}"/>
    <cellStyle name="Comma 2 3 2 2 2 4 4 2" xfId="16588" xr:uid="{438B2D9F-4841-4CC2-8CB5-B7CA98D6784D}"/>
    <cellStyle name="Comma 2 3 2 2 2 4 4 2 2" xfId="53096" xr:uid="{3F3F59BC-41A6-49F7-A31C-E8DFAEFB26F8}"/>
    <cellStyle name="Comma 2 3 2 2 2 4 4 2 3" xfId="34842" xr:uid="{D659FE51-9097-4799-AD6D-768BE823C848}"/>
    <cellStyle name="Comma 2 3 2 2 2 4 4 3" xfId="12938" xr:uid="{51C2A2C2-DFBF-4FE0-A354-D34F65F8FC92}"/>
    <cellStyle name="Comma 2 3 2 2 2 4 4 3 2" xfId="49446" xr:uid="{25631D9C-6CC2-49F0-A2E5-4EB6F32A62F3}"/>
    <cellStyle name="Comma 2 3 2 2 2 4 4 3 3" xfId="31192" xr:uid="{A7FA136C-CCDB-49F9-9F23-748C00A6B319}"/>
    <cellStyle name="Comma 2 3 2 2 2 4 4 4" xfId="9288" xr:uid="{143AA1A0-8F05-418D-A0AE-70CA18B9D345}"/>
    <cellStyle name="Comma 2 3 2 2 2 4 4 4 2" xfId="45796" xr:uid="{4BCC6051-EFD4-4082-AFE0-CA882910E690}"/>
    <cellStyle name="Comma 2 3 2 2 2 4 4 4 3" xfId="27542" xr:uid="{AA11ACFC-282E-4C2B-AAB4-3266924D8646}"/>
    <cellStyle name="Comma 2 3 2 2 2 4 4 5" xfId="5638" xr:uid="{4090DFE7-74C1-4F97-B25D-5A5F92C10F2A}"/>
    <cellStyle name="Comma 2 3 2 2 2 4 4 5 2" xfId="42146" xr:uid="{12691000-6CAA-47E4-81B9-4648B316CCCB}"/>
    <cellStyle name="Comma 2 3 2 2 2 4 4 5 3" xfId="23892" xr:uid="{5ECD254C-9528-45BE-B5C0-83E207924B18}"/>
    <cellStyle name="Comma 2 3 2 2 2 4 4 6" xfId="38496" xr:uid="{771882FF-6872-4DBC-87F9-AA0DFE619B4F}"/>
    <cellStyle name="Comma 2 3 2 2 2 4 4 7" xfId="20242" xr:uid="{1660AF36-A14A-4B6E-B7CD-55439568577A}"/>
    <cellStyle name="Comma 2 3 2 2 2 4 5" xfId="1258" xr:uid="{F59E26A3-3E9C-4A18-901E-35F2A327D86E}"/>
    <cellStyle name="Comma 2 3 2 2 2 4 5 2" xfId="15858" xr:uid="{0C131198-F292-4116-BE3D-5DAB9BBE9D82}"/>
    <cellStyle name="Comma 2 3 2 2 2 4 5 2 2" xfId="52366" xr:uid="{166229E3-A861-4C09-BABE-10A854EF3C53}"/>
    <cellStyle name="Comma 2 3 2 2 2 4 5 2 3" xfId="34112" xr:uid="{A015F817-8415-44DB-8974-492B6D357FB4}"/>
    <cellStyle name="Comma 2 3 2 2 2 4 5 3" xfId="12208" xr:uid="{E27245A9-808A-438F-8D4A-F0B7341EC246}"/>
    <cellStyle name="Comma 2 3 2 2 2 4 5 3 2" xfId="48716" xr:uid="{5A66974C-3574-452E-9BF3-68FB3A9BE4AD}"/>
    <cellStyle name="Comma 2 3 2 2 2 4 5 3 3" xfId="30462" xr:uid="{B5C070A7-E120-4A69-A0AE-2F7EFC8B1782}"/>
    <cellStyle name="Comma 2 3 2 2 2 4 5 4" xfId="8558" xr:uid="{69439C68-75A9-429B-8CA8-8EEC2EEC03B7}"/>
    <cellStyle name="Comma 2 3 2 2 2 4 5 4 2" xfId="45066" xr:uid="{E1A2E7C4-15D3-439F-B1AB-C72C0F8D815F}"/>
    <cellStyle name="Comma 2 3 2 2 2 4 5 4 3" xfId="26812" xr:uid="{0FFCDD04-B1A2-4E91-BF2D-717987EC089D}"/>
    <cellStyle name="Comma 2 3 2 2 2 4 5 5" xfId="4908" xr:uid="{37C0A67D-CF73-4374-8818-1BA1A18FAD97}"/>
    <cellStyle name="Comma 2 3 2 2 2 4 5 5 2" xfId="41416" xr:uid="{53FA6672-F358-4D4C-95BC-6B78F9A888E1}"/>
    <cellStyle name="Comma 2 3 2 2 2 4 5 5 3" xfId="23162" xr:uid="{975C43A9-5C08-4AA6-8ED6-3EBB6907FF5F}"/>
    <cellStyle name="Comma 2 3 2 2 2 4 5 6" xfId="37766" xr:uid="{DA1F7C2A-118F-40DD-B94A-FF15BC3704B8}"/>
    <cellStyle name="Comma 2 3 2 2 2 4 5 7" xfId="19512" xr:uid="{B0C00AB8-16D1-4BDB-A183-9BD791D4A343}"/>
    <cellStyle name="Comma 2 3 2 2 2 4 6" xfId="15128" xr:uid="{991BEEDA-991C-4F2E-97BC-2CBEC20C711F}"/>
    <cellStyle name="Comma 2 3 2 2 2 4 6 2" xfId="51636" xr:uid="{D5BAD768-9DDB-4D06-9933-2544BC1DB9C9}"/>
    <cellStyle name="Comma 2 3 2 2 2 4 6 3" xfId="33382" xr:uid="{5CE05DD4-C9F5-4096-AC15-AED57B1370C0}"/>
    <cellStyle name="Comma 2 3 2 2 2 4 7" xfId="11478" xr:uid="{52A80B03-8517-4EF4-BE87-EB7B3F3E3498}"/>
    <cellStyle name="Comma 2 3 2 2 2 4 7 2" xfId="47986" xr:uid="{9089AB2A-2970-4A5D-ABC3-B147FC93AF5E}"/>
    <cellStyle name="Comma 2 3 2 2 2 4 7 3" xfId="29732" xr:uid="{67605D82-372A-4354-81BC-623EDB1452DD}"/>
    <cellStyle name="Comma 2 3 2 2 2 4 8" xfId="7828" xr:uid="{136B627E-D0BD-44BD-822A-9D0E15AD4960}"/>
    <cellStyle name="Comma 2 3 2 2 2 4 8 2" xfId="44336" xr:uid="{F4443829-6F2A-458B-9CCE-C56EA29AFD00}"/>
    <cellStyle name="Comma 2 3 2 2 2 4 8 3" xfId="26082" xr:uid="{4CD257E3-CB2C-46D0-AD4E-AAA86A23C40E}"/>
    <cellStyle name="Comma 2 3 2 2 2 4 9" xfId="4178" xr:uid="{4F3D84F3-72AE-4E8B-8DCE-4450B2265D14}"/>
    <cellStyle name="Comma 2 3 2 2 2 4 9 2" xfId="40686" xr:uid="{D4A7CF15-7231-4642-AA31-4DCBB4A17DD4}"/>
    <cellStyle name="Comma 2 3 2 2 2 4 9 3" xfId="22432" xr:uid="{59B40AF9-E172-4409-8207-D4E81DE8D048}"/>
    <cellStyle name="Comma 2 3 2 2 2 5" xfId="424" xr:uid="{702BEA94-CB00-4EA7-A119-99E0CAB3C9A3}"/>
    <cellStyle name="Comma 2 3 2 2 2 5 10" xfId="36932" xr:uid="{70B6533E-E87B-4335-B3A3-7E3B3E496BE2}"/>
    <cellStyle name="Comma 2 3 2 2 2 5 11" xfId="18678" xr:uid="{CCA79519-5569-47C1-BA85-3C9717542D14}"/>
    <cellStyle name="Comma 2 3 2 2 2 5 2" xfId="3344" xr:uid="{67A0FFAA-8673-435B-9DA8-E08F5D5C2342}"/>
    <cellStyle name="Comma 2 3 2 2 2 5 2 2" xfId="17944" xr:uid="{AD677057-8555-4D8F-B0AE-9408812ADF8F}"/>
    <cellStyle name="Comma 2 3 2 2 2 5 2 2 2" xfId="54452" xr:uid="{0DDE7E17-8098-4AA1-AB9A-C4C852FF9330}"/>
    <cellStyle name="Comma 2 3 2 2 2 5 2 2 3" xfId="36198" xr:uid="{8911DEB0-3F5A-434A-BD07-AD223A467FCE}"/>
    <cellStyle name="Comma 2 3 2 2 2 5 2 3" xfId="14294" xr:uid="{74FD2C89-47A3-46B1-9505-5FE4EFAD042F}"/>
    <cellStyle name="Comma 2 3 2 2 2 5 2 3 2" xfId="50802" xr:uid="{DCEF875A-0F96-42FE-8BBC-77CCA93CCF9F}"/>
    <cellStyle name="Comma 2 3 2 2 2 5 2 3 3" xfId="32548" xr:uid="{C6931CC2-A760-4417-B8E9-DE2DB308B993}"/>
    <cellStyle name="Comma 2 3 2 2 2 5 2 4" xfId="10644" xr:uid="{980DB54E-BF2E-4F03-9B76-62D7426987ED}"/>
    <cellStyle name="Comma 2 3 2 2 2 5 2 4 2" xfId="47152" xr:uid="{F24DE3E8-38F2-4E0C-B08A-7D9A2C8C4103}"/>
    <cellStyle name="Comma 2 3 2 2 2 5 2 4 3" xfId="28898" xr:uid="{83364A64-8504-46C9-80DC-96D4B4DBAF31}"/>
    <cellStyle name="Comma 2 3 2 2 2 5 2 5" xfId="6994" xr:uid="{7AE13139-CC5B-41AF-B467-849C97518EF5}"/>
    <cellStyle name="Comma 2 3 2 2 2 5 2 5 2" xfId="43502" xr:uid="{730AC593-C2F0-40E5-8617-AB768E255332}"/>
    <cellStyle name="Comma 2 3 2 2 2 5 2 5 3" xfId="25248" xr:uid="{FA24DFA4-1A4F-4D7F-A70A-CE567233F947}"/>
    <cellStyle name="Comma 2 3 2 2 2 5 2 6" xfId="39852" xr:uid="{008AAB88-40E0-49DF-9631-A3631EBEFAE2}"/>
    <cellStyle name="Comma 2 3 2 2 2 5 2 7" xfId="21598" xr:uid="{2586BDF3-8A6F-4E8A-9843-0024CFE7420B}"/>
    <cellStyle name="Comma 2 3 2 2 2 5 3" xfId="2614" xr:uid="{6248572C-2BAC-4FFE-83B8-4514A4813634}"/>
    <cellStyle name="Comma 2 3 2 2 2 5 3 2" xfId="17214" xr:uid="{046A52A9-D15C-4631-9D71-CD8B0259BB40}"/>
    <cellStyle name="Comma 2 3 2 2 2 5 3 2 2" xfId="53722" xr:uid="{5681E307-BF61-49F9-9BC7-8266E6F7F390}"/>
    <cellStyle name="Comma 2 3 2 2 2 5 3 2 3" xfId="35468" xr:uid="{18E8BE2D-31F2-4A39-B20F-4410C719ACA8}"/>
    <cellStyle name="Comma 2 3 2 2 2 5 3 3" xfId="13564" xr:uid="{C963492B-5D4A-4296-914F-9B40AAF068E9}"/>
    <cellStyle name="Comma 2 3 2 2 2 5 3 3 2" xfId="50072" xr:uid="{291558AC-4382-4DC6-984E-314D61F77A2D}"/>
    <cellStyle name="Comma 2 3 2 2 2 5 3 3 3" xfId="31818" xr:uid="{2C0DFAF9-C761-4067-A277-BCFA29DA935C}"/>
    <cellStyle name="Comma 2 3 2 2 2 5 3 4" xfId="9914" xr:uid="{F2304CBE-203B-4393-8072-FB2DA5A83366}"/>
    <cellStyle name="Comma 2 3 2 2 2 5 3 4 2" xfId="46422" xr:uid="{1AE4AB9B-27F8-4A13-B38A-E25A248E5D7F}"/>
    <cellStyle name="Comma 2 3 2 2 2 5 3 4 3" xfId="28168" xr:uid="{A5D424B9-E0CC-4464-AE41-1BACD7E886D7}"/>
    <cellStyle name="Comma 2 3 2 2 2 5 3 5" xfId="6264" xr:uid="{6FA33F2E-4A67-45B7-A941-85862E72AE10}"/>
    <cellStyle name="Comma 2 3 2 2 2 5 3 5 2" xfId="42772" xr:uid="{9843861F-A260-4F35-90D8-1C9B1D3AB698}"/>
    <cellStyle name="Comma 2 3 2 2 2 5 3 5 3" xfId="24518" xr:uid="{545ADDD0-5367-48B3-9707-A5CE795DCBCA}"/>
    <cellStyle name="Comma 2 3 2 2 2 5 3 6" xfId="39122" xr:uid="{F3125BD7-1781-42EA-ADEE-C63F40313024}"/>
    <cellStyle name="Comma 2 3 2 2 2 5 3 7" xfId="20868" xr:uid="{D70CCEC1-189B-460E-B15F-330BE3A3B51B}"/>
    <cellStyle name="Comma 2 3 2 2 2 5 4" xfId="1884" xr:uid="{9D1E1F53-94D4-44DF-A9D2-0158A4544A9E}"/>
    <cellStyle name="Comma 2 3 2 2 2 5 4 2" xfId="16484" xr:uid="{5F93D363-5D3C-44BA-8F70-E4007F3B3085}"/>
    <cellStyle name="Comma 2 3 2 2 2 5 4 2 2" xfId="52992" xr:uid="{39B73A7F-13FD-4B33-AD23-9B79D5908474}"/>
    <cellStyle name="Comma 2 3 2 2 2 5 4 2 3" xfId="34738" xr:uid="{F5619CA3-C461-46AA-84F7-DA808B5D101A}"/>
    <cellStyle name="Comma 2 3 2 2 2 5 4 3" xfId="12834" xr:uid="{897E9180-3177-48F9-A71D-2E91C31DB073}"/>
    <cellStyle name="Comma 2 3 2 2 2 5 4 3 2" xfId="49342" xr:uid="{71C9DFBF-4769-4489-BFFC-EC40B6FDE275}"/>
    <cellStyle name="Comma 2 3 2 2 2 5 4 3 3" xfId="31088" xr:uid="{9D549AF3-52A1-4F05-B84E-5B68306BB517}"/>
    <cellStyle name="Comma 2 3 2 2 2 5 4 4" xfId="9184" xr:uid="{972A6D30-1463-4F17-B7B1-A77C27103C0F}"/>
    <cellStyle name="Comma 2 3 2 2 2 5 4 4 2" xfId="45692" xr:uid="{148BD62F-B1F4-4594-9A6D-8FDAA2FBC90B}"/>
    <cellStyle name="Comma 2 3 2 2 2 5 4 4 3" xfId="27438" xr:uid="{94610844-0747-4D79-B161-B80DA0E8F5FA}"/>
    <cellStyle name="Comma 2 3 2 2 2 5 4 5" xfId="5534" xr:uid="{2EE93528-5E8C-41C2-BA61-979FFD12C111}"/>
    <cellStyle name="Comma 2 3 2 2 2 5 4 5 2" xfId="42042" xr:uid="{16394AC0-4D26-47B5-9892-879631D6E4AE}"/>
    <cellStyle name="Comma 2 3 2 2 2 5 4 5 3" xfId="23788" xr:uid="{3C73BC46-C1AB-4D55-A437-57DEDF8A97A1}"/>
    <cellStyle name="Comma 2 3 2 2 2 5 4 6" xfId="38392" xr:uid="{8EF727AC-715B-4101-AA74-E7087DB474BB}"/>
    <cellStyle name="Comma 2 3 2 2 2 5 4 7" xfId="20138" xr:uid="{675C1D50-6F44-4146-A35A-0DC40D384A48}"/>
    <cellStyle name="Comma 2 3 2 2 2 5 5" xfId="1154" xr:uid="{6ECFB3F0-55B8-43DE-BED2-001E623CC64D}"/>
    <cellStyle name="Comma 2 3 2 2 2 5 5 2" xfId="15754" xr:uid="{A0C609B8-26FC-42EA-9F86-FF5563B3130A}"/>
    <cellStyle name="Comma 2 3 2 2 2 5 5 2 2" xfId="52262" xr:uid="{D24F4BF3-6DFB-4B69-850F-642A9B82FC39}"/>
    <cellStyle name="Comma 2 3 2 2 2 5 5 2 3" xfId="34008" xr:uid="{7BE2E332-1292-4BF4-976A-7C305AED056D}"/>
    <cellStyle name="Comma 2 3 2 2 2 5 5 3" xfId="12104" xr:uid="{57D58B34-A377-4F0E-8469-7E545A185ACE}"/>
    <cellStyle name="Comma 2 3 2 2 2 5 5 3 2" xfId="48612" xr:uid="{B5E7EB55-232D-4E25-B0D1-2E9C88BB5AB0}"/>
    <cellStyle name="Comma 2 3 2 2 2 5 5 3 3" xfId="30358" xr:uid="{EE736754-4A0B-470C-BEAC-7EEB17BC4DED}"/>
    <cellStyle name="Comma 2 3 2 2 2 5 5 4" xfId="8454" xr:uid="{C307E15F-2304-4986-AF69-4D1A15BDD9FD}"/>
    <cellStyle name="Comma 2 3 2 2 2 5 5 4 2" xfId="44962" xr:uid="{3DD572DB-3929-40BC-9948-64E3B959D675}"/>
    <cellStyle name="Comma 2 3 2 2 2 5 5 4 3" xfId="26708" xr:uid="{8D94FC7D-49DF-461D-8538-C5DB434B4642}"/>
    <cellStyle name="Comma 2 3 2 2 2 5 5 5" xfId="4804" xr:uid="{4112EDDC-2B0E-459E-99FA-6CD08E485210}"/>
    <cellStyle name="Comma 2 3 2 2 2 5 5 5 2" xfId="41312" xr:uid="{8F4FEB75-5FC9-4488-A912-C034CF172613}"/>
    <cellStyle name="Comma 2 3 2 2 2 5 5 5 3" xfId="23058" xr:uid="{93B8CD0C-6F25-4072-A424-2297FA0B0F4F}"/>
    <cellStyle name="Comma 2 3 2 2 2 5 5 6" xfId="37662" xr:uid="{E9F33631-ED8A-4346-A0BE-83041BB7A3A6}"/>
    <cellStyle name="Comma 2 3 2 2 2 5 5 7" xfId="19408" xr:uid="{AB90ABD3-BEBE-4F2B-8CB2-98BA766633CA}"/>
    <cellStyle name="Comma 2 3 2 2 2 5 6" xfId="15024" xr:uid="{20FB7A34-E217-4105-A622-A8E06DC4B39A}"/>
    <cellStyle name="Comma 2 3 2 2 2 5 6 2" xfId="51532" xr:uid="{01C615DA-97CB-4615-9A4A-E9320E6644F2}"/>
    <cellStyle name="Comma 2 3 2 2 2 5 6 3" xfId="33278" xr:uid="{91ADF435-DB3B-490E-952D-F9C92232044E}"/>
    <cellStyle name="Comma 2 3 2 2 2 5 7" xfId="11374" xr:uid="{481C960F-456E-4D2E-8B1B-60D1CC6EE1F9}"/>
    <cellStyle name="Comma 2 3 2 2 2 5 7 2" xfId="47882" xr:uid="{EA1B32B3-0E30-4ABC-9A84-42965C47A328}"/>
    <cellStyle name="Comma 2 3 2 2 2 5 7 3" xfId="29628" xr:uid="{542788CA-7C6A-4714-8110-3A02FD73DCF8}"/>
    <cellStyle name="Comma 2 3 2 2 2 5 8" xfId="7724" xr:uid="{6B6599DC-0A0E-4D2E-94AE-C325959C8E3D}"/>
    <cellStyle name="Comma 2 3 2 2 2 5 8 2" xfId="44232" xr:uid="{A36ADBBD-8CCD-424C-ABD0-285E1F977964}"/>
    <cellStyle name="Comma 2 3 2 2 2 5 8 3" xfId="25978" xr:uid="{BEC336A0-45A1-41EE-BB71-7B6832EEDC6E}"/>
    <cellStyle name="Comma 2 3 2 2 2 5 9" xfId="4074" xr:uid="{2B0FB101-5B13-41F7-9F61-EBE0222EFC57}"/>
    <cellStyle name="Comma 2 3 2 2 2 5 9 2" xfId="40582" xr:uid="{07710252-4335-47D5-A581-1E4A94904A8B}"/>
    <cellStyle name="Comma 2 3 2 2 2 5 9 3" xfId="22328" xr:uid="{74343909-0AD5-419B-AAF4-C32285B2DD7D}"/>
    <cellStyle name="Comma 2 3 2 2 2 6" xfId="320" xr:uid="{BEBE0FCF-B700-49DE-B794-F4E8056582AE}"/>
    <cellStyle name="Comma 2 3 2 2 2 6 10" xfId="36828" xr:uid="{DDD7CFA9-66D4-4739-8AAE-C40583F16A6F}"/>
    <cellStyle name="Comma 2 3 2 2 2 6 11" xfId="18574" xr:uid="{1F5EC333-B00B-49B5-A3B6-1070473C2808}"/>
    <cellStyle name="Comma 2 3 2 2 2 6 2" xfId="3240" xr:uid="{F0D822BF-BEB0-48A3-9944-0085EC982C5E}"/>
    <cellStyle name="Comma 2 3 2 2 2 6 2 2" xfId="17840" xr:uid="{9AAA815C-FCE3-4B06-AFB9-775D665EC87A}"/>
    <cellStyle name="Comma 2 3 2 2 2 6 2 2 2" xfId="54348" xr:uid="{DF25E7A7-1882-4B33-B97F-4078B1C8D5CF}"/>
    <cellStyle name="Comma 2 3 2 2 2 6 2 2 3" xfId="36094" xr:uid="{D43B5004-2D96-4BB5-9F9F-5CE7A0CAD064}"/>
    <cellStyle name="Comma 2 3 2 2 2 6 2 3" xfId="14190" xr:uid="{6DE40293-4EE8-459F-9AB9-FD901A23DD03}"/>
    <cellStyle name="Comma 2 3 2 2 2 6 2 3 2" xfId="50698" xr:uid="{21AF6F39-A937-49A6-83C6-0823596EEE00}"/>
    <cellStyle name="Comma 2 3 2 2 2 6 2 3 3" xfId="32444" xr:uid="{111A2335-3F93-4390-B405-022CCC9EB318}"/>
    <cellStyle name="Comma 2 3 2 2 2 6 2 4" xfId="10540" xr:uid="{0F29D6B2-4949-4F9C-BB0E-FC0C294C116F}"/>
    <cellStyle name="Comma 2 3 2 2 2 6 2 4 2" xfId="47048" xr:uid="{B3B22A7F-A5BA-4C0F-B260-D3F0A39404C5}"/>
    <cellStyle name="Comma 2 3 2 2 2 6 2 4 3" xfId="28794" xr:uid="{F40D16BE-03FD-40B0-A368-0CF7611F01F5}"/>
    <cellStyle name="Comma 2 3 2 2 2 6 2 5" xfId="6890" xr:uid="{EDBA8BE8-6103-40CE-8B34-4C2065B81C1D}"/>
    <cellStyle name="Comma 2 3 2 2 2 6 2 5 2" xfId="43398" xr:uid="{8040D3B2-ABDE-44C7-BA27-FA7796C77C3B}"/>
    <cellStyle name="Comma 2 3 2 2 2 6 2 5 3" xfId="25144" xr:uid="{1DE7230C-79B9-4D08-A780-381E80573C9D}"/>
    <cellStyle name="Comma 2 3 2 2 2 6 2 6" xfId="39748" xr:uid="{1BED0BE5-4CBA-45E4-AF85-BD614BA9CB31}"/>
    <cellStyle name="Comma 2 3 2 2 2 6 2 7" xfId="21494" xr:uid="{BD97EABA-465D-44DA-B3B7-93185E843322}"/>
    <cellStyle name="Comma 2 3 2 2 2 6 3" xfId="2510" xr:uid="{AF66B213-F1CA-496D-B114-939147F43103}"/>
    <cellStyle name="Comma 2 3 2 2 2 6 3 2" xfId="17110" xr:uid="{DEC97FC2-8F82-4BDD-A2B3-36417B6E1157}"/>
    <cellStyle name="Comma 2 3 2 2 2 6 3 2 2" xfId="53618" xr:uid="{46652F1D-0E7F-4D3D-8A2A-518E03795CBB}"/>
    <cellStyle name="Comma 2 3 2 2 2 6 3 2 3" xfId="35364" xr:uid="{5E77904E-DA5B-429B-894C-7A471492D354}"/>
    <cellStyle name="Comma 2 3 2 2 2 6 3 3" xfId="13460" xr:uid="{95638311-2228-45B3-978E-17783F3A2D6B}"/>
    <cellStyle name="Comma 2 3 2 2 2 6 3 3 2" xfId="49968" xr:uid="{0303D4F3-E79C-4BA1-A69F-DD394FA667D8}"/>
    <cellStyle name="Comma 2 3 2 2 2 6 3 3 3" xfId="31714" xr:uid="{FB31A4E0-BB91-4618-9866-52840A4C585E}"/>
    <cellStyle name="Comma 2 3 2 2 2 6 3 4" xfId="9810" xr:uid="{0B82BCB5-6FCE-42E0-BF42-14AA0ACDD3C9}"/>
    <cellStyle name="Comma 2 3 2 2 2 6 3 4 2" xfId="46318" xr:uid="{6AC2C3C7-5939-466B-881E-1FD695F5D262}"/>
    <cellStyle name="Comma 2 3 2 2 2 6 3 4 3" xfId="28064" xr:uid="{3970BBDA-D96C-458A-B92A-540D45333996}"/>
    <cellStyle name="Comma 2 3 2 2 2 6 3 5" xfId="6160" xr:uid="{BEBFD6EF-C836-42E0-8AC7-1F320166238F}"/>
    <cellStyle name="Comma 2 3 2 2 2 6 3 5 2" xfId="42668" xr:uid="{A3524EA8-A77E-4FB8-B295-49F02C0E5EEA}"/>
    <cellStyle name="Comma 2 3 2 2 2 6 3 5 3" xfId="24414" xr:uid="{39352DFE-3E7E-480A-9142-AFD82A0225B3}"/>
    <cellStyle name="Comma 2 3 2 2 2 6 3 6" xfId="39018" xr:uid="{0136FDA7-D22C-4583-BF77-7060987A448C}"/>
    <cellStyle name="Comma 2 3 2 2 2 6 3 7" xfId="20764" xr:uid="{B0CDC923-93C5-484D-86F7-C4E874BBC8B0}"/>
    <cellStyle name="Comma 2 3 2 2 2 6 4" xfId="1780" xr:uid="{E7BCC9B2-4D52-477F-8B51-A384A0ED7A32}"/>
    <cellStyle name="Comma 2 3 2 2 2 6 4 2" xfId="16380" xr:uid="{6F48AF34-9ADA-4B84-9375-5971313BD819}"/>
    <cellStyle name="Comma 2 3 2 2 2 6 4 2 2" xfId="52888" xr:uid="{F5D3FBD2-29FA-4218-AD84-22872B36101B}"/>
    <cellStyle name="Comma 2 3 2 2 2 6 4 2 3" xfId="34634" xr:uid="{A87EA629-4111-48BE-8851-BD59DF746021}"/>
    <cellStyle name="Comma 2 3 2 2 2 6 4 3" xfId="12730" xr:uid="{6AE0A304-ACB0-49CD-AF4A-54F641E6305E}"/>
    <cellStyle name="Comma 2 3 2 2 2 6 4 3 2" xfId="49238" xr:uid="{50C9947B-AC25-4EC5-B116-A918B0DDEDB9}"/>
    <cellStyle name="Comma 2 3 2 2 2 6 4 3 3" xfId="30984" xr:uid="{2C1AD091-09D2-4758-A85F-5A6AD801B189}"/>
    <cellStyle name="Comma 2 3 2 2 2 6 4 4" xfId="9080" xr:uid="{EC083E32-E268-40C1-8997-5C414059ACCC}"/>
    <cellStyle name="Comma 2 3 2 2 2 6 4 4 2" xfId="45588" xr:uid="{C8F829A5-9B46-4474-AD2A-AECF47B96DF9}"/>
    <cellStyle name="Comma 2 3 2 2 2 6 4 4 3" xfId="27334" xr:uid="{58BE1E8E-2AFE-4F0C-A42D-04DB30E4BE42}"/>
    <cellStyle name="Comma 2 3 2 2 2 6 4 5" xfId="5430" xr:uid="{06E9D31C-40BD-44F8-ADA7-1D22863FF02F}"/>
    <cellStyle name="Comma 2 3 2 2 2 6 4 5 2" xfId="41938" xr:uid="{1971D351-108D-4629-8A9A-2BD525A53EA3}"/>
    <cellStyle name="Comma 2 3 2 2 2 6 4 5 3" xfId="23684" xr:uid="{026A539A-B19E-433E-9215-111769F33D7D}"/>
    <cellStyle name="Comma 2 3 2 2 2 6 4 6" xfId="38288" xr:uid="{5372411C-1045-43A4-A464-C72B7501BD8A}"/>
    <cellStyle name="Comma 2 3 2 2 2 6 4 7" xfId="20034" xr:uid="{2FBAE811-1367-4359-826C-92C8B6A3430C}"/>
    <cellStyle name="Comma 2 3 2 2 2 6 5" xfId="1050" xr:uid="{C4A0391E-8FE9-4853-9918-EE4D1D8D98E9}"/>
    <cellStyle name="Comma 2 3 2 2 2 6 5 2" xfId="15650" xr:uid="{B2C305EA-0999-4C2C-A5A9-9DAD275478A5}"/>
    <cellStyle name="Comma 2 3 2 2 2 6 5 2 2" xfId="52158" xr:uid="{4C835986-5382-42B4-9293-A8DDEE31B60E}"/>
    <cellStyle name="Comma 2 3 2 2 2 6 5 2 3" xfId="33904" xr:uid="{5EF94870-E4B8-40BD-9F2A-70220B5BEC39}"/>
    <cellStyle name="Comma 2 3 2 2 2 6 5 3" xfId="12000" xr:uid="{A5DAF007-9A4A-4C9A-8F88-54AF471EBCE7}"/>
    <cellStyle name="Comma 2 3 2 2 2 6 5 3 2" xfId="48508" xr:uid="{461DAA85-B33F-4372-99D7-96C461F2FD66}"/>
    <cellStyle name="Comma 2 3 2 2 2 6 5 3 3" xfId="30254" xr:uid="{357ADD53-9D00-4ECA-93CB-B6113BD66149}"/>
    <cellStyle name="Comma 2 3 2 2 2 6 5 4" xfId="8350" xr:uid="{6ED3851D-063D-4F19-B18B-5A94452BE6B2}"/>
    <cellStyle name="Comma 2 3 2 2 2 6 5 4 2" xfId="44858" xr:uid="{CEDF2C62-E3C0-48F0-8C71-0FE6FCDEC9C8}"/>
    <cellStyle name="Comma 2 3 2 2 2 6 5 4 3" xfId="26604" xr:uid="{1DCCFEF6-F46D-455E-A4CA-09E3A8BF677C}"/>
    <cellStyle name="Comma 2 3 2 2 2 6 5 5" xfId="4700" xr:uid="{D49FE2E9-1C49-49DF-85A1-64ED6879110D}"/>
    <cellStyle name="Comma 2 3 2 2 2 6 5 5 2" xfId="41208" xr:uid="{75568874-F3C7-4B37-8F2A-D19B7DAEB5C5}"/>
    <cellStyle name="Comma 2 3 2 2 2 6 5 5 3" xfId="22954" xr:uid="{1B530FD1-970B-4056-A453-C3FFF901CC31}"/>
    <cellStyle name="Comma 2 3 2 2 2 6 5 6" xfId="37558" xr:uid="{C3BFE506-D1B5-4F5C-BA45-600190A0A51E}"/>
    <cellStyle name="Comma 2 3 2 2 2 6 5 7" xfId="19304" xr:uid="{3CA3ADA4-CF0C-477B-8CBA-D344C11A5A65}"/>
    <cellStyle name="Comma 2 3 2 2 2 6 6" xfId="14920" xr:uid="{BE8C3537-7232-4A8E-8168-9E8946C2FCDD}"/>
    <cellStyle name="Comma 2 3 2 2 2 6 6 2" xfId="51428" xr:uid="{2DDA2428-4FBC-436D-8BBA-DC2B4B9FCF25}"/>
    <cellStyle name="Comma 2 3 2 2 2 6 6 3" xfId="33174" xr:uid="{749F19BE-2ED7-4E26-BCBF-664095EF1A8A}"/>
    <cellStyle name="Comma 2 3 2 2 2 6 7" xfId="11270" xr:uid="{9B940918-C4DE-455F-99B7-58CBBD4643CB}"/>
    <cellStyle name="Comma 2 3 2 2 2 6 7 2" xfId="47778" xr:uid="{6E8D7938-84AE-4C38-B922-F40994938035}"/>
    <cellStyle name="Comma 2 3 2 2 2 6 7 3" xfId="29524" xr:uid="{6FDFFF2F-2DD7-4AC7-84AF-934C74A4F508}"/>
    <cellStyle name="Comma 2 3 2 2 2 6 8" xfId="7620" xr:uid="{89697E9E-7862-4323-80D0-1D748F20EA8D}"/>
    <cellStyle name="Comma 2 3 2 2 2 6 8 2" xfId="44128" xr:uid="{504FED41-7FA9-4065-BBF8-DB2675A4D426}"/>
    <cellStyle name="Comma 2 3 2 2 2 6 8 3" xfId="25874" xr:uid="{CB427545-6E06-4506-B3A5-F29CAFDF1008}"/>
    <cellStyle name="Comma 2 3 2 2 2 6 9" xfId="3970" xr:uid="{049C4555-E538-48D7-B5B6-F19B8A76AB0E}"/>
    <cellStyle name="Comma 2 3 2 2 2 6 9 2" xfId="40478" xr:uid="{C00E2A50-E969-45D5-B910-7499C24B8D04}"/>
    <cellStyle name="Comma 2 3 2 2 2 6 9 3" xfId="22224" xr:uid="{7AC07364-012C-4F48-A0B5-6A517FE33742}"/>
    <cellStyle name="Comma 2 3 2 2 2 7" xfId="216" xr:uid="{FBAB2FD5-EB1B-4D86-B71D-9462C360797B}"/>
    <cellStyle name="Comma 2 3 2 2 2 7 10" xfId="36724" xr:uid="{274F5379-E0C0-4566-AE22-4126BDE14E55}"/>
    <cellStyle name="Comma 2 3 2 2 2 7 11" xfId="18470" xr:uid="{F4BC7221-B332-4EE3-81EA-8D434089AF21}"/>
    <cellStyle name="Comma 2 3 2 2 2 7 2" xfId="3136" xr:uid="{6F1795CE-BAB6-4657-A9EE-D56E32C34F10}"/>
    <cellStyle name="Comma 2 3 2 2 2 7 2 2" xfId="17736" xr:uid="{84A3B506-D1F0-4883-A2CE-C6689A9AB22B}"/>
    <cellStyle name="Comma 2 3 2 2 2 7 2 2 2" xfId="54244" xr:uid="{F6B73065-26BB-4E8E-AB08-7CABBD84D10E}"/>
    <cellStyle name="Comma 2 3 2 2 2 7 2 2 3" xfId="35990" xr:uid="{59A3F64A-EED2-45F0-9E13-E09D002E9FEF}"/>
    <cellStyle name="Comma 2 3 2 2 2 7 2 3" xfId="14086" xr:uid="{EED7DAA1-AA9A-4393-9776-29091016BD6B}"/>
    <cellStyle name="Comma 2 3 2 2 2 7 2 3 2" xfId="50594" xr:uid="{FA2D4926-D187-4BC4-8A37-2949868A67C6}"/>
    <cellStyle name="Comma 2 3 2 2 2 7 2 3 3" xfId="32340" xr:uid="{B6E90799-7869-4102-B0C7-4AA656F654E6}"/>
    <cellStyle name="Comma 2 3 2 2 2 7 2 4" xfId="10436" xr:uid="{D2716201-715A-4982-997B-908AD5CF427F}"/>
    <cellStyle name="Comma 2 3 2 2 2 7 2 4 2" xfId="46944" xr:uid="{E56CA93A-590A-4E90-92E6-0C664A3F3390}"/>
    <cellStyle name="Comma 2 3 2 2 2 7 2 4 3" xfId="28690" xr:uid="{E7043AA7-9108-44C2-A2BD-10349F23AA1A}"/>
    <cellStyle name="Comma 2 3 2 2 2 7 2 5" xfId="6786" xr:uid="{6AA25742-B317-4776-8C04-A6F187575E9E}"/>
    <cellStyle name="Comma 2 3 2 2 2 7 2 5 2" xfId="43294" xr:uid="{F27EAC88-5C64-490D-B8EE-DD342DB0A8C2}"/>
    <cellStyle name="Comma 2 3 2 2 2 7 2 5 3" xfId="25040" xr:uid="{A74758B5-170C-427D-B9C4-799A50A1156D}"/>
    <cellStyle name="Comma 2 3 2 2 2 7 2 6" xfId="39644" xr:uid="{6C5F383A-F5AE-4837-945A-163F5560E4CC}"/>
    <cellStyle name="Comma 2 3 2 2 2 7 2 7" xfId="21390" xr:uid="{896ECC14-D630-4BDF-B873-D97086665330}"/>
    <cellStyle name="Comma 2 3 2 2 2 7 3" xfId="2406" xr:uid="{570D1E16-80A3-4143-BAB8-5DD5212E3011}"/>
    <cellStyle name="Comma 2 3 2 2 2 7 3 2" xfId="17006" xr:uid="{A16DF723-7310-4227-9EC9-5E75093014A9}"/>
    <cellStyle name="Comma 2 3 2 2 2 7 3 2 2" xfId="53514" xr:uid="{CBF8F9F7-A780-40FC-98D4-158EC0A6DB1C}"/>
    <cellStyle name="Comma 2 3 2 2 2 7 3 2 3" xfId="35260" xr:uid="{442C97A1-85F9-4C75-A10D-DC671824F9BA}"/>
    <cellStyle name="Comma 2 3 2 2 2 7 3 3" xfId="13356" xr:uid="{5C257A00-4E12-4B82-A379-495B3D5396F0}"/>
    <cellStyle name="Comma 2 3 2 2 2 7 3 3 2" xfId="49864" xr:uid="{9ED7483B-4D8A-402E-A201-A92AA2ACFF6F}"/>
    <cellStyle name="Comma 2 3 2 2 2 7 3 3 3" xfId="31610" xr:uid="{F7B16B0A-963C-4EF6-8F4B-14CC28ED53C8}"/>
    <cellStyle name="Comma 2 3 2 2 2 7 3 4" xfId="9706" xr:uid="{5CA1EC6B-DF4A-4CFD-A90D-DB4A7BE04D7E}"/>
    <cellStyle name="Comma 2 3 2 2 2 7 3 4 2" xfId="46214" xr:uid="{03946F51-B112-4C4D-BCB0-3C5517F44A9C}"/>
    <cellStyle name="Comma 2 3 2 2 2 7 3 4 3" xfId="27960" xr:uid="{368B9D58-B9AF-4A44-B603-B6A8A61031CA}"/>
    <cellStyle name="Comma 2 3 2 2 2 7 3 5" xfId="6056" xr:uid="{5B00ADDB-8754-4873-A820-82E6991D115E}"/>
    <cellStyle name="Comma 2 3 2 2 2 7 3 5 2" xfId="42564" xr:uid="{8DA1CEFF-B8CA-4189-BDF0-4BC75E9D444A}"/>
    <cellStyle name="Comma 2 3 2 2 2 7 3 5 3" xfId="24310" xr:uid="{6B61F43E-ADD2-43C6-88C1-AF0B8A3C625E}"/>
    <cellStyle name="Comma 2 3 2 2 2 7 3 6" xfId="38914" xr:uid="{9A68C002-7742-428D-8080-FC895DFE3E39}"/>
    <cellStyle name="Comma 2 3 2 2 2 7 3 7" xfId="20660" xr:uid="{1CE688EC-BBC2-4CDF-8E8E-3CE1208E43D4}"/>
    <cellStyle name="Comma 2 3 2 2 2 7 4" xfId="1676" xr:uid="{B3083959-BFAE-44A2-8EA9-CCD6A1A0FBFF}"/>
    <cellStyle name="Comma 2 3 2 2 2 7 4 2" xfId="16276" xr:uid="{1F7D2015-E11D-4F6F-BE23-762338412C72}"/>
    <cellStyle name="Comma 2 3 2 2 2 7 4 2 2" xfId="52784" xr:uid="{8F177518-3EEA-4E31-B41B-4418283A7F13}"/>
    <cellStyle name="Comma 2 3 2 2 2 7 4 2 3" xfId="34530" xr:uid="{6980D63B-BA6B-4DD0-A64C-34F40243D6FB}"/>
    <cellStyle name="Comma 2 3 2 2 2 7 4 3" xfId="12626" xr:uid="{7C606C5F-86D9-4A49-81DC-54C4724669D2}"/>
    <cellStyle name="Comma 2 3 2 2 2 7 4 3 2" xfId="49134" xr:uid="{E5DC182A-593B-4BB8-B7B0-2CFB7925AA61}"/>
    <cellStyle name="Comma 2 3 2 2 2 7 4 3 3" xfId="30880" xr:uid="{1837CC6B-CB72-42AD-8BAE-411075943391}"/>
    <cellStyle name="Comma 2 3 2 2 2 7 4 4" xfId="8976" xr:uid="{3AE25DFE-2762-4A38-A216-1BF70A8DB07D}"/>
    <cellStyle name="Comma 2 3 2 2 2 7 4 4 2" xfId="45484" xr:uid="{321C5B96-DDF0-464B-A20D-5C8466AC9338}"/>
    <cellStyle name="Comma 2 3 2 2 2 7 4 4 3" xfId="27230" xr:uid="{80E41A54-AFFC-428E-B82A-09772E826429}"/>
    <cellStyle name="Comma 2 3 2 2 2 7 4 5" xfId="5326" xr:uid="{29237125-E4E4-4677-AC15-F3B0DF58313B}"/>
    <cellStyle name="Comma 2 3 2 2 2 7 4 5 2" xfId="41834" xr:uid="{E83136C6-1F3F-413C-B6D9-66C2278381AB}"/>
    <cellStyle name="Comma 2 3 2 2 2 7 4 5 3" xfId="23580" xr:uid="{607E1D0C-FCBE-4419-BD21-6E0F6B954AD1}"/>
    <cellStyle name="Comma 2 3 2 2 2 7 4 6" xfId="38184" xr:uid="{78554A26-F0C7-481B-8DED-C591C44BEFFE}"/>
    <cellStyle name="Comma 2 3 2 2 2 7 4 7" xfId="19930" xr:uid="{699AA15F-62FD-4D09-9FD4-B7513CF23083}"/>
    <cellStyle name="Comma 2 3 2 2 2 7 5" xfId="946" xr:uid="{33A14343-1814-48AA-B7FA-C9EE9DCB0CA4}"/>
    <cellStyle name="Comma 2 3 2 2 2 7 5 2" xfId="15546" xr:uid="{F68007E1-3DF4-42D7-9A6C-3C89DE22F5CE}"/>
    <cellStyle name="Comma 2 3 2 2 2 7 5 2 2" xfId="52054" xr:uid="{E17C9185-A2AD-486E-9336-298AACC2D59A}"/>
    <cellStyle name="Comma 2 3 2 2 2 7 5 2 3" xfId="33800" xr:uid="{8DD5C0C3-13FA-49AB-8D38-525B1F0D70BE}"/>
    <cellStyle name="Comma 2 3 2 2 2 7 5 3" xfId="11896" xr:uid="{742E4020-A41B-4B46-ABA4-E0AB40F305D9}"/>
    <cellStyle name="Comma 2 3 2 2 2 7 5 3 2" xfId="48404" xr:uid="{01AAD349-FD80-4E20-A9FD-CA7C54CF066B}"/>
    <cellStyle name="Comma 2 3 2 2 2 7 5 3 3" xfId="30150" xr:uid="{DC0B553E-5E05-47E0-AF5A-2748850F636D}"/>
    <cellStyle name="Comma 2 3 2 2 2 7 5 4" xfId="8246" xr:uid="{DC30881C-DD62-4081-8321-E1E19F6F0E5E}"/>
    <cellStyle name="Comma 2 3 2 2 2 7 5 4 2" xfId="44754" xr:uid="{956C4F9E-A13D-4DC9-8DC3-AA97FDD3E54F}"/>
    <cellStyle name="Comma 2 3 2 2 2 7 5 4 3" xfId="26500" xr:uid="{90247E9B-E810-4318-A296-658564E5BAAD}"/>
    <cellStyle name="Comma 2 3 2 2 2 7 5 5" xfId="4596" xr:uid="{8F5AA6C5-6BBB-4A1A-BE7D-0BA8B0D9517D}"/>
    <cellStyle name="Comma 2 3 2 2 2 7 5 5 2" xfId="41104" xr:uid="{C7CDBA8F-F04D-49C6-B001-246F4FBF1416}"/>
    <cellStyle name="Comma 2 3 2 2 2 7 5 5 3" xfId="22850" xr:uid="{BE8F3FC9-7134-46DE-9C07-2C682FA576C7}"/>
    <cellStyle name="Comma 2 3 2 2 2 7 5 6" xfId="37454" xr:uid="{92851064-B839-4E3C-A5F8-EDB05C363879}"/>
    <cellStyle name="Comma 2 3 2 2 2 7 5 7" xfId="19200" xr:uid="{26BF0B01-3F3C-40A4-9856-1D993DFC010B}"/>
    <cellStyle name="Comma 2 3 2 2 2 7 6" xfId="14816" xr:uid="{20D40406-00EB-4A57-ADA3-0205124047E6}"/>
    <cellStyle name="Comma 2 3 2 2 2 7 6 2" xfId="51324" xr:uid="{199F6154-A5F7-4782-AB1A-D2872E6155B4}"/>
    <cellStyle name="Comma 2 3 2 2 2 7 6 3" xfId="33070" xr:uid="{E93984E2-91C1-46B5-8FD7-6FCDFA05F096}"/>
    <cellStyle name="Comma 2 3 2 2 2 7 7" xfId="11166" xr:uid="{BCC5EB35-64ED-45DB-9AA5-D76A0B266480}"/>
    <cellStyle name="Comma 2 3 2 2 2 7 7 2" xfId="47674" xr:uid="{867D8E7F-9D87-44F1-96AA-E284D0C11E09}"/>
    <cellStyle name="Comma 2 3 2 2 2 7 7 3" xfId="29420" xr:uid="{30E672FB-05B8-4E51-B6CF-D1CE43D01F83}"/>
    <cellStyle name="Comma 2 3 2 2 2 7 8" xfId="7516" xr:uid="{5A26CD98-CBFE-42A3-ABD8-2E8454A829C1}"/>
    <cellStyle name="Comma 2 3 2 2 2 7 8 2" xfId="44024" xr:uid="{0E96C9E0-6174-499C-BE51-8C4745AE92A4}"/>
    <cellStyle name="Comma 2 3 2 2 2 7 8 3" xfId="25770" xr:uid="{8E788DC1-3AC4-412A-AD45-369504E0C449}"/>
    <cellStyle name="Comma 2 3 2 2 2 7 9" xfId="3866" xr:uid="{0AFBD93F-A219-4B0E-9EAB-DB11CDD8877F}"/>
    <cellStyle name="Comma 2 3 2 2 2 7 9 2" xfId="40374" xr:uid="{E8552078-ED0E-4F78-B705-1C1330CC63E2}"/>
    <cellStyle name="Comma 2 3 2 2 2 7 9 3" xfId="22120" xr:uid="{D19F4C14-0C4C-4F1F-B3B1-F5A8AA52DA9F}"/>
    <cellStyle name="Comma 2 3 2 2 2 8" xfId="3032" xr:uid="{4D78FF03-8F6F-407E-B971-6D46A42E2D07}"/>
    <cellStyle name="Comma 2 3 2 2 2 8 2" xfId="17632" xr:uid="{BAA45E55-6687-433F-8EEB-BFDE9EA14D1B}"/>
    <cellStyle name="Comma 2 3 2 2 2 8 2 2" xfId="54140" xr:uid="{25FB8395-3FE9-4740-B9DF-3B400FC5EDBE}"/>
    <cellStyle name="Comma 2 3 2 2 2 8 2 3" xfId="35886" xr:uid="{2B210A2D-7AA9-4337-916C-D7095FCEB888}"/>
    <cellStyle name="Comma 2 3 2 2 2 8 3" xfId="13982" xr:uid="{A58EF068-880E-43E5-9001-5988CDA41553}"/>
    <cellStyle name="Comma 2 3 2 2 2 8 3 2" xfId="50490" xr:uid="{3DFF899D-1870-4F94-9D91-8B49D346869E}"/>
    <cellStyle name="Comma 2 3 2 2 2 8 3 3" xfId="32236" xr:uid="{2A0F7257-4DCA-493F-8EB5-BB64B3DC5F1A}"/>
    <cellStyle name="Comma 2 3 2 2 2 8 4" xfId="10332" xr:uid="{317BB0D9-000B-45F2-8225-603801CE7775}"/>
    <cellStyle name="Comma 2 3 2 2 2 8 4 2" xfId="46840" xr:uid="{2363348B-76A5-4DD1-84E9-7FFC452EEAA8}"/>
    <cellStyle name="Comma 2 3 2 2 2 8 4 3" xfId="28586" xr:uid="{8216F3F9-B1B5-4B5E-B67E-85C1963F1E4C}"/>
    <cellStyle name="Comma 2 3 2 2 2 8 5" xfId="6682" xr:uid="{2B9959BD-26C1-4839-8791-30A0F3C264C3}"/>
    <cellStyle name="Comma 2 3 2 2 2 8 5 2" xfId="43190" xr:uid="{3A7BA23E-5419-4EE9-BE6E-0DECAFCACB39}"/>
    <cellStyle name="Comma 2 3 2 2 2 8 5 3" xfId="24936" xr:uid="{CE6CD8F9-C838-408C-89D9-0372439D5EBA}"/>
    <cellStyle name="Comma 2 3 2 2 2 8 6" xfId="39540" xr:uid="{FEAA7FD9-2139-491C-9851-2D2868292926}"/>
    <cellStyle name="Comma 2 3 2 2 2 8 7" xfId="21286" xr:uid="{B90801A6-F76C-4503-B66F-78D396ED8118}"/>
    <cellStyle name="Comma 2 3 2 2 2 9" xfId="2302" xr:uid="{82914F6E-D76D-487E-B497-FB9B2C530007}"/>
    <cellStyle name="Comma 2 3 2 2 2 9 2" xfId="16902" xr:uid="{86D8659A-67B0-4467-8FE0-779B6973AEDE}"/>
    <cellStyle name="Comma 2 3 2 2 2 9 2 2" xfId="53410" xr:uid="{8DF676A9-ED9D-4E78-9729-3A1EBCAEEE4E}"/>
    <cellStyle name="Comma 2 3 2 2 2 9 2 3" xfId="35156" xr:uid="{1E9FABFB-8F72-4836-9F90-C8648DD47D14}"/>
    <cellStyle name="Comma 2 3 2 2 2 9 3" xfId="13252" xr:uid="{BB48A034-B8AE-41CC-B556-48B9AB41F96A}"/>
    <cellStyle name="Comma 2 3 2 2 2 9 3 2" xfId="49760" xr:uid="{59563D79-9CDF-4289-B070-6031E775C78C}"/>
    <cellStyle name="Comma 2 3 2 2 2 9 3 3" xfId="31506" xr:uid="{F561E652-D66F-4D0A-9DDA-4864C1C59777}"/>
    <cellStyle name="Comma 2 3 2 2 2 9 4" xfId="9602" xr:uid="{794B2FE2-E6D5-407E-9CED-5B7A71E8AF04}"/>
    <cellStyle name="Comma 2 3 2 2 2 9 4 2" xfId="46110" xr:uid="{AC653085-1F91-4DD6-8B0F-0AD5D003E652}"/>
    <cellStyle name="Comma 2 3 2 2 2 9 4 3" xfId="27856" xr:uid="{E4C8F769-A4B9-47ED-9218-282C226DAFC4}"/>
    <cellStyle name="Comma 2 3 2 2 2 9 5" xfId="5952" xr:uid="{3260B6E6-6822-40D1-8A5B-40CD6F4E202F}"/>
    <cellStyle name="Comma 2 3 2 2 2 9 5 2" xfId="42460" xr:uid="{970D05AA-F924-49B3-A666-4E2DC47BE5EF}"/>
    <cellStyle name="Comma 2 3 2 2 2 9 5 3" xfId="24206" xr:uid="{872E19A4-B45A-4888-B56C-5CF1FD46E56A}"/>
    <cellStyle name="Comma 2 3 2 2 2 9 6" xfId="38810" xr:uid="{3CD1B600-EE1F-4802-8DF7-88F6A8967D81}"/>
    <cellStyle name="Comma 2 3 2 2 2 9 7" xfId="20556" xr:uid="{D01667D0-1856-4F0D-AE9C-F98581B443D4}"/>
    <cellStyle name="Comma 2 3 2 2 3" xfId="77" xr:uid="{C19D507B-BD59-450E-A4CC-9DF82ECB2C95}"/>
    <cellStyle name="Comma 2 3 2 2 3 10" xfId="1540" xr:uid="{FCE69BFD-BF82-48D6-B58A-DD3502901AC5}"/>
    <cellStyle name="Comma 2 3 2 2 3 10 2" xfId="16140" xr:uid="{E026C428-B75F-4A3B-91F0-C55C7A65DB8C}"/>
    <cellStyle name="Comma 2 3 2 2 3 10 2 2" xfId="52648" xr:uid="{D2614529-730F-4A2A-8F6D-20C4AFF31C02}"/>
    <cellStyle name="Comma 2 3 2 2 3 10 2 3" xfId="34394" xr:uid="{6A832157-5F47-40EE-B925-6DF1D64E3B1C}"/>
    <cellStyle name="Comma 2 3 2 2 3 10 3" xfId="12490" xr:uid="{25CC662D-830E-47FB-9C8C-B5C502F38F6E}"/>
    <cellStyle name="Comma 2 3 2 2 3 10 3 2" xfId="48998" xr:uid="{0F2A7029-A62A-449B-BD4D-380FE84D0C5A}"/>
    <cellStyle name="Comma 2 3 2 2 3 10 3 3" xfId="30744" xr:uid="{2DF74D21-1C93-4D63-9A84-1CAD02903CE6}"/>
    <cellStyle name="Comma 2 3 2 2 3 10 4" xfId="8840" xr:uid="{5B28B1D9-6586-4705-83E1-C1F282148764}"/>
    <cellStyle name="Comma 2 3 2 2 3 10 4 2" xfId="45348" xr:uid="{36D54618-AF31-46DC-B819-15DA9762853E}"/>
    <cellStyle name="Comma 2 3 2 2 3 10 4 3" xfId="27094" xr:uid="{BE9EABB2-467D-416E-841B-4C3E2DB7EA7D}"/>
    <cellStyle name="Comma 2 3 2 2 3 10 5" xfId="5190" xr:uid="{79F6904E-AC89-4FBB-A6A0-714E77092D59}"/>
    <cellStyle name="Comma 2 3 2 2 3 10 5 2" xfId="41698" xr:uid="{94350C2F-F824-46A9-ABB7-46FFCDA93652}"/>
    <cellStyle name="Comma 2 3 2 2 3 10 5 3" xfId="23444" xr:uid="{E127E8F4-632B-458A-9B9C-ED9C054CF011}"/>
    <cellStyle name="Comma 2 3 2 2 3 10 6" xfId="38048" xr:uid="{168E5AFB-AB46-43C0-8C1D-321A936ED968}"/>
    <cellStyle name="Comma 2 3 2 2 3 10 7" xfId="19794" xr:uid="{8DE68EBE-F7DD-430D-8D79-62E06161C61C}"/>
    <cellStyle name="Comma 2 3 2 2 3 11" xfId="810" xr:uid="{9AF0FDD5-D4A8-4B75-8FC9-55F7D5651603}"/>
    <cellStyle name="Comma 2 3 2 2 3 11 2" xfId="15410" xr:uid="{A024A6B7-2005-4453-9CE0-6BC91B9E4045}"/>
    <cellStyle name="Comma 2 3 2 2 3 11 2 2" xfId="51918" xr:uid="{583A5C60-4253-476A-9726-B1401ABA2063}"/>
    <cellStyle name="Comma 2 3 2 2 3 11 2 3" xfId="33664" xr:uid="{828E1803-99F3-4EFF-A4DE-F288EF521FDB}"/>
    <cellStyle name="Comma 2 3 2 2 3 11 3" xfId="11760" xr:uid="{9764F86E-8A9A-4336-9034-223503F3ECB7}"/>
    <cellStyle name="Comma 2 3 2 2 3 11 3 2" xfId="48268" xr:uid="{5E0C1D67-1662-4800-9655-F6377661D93F}"/>
    <cellStyle name="Comma 2 3 2 2 3 11 3 3" xfId="30014" xr:uid="{BE5AB426-B098-4119-933D-344CD41CC029}"/>
    <cellStyle name="Comma 2 3 2 2 3 11 4" xfId="8110" xr:uid="{8DC24896-38DA-4E1E-A84C-FE6F886C97E7}"/>
    <cellStyle name="Comma 2 3 2 2 3 11 4 2" xfId="44618" xr:uid="{118621F0-6238-4F98-9F62-F164DDE71B67}"/>
    <cellStyle name="Comma 2 3 2 2 3 11 4 3" xfId="26364" xr:uid="{E1A53FD4-6445-41A4-BCFE-8D673BCF580E}"/>
    <cellStyle name="Comma 2 3 2 2 3 11 5" xfId="4460" xr:uid="{56E8CF2E-E4A5-43FF-929F-3940F818A018}"/>
    <cellStyle name="Comma 2 3 2 2 3 11 5 2" xfId="40968" xr:uid="{4BBEAE41-B7A1-470E-9B94-F4FF785D654D}"/>
    <cellStyle name="Comma 2 3 2 2 3 11 5 3" xfId="22714" xr:uid="{B79319D2-1ED6-4C0F-B882-ABE588A3ABDD}"/>
    <cellStyle name="Comma 2 3 2 2 3 11 6" xfId="37318" xr:uid="{F4FF350E-29E2-458E-8D59-731F7B4C13F3}"/>
    <cellStyle name="Comma 2 3 2 2 3 11 7" xfId="19064" xr:uid="{29E4DB68-79FC-4156-8313-B9A92FEE6C63}"/>
    <cellStyle name="Comma 2 3 2 2 3 12" xfId="14680" xr:uid="{2E5C3121-8456-41CF-AEC4-DE98BE2A47C8}"/>
    <cellStyle name="Comma 2 3 2 2 3 12 2" xfId="51188" xr:uid="{B25C107F-F481-43A3-9514-570C327A768C}"/>
    <cellStyle name="Comma 2 3 2 2 3 12 3" xfId="32934" xr:uid="{CBBC7CF0-036A-4D76-A7F1-9ED6EB7AF7AA}"/>
    <cellStyle name="Comma 2 3 2 2 3 13" xfId="11030" xr:uid="{2C267D05-0790-4ECF-AA70-CFFFE7D77527}"/>
    <cellStyle name="Comma 2 3 2 2 3 13 2" xfId="47538" xr:uid="{1838D789-E37B-4123-90BC-4BC1BAC5BDC2}"/>
    <cellStyle name="Comma 2 3 2 2 3 13 3" xfId="29284" xr:uid="{DBA378CE-A948-4363-A81B-438035EDE7FF}"/>
    <cellStyle name="Comma 2 3 2 2 3 14" xfId="7380" xr:uid="{D07C147F-F4B4-49BE-8247-B298491AB68F}"/>
    <cellStyle name="Comma 2 3 2 2 3 14 2" xfId="43888" xr:uid="{8C2273B1-63A6-4D8C-90CB-F18765DB126D}"/>
    <cellStyle name="Comma 2 3 2 2 3 14 3" xfId="25634" xr:uid="{69F6303E-5246-4FC2-932E-9BFF198FB168}"/>
    <cellStyle name="Comma 2 3 2 2 3 15" xfId="3730" xr:uid="{96627F05-776D-4CA4-B8EF-9B535EF6AD5B}"/>
    <cellStyle name="Comma 2 3 2 2 3 15 2" xfId="40238" xr:uid="{BE75F093-BF8C-4A9C-8B76-95A56978032A}"/>
    <cellStyle name="Comma 2 3 2 2 3 15 3" xfId="21984" xr:uid="{467A482D-F8E9-4930-BFCD-E02971CB9F03}"/>
    <cellStyle name="Comma 2 3 2 2 3 16" xfId="36588" xr:uid="{E06D6B5F-D05B-4E5E-9170-F21070BCB285}"/>
    <cellStyle name="Comma 2 3 2 2 3 17" xfId="18334" xr:uid="{1C7D8C75-8C57-47D0-98E0-86DC57C99708}"/>
    <cellStyle name="Comma 2 3 2 2 3 2" xfId="704" xr:uid="{4437DB3E-E5EB-4D45-A5E4-D17DBDB7667F}"/>
    <cellStyle name="Comma 2 3 2 2 3 2 10" xfId="37212" xr:uid="{A346A321-3B0C-4F26-AF61-91A20E2B5947}"/>
    <cellStyle name="Comma 2 3 2 2 3 2 11" xfId="18958" xr:uid="{8408140B-FE6C-4518-8DCE-8F65AEF4DEF6}"/>
    <cellStyle name="Comma 2 3 2 2 3 2 2" xfId="3624" xr:uid="{BF07C136-29AC-48C6-BD2A-CE25A333C350}"/>
    <cellStyle name="Comma 2 3 2 2 3 2 2 2" xfId="18224" xr:uid="{6E5608D0-7CD7-4279-99EB-D627C6E9D1BA}"/>
    <cellStyle name="Comma 2 3 2 2 3 2 2 2 2" xfId="54732" xr:uid="{843D0DB6-3BBE-4E68-A735-9700F67E95CB}"/>
    <cellStyle name="Comma 2 3 2 2 3 2 2 2 3" xfId="36478" xr:uid="{F7B45A04-FBB6-4534-9AB2-404F857D0AD7}"/>
    <cellStyle name="Comma 2 3 2 2 3 2 2 3" xfId="14574" xr:uid="{9069D878-B211-4D37-9E07-2A286A765D2A}"/>
    <cellStyle name="Comma 2 3 2 2 3 2 2 3 2" xfId="51082" xr:uid="{4779C529-CD3F-4F71-9622-AA68D9205D04}"/>
    <cellStyle name="Comma 2 3 2 2 3 2 2 3 3" xfId="32828" xr:uid="{221BB2F8-04C4-4707-8CAD-CDF1BE6C66CB}"/>
    <cellStyle name="Comma 2 3 2 2 3 2 2 4" xfId="10924" xr:uid="{C8DED05A-3800-4D1F-8043-215A89A5812D}"/>
    <cellStyle name="Comma 2 3 2 2 3 2 2 4 2" xfId="47432" xr:uid="{F53CE157-97CF-4E6F-A847-F071039D52A7}"/>
    <cellStyle name="Comma 2 3 2 2 3 2 2 4 3" xfId="29178" xr:uid="{CBF350DF-7FD1-4045-A487-762CA79B97A8}"/>
    <cellStyle name="Comma 2 3 2 2 3 2 2 5" xfId="7274" xr:uid="{6876ABA6-DDAB-4FFD-AA52-33F56F296AD4}"/>
    <cellStyle name="Comma 2 3 2 2 3 2 2 5 2" xfId="43782" xr:uid="{2AF9FF47-5C33-4D84-9C60-389201BB9C17}"/>
    <cellStyle name="Comma 2 3 2 2 3 2 2 5 3" xfId="25528" xr:uid="{588F20C4-8D4A-4A7E-8CD0-61C2D6D8339A}"/>
    <cellStyle name="Comma 2 3 2 2 3 2 2 6" xfId="40132" xr:uid="{4C97298D-37A1-4C9D-B50E-9598427D150F}"/>
    <cellStyle name="Comma 2 3 2 2 3 2 2 7" xfId="21878" xr:uid="{2B3B85CB-10AA-4838-9344-E42452983854}"/>
    <cellStyle name="Comma 2 3 2 2 3 2 3" xfId="2894" xr:uid="{5DA5C9BD-D239-4960-8E36-27D10E433B34}"/>
    <cellStyle name="Comma 2 3 2 2 3 2 3 2" xfId="17494" xr:uid="{5D7DF16F-D266-4F00-863B-9D677F5409F4}"/>
    <cellStyle name="Comma 2 3 2 2 3 2 3 2 2" xfId="54002" xr:uid="{923460E5-1DE9-48CF-908D-ACC4C8DBC4CB}"/>
    <cellStyle name="Comma 2 3 2 2 3 2 3 2 3" xfId="35748" xr:uid="{34F54C33-C6C9-420E-85C8-11C567AB7D65}"/>
    <cellStyle name="Comma 2 3 2 2 3 2 3 3" xfId="13844" xr:uid="{97295139-6859-42F9-AFD9-FB0656A420E3}"/>
    <cellStyle name="Comma 2 3 2 2 3 2 3 3 2" xfId="50352" xr:uid="{92007001-AF2F-44D5-961B-8E710F15A636}"/>
    <cellStyle name="Comma 2 3 2 2 3 2 3 3 3" xfId="32098" xr:uid="{1615358C-C746-43C0-88E2-698D94078880}"/>
    <cellStyle name="Comma 2 3 2 2 3 2 3 4" xfId="10194" xr:uid="{D0338D45-2406-49C0-9245-64B9B959DAAF}"/>
    <cellStyle name="Comma 2 3 2 2 3 2 3 4 2" xfId="46702" xr:uid="{AAD41FE4-2577-42EF-80CD-DDC036CEE3EB}"/>
    <cellStyle name="Comma 2 3 2 2 3 2 3 4 3" xfId="28448" xr:uid="{26159AA4-0588-404E-BD6D-948702E8E472}"/>
    <cellStyle name="Comma 2 3 2 2 3 2 3 5" xfId="6544" xr:uid="{75D37761-660E-4E09-BE25-6E6101A04B21}"/>
    <cellStyle name="Comma 2 3 2 2 3 2 3 5 2" xfId="43052" xr:uid="{860D25BA-16AD-4610-B11D-9505B8225CC9}"/>
    <cellStyle name="Comma 2 3 2 2 3 2 3 5 3" xfId="24798" xr:uid="{AF4D20F1-B6C5-4F3D-B556-3790E3CF19F0}"/>
    <cellStyle name="Comma 2 3 2 2 3 2 3 6" xfId="39402" xr:uid="{45ECF027-C67B-4C31-BA3D-AC30C4144376}"/>
    <cellStyle name="Comma 2 3 2 2 3 2 3 7" xfId="21148" xr:uid="{B2DA4B8D-9CCB-40C6-BB57-9D23555403C2}"/>
    <cellStyle name="Comma 2 3 2 2 3 2 4" xfId="2164" xr:uid="{FCBC3E2B-A1F6-42DD-8366-FF1B2C89A830}"/>
    <cellStyle name="Comma 2 3 2 2 3 2 4 2" xfId="16764" xr:uid="{C913A1E9-371A-4059-83BB-CB99A0EB0613}"/>
    <cellStyle name="Comma 2 3 2 2 3 2 4 2 2" xfId="53272" xr:uid="{A4FACCE9-87B6-4E43-A79B-986D0BC48DAD}"/>
    <cellStyle name="Comma 2 3 2 2 3 2 4 2 3" xfId="35018" xr:uid="{EDAF65B4-C4AE-41BF-B01A-910C0A9A4947}"/>
    <cellStyle name="Comma 2 3 2 2 3 2 4 3" xfId="13114" xr:uid="{1DCC68BE-67D9-4D4D-90C4-18A36EA0D9F5}"/>
    <cellStyle name="Comma 2 3 2 2 3 2 4 3 2" xfId="49622" xr:uid="{B46EB459-2EA3-4533-8BC0-2BDEC565018D}"/>
    <cellStyle name="Comma 2 3 2 2 3 2 4 3 3" xfId="31368" xr:uid="{4FB08B9E-D614-4CD8-9C6C-30A8B48BA8E7}"/>
    <cellStyle name="Comma 2 3 2 2 3 2 4 4" xfId="9464" xr:uid="{92F34642-3D95-43E7-847D-F8FEC4962B47}"/>
    <cellStyle name="Comma 2 3 2 2 3 2 4 4 2" xfId="45972" xr:uid="{427851F4-D621-4F58-8837-EA511F464A9F}"/>
    <cellStyle name="Comma 2 3 2 2 3 2 4 4 3" xfId="27718" xr:uid="{37B33EEA-CB00-443D-8AF8-A164D4254A0F}"/>
    <cellStyle name="Comma 2 3 2 2 3 2 4 5" xfId="5814" xr:uid="{6352705E-D165-49E5-BCDE-31B6F335DDA7}"/>
    <cellStyle name="Comma 2 3 2 2 3 2 4 5 2" xfId="42322" xr:uid="{0CAAD8AB-71E3-48FE-8F1E-377BB8A3D098}"/>
    <cellStyle name="Comma 2 3 2 2 3 2 4 5 3" xfId="24068" xr:uid="{7A615C9B-981F-4067-8863-B41C5E72675A}"/>
    <cellStyle name="Comma 2 3 2 2 3 2 4 6" xfId="38672" xr:uid="{51BDA192-2987-4029-AC05-81F99FFA9A0A}"/>
    <cellStyle name="Comma 2 3 2 2 3 2 4 7" xfId="20418" xr:uid="{7D1514AA-82C5-430B-89D9-855B415E988E}"/>
    <cellStyle name="Comma 2 3 2 2 3 2 5" xfId="1434" xr:uid="{21DDEFBE-E9D2-42AE-8637-381FDB52A441}"/>
    <cellStyle name="Comma 2 3 2 2 3 2 5 2" xfId="16034" xr:uid="{6DA8CEF0-C161-478D-BBE5-76B2ADC56A4F}"/>
    <cellStyle name="Comma 2 3 2 2 3 2 5 2 2" xfId="52542" xr:uid="{27053D11-6E81-4905-B753-73B69DC1C7B3}"/>
    <cellStyle name="Comma 2 3 2 2 3 2 5 2 3" xfId="34288" xr:uid="{9B64E33D-39FE-41E6-AE08-3635507F4BAB}"/>
    <cellStyle name="Comma 2 3 2 2 3 2 5 3" xfId="12384" xr:uid="{2E9255AB-E82D-486C-8DB2-9F9CE1FF1F5A}"/>
    <cellStyle name="Comma 2 3 2 2 3 2 5 3 2" xfId="48892" xr:uid="{C04C7827-0F35-48F8-8ACF-B09687DA9B14}"/>
    <cellStyle name="Comma 2 3 2 2 3 2 5 3 3" xfId="30638" xr:uid="{37B98A52-71E4-43BC-A2E9-9ACD27F79B7B}"/>
    <cellStyle name="Comma 2 3 2 2 3 2 5 4" xfId="8734" xr:uid="{27DD5A18-A55E-49A0-8B31-4B3F973E3C57}"/>
    <cellStyle name="Comma 2 3 2 2 3 2 5 4 2" xfId="45242" xr:uid="{0854DC43-3C30-40BB-8046-60A8FAA74991}"/>
    <cellStyle name="Comma 2 3 2 2 3 2 5 4 3" xfId="26988" xr:uid="{D4C7A787-A0F7-499C-B6E7-794843FF6FC0}"/>
    <cellStyle name="Comma 2 3 2 2 3 2 5 5" xfId="5084" xr:uid="{85C1E0EA-49D2-45F6-B2A1-4895C02E45BE}"/>
    <cellStyle name="Comma 2 3 2 2 3 2 5 5 2" xfId="41592" xr:uid="{A66C1FD7-4883-4C3B-B33F-C3EFF3F892F6}"/>
    <cellStyle name="Comma 2 3 2 2 3 2 5 5 3" xfId="23338" xr:uid="{78AC1623-A2E4-4CF7-9527-E2D4C56B7EDD}"/>
    <cellStyle name="Comma 2 3 2 2 3 2 5 6" xfId="37942" xr:uid="{5E2EEEAF-0008-483B-98AD-DAE13A4F182C}"/>
    <cellStyle name="Comma 2 3 2 2 3 2 5 7" xfId="19688" xr:uid="{7FED4A28-EC2B-4992-BDB2-49AF6DB080E1}"/>
    <cellStyle name="Comma 2 3 2 2 3 2 6" xfId="15304" xr:uid="{68C27C6D-D0E8-4F78-990D-BCF47AC4AC60}"/>
    <cellStyle name="Comma 2 3 2 2 3 2 6 2" xfId="51812" xr:uid="{2D5822FA-4F11-4733-AEE6-C08AC30929B6}"/>
    <cellStyle name="Comma 2 3 2 2 3 2 6 3" xfId="33558" xr:uid="{7A9B462C-D7F1-471D-BC65-11432E2D6E9B}"/>
    <cellStyle name="Comma 2 3 2 2 3 2 7" xfId="11654" xr:uid="{B1AEB9DC-3334-40D8-A06C-6D30EFC447C1}"/>
    <cellStyle name="Comma 2 3 2 2 3 2 7 2" xfId="48162" xr:uid="{CB5478D0-6BB6-4DE3-ACCA-EAC74E4468BB}"/>
    <cellStyle name="Comma 2 3 2 2 3 2 7 3" xfId="29908" xr:uid="{D47F9940-7A4D-48E4-80C6-D5B50C0829B1}"/>
    <cellStyle name="Comma 2 3 2 2 3 2 8" xfId="8004" xr:uid="{1B82B008-5A29-4C9B-B3F9-E259B77E6DCF}"/>
    <cellStyle name="Comma 2 3 2 2 3 2 8 2" xfId="44512" xr:uid="{BBCF0930-3E4E-4AAB-AB03-47F1D380CE5D}"/>
    <cellStyle name="Comma 2 3 2 2 3 2 8 3" xfId="26258" xr:uid="{3F3EA2C8-9A49-422A-89B9-B2B9B056264F}"/>
    <cellStyle name="Comma 2 3 2 2 3 2 9" xfId="4354" xr:uid="{305DF230-EA17-494A-A5AF-5A9C7C7EEEAF}"/>
    <cellStyle name="Comma 2 3 2 2 3 2 9 2" xfId="40862" xr:uid="{44793C55-D163-4FD6-A669-45585EA2939C}"/>
    <cellStyle name="Comma 2 3 2 2 3 2 9 3" xfId="22608" xr:uid="{17ED95EA-E10B-4AF2-AB91-34565E265B28}"/>
    <cellStyle name="Comma 2 3 2 2 3 3" xfId="600" xr:uid="{2D83CEE5-CAEA-40D0-83FD-20811C859D8F}"/>
    <cellStyle name="Comma 2 3 2 2 3 3 10" xfId="37108" xr:uid="{4E4A1D5F-C1D1-4CFB-B18F-1FC58AE57789}"/>
    <cellStyle name="Comma 2 3 2 2 3 3 11" xfId="18854" xr:uid="{B8D96C48-6F0B-495F-8730-45760DF93B37}"/>
    <cellStyle name="Comma 2 3 2 2 3 3 2" xfId="3520" xr:uid="{7642A45F-8DAD-4663-BFAF-53400AC6A067}"/>
    <cellStyle name="Comma 2 3 2 2 3 3 2 2" xfId="18120" xr:uid="{9EE3F8BE-3873-4EDE-BFD3-61277C7FAFC4}"/>
    <cellStyle name="Comma 2 3 2 2 3 3 2 2 2" xfId="54628" xr:uid="{3A406BE0-83BE-412B-8A49-BA365AC2D309}"/>
    <cellStyle name="Comma 2 3 2 2 3 3 2 2 3" xfId="36374" xr:uid="{F60E5FD1-1EA6-4D7E-834B-9AD7EB90C9EC}"/>
    <cellStyle name="Comma 2 3 2 2 3 3 2 3" xfId="14470" xr:uid="{85F7F535-11FA-4AAF-A3A1-7FA1FE4900CD}"/>
    <cellStyle name="Comma 2 3 2 2 3 3 2 3 2" xfId="50978" xr:uid="{046391BA-06C1-4BC3-9453-003C76B1D057}"/>
    <cellStyle name="Comma 2 3 2 2 3 3 2 3 3" xfId="32724" xr:uid="{E5D6C296-1A2E-4E2D-A2A0-E8511CEC5363}"/>
    <cellStyle name="Comma 2 3 2 2 3 3 2 4" xfId="10820" xr:uid="{41842168-F372-4814-8AD0-8C9006EEBABB}"/>
    <cellStyle name="Comma 2 3 2 2 3 3 2 4 2" xfId="47328" xr:uid="{5A9676DB-DDA7-40B2-AC3B-9A68B5F59948}"/>
    <cellStyle name="Comma 2 3 2 2 3 3 2 4 3" xfId="29074" xr:uid="{A9CECF8C-772B-42D5-8911-02BA1F8EBBB2}"/>
    <cellStyle name="Comma 2 3 2 2 3 3 2 5" xfId="7170" xr:uid="{D78ABBE1-1233-432D-B38A-06260D8B0CAB}"/>
    <cellStyle name="Comma 2 3 2 2 3 3 2 5 2" xfId="43678" xr:uid="{64560800-A501-4C41-8E8A-CF86CB12443C}"/>
    <cellStyle name="Comma 2 3 2 2 3 3 2 5 3" xfId="25424" xr:uid="{87C44D55-483B-4A9C-B6CD-620B08F40E6D}"/>
    <cellStyle name="Comma 2 3 2 2 3 3 2 6" xfId="40028" xr:uid="{1009DEA1-8AAA-41F2-8A44-F630CE2D10D7}"/>
    <cellStyle name="Comma 2 3 2 2 3 3 2 7" xfId="21774" xr:uid="{D63E3B1D-A054-463C-A743-AFF92625B38C}"/>
    <cellStyle name="Comma 2 3 2 2 3 3 3" xfId="2790" xr:uid="{62A6A54B-7104-4004-9458-458DACE6DFE5}"/>
    <cellStyle name="Comma 2 3 2 2 3 3 3 2" xfId="17390" xr:uid="{37ABBC43-9E36-4098-B394-8FA27AAAABA2}"/>
    <cellStyle name="Comma 2 3 2 2 3 3 3 2 2" xfId="53898" xr:uid="{6994AA2D-83DE-4AF3-B442-057A4A8F9E6D}"/>
    <cellStyle name="Comma 2 3 2 2 3 3 3 2 3" xfId="35644" xr:uid="{E3303107-166F-4E2E-84C9-EA0C8129FA38}"/>
    <cellStyle name="Comma 2 3 2 2 3 3 3 3" xfId="13740" xr:uid="{808DA167-AB29-4206-9B4F-DC7FAD00C7D1}"/>
    <cellStyle name="Comma 2 3 2 2 3 3 3 3 2" xfId="50248" xr:uid="{77E21EFE-D66F-452F-8123-4B8B8B23AA75}"/>
    <cellStyle name="Comma 2 3 2 2 3 3 3 3 3" xfId="31994" xr:uid="{83E68526-CAAF-4A92-9FB6-1963E80F879D}"/>
    <cellStyle name="Comma 2 3 2 2 3 3 3 4" xfId="10090" xr:uid="{84EDFADF-393B-4DFE-8949-BFEF5E242B2C}"/>
    <cellStyle name="Comma 2 3 2 2 3 3 3 4 2" xfId="46598" xr:uid="{51ECD0ED-7237-48A1-9B83-2FB6AC009F6A}"/>
    <cellStyle name="Comma 2 3 2 2 3 3 3 4 3" xfId="28344" xr:uid="{928AC928-5D02-47BA-B8BB-4C80EB8AAA61}"/>
    <cellStyle name="Comma 2 3 2 2 3 3 3 5" xfId="6440" xr:uid="{6E378615-1A9E-4C40-8FE0-AFE8823FCA94}"/>
    <cellStyle name="Comma 2 3 2 2 3 3 3 5 2" xfId="42948" xr:uid="{28A4A04B-3385-4F70-9E58-02D20DFD7D68}"/>
    <cellStyle name="Comma 2 3 2 2 3 3 3 5 3" xfId="24694" xr:uid="{D1E72600-E60D-4A6E-BBEF-61A29917CE50}"/>
    <cellStyle name="Comma 2 3 2 2 3 3 3 6" xfId="39298" xr:uid="{547A94FB-A7E2-4EA3-85F9-0FAA2CC86D07}"/>
    <cellStyle name="Comma 2 3 2 2 3 3 3 7" xfId="21044" xr:uid="{0FBCCE0F-1840-48E8-B044-0A51C46040B6}"/>
    <cellStyle name="Comma 2 3 2 2 3 3 4" xfId="2060" xr:uid="{06887EC1-4AC9-4C17-BAE7-CEEAF77C6C18}"/>
    <cellStyle name="Comma 2 3 2 2 3 3 4 2" xfId="16660" xr:uid="{791D145C-9641-4266-B1E6-860209190A1B}"/>
    <cellStyle name="Comma 2 3 2 2 3 3 4 2 2" xfId="53168" xr:uid="{2569F954-01F5-4639-92A9-16B45D9A66AB}"/>
    <cellStyle name="Comma 2 3 2 2 3 3 4 2 3" xfId="34914" xr:uid="{6679C1F1-68FA-4B19-934B-1C22077DE1F7}"/>
    <cellStyle name="Comma 2 3 2 2 3 3 4 3" xfId="13010" xr:uid="{71019471-9119-4513-B5C3-EC4AB2AF92BA}"/>
    <cellStyle name="Comma 2 3 2 2 3 3 4 3 2" xfId="49518" xr:uid="{BC5231C2-3D61-43EE-92FE-2040ED8526A0}"/>
    <cellStyle name="Comma 2 3 2 2 3 3 4 3 3" xfId="31264" xr:uid="{F15A6B7B-AEF8-4EF3-820F-91D11EB20770}"/>
    <cellStyle name="Comma 2 3 2 2 3 3 4 4" xfId="9360" xr:uid="{43939763-1F4F-4EA5-98F6-151244677E83}"/>
    <cellStyle name="Comma 2 3 2 2 3 3 4 4 2" xfId="45868" xr:uid="{0DD5D4A3-0E35-4A94-A2FC-DAF12AC0E19C}"/>
    <cellStyle name="Comma 2 3 2 2 3 3 4 4 3" xfId="27614" xr:uid="{9F0C128E-CC6A-49F1-BE07-BAF93095519C}"/>
    <cellStyle name="Comma 2 3 2 2 3 3 4 5" xfId="5710" xr:uid="{092541B8-FA5E-424E-81AE-6432D14D4CF0}"/>
    <cellStyle name="Comma 2 3 2 2 3 3 4 5 2" xfId="42218" xr:uid="{DEC33C9B-DB58-47C4-BBD6-379E477C67FD}"/>
    <cellStyle name="Comma 2 3 2 2 3 3 4 5 3" xfId="23964" xr:uid="{83C22A7C-61F1-49CA-A98B-28BBA18C5052}"/>
    <cellStyle name="Comma 2 3 2 2 3 3 4 6" xfId="38568" xr:uid="{DF6EB5F7-133A-42B2-8126-E8FB78141246}"/>
    <cellStyle name="Comma 2 3 2 2 3 3 4 7" xfId="20314" xr:uid="{3457B4D8-A215-4A37-BC82-426689E39CEE}"/>
    <cellStyle name="Comma 2 3 2 2 3 3 5" xfId="1330" xr:uid="{7BE28A3F-8EEA-42A4-ABEE-7BDECD1F44EC}"/>
    <cellStyle name="Comma 2 3 2 2 3 3 5 2" xfId="15930" xr:uid="{5ABE2B41-4557-4F3A-9565-70025FA05964}"/>
    <cellStyle name="Comma 2 3 2 2 3 3 5 2 2" xfId="52438" xr:uid="{4381958F-BD3B-476D-97F9-DF06A09014A7}"/>
    <cellStyle name="Comma 2 3 2 2 3 3 5 2 3" xfId="34184" xr:uid="{B2AC6BED-C21F-4952-AF97-D894E3BE03A7}"/>
    <cellStyle name="Comma 2 3 2 2 3 3 5 3" xfId="12280" xr:uid="{561AF75C-67FD-4480-945F-EC9C71F096BF}"/>
    <cellStyle name="Comma 2 3 2 2 3 3 5 3 2" xfId="48788" xr:uid="{AEA33936-C33D-4414-AFA8-61E9EDCB10AA}"/>
    <cellStyle name="Comma 2 3 2 2 3 3 5 3 3" xfId="30534" xr:uid="{CE1214A1-FBCB-446A-9D5A-B39F881A9E22}"/>
    <cellStyle name="Comma 2 3 2 2 3 3 5 4" xfId="8630" xr:uid="{AA167A5B-471C-4FEE-BF2D-5866D46A1BC4}"/>
    <cellStyle name="Comma 2 3 2 2 3 3 5 4 2" xfId="45138" xr:uid="{B382B3E1-1A9F-4C24-B46A-B4E5956C4B9D}"/>
    <cellStyle name="Comma 2 3 2 2 3 3 5 4 3" xfId="26884" xr:uid="{A9EB02F8-9E12-496B-97BB-8B9797C54B8F}"/>
    <cellStyle name="Comma 2 3 2 2 3 3 5 5" xfId="4980" xr:uid="{3175E03E-F605-45B9-8FD7-70DB1E6EEA9D}"/>
    <cellStyle name="Comma 2 3 2 2 3 3 5 5 2" xfId="41488" xr:uid="{5AC9A4A3-1BF0-4D42-8C7D-4643207BFDAE}"/>
    <cellStyle name="Comma 2 3 2 2 3 3 5 5 3" xfId="23234" xr:uid="{33067D51-81C2-4603-BC97-3662BDF2ACB6}"/>
    <cellStyle name="Comma 2 3 2 2 3 3 5 6" xfId="37838" xr:uid="{E669A376-11D9-40F9-88CD-208905F5B692}"/>
    <cellStyle name="Comma 2 3 2 2 3 3 5 7" xfId="19584" xr:uid="{B1FE7D84-8E1D-45DD-82B2-91A4AFEE5A46}"/>
    <cellStyle name="Comma 2 3 2 2 3 3 6" xfId="15200" xr:uid="{3F8D9059-E149-4F9F-9804-385F14DC0752}"/>
    <cellStyle name="Comma 2 3 2 2 3 3 6 2" xfId="51708" xr:uid="{92A42721-36EF-4C4C-846A-AD4791833427}"/>
    <cellStyle name="Comma 2 3 2 2 3 3 6 3" xfId="33454" xr:uid="{69B30350-4513-46BE-960A-62E1BAFF5739}"/>
    <cellStyle name="Comma 2 3 2 2 3 3 7" xfId="11550" xr:uid="{2A814CEF-1E19-44D8-9DC3-6F10A0528785}"/>
    <cellStyle name="Comma 2 3 2 2 3 3 7 2" xfId="48058" xr:uid="{284DD156-75A5-4D84-80CD-A14E84B18379}"/>
    <cellStyle name="Comma 2 3 2 2 3 3 7 3" xfId="29804" xr:uid="{EE6A3B5F-0761-46CB-ACF4-9653559AA851}"/>
    <cellStyle name="Comma 2 3 2 2 3 3 8" xfId="7900" xr:uid="{2C932C80-F0FA-48F5-970E-4161A6286AE9}"/>
    <cellStyle name="Comma 2 3 2 2 3 3 8 2" xfId="44408" xr:uid="{ECFEA26A-747D-44EE-BBEA-F32F9144FD73}"/>
    <cellStyle name="Comma 2 3 2 2 3 3 8 3" xfId="26154" xr:uid="{7CE70784-03D7-4EE0-9397-23AC11FC777D}"/>
    <cellStyle name="Comma 2 3 2 2 3 3 9" xfId="4250" xr:uid="{86219C11-C37C-4327-AF46-B23B744E0937}"/>
    <cellStyle name="Comma 2 3 2 2 3 3 9 2" xfId="40758" xr:uid="{CC08F537-9DAF-4F35-A0A6-7FEE0DA3AE46}"/>
    <cellStyle name="Comma 2 3 2 2 3 3 9 3" xfId="22504" xr:uid="{A20F8D38-E205-4E8F-8535-7F6E7425D50C}"/>
    <cellStyle name="Comma 2 3 2 2 3 4" xfId="496" xr:uid="{0A3889F5-C11D-45F5-9BAE-02ECCD3BB914}"/>
    <cellStyle name="Comma 2 3 2 2 3 4 10" xfId="37004" xr:uid="{8F2A4938-8111-44E2-80A1-3206E5EC44C1}"/>
    <cellStyle name="Comma 2 3 2 2 3 4 11" xfId="18750" xr:uid="{40E53197-F33C-41CB-BB03-19BACD3633B2}"/>
    <cellStyle name="Comma 2 3 2 2 3 4 2" xfId="3416" xr:uid="{C1B046B3-D114-4191-A991-F16E519B83AA}"/>
    <cellStyle name="Comma 2 3 2 2 3 4 2 2" xfId="18016" xr:uid="{AA5D9094-B708-4478-AA8B-C29D3D4EA7FD}"/>
    <cellStyle name="Comma 2 3 2 2 3 4 2 2 2" xfId="54524" xr:uid="{58A28EB3-5E50-46DE-B8DA-6410C2830ECC}"/>
    <cellStyle name="Comma 2 3 2 2 3 4 2 2 3" xfId="36270" xr:uid="{5A5C6B0E-0FE9-4502-92FF-C3B3DF2538FC}"/>
    <cellStyle name="Comma 2 3 2 2 3 4 2 3" xfId="14366" xr:uid="{0D1C2F62-1369-4820-9932-1246B2775A70}"/>
    <cellStyle name="Comma 2 3 2 2 3 4 2 3 2" xfId="50874" xr:uid="{FAF1622D-BBFA-4A6E-8E9C-29832FE68738}"/>
    <cellStyle name="Comma 2 3 2 2 3 4 2 3 3" xfId="32620" xr:uid="{606B8785-9033-4F09-B8FC-61ACCE50FEA9}"/>
    <cellStyle name="Comma 2 3 2 2 3 4 2 4" xfId="10716" xr:uid="{8A1F3858-1F32-44D6-91D0-6CAD8CFC2E7C}"/>
    <cellStyle name="Comma 2 3 2 2 3 4 2 4 2" xfId="47224" xr:uid="{DC0CCD46-1E21-48DA-BAAB-E3FA94B57FC1}"/>
    <cellStyle name="Comma 2 3 2 2 3 4 2 4 3" xfId="28970" xr:uid="{06D9DA38-D497-419F-81E7-47531E1D47EC}"/>
    <cellStyle name="Comma 2 3 2 2 3 4 2 5" xfId="7066" xr:uid="{D1AE623D-002A-446D-8971-FAB589990D8A}"/>
    <cellStyle name="Comma 2 3 2 2 3 4 2 5 2" xfId="43574" xr:uid="{F94BA09B-C1D4-489E-A704-9E2F94DE00FE}"/>
    <cellStyle name="Comma 2 3 2 2 3 4 2 5 3" xfId="25320" xr:uid="{02FA9AC4-47C3-456A-ABF0-69C328C8FAF9}"/>
    <cellStyle name="Comma 2 3 2 2 3 4 2 6" xfId="39924" xr:uid="{D11468F0-B23F-441B-A675-D71141D6AA17}"/>
    <cellStyle name="Comma 2 3 2 2 3 4 2 7" xfId="21670" xr:uid="{AF333676-5F1B-4BE0-B0F0-8874FBA8C688}"/>
    <cellStyle name="Comma 2 3 2 2 3 4 3" xfId="2686" xr:uid="{D0CB1F72-D1B7-4DBA-AE1E-6E54DE7B79FF}"/>
    <cellStyle name="Comma 2 3 2 2 3 4 3 2" xfId="17286" xr:uid="{F45FA4DB-3F6B-4E87-901C-0F6DFB635EA5}"/>
    <cellStyle name="Comma 2 3 2 2 3 4 3 2 2" xfId="53794" xr:uid="{531926FB-934B-435C-B6C0-7E137068A7F4}"/>
    <cellStyle name="Comma 2 3 2 2 3 4 3 2 3" xfId="35540" xr:uid="{A39F7AEB-71DF-4186-823C-93C1EBEF83D5}"/>
    <cellStyle name="Comma 2 3 2 2 3 4 3 3" xfId="13636" xr:uid="{39020390-A0A6-4A44-9806-BFD6BB2D9880}"/>
    <cellStyle name="Comma 2 3 2 2 3 4 3 3 2" xfId="50144" xr:uid="{9A6D80B8-3763-4392-83E6-9307C0EC73A7}"/>
    <cellStyle name="Comma 2 3 2 2 3 4 3 3 3" xfId="31890" xr:uid="{DA73038B-8738-497E-AC55-F6E943823F18}"/>
    <cellStyle name="Comma 2 3 2 2 3 4 3 4" xfId="9986" xr:uid="{3BA5B719-8412-42D3-B360-D8580A65D181}"/>
    <cellStyle name="Comma 2 3 2 2 3 4 3 4 2" xfId="46494" xr:uid="{92151A71-EC3D-429E-BDAA-5B00F27371BF}"/>
    <cellStyle name="Comma 2 3 2 2 3 4 3 4 3" xfId="28240" xr:uid="{E801BE52-CE90-4B5E-8CE3-A3E1DBB84038}"/>
    <cellStyle name="Comma 2 3 2 2 3 4 3 5" xfId="6336" xr:uid="{D26AA518-9B46-47A2-8134-FDD16DD79BF1}"/>
    <cellStyle name="Comma 2 3 2 2 3 4 3 5 2" xfId="42844" xr:uid="{7A8B970F-E407-42A5-BF57-132BC4D1DA06}"/>
    <cellStyle name="Comma 2 3 2 2 3 4 3 5 3" xfId="24590" xr:uid="{0AD8FEFF-CD9A-4256-9102-EBFED669FF21}"/>
    <cellStyle name="Comma 2 3 2 2 3 4 3 6" xfId="39194" xr:uid="{BB314AE0-5A1B-453F-80D2-809F5ABC91A4}"/>
    <cellStyle name="Comma 2 3 2 2 3 4 3 7" xfId="20940" xr:uid="{0FF48E8F-43F6-4260-9A1C-DF0D7BC21686}"/>
    <cellStyle name="Comma 2 3 2 2 3 4 4" xfId="1956" xr:uid="{379BAC1C-AC33-440F-BC7B-F7C72191D81D}"/>
    <cellStyle name="Comma 2 3 2 2 3 4 4 2" xfId="16556" xr:uid="{3D7B10BB-43EF-4A84-9008-66EFE11FFE45}"/>
    <cellStyle name="Comma 2 3 2 2 3 4 4 2 2" xfId="53064" xr:uid="{6FFAAF26-3BD8-4782-9103-4B0B385D12D2}"/>
    <cellStyle name="Comma 2 3 2 2 3 4 4 2 3" xfId="34810" xr:uid="{C4C8B4D2-F9C6-47B8-93C5-82F94B6A2F57}"/>
    <cellStyle name="Comma 2 3 2 2 3 4 4 3" xfId="12906" xr:uid="{434F8F4F-7A13-4D1F-A865-29F959D72D24}"/>
    <cellStyle name="Comma 2 3 2 2 3 4 4 3 2" xfId="49414" xr:uid="{044BE809-2799-403A-8058-9FAB383E78E3}"/>
    <cellStyle name="Comma 2 3 2 2 3 4 4 3 3" xfId="31160" xr:uid="{85DB1B14-204B-4143-8E73-07DF26BDB08F}"/>
    <cellStyle name="Comma 2 3 2 2 3 4 4 4" xfId="9256" xr:uid="{BB860CDF-9506-4DAA-93FC-F34F97E625FC}"/>
    <cellStyle name="Comma 2 3 2 2 3 4 4 4 2" xfId="45764" xr:uid="{EB74AA39-EDA8-40C8-8D44-CAA035C00419}"/>
    <cellStyle name="Comma 2 3 2 2 3 4 4 4 3" xfId="27510" xr:uid="{011046FB-E7C7-4138-B6E9-6AA3C21D3270}"/>
    <cellStyle name="Comma 2 3 2 2 3 4 4 5" xfId="5606" xr:uid="{BD3138B7-EFC6-4E07-A28E-D6BFEB86B984}"/>
    <cellStyle name="Comma 2 3 2 2 3 4 4 5 2" xfId="42114" xr:uid="{EF31721F-3B04-47BF-B56C-9F61EA1E07C4}"/>
    <cellStyle name="Comma 2 3 2 2 3 4 4 5 3" xfId="23860" xr:uid="{1D108A5C-5D32-4E91-9A1C-EB3A471E1284}"/>
    <cellStyle name="Comma 2 3 2 2 3 4 4 6" xfId="38464" xr:uid="{77DA1DC8-BAA1-456C-9D54-CA7F81749567}"/>
    <cellStyle name="Comma 2 3 2 2 3 4 4 7" xfId="20210" xr:uid="{6AB38BB7-84EC-4F84-AF3F-4AF6972D7776}"/>
    <cellStyle name="Comma 2 3 2 2 3 4 5" xfId="1226" xr:uid="{627F5BD5-DA57-46A3-92B5-24AB2EF1FBDD}"/>
    <cellStyle name="Comma 2 3 2 2 3 4 5 2" xfId="15826" xr:uid="{19C60F36-A08A-48B9-912C-CED3B712C771}"/>
    <cellStyle name="Comma 2 3 2 2 3 4 5 2 2" xfId="52334" xr:uid="{38DA466F-3970-4A62-835E-E0BF28191BE1}"/>
    <cellStyle name="Comma 2 3 2 2 3 4 5 2 3" xfId="34080" xr:uid="{70195AC3-E660-4C27-BF27-CAF2C231DAC1}"/>
    <cellStyle name="Comma 2 3 2 2 3 4 5 3" xfId="12176" xr:uid="{C586F677-FE57-4C88-B7B7-F4093197B8C8}"/>
    <cellStyle name="Comma 2 3 2 2 3 4 5 3 2" xfId="48684" xr:uid="{A930AA9B-55D0-45D7-9E72-483BA456D0D8}"/>
    <cellStyle name="Comma 2 3 2 2 3 4 5 3 3" xfId="30430" xr:uid="{EE47FFCD-745B-44E1-92B2-E5881932289F}"/>
    <cellStyle name="Comma 2 3 2 2 3 4 5 4" xfId="8526" xr:uid="{6700ABB4-3BCD-4527-B413-95EF4A96EBC1}"/>
    <cellStyle name="Comma 2 3 2 2 3 4 5 4 2" xfId="45034" xr:uid="{E6CA95D9-8D59-4E5A-9D68-D78A487D06EF}"/>
    <cellStyle name="Comma 2 3 2 2 3 4 5 4 3" xfId="26780" xr:uid="{ABBBAD85-FA65-4CB7-8D5D-4469EB656D15}"/>
    <cellStyle name="Comma 2 3 2 2 3 4 5 5" xfId="4876" xr:uid="{BBA8A67A-C15A-49DF-AEB5-3AB42AF7B052}"/>
    <cellStyle name="Comma 2 3 2 2 3 4 5 5 2" xfId="41384" xr:uid="{0115F525-0C46-43F2-A2EB-712E1501F62C}"/>
    <cellStyle name="Comma 2 3 2 2 3 4 5 5 3" xfId="23130" xr:uid="{1DF8F656-167D-4A81-A85E-B75C75FDFE4B}"/>
    <cellStyle name="Comma 2 3 2 2 3 4 5 6" xfId="37734" xr:uid="{7B2FD411-BB0E-4F06-B54C-40990ACDE23B}"/>
    <cellStyle name="Comma 2 3 2 2 3 4 5 7" xfId="19480" xr:uid="{E0E30DDE-D41C-48A3-9782-DA3F7AD0719D}"/>
    <cellStyle name="Comma 2 3 2 2 3 4 6" xfId="15096" xr:uid="{FAFB7D4C-84FF-479B-9395-BBB4540AAEA2}"/>
    <cellStyle name="Comma 2 3 2 2 3 4 6 2" xfId="51604" xr:uid="{0887B658-D0B1-4BFD-B324-423A967D2688}"/>
    <cellStyle name="Comma 2 3 2 2 3 4 6 3" xfId="33350" xr:uid="{E9CEEF22-C02F-40E0-BD69-6290E249C847}"/>
    <cellStyle name="Comma 2 3 2 2 3 4 7" xfId="11446" xr:uid="{A874847E-6849-4676-B158-32D9C7533D9E}"/>
    <cellStyle name="Comma 2 3 2 2 3 4 7 2" xfId="47954" xr:uid="{81E17665-8B66-4F12-BD50-AE3550C27D7C}"/>
    <cellStyle name="Comma 2 3 2 2 3 4 7 3" xfId="29700" xr:uid="{E01D8F80-6DF9-42D1-9F2B-96B72089ADD0}"/>
    <cellStyle name="Comma 2 3 2 2 3 4 8" xfId="7796" xr:uid="{3AF24855-4B66-49B8-8227-2098DCD0B26F}"/>
    <cellStyle name="Comma 2 3 2 2 3 4 8 2" xfId="44304" xr:uid="{EA4BF8E0-F322-49F8-AB1B-186F00EB577D}"/>
    <cellStyle name="Comma 2 3 2 2 3 4 8 3" xfId="26050" xr:uid="{14A9AA97-912B-41C6-B522-EB52E05037CC}"/>
    <cellStyle name="Comma 2 3 2 2 3 4 9" xfId="4146" xr:uid="{8A1F7B78-979F-4A68-9105-633BA4284D3B}"/>
    <cellStyle name="Comma 2 3 2 2 3 4 9 2" xfId="40654" xr:uid="{3107D421-47A8-4193-92C9-D647671558AA}"/>
    <cellStyle name="Comma 2 3 2 2 3 4 9 3" xfId="22400" xr:uid="{6C57E6F2-C8F8-4FFB-B015-5DAEB4E688A9}"/>
    <cellStyle name="Comma 2 3 2 2 3 5" xfId="392" xr:uid="{6DD4D52E-6DFA-41A4-89AF-F3EB2DADA6F8}"/>
    <cellStyle name="Comma 2 3 2 2 3 5 10" xfId="36900" xr:uid="{1365547D-CCEB-49BD-A047-A10CE4CA0194}"/>
    <cellStyle name="Comma 2 3 2 2 3 5 11" xfId="18646" xr:uid="{528F0B10-444D-48DD-9588-3A19A0A9A342}"/>
    <cellStyle name="Comma 2 3 2 2 3 5 2" xfId="3312" xr:uid="{BD79B923-3A97-45D8-A78B-C63752175D92}"/>
    <cellStyle name="Comma 2 3 2 2 3 5 2 2" xfId="17912" xr:uid="{5D71A654-3A9E-4330-96E7-6A4696656E2C}"/>
    <cellStyle name="Comma 2 3 2 2 3 5 2 2 2" xfId="54420" xr:uid="{0F0CC1AD-36FC-472C-99F3-01E4C42EF514}"/>
    <cellStyle name="Comma 2 3 2 2 3 5 2 2 3" xfId="36166" xr:uid="{82B4E75A-EAB1-4015-9CB5-DC60B86E842D}"/>
    <cellStyle name="Comma 2 3 2 2 3 5 2 3" xfId="14262" xr:uid="{B1F3CB95-9BA0-45B1-9A6C-A680D7F06570}"/>
    <cellStyle name="Comma 2 3 2 2 3 5 2 3 2" xfId="50770" xr:uid="{90F9412F-22D7-4F1F-BF60-F13057ED0AB9}"/>
    <cellStyle name="Comma 2 3 2 2 3 5 2 3 3" xfId="32516" xr:uid="{B2D9C7C3-F05E-4719-8767-2B2E8551D8CC}"/>
    <cellStyle name="Comma 2 3 2 2 3 5 2 4" xfId="10612" xr:uid="{3D22B45E-8E67-437D-AD1C-CB3A0C1C9D1B}"/>
    <cellStyle name="Comma 2 3 2 2 3 5 2 4 2" xfId="47120" xr:uid="{37C5F348-3CDF-493F-B1A0-6D3DCD9336E2}"/>
    <cellStyle name="Comma 2 3 2 2 3 5 2 4 3" xfId="28866" xr:uid="{ED4CD8DC-540A-417F-A6B2-2537CF63FC72}"/>
    <cellStyle name="Comma 2 3 2 2 3 5 2 5" xfId="6962" xr:uid="{6DA15807-0F4A-4E1E-9444-DBDB4075CB93}"/>
    <cellStyle name="Comma 2 3 2 2 3 5 2 5 2" xfId="43470" xr:uid="{A6B52D02-BB0A-4CF9-AAB8-36CA89D9113C}"/>
    <cellStyle name="Comma 2 3 2 2 3 5 2 5 3" xfId="25216" xr:uid="{25D3911C-61D3-4ACF-9453-E6A0027223A8}"/>
    <cellStyle name="Comma 2 3 2 2 3 5 2 6" xfId="39820" xr:uid="{9266EECB-9323-4C0B-87A1-729BA79823C7}"/>
    <cellStyle name="Comma 2 3 2 2 3 5 2 7" xfId="21566" xr:uid="{9455034C-F583-42AF-99EE-527563C3148C}"/>
    <cellStyle name="Comma 2 3 2 2 3 5 3" xfId="2582" xr:uid="{64B7C45B-07C8-4BB9-8240-9B247A2A20A0}"/>
    <cellStyle name="Comma 2 3 2 2 3 5 3 2" xfId="17182" xr:uid="{4BC45585-1153-4EC5-BBD3-7AE4F519035D}"/>
    <cellStyle name="Comma 2 3 2 2 3 5 3 2 2" xfId="53690" xr:uid="{4D0A7F93-66B8-474F-8809-A477D4D17CFB}"/>
    <cellStyle name="Comma 2 3 2 2 3 5 3 2 3" xfId="35436" xr:uid="{DBD2F865-A298-4FFB-BFBB-459703850EE7}"/>
    <cellStyle name="Comma 2 3 2 2 3 5 3 3" xfId="13532" xr:uid="{C3C3BEFF-5584-42E9-BCA7-40D5283D08A1}"/>
    <cellStyle name="Comma 2 3 2 2 3 5 3 3 2" xfId="50040" xr:uid="{FD3B9BE3-E77A-4194-BEFF-2BF7B4C6B318}"/>
    <cellStyle name="Comma 2 3 2 2 3 5 3 3 3" xfId="31786" xr:uid="{9D3CCA9A-EF05-4A7E-847E-C91381D13982}"/>
    <cellStyle name="Comma 2 3 2 2 3 5 3 4" xfId="9882" xr:uid="{D65CF5EB-9A6E-4B06-B3F2-5205965AC915}"/>
    <cellStyle name="Comma 2 3 2 2 3 5 3 4 2" xfId="46390" xr:uid="{65E221D1-24A0-4C59-A677-8EF27B33CE35}"/>
    <cellStyle name="Comma 2 3 2 2 3 5 3 4 3" xfId="28136" xr:uid="{FD637FF6-ADF0-434C-83DC-DD60965DF239}"/>
    <cellStyle name="Comma 2 3 2 2 3 5 3 5" xfId="6232" xr:uid="{32B70F76-4F6F-4F14-A28A-712262C40157}"/>
    <cellStyle name="Comma 2 3 2 2 3 5 3 5 2" xfId="42740" xr:uid="{139EEB69-5103-4F5D-B4CA-E1231F82AFB3}"/>
    <cellStyle name="Comma 2 3 2 2 3 5 3 5 3" xfId="24486" xr:uid="{C71CCC31-2327-43AD-83EE-D401E4BBB6E8}"/>
    <cellStyle name="Comma 2 3 2 2 3 5 3 6" xfId="39090" xr:uid="{59C505D7-F818-4A33-94D2-C8BE2D8D8CC7}"/>
    <cellStyle name="Comma 2 3 2 2 3 5 3 7" xfId="20836" xr:uid="{AEDF57E7-B136-466A-827A-E432F2775806}"/>
    <cellStyle name="Comma 2 3 2 2 3 5 4" xfId="1852" xr:uid="{162163BD-872B-419F-9496-85B6EE4DBD1F}"/>
    <cellStyle name="Comma 2 3 2 2 3 5 4 2" xfId="16452" xr:uid="{354A105F-5D5D-4E08-8CA5-FDA99E9DDEC9}"/>
    <cellStyle name="Comma 2 3 2 2 3 5 4 2 2" xfId="52960" xr:uid="{D65AA153-008A-40DD-94BB-E5E9BF4B57A5}"/>
    <cellStyle name="Comma 2 3 2 2 3 5 4 2 3" xfId="34706" xr:uid="{8999DB4D-EBD1-4146-A83A-39E1C9D07620}"/>
    <cellStyle name="Comma 2 3 2 2 3 5 4 3" xfId="12802" xr:uid="{979238E2-E57C-49DB-8F23-6EF3556A95B0}"/>
    <cellStyle name="Comma 2 3 2 2 3 5 4 3 2" xfId="49310" xr:uid="{4B68233F-7995-435F-92A4-7DB303C01C95}"/>
    <cellStyle name="Comma 2 3 2 2 3 5 4 3 3" xfId="31056" xr:uid="{EF29BEBF-DD9E-4201-9251-637788D384B1}"/>
    <cellStyle name="Comma 2 3 2 2 3 5 4 4" xfId="9152" xr:uid="{A2985646-5FD5-43DF-931E-4F298378B748}"/>
    <cellStyle name="Comma 2 3 2 2 3 5 4 4 2" xfId="45660" xr:uid="{CAC77182-608F-4C37-8B0F-461336A3AC01}"/>
    <cellStyle name="Comma 2 3 2 2 3 5 4 4 3" xfId="27406" xr:uid="{2E563C7C-80A3-460A-8126-76D9A93BBFBE}"/>
    <cellStyle name="Comma 2 3 2 2 3 5 4 5" xfId="5502" xr:uid="{889835FA-5602-441D-ACDA-6FFA130CB4AF}"/>
    <cellStyle name="Comma 2 3 2 2 3 5 4 5 2" xfId="42010" xr:uid="{CA11D611-F810-4AE8-9A33-2C705FACE405}"/>
    <cellStyle name="Comma 2 3 2 2 3 5 4 5 3" xfId="23756" xr:uid="{7C25EEAB-75B2-4586-8826-744B73D721A2}"/>
    <cellStyle name="Comma 2 3 2 2 3 5 4 6" xfId="38360" xr:uid="{8B0D7C48-092B-49D1-8FB3-48656526849D}"/>
    <cellStyle name="Comma 2 3 2 2 3 5 4 7" xfId="20106" xr:uid="{646B4800-3EBF-4C14-8EF6-2EEE67B22B72}"/>
    <cellStyle name="Comma 2 3 2 2 3 5 5" xfId="1122" xr:uid="{0DF38070-54AC-478D-B435-8E2E394BB0AA}"/>
    <cellStyle name="Comma 2 3 2 2 3 5 5 2" xfId="15722" xr:uid="{F49E0242-A301-4C33-B9ED-F8259F8F8F01}"/>
    <cellStyle name="Comma 2 3 2 2 3 5 5 2 2" xfId="52230" xr:uid="{25CC8375-29D6-4E9E-8F99-CFC7DCC3F597}"/>
    <cellStyle name="Comma 2 3 2 2 3 5 5 2 3" xfId="33976" xr:uid="{3F587906-3298-444D-8F30-0A838D0D5185}"/>
    <cellStyle name="Comma 2 3 2 2 3 5 5 3" xfId="12072" xr:uid="{B685686A-D911-4DE3-BB76-4046F1E9CD7D}"/>
    <cellStyle name="Comma 2 3 2 2 3 5 5 3 2" xfId="48580" xr:uid="{F20E4028-7026-4D79-A453-DDD3A6AC6C4B}"/>
    <cellStyle name="Comma 2 3 2 2 3 5 5 3 3" xfId="30326" xr:uid="{4EAC9517-BEDD-45BF-A575-16FCA3704D23}"/>
    <cellStyle name="Comma 2 3 2 2 3 5 5 4" xfId="8422" xr:uid="{0FAF7DEC-6E6A-4E96-8801-783A426D94E8}"/>
    <cellStyle name="Comma 2 3 2 2 3 5 5 4 2" xfId="44930" xr:uid="{97777AA1-041C-40E6-8CCF-9A030C4A5439}"/>
    <cellStyle name="Comma 2 3 2 2 3 5 5 4 3" xfId="26676" xr:uid="{5C39A4BD-48D6-42C4-9313-7826B0FBC4AA}"/>
    <cellStyle name="Comma 2 3 2 2 3 5 5 5" xfId="4772" xr:uid="{0969B968-48FD-41FA-9692-D76D29735377}"/>
    <cellStyle name="Comma 2 3 2 2 3 5 5 5 2" xfId="41280" xr:uid="{B31D13E3-F640-4DD1-A80B-7150C19EDF83}"/>
    <cellStyle name="Comma 2 3 2 2 3 5 5 5 3" xfId="23026" xr:uid="{A2E23979-3436-4DBC-9D61-3471EFAA8BA1}"/>
    <cellStyle name="Comma 2 3 2 2 3 5 5 6" xfId="37630" xr:uid="{AE71CF68-7999-4C9F-A065-6E39CF35D54E}"/>
    <cellStyle name="Comma 2 3 2 2 3 5 5 7" xfId="19376" xr:uid="{8CE6FE73-A140-4BE6-A124-20EA5DC304A6}"/>
    <cellStyle name="Comma 2 3 2 2 3 5 6" xfId="14992" xr:uid="{03EEDD28-2117-401C-A671-039C442A0EAA}"/>
    <cellStyle name="Comma 2 3 2 2 3 5 6 2" xfId="51500" xr:uid="{C770B7E3-1581-467D-8817-06CDEFEBE41B}"/>
    <cellStyle name="Comma 2 3 2 2 3 5 6 3" xfId="33246" xr:uid="{CF165666-C2F4-4A84-B200-FA9166508BBE}"/>
    <cellStyle name="Comma 2 3 2 2 3 5 7" xfId="11342" xr:uid="{FF1D7056-DB7D-4450-A178-E8DD3EF57A57}"/>
    <cellStyle name="Comma 2 3 2 2 3 5 7 2" xfId="47850" xr:uid="{90C3F908-301E-4DBE-AF68-9268BE912351}"/>
    <cellStyle name="Comma 2 3 2 2 3 5 7 3" xfId="29596" xr:uid="{207D3FD6-6889-4DC4-BAE3-B08AF5CD4B37}"/>
    <cellStyle name="Comma 2 3 2 2 3 5 8" xfId="7692" xr:uid="{12A4BAC2-C57E-4A1B-8601-3DE1AEBB7D8C}"/>
    <cellStyle name="Comma 2 3 2 2 3 5 8 2" xfId="44200" xr:uid="{FEF2D7EF-6F4E-47A0-8CD7-CCA20DE8687D}"/>
    <cellStyle name="Comma 2 3 2 2 3 5 8 3" xfId="25946" xr:uid="{82648112-79F1-47EE-BC84-3BF3D308DD5F}"/>
    <cellStyle name="Comma 2 3 2 2 3 5 9" xfId="4042" xr:uid="{9F8578D2-7922-4056-8781-B73D79BCB874}"/>
    <cellStyle name="Comma 2 3 2 2 3 5 9 2" xfId="40550" xr:uid="{F0FCCB65-4412-4EA7-8C79-FAE4B69791C4}"/>
    <cellStyle name="Comma 2 3 2 2 3 5 9 3" xfId="22296" xr:uid="{B1FEA0D9-9A6D-4973-8C32-2F621FCEE23C}"/>
    <cellStyle name="Comma 2 3 2 2 3 6" xfId="288" xr:uid="{BE635A17-B231-4A31-A5D7-F490843CF23F}"/>
    <cellStyle name="Comma 2 3 2 2 3 6 10" xfId="36796" xr:uid="{13E2C96A-72E5-496C-8840-C9425EB0E1FE}"/>
    <cellStyle name="Comma 2 3 2 2 3 6 11" xfId="18542" xr:uid="{7BE01462-4E2E-46AD-AF9C-0479375180CF}"/>
    <cellStyle name="Comma 2 3 2 2 3 6 2" xfId="3208" xr:uid="{3BE30392-ED09-43C5-86F5-B1A88AF46CFB}"/>
    <cellStyle name="Comma 2 3 2 2 3 6 2 2" xfId="17808" xr:uid="{BA0530FC-B077-401E-9898-AA5AA2ECB634}"/>
    <cellStyle name="Comma 2 3 2 2 3 6 2 2 2" xfId="54316" xr:uid="{07F172C4-FD04-4148-86FF-1EBF14B6C7A6}"/>
    <cellStyle name="Comma 2 3 2 2 3 6 2 2 3" xfId="36062" xr:uid="{4AA5E99E-F5C0-4F1A-9C0C-D240A446BBBF}"/>
    <cellStyle name="Comma 2 3 2 2 3 6 2 3" xfId="14158" xr:uid="{19D94020-24B1-461F-B681-8667999FF651}"/>
    <cellStyle name="Comma 2 3 2 2 3 6 2 3 2" xfId="50666" xr:uid="{70EDAEAC-3BBE-43A5-8D55-C82E717EE47B}"/>
    <cellStyle name="Comma 2 3 2 2 3 6 2 3 3" xfId="32412" xr:uid="{38334285-2063-4C30-BB35-A7B45E976B22}"/>
    <cellStyle name="Comma 2 3 2 2 3 6 2 4" xfId="10508" xr:uid="{374BD4A7-2417-495E-8713-B081F0B64F3C}"/>
    <cellStyle name="Comma 2 3 2 2 3 6 2 4 2" xfId="47016" xr:uid="{0F4DAE3F-BBAD-4F80-8AEC-091B7E0628D5}"/>
    <cellStyle name="Comma 2 3 2 2 3 6 2 4 3" xfId="28762" xr:uid="{BBE584B0-72EF-4683-9A49-7823B77A66D3}"/>
    <cellStyle name="Comma 2 3 2 2 3 6 2 5" xfId="6858" xr:uid="{F1837EFF-1975-4F72-923B-7440205562DF}"/>
    <cellStyle name="Comma 2 3 2 2 3 6 2 5 2" xfId="43366" xr:uid="{D4723145-CFA9-408B-8B77-F9CB9AA60C02}"/>
    <cellStyle name="Comma 2 3 2 2 3 6 2 5 3" xfId="25112" xr:uid="{149EE1E4-CC64-4467-B0F6-55207E942D06}"/>
    <cellStyle name="Comma 2 3 2 2 3 6 2 6" xfId="39716" xr:uid="{9CA041AB-1E97-45EA-9E89-262D80B67092}"/>
    <cellStyle name="Comma 2 3 2 2 3 6 2 7" xfId="21462" xr:uid="{E5144295-01FD-4135-8C0A-FB92405A5F67}"/>
    <cellStyle name="Comma 2 3 2 2 3 6 3" xfId="2478" xr:uid="{C6843A3B-11AE-4CEA-8EBB-49ADFF5FAC78}"/>
    <cellStyle name="Comma 2 3 2 2 3 6 3 2" xfId="17078" xr:uid="{6299319B-D328-4655-8090-2D2C9A78F394}"/>
    <cellStyle name="Comma 2 3 2 2 3 6 3 2 2" xfId="53586" xr:uid="{7C624D1E-6989-42E8-8F65-68E31B31C333}"/>
    <cellStyle name="Comma 2 3 2 2 3 6 3 2 3" xfId="35332" xr:uid="{929774DB-3B92-4E51-ABC9-488BB7C9DF7E}"/>
    <cellStyle name="Comma 2 3 2 2 3 6 3 3" xfId="13428" xr:uid="{E04B753E-0269-4433-9DFE-AA44D96344C0}"/>
    <cellStyle name="Comma 2 3 2 2 3 6 3 3 2" xfId="49936" xr:uid="{D82771A1-BABD-4932-922E-4D7851DF9EAB}"/>
    <cellStyle name="Comma 2 3 2 2 3 6 3 3 3" xfId="31682" xr:uid="{322B0069-AF4D-4D76-8ABC-DCF81DB30E3B}"/>
    <cellStyle name="Comma 2 3 2 2 3 6 3 4" xfId="9778" xr:uid="{F9A69585-210A-4461-B607-288E9D6918CF}"/>
    <cellStyle name="Comma 2 3 2 2 3 6 3 4 2" xfId="46286" xr:uid="{975F03EB-D801-4C83-8480-025003B08DB7}"/>
    <cellStyle name="Comma 2 3 2 2 3 6 3 4 3" xfId="28032" xr:uid="{2DE99C18-513A-417A-A97E-C909374ED889}"/>
    <cellStyle name="Comma 2 3 2 2 3 6 3 5" xfId="6128" xr:uid="{F3E1BEA1-9391-49B1-852C-2FE769BAD6A7}"/>
    <cellStyle name="Comma 2 3 2 2 3 6 3 5 2" xfId="42636" xr:uid="{B98FC491-B824-416A-A4F1-2EFE8BFC7D83}"/>
    <cellStyle name="Comma 2 3 2 2 3 6 3 5 3" xfId="24382" xr:uid="{3818188A-6B78-4521-B6A7-58F0A598FDD6}"/>
    <cellStyle name="Comma 2 3 2 2 3 6 3 6" xfId="38986" xr:uid="{7A164349-F942-4A59-A181-756B82338E04}"/>
    <cellStyle name="Comma 2 3 2 2 3 6 3 7" xfId="20732" xr:uid="{88C83C5F-534C-4DA0-985C-83C97315F7B2}"/>
    <cellStyle name="Comma 2 3 2 2 3 6 4" xfId="1748" xr:uid="{DC60CE82-5787-41E8-9CF9-D66C6CB62D12}"/>
    <cellStyle name="Comma 2 3 2 2 3 6 4 2" xfId="16348" xr:uid="{92622BB5-5948-4897-9243-8ADAF3F4921F}"/>
    <cellStyle name="Comma 2 3 2 2 3 6 4 2 2" xfId="52856" xr:uid="{722BED80-B19F-4F8B-A15E-9D506D593E32}"/>
    <cellStyle name="Comma 2 3 2 2 3 6 4 2 3" xfId="34602" xr:uid="{81674BFA-51DF-4C5F-8C6D-A2B34080151F}"/>
    <cellStyle name="Comma 2 3 2 2 3 6 4 3" xfId="12698" xr:uid="{33E14481-02C4-4096-ACC9-27AE7139B8C8}"/>
    <cellStyle name="Comma 2 3 2 2 3 6 4 3 2" xfId="49206" xr:uid="{CDE7CDBE-24AB-40F0-B649-E07A85E9D1D6}"/>
    <cellStyle name="Comma 2 3 2 2 3 6 4 3 3" xfId="30952" xr:uid="{1D84C515-7473-4E9F-A680-D60E7B400D71}"/>
    <cellStyle name="Comma 2 3 2 2 3 6 4 4" xfId="9048" xr:uid="{EEE147CF-7729-4FFA-BCEA-AE22754D00BD}"/>
    <cellStyle name="Comma 2 3 2 2 3 6 4 4 2" xfId="45556" xr:uid="{16AB3FE9-72E3-41F0-9510-6B6C28A1FA8A}"/>
    <cellStyle name="Comma 2 3 2 2 3 6 4 4 3" xfId="27302" xr:uid="{AF1B36C7-20A4-448A-AF65-AE7908A69151}"/>
    <cellStyle name="Comma 2 3 2 2 3 6 4 5" xfId="5398" xr:uid="{239453A6-5456-42A0-86F2-FC1EDBCA4565}"/>
    <cellStyle name="Comma 2 3 2 2 3 6 4 5 2" xfId="41906" xr:uid="{09800CCE-BB72-4310-A4B4-7A2740C31066}"/>
    <cellStyle name="Comma 2 3 2 2 3 6 4 5 3" xfId="23652" xr:uid="{1BA5AE81-0810-41EF-953E-77C5DABAB9F4}"/>
    <cellStyle name="Comma 2 3 2 2 3 6 4 6" xfId="38256" xr:uid="{F7F012BA-2338-4849-9970-C1CAB2B05906}"/>
    <cellStyle name="Comma 2 3 2 2 3 6 4 7" xfId="20002" xr:uid="{79F03545-47A0-4656-A312-6697E45DD118}"/>
    <cellStyle name="Comma 2 3 2 2 3 6 5" xfId="1018" xr:uid="{7B0F116B-E0DC-475E-8E21-3882E6CB8B2C}"/>
    <cellStyle name="Comma 2 3 2 2 3 6 5 2" xfId="15618" xr:uid="{191A9D4A-B623-44B2-A5CA-BD158505B3CA}"/>
    <cellStyle name="Comma 2 3 2 2 3 6 5 2 2" xfId="52126" xr:uid="{F6D59455-A9FB-4726-8B15-53B521DC926A}"/>
    <cellStyle name="Comma 2 3 2 2 3 6 5 2 3" xfId="33872" xr:uid="{571A4541-314A-442A-BBD9-D97C8ECA39A8}"/>
    <cellStyle name="Comma 2 3 2 2 3 6 5 3" xfId="11968" xr:uid="{1551BB37-5F31-4FE1-AA6D-5306038D8392}"/>
    <cellStyle name="Comma 2 3 2 2 3 6 5 3 2" xfId="48476" xr:uid="{59ED92C3-7720-425D-BFA0-3FE23CD01782}"/>
    <cellStyle name="Comma 2 3 2 2 3 6 5 3 3" xfId="30222" xr:uid="{684119CC-0931-4FD8-B64A-8048D7D700CA}"/>
    <cellStyle name="Comma 2 3 2 2 3 6 5 4" xfId="8318" xr:uid="{8C8EF118-2B7B-46E8-8A3F-394094DB163F}"/>
    <cellStyle name="Comma 2 3 2 2 3 6 5 4 2" xfId="44826" xr:uid="{20F6748C-1AC4-4731-A801-C6C3B6BF400B}"/>
    <cellStyle name="Comma 2 3 2 2 3 6 5 4 3" xfId="26572" xr:uid="{A7853051-4637-4771-82C8-75BDA35FC307}"/>
    <cellStyle name="Comma 2 3 2 2 3 6 5 5" xfId="4668" xr:uid="{786D5258-3DE7-44E1-8BD0-794F574A645E}"/>
    <cellStyle name="Comma 2 3 2 2 3 6 5 5 2" xfId="41176" xr:uid="{69C8C1D4-194B-4DA3-A24F-BF511ECC7380}"/>
    <cellStyle name="Comma 2 3 2 2 3 6 5 5 3" xfId="22922" xr:uid="{BE58262B-76D6-40E7-BD8F-4EFFE02605DD}"/>
    <cellStyle name="Comma 2 3 2 2 3 6 5 6" xfId="37526" xr:uid="{4EB04632-9417-44EB-80D1-398F9C3C79E3}"/>
    <cellStyle name="Comma 2 3 2 2 3 6 5 7" xfId="19272" xr:uid="{9F3E4E70-6B71-499D-9354-5AFCADB7703E}"/>
    <cellStyle name="Comma 2 3 2 2 3 6 6" xfId="14888" xr:uid="{1DCE9101-CA92-46A6-8F0C-94FF92A44775}"/>
    <cellStyle name="Comma 2 3 2 2 3 6 6 2" xfId="51396" xr:uid="{57EEB1F2-5C01-460E-960E-D1473891B57B}"/>
    <cellStyle name="Comma 2 3 2 2 3 6 6 3" xfId="33142" xr:uid="{17568F21-6214-405B-AD6D-DB6F40D96F4D}"/>
    <cellStyle name="Comma 2 3 2 2 3 6 7" xfId="11238" xr:uid="{509A16CE-9865-4B9C-9BFC-BB1455F0A71C}"/>
    <cellStyle name="Comma 2 3 2 2 3 6 7 2" xfId="47746" xr:uid="{90C1BE6B-71C9-484A-8245-1A1CA301F074}"/>
    <cellStyle name="Comma 2 3 2 2 3 6 7 3" xfId="29492" xr:uid="{481EFF8D-92E6-42F4-8781-621501B0C4BB}"/>
    <cellStyle name="Comma 2 3 2 2 3 6 8" xfId="7588" xr:uid="{5324C86F-EBD5-42D6-8F70-547E7B2E2EE8}"/>
    <cellStyle name="Comma 2 3 2 2 3 6 8 2" xfId="44096" xr:uid="{AE01FA4B-8E44-4A72-8774-4EB9E020FBB3}"/>
    <cellStyle name="Comma 2 3 2 2 3 6 8 3" xfId="25842" xr:uid="{C78F8D91-D27C-475B-8942-5312E29F774D}"/>
    <cellStyle name="Comma 2 3 2 2 3 6 9" xfId="3938" xr:uid="{0A03C3E6-7BB2-45E2-9185-D7A5CF3C31A4}"/>
    <cellStyle name="Comma 2 3 2 2 3 6 9 2" xfId="40446" xr:uid="{6160204E-2533-4D38-8C3B-2FF18359CDAB}"/>
    <cellStyle name="Comma 2 3 2 2 3 6 9 3" xfId="22192" xr:uid="{6197CDB6-DDAC-4848-B178-632B472F9D00}"/>
    <cellStyle name="Comma 2 3 2 2 3 7" xfId="184" xr:uid="{70268F9D-6BBD-4024-A961-4AE02EECC826}"/>
    <cellStyle name="Comma 2 3 2 2 3 7 10" xfId="36692" xr:uid="{A515244A-0BF8-430F-AD4C-3887D0F058F7}"/>
    <cellStyle name="Comma 2 3 2 2 3 7 11" xfId="18438" xr:uid="{C4DE548A-E534-4029-8F95-18A4BA35CF31}"/>
    <cellStyle name="Comma 2 3 2 2 3 7 2" xfId="3104" xr:uid="{E7B8D00E-3CC8-4C1F-81F3-19C462DAFD7D}"/>
    <cellStyle name="Comma 2 3 2 2 3 7 2 2" xfId="17704" xr:uid="{BAF245ED-CB9D-41F4-8D7C-37D92972B816}"/>
    <cellStyle name="Comma 2 3 2 2 3 7 2 2 2" xfId="54212" xr:uid="{ADBBED9D-2609-4FA2-B720-C536A16F2F26}"/>
    <cellStyle name="Comma 2 3 2 2 3 7 2 2 3" xfId="35958" xr:uid="{F3AB34EC-89E0-448C-963E-A55B38BA8088}"/>
    <cellStyle name="Comma 2 3 2 2 3 7 2 3" xfId="14054" xr:uid="{3DB10895-9F46-4E25-8680-B5C1250AA93C}"/>
    <cellStyle name="Comma 2 3 2 2 3 7 2 3 2" xfId="50562" xr:uid="{3520D588-21BB-4548-A2E1-F184AF602FC9}"/>
    <cellStyle name="Comma 2 3 2 2 3 7 2 3 3" xfId="32308" xr:uid="{91AF5976-74A0-4FC4-A68B-2AF87CF072E0}"/>
    <cellStyle name="Comma 2 3 2 2 3 7 2 4" xfId="10404" xr:uid="{1A80A0E2-20DE-48B9-8727-8E89D8E25BBF}"/>
    <cellStyle name="Comma 2 3 2 2 3 7 2 4 2" xfId="46912" xr:uid="{5D4896FE-46FC-43B5-BC1B-DD2C696EA240}"/>
    <cellStyle name="Comma 2 3 2 2 3 7 2 4 3" xfId="28658" xr:uid="{9DEFEABD-0186-4F32-9C71-E275A558361F}"/>
    <cellStyle name="Comma 2 3 2 2 3 7 2 5" xfId="6754" xr:uid="{3082EA4E-477E-4C7B-8A15-C4D43BE9024D}"/>
    <cellStyle name="Comma 2 3 2 2 3 7 2 5 2" xfId="43262" xr:uid="{91FF6DC6-5BCE-4D07-AE33-B9CE23D4CC32}"/>
    <cellStyle name="Comma 2 3 2 2 3 7 2 5 3" xfId="25008" xr:uid="{C5C15372-AF92-4753-848F-09860BCB111A}"/>
    <cellStyle name="Comma 2 3 2 2 3 7 2 6" xfId="39612" xr:uid="{C22EEEEF-015B-4A65-9F48-9E08B8D71DC1}"/>
    <cellStyle name="Comma 2 3 2 2 3 7 2 7" xfId="21358" xr:uid="{4DC6BC56-46A5-43C3-9453-113A4E4AA77A}"/>
    <cellStyle name="Comma 2 3 2 2 3 7 3" xfId="2374" xr:uid="{8F1FFC05-A2E1-4540-9A27-D6EEA5E2184B}"/>
    <cellStyle name="Comma 2 3 2 2 3 7 3 2" xfId="16974" xr:uid="{DDB87352-37E7-4BC8-8095-59011ECBA939}"/>
    <cellStyle name="Comma 2 3 2 2 3 7 3 2 2" xfId="53482" xr:uid="{4FAD8E6F-BFE1-4873-8E18-FC80DDD24285}"/>
    <cellStyle name="Comma 2 3 2 2 3 7 3 2 3" xfId="35228" xr:uid="{1B86DB91-848F-47E4-B7A9-4B4196FDBA72}"/>
    <cellStyle name="Comma 2 3 2 2 3 7 3 3" xfId="13324" xr:uid="{C4022151-91B1-488A-9A21-9B25240E8EC5}"/>
    <cellStyle name="Comma 2 3 2 2 3 7 3 3 2" xfId="49832" xr:uid="{810ACACD-9C48-463C-994D-98375665CB63}"/>
    <cellStyle name="Comma 2 3 2 2 3 7 3 3 3" xfId="31578" xr:uid="{7C98AFDD-9AD0-4B23-AA41-B8150E0D4588}"/>
    <cellStyle name="Comma 2 3 2 2 3 7 3 4" xfId="9674" xr:uid="{47FDF204-DB17-47E4-8342-84C8A7D4FAF2}"/>
    <cellStyle name="Comma 2 3 2 2 3 7 3 4 2" xfId="46182" xr:uid="{4B8E10F2-91A9-486D-AA6B-159D792452AB}"/>
    <cellStyle name="Comma 2 3 2 2 3 7 3 4 3" xfId="27928" xr:uid="{34566246-370A-4963-BFF7-F10B334125D0}"/>
    <cellStyle name="Comma 2 3 2 2 3 7 3 5" xfId="6024" xr:uid="{6CA8C49E-934C-4495-8369-246CE05E5FD2}"/>
    <cellStyle name="Comma 2 3 2 2 3 7 3 5 2" xfId="42532" xr:uid="{9EFC3B7B-D743-47D2-88C1-12EA8FD5241B}"/>
    <cellStyle name="Comma 2 3 2 2 3 7 3 5 3" xfId="24278" xr:uid="{ECCD4EA2-0FDD-43B9-BECE-F857C442A1C1}"/>
    <cellStyle name="Comma 2 3 2 2 3 7 3 6" xfId="38882" xr:uid="{EA620FB7-6C2C-4150-A171-F8657A3B6268}"/>
    <cellStyle name="Comma 2 3 2 2 3 7 3 7" xfId="20628" xr:uid="{37FD2E90-4C07-4912-A69D-6A5B46E8BC91}"/>
    <cellStyle name="Comma 2 3 2 2 3 7 4" xfId="1644" xr:uid="{8E03F5B5-CA44-4140-8919-A2C06D9639D4}"/>
    <cellStyle name="Comma 2 3 2 2 3 7 4 2" xfId="16244" xr:uid="{75DDDA6B-E8AB-42A7-8616-23D407B2516C}"/>
    <cellStyle name="Comma 2 3 2 2 3 7 4 2 2" xfId="52752" xr:uid="{5F03D304-63CF-43D3-860E-597EAEB8A664}"/>
    <cellStyle name="Comma 2 3 2 2 3 7 4 2 3" xfId="34498" xr:uid="{0317F834-F314-4E24-B733-216F8230821F}"/>
    <cellStyle name="Comma 2 3 2 2 3 7 4 3" xfId="12594" xr:uid="{6D80DCFC-AD07-4DAD-9DA4-5F44FBD9EA27}"/>
    <cellStyle name="Comma 2 3 2 2 3 7 4 3 2" xfId="49102" xr:uid="{A1576AD7-AAC8-4AC9-B5DB-3C6073C32C9A}"/>
    <cellStyle name="Comma 2 3 2 2 3 7 4 3 3" xfId="30848" xr:uid="{F02F90E5-A074-4293-8EDA-B54074F86BE7}"/>
    <cellStyle name="Comma 2 3 2 2 3 7 4 4" xfId="8944" xr:uid="{0DC4C75E-3C3E-4405-960F-BA5C0AA41AF3}"/>
    <cellStyle name="Comma 2 3 2 2 3 7 4 4 2" xfId="45452" xr:uid="{FDA90BAC-8508-47E5-B34C-DDC52F8F918E}"/>
    <cellStyle name="Comma 2 3 2 2 3 7 4 4 3" xfId="27198" xr:uid="{E43B801E-564F-4601-8F46-7F73EB8821C9}"/>
    <cellStyle name="Comma 2 3 2 2 3 7 4 5" xfId="5294" xr:uid="{4E8A662E-CC91-4CD0-8430-68B1134DABFA}"/>
    <cellStyle name="Comma 2 3 2 2 3 7 4 5 2" xfId="41802" xr:uid="{A9B501AF-2E4E-41EF-AE5E-34249EB445FD}"/>
    <cellStyle name="Comma 2 3 2 2 3 7 4 5 3" xfId="23548" xr:uid="{62158955-C34E-41E1-91C3-40351F85C8D6}"/>
    <cellStyle name="Comma 2 3 2 2 3 7 4 6" xfId="38152" xr:uid="{CF49571D-2CE8-4421-AE6A-75246013D99F}"/>
    <cellStyle name="Comma 2 3 2 2 3 7 4 7" xfId="19898" xr:uid="{5E14F351-0C07-4892-BEAB-F2966BD25B6D}"/>
    <cellStyle name="Comma 2 3 2 2 3 7 5" xfId="914" xr:uid="{0DE35C24-258E-4894-B039-DBE636571718}"/>
    <cellStyle name="Comma 2 3 2 2 3 7 5 2" xfId="15514" xr:uid="{2DFADCBA-ABDB-4B85-83E1-A685A349366B}"/>
    <cellStyle name="Comma 2 3 2 2 3 7 5 2 2" xfId="52022" xr:uid="{CC59B1E0-DFD7-45DB-A708-AC8300CF1A2F}"/>
    <cellStyle name="Comma 2 3 2 2 3 7 5 2 3" xfId="33768" xr:uid="{C8222C11-FC09-40A7-BBBC-ADCFA46F822C}"/>
    <cellStyle name="Comma 2 3 2 2 3 7 5 3" xfId="11864" xr:uid="{C6DEB6F5-AEAA-423A-8361-48730E0DD015}"/>
    <cellStyle name="Comma 2 3 2 2 3 7 5 3 2" xfId="48372" xr:uid="{7B53ED30-676D-456B-91EB-0FA221B69353}"/>
    <cellStyle name="Comma 2 3 2 2 3 7 5 3 3" xfId="30118" xr:uid="{0C25966B-8E2F-43F2-AB30-FE4EC6834B7F}"/>
    <cellStyle name="Comma 2 3 2 2 3 7 5 4" xfId="8214" xr:uid="{F352EDD8-B4FD-4FC8-B998-2560B8CA9B3E}"/>
    <cellStyle name="Comma 2 3 2 2 3 7 5 4 2" xfId="44722" xr:uid="{4B38EDE0-CADF-4CB5-B7BE-A4BA5838391A}"/>
    <cellStyle name="Comma 2 3 2 2 3 7 5 4 3" xfId="26468" xr:uid="{576AD85B-2427-4567-AB87-5F0E9628FCC8}"/>
    <cellStyle name="Comma 2 3 2 2 3 7 5 5" xfId="4564" xr:uid="{8EACC82B-EB48-4CF4-9A44-9A58E9B90DEB}"/>
    <cellStyle name="Comma 2 3 2 2 3 7 5 5 2" xfId="41072" xr:uid="{1B4024E9-8FA1-4BA1-9D1E-AB7FD1D38614}"/>
    <cellStyle name="Comma 2 3 2 2 3 7 5 5 3" xfId="22818" xr:uid="{4A28DFDC-286E-4DCF-AB90-B202B9A7DCD6}"/>
    <cellStyle name="Comma 2 3 2 2 3 7 5 6" xfId="37422" xr:uid="{750B87EC-EADE-4362-B8C1-D639EF2C08E0}"/>
    <cellStyle name="Comma 2 3 2 2 3 7 5 7" xfId="19168" xr:uid="{2AC8FCCE-5C71-45D4-AC2F-168A7E5E1637}"/>
    <cellStyle name="Comma 2 3 2 2 3 7 6" xfId="14784" xr:uid="{33E52394-5B35-43CC-95F0-66EAD36C3947}"/>
    <cellStyle name="Comma 2 3 2 2 3 7 6 2" xfId="51292" xr:uid="{02F15A8A-EB10-4E99-98CC-E98484D88034}"/>
    <cellStyle name="Comma 2 3 2 2 3 7 6 3" xfId="33038" xr:uid="{0FE4C047-F90B-4A3F-8900-80566927784E}"/>
    <cellStyle name="Comma 2 3 2 2 3 7 7" xfId="11134" xr:uid="{B094F015-D5F9-4E2F-B463-20BB7750FB8A}"/>
    <cellStyle name="Comma 2 3 2 2 3 7 7 2" xfId="47642" xr:uid="{616F9FC5-E4EA-483F-822B-B56A103FB328}"/>
    <cellStyle name="Comma 2 3 2 2 3 7 7 3" xfId="29388" xr:uid="{EA0306BE-B742-4483-830E-1BD41A616748}"/>
    <cellStyle name="Comma 2 3 2 2 3 7 8" xfId="7484" xr:uid="{6F28BEF3-A5B8-448A-8A87-85A695E5B143}"/>
    <cellStyle name="Comma 2 3 2 2 3 7 8 2" xfId="43992" xr:uid="{2A671965-77E7-4DE1-8EB6-B25C4ABFD04B}"/>
    <cellStyle name="Comma 2 3 2 2 3 7 8 3" xfId="25738" xr:uid="{12DF89C0-5D24-4BE0-BE31-E337C90B92E4}"/>
    <cellStyle name="Comma 2 3 2 2 3 7 9" xfId="3834" xr:uid="{FB1956AE-7155-4802-B167-575F98CF06F6}"/>
    <cellStyle name="Comma 2 3 2 2 3 7 9 2" xfId="40342" xr:uid="{CB990CB4-ED26-4178-86D9-4282C6B6DCC8}"/>
    <cellStyle name="Comma 2 3 2 2 3 7 9 3" xfId="22088" xr:uid="{4F6127E6-21C3-44E1-84B5-37B028482F30}"/>
    <cellStyle name="Comma 2 3 2 2 3 8" xfId="3000" xr:uid="{449678E8-1874-4BDF-9B7A-BF2DB77BADC4}"/>
    <cellStyle name="Comma 2 3 2 2 3 8 2" xfId="17600" xr:uid="{4E288C38-08CC-4B08-AD5A-F63FA02A1549}"/>
    <cellStyle name="Comma 2 3 2 2 3 8 2 2" xfId="54108" xr:uid="{57E2979B-83DF-41B9-A4FC-5B5163FFFEA0}"/>
    <cellStyle name="Comma 2 3 2 2 3 8 2 3" xfId="35854" xr:uid="{6327027D-D43E-4CF9-879E-6D19C83C8168}"/>
    <cellStyle name="Comma 2 3 2 2 3 8 3" xfId="13950" xr:uid="{780C8855-F31D-4D8A-B617-DCAD280C1970}"/>
    <cellStyle name="Comma 2 3 2 2 3 8 3 2" xfId="50458" xr:uid="{14737D2E-8E9E-4D86-9D31-29FE23BC1515}"/>
    <cellStyle name="Comma 2 3 2 2 3 8 3 3" xfId="32204" xr:uid="{DCAE6C94-9D30-40A6-9C41-749DDFA37AC9}"/>
    <cellStyle name="Comma 2 3 2 2 3 8 4" xfId="10300" xr:uid="{8A3838C7-20D1-43B1-AD3B-67835E37C4F8}"/>
    <cellStyle name="Comma 2 3 2 2 3 8 4 2" xfId="46808" xr:uid="{5D9B203B-EBCD-4960-B497-35B006A660EB}"/>
    <cellStyle name="Comma 2 3 2 2 3 8 4 3" xfId="28554" xr:uid="{F9B9A9D8-02F8-438A-8F77-8ED634E26D7C}"/>
    <cellStyle name="Comma 2 3 2 2 3 8 5" xfId="6650" xr:uid="{D07109D0-2B94-4095-8F1F-E22ED2952DD1}"/>
    <cellStyle name="Comma 2 3 2 2 3 8 5 2" xfId="43158" xr:uid="{CC4B04CC-73B9-4632-9AB1-15312F7685F9}"/>
    <cellStyle name="Comma 2 3 2 2 3 8 5 3" xfId="24904" xr:uid="{D1094CD1-F8C2-40A9-853E-3D605CD2B8D5}"/>
    <cellStyle name="Comma 2 3 2 2 3 8 6" xfId="39508" xr:uid="{D212B36D-0303-4180-9F4A-170E8BA02AD2}"/>
    <cellStyle name="Comma 2 3 2 2 3 8 7" xfId="21254" xr:uid="{F2C69E6D-41B2-483F-B07B-66CD376ABB71}"/>
    <cellStyle name="Comma 2 3 2 2 3 9" xfId="2270" xr:uid="{F5B24659-B45F-4294-B15A-8DF76C9227F4}"/>
    <cellStyle name="Comma 2 3 2 2 3 9 2" xfId="16870" xr:uid="{FCCAB672-CDB3-40EE-A25C-03618AA99F43}"/>
    <cellStyle name="Comma 2 3 2 2 3 9 2 2" xfId="53378" xr:uid="{5A1B3039-7F05-4E84-9A22-5F726633E69F}"/>
    <cellStyle name="Comma 2 3 2 2 3 9 2 3" xfId="35124" xr:uid="{A9B2F36F-52EA-4065-996E-7F1A51A5A56C}"/>
    <cellStyle name="Comma 2 3 2 2 3 9 3" xfId="13220" xr:uid="{1843F99E-E69E-4A05-8499-A683CE5ADD05}"/>
    <cellStyle name="Comma 2 3 2 2 3 9 3 2" xfId="49728" xr:uid="{619BBFFC-B8DF-4491-BE54-E52B86D37D29}"/>
    <cellStyle name="Comma 2 3 2 2 3 9 3 3" xfId="31474" xr:uid="{52D98B43-C8CC-4C32-8DF9-AFD0F639475E}"/>
    <cellStyle name="Comma 2 3 2 2 3 9 4" xfId="9570" xr:uid="{ED0558E1-D761-4A95-92D2-FC4DFD7A7EB2}"/>
    <cellStyle name="Comma 2 3 2 2 3 9 4 2" xfId="46078" xr:uid="{ECDB4AFF-AF75-417E-9077-A5EFBB4F81F2}"/>
    <cellStyle name="Comma 2 3 2 2 3 9 4 3" xfId="27824" xr:uid="{28A353C2-754E-42D8-A976-2D957F0344D4}"/>
    <cellStyle name="Comma 2 3 2 2 3 9 5" xfId="5920" xr:uid="{591A0CFB-E931-4743-8B92-755D89411BB5}"/>
    <cellStyle name="Comma 2 3 2 2 3 9 5 2" xfId="42428" xr:uid="{DD381F2E-9C20-48C2-8D54-9525BA1C8655}"/>
    <cellStyle name="Comma 2 3 2 2 3 9 5 3" xfId="24174" xr:uid="{BA06B2BE-B02B-48E9-8EEE-3BBF141AEE3B}"/>
    <cellStyle name="Comma 2 3 2 2 3 9 6" xfId="38778" xr:uid="{374AE5A6-1EB6-4EFC-A898-D6E00480C6BA}"/>
    <cellStyle name="Comma 2 3 2 2 3 9 7" xfId="20524" xr:uid="{EBC14F86-0E37-4469-ACDF-310CAF3E6D7C}"/>
    <cellStyle name="Comma 2 3 2 2 4" xfId="672" xr:uid="{2A32B947-669E-44CA-A5A9-D6EE919765B9}"/>
    <cellStyle name="Comma 2 3 2 2 4 10" xfId="37180" xr:uid="{61543155-F55C-4192-BD90-6CE2063B02B7}"/>
    <cellStyle name="Comma 2 3 2 2 4 11" xfId="18926" xr:uid="{FF844A81-5AB1-41BB-9F9F-CF095D297B35}"/>
    <cellStyle name="Comma 2 3 2 2 4 2" xfId="3592" xr:uid="{6A668542-C4C5-43E1-9E68-A89362E01A10}"/>
    <cellStyle name="Comma 2 3 2 2 4 2 2" xfId="18192" xr:uid="{B1BC3770-5BB7-49A9-821F-CCE38BAF4877}"/>
    <cellStyle name="Comma 2 3 2 2 4 2 2 2" xfId="54700" xr:uid="{00449CA3-96FD-43B0-B516-40FFA6E5D86B}"/>
    <cellStyle name="Comma 2 3 2 2 4 2 2 3" xfId="36446" xr:uid="{76BF090F-C46B-4F33-82F2-FFAB7E40ABDF}"/>
    <cellStyle name="Comma 2 3 2 2 4 2 3" xfId="14542" xr:uid="{2B06D039-E60D-4836-9A72-D49C4D66D32B}"/>
    <cellStyle name="Comma 2 3 2 2 4 2 3 2" xfId="51050" xr:uid="{C2B3F20A-B5A3-4350-BC82-A8FF71F7FD68}"/>
    <cellStyle name="Comma 2 3 2 2 4 2 3 3" xfId="32796" xr:uid="{78F9EB64-8E50-45BC-A01A-89A9F5DACBD4}"/>
    <cellStyle name="Comma 2 3 2 2 4 2 4" xfId="10892" xr:uid="{05C2A8D6-143B-423B-9A04-EB7988BA5ECD}"/>
    <cellStyle name="Comma 2 3 2 2 4 2 4 2" xfId="47400" xr:uid="{FAD71BBF-0027-4D0F-A26F-53BA3C0ABEA1}"/>
    <cellStyle name="Comma 2 3 2 2 4 2 4 3" xfId="29146" xr:uid="{5F1DC28C-7C93-43BD-A276-ED663E68ABF8}"/>
    <cellStyle name="Comma 2 3 2 2 4 2 5" xfId="7242" xr:uid="{8EDCE2AD-6C90-453F-A39F-69980B6C0636}"/>
    <cellStyle name="Comma 2 3 2 2 4 2 5 2" xfId="43750" xr:uid="{6CCE6B2E-0C54-4198-860B-63325D8C37EB}"/>
    <cellStyle name="Comma 2 3 2 2 4 2 5 3" xfId="25496" xr:uid="{6B6F65E5-77E7-469F-92F8-5B773DA5DF61}"/>
    <cellStyle name="Comma 2 3 2 2 4 2 6" xfId="40100" xr:uid="{7AD59FC4-8177-4E4D-A7E8-924AEDFA8C87}"/>
    <cellStyle name="Comma 2 3 2 2 4 2 7" xfId="21846" xr:uid="{86D0CA47-6475-4397-A673-5D15519DAD08}"/>
    <cellStyle name="Comma 2 3 2 2 4 3" xfId="2862" xr:uid="{889A66C8-9CCA-4545-8B14-A203B44FD0C4}"/>
    <cellStyle name="Comma 2 3 2 2 4 3 2" xfId="17462" xr:uid="{E9681131-18EB-4FFE-9622-5B68A11FB5EF}"/>
    <cellStyle name="Comma 2 3 2 2 4 3 2 2" xfId="53970" xr:uid="{FDD31434-C982-495D-B31D-1EC1BBDB35A3}"/>
    <cellStyle name="Comma 2 3 2 2 4 3 2 3" xfId="35716" xr:uid="{A23AFA52-AD25-42E3-981A-E664D13F4B0D}"/>
    <cellStyle name="Comma 2 3 2 2 4 3 3" xfId="13812" xr:uid="{02CEE176-B2BD-4A2A-954D-D728032E4FDB}"/>
    <cellStyle name="Comma 2 3 2 2 4 3 3 2" xfId="50320" xr:uid="{82DEBF7E-13A5-4EB9-A405-763AA0EE606D}"/>
    <cellStyle name="Comma 2 3 2 2 4 3 3 3" xfId="32066" xr:uid="{AEFA8D9F-9F09-43C2-B5B0-6FC29C14DA8F}"/>
    <cellStyle name="Comma 2 3 2 2 4 3 4" xfId="10162" xr:uid="{C8E1D527-8A43-41AD-852E-866A5DBB4889}"/>
    <cellStyle name="Comma 2 3 2 2 4 3 4 2" xfId="46670" xr:uid="{F06B8BA2-3900-4916-B157-DB6602FD9369}"/>
    <cellStyle name="Comma 2 3 2 2 4 3 4 3" xfId="28416" xr:uid="{D67C38E7-2F29-475F-8703-FD6523C60418}"/>
    <cellStyle name="Comma 2 3 2 2 4 3 5" xfId="6512" xr:uid="{51AC8112-BE20-4714-8E43-193267BF04B6}"/>
    <cellStyle name="Comma 2 3 2 2 4 3 5 2" xfId="43020" xr:uid="{EFC9AA63-7E17-4AA9-BDBD-808BAAF7F076}"/>
    <cellStyle name="Comma 2 3 2 2 4 3 5 3" xfId="24766" xr:uid="{80A1FB92-5187-4967-8EFE-C5AE5322B8EC}"/>
    <cellStyle name="Comma 2 3 2 2 4 3 6" xfId="39370" xr:uid="{452825A6-EF7C-44E1-86AC-8A96A0546800}"/>
    <cellStyle name="Comma 2 3 2 2 4 3 7" xfId="21116" xr:uid="{0F05044E-ACA9-43AA-A61B-907B48972180}"/>
    <cellStyle name="Comma 2 3 2 2 4 4" xfId="2132" xr:uid="{EBEA0DC1-5826-4949-8BCE-1C421931A7C0}"/>
    <cellStyle name="Comma 2 3 2 2 4 4 2" xfId="16732" xr:uid="{BCA830B4-5D7E-4041-AD7C-81E0AFF61EE4}"/>
    <cellStyle name="Comma 2 3 2 2 4 4 2 2" xfId="53240" xr:uid="{7A0F9D43-F103-42C5-A538-72CC98F130FC}"/>
    <cellStyle name="Comma 2 3 2 2 4 4 2 3" xfId="34986" xr:uid="{B99D7C64-2BF0-4B88-93EC-8D915C0A95E5}"/>
    <cellStyle name="Comma 2 3 2 2 4 4 3" xfId="13082" xr:uid="{92C84587-D342-472B-9257-093C81B4CA9E}"/>
    <cellStyle name="Comma 2 3 2 2 4 4 3 2" xfId="49590" xr:uid="{D52F2F0C-97E5-4B93-8864-880941E1DE5A}"/>
    <cellStyle name="Comma 2 3 2 2 4 4 3 3" xfId="31336" xr:uid="{E8CF6637-D73E-4FB1-8DC2-C6AFD6D872B7}"/>
    <cellStyle name="Comma 2 3 2 2 4 4 4" xfId="9432" xr:uid="{D7D601F2-626C-405F-9F22-543BAEE1FC0A}"/>
    <cellStyle name="Comma 2 3 2 2 4 4 4 2" xfId="45940" xr:uid="{EB9FA6EB-E3F3-44FF-9BA0-F29F99FCDDF0}"/>
    <cellStyle name="Comma 2 3 2 2 4 4 4 3" xfId="27686" xr:uid="{93394670-5312-4ECD-84BA-450AC4A5D2B7}"/>
    <cellStyle name="Comma 2 3 2 2 4 4 5" xfId="5782" xr:uid="{1E633CE0-A511-4A55-BA92-8E754665F0DB}"/>
    <cellStyle name="Comma 2 3 2 2 4 4 5 2" xfId="42290" xr:uid="{CC37E3E3-2880-4696-BB65-0BE1F8D7E658}"/>
    <cellStyle name="Comma 2 3 2 2 4 4 5 3" xfId="24036" xr:uid="{2D4A9AD7-1CA4-473B-B4F3-D6CC088CBBA3}"/>
    <cellStyle name="Comma 2 3 2 2 4 4 6" xfId="38640" xr:uid="{F5FCE06C-CD1B-4B8D-8D73-9005767C4D5B}"/>
    <cellStyle name="Comma 2 3 2 2 4 4 7" xfId="20386" xr:uid="{8A5741A7-EDC6-49BF-AB17-0761A6B10211}"/>
    <cellStyle name="Comma 2 3 2 2 4 5" xfId="1402" xr:uid="{4E7F6F11-6B0F-4762-9C79-ECB143D14C8F}"/>
    <cellStyle name="Comma 2 3 2 2 4 5 2" xfId="16002" xr:uid="{8AB3515D-A7B4-4B17-B92C-9877699F0779}"/>
    <cellStyle name="Comma 2 3 2 2 4 5 2 2" xfId="52510" xr:uid="{D249C89C-C1C2-41BE-9B4A-50F8970068B4}"/>
    <cellStyle name="Comma 2 3 2 2 4 5 2 3" xfId="34256" xr:uid="{EF68A2F7-F3CD-4362-8817-72EBB0470E63}"/>
    <cellStyle name="Comma 2 3 2 2 4 5 3" xfId="12352" xr:uid="{AD86F7EE-D7A2-446B-9F84-7009DB1B0A2D}"/>
    <cellStyle name="Comma 2 3 2 2 4 5 3 2" xfId="48860" xr:uid="{D71750A2-2817-4C3F-8979-3C9C6D645328}"/>
    <cellStyle name="Comma 2 3 2 2 4 5 3 3" xfId="30606" xr:uid="{4DE2EA68-7BE7-4244-B8B0-E75A3606229D}"/>
    <cellStyle name="Comma 2 3 2 2 4 5 4" xfId="8702" xr:uid="{66D71BDC-6561-4784-A3BB-D969E3AA436E}"/>
    <cellStyle name="Comma 2 3 2 2 4 5 4 2" xfId="45210" xr:uid="{19327CAB-755A-4CB5-A1AA-76A614373B38}"/>
    <cellStyle name="Comma 2 3 2 2 4 5 4 3" xfId="26956" xr:uid="{20044751-F4FF-4329-BB77-CDC0090D1F4D}"/>
    <cellStyle name="Comma 2 3 2 2 4 5 5" xfId="5052" xr:uid="{AF8D65C4-7E24-4D83-BA16-F064F1EBABAF}"/>
    <cellStyle name="Comma 2 3 2 2 4 5 5 2" xfId="41560" xr:uid="{329ED87D-B235-46FB-9A96-2DB1A01F27BD}"/>
    <cellStyle name="Comma 2 3 2 2 4 5 5 3" xfId="23306" xr:uid="{5FF286E7-04CA-4FD9-9C8B-FD0AC4D8883D}"/>
    <cellStyle name="Comma 2 3 2 2 4 5 6" xfId="37910" xr:uid="{74EB6C55-E540-415E-A18F-DEBA96730757}"/>
    <cellStyle name="Comma 2 3 2 2 4 5 7" xfId="19656" xr:uid="{C9373A69-556D-4343-B385-A8350A50C9F8}"/>
    <cellStyle name="Comma 2 3 2 2 4 6" xfId="15272" xr:uid="{5E77B63A-9F71-4974-8562-867673981F59}"/>
    <cellStyle name="Comma 2 3 2 2 4 6 2" xfId="51780" xr:uid="{3443132B-F087-4099-87D2-D72CA38FDBFF}"/>
    <cellStyle name="Comma 2 3 2 2 4 6 3" xfId="33526" xr:uid="{2F3C4777-7B7A-46F7-A911-17E34FD227C8}"/>
    <cellStyle name="Comma 2 3 2 2 4 7" xfId="11622" xr:uid="{D5507D2F-0195-42E8-B89E-B527C2FF4F45}"/>
    <cellStyle name="Comma 2 3 2 2 4 7 2" xfId="48130" xr:uid="{56D58D68-6F2E-41D0-85D0-C9578C0C7831}"/>
    <cellStyle name="Comma 2 3 2 2 4 7 3" xfId="29876" xr:uid="{8D781D06-6AB9-45FE-B5D0-C5C1B9B17668}"/>
    <cellStyle name="Comma 2 3 2 2 4 8" xfId="7972" xr:uid="{878CF620-7CBC-460B-B715-FFDA16819549}"/>
    <cellStyle name="Comma 2 3 2 2 4 8 2" xfId="44480" xr:uid="{16DE4AD9-5C58-451A-B234-DCA030131067}"/>
    <cellStyle name="Comma 2 3 2 2 4 8 3" xfId="26226" xr:uid="{8C10ED1D-5249-4A35-B8AD-8966190FDB81}"/>
    <cellStyle name="Comma 2 3 2 2 4 9" xfId="4322" xr:uid="{47D1C9DB-3D0E-45D6-BAAF-BE03AB4076DE}"/>
    <cellStyle name="Comma 2 3 2 2 4 9 2" xfId="40830" xr:uid="{8BEDAF83-3C72-4409-BE63-3284CF2337D2}"/>
    <cellStyle name="Comma 2 3 2 2 4 9 3" xfId="22576" xr:uid="{E29C9DE4-86FA-4D07-BFFE-2902F42065CC}"/>
    <cellStyle name="Comma 2 3 2 2 5" xfId="568" xr:uid="{85E32488-2C62-479C-9045-E18EA7C6D9D2}"/>
    <cellStyle name="Comma 2 3 2 2 5 10" xfId="37076" xr:uid="{56FB8D79-7C97-454F-9CA5-A2EB414193EF}"/>
    <cellStyle name="Comma 2 3 2 2 5 11" xfId="18822" xr:uid="{AA5A4076-B4CD-45F4-9BBA-2500EB3F8226}"/>
    <cellStyle name="Comma 2 3 2 2 5 2" xfId="3488" xr:uid="{764EC4A1-5C34-4550-A561-00D91588D259}"/>
    <cellStyle name="Comma 2 3 2 2 5 2 2" xfId="18088" xr:uid="{42D6675A-9735-40CC-B93F-469D35591BFA}"/>
    <cellStyle name="Comma 2 3 2 2 5 2 2 2" xfId="54596" xr:uid="{06335A7D-167B-4CC8-B725-8595C8F869C6}"/>
    <cellStyle name="Comma 2 3 2 2 5 2 2 3" xfId="36342" xr:uid="{DD1354BC-296E-4F70-B5AF-CFF145D6C855}"/>
    <cellStyle name="Comma 2 3 2 2 5 2 3" xfId="14438" xr:uid="{F2065F08-3A9D-45D1-B557-4A741621152B}"/>
    <cellStyle name="Comma 2 3 2 2 5 2 3 2" xfId="50946" xr:uid="{41626CF8-976E-4F00-804E-B4A020AC9CC2}"/>
    <cellStyle name="Comma 2 3 2 2 5 2 3 3" xfId="32692" xr:uid="{732DC610-EDA0-455F-8223-0038402509E7}"/>
    <cellStyle name="Comma 2 3 2 2 5 2 4" xfId="10788" xr:uid="{07AD6FEA-E575-4BA1-A7E8-7BF379380D41}"/>
    <cellStyle name="Comma 2 3 2 2 5 2 4 2" xfId="47296" xr:uid="{4B4A1646-C5F4-4F60-8852-B09F91960FDF}"/>
    <cellStyle name="Comma 2 3 2 2 5 2 4 3" xfId="29042" xr:uid="{A30A5DD3-C99B-4554-A3D2-B937F2E90F0F}"/>
    <cellStyle name="Comma 2 3 2 2 5 2 5" xfId="7138" xr:uid="{60ED37B9-000F-4C60-A229-C87364FF542E}"/>
    <cellStyle name="Comma 2 3 2 2 5 2 5 2" xfId="43646" xr:uid="{7A97C64E-DE6C-49B5-A585-6440B6979DA6}"/>
    <cellStyle name="Comma 2 3 2 2 5 2 5 3" xfId="25392" xr:uid="{AE6C6D1E-70F5-4591-A689-7DF1F1FEA83B}"/>
    <cellStyle name="Comma 2 3 2 2 5 2 6" xfId="39996" xr:uid="{DA37246D-A3C6-497B-B9CF-0CC2D901D1D3}"/>
    <cellStyle name="Comma 2 3 2 2 5 2 7" xfId="21742" xr:uid="{7968F39F-AB5D-41C3-8E8E-0A9A4979A276}"/>
    <cellStyle name="Comma 2 3 2 2 5 3" xfId="2758" xr:uid="{A17CFA2B-20BC-4B2F-8FE4-561DE6B82512}"/>
    <cellStyle name="Comma 2 3 2 2 5 3 2" xfId="17358" xr:uid="{D7B0E94B-4FC0-4F5A-BF67-6283994B2329}"/>
    <cellStyle name="Comma 2 3 2 2 5 3 2 2" xfId="53866" xr:uid="{D08A0FB1-3C26-4E7E-9A8F-BD6DB3D6399A}"/>
    <cellStyle name="Comma 2 3 2 2 5 3 2 3" xfId="35612" xr:uid="{3E160361-6F55-46DF-B1C3-7A44DA605D3A}"/>
    <cellStyle name="Comma 2 3 2 2 5 3 3" xfId="13708" xr:uid="{CF0086C1-E1DF-4C77-ACE4-78B01E447FC7}"/>
    <cellStyle name="Comma 2 3 2 2 5 3 3 2" xfId="50216" xr:uid="{C6C27C4D-ABF7-49D9-BF0E-E7D83FA28C9C}"/>
    <cellStyle name="Comma 2 3 2 2 5 3 3 3" xfId="31962" xr:uid="{A184049E-B669-4632-B347-3B1253AF85F4}"/>
    <cellStyle name="Comma 2 3 2 2 5 3 4" xfId="10058" xr:uid="{258E87EC-A5DD-47BF-957A-8AEC034D9E15}"/>
    <cellStyle name="Comma 2 3 2 2 5 3 4 2" xfId="46566" xr:uid="{26928093-C702-4BF1-BFA1-CA8504FF2CFF}"/>
    <cellStyle name="Comma 2 3 2 2 5 3 4 3" xfId="28312" xr:uid="{6002AF2C-A0E7-4D9F-941D-41FF08461618}"/>
    <cellStyle name="Comma 2 3 2 2 5 3 5" xfId="6408" xr:uid="{5A2D4FF6-1EA1-4703-87AC-79D5300A57EC}"/>
    <cellStyle name="Comma 2 3 2 2 5 3 5 2" xfId="42916" xr:uid="{FF646F0F-F1F2-45E8-99C5-3A1B23769885}"/>
    <cellStyle name="Comma 2 3 2 2 5 3 5 3" xfId="24662" xr:uid="{0F3E3EBB-7B38-4742-8262-9E76C9B88769}"/>
    <cellStyle name="Comma 2 3 2 2 5 3 6" xfId="39266" xr:uid="{B9FFBEC3-0F0F-4A80-83D0-B5C38B0E6CEB}"/>
    <cellStyle name="Comma 2 3 2 2 5 3 7" xfId="21012" xr:uid="{2A875C80-C469-4149-ADFA-5884960F7E24}"/>
    <cellStyle name="Comma 2 3 2 2 5 4" xfId="2028" xr:uid="{9386A394-107A-4672-B098-F519DD6A9F94}"/>
    <cellStyle name="Comma 2 3 2 2 5 4 2" xfId="16628" xr:uid="{A3568F19-1E90-43D8-AD16-B13C478D93C3}"/>
    <cellStyle name="Comma 2 3 2 2 5 4 2 2" xfId="53136" xr:uid="{97436940-4343-4216-A7DD-A619E01C2E06}"/>
    <cellStyle name="Comma 2 3 2 2 5 4 2 3" xfId="34882" xr:uid="{90AC9A8D-046C-4E8C-82A2-F8BA5235901A}"/>
    <cellStyle name="Comma 2 3 2 2 5 4 3" xfId="12978" xr:uid="{566BE25F-691C-464A-8BE2-1500CA7780E9}"/>
    <cellStyle name="Comma 2 3 2 2 5 4 3 2" xfId="49486" xr:uid="{9F0219AF-E472-47AC-A6A6-8A0235637928}"/>
    <cellStyle name="Comma 2 3 2 2 5 4 3 3" xfId="31232" xr:uid="{F76190A7-C353-49E8-B157-0673E668C5CF}"/>
    <cellStyle name="Comma 2 3 2 2 5 4 4" xfId="9328" xr:uid="{FE1D9618-C4FF-49A9-8BD2-3623D52448B0}"/>
    <cellStyle name="Comma 2 3 2 2 5 4 4 2" xfId="45836" xr:uid="{B8219384-F0BB-4F1F-AABC-AF2FF849F030}"/>
    <cellStyle name="Comma 2 3 2 2 5 4 4 3" xfId="27582" xr:uid="{43541FC8-3AAC-4EC5-897A-9511BF6D3066}"/>
    <cellStyle name="Comma 2 3 2 2 5 4 5" xfId="5678" xr:uid="{A14C4299-A2A3-44F9-8E09-5E2B264BFE20}"/>
    <cellStyle name="Comma 2 3 2 2 5 4 5 2" xfId="42186" xr:uid="{C7003120-F682-4501-BBEB-90E21FFE76A7}"/>
    <cellStyle name="Comma 2 3 2 2 5 4 5 3" xfId="23932" xr:uid="{BB7138B6-7734-40EC-810A-16E304DF3120}"/>
    <cellStyle name="Comma 2 3 2 2 5 4 6" xfId="38536" xr:uid="{649BE7AA-2CD8-47BB-80A6-62B02B21A6D8}"/>
    <cellStyle name="Comma 2 3 2 2 5 4 7" xfId="20282" xr:uid="{9D74DBC1-D839-44B4-8FB2-ACAB80D1BDFE}"/>
    <cellStyle name="Comma 2 3 2 2 5 5" xfId="1298" xr:uid="{97BC8966-31C3-4522-9621-B7B349138375}"/>
    <cellStyle name="Comma 2 3 2 2 5 5 2" xfId="15898" xr:uid="{4D95CCBF-0930-4F9C-9293-A527BB94B38B}"/>
    <cellStyle name="Comma 2 3 2 2 5 5 2 2" xfId="52406" xr:uid="{8A101AE5-1BA2-49F7-B0C3-C632617590B0}"/>
    <cellStyle name="Comma 2 3 2 2 5 5 2 3" xfId="34152" xr:uid="{978F5B1B-DA02-4074-9891-F2DFC898AD8D}"/>
    <cellStyle name="Comma 2 3 2 2 5 5 3" xfId="12248" xr:uid="{F0CB5814-CD7F-43EF-967E-515590507C9E}"/>
    <cellStyle name="Comma 2 3 2 2 5 5 3 2" xfId="48756" xr:uid="{B0A09F95-529E-40EC-907F-C4C20F18D1EF}"/>
    <cellStyle name="Comma 2 3 2 2 5 5 3 3" xfId="30502" xr:uid="{E8A62519-44B2-4446-86FD-0F4918134FBC}"/>
    <cellStyle name="Comma 2 3 2 2 5 5 4" xfId="8598" xr:uid="{017A7BF6-45E3-4A45-B685-6018C496637C}"/>
    <cellStyle name="Comma 2 3 2 2 5 5 4 2" xfId="45106" xr:uid="{E77A5B23-416B-4EA0-A657-13499F0C8065}"/>
    <cellStyle name="Comma 2 3 2 2 5 5 4 3" xfId="26852" xr:uid="{014840E7-A6DB-46FA-A2EB-A1ADFD09BB55}"/>
    <cellStyle name="Comma 2 3 2 2 5 5 5" xfId="4948" xr:uid="{52828168-9A8D-4E5E-A6EE-EBD86EFB7246}"/>
    <cellStyle name="Comma 2 3 2 2 5 5 5 2" xfId="41456" xr:uid="{52EF4408-4890-4F2A-AD65-9172B17D81F9}"/>
    <cellStyle name="Comma 2 3 2 2 5 5 5 3" xfId="23202" xr:uid="{96E475DB-72D9-4137-9361-8C22D381843D}"/>
    <cellStyle name="Comma 2 3 2 2 5 5 6" xfId="37806" xr:uid="{6819E41D-A9B5-4F6A-8205-CEAC988DC521}"/>
    <cellStyle name="Comma 2 3 2 2 5 5 7" xfId="19552" xr:uid="{BEFCC8B9-84D7-4F7B-A730-686D886A7151}"/>
    <cellStyle name="Comma 2 3 2 2 5 6" xfId="15168" xr:uid="{1C30E524-64FF-4CC9-875B-B891B45E3A3D}"/>
    <cellStyle name="Comma 2 3 2 2 5 6 2" xfId="51676" xr:uid="{37E09F72-3496-4796-859D-A451067F21C9}"/>
    <cellStyle name="Comma 2 3 2 2 5 6 3" xfId="33422" xr:uid="{8D6E3701-E0C9-4AB0-A1CC-B1C66047E2A8}"/>
    <cellStyle name="Comma 2 3 2 2 5 7" xfId="11518" xr:uid="{1C5FB2D1-4616-4895-B8E7-C16734F6A281}"/>
    <cellStyle name="Comma 2 3 2 2 5 7 2" xfId="48026" xr:uid="{64EB6B01-9484-4F4E-A6C6-FAADEE8C1359}"/>
    <cellStyle name="Comma 2 3 2 2 5 7 3" xfId="29772" xr:uid="{43074F69-67BF-45BF-AA12-7A93329632AD}"/>
    <cellStyle name="Comma 2 3 2 2 5 8" xfId="7868" xr:uid="{AAA873E1-E237-46DD-AAA3-43D589AE3D41}"/>
    <cellStyle name="Comma 2 3 2 2 5 8 2" xfId="44376" xr:uid="{373E0FB1-74D0-486A-A857-519498835E2F}"/>
    <cellStyle name="Comma 2 3 2 2 5 8 3" xfId="26122" xr:uid="{E6E69C19-C983-4458-A51D-88800D7D01E9}"/>
    <cellStyle name="Comma 2 3 2 2 5 9" xfId="4218" xr:uid="{BFA4D3A2-7CD8-4D05-85C7-3D21DE93450C}"/>
    <cellStyle name="Comma 2 3 2 2 5 9 2" xfId="40726" xr:uid="{CEE12C57-ED00-49C5-BA41-14D3024046DE}"/>
    <cellStyle name="Comma 2 3 2 2 5 9 3" xfId="22472" xr:uid="{12C712EB-F4A2-404B-9D64-98B72228A7A7}"/>
    <cellStyle name="Comma 2 3 2 2 6" xfId="464" xr:uid="{9ACEDE60-DF15-496C-BC67-4D6A9E308F95}"/>
    <cellStyle name="Comma 2 3 2 2 6 10" xfId="36972" xr:uid="{ED193C8A-653E-4497-A2AD-EDD66D1F352D}"/>
    <cellStyle name="Comma 2 3 2 2 6 11" xfId="18718" xr:uid="{1E6F3496-6FDF-4FCB-91EA-6558C9D52434}"/>
    <cellStyle name="Comma 2 3 2 2 6 2" xfId="3384" xr:uid="{EC2478CC-2BAC-4F20-9543-C4D7B8CA3A92}"/>
    <cellStyle name="Comma 2 3 2 2 6 2 2" xfId="17984" xr:uid="{0AD51CE8-DF3B-4C3E-B335-45ED6DA17864}"/>
    <cellStyle name="Comma 2 3 2 2 6 2 2 2" xfId="54492" xr:uid="{3FAE4ED0-FAF8-4963-9992-033836168CAF}"/>
    <cellStyle name="Comma 2 3 2 2 6 2 2 3" xfId="36238" xr:uid="{FF29C363-C586-4001-B7C0-D62AB81EBD23}"/>
    <cellStyle name="Comma 2 3 2 2 6 2 3" xfId="14334" xr:uid="{339511D1-E28A-4A75-9E24-FBC1FF4DF7B9}"/>
    <cellStyle name="Comma 2 3 2 2 6 2 3 2" xfId="50842" xr:uid="{09BA2710-DFB1-4518-AB81-C35361CDA50B}"/>
    <cellStyle name="Comma 2 3 2 2 6 2 3 3" xfId="32588" xr:uid="{8D94407A-B353-4F4A-9082-812181B38AC1}"/>
    <cellStyle name="Comma 2 3 2 2 6 2 4" xfId="10684" xr:uid="{ECBABC6B-3FB2-4C3D-8A2A-AD4658DEEDC0}"/>
    <cellStyle name="Comma 2 3 2 2 6 2 4 2" xfId="47192" xr:uid="{299704FC-1B31-4BBF-9B39-EC1260A4A776}"/>
    <cellStyle name="Comma 2 3 2 2 6 2 4 3" xfId="28938" xr:uid="{6A45B421-CC95-4AF7-9CCF-ECC28A4230B5}"/>
    <cellStyle name="Comma 2 3 2 2 6 2 5" xfId="7034" xr:uid="{382CB004-9BC9-42E4-9C18-3A702D42D333}"/>
    <cellStyle name="Comma 2 3 2 2 6 2 5 2" xfId="43542" xr:uid="{41176E73-C882-4E75-8385-6ECD297BE1D1}"/>
    <cellStyle name="Comma 2 3 2 2 6 2 5 3" xfId="25288" xr:uid="{5B4FFFAD-BF0F-46ED-B4BC-6D84F1050BBD}"/>
    <cellStyle name="Comma 2 3 2 2 6 2 6" xfId="39892" xr:uid="{1B79C42A-3FAA-41CE-94ED-715CF8B5CE02}"/>
    <cellStyle name="Comma 2 3 2 2 6 2 7" xfId="21638" xr:uid="{4152FA2E-741D-4613-9561-D9FCD4836679}"/>
    <cellStyle name="Comma 2 3 2 2 6 3" xfId="2654" xr:uid="{8E61C369-A028-4BB8-9172-0C15F02C77AA}"/>
    <cellStyle name="Comma 2 3 2 2 6 3 2" xfId="17254" xr:uid="{9EECB378-F47D-47EE-839F-4A1DA6C24784}"/>
    <cellStyle name="Comma 2 3 2 2 6 3 2 2" xfId="53762" xr:uid="{473A48E3-7E91-40DF-90AE-0491E53F2AE6}"/>
    <cellStyle name="Comma 2 3 2 2 6 3 2 3" xfId="35508" xr:uid="{4407B7F2-E298-4A9C-97E4-984BA7FB002A}"/>
    <cellStyle name="Comma 2 3 2 2 6 3 3" xfId="13604" xr:uid="{757773C1-DD02-4CDE-8F33-2F7B569F69B9}"/>
    <cellStyle name="Comma 2 3 2 2 6 3 3 2" xfId="50112" xr:uid="{B24D4DDF-5E85-4055-819F-598E7A7DB5C0}"/>
    <cellStyle name="Comma 2 3 2 2 6 3 3 3" xfId="31858" xr:uid="{EAF83569-AF0A-46FB-B175-CC86D3F234EF}"/>
    <cellStyle name="Comma 2 3 2 2 6 3 4" xfId="9954" xr:uid="{16E682BA-1AB9-4DBA-A505-441BC99F3140}"/>
    <cellStyle name="Comma 2 3 2 2 6 3 4 2" xfId="46462" xr:uid="{548F809C-A4CB-4C19-90A5-64461B5BEF51}"/>
    <cellStyle name="Comma 2 3 2 2 6 3 4 3" xfId="28208" xr:uid="{3F0668B2-0364-4160-B93C-9FB62DA97881}"/>
    <cellStyle name="Comma 2 3 2 2 6 3 5" xfId="6304" xr:uid="{9430BCEF-CA96-4F7D-888B-E773B5FBDF6D}"/>
    <cellStyle name="Comma 2 3 2 2 6 3 5 2" xfId="42812" xr:uid="{6C0AE019-E37C-4573-8721-9302712A49CB}"/>
    <cellStyle name="Comma 2 3 2 2 6 3 5 3" xfId="24558" xr:uid="{1AFC2DD9-F1F1-47FC-B0C8-30A17C87F570}"/>
    <cellStyle name="Comma 2 3 2 2 6 3 6" xfId="39162" xr:uid="{0C7A5E94-C2DC-4927-8F0B-90CF16D6D281}"/>
    <cellStyle name="Comma 2 3 2 2 6 3 7" xfId="20908" xr:uid="{B4DA2728-0A70-4FB0-B27B-BEAC72F15D11}"/>
    <cellStyle name="Comma 2 3 2 2 6 4" xfId="1924" xr:uid="{B1048A16-75CF-4062-9D4C-FF2C643968E0}"/>
    <cellStyle name="Comma 2 3 2 2 6 4 2" xfId="16524" xr:uid="{E85FDEFB-DFEE-4AE7-B975-05FE1DCA83DF}"/>
    <cellStyle name="Comma 2 3 2 2 6 4 2 2" xfId="53032" xr:uid="{10862007-5CA4-4416-A0C3-F4C741011D47}"/>
    <cellStyle name="Comma 2 3 2 2 6 4 2 3" xfId="34778" xr:uid="{8282902C-2326-445E-8AB7-A4D425CD4BC5}"/>
    <cellStyle name="Comma 2 3 2 2 6 4 3" xfId="12874" xr:uid="{62EEB098-6A31-4367-A5C8-FA3D648C3D5C}"/>
    <cellStyle name="Comma 2 3 2 2 6 4 3 2" xfId="49382" xr:uid="{9AB393CF-F00B-4B89-BD93-35A84ED6DBD1}"/>
    <cellStyle name="Comma 2 3 2 2 6 4 3 3" xfId="31128" xr:uid="{E7F49066-E55A-4589-B930-6331CB81B07B}"/>
    <cellStyle name="Comma 2 3 2 2 6 4 4" xfId="9224" xr:uid="{ED834054-77F5-4EF8-B766-2B24FE94B37C}"/>
    <cellStyle name="Comma 2 3 2 2 6 4 4 2" xfId="45732" xr:uid="{A829DB13-631D-42A8-9EA9-AE6693CE4A5A}"/>
    <cellStyle name="Comma 2 3 2 2 6 4 4 3" xfId="27478" xr:uid="{B72A4638-5E4B-4C59-AF6B-1ACD1AEB748E}"/>
    <cellStyle name="Comma 2 3 2 2 6 4 5" xfId="5574" xr:uid="{A3E49145-A609-4047-A735-1A543D6DE098}"/>
    <cellStyle name="Comma 2 3 2 2 6 4 5 2" xfId="42082" xr:uid="{0511FD9D-424E-4371-AAE5-377A6D6E1AD4}"/>
    <cellStyle name="Comma 2 3 2 2 6 4 5 3" xfId="23828" xr:uid="{E32DDA23-23B9-44EE-9C7A-580B0A7896CE}"/>
    <cellStyle name="Comma 2 3 2 2 6 4 6" xfId="38432" xr:uid="{FF71B5D5-CFFC-4467-87BD-13960F2C860E}"/>
    <cellStyle name="Comma 2 3 2 2 6 4 7" xfId="20178" xr:uid="{5071F8A7-4332-420D-8347-8E248F7685FD}"/>
    <cellStyle name="Comma 2 3 2 2 6 5" xfId="1194" xr:uid="{0094C7A8-6478-4462-ABDB-E45FD49A822B}"/>
    <cellStyle name="Comma 2 3 2 2 6 5 2" xfId="15794" xr:uid="{82C4B786-6F6A-4D81-97BE-6F534AE4F2EE}"/>
    <cellStyle name="Comma 2 3 2 2 6 5 2 2" xfId="52302" xr:uid="{90B5CA00-66EE-40BE-BF98-6EA15FA469CB}"/>
    <cellStyle name="Comma 2 3 2 2 6 5 2 3" xfId="34048" xr:uid="{0C8ED738-33E2-4A75-A553-6BB915EE4F0B}"/>
    <cellStyle name="Comma 2 3 2 2 6 5 3" xfId="12144" xr:uid="{9BA6FD72-174A-40CC-80CB-16A3C60B90F6}"/>
    <cellStyle name="Comma 2 3 2 2 6 5 3 2" xfId="48652" xr:uid="{257E4A1F-BC51-4D84-9322-9972869D0901}"/>
    <cellStyle name="Comma 2 3 2 2 6 5 3 3" xfId="30398" xr:uid="{5A932EBE-1D1D-4CF6-A112-69F351055C1D}"/>
    <cellStyle name="Comma 2 3 2 2 6 5 4" xfId="8494" xr:uid="{80FF841C-BD2F-422B-A1A6-69FA276F164F}"/>
    <cellStyle name="Comma 2 3 2 2 6 5 4 2" xfId="45002" xr:uid="{CA3F8C6C-070F-4DD0-84F9-834DD958A8C7}"/>
    <cellStyle name="Comma 2 3 2 2 6 5 4 3" xfId="26748" xr:uid="{8D5359EC-FF50-4DBF-9B43-1973DA7FE792}"/>
    <cellStyle name="Comma 2 3 2 2 6 5 5" xfId="4844" xr:uid="{001CD3F2-CB3B-402A-8D27-7A69D3C6431B}"/>
    <cellStyle name="Comma 2 3 2 2 6 5 5 2" xfId="41352" xr:uid="{167DF408-A6EE-405E-A302-2A9F23F009C9}"/>
    <cellStyle name="Comma 2 3 2 2 6 5 5 3" xfId="23098" xr:uid="{2B561CBC-C6EF-442E-A68C-CEE820285576}"/>
    <cellStyle name="Comma 2 3 2 2 6 5 6" xfId="37702" xr:uid="{4CBD5DD1-DC1B-44C5-AA28-7DC31CCB3B5D}"/>
    <cellStyle name="Comma 2 3 2 2 6 5 7" xfId="19448" xr:uid="{15C5B768-82D5-4422-A355-535709F23332}"/>
    <cellStyle name="Comma 2 3 2 2 6 6" xfId="15064" xr:uid="{D602179F-3302-4B00-AD1D-7E6828131634}"/>
    <cellStyle name="Comma 2 3 2 2 6 6 2" xfId="51572" xr:uid="{1612C354-2B52-4F7F-AF5B-E33BE54E47EB}"/>
    <cellStyle name="Comma 2 3 2 2 6 6 3" xfId="33318" xr:uid="{473B0472-F9F0-4057-866A-790EB4D7BDB6}"/>
    <cellStyle name="Comma 2 3 2 2 6 7" xfId="11414" xr:uid="{0E94EE24-DB98-4374-B658-B27AA01D5B69}"/>
    <cellStyle name="Comma 2 3 2 2 6 7 2" xfId="47922" xr:uid="{AF71CB28-93B5-4197-BABC-91295C3C5BF8}"/>
    <cellStyle name="Comma 2 3 2 2 6 7 3" xfId="29668" xr:uid="{5D9896B2-4C61-49F5-BE3C-93C6FA86C5BE}"/>
    <cellStyle name="Comma 2 3 2 2 6 8" xfId="7764" xr:uid="{89C8D057-3D03-4E9C-95E2-E72F2B690A5E}"/>
    <cellStyle name="Comma 2 3 2 2 6 8 2" xfId="44272" xr:uid="{E93CE091-C6FA-4059-8621-285635614E6C}"/>
    <cellStyle name="Comma 2 3 2 2 6 8 3" xfId="26018" xr:uid="{732A76EB-1386-40A8-BDBF-F970B28DF59F}"/>
    <cellStyle name="Comma 2 3 2 2 6 9" xfId="4114" xr:uid="{0E53AEDF-DE99-46DF-99CD-99C6AE3937A8}"/>
    <cellStyle name="Comma 2 3 2 2 6 9 2" xfId="40622" xr:uid="{AE3E3D79-D023-402E-B19E-9998A28B2B04}"/>
    <cellStyle name="Comma 2 3 2 2 6 9 3" xfId="22368" xr:uid="{5B7780CC-8D47-4DE6-A0E1-9E49A2CDD49F}"/>
    <cellStyle name="Comma 2 3 2 2 7" xfId="360" xr:uid="{C40566F6-EBD4-4FF6-BFCC-18809ABB9E41}"/>
    <cellStyle name="Comma 2 3 2 2 7 10" xfId="36868" xr:uid="{27B13F24-8EB1-4D45-8B2D-4C036E141364}"/>
    <cellStyle name="Comma 2 3 2 2 7 11" xfId="18614" xr:uid="{7AF5D78F-3279-44A2-B7CA-6F7602A74741}"/>
    <cellStyle name="Comma 2 3 2 2 7 2" xfId="3280" xr:uid="{7ADA6CAE-DDD5-42B6-B6E8-93304A41F308}"/>
    <cellStyle name="Comma 2 3 2 2 7 2 2" xfId="17880" xr:uid="{3E432CBE-CDA0-446C-A495-54AB3B553BF4}"/>
    <cellStyle name="Comma 2 3 2 2 7 2 2 2" xfId="54388" xr:uid="{876D0E9D-5EC4-4733-AB3D-C94BEDF60FB3}"/>
    <cellStyle name="Comma 2 3 2 2 7 2 2 3" xfId="36134" xr:uid="{948F69DB-9DDD-4E12-87F2-04E2D1C4C565}"/>
    <cellStyle name="Comma 2 3 2 2 7 2 3" xfId="14230" xr:uid="{D505EFF5-A7BB-4D10-8268-3C1151B9E78F}"/>
    <cellStyle name="Comma 2 3 2 2 7 2 3 2" xfId="50738" xr:uid="{BC5A39AA-0099-4203-8E92-7AC27DEE13D7}"/>
    <cellStyle name="Comma 2 3 2 2 7 2 3 3" xfId="32484" xr:uid="{80B60CB7-903D-4FE3-B4F8-660D317FE121}"/>
    <cellStyle name="Comma 2 3 2 2 7 2 4" xfId="10580" xr:uid="{C539A4F4-A1B8-40FD-A444-7C09AC25D134}"/>
    <cellStyle name="Comma 2 3 2 2 7 2 4 2" xfId="47088" xr:uid="{98535690-C70B-4DF3-B3CA-E3B3DCE929C5}"/>
    <cellStyle name="Comma 2 3 2 2 7 2 4 3" xfId="28834" xr:uid="{92809185-BBDA-4F05-8288-311D072FBDFC}"/>
    <cellStyle name="Comma 2 3 2 2 7 2 5" xfId="6930" xr:uid="{7DBCC113-0A22-47B7-A45E-EE0545461F24}"/>
    <cellStyle name="Comma 2 3 2 2 7 2 5 2" xfId="43438" xr:uid="{722BA5AC-E383-4898-8FF5-CB6D29E52594}"/>
    <cellStyle name="Comma 2 3 2 2 7 2 5 3" xfId="25184" xr:uid="{9E20AA21-7BCC-4B26-A761-622449B314F0}"/>
    <cellStyle name="Comma 2 3 2 2 7 2 6" xfId="39788" xr:uid="{8D53AF97-3654-4959-AD98-6D6BE1222DE2}"/>
    <cellStyle name="Comma 2 3 2 2 7 2 7" xfId="21534" xr:uid="{0D8BF2CD-1D07-46E3-A712-7788F6D98D0B}"/>
    <cellStyle name="Comma 2 3 2 2 7 3" xfId="2550" xr:uid="{22D21175-EF36-4D40-A8E3-BF3683D2B682}"/>
    <cellStyle name="Comma 2 3 2 2 7 3 2" xfId="17150" xr:uid="{8D69AC79-E919-4506-AAEE-AB7484C6EA0C}"/>
    <cellStyle name="Comma 2 3 2 2 7 3 2 2" xfId="53658" xr:uid="{54C5917A-F2DA-4250-8306-F899B3DE7B7E}"/>
    <cellStyle name="Comma 2 3 2 2 7 3 2 3" xfId="35404" xr:uid="{3768EF3B-3605-4F63-8697-17EC9171C707}"/>
    <cellStyle name="Comma 2 3 2 2 7 3 3" xfId="13500" xr:uid="{3EE09CF4-1736-4628-AF43-D9273893E40D}"/>
    <cellStyle name="Comma 2 3 2 2 7 3 3 2" xfId="50008" xr:uid="{92F057E7-903F-41AB-92FF-22BE3F309CD5}"/>
    <cellStyle name="Comma 2 3 2 2 7 3 3 3" xfId="31754" xr:uid="{B614A9F9-91BF-4941-B66F-244956A57EAD}"/>
    <cellStyle name="Comma 2 3 2 2 7 3 4" xfId="9850" xr:uid="{F2A4DC1A-734B-4C7F-BED9-0378B1BEF625}"/>
    <cellStyle name="Comma 2 3 2 2 7 3 4 2" xfId="46358" xr:uid="{7D15C235-8F86-4A41-B495-0F8A94D69108}"/>
    <cellStyle name="Comma 2 3 2 2 7 3 4 3" xfId="28104" xr:uid="{71FB1594-4F45-4A81-BEAD-D7C7928B708E}"/>
    <cellStyle name="Comma 2 3 2 2 7 3 5" xfId="6200" xr:uid="{DA886A28-302B-41DD-984E-BA2A7462E009}"/>
    <cellStyle name="Comma 2 3 2 2 7 3 5 2" xfId="42708" xr:uid="{86CFC98D-4180-48DF-880A-9AF64242A22A}"/>
    <cellStyle name="Comma 2 3 2 2 7 3 5 3" xfId="24454" xr:uid="{CA967B9A-AC06-4C4D-9C54-FA42638DAAB4}"/>
    <cellStyle name="Comma 2 3 2 2 7 3 6" xfId="39058" xr:uid="{0837CCAA-A2C2-4E05-A22F-24308253CA51}"/>
    <cellStyle name="Comma 2 3 2 2 7 3 7" xfId="20804" xr:uid="{C40EA36C-91AD-4828-951B-788D3F17D640}"/>
    <cellStyle name="Comma 2 3 2 2 7 4" xfId="1820" xr:uid="{F347B8A0-66C4-4307-98E5-AA22DDE3C24E}"/>
    <cellStyle name="Comma 2 3 2 2 7 4 2" xfId="16420" xr:uid="{AFCA1D8B-D375-4D4B-8917-11CDBF874A2C}"/>
    <cellStyle name="Comma 2 3 2 2 7 4 2 2" xfId="52928" xr:uid="{EEA71A9F-EAD8-4D86-9DD6-8B1663548FEF}"/>
    <cellStyle name="Comma 2 3 2 2 7 4 2 3" xfId="34674" xr:uid="{42CE1268-B5E2-4101-A25E-F4576DC9C9A5}"/>
    <cellStyle name="Comma 2 3 2 2 7 4 3" xfId="12770" xr:uid="{C0DB11C7-2CA8-4F91-9CD3-0E3C87AB9BC8}"/>
    <cellStyle name="Comma 2 3 2 2 7 4 3 2" xfId="49278" xr:uid="{75F5BD0B-4BE7-4517-A40B-22C9B55E7679}"/>
    <cellStyle name="Comma 2 3 2 2 7 4 3 3" xfId="31024" xr:uid="{952D80CA-767A-4566-80A3-B58FDDABE649}"/>
    <cellStyle name="Comma 2 3 2 2 7 4 4" xfId="9120" xr:uid="{36B20245-D837-4BBF-A685-3523E50266AD}"/>
    <cellStyle name="Comma 2 3 2 2 7 4 4 2" xfId="45628" xr:uid="{3ADF5FBE-1B84-4DDC-8CA4-5C3E0A111612}"/>
    <cellStyle name="Comma 2 3 2 2 7 4 4 3" xfId="27374" xr:uid="{AA547852-F84F-4A8A-BB1E-1A5B64AD959A}"/>
    <cellStyle name="Comma 2 3 2 2 7 4 5" xfId="5470" xr:uid="{0D886A0D-63C8-451A-A03C-D8B098E32371}"/>
    <cellStyle name="Comma 2 3 2 2 7 4 5 2" xfId="41978" xr:uid="{5931DD03-763A-4C2E-A7EC-CC504637D3B9}"/>
    <cellStyle name="Comma 2 3 2 2 7 4 5 3" xfId="23724" xr:uid="{95C905DA-B86C-436E-83BC-08E8C8A77E8C}"/>
    <cellStyle name="Comma 2 3 2 2 7 4 6" xfId="38328" xr:uid="{9DAF5A92-6D33-4911-98F7-24ED90727830}"/>
    <cellStyle name="Comma 2 3 2 2 7 4 7" xfId="20074" xr:uid="{538F40EE-BB46-40CC-B0AB-B51175523B31}"/>
    <cellStyle name="Comma 2 3 2 2 7 5" xfId="1090" xr:uid="{E92A25C4-1797-4061-9D41-D71FE0A0982D}"/>
    <cellStyle name="Comma 2 3 2 2 7 5 2" xfId="15690" xr:uid="{7E98C9D8-DA73-442B-93A7-3D58BABF064B}"/>
    <cellStyle name="Comma 2 3 2 2 7 5 2 2" xfId="52198" xr:uid="{9BDCC00B-064C-4678-A1C6-DDE43E9B37A3}"/>
    <cellStyle name="Comma 2 3 2 2 7 5 2 3" xfId="33944" xr:uid="{A5D13160-C21F-43C1-B577-3D0FCFC2D7E9}"/>
    <cellStyle name="Comma 2 3 2 2 7 5 3" xfId="12040" xr:uid="{DB24BE1F-F6C3-4812-8686-E585C0E7AFE3}"/>
    <cellStyle name="Comma 2 3 2 2 7 5 3 2" xfId="48548" xr:uid="{E3D778CC-4220-4D94-B6FB-683BC5A84546}"/>
    <cellStyle name="Comma 2 3 2 2 7 5 3 3" xfId="30294" xr:uid="{0D52ECF0-97F5-4971-AB8D-2ECEFF37734F}"/>
    <cellStyle name="Comma 2 3 2 2 7 5 4" xfId="8390" xr:uid="{67260E04-4597-4803-A44F-4D3A130D195B}"/>
    <cellStyle name="Comma 2 3 2 2 7 5 4 2" xfId="44898" xr:uid="{BF55332A-6D5A-4765-90C8-F35FF02771C8}"/>
    <cellStyle name="Comma 2 3 2 2 7 5 4 3" xfId="26644" xr:uid="{04A7D271-F50B-4AFC-A6EB-BD72F0525E2B}"/>
    <cellStyle name="Comma 2 3 2 2 7 5 5" xfId="4740" xr:uid="{2F9322A1-F4F2-4706-9052-7B3C56470A3D}"/>
    <cellStyle name="Comma 2 3 2 2 7 5 5 2" xfId="41248" xr:uid="{AD7926B8-96DA-4DB4-A0F8-FBBE21E1526B}"/>
    <cellStyle name="Comma 2 3 2 2 7 5 5 3" xfId="22994" xr:uid="{F2AD9E05-FD8C-4A34-BEB4-6B98779E8B9A}"/>
    <cellStyle name="Comma 2 3 2 2 7 5 6" xfId="37598" xr:uid="{7781C002-18F9-464D-96D4-4FFE3B57FD95}"/>
    <cellStyle name="Comma 2 3 2 2 7 5 7" xfId="19344" xr:uid="{3A95BAFF-E07C-4E20-BA7F-9D4A168C64E4}"/>
    <cellStyle name="Comma 2 3 2 2 7 6" xfId="14960" xr:uid="{D7540D8C-2BBC-4F5C-B7DF-381D6486B536}"/>
    <cellStyle name="Comma 2 3 2 2 7 6 2" xfId="51468" xr:uid="{05E7B46C-923F-45ED-BB14-F92609C6E591}"/>
    <cellStyle name="Comma 2 3 2 2 7 6 3" xfId="33214" xr:uid="{86CE21B0-40B0-45DC-98E2-D69766D9D5B7}"/>
    <cellStyle name="Comma 2 3 2 2 7 7" xfId="11310" xr:uid="{0E33926E-BA1B-4E01-B0CA-71DDF81D58DD}"/>
    <cellStyle name="Comma 2 3 2 2 7 7 2" xfId="47818" xr:uid="{068C42DA-FD00-4C12-86D7-1E2A57B092A5}"/>
    <cellStyle name="Comma 2 3 2 2 7 7 3" xfId="29564" xr:uid="{9F3D154F-68F7-44B2-B3CC-DD0BC3A17567}"/>
    <cellStyle name="Comma 2 3 2 2 7 8" xfId="7660" xr:uid="{9CBFB8CB-4C1A-4F47-B3D9-43EF05A353AB}"/>
    <cellStyle name="Comma 2 3 2 2 7 8 2" xfId="44168" xr:uid="{BB5751A1-132D-40F0-A87F-D3BA345ED584}"/>
    <cellStyle name="Comma 2 3 2 2 7 8 3" xfId="25914" xr:uid="{6E1C0E6E-C076-4535-AEF0-EFACA274EADA}"/>
    <cellStyle name="Comma 2 3 2 2 7 9" xfId="4010" xr:uid="{764DE9BF-C165-4712-A771-F9B0D6A39558}"/>
    <cellStyle name="Comma 2 3 2 2 7 9 2" xfId="40518" xr:uid="{EB1E2B5A-663E-463D-95FA-2102AA4BB922}"/>
    <cellStyle name="Comma 2 3 2 2 7 9 3" xfId="22264" xr:uid="{EF75EF0F-8D6F-4B47-B5C5-7A95C089DDFD}"/>
    <cellStyle name="Comma 2 3 2 2 8" xfId="256" xr:uid="{E9FFBFC0-B00D-45CD-89C3-D62C5BA093E2}"/>
    <cellStyle name="Comma 2 3 2 2 8 10" xfId="36764" xr:uid="{4F25FB1A-CB7B-46CB-9E42-B79E5A332FE7}"/>
    <cellStyle name="Comma 2 3 2 2 8 11" xfId="18510" xr:uid="{C0DF879E-54DB-464C-AA4A-FD30996C0857}"/>
    <cellStyle name="Comma 2 3 2 2 8 2" xfId="3176" xr:uid="{351D1C51-9E20-404A-AAA6-457852115668}"/>
    <cellStyle name="Comma 2 3 2 2 8 2 2" xfId="17776" xr:uid="{9BD22E01-DC80-4111-8A0E-B2E8E4EEBB32}"/>
    <cellStyle name="Comma 2 3 2 2 8 2 2 2" xfId="54284" xr:uid="{41EA96FF-8B7D-4740-846B-A40728CBE990}"/>
    <cellStyle name="Comma 2 3 2 2 8 2 2 3" xfId="36030" xr:uid="{96107E65-3895-4CC4-858A-3A94CACB6987}"/>
    <cellStyle name="Comma 2 3 2 2 8 2 3" xfId="14126" xr:uid="{B24A0926-962A-452B-A573-249768CD609B}"/>
    <cellStyle name="Comma 2 3 2 2 8 2 3 2" xfId="50634" xr:uid="{63039A21-979F-4ABE-BC0A-0401A5826536}"/>
    <cellStyle name="Comma 2 3 2 2 8 2 3 3" xfId="32380" xr:uid="{4A2EC59B-5F7E-420E-B64F-55B55C08E2B2}"/>
    <cellStyle name="Comma 2 3 2 2 8 2 4" xfId="10476" xr:uid="{FE641DE1-4E95-4008-B713-3D474216F3A0}"/>
    <cellStyle name="Comma 2 3 2 2 8 2 4 2" xfId="46984" xr:uid="{94819E5A-4461-4042-857C-801B2776FAAD}"/>
    <cellStyle name="Comma 2 3 2 2 8 2 4 3" xfId="28730" xr:uid="{903909B9-448C-441C-9240-0DE0985E210B}"/>
    <cellStyle name="Comma 2 3 2 2 8 2 5" xfId="6826" xr:uid="{34352DE4-EE7F-48D0-BC8D-4EB0FFD08BF9}"/>
    <cellStyle name="Comma 2 3 2 2 8 2 5 2" xfId="43334" xr:uid="{EE8D9D12-23BE-45CD-8F10-0B1F4039D60C}"/>
    <cellStyle name="Comma 2 3 2 2 8 2 5 3" xfId="25080" xr:uid="{8FC31C85-94D9-452D-BD05-D49F14CD36ED}"/>
    <cellStyle name="Comma 2 3 2 2 8 2 6" xfId="39684" xr:uid="{83096CEF-9A02-47FA-8793-CFD90A027DCF}"/>
    <cellStyle name="Comma 2 3 2 2 8 2 7" xfId="21430" xr:uid="{64A9D259-36AC-48D6-83FE-C1FCF2DC26F6}"/>
    <cellStyle name="Comma 2 3 2 2 8 3" xfId="2446" xr:uid="{11D3FD5F-53CD-4372-8E1E-5E28DAA275ED}"/>
    <cellStyle name="Comma 2 3 2 2 8 3 2" xfId="17046" xr:uid="{A51AC06E-E294-4BAF-A895-FBA5C4A46B19}"/>
    <cellStyle name="Comma 2 3 2 2 8 3 2 2" xfId="53554" xr:uid="{6F3E24CE-1EE7-4540-B99B-D3A08E3D632B}"/>
    <cellStyle name="Comma 2 3 2 2 8 3 2 3" xfId="35300" xr:uid="{DA0EB1CE-9485-41D1-B517-0D864F3067EE}"/>
    <cellStyle name="Comma 2 3 2 2 8 3 3" xfId="13396" xr:uid="{64C7C88A-946D-4E6E-94EC-90D71C9FE9F5}"/>
    <cellStyle name="Comma 2 3 2 2 8 3 3 2" xfId="49904" xr:uid="{37227F64-5B6E-4D37-A6B3-C059AEF7A43E}"/>
    <cellStyle name="Comma 2 3 2 2 8 3 3 3" xfId="31650" xr:uid="{0A31FD68-13CA-46CE-823C-3BBE4C086C2C}"/>
    <cellStyle name="Comma 2 3 2 2 8 3 4" xfId="9746" xr:uid="{D01E507C-3C44-47F1-8EF7-F0C321DCCB74}"/>
    <cellStyle name="Comma 2 3 2 2 8 3 4 2" xfId="46254" xr:uid="{EF596D5D-EF31-41B3-BE93-D50D44362521}"/>
    <cellStyle name="Comma 2 3 2 2 8 3 4 3" xfId="28000" xr:uid="{5941083E-8DD3-40C9-AEAA-D4AF585EA47C}"/>
    <cellStyle name="Comma 2 3 2 2 8 3 5" xfId="6096" xr:uid="{270C8072-F6D4-4D70-8020-C6B7BCE28443}"/>
    <cellStyle name="Comma 2 3 2 2 8 3 5 2" xfId="42604" xr:uid="{CE8A20B1-FCCD-463E-B378-BC22F4D99D22}"/>
    <cellStyle name="Comma 2 3 2 2 8 3 5 3" xfId="24350" xr:uid="{E86E58C4-9B1E-4348-A85D-BC67C631AC53}"/>
    <cellStyle name="Comma 2 3 2 2 8 3 6" xfId="38954" xr:uid="{69CD8243-5BEA-4804-8FBB-88EB57C7A5A2}"/>
    <cellStyle name="Comma 2 3 2 2 8 3 7" xfId="20700" xr:uid="{F820BFC8-BAD8-46AD-8CCD-143AB1E51984}"/>
    <cellStyle name="Comma 2 3 2 2 8 4" xfId="1716" xr:uid="{7F4F3DA1-284B-4C97-AC98-34AA2ED82935}"/>
    <cellStyle name="Comma 2 3 2 2 8 4 2" xfId="16316" xr:uid="{265981F7-4F51-4AB8-B9C1-BAFBE037C7D6}"/>
    <cellStyle name="Comma 2 3 2 2 8 4 2 2" xfId="52824" xr:uid="{29A71888-F127-42AF-9953-8B5E7960CDAD}"/>
    <cellStyle name="Comma 2 3 2 2 8 4 2 3" xfId="34570" xr:uid="{AFFAD317-3ACB-41E5-9632-1A229242FFDB}"/>
    <cellStyle name="Comma 2 3 2 2 8 4 3" xfId="12666" xr:uid="{700106E9-F7CE-4896-B656-460B443DCB30}"/>
    <cellStyle name="Comma 2 3 2 2 8 4 3 2" xfId="49174" xr:uid="{D9D71FFA-E73C-471B-8BC7-F6F70550AA82}"/>
    <cellStyle name="Comma 2 3 2 2 8 4 3 3" xfId="30920" xr:uid="{B756507A-2FC6-48C0-A719-603D348ED39F}"/>
    <cellStyle name="Comma 2 3 2 2 8 4 4" xfId="9016" xr:uid="{0E42E22A-1F12-4ACF-8A3A-433859AAC216}"/>
    <cellStyle name="Comma 2 3 2 2 8 4 4 2" xfId="45524" xr:uid="{BD092A89-FB2A-4835-A378-5B4BE5D1C96F}"/>
    <cellStyle name="Comma 2 3 2 2 8 4 4 3" xfId="27270" xr:uid="{1A622416-5938-4C18-9725-E6907BAE1148}"/>
    <cellStyle name="Comma 2 3 2 2 8 4 5" xfId="5366" xr:uid="{D31D2A49-20EA-4CC4-B5DF-8A9CFFD58ACE}"/>
    <cellStyle name="Comma 2 3 2 2 8 4 5 2" xfId="41874" xr:uid="{579D1374-370A-4E92-BCE4-6F446387F86D}"/>
    <cellStyle name="Comma 2 3 2 2 8 4 5 3" xfId="23620" xr:uid="{F8D59DCF-DCA9-4715-B10F-59A8BDBF72B8}"/>
    <cellStyle name="Comma 2 3 2 2 8 4 6" xfId="38224" xr:uid="{9F792301-80A0-4061-92D7-1DC6BBDAD177}"/>
    <cellStyle name="Comma 2 3 2 2 8 4 7" xfId="19970" xr:uid="{CA400376-E2B4-4537-BB05-EEFFC91DBA20}"/>
    <cellStyle name="Comma 2 3 2 2 8 5" xfId="986" xr:uid="{92E7E86C-8776-42D8-B021-B3CF5D699E5C}"/>
    <cellStyle name="Comma 2 3 2 2 8 5 2" xfId="15586" xr:uid="{B74E4C97-2184-4B69-89C7-6D901FA22F08}"/>
    <cellStyle name="Comma 2 3 2 2 8 5 2 2" xfId="52094" xr:uid="{0EAEA87B-17FB-4894-BC5B-9FCC8965AA79}"/>
    <cellStyle name="Comma 2 3 2 2 8 5 2 3" xfId="33840" xr:uid="{1A093DC1-DEC4-4D66-A741-43BDAC4C29A8}"/>
    <cellStyle name="Comma 2 3 2 2 8 5 3" xfId="11936" xr:uid="{EFFAB00E-BA92-44D5-81EB-4C0417921B79}"/>
    <cellStyle name="Comma 2 3 2 2 8 5 3 2" xfId="48444" xr:uid="{EE70DA23-674E-4123-A84F-80DEB217230D}"/>
    <cellStyle name="Comma 2 3 2 2 8 5 3 3" xfId="30190" xr:uid="{1061CD74-CC6A-4B59-B03E-1E5C97B2F904}"/>
    <cellStyle name="Comma 2 3 2 2 8 5 4" xfId="8286" xr:uid="{D3DBA7F3-CF5E-4F61-8EB8-E235C73DA28A}"/>
    <cellStyle name="Comma 2 3 2 2 8 5 4 2" xfId="44794" xr:uid="{2C2ACB37-6D28-4BEA-BEF5-20E94041C253}"/>
    <cellStyle name="Comma 2 3 2 2 8 5 4 3" xfId="26540" xr:uid="{3212A1BA-2162-4643-BB05-BD11EACBB8CD}"/>
    <cellStyle name="Comma 2 3 2 2 8 5 5" xfId="4636" xr:uid="{582B5592-9121-4438-A027-58380432C3C4}"/>
    <cellStyle name="Comma 2 3 2 2 8 5 5 2" xfId="41144" xr:uid="{D8CA7ACD-EB4A-4216-9824-DC65E5057C59}"/>
    <cellStyle name="Comma 2 3 2 2 8 5 5 3" xfId="22890" xr:uid="{92FF3B3B-9C9B-41FD-91D9-35B931EE7B43}"/>
    <cellStyle name="Comma 2 3 2 2 8 5 6" xfId="37494" xr:uid="{24443399-7C50-457B-8F0B-1C3CD9B169DE}"/>
    <cellStyle name="Comma 2 3 2 2 8 5 7" xfId="19240" xr:uid="{5A737864-B762-4635-AB01-9F326CFD58C7}"/>
    <cellStyle name="Comma 2 3 2 2 8 6" xfId="14856" xr:uid="{AA72E9F0-C1B0-4C8D-9791-33BF61315214}"/>
    <cellStyle name="Comma 2 3 2 2 8 6 2" xfId="51364" xr:uid="{A17266C8-77B3-4E90-9F7E-45DED2D78D6D}"/>
    <cellStyle name="Comma 2 3 2 2 8 6 3" xfId="33110" xr:uid="{F4A99EC5-303D-4DBB-80B1-F4490E8B22B3}"/>
    <cellStyle name="Comma 2 3 2 2 8 7" xfId="11206" xr:uid="{365BA03C-DDFD-4A1D-A3FC-C6F257CF39A9}"/>
    <cellStyle name="Comma 2 3 2 2 8 7 2" xfId="47714" xr:uid="{EB29CBBA-2CF2-457E-B653-3BE8452318C9}"/>
    <cellStyle name="Comma 2 3 2 2 8 7 3" xfId="29460" xr:uid="{B0084DA0-356C-4A8B-8967-5D8A9B5916A0}"/>
    <cellStyle name="Comma 2 3 2 2 8 8" xfId="7556" xr:uid="{B2AAB3E8-98AC-4451-A970-017CA5FCD74A}"/>
    <cellStyle name="Comma 2 3 2 2 8 8 2" xfId="44064" xr:uid="{65A7B78D-623A-488C-8D68-D2625088D451}"/>
    <cellStyle name="Comma 2 3 2 2 8 8 3" xfId="25810" xr:uid="{75041EF0-BE45-4E1B-A33D-6D8F06B0930C}"/>
    <cellStyle name="Comma 2 3 2 2 8 9" xfId="3906" xr:uid="{C72C6E8A-05D4-480E-8080-2DC06952DD79}"/>
    <cellStyle name="Comma 2 3 2 2 8 9 2" xfId="40414" xr:uid="{40C9720B-75F4-4009-931A-53F6C2AD3DAB}"/>
    <cellStyle name="Comma 2 3 2 2 8 9 3" xfId="22160" xr:uid="{7C00A768-EBCA-4DC9-BAD3-195355003FF3}"/>
    <cellStyle name="Comma 2 3 2 2 9" xfId="152" xr:uid="{293186EF-1EBB-4A41-9E1B-0904C986E8AA}"/>
    <cellStyle name="Comma 2 3 2 2 9 10" xfId="36660" xr:uid="{5BFFCEFB-12CF-4253-BF07-A785632C942E}"/>
    <cellStyle name="Comma 2 3 2 2 9 11" xfId="18406" xr:uid="{BCFE3A35-7774-440F-A655-F3FF84148765}"/>
    <cellStyle name="Comma 2 3 2 2 9 2" xfId="3072" xr:uid="{D99577B3-6A0A-4DE7-BDE9-3C33AD66D27F}"/>
    <cellStyle name="Comma 2 3 2 2 9 2 2" xfId="17672" xr:uid="{1940B684-A2AD-48E9-8085-876DC2A48CE4}"/>
    <cellStyle name="Comma 2 3 2 2 9 2 2 2" xfId="54180" xr:uid="{0BF4E940-F8BC-454F-AA8B-DE600FA2BE0C}"/>
    <cellStyle name="Comma 2 3 2 2 9 2 2 3" xfId="35926" xr:uid="{CB495D24-564D-40E2-BE18-A5C830FF704C}"/>
    <cellStyle name="Comma 2 3 2 2 9 2 3" xfId="14022" xr:uid="{FE9EB3F9-DAE6-451C-9192-57BD650923C7}"/>
    <cellStyle name="Comma 2 3 2 2 9 2 3 2" xfId="50530" xr:uid="{A4B0BF10-0EDB-4A52-9B59-EAFE06259894}"/>
    <cellStyle name="Comma 2 3 2 2 9 2 3 3" xfId="32276" xr:uid="{D6D3B4DB-71E0-4A43-B0B6-C78287C876F1}"/>
    <cellStyle name="Comma 2 3 2 2 9 2 4" xfId="10372" xr:uid="{EED20503-0238-413E-8DC0-F33CB8096FFF}"/>
    <cellStyle name="Comma 2 3 2 2 9 2 4 2" xfId="46880" xr:uid="{6305CDC4-1F2E-43E2-B417-36B227F91F40}"/>
    <cellStyle name="Comma 2 3 2 2 9 2 4 3" xfId="28626" xr:uid="{02273D2A-78E3-416F-9DF0-05DF276071DB}"/>
    <cellStyle name="Comma 2 3 2 2 9 2 5" xfId="6722" xr:uid="{46A254BE-6D7B-4263-AB33-58FA0E905DAA}"/>
    <cellStyle name="Comma 2 3 2 2 9 2 5 2" xfId="43230" xr:uid="{F2C95EB6-5AC6-433A-A687-D5574C0408DC}"/>
    <cellStyle name="Comma 2 3 2 2 9 2 5 3" xfId="24976" xr:uid="{E9774372-418C-44AB-A738-6E05EF4DC12B}"/>
    <cellStyle name="Comma 2 3 2 2 9 2 6" xfId="39580" xr:uid="{ABD9D826-5173-43E2-854F-9FB4F4E9DBF5}"/>
    <cellStyle name="Comma 2 3 2 2 9 2 7" xfId="21326" xr:uid="{B8F81647-014D-45A8-B905-23465DD546C3}"/>
    <cellStyle name="Comma 2 3 2 2 9 3" xfId="2342" xr:uid="{078A6235-FB2A-4D18-B067-C8FEA2D5EB53}"/>
    <cellStyle name="Comma 2 3 2 2 9 3 2" xfId="16942" xr:uid="{611A850C-7485-4B9D-BA77-65C67B2DAF81}"/>
    <cellStyle name="Comma 2 3 2 2 9 3 2 2" xfId="53450" xr:uid="{6C6B23DD-80B1-4F60-8802-B4D6821FF7EE}"/>
    <cellStyle name="Comma 2 3 2 2 9 3 2 3" xfId="35196" xr:uid="{804328DA-6484-4D06-86D1-645BD31FF87A}"/>
    <cellStyle name="Comma 2 3 2 2 9 3 3" xfId="13292" xr:uid="{6FEB9E92-063F-4A6E-9B54-5481330F43A7}"/>
    <cellStyle name="Comma 2 3 2 2 9 3 3 2" xfId="49800" xr:uid="{783EF4F2-1990-434E-AD47-AB7ADD68D3C0}"/>
    <cellStyle name="Comma 2 3 2 2 9 3 3 3" xfId="31546" xr:uid="{AB25A9BB-A342-4A25-8AAD-99CEFDC759B8}"/>
    <cellStyle name="Comma 2 3 2 2 9 3 4" xfId="9642" xr:uid="{9E5AE65D-C898-4DF1-8359-88664B9409A2}"/>
    <cellStyle name="Comma 2 3 2 2 9 3 4 2" xfId="46150" xr:uid="{C04675F8-6079-41EE-8D2F-590CBBA39F68}"/>
    <cellStyle name="Comma 2 3 2 2 9 3 4 3" xfId="27896" xr:uid="{1518766E-6E24-402C-BBD0-B2D1556434D2}"/>
    <cellStyle name="Comma 2 3 2 2 9 3 5" xfId="5992" xr:uid="{A9F9AE05-1C9B-4ACC-93BC-4EAB1896DFAB}"/>
    <cellStyle name="Comma 2 3 2 2 9 3 5 2" xfId="42500" xr:uid="{56699521-8271-463C-8779-4EF4C9441D8E}"/>
    <cellStyle name="Comma 2 3 2 2 9 3 5 3" xfId="24246" xr:uid="{134336AA-C649-4821-89F6-CD7CCF6BE3D1}"/>
    <cellStyle name="Comma 2 3 2 2 9 3 6" xfId="38850" xr:uid="{447E70B6-0C7B-471F-8425-0FB87C9981DB}"/>
    <cellStyle name="Comma 2 3 2 2 9 3 7" xfId="20596" xr:uid="{CD28553B-3566-4418-B334-9C85BBD9A3DC}"/>
    <cellStyle name="Comma 2 3 2 2 9 4" xfId="1612" xr:uid="{9F0EEDB7-4F9E-4A84-A243-CE674A8D7083}"/>
    <cellStyle name="Comma 2 3 2 2 9 4 2" xfId="16212" xr:uid="{C8D53572-CD52-46BB-805E-CC77D416FADC}"/>
    <cellStyle name="Comma 2 3 2 2 9 4 2 2" xfId="52720" xr:uid="{21D8C4C7-FB15-4246-8C56-4295966BB752}"/>
    <cellStyle name="Comma 2 3 2 2 9 4 2 3" xfId="34466" xr:uid="{490ED449-31E7-455D-94F8-7231F6A296D6}"/>
    <cellStyle name="Comma 2 3 2 2 9 4 3" xfId="12562" xr:uid="{1A9CDB6D-25A4-438A-89AB-74B68D8BD75A}"/>
    <cellStyle name="Comma 2 3 2 2 9 4 3 2" xfId="49070" xr:uid="{CB66F521-B8C9-4289-95FB-436E5FDD3569}"/>
    <cellStyle name="Comma 2 3 2 2 9 4 3 3" xfId="30816" xr:uid="{B1F77D5C-A714-4140-8DDF-203C50D25F6C}"/>
    <cellStyle name="Comma 2 3 2 2 9 4 4" xfId="8912" xr:uid="{FD42446F-AA44-4491-B4A8-B4A4188B9E54}"/>
    <cellStyle name="Comma 2 3 2 2 9 4 4 2" xfId="45420" xr:uid="{B86A11FC-EB81-446B-A4E1-8D79AA9099CA}"/>
    <cellStyle name="Comma 2 3 2 2 9 4 4 3" xfId="27166" xr:uid="{F5CD6EB5-6F26-4D53-A389-5D638302F247}"/>
    <cellStyle name="Comma 2 3 2 2 9 4 5" xfId="5262" xr:uid="{8E0AACEB-2E6C-43D4-9319-22C07057FD9F}"/>
    <cellStyle name="Comma 2 3 2 2 9 4 5 2" xfId="41770" xr:uid="{8CE8CD7B-ABEA-42EE-B854-7111990C6325}"/>
    <cellStyle name="Comma 2 3 2 2 9 4 5 3" xfId="23516" xr:uid="{2E619AF9-F970-4697-999F-E7FC0E071D9C}"/>
    <cellStyle name="Comma 2 3 2 2 9 4 6" xfId="38120" xr:uid="{4BA7617B-A328-45FD-BA0D-6A3DC91224D8}"/>
    <cellStyle name="Comma 2 3 2 2 9 4 7" xfId="19866" xr:uid="{A0F64DAC-4756-439B-B4E3-3D993ABFCAA5}"/>
    <cellStyle name="Comma 2 3 2 2 9 5" xfId="882" xr:uid="{62BAF486-C5D8-4ACB-878E-1C8B2A971336}"/>
    <cellStyle name="Comma 2 3 2 2 9 5 2" xfId="15482" xr:uid="{2145E898-34F6-460A-9081-99D96EC8569F}"/>
    <cellStyle name="Comma 2 3 2 2 9 5 2 2" xfId="51990" xr:uid="{7CC4FF42-67E2-405A-9E41-D3C03AFC96F4}"/>
    <cellStyle name="Comma 2 3 2 2 9 5 2 3" xfId="33736" xr:uid="{667CF4B9-2262-4E4F-B696-770572C3199B}"/>
    <cellStyle name="Comma 2 3 2 2 9 5 3" xfId="11832" xr:uid="{E5D1BDE0-592E-4C8D-9BDB-CB128C3CA600}"/>
    <cellStyle name="Comma 2 3 2 2 9 5 3 2" xfId="48340" xr:uid="{7B2CAFD7-724C-4391-BB21-53F016E48E13}"/>
    <cellStyle name="Comma 2 3 2 2 9 5 3 3" xfId="30086" xr:uid="{4E955348-F882-4EA7-AE9B-158B8D741665}"/>
    <cellStyle name="Comma 2 3 2 2 9 5 4" xfId="8182" xr:uid="{23D2E54F-5B90-4F10-9263-EAFAFFC93733}"/>
    <cellStyle name="Comma 2 3 2 2 9 5 4 2" xfId="44690" xr:uid="{5CE38CA7-79A5-4F56-81CA-732C849B1807}"/>
    <cellStyle name="Comma 2 3 2 2 9 5 4 3" xfId="26436" xr:uid="{D242A48A-2A85-4EEB-9400-4EA4DB90D3A1}"/>
    <cellStyle name="Comma 2 3 2 2 9 5 5" xfId="4532" xr:uid="{7B5A8822-C4B9-424B-BE81-AE6831BD14AD}"/>
    <cellStyle name="Comma 2 3 2 2 9 5 5 2" xfId="41040" xr:uid="{FE0D5467-3127-4032-84BB-840D5F156DDF}"/>
    <cellStyle name="Comma 2 3 2 2 9 5 5 3" xfId="22786" xr:uid="{14C86EB7-04B6-4D1B-854A-7C507E653E97}"/>
    <cellStyle name="Comma 2 3 2 2 9 5 6" xfId="37390" xr:uid="{6B986B52-B992-4CB4-B568-9E26AC47E34D}"/>
    <cellStyle name="Comma 2 3 2 2 9 5 7" xfId="19136" xr:uid="{BE722849-FDCE-47C7-8323-11ECE52A75D0}"/>
    <cellStyle name="Comma 2 3 2 2 9 6" xfId="14752" xr:uid="{E059DD65-191B-4349-8E62-2A880571D8A5}"/>
    <cellStyle name="Comma 2 3 2 2 9 6 2" xfId="51260" xr:uid="{11BF9596-7883-4431-AB23-4BABCC59644B}"/>
    <cellStyle name="Comma 2 3 2 2 9 6 3" xfId="33006" xr:uid="{8D39DBC6-3CBE-4156-A14B-4972779BD27F}"/>
    <cellStyle name="Comma 2 3 2 2 9 7" xfId="11102" xr:uid="{3BE40365-1050-4988-9766-04F7E832F9BA}"/>
    <cellStyle name="Comma 2 3 2 2 9 7 2" xfId="47610" xr:uid="{53526021-1161-4516-8183-A5CE0E6F392F}"/>
    <cellStyle name="Comma 2 3 2 2 9 7 3" xfId="29356" xr:uid="{8CFD64C4-B69B-42C6-A91C-1B18E4F2192B}"/>
    <cellStyle name="Comma 2 3 2 2 9 8" xfId="7452" xr:uid="{FF187BB8-EE9D-4D4A-9126-3E7A722D8DD5}"/>
    <cellStyle name="Comma 2 3 2 2 9 8 2" xfId="43960" xr:uid="{D049E8C8-F25A-479E-9448-A065672C9265}"/>
    <cellStyle name="Comma 2 3 2 2 9 8 3" xfId="25706" xr:uid="{7638B250-6FB3-499D-8553-F49CFC652957}"/>
    <cellStyle name="Comma 2 3 2 2 9 9" xfId="3802" xr:uid="{C9C31348-8C82-4416-B803-574783481210}"/>
    <cellStyle name="Comma 2 3 2 2 9 9 2" xfId="40310" xr:uid="{324C5145-3AE9-4B42-B515-11709655F772}"/>
    <cellStyle name="Comma 2 3 2 2 9 9 3" xfId="22056" xr:uid="{E63F7866-F947-4E18-A175-C9D9FC0D78A6}"/>
    <cellStyle name="Comma 2 3 2 20" xfId="18286" xr:uid="{4D4A1254-C787-4FD3-9664-DE7B560FD7DA}"/>
    <cellStyle name="Comma 2 3 2 3" xfId="96" xr:uid="{9A292A57-EB49-4B0B-BF40-6E6FA9090613}"/>
    <cellStyle name="Comma 2 3 2 3 10" xfId="1556" xr:uid="{0899990C-0577-48EB-BFFD-B79F9BDD3D77}"/>
    <cellStyle name="Comma 2 3 2 3 10 2" xfId="16156" xr:uid="{169FA201-429D-4D5F-ADCC-02A81F076A87}"/>
    <cellStyle name="Comma 2 3 2 3 10 2 2" xfId="52664" xr:uid="{6B75089D-E6AA-4C20-BF31-C58A12969C59}"/>
    <cellStyle name="Comma 2 3 2 3 10 2 3" xfId="34410" xr:uid="{AD855362-47DB-464D-82B3-01EE062AA5BB}"/>
    <cellStyle name="Comma 2 3 2 3 10 3" xfId="12506" xr:uid="{7B3B650D-832F-4939-A09A-D44609F4B223}"/>
    <cellStyle name="Comma 2 3 2 3 10 3 2" xfId="49014" xr:uid="{F31EF69E-95A1-42CB-983B-8E77EB195103}"/>
    <cellStyle name="Comma 2 3 2 3 10 3 3" xfId="30760" xr:uid="{F44FE0A1-9D1A-43AB-8960-1F0C9F5C4DB2}"/>
    <cellStyle name="Comma 2 3 2 3 10 4" xfId="8856" xr:uid="{9C5172DA-864F-4ED6-A604-0C4BDB3017D9}"/>
    <cellStyle name="Comma 2 3 2 3 10 4 2" xfId="45364" xr:uid="{6C6F74B9-FB00-479F-B221-A905C80CEB58}"/>
    <cellStyle name="Comma 2 3 2 3 10 4 3" xfId="27110" xr:uid="{D9739BBA-8556-4757-B341-000F17AEB2DE}"/>
    <cellStyle name="Comma 2 3 2 3 10 5" xfId="5206" xr:uid="{A42922AC-9B2D-4D24-9396-EAB2429C7E90}"/>
    <cellStyle name="Comma 2 3 2 3 10 5 2" xfId="41714" xr:uid="{CA41F0B1-4C52-4169-887A-AF24DB58D152}"/>
    <cellStyle name="Comma 2 3 2 3 10 5 3" xfId="23460" xr:uid="{EC07ECC0-C47F-40D9-8458-26E594EB3124}"/>
    <cellStyle name="Comma 2 3 2 3 10 6" xfId="38064" xr:uid="{77227CBA-77B9-49D1-A9C5-90BA0CE96E2F}"/>
    <cellStyle name="Comma 2 3 2 3 10 7" xfId="19810" xr:uid="{3BD3B831-F34C-41B5-A704-E160B7E0D001}"/>
    <cellStyle name="Comma 2 3 2 3 11" xfId="826" xr:uid="{F260874A-87F6-41C7-BDF3-E6570C25416C}"/>
    <cellStyle name="Comma 2 3 2 3 11 2" xfId="15426" xr:uid="{9F4F5C28-A2B0-4BF0-B763-516CBAA6619A}"/>
    <cellStyle name="Comma 2 3 2 3 11 2 2" xfId="51934" xr:uid="{0BB68325-2DCD-4982-8F04-B47A80DEDB58}"/>
    <cellStyle name="Comma 2 3 2 3 11 2 3" xfId="33680" xr:uid="{A4D4F863-FB0C-4FBD-916D-3B4662FCAAB4}"/>
    <cellStyle name="Comma 2 3 2 3 11 3" xfId="11776" xr:uid="{443A29B2-CF10-4DE8-967C-CBA48BA85A7D}"/>
    <cellStyle name="Comma 2 3 2 3 11 3 2" xfId="48284" xr:uid="{75DFE011-DCD7-45A7-8BC4-6C9391424001}"/>
    <cellStyle name="Comma 2 3 2 3 11 3 3" xfId="30030" xr:uid="{363036B1-A076-4CE1-B473-51652C93B344}"/>
    <cellStyle name="Comma 2 3 2 3 11 4" xfId="8126" xr:uid="{046609D3-1757-42F3-B0BB-2384C78E5D0B}"/>
    <cellStyle name="Comma 2 3 2 3 11 4 2" xfId="44634" xr:uid="{AA126745-F8EF-446D-B592-4D697BE6C787}"/>
    <cellStyle name="Comma 2 3 2 3 11 4 3" xfId="26380" xr:uid="{6EAA0658-F736-4103-87D3-19127DC4C20A}"/>
    <cellStyle name="Comma 2 3 2 3 11 5" xfId="4476" xr:uid="{82BC6AB8-2403-4682-883C-B8E7C1C01F8B}"/>
    <cellStyle name="Comma 2 3 2 3 11 5 2" xfId="40984" xr:uid="{1D3FD035-343F-4AD6-9F5D-BE78F37ECA3B}"/>
    <cellStyle name="Comma 2 3 2 3 11 5 3" xfId="22730" xr:uid="{6B0EE985-B9F4-4070-8D39-6BAE05E857E2}"/>
    <cellStyle name="Comma 2 3 2 3 11 6" xfId="37334" xr:uid="{BD54A2EE-EBAA-4881-8976-86BCE35F9C48}"/>
    <cellStyle name="Comma 2 3 2 3 11 7" xfId="19080" xr:uid="{89C96805-47BF-420D-8AD3-B2519C21D11F}"/>
    <cellStyle name="Comma 2 3 2 3 12" xfId="14696" xr:uid="{582EED02-955C-418F-93BD-078748BDD1EB}"/>
    <cellStyle name="Comma 2 3 2 3 12 2" xfId="51204" xr:uid="{54EAE2F9-1182-4C81-9091-E62265AEC5CF}"/>
    <cellStyle name="Comma 2 3 2 3 12 3" xfId="32950" xr:uid="{4A24122A-7EB4-4C5F-A8DD-AEB0A8238D25}"/>
    <cellStyle name="Comma 2 3 2 3 13" xfId="11046" xr:uid="{116101C2-09CC-4987-B9EE-6FF34F5D64D9}"/>
    <cellStyle name="Comma 2 3 2 3 13 2" xfId="47554" xr:uid="{BF6517C3-95C6-4C9B-86FF-80D3E5446199}"/>
    <cellStyle name="Comma 2 3 2 3 13 3" xfId="29300" xr:uid="{5B1EF9AF-77E7-47BD-AEE2-94721234B7AA}"/>
    <cellStyle name="Comma 2 3 2 3 14" xfId="7396" xr:uid="{30F16FFE-20D4-4162-A2B7-A63F360B5DFA}"/>
    <cellStyle name="Comma 2 3 2 3 14 2" xfId="43904" xr:uid="{55596597-2B05-434D-ADA0-28B2D824E527}"/>
    <cellStyle name="Comma 2 3 2 3 14 3" xfId="25650" xr:uid="{489DF5E2-8FF5-4DCE-952B-E7C4A5D97D59}"/>
    <cellStyle name="Comma 2 3 2 3 15" xfId="3746" xr:uid="{21574273-0BC6-41A2-BE43-8A24C4B490D9}"/>
    <cellStyle name="Comma 2 3 2 3 15 2" xfId="40254" xr:uid="{77FA3D01-F0C6-4935-A899-F01B6C9CEECC}"/>
    <cellStyle name="Comma 2 3 2 3 15 3" xfId="22000" xr:uid="{19F20DD9-12B6-46C0-B9A1-0F171D3B5BDA}"/>
    <cellStyle name="Comma 2 3 2 3 16" xfId="36604" xr:uid="{564F2292-30AD-447C-B9BB-94ED49DE8B35}"/>
    <cellStyle name="Comma 2 3 2 3 17" xfId="18350" xr:uid="{F9DBF945-97C6-4ED1-927D-0826FD5B129B}"/>
    <cellStyle name="Comma 2 3 2 3 2" xfId="720" xr:uid="{A3AA6623-693F-4C85-AA45-4E87C405A963}"/>
    <cellStyle name="Comma 2 3 2 3 2 10" xfId="37228" xr:uid="{835E25D6-6529-462F-BD16-1AC51D099E7B}"/>
    <cellStyle name="Comma 2 3 2 3 2 11" xfId="18974" xr:uid="{1971AA58-DBD7-4A94-AAB9-D7BFB4D38FC2}"/>
    <cellStyle name="Comma 2 3 2 3 2 2" xfId="3640" xr:uid="{2A167049-EE3E-4AD2-B488-56BFBFD1C1AF}"/>
    <cellStyle name="Comma 2 3 2 3 2 2 2" xfId="18240" xr:uid="{E8D1B387-C359-4282-9F43-83683E660D3D}"/>
    <cellStyle name="Comma 2 3 2 3 2 2 2 2" xfId="54748" xr:uid="{B1F4FCEC-03F7-487A-A71D-F1BF4ADE0857}"/>
    <cellStyle name="Comma 2 3 2 3 2 2 2 3" xfId="36494" xr:uid="{0E45D448-D980-4A21-A4C1-6722ECBEF361}"/>
    <cellStyle name="Comma 2 3 2 3 2 2 3" xfId="14590" xr:uid="{020C2BDB-A8B6-493E-A608-B32B69820960}"/>
    <cellStyle name="Comma 2 3 2 3 2 2 3 2" xfId="51098" xr:uid="{4B2983D9-84FE-4212-8872-0EBD850A8A0C}"/>
    <cellStyle name="Comma 2 3 2 3 2 2 3 3" xfId="32844" xr:uid="{A51E7313-EEC4-40FF-A8B4-EE86CC54A4B3}"/>
    <cellStyle name="Comma 2 3 2 3 2 2 4" xfId="10940" xr:uid="{A8DDD210-BFA7-4E14-BC88-4E8F51EC2DD5}"/>
    <cellStyle name="Comma 2 3 2 3 2 2 4 2" xfId="47448" xr:uid="{A6AC1019-8CDB-422C-9914-C3710CBB0669}"/>
    <cellStyle name="Comma 2 3 2 3 2 2 4 3" xfId="29194" xr:uid="{2E5E0B85-A9BF-49FC-BBE4-9D17EC562CD5}"/>
    <cellStyle name="Comma 2 3 2 3 2 2 5" xfId="7290" xr:uid="{CD6141C5-9B4C-4327-81FA-78C974B6F792}"/>
    <cellStyle name="Comma 2 3 2 3 2 2 5 2" xfId="43798" xr:uid="{8C562A27-2870-400F-B225-2F8C6085B76F}"/>
    <cellStyle name="Comma 2 3 2 3 2 2 5 3" xfId="25544" xr:uid="{143EE0C6-67AD-4687-AF42-4C6F546C0EEF}"/>
    <cellStyle name="Comma 2 3 2 3 2 2 6" xfId="40148" xr:uid="{CAF36131-1DD2-4143-A4D3-96683D917027}"/>
    <cellStyle name="Comma 2 3 2 3 2 2 7" xfId="21894" xr:uid="{F725D759-61DD-4084-9B4E-78098ABADBBC}"/>
    <cellStyle name="Comma 2 3 2 3 2 3" xfId="2910" xr:uid="{9772DF7F-C011-4F78-934D-F9353CA8A7DC}"/>
    <cellStyle name="Comma 2 3 2 3 2 3 2" xfId="17510" xr:uid="{8853BDFE-D766-4E1D-954A-952292915F2B}"/>
    <cellStyle name="Comma 2 3 2 3 2 3 2 2" xfId="54018" xr:uid="{2D260174-363C-4D21-A1CB-7FED9CE97FD5}"/>
    <cellStyle name="Comma 2 3 2 3 2 3 2 3" xfId="35764" xr:uid="{37859288-70B2-462C-BC9B-D6152ACCDFB7}"/>
    <cellStyle name="Comma 2 3 2 3 2 3 3" xfId="13860" xr:uid="{859CD31C-0817-4EC7-A487-1B3272C66099}"/>
    <cellStyle name="Comma 2 3 2 3 2 3 3 2" xfId="50368" xr:uid="{C0CDAC52-0511-4BB0-9747-2766B0742E08}"/>
    <cellStyle name="Comma 2 3 2 3 2 3 3 3" xfId="32114" xr:uid="{0A4EF4B3-4140-4A75-9DBA-39DB4A98CB4E}"/>
    <cellStyle name="Comma 2 3 2 3 2 3 4" xfId="10210" xr:uid="{F65915DE-311F-425F-82B4-0849BFF6B8A0}"/>
    <cellStyle name="Comma 2 3 2 3 2 3 4 2" xfId="46718" xr:uid="{6714AECA-1C03-40C4-931C-1EF24F48701E}"/>
    <cellStyle name="Comma 2 3 2 3 2 3 4 3" xfId="28464" xr:uid="{BD71A68E-879F-4DA6-921C-C39AE018D705}"/>
    <cellStyle name="Comma 2 3 2 3 2 3 5" xfId="6560" xr:uid="{7B75E297-EE05-4FA3-8A7D-D3EB90D6F427}"/>
    <cellStyle name="Comma 2 3 2 3 2 3 5 2" xfId="43068" xr:uid="{C7352D2A-98D3-4D15-A6DC-9EF6DF497FFE}"/>
    <cellStyle name="Comma 2 3 2 3 2 3 5 3" xfId="24814" xr:uid="{342DB8B8-681B-4357-B459-392667CE5D3C}"/>
    <cellStyle name="Comma 2 3 2 3 2 3 6" xfId="39418" xr:uid="{8A013BDA-FE67-477B-A9A6-21F52FD91FE8}"/>
    <cellStyle name="Comma 2 3 2 3 2 3 7" xfId="21164" xr:uid="{6258D32B-5A0C-428C-8E19-0BC743326ED6}"/>
    <cellStyle name="Comma 2 3 2 3 2 4" xfId="2180" xr:uid="{87934F1C-F21F-4C58-9C43-030608A5F575}"/>
    <cellStyle name="Comma 2 3 2 3 2 4 2" xfId="16780" xr:uid="{D11D39D5-B7A1-481A-B4F6-F358BF81D807}"/>
    <cellStyle name="Comma 2 3 2 3 2 4 2 2" xfId="53288" xr:uid="{52DAAD56-A50A-40AB-9C8C-BF7F61C58EB8}"/>
    <cellStyle name="Comma 2 3 2 3 2 4 2 3" xfId="35034" xr:uid="{50CCFE1C-8FB1-4437-82F2-67A243E8766E}"/>
    <cellStyle name="Comma 2 3 2 3 2 4 3" xfId="13130" xr:uid="{A4D3541C-B284-43BD-9A9D-AE7AFF6B6A8D}"/>
    <cellStyle name="Comma 2 3 2 3 2 4 3 2" xfId="49638" xr:uid="{70A2822D-36E0-4492-B93E-680F1A76B302}"/>
    <cellStyle name="Comma 2 3 2 3 2 4 3 3" xfId="31384" xr:uid="{2CDD14A3-21B3-4933-B8B7-49600868B4C8}"/>
    <cellStyle name="Comma 2 3 2 3 2 4 4" xfId="9480" xr:uid="{DB073F1E-6F9A-492A-9E64-3F9B251FEF6C}"/>
    <cellStyle name="Comma 2 3 2 3 2 4 4 2" xfId="45988" xr:uid="{3A7FDA66-3682-42DB-90CA-31E41EEF167F}"/>
    <cellStyle name="Comma 2 3 2 3 2 4 4 3" xfId="27734" xr:uid="{59E95A81-A285-406C-9FD5-E308F4D71650}"/>
    <cellStyle name="Comma 2 3 2 3 2 4 5" xfId="5830" xr:uid="{36DE9245-19A2-444C-8868-A22F02DCDAB8}"/>
    <cellStyle name="Comma 2 3 2 3 2 4 5 2" xfId="42338" xr:uid="{B37136A2-33CF-4E92-A3A6-63DB047E8225}"/>
    <cellStyle name="Comma 2 3 2 3 2 4 5 3" xfId="24084" xr:uid="{705DDAE7-4751-4DE2-9693-6F41B9A45C2B}"/>
    <cellStyle name="Comma 2 3 2 3 2 4 6" xfId="38688" xr:uid="{7636F9C6-7F66-46D6-A667-7AC5A54BE55E}"/>
    <cellStyle name="Comma 2 3 2 3 2 4 7" xfId="20434" xr:uid="{F9B63E95-7339-4402-9222-2286A876E1D1}"/>
    <cellStyle name="Comma 2 3 2 3 2 5" xfId="1450" xr:uid="{B7DC326A-3FB5-4DD6-ADB7-2F8C46CB64A4}"/>
    <cellStyle name="Comma 2 3 2 3 2 5 2" xfId="16050" xr:uid="{D36E6764-BDF6-4097-ABAB-84E830990CD0}"/>
    <cellStyle name="Comma 2 3 2 3 2 5 2 2" xfId="52558" xr:uid="{7B5F1412-C624-4130-9FB0-26D4968E0E0D}"/>
    <cellStyle name="Comma 2 3 2 3 2 5 2 3" xfId="34304" xr:uid="{CCCA90E3-9710-439A-B0FB-753FE9DE2EF2}"/>
    <cellStyle name="Comma 2 3 2 3 2 5 3" xfId="12400" xr:uid="{9DE1C105-FA3A-4D30-9709-0D49A1E5F852}"/>
    <cellStyle name="Comma 2 3 2 3 2 5 3 2" xfId="48908" xr:uid="{A106870A-2A51-457A-8469-1B1F0822CB02}"/>
    <cellStyle name="Comma 2 3 2 3 2 5 3 3" xfId="30654" xr:uid="{848B8BB0-C510-4769-8307-16CA7AAA500F}"/>
    <cellStyle name="Comma 2 3 2 3 2 5 4" xfId="8750" xr:uid="{DE009A88-BA49-4900-A7EA-25B1F91D1F5F}"/>
    <cellStyle name="Comma 2 3 2 3 2 5 4 2" xfId="45258" xr:uid="{BFEE08F9-B9C8-437E-80C7-B669B2337A77}"/>
    <cellStyle name="Comma 2 3 2 3 2 5 4 3" xfId="27004" xr:uid="{640BA2FB-0E50-46C1-BA1A-9BFF8EFB9340}"/>
    <cellStyle name="Comma 2 3 2 3 2 5 5" xfId="5100" xr:uid="{ED7061E0-B9C0-4D14-995D-1E5ADC6EE4F2}"/>
    <cellStyle name="Comma 2 3 2 3 2 5 5 2" xfId="41608" xr:uid="{7BBE82B2-153E-4E17-98B5-25A4FDE9266D}"/>
    <cellStyle name="Comma 2 3 2 3 2 5 5 3" xfId="23354" xr:uid="{6BE88764-BCDD-4602-957D-68E17ACD02E2}"/>
    <cellStyle name="Comma 2 3 2 3 2 5 6" xfId="37958" xr:uid="{1F9378D2-1EDD-4E26-A06B-4C5B2B3C26A1}"/>
    <cellStyle name="Comma 2 3 2 3 2 5 7" xfId="19704" xr:uid="{A2DA5487-0B21-4B44-8E8C-DF4B2E922B26}"/>
    <cellStyle name="Comma 2 3 2 3 2 6" xfId="15320" xr:uid="{6BC64E75-9596-46D3-A93E-7F5B40E568F3}"/>
    <cellStyle name="Comma 2 3 2 3 2 6 2" xfId="51828" xr:uid="{7377BBBE-62D3-4BF4-9E68-03D2C9A2D01A}"/>
    <cellStyle name="Comma 2 3 2 3 2 6 3" xfId="33574" xr:uid="{7B0DB36D-D3A8-4AA0-9DAC-1F4DEDEC1DC0}"/>
    <cellStyle name="Comma 2 3 2 3 2 7" xfId="11670" xr:uid="{38E1F3D9-20BA-4E63-B8D5-CE5AEBDC8BF3}"/>
    <cellStyle name="Comma 2 3 2 3 2 7 2" xfId="48178" xr:uid="{B1D2C171-C0AE-4B65-8214-AC3DA844BA08}"/>
    <cellStyle name="Comma 2 3 2 3 2 7 3" xfId="29924" xr:uid="{100E1078-8F17-4445-A5C3-7BB72934AD28}"/>
    <cellStyle name="Comma 2 3 2 3 2 8" xfId="8020" xr:uid="{F15C2A79-091B-4F1E-9D0A-445BCE6B2D6B}"/>
    <cellStyle name="Comma 2 3 2 3 2 8 2" xfId="44528" xr:uid="{3053AA7F-4FE7-41DD-A747-022ED965ACD5}"/>
    <cellStyle name="Comma 2 3 2 3 2 8 3" xfId="26274" xr:uid="{3C75E739-05CE-4534-8214-F6EF42D96FF2}"/>
    <cellStyle name="Comma 2 3 2 3 2 9" xfId="4370" xr:uid="{C303277E-6FC0-460C-BD81-89C5E9207CBF}"/>
    <cellStyle name="Comma 2 3 2 3 2 9 2" xfId="40878" xr:uid="{3E34E981-F4AB-4171-8935-BC3FC95FFD19}"/>
    <cellStyle name="Comma 2 3 2 3 2 9 3" xfId="22624" xr:uid="{DBDFA027-E894-459F-A6AD-D34202412FDB}"/>
    <cellStyle name="Comma 2 3 2 3 3" xfId="616" xr:uid="{DE9E2D09-B4AE-4A88-B2B7-410102414145}"/>
    <cellStyle name="Comma 2 3 2 3 3 10" xfId="37124" xr:uid="{734D034A-206C-479A-A778-905532203576}"/>
    <cellStyle name="Comma 2 3 2 3 3 11" xfId="18870" xr:uid="{B1881284-06E8-4FCB-8C48-82CDFE5D5040}"/>
    <cellStyle name="Comma 2 3 2 3 3 2" xfId="3536" xr:uid="{23461F5A-60BC-4975-BFC5-266676297BDC}"/>
    <cellStyle name="Comma 2 3 2 3 3 2 2" xfId="18136" xr:uid="{5146C0BC-90B0-49BF-B4DF-D40841BA633B}"/>
    <cellStyle name="Comma 2 3 2 3 3 2 2 2" xfId="54644" xr:uid="{C5719095-7BF2-4EA8-8420-C00514EE06DB}"/>
    <cellStyle name="Comma 2 3 2 3 3 2 2 3" xfId="36390" xr:uid="{B4ACEE24-1573-4EDB-A87F-C333B2D5755E}"/>
    <cellStyle name="Comma 2 3 2 3 3 2 3" xfId="14486" xr:uid="{DF7E084B-9E90-4636-BA32-AF775E2F3BD2}"/>
    <cellStyle name="Comma 2 3 2 3 3 2 3 2" xfId="50994" xr:uid="{E059E0C8-661C-45E6-8767-D3F90761FC94}"/>
    <cellStyle name="Comma 2 3 2 3 3 2 3 3" xfId="32740" xr:uid="{5BBA3188-0247-48C2-9751-08E1B640158F}"/>
    <cellStyle name="Comma 2 3 2 3 3 2 4" xfId="10836" xr:uid="{D38F4BA1-9B5A-4548-9447-F98BC5026E09}"/>
    <cellStyle name="Comma 2 3 2 3 3 2 4 2" xfId="47344" xr:uid="{9148347F-D385-4396-A093-E4B0F6C96A5C}"/>
    <cellStyle name="Comma 2 3 2 3 3 2 4 3" xfId="29090" xr:uid="{3CC4FC9D-B681-4A07-BE55-6B926AE1B4E5}"/>
    <cellStyle name="Comma 2 3 2 3 3 2 5" xfId="7186" xr:uid="{82918F6E-F2AB-4D08-A6A7-B624ACD1E99E}"/>
    <cellStyle name="Comma 2 3 2 3 3 2 5 2" xfId="43694" xr:uid="{148F57A1-51DC-4122-ABA1-7E1FD33EF7E9}"/>
    <cellStyle name="Comma 2 3 2 3 3 2 5 3" xfId="25440" xr:uid="{C59A3AB2-175C-45B8-B971-0D38CD3480E7}"/>
    <cellStyle name="Comma 2 3 2 3 3 2 6" xfId="40044" xr:uid="{582C85AC-540F-412B-9AEE-3BE1F2CF00D2}"/>
    <cellStyle name="Comma 2 3 2 3 3 2 7" xfId="21790" xr:uid="{4D6A5D8B-2325-4A99-9D83-3170DE0F2EE8}"/>
    <cellStyle name="Comma 2 3 2 3 3 3" xfId="2806" xr:uid="{D1BD261A-D769-4F9A-A239-CCB4A741B53E}"/>
    <cellStyle name="Comma 2 3 2 3 3 3 2" xfId="17406" xr:uid="{FAD3819E-647F-4098-81A1-31F9E42E76F2}"/>
    <cellStyle name="Comma 2 3 2 3 3 3 2 2" xfId="53914" xr:uid="{330E91AB-A6C5-44DB-A6DC-61E2C5391F7E}"/>
    <cellStyle name="Comma 2 3 2 3 3 3 2 3" xfId="35660" xr:uid="{CA696C1A-B83F-4331-BF19-64DFAC5E4BDA}"/>
    <cellStyle name="Comma 2 3 2 3 3 3 3" xfId="13756" xr:uid="{241AD9F2-1F7D-41CF-A700-D5AF663FAAA1}"/>
    <cellStyle name="Comma 2 3 2 3 3 3 3 2" xfId="50264" xr:uid="{C0CF4A6F-2939-41A8-B802-0DD91455790B}"/>
    <cellStyle name="Comma 2 3 2 3 3 3 3 3" xfId="32010" xr:uid="{7DB6DF5E-E824-4301-9386-2F86B171FC9E}"/>
    <cellStyle name="Comma 2 3 2 3 3 3 4" xfId="10106" xr:uid="{66BADDAE-293E-47A3-95AF-186D442B5FE9}"/>
    <cellStyle name="Comma 2 3 2 3 3 3 4 2" xfId="46614" xr:uid="{79BFDF74-A980-49A5-AA33-B66E5D70DFF2}"/>
    <cellStyle name="Comma 2 3 2 3 3 3 4 3" xfId="28360" xr:uid="{BF16CFF8-694F-4216-8C8B-E900AF4D9A6D}"/>
    <cellStyle name="Comma 2 3 2 3 3 3 5" xfId="6456" xr:uid="{7C418F97-166F-46A9-B966-51F651284525}"/>
    <cellStyle name="Comma 2 3 2 3 3 3 5 2" xfId="42964" xr:uid="{B18350B0-F47D-4A03-8C87-1157D95AB3A9}"/>
    <cellStyle name="Comma 2 3 2 3 3 3 5 3" xfId="24710" xr:uid="{3ED1F738-7300-40E8-8645-BB8E9CECB62C}"/>
    <cellStyle name="Comma 2 3 2 3 3 3 6" xfId="39314" xr:uid="{E0830614-697F-4256-A44C-CBE3C0CF2BBB}"/>
    <cellStyle name="Comma 2 3 2 3 3 3 7" xfId="21060" xr:uid="{508AE9D9-EE10-4948-AE23-6CDA2B645FD1}"/>
    <cellStyle name="Comma 2 3 2 3 3 4" xfId="2076" xr:uid="{7E4A63F6-6B47-460E-B47F-796A04173528}"/>
    <cellStyle name="Comma 2 3 2 3 3 4 2" xfId="16676" xr:uid="{D7B29A66-4D32-4DA6-8D9E-034D10BFF051}"/>
    <cellStyle name="Comma 2 3 2 3 3 4 2 2" xfId="53184" xr:uid="{BDBC5ADA-1A10-4D60-BBFF-AAE3B24F500A}"/>
    <cellStyle name="Comma 2 3 2 3 3 4 2 3" xfId="34930" xr:uid="{6D307B29-6F27-4776-8CC2-ACB020961480}"/>
    <cellStyle name="Comma 2 3 2 3 3 4 3" xfId="13026" xr:uid="{470046B5-9D6B-4359-85C2-9F15B39BD6ED}"/>
    <cellStyle name="Comma 2 3 2 3 3 4 3 2" xfId="49534" xr:uid="{D4F32C18-C6BB-4E28-B7E0-B2D73E945DA4}"/>
    <cellStyle name="Comma 2 3 2 3 3 4 3 3" xfId="31280" xr:uid="{3E0117EE-7145-46D5-8278-7A9F9747462E}"/>
    <cellStyle name="Comma 2 3 2 3 3 4 4" xfId="9376" xr:uid="{56F24981-8F43-44CC-A7E3-4AD1FF70C644}"/>
    <cellStyle name="Comma 2 3 2 3 3 4 4 2" xfId="45884" xr:uid="{087C7E12-8C9D-43F6-BAC0-D5A86BB57503}"/>
    <cellStyle name="Comma 2 3 2 3 3 4 4 3" xfId="27630" xr:uid="{72FCF7FA-AD80-473A-9F51-AAB0DAE3C9D4}"/>
    <cellStyle name="Comma 2 3 2 3 3 4 5" xfId="5726" xr:uid="{7F3B74D7-0B95-455D-B376-215A515F68A4}"/>
    <cellStyle name="Comma 2 3 2 3 3 4 5 2" xfId="42234" xr:uid="{6F197F11-B138-4D82-8B97-5ED2E41C7F88}"/>
    <cellStyle name="Comma 2 3 2 3 3 4 5 3" xfId="23980" xr:uid="{11FA1041-AD0D-4AF3-AC0C-82CADE1E8E69}"/>
    <cellStyle name="Comma 2 3 2 3 3 4 6" xfId="38584" xr:uid="{585E80FC-73F9-44CD-A51A-407C311ACBDF}"/>
    <cellStyle name="Comma 2 3 2 3 3 4 7" xfId="20330" xr:uid="{5A29B7EC-CCB5-4A4B-9E1E-3CD6E36D48E9}"/>
    <cellStyle name="Comma 2 3 2 3 3 5" xfId="1346" xr:uid="{9B8CD4DA-1DAA-41E2-94A1-E305D4C2B927}"/>
    <cellStyle name="Comma 2 3 2 3 3 5 2" xfId="15946" xr:uid="{1293E336-A49A-4D75-8709-B5763488E154}"/>
    <cellStyle name="Comma 2 3 2 3 3 5 2 2" xfId="52454" xr:uid="{405B7A13-E617-41E3-8B5D-E616A13144D7}"/>
    <cellStyle name="Comma 2 3 2 3 3 5 2 3" xfId="34200" xr:uid="{F818E432-13B8-4E04-942A-565CC8D79F4E}"/>
    <cellStyle name="Comma 2 3 2 3 3 5 3" xfId="12296" xr:uid="{566F83C3-433B-4578-A5C2-F2CFE63E752C}"/>
    <cellStyle name="Comma 2 3 2 3 3 5 3 2" xfId="48804" xr:uid="{79AFC094-F7FC-4EA5-83F6-241F19248BA3}"/>
    <cellStyle name="Comma 2 3 2 3 3 5 3 3" xfId="30550" xr:uid="{117641FE-BFA0-499B-8C1A-48FE3C083A79}"/>
    <cellStyle name="Comma 2 3 2 3 3 5 4" xfId="8646" xr:uid="{A3A1FFE2-C746-41E8-87E6-4591B35F0E53}"/>
    <cellStyle name="Comma 2 3 2 3 3 5 4 2" xfId="45154" xr:uid="{5E9018F3-9D42-40C0-A1DF-383BCC01B041}"/>
    <cellStyle name="Comma 2 3 2 3 3 5 4 3" xfId="26900" xr:uid="{0BB2854B-15CB-46FC-9D1C-F4A48579F771}"/>
    <cellStyle name="Comma 2 3 2 3 3 5 5" xfId="4996" xr:uid="{2F3AD75C-A585-4041-9045-A8D03E74B392}"/>
    <cellStyle name="Comma 2 3 2 3 3 5 5 2" xfId="41504" xr:uid="{5D63F0E7-0F73-442B-B619-112D9859BE0D}"/>
    <cellStyle name="Comma 2 3 2 3 3 5 5 3" xfId="23250" xr:uid="{AA1035B9-DBC7-4558-84EB-18F53962E914}"/>
    <cellStyle name="Comma 2 3 2 3 3 5 6" xfId="37854" xr:uid="{2C0B6167-8354-4541-A683-BB15DB5F1C56}"/>
    <cellStyle name="Comma 2 3 2 3 3 5 7" xfId="19600" xr:uid="{CC901449-D224-43F3-89EA-7D9822BBF983}"/>
    <cellStyle name="Comma 2 3 2 3 3 6" xfId="15216" xr:uid="{D499DF79-7950-4560-9A5A-37882F96835C}"/>
    <cellStyle name="Comma 2 3 2 3 3 6 2" xfId="51724" xr:uid="{64A84DBD-B508-44F7-8114-1F56531257DC}"/>
    <cellStyle name="Comma 2 3 2 3 3 6 3" xfId="33470" xr:uid="{E0C4FFEB-9038-44B1-85B8-F669A4634EC0}"/>
    <cellStyle name="Comma 2 3 2 3 3 7" xfId="11566" xr:uid="{BB0F8890-1D1B-4F4B-A746-67E35CA3561B}"/>
    <cellStyle name="Comma 2 3 2 3 3 7 2" xfId="48074" xr:uid="{ABD3E811-3872-4898-BF10-79C326A23B3F}"/>
    <cellStyle name="Comma 2 3 2 3 3 7 3" xfId="29820" xr:uid="{7F176E0B-0D6A-4C90-9007-4040E978738B}"/>
    <cellStyle name="Comma 2 3 2 3 3 8" xfId="7916" xr:uid="{33488033-7ACB-404F-80C3-9539C2D7F456}"/>
    <cellStyle name="Comma 2 3 2 3 3 8 2" xfId="44424" xr:uid="{D32D38AF-E730-41BB-B57A-8688FE24A616}"/>
    <cellStyle name="Comma 2 3 2 3 3 8 3" xfId="26170" xr:uid="{624E1635-2BD5-40CA-A6F5-23A1B25A6F94}"/>
    <cellStyle name="Comma 2 3 2 3 3 9" xfId="4266" xr:uid="{C1EEF8A1-CB9F-495C-9E02-A8D0B5D51F04}"/>
    <cellStyle name="Comma 2 3 2 3 3 9 2" xfId="40774" xr:uid="{E900302E-DC68-4D25-B72D-1CD0181FCFF6}"/>
    <cellStyle name="Comma 2 3 2 3 3 9 3" xfId="22520" xr:uid="{E4C968FB-E560-4892-929E-C5B864A68A5C}"/>
    <cellStyle name="Comma 2 3 2 3 4" xfId="512" xr:uid="{BB881D89-0899-4EFF-9F33-5C97EC65F351}"/>
    <cellStyle name="Comma 2 3 2 3 4 10" xfId="37020" xr:uid="{1A544B52-8D67-4FA7-B620-C9564737C2D9}"/>
    <cellStyle name="Comma 2 3 2 3 4 11" xfId="18766" xr:uid="{CBD4B597-E803-4E55-BDB4-DAD68902AB77}"/>
    <cellStyle name="Comma 2 3 2 3 4 2" xfId="3432" xr:uid="{BFB7E4B0-8AEE-4CD4-B96C-B2DC7AB8E895}"/>
    <cellStyle name="Comma 2 3 2 3 4 2 2" xfId="18032" xr:uid="{8F61F89A-0FF1-4C4D-9FE0-D06E01BBC604}"/>
    <cellStyle name="Comma 2 3 2 3 4 2 2 2" xfId="54540" xr:uid="{62BE7680-2753-4986-B5F5-1CFE4B469386}"/>
    <cellStyle name="Comma 2 3 2 3 4 2 2 3" xfId="36286" xr:uid="{B46088CB-1FD8-4643-8F52-74D553AE4A5C}"/>
    <cellStyle name="Comma 2 3 2 3 4 2 3" xfId="14382" xr:uid="{D4E094F2-CD59-4AA9-91FC-08EA9562DEF9}"/>
    <cellStyle name="Comma 2 3 2 3 4 2 3 2" xfId="50890" xr:uid="{E4084A01-0538-4419-8339-1B750142E976}"/>
    <cellStyle name="Comma 2 3 2 3 4 2 3 3" xfId="32636" xr:uid="{B9734F35-A966-4A72-B60E-F55E23BF4034}"/>
    <cellStyle name="Comma 2 3 2 3 4 2 4" xfId="10732" xr:uid="{E4CB2FED-04F7-4B13-A8B1-947DAC542C07}"/>
    <cellStyle name="Comma 2 3 2 3 4 2 4 2" xfId="47240" xr:uid="{C6BA7E44-B37F-415B-BB2D-A9875550B7AB}"/>
    <cellStyle name="Comma 2 3 2 3 4 2 4 3" xfId="28986" xr:uid="{BEF211F1-7F69-4F3C-A9AA-CE8607F8CCE5}"/>
    <cellStyle name="Comma 2 3 2 3 4 2 5" xfId="7082" xr:uid="{366992C0-003A-4B6D-A8C5-A55D56719F70}"/>
    <cellStyle name="Comma 2 3 2 3 4 2 5 2" xfId="43590" xr:uid="{7BBD86A8-E111-4C0C-A93C-06D5038C4D66}"/>
    <cellStyle name="Comma 2 3 2 3 4 2 5 3" xfId="25336" xr:uid="{A8927D95-5F55-4606-BF62-BA35F6BC1B11}"/>
    <cellStyle name="Comma 2 3 2 3 4 2 6" xfId="39940" xr:uid="{D81F4D2F-B7DC-4699-BB65-E57078A3E1B5}"/>
    <cellStyle name="Comma 2 3 2 3 4 2 7" xfId="21686" xr:uid="{DD076B7B-BFDB-466A-A0B9-46AD59715303}"/>
    <cellStyle name="Comma 2 3 2 3 4 3" xfId="2702" xr:uid="{B4E1A8DF-DB07-4ADA-AFC5-FEE417E48ED3}"/>
    <cellStyle name="Comma 2 3 2 3 4 3 2" xfId="17302" xr:uid="{0789632B-C974-40FD-93EA-8C3EFF9EEAA9}"/>
    <cellStyle name="Comma 2 3 2 3 4 3 2 2" xfId="53810" xr:uid="{D58E8427-DC64-4AA3-87F3-058FEECB1FE1}"/>
    <cellStyle name="Comma 2 3 2 3 4 3 2 3" xfId="35556" xr:uid="{6CC809CC-0ADD-4AF0-A89A-8D7E5C12B03D}"/>
    <cellStyle name="Comma 2 3 2 3 4 3 3" xfId="13652" xr:uid="{F6C8B291-AE1A-4910-B7F1-B90C15CC4405}"/>
    <cellStyle name="Comma 2 3 2 3 4 3 3 2" xfId="50160" xr:uid="{D3344385-8989-405D-8A87-ABA98E866B24}"/>
    <cellStyle name="Comma 2 3 2 3 4 3 3 3" xfId="31906" xr:uid="{44576645-2AFA-4E43-9AA4-634BDABC5E9A}"/>
    <cellStyle name="Comma 2 3 2 3 4 3 4" xfId="10002" xr:uid="{6D69B3B2-D40F-4912-A27B-0EC28444FA14}"/>
    <cellStyle name="Comma 2 3 2 3 4 3 4 2" xfId="46510" xr:uid="{9831D073-0B54-43B3-B7E4-4879EFCABC46}"/>
    <cellStyle name="Comma 2 3 2 3 4 3 4 3" xfId="28256" xr:uid="{64600AB0-8FC2-445F-986B-9871388FE71C}"/>
    <cellStyle name="Comma 2 3 2 3 4 3 5" xfId="6352" xr:uid="{BFE6283E-646E-4502-818B-6CE63B1F224A}"/>
    <cellStyle name="Comma 2 3 2 3 4 3 5 2" xfId="42860" xr:uid="{2B1947AB-04B5-42B2-8782-9832C9070C01}"/>
    <cellStyle name="Comma 2 3 2 3 4 3 5 3" xfId="24606" xr:uid="{7CAD4C64-4418-4826-80B5-099B9E17756F}"/>
    <cellStyle name="Comma 2 3 2 3 4 3 6" xfId="39210" xr:uid="{0BF69B4E-B3AA-46A2-BF21-678CA6024821}"/>
    <cellStyle name="Comma 2 3 2 3 4 3 7" xfId="20956" xr:uid="{0510636A-087C-47A6-9802-6921C4863498}"/>
    <cellStyle name="Comma 2 3 2 3 4 4" xfId="1972" xr:uid="{E3FB3D12-5C10-480C-8800-EDE24BD97342}"/>
    <cellStyle name="Comma 2 3 2 3 4 4 2" xfId="16572" xr:uid="{C8CCC9FE-AB34-459E-8E3A-03E5EDAF96BE}"/>
    <cellStyle name="Comma 2 3 2 3 4 4 2 2" xfId="53080" xr:uid="{3F7C3C2D-2B5F-46F1-ABCF-345299940D2D}"/>
    <cellStyle name="Comma 2 3 2 3 4 4 2 3" xfId="34826" xr:uid="{47734DC0-5CD4-44DB-A111-1E27DF731A2F}"/>
    <cellStyle name="Comma 2 3 2 3 4 4 3" xfId="12922" xr:uid="{3148E726-DAA1-4FAD-A527-9D129F19D7F5}"/>
    <cellStyle name="Comma 2 3 2 3 4 4 3 2" xfId="49430" xr:uid="{7B85EE92-C0C0-41FD-B570-9CC9AE4883BD}"/>
    <cellStyle name="Comma 2 3 2 3 4 4 3 3" xfId="31176" xr:uid="{DBFE209C-4AA1-45F6-9047-65828241EAEA}"/>
    <cellStyle name="Comma 2 3 2 3 4 4 4" xfId="9272" xr:uid="{7CA6E0DB-D9D0-49B1-B3D6-EA6039EC66F5}"/>
    <cellStyle name="Comma 2 3 2 3 4 4 4 2" xfId="45780" xr:uid="{BC5F54E3-A45E-4945-9D3E-7686EC8C0A86}"/>
    <cellStyle name="Comma 2 3 2 3 4 4 4 3" xfId="27526" xr:uid="{44D8FB8E-940B-454B-9971-257FA628C472}"/>
    <cellStyle name="Comma 2 3 2 3 4 4 5" xfId="5622" xr:uid="{C970D85B-73A4-40FD-862C-DAEAAEC22330}"/>
    <cellStyle name="Comma 2 3 2 3 4 4 5 2" xfId="42130" xr:uid="{2D5974B8-D6DE-4FBC-9336-1514632B2DE1}"/>
    <cellStyle name="Comma 2 3 2 3 4 4 5 3" xfId="23876" xr:uid="{C78D3CCC-8BCD-46C3-8837-8055073019D2}"/>
    <cellStyle name="Comma 2 3 2 3 4 4 6" xfId="38480" xr:uid="{1D47A3FA-7621-47A6-875D-02746C68279A}"/>
    <cellStyle name="Comma 2 3 2 3 4 4 7" xfId="20226" xr:uid="{1BF2E518-28C5-4F3C-A99D-A52BCA12EB46}"/>
    <cellStyle name="Comma 2 3 2 3 4 5" xfId="1242" xr:uid="{B756FD07-96F7-4F09-929C-AFC1FA742CBD}"/>
    <cellStyle name="Comma 2 3 2 3 4 5 2" xfId="15842" xr:uid="{320170C9-2EB6-47F4-B0F1-0B385B2602E0}"/>
    <cellStyle name="Comma 2 3 2 3 4 5 2 2" xfId="52350" xr:uid="{3742D7CB-7BBD-4B5F-B02C-CDF2AB941C6E}"/>
    <cellStyle name="Comma 2 3 2 3 4 5 2 3" xfId="34096" xr:uid="{D9ABCF4A-EE1D-45EF-9B21-119B7372DEBF}"/>
    <cellStyle name="Comma 2 3 2 3 4 5 3" xfId="12192" xr:uid="{0911EA5A-EABD-4374-A639-1D6CE2B80B7A}"/>
    <cellStyle name="Comma 2 3 2 3 4 5 3 2" xfId="48700" xr:uid="{0E265B4F-087F-44FF-90E9-7A14B61AAD0D}"/>
    <cellStyle name="Comma 2 3 2 3 4 5 3 3" xfId="30446" xr:uid="{DA2886AD-28A2-469D-A457-B944D5CF7BEA}"/>
    <cellStyle name="Comma 2 3 2 3 4 5 4" xfId="8542" xr:uid="{9124C676-ABD3-4A79-81C7-C27E4BB81FC0}"/>
    <cellStyle name="Comma 2 3 2 3 4 5 4 2" xfId="45050" xr:uid="{821C52D3-F2BC-4F8E-BEA9-EDF3350C59CA}"/>
    <cellStyle name="Comma 2 3 2 3 4 5 4 3" xfId="26796" xr:uid="{204B9D7F-CEF9-4EE9-BB31-4C38ACCC7E53}"/>
    <cellStyle name="Comma 2 3 2 3 4 5 5" xfId="4892" xr:uid="{7F08B2E4-3EF6-4770-9EF9-EA4596033613}"/>
    <cellStyle name="Comma 2 3 2 3 4 5 5 2" xfId="41400" xr:uid="{6BC8C484-3F0D-4E09-8A80-B02C5DC9FD1A}"/>
    <cellStyle name="Comma 2 3 2 3 4 5 5 3" xfId="23146" xr:uid="{C6C9E2F0-4882-4989-AC0A-6EBDCDD6D4B1}"/>
    <cellStyle name="Comma 2 3 2 3 4 5 6" xfId="37750" xr:uid="{E5EA9699-7777-445A-8186-A90088C6A525}"/>
    <cellStyle name="Comma 2 3 2 3 4 5 7" xfId="19496" xr:uid="{795A902F-6525-477F-BDF3-EC82D9E00FD3}"/>
    <cellStyle name="Comma 2 3 2 3 4 6" xfId="15112" xr:uid="{42A61729-1471-4843-BB52-9076BF2BB812}"/>
    <cellStyle name="Comma 2 3 2 3 4 6 2" xfId="51620" xr:uid="{101D7F0C-F26A-43D7-9F45-5F32ACC81A0C}"/>
    <cellStyle name="Comma 2 3 2 3 4 6 3" xfId="33366" xr:uid="{ED38715D-E288-4AD9-AAB9-DBEC016EC4DC}"/>
    <cellStyle name="Comma 2 3 2 3 4 7" xfId="11462" xr:uid="{988B9EDA-FFB7-44BD-937C-A57160A0870D}"/>
    <cellStyle name="Comma 2 3 2 3 4 7 2" xfId="47970" xr:uid="{1C3D2CDF-5003-4D14-B83A-4F51B0776F9F}"/>
    <cellStyle name="Comma 2 3 2 3 4 7 3" xfId="29716" xr:uid="{C5B81B4E-BB63-4303-82D6-DE96D0738F0E}"/>
    <cellStyle name="Comma 2 3 2 3 4 8" xfId="7812" xr:uid="{D80541E9-DECF-4874-9017-DE01AB02BA8C}"/>
    <cellStyle name="Comma 2 3 2 3 4 8 2" xfId="44320" xr:uid="{BFD9691D-0620-440D-B852-A50F3A5E0911}"/>
    <cellStyle name="Comma 2 3 2 3 4 8 3" xfId="26066" xr:uid="{23C11CC0-2601-4C0C-9516-251C6A5CC420}"/>
    <cellStyle name="Comma 2 3 2 3 4 9" xfId="4162" xr:uid="{9157E003-E5F1-4BC8-9919-A2C8C98011DA}"/>
    <cellStyle name="Comma 2 3 2 3 4 9 2" xfId="40670" xr:uid="{BE65E2AC-566D-4214-9B0C-8F3B584674A1}"/>
    <cellStyle name="Comma 2 3 2 3 4 9 3" xfId="22416" xr:uid="{E7B25F89-E180-49C5-A67C-03D17C325326}"/>
    <cellStyle name="Comma 2 3 2 3 5" xfId="408" xr:uid="{827E5551-381D-471D-9792-E09625E6CDA6}"/>
    <cellStyle name="Comma 2 3 2 3 5 10" xfId="36916" xr:uid="{AC47870D-0147-4E38-91F7-6A9A69843096}"/>
    <cellStyle name="Comma 2 3 2 3 5 11" xfId="18662" xr:uid="{6F7F5F2E-008A-42FB-9781-82718493C635}"/>
    <cellStyle name="Comma 2 3 2 3 5 2" xfId="3328" xr:uid="{DA72E637-C256-42B6-B71D-E0DDA5265839}"/>
    <cellStyle name="Comma 2 3 2 3 5 2 2" xfId="17928" xr:uid="{DA1957EE-A535-4963-A6B9-BB22F27E01A6}"/>
    <cellStyle name="Comma 2 3 2 3 5 2 2 2" xfId="54436" xr:uid="{4D0D0CA5-CD53-4222-A4E7-CB98F214BD90}"/>
    <cellStyle name="Comma 2 3 2 3 5 2 2 3" xfId="36182" xr:uid="{EF323FC0-6849-4AA0-B8D7-95213BE4E29F}"/>
    <cellStyle name="Comma 2 3 2 3 5 2 3" xfId="14278" xr:uid="{D67A333B-9D59-4310-B362-A32D4605D95F}"/>
    <cellStyle name="Comma 2 3 2 3 5 2 3 2" xfId="50786" xr:uid="{33D87650-1CDB-4321-A526-F215DC68C3D0}"/>
    <cellStyle name="Comma 2 3 2 3 5 2 3 3" xfId="32532" xr:uid="{B37C72BD-9DDA-48FD-B5E8-85DFAE0F0D8D}"/>
    <cellStyle name="Comma 2 3 2 3 5 2 4" xfId="10628" xr:uid="{646807B7-E2F7-4EF8-A087-66C6BEDF0916}"/>
    <cellStyle name="Comma 2 3 2 3 5 2 4 2" xfId="47136" xr:uid="{4AB9CD01-4509-4A83-BE8F-12C15583ED38}"/>
    <cellStyle name="Comma 2 3 2 3 5 2 4 3" xfId="28882" xr:uid="{1D28705C-B516-4140-B05A-3FEFFD8B4118}"/>
    <cellStyle name="Comma 2 3 2 3 5 2 5" xfId="6978" xr:uid="{6F3927EC-1210-4FA3-95DB-949FD4C0B914}"/>
    <cellStyle name="Comma 2 3 2 3 5 2 5 2" xfId="43486" xr:uid="{D499FEF5-BE2B-4F0C-9603-4876893C8059}"/>
    <cellStyle name="Comma 2 3 2 3 5 2 5 3" xfId="25232" xr:uid="{0A73D967-CBF3-442F-8571-384A98527A58}"/>
    <cellStyle name="Comma 2 3 2 3 5 2 6" xfId="39836" xr:uid="{9C09344D-0161-449B-8165-C42B3CA1A90F}"/>
    <cellStyle name="Comma 2 3 2 3 5 2 7" xfId="21582" xr:uid="{131392BA-B98B-416C-A707-45F9963F0AB7}"/>
    <cellStyle name="Comma 2 3 2 3 5 3" xfId="2598" xr:uid="{C02A95C8-2306-45C9-9E99-21853A3B6C60}"/>
    <cellStyle name="Comma 2 3 2 3 5 3 2" xfId="17198" xr:uid="{2347A89F-67E9-4CBE-986B-1B0C15E52F57}"/>
    <cellStyle name="Comma 2 3 2 3 5 3 2 2" xfId="53706" xr:uid="{ED85D02A-84C7-4CB5-BA21-53F0106DC327}"/>
    <cellStyle name="Comma 2 3 2 3 5 3 2 3" xfId="35452" xr:uid="{E4ADB418-49CA-4A28-AF23-F661C34491DA}"/>
    <cellStyle name="Comma 2 3 2 3 5 3 3" xfId="13548" xr:uid="{729C016E-899A-4CC4-BE4C-64109C227ABC}"/>
    <cellStyle name="Comma 2 3 2 3 5 3 3 2" xfId="50056" xr:uid="{A39E4BDB-B1DD-46C6-8492-D87416BC7860}"/>
    <cellStyle name="Comma 2 3 2 3 5 3 3 3" xfId="31802" xr:uid="{8D69E5B9-E2C7-4B05-815C-6BD4D521550A}"/>
    <cellStyle name="Comma 2 3 2 3 5 3 4" xfId="9898" xr:uid="{97905023-9F39-4D8A-9D5D-A900AB236567}"/>
    <cellStyle name="Comma 2 3 2 3 5 3 4 2" xfId="46406" xr:uid="{136F1021-2F26-45B7-8ED3-C68F0876CD5E}"/>
    <cellStyle name="Comma 2 3 2 3 5 3 4 3" xfId="28152" xr:uid="{6B8EDF54-AA62-45BC-AD24-09355A74EADC}"/>
    <cellStyle name="Comma 2 3 2 3 5 3 5" xfId="6248" xr:uid="{E147B018-1175-497F-A4BD-479129395392}"/>
    <cellStyle name="Comma 2 3 2 3 5 3 5 2" xfId="42756" xr:uid="{1739AC85-39A0-4808-B797-3B4884647D7A}"/>
    <cellStyle name="Comma 2 3 2 3 5 3 5 3" xfId="24502" xr:uid="{830151AB-5AB9-4892-9FF8-9ECD5BA46041}"/>
    <cellStyle name="Comma 2 3 2 3 5 3 6" xfId="39106" xr:uid="{2003C4F8-A4DC-4C20-BED5-8B36A5F14026}"/>
    <cellStyle name="Comma 2 3 2 3 5 3 7" xfId="20852" xr:uid="{3C80B840-4E40-4D27-B2FD-D7D08930398E}"/>
    <cellStyle name="Comma 2 3 2 3 5 4" xfId="1868" xr:uid="{BE849B4B-172D-4F99-9CB4-08E3D5CFB459}"/>
    <cellStyle name="Comma 2 3 2 3 5 4 2" xfId="16468" xr:uid="{C851A0D0-CBBD-4F0C-8DC0-E5EFD18BADD7}"/>
    <cellStyle name="Comma 2 3 2 3 5 4 2 2" xfId="52976" xr:uid="{6FE0F25B-BB1F-418D-A9C2-4C1B96435640}"/>
    <cellStyle name="Comma 2 3 2 3 5 4 2 3" xfId="34722" xr:uid="{DD62DED1-F6ED-4E93-A6B7-F56972AC8645}"/>
    <cellStyle name="Comma 2 3 2 3 5 4 3" xfId="12818" xr:uid="{B7CD6C9D-6130-4EF8-A2FA-EEC34F2533E5}"/>
    <cellStyle name="Comma 2 3 2 3 5 4 3 2" xfId="49326" xr:uid="{FCBDBB11-A450-48EE-BD63-3FFEAAF4038B}"/>
    <cellStyle name="Comma 2 3 2 3 5 4 3 3" xfId="31072" xr:uid="{127CF1D1-82F6-40CE-BE6A-511DC2A57501}"/>
    <cellStyle name="Comma 2 3 2 3 5 4 4" xfId="9168" xr:uid="{E1DE448A-404A-4D76-99B5-AD6060362D35}"/>
    <cellStyle name="Comma 2 3 2 3 5 4 4 2" xfId="45676" xr:uid="{357CA501-9EE0-446C-8E9B-1A2460849D71}"/>
    <cellStyle name="Comma 2 3 2 3 5 4 4 3" xfId="27422" xr:uid="{0A99589F-DBF6-479E-9B10-899E7AB6580E}"/>
    <cellStyle name="Comma 2 3 2 3 5 4 5" xfId="5518" xr:uid="{5DFF5F9E-A943-4A19-B9BE-F4ECBD73642D}"/>
    <cellStyle name="Comma 2 3 2 3 5 4 5 2" xfId="42026" xr:uid="{A41E5517-4710-4157-AA89-F060E4FFF9D9}"/>
    <cellStyle name="Comma 2 3 2 3 5 4 5 3" xfId="23772" xr:uid="{3120DE56-14CA-464A-AB6A-53346882D3D3}"/>
    <cellStyle name="Comma 2 3 2 3 5 4 6" xfId="38376" xr:uid="{677CB50E-1E2E-470E-8B1C-189CF5F51888}"/>
    <cellStyle name="Comma 2 3 2 3 5 4 7" xfId="20122" xr:uid="{024C9DBC-9780-430A-A097-88D390747751}"/>
    <cellStyle name="Comma 2 3 2 3 5 5" xfId="1138" xr:uid="{673760A1-D760-42F6-965E-FC67085BC1EC}"/>
    <cellStyle name="Comma 2 3 2 3 5 5 2" xfId="15738" xr:uid="{5995D0F8-2805-45CB-9B20-7B9D1BF81D6D}"/>
    <cellStyle name="Comma 2 3 2 3 5 5 2 2" xfId="52246" xr:uid="{12B5C2C5-1EDB-43A2-89FE-13BEB4903675}"/>
    <cellStyle name="Comma 2 3 2 3 5 5 2 3" xfId="33992" xr:uid="{29DE67FC-DD2E-487C-85BE-8B0C39F3A2C9}"/>
    <cellStyle name="Comma 2 3 2 3 5 5 3" xfId="12088" xr:uid="{8B93A82D-7C3C-4F11-8247-C265D9C5CF9B}"/>
    <cellStyle name="Comma 2 3 2 3 5 5 3 2" xfId="48596" xr:uid="{293DD25F-9BB6-4441-9885-33E7A4A11390}"/>
    <cellStyle name="Comma 2 3 2 3 5 5 3 3" xfId="30342" xr:uid="{EA1D97AA-FA65-4300-8A7F-0CE0EE22CF7B}"/>
    <cellStyle name="Comma 2 3 2 3 5 5 4" xfId="8438" xr:uid="{21C9BC34-9FAB-48CB-8BBC-424B65B31739}"/>
    <cellStyle name="Comma 2 3 2 3 5 5 4 2" xfId="44946" xr:uid="{8DBE6AC1-3E98-4F2D-A7C3-8D79D4F54237}"/>
    <cellStyle name="Comma 2 3 2 3 5 5 4 3" xfId="26692" xr:uid="{181E4E3B-2503-4CDE-A3B2-FA5FBD64E247}"/>
    <cellStyle name="Comma 2 3 2 3 5 5 5" xfId="4788" xr:uid="{A4CC05E7-1D19-47B9-A209-E39C90018602}"/>
    <cellStyle name="Comma 2 3 2 3 5 5 5 2" xfId="41296" xr:uid="{7FEF8EAA-AFC3-43C9-8697-62B542F881CA}"/>
    <cellStyle name="Comma 2 3 2 3 5 5 5 3" xfId="23042" xr:uid="{67309F59-DBA2-4EE8-B65F-DD9F1A4AD484}"/>
    <cellStyle name="Comma 2 3 2 3 5 5 6" xfId="37646" xr:uid="{0BB467F4-337F-48F9-BE9C-0B95562C5A5D}"/>
    <cellStyle name="Comma 2 3 2 3 5 5 7" xfId="19392" xr:uid="{E6CAF111-F1BB-4B78-96B0-CE74E52AAB23}"/>
    <cellStyle name="Comma 2 3 2 3 5 6" xfId="15008" xr:uid="{17C966FB-F474-48C4-A7E1-D2C555096DB1}"/>
    <cellStyle name="Comma 2 3 2 3 5 6 2" xfId="51516" xr:uid="{2E9812E6-FC32-4915-A241-4FC3213943B4}"/>
    <cellStyle name="Comma 2 3 2 3 5 6 3" xfId="33262" xr:uid="{819F4E20-6CB6-435B-8C51-FBE0F493B491}"/>
    <cellStyle name="Comma 2 3 2 3 5 7" xfId="11358" xr:uid="{C849AC25-6DB2-486B-A0CD-9E093AFA8D80}"/>
    <cellStyle name="Comma 2 3 2 3 5 7 2" xfId="47866" xr:uid="{63383B90-92F6-477F-AECB-DB9E41983474}"/>
    <cellStyle name="Comma 2 3 2 3 5 7 3" xfId="29612" xr:uid="{E01E42F6-A340-45BB-A6D6-1E3BF5413AE7}"/>
    <cellStyle name="Comma 2 3 2 3 5 8" xfId="7708" xr:uid="{B1BDE237-63AB-401E-A5EA-A6F4ADF95D93}"/>
    <cellStyle name="Comma 2 3 2 3 5 8 2" xfId="44216" xr:uid="{8F3B23D5-A0D4-46A7-8C4F-CAEDB2A8DEDC}"/>
    <cellStyle name="Comma 2 3 2 3 5 8 3" xfId="25962" xr:uid="{C1DDEFA7-6144-4797-A56F-B8847306F50A}"/>
    <cellStyle name="Comma 2 3 2 3 5 9" xfId="4058" xr:uid="{A913AF00-E545-4E5A-A866-BA07D4E783CF}"/>
    <cellStyle name="Comma 2 3 2 3 5 9 2" xfId="40566" xr:uid="{54F2FDC6-5BB7-4D7D-B09B-499830BD8D81}"/>
    <cellStyle name="Comma 2 3 2 3 5 9 3" xfId="22312" xr:uid="{733850E5-9294-4D63-8BA4-A744CE8CA44A}"/>
    <cellStyle name="Comma 2 3 2 3 6" xfId="304" xr:uid="{1908783F-E8CC-487B-A437-B06BA1E13B9B}"/>
    <cellStyle name="Comma 2 3 2 3 6 10" xfId="36812" xr:uid="{9D48BEEE-7AED-4176-98F4-5607AEE9A7C8}"/>
    <cellStyle name="Comma 2 3 2 3 6 11" xfId="18558" xr:uid="{23661B8E-0565-4C52-941A-55A482940983}"/>
    <cellStyle name="Comma 2 3 2 3 6 2" xfId="3224" xr:uid="{2D8849C3-85AA-49CB-9B22-259DC835E249}"/>
    <cellStyle name="Comma 2 3 2 3 6 2 2" xfId="17824" xr:uid="{7FA8DC6F-60BE-41C3-ACF4-72EB18EEF2C9}"/>
    <cellStyle name="Comma 2 3 2 3 6 2 2 2" xfId="54332" xr:uid="{E25C0E9D-F806-46D1-8B4C-1D1A88BA0F8F}"/>
    <cellStyle name="Comma 2 3 2 3 6 2 2 3" xfId="36078" xr:uid="{79DBC396-E9F3-4DC4-BE31-6342EE6B3460}"/>
    <cellStyle name="Comma 2 3 2 3 6 2 3" xfId="14174" xr:uid="{C3E33005-B098-4FE1-8628-C40EC68D6C26}"/>
    <cellStyle name="Comma 2 3 2 3 6 2 3 2" xfId="50682" xr:uid="{807FFC52-A3C9-434B-AB5C-4ABF531100D6}"/>
    <cellStyle name="Comma 2 3 2 3 6 2 3 3" xfId="32428" xr:uid="{F9EEC29D-60A3-427A-AAA6-56ABB551E9B2}"/>
    <cellStyle name="Comma 2 3 2 3 6 2 4" xfId="10524" xr:uid="{6CBE0411-CF69-4C04-B18B-1C33A54F993A}"/>
    <cellStyle name="Comma 2 3 2 3 6 2 4 2" xfId="47032" xr:uid="{D84AFE4D-5518-4A13-8887-BE9AB782B7CC}"/>
    <cellStyle name="Comma 2 3 2 3 6 2 4 3" xfId="28778" xr:uid="{3030AAD3-0A05-4B82-9E22-4357E21A7B3C}"/>
    <cellStyle name="Comma 2 3 2 3 6 2 5" xfId="6874" xr:uid="{BFF802E0-159B-4D80-BBB4-10CDB209F158}"/>
    <cellStyle name="Comma 2 3 2 3 6 2 5 2" xfId="43382" xr:uid="{6BB9467C-02B8-4547-9C5F-3F6D9B0794B0}"/>
    <cellStyle name="Comma 2 3 2 3 6 2 5 3" xfId="25128" xr:uid="{667F27E5-09C4-4F33-ADA3-9C0FAA07D7D9}"/>
    <cellStyle name="Comma 2 3 2 3 6 2 6" xfId="39732" xr:uid="{C0FBF9D2-E9E2-4CC0-A50B-703E25978F00}"/>
    <cellStyle name="Comma 2 3 2 3 6 2 7" xfId="21478" xr:uid="{644EBC52-5086-4570-98D6-37EBB646DC62}"/>
    <cellStyle name="Comma 2 3 2 3 6 3" xfId="2494" xr:uid="{9C8CBDA1-173B-478E-99D5-26B909E664E3}"/>
    <cellStyle name="Comma 2 3 2 3 6 3 2" xfId="17094" xr:uid="{B89A0B9B-3AFA-4EC2-AE8F-5C6BC43112FE}"/>
    <cellStyle name="Comma 2 3 2 3 6 3 2 2" xfId="53602" xr:uid="{90F1B38C-F4E9-459C-8510-43C360D04E76}"/>
    <cellStyle name="Comma 2 3 2 3 6 3 2 3" xfId="35348" xr:uid="{E4655E78-1BA6-4F43-9A5E-4EF5C8D98335}"/>
    <cellStyle name="Comma 2 3 2 3 6 3 3" xfId="13444" xr:uid="{89BBC673-BCC3-4AA0-B96F-2F982F2D7CBE}"/>
    <cellStyle name="Comma 2 3 2 3 6 3 3 2" xfId="49952" xr:uid="{8764D48E-38A9-4243-A4CC-4772BE094051}"/>
    <cellStyle name="Comma 2 3 2 3 6 3 3 3" xfId="31698" xr:uid="{C4962531-BF77-4AF1-897F-189B50DF2B49}"/>
    <cellStyle name="Comma 2 3 2 3 6 3 4" xfId="9794" xr:uid="{67109D30-20CA-4EB4-A00D-C881E724C57D}"/>
    <cellStyle name="Comma 2 3 2 3 6 3 4 2" xfId="46302" xr:uid="{A125AB41-104D-48E4-AF8C-88456B5BBE06}"/>
    <cellStyle name="Comma 2 3 2 3 6 3 4 3" xfId="28048" xr:uid="{E6028578-F508-4340-9E77-D1566EFE163C}"/>
    <cellStyle name="Comma 2 3 2 3 6 3 5" xfId="6144" xr:uid="{393F31B6-58A8-43DD-9AB5-D2D7FEED7AA4}"/>
    <cellStyle name="Comma 2 3 2 3 6 3 5 2" xfId="42652" xr:uid="{51A7854F-C04C-457C-937D-3B297A10B1B2}"/>
    <cellStyle name="Comma 2 3 2 3 6 3 5 3" xfId="24398" xr:uid="{5A22A4FF-B745-4E5A-881C-06826802B37B}"/>
    <cellStyle name="Comma 2 3 2 3 6 3 6" xfId="39002" xr:uid="{50BE43C2-2E99-4372-825F-BC794E9FE185}"/>
    <cellStyle name="Comma 2 3 2 3 6 3 7" xfId="20748" xr:uid="{39C36B59-ED63-43D8-B511-4A5E83048B2B}"/>
    <cellStyle name="Comma 2 3 2 3 6 4" xfId="1764" xr:uid="{39658925-3B9A-40DC-847C-3699DEC15674}"/>
    <cellStyle name="Comma 2 3 2 3 6 4 2" xfId="16364" xr:uid="{04B1C7C7-7A2B-4951-9A4D-148516C0F7C1}"/>
    <cellStyle name="Comma 2 3 2 3 6 4 2 2" xfId="52872" xr:uid="{6B6B9A4B-067B-4B2A-96ED-0A2A30656544}"/>
    <cellStyle name="Comma 2 3 2 3 6 4 2 3" xfId="34618" xr:uid="{E6D82DA0-6252-4BAE-9539-E0EB365F0D86}"/>
    <cellStyle name="Comma 2 3 2 3 6 4 3" xfId="12714" xr:uid="{0983D54E-5052-46EB-AF0E-7136DF855ABE}"/>
    <cellStyle name="Comma 2 3 2 3 6 4 3 2" xfId="49222" xr:uid="{DDC52962-3ACC-43AF-840B-C09D50F32A63}"/>
    <cellStyle name="Comma 2 3 2 3 6 4 3 3" xfId="30968" xr:uid="{036E68E2-57AC-49F2-9B97-69A1BE55822F}"/>
    <cellStyle name="Comma 2 3 2 3 6 4 4" xfId="9064" xr:uid="{8F578247-BFBA-443C-95B2-C6C88F209E2D}"/>
    <cellStyle name="Comma 2 3 2 3 6 4 4 2" xfId="45572" xr:uid="{51958E6A-C852-4E08-AF7E-CE1E60C44D17}"/>
    <cellStyle name="Comma 2 3 2 3 6 4 4 3" xfId="27318" xr:uid="{473309A1-59CD-46A1-A652-922CAD60E934}"/>
    <cellStyle name="Comma 2 3 2 3 6 4 5" xfId="5414" xr:uid="{4185ED24-A599-410C-A9F6-845A581C55E6}"/>
    <cellStyle name="Comma 2 3 2 3 6 4 5 2" xfId="41922" xr:uid="{DD5852EF-4A07-43AD-BCFE-7F47F77563F0}"/>
    <cellStyle name="Comma 2 3 2 3 6 4 5 3" xfId="23668" xr:uid="{B92F5559-CF24-45BC-ABD2-E000D6C811FB}"/>
    <cellStyle name="Comma 2 3 2 3 6 4 6" xfId="38272" xr:uid="{023505B6-A058-4C6F-AF54-0C37FFE88313}"/>
    <cellStyle name="Comma 2 3 2 3 6 4 7" xfId="20018" xr:uid="{6C9EFCB7-47EB-4ECB-A33C-CBCFE3C56C64}"/>
    <cellStyle name="Comma 2 3 2 3 6 5" xfId="1034" xr:uid="{60454EE4-2FBF-4F85-8E46-AE0E333D12E2}"/>
    <cellStyle name="Comma 2 3 2 3 6 5 2" xfId="15634" xr:uid="{A91FB0E1-9C10-4AA6-9A1B-85D01740D1B4}"/>
    <cellStyle name="Comma 2 3 2 3 6 5 2 2" xfId="52142" xr:uid="{1C490A60-2AAC-4B32-8711-D88D93E6DF92}"/>
    <cellStyle name="Comma 2 3 2 3 6 5 2 3" xfId="33888" xr:uid="{96149548-5AC7-4CC5-91E9-BD3C42C69189}"/>
    <cellStyle name="Comma 2 3 2 3 6 5 3" xfId="11984" xr:uid="{3621C3D8-B5D0-4405-8CBB-CAD74DF48CC6}"/>
    <cellStyle name="Comma 2 3 2 3 6 5 3 2" xfId="48492" xr:uid="{C768D260-2DE4-44D8-B718-8B0E06E58AEE}"/>
    <cellStyle name="Comma 2 3 2 3 6 5 3 3" xfId="30238" xr:uid="{387A85B1-FAB6-423E-9602-D8CD748AC92F}"/>
    <cellStyle name="Comma 2 3 2 3 6 5 4" xfId="8334" xr:uid="{829036B7-6FE6-4D9D-8FD1-0778763D75B8}"/>
    <cellStyle name="Comma 2 3 2 3 6 5 4 2" xfId="44842" xr:uid="{8CFFB6D0-38BB-4394-AAFA-49A7B58B7A45}"/>
    <cellStyle name="Comma 2 3 2 3 6 5 4 3" xfId="26588" xr:uid="{5D66C644-3126-4BC4-9094-D52FD770AA8B}"/>
    <cellStyle name="Comma 2 3 2 3 6 5 5" xfId="4684" xr:uid="{B5D24FDA-31E8-4F36-908B-1F42CAC3C157}"/>
    <cellStyle name="Comma 2 3 2 3 6 5 5 2" xfId="41192" xr:uid="{D9769954-2EBE-4CCA-90AE-2583742D93E9}"/>
    <cellStyle name="Comma 2 3 2 3 6 5 5 3" xfId="22938" xr:uid="{92535B76-4D34-42A2-812E-09889BEF1FFB}"/>
    <cellStyle name="Comma 2 3 2 3 6 5 6" xfId="37542" xr:uid="{4493C76A-5F13-4C9F-BCB1-E3666DE3A5C1}"/>
    <cellStyle name="Comma 2 3 2 3 6 5 7" xfId="19288" xr:uid="{E5BD7875-C9E7-477B-A158-6CA3B998AA44}"/>
    <cellStyle name="Comma 2 3 2 3 6 6" xfId="14904" xr:uid="{3BDE08DF-6D30-4951-9DA5-6CB3E008B595}"/>
    <cellStyle name="Comma 2 3 2 3 6 6 2" xfId="51412" xr:uid="{B1DF0124-227D-436D-B7EF-29D9BABB3940}"/>
    <cellStyle name="Comma 2 3 2 3 6 6 3" xfId="33158" xr:uid="{6EB36AFA-487B-410A-8A14-4C9DBA82DBF4}"/>
    <cellStyle name="Comma 2 3 2 3 6 7" xfId="11254" xr:uid="{E15910E3-E324-4D0D-9084-912A23E22E77}"/>
    <cellStyle name="Comma 2 3 2 3 6 7 2" xfId="47762" xr:uid="{8D67B685-0C05-4A8B-A2EE-DDBA9A5610FD}"/>
    <cellStyle name="Comma 2 3 2 3 6 7 3" xfId="29508" xr:uid="{B99EBAC0-05B1-4559-B24D-7AE80093CF4D}"/>
    <cellStyle name="Comma 2 3 2 3 6 8" xfId="7604" xr:uid="{D4B01AFD-B97D-4251-AA86-32644702351C}"/>
    <cellStyle name="Comma 2 3 2 3 6 8 2" xfId="44112" xr:uid="{F226C640-378B-4000-A6D7-C674F360F16B}"/>
    <cellStyle name="Comma 2 3 2 3 6 8 3" xfId="25858" xr:uid="{3C305814-142A-4C4A-B287-FD47273AF14C}"/>
    <cellStyle name="Comma 2 3 2 3 6 9" xfId="3954" xr:uid="{38F65863-6B19-4507-80F9-3C10121E3A7B}"/>
    <cellStyle name="Comma 2 3 2 3 6 9 2" xfId="40462" xr:uid="{1B5BE266-011A-4EA3-97ED-06EA96E68552}"/>
    <cellStyle name="Comma 2 3 2 3 6 9 3" xfId="22208" xr:uid="{2770374C-4A92-49A2-BD8D-05F12F943BE3}"/>
    <cellStyle name="Comma 2 3 2 3 7" xfId="200" xr:uid="{64FAFACD-D795-4A0C-818C-0FB9D34492E0}"/>
    <cellStyle name="Comma 2 3 2 3 7 10" xfId="36708" xr:uid="{97E4058A-34F1-433E-A10C-0B63D80B89C0}"/>
    <cellStyle name="Comma 2 3 2 3 7 11" xfId="18454" xr:uid="{3B4F4888-C072-48BD-8F78-C52D970D5463}"/>
    <cellStyle name="Comma 2 3 2 3 7 2" xfId="3120" xr:uid="{B74C5383-CC08-420D-A58C-C9882D9F869F}"/>
    <cellStyle name="Comma 2 3 2 3 7 2 2" xfId="17720" xr:uid="{BAB3D7AE-E238-4EC1-9A2D-41839E3B3F0C}"/>
    <cellStyle name="Comma 2 3 2 3 7 2 2 2" xfId="54228" xr:uid="{0765EC39-C50C-409D-B32B-BD67C5DE251A}"/>
    <cellStyle name="Comma 2 3 2 3 7 2 2 3" xfId="35974" xr:uid="{4DC0477D-5CA7-4F79-9122-7071DBD57B9F}"/>
    <cellStyle name="Comma 2 3 2 3 7 2 3" xfId="14070" xr:uid="{7E7C3F2A-8172-437D-B340-C6A265C5E966}"/>
    <cellStyle name="Comma 2 3 2 3 7 2 3 2" xfId="50578" xr:uid="{7AAB91A2-8C18-496D-99F7-B43364C2B695}"/>
    <cellStyle name="Comma 2 3 2 3 7 2 3 3" xfId="32324" xr:uid="{8F5FF62E-0ED6-451F-9DFA-4A008CDCBA9E}"/>
    <cellStyle name="Comma 2 3 2 3 7 2 4" xfId="10420" xr:uid="{9F3673C7-8186-4FC4-A149-42C9BCB9EB6F}"/>
    <cellStyle name="Comma 2 3 2 3 7 2 4 2" xfId="46928" xr:uid="{A2B81F12-C7DB-439E-8BD9-AF24333C75C2}"/>
    <cellStyle name="Comma 2 3 2 3 7 2 4 3" xfId="28674" xr:uid="{862DBD86-6697-4C0F-A1DF-39FBFD210308}"/>
    <cellStyle name="Comma 2 3 2 3 7 2 5" xfId="6770" xr:uid="{C908FE11-3DB4-49FB-ADF1-9F0C7EB3C67E}"/>
    <cellStyle name="Comma 2 3 2 3 7 2 5 2" xfId="43278" xr:uid="{194CE311-DC04-41B0-98B2-A3210361AE99}"/>
    <cellStyle name="Comma 2 3 2 3 7 2 5 3" xfId="25024" xr:uid="{4B43B098-EDB7-44D5-89FB-6B6D3070D7E7}"/>
    <cellStyle name="Comma 2 3 2 3 7 2 6" xfId="39628" xr:uid="{BBD3441C-8D5D-4834-8F23-6652A443E2AD}"/>
    <cellStyle name="Comma 2 3 2 3 7 2 7" xfId="21374" xr:uid="{D19B610A-6469-4B72-B62E-8472C53B325C}"/>
    <cellStyle name="Comma 2 3 2 3 7 3" xfId="2390" xr:uid="{29D0C617-2196-44D2-8685-73F014A0DB30}"/>
    <cellStyle name="Comma 2 3 2 3 7 3 2" xfId="16990" xr:uid="{53E1E6BA-CA85-4EF9-A3CD-B2417AABFDE9}"/>
    <cellStyle name="Comma 2 3 2 3 7 3 2 2" xfId="53498" xr:uid="{4B9FAECD-5C50-499D-9221-3D12A66B96E8}"/>
    <cellStyle name="Comma 2 3 2 3 7 3 2 3" xfId="35244" xr:uid="{0484218C-571D-436A-B8F5-1EE9D61FB824}"/>
    <cellStyle name="Comma 2 3 2 3 7 3 3" xfId="13340" xr:uid="{C3841C01-C0A0-420F-AD91-B39FC06B9DE3}"/>
    <cellStyle name="Comma 2 3 2 3 7 3 3 2" xfId="49848" xr:uid="{F7EF36E6-43EE-4CFC-88D1-E8E657BCC1C6}"/>
    <cellStyle name="Comma 2 3 2 3 7 3 3 3" xfId="31594" xr:uid="{A46F032B-794B-4978-B0C2-830ADD6B1509}"/>
    <cellStyle name="Comma 2 3 2 3 7 3 4" xfId="9690" xr:uid="{C7516DD6-D445-439E-8038-6C7049917DF2}"/>
    <cellStyle name="Comma 2 3 2 3 7 3 4 2" xfId="46198" xr:uid="{063B50EB-2DDE-4D55-84F3-5F7AA5AC0AD7}"/>
    <cellStyle name="Comma 2 3 2 3 7 3 4 3" xfId="27944" xr:uid="{B6F51F7B-C237-472A-9B0B-81E7F273155F}"/>
    <cellStyle name="Comma 2 3 2 3 7 3 5" xfId="6040" xr:uid="{82AAB6D2-23E5-47E0-B1B2-2EB39463873F}"/>
    <cellStyle name="Comma 2 3 2 3 7 3 5 2" xfId="42548" xr:uid="{FF8716A6-CD23-4B13-BA0F-32C1C039D608}"/>
    <cellStyle name="Comma 2 3 2 3 7 3 5 3" xfId="24294" xr:uid="{F900E6EE-4C53-4F68-9EAB-C60EF3870713}"/>
    <cellStyle name="Comma 2 3 2 3 7 3 6" xfId="38898" xr:uid="{EC14B9FC-92BA-4F83-B839-294AFD06DE8F}"/>
    <cellStyle name="Comma 2 3 2 3 7 3 7" xfId="20644" xr:uid="{1072C277-B2CE-4EBA-A649-112DD0D2639F}"/>
    <cellStyle name="Comma 2 3 2 3 7 4" xfId="1660" xr:uid="{FF491B18-6748-438C-A985-243DFC8A692B}"/>
    <cellStyle name="Comma 2 3 2 3 7 4 2" xfId="16260" xr:uid="{7AAAD017-D401-406C-BDE1-6D70E1F35C66}"/>
    <cellStyle name="Comma 2 3 2 3 7 4 2 2" xfId="52768" xr:uid="{3FC4FD6E-1CF0-40C2-B13F-9A5EF03CF5B3}"/>
    <cellStyle name="Comma 2 3 2 3 7 4 2 3" xfId="34514" xr:uid="{CB7555E6-657A-438D-9AFD-1EAC2DC032E8}"/>
    <cellStyle name="Comma 2 3 2 3 7 4 3" xfId="12610" xr:uid="{E8D6A6E7-4821-4CB9-9467-647190B83182}"/>
    <cellStyle name="Comma 2 3 2 3 7 4 3 2" xfId="49118" xr:uid="{482A81D3-F1D2-4408-B77A-E180F4CB5E81}"/>
    <cellStyle name="Comma 2 3 2 3 7 4 3 3" xfId="30864" xr:uid="{9E66666B-B7FA-4CB1-A1F1-39B371870195}"/>
    <cellStyle name="Comma 2 3 2 3 7 4 4" xfId="8960" xr:uid="{8DDBB375-65A3-405A-B457-5A132F7D1346}"/>
    <cellStyle name="Comma 2 3 2 3 7 4 4 2" xfId="45468" xr:uid="{5B66209C-DEAA-47CB-B2C6-39CD4FCCE812}"/>
    <cellStyle name="Comma 2 3 2 3 7 4 4 3" xfId="27214" xr:uid="{63929436-42D5-4022-9F0F-63BA3081E3ED}"/>
    <cellStyle name="Comma 2 3 2 3 7 4 5" xfId="5310" xr:uid="{84E83E8D-397E-47EB-960D-5F935099523A}"/>
    <cellStyle name="Comma 2 3 2 3 7 4 5 2" xfId="41818" xr:uid="{7EF4F21D-47A5-4AC4-9F5C-3E078C33B168}"/>
    <cellStyle name="Comma 2 3 2 3 7 4 5 3" xfId="23564" xr:uid="{5929A95C-265A-4A80-81B2-DA58CD46D293}"/>
    <cellStyle name="Comma 2 3 2 3 7 4 6" xfId="38168" xr:uid="{321A1BD9-E1F2-4C62-950B-5980BCC98F8D}"/>
    <cellStyle name="Comma 2 3 2 3 7 4 7" xfId="19914" xr:uid="{A1A8A6D8-9DC5-4F64-8D6E-3F6790F6216B}"/>
    <cellStyle name="Comma 2 3 2 3 7 5" xfId="930" xr:uid="{C76736BD-09CB-4CA7-BDA1-9A5917DE8725}"/>
    <cellStyle name="Comma 2 3 2 3 7 5 2" xfId="15530" xr:uid="{1C1D47D7-E67C-409E-9915-35538CCCE796}"/>
    <cellStyle name="Comma 2 3 2 3 7 5 2 2" xfId="52038" xr:uid="{2E8051DE-567E-4502-8236-70A9AEAEE3CF}"/>
    <cellStyle name="Comma 2 3 2 3 7 5 2 3" xfId="33784" xr:uid="{1E339BD8-79AB-4855-A9B8-F83FE01A2390}"/>
    <cellStyle name="Comma 2 3 2 3 7 5 3" xfId="11880" xr:uid="{B377C9D0-8C07-49EB-83EF-8DCFEA25B234}"/>
    <cellStyle name="Comma 2 3 2 3 7 5 3 2" xfId="48388" xr:uid="{4CCD5588-96A0-4CD3-B769-3C316DE7F9EE}"/>
    <cellStyle name="Comma 2 3 2 3 7 5 3 3" xfId="30134" xr:uid="{2294810C-00E0-4ED0-8979-4304E9E1F514}"/>
    <cellStyle name="Comma 2 3 2 3 7 5 4" xfId="8230" xr:uid="{A5A1D2BB-C7E1-4B40-AA9F-8FF8FFDC3150}"/>
    <cellStyle name="Comma 2 3 2 3 7 5 4 2" xfId="44738" xr:uid="{96274448-0D0F-4988-AF85-B1F243CE2920}"/>
    <cellStyle name="Comma 2 3 2 3 7 5 4 3" xfId="26484" xr:uid="{59BB7A23-6519-46C7-A84B-9D74C1BBEAB0}"/>
    <cellStyle name="Comma 2 3 2 3 7 5 5" xfId="4580" xr:uid="{6729273C-487C-4FE8-8C38-3507FB6EA0F3}"/>
    <cellStyle name="Comma 2 3 2 3 7 5 5 2" xfId="41088" xr:uid="{94250BCE-9A31-4144-AC37-92DBDC91D096}"/>
    <cellStyle name="Comma 2 3 2 3 7 5 5 3" xfId="22834" xr:uid="{C43C25E1-D0E4-427B-A380-47164B7EE320}"/>
    <cellStyle name="Comma 2 3 2 3 7 5 6" xfId="37438" xr:uid="{677113D9-772B-43B3-A8CA-BB01C061DFDF}"/>
    <cellStyle name="Comma 2 3 2 3 7 5 7" xfId="19184" xr:uid="{99495CA8-F6FC-4C0F-B41A-962890B5F35C}"/>
    <cellStyle name="Comma 2 3 2 3 7 6" xfId="14800" xr:uid="{545C5565-6622-47DF-AAC5-38BCCA9C3F98}"/>
    <cellStyle name="Comma 2 3 2 3 7 6 2" xfId="51308" xr:uid="{38532A9B-5BF5-4D5F-8F5D-781BF811FA1E}"/>
    <cellStyle name="Comma 2 3 2 3 7 6 3" xfId="33054" xr:uid="{0FB981F0-8D9A-4F72-8651-1C18FE7E4EB6}"/>
    <cellStyle name="Comma 2 3 2 3 7 7" xfId="11150" xr:uid="{9A825CC4-721B-420F-8A74-610515FEB953}"/>
    <cellStyle name="Comma 2 3 2 3 7 7 2" xfId="47658" xr:uid="{4DBE46EB-1C03-41F4-BDA8-9642E9E82550}"/>
    <cellStyle name="Comma 2 3 2 3 7 7 3" xfId="29404" xr:uid="{D331FF02-100D-415E-9527-D3AA958451F7}"/>
    <cellStyle name="Comma 2 3 2 3 7 8" xfId="7500" xr:uid="{F6CAF972-F74D-4DC3-8F13-B1EE73903F32}"/>
    <cellStyle name="Comma 2 3 2 3 7 8 2" xfId="44008" xr:uid="{CE9AA664-AA98-4AC7-B27A-F69E2C53B06A}"/>
    <cellStyle name="Comma 2 3 2 3 7 8 3" xfId="25754" xr:uid="{866904B1-909B-479D-AB6C-F418691E88B7}"/>
    <cellStyle name="Comma 2 3 2 3 7 9" xfId="3850" xr:uid="{8406D18F-7A3F-4732-8EEC-676AE3E25C78}"/>
    <cellStyle name="Comma 2 3 2 3 7 9 2" xfId="40358" xr:uid="{6DF68A51-9696-47A6-AD34-73D3F4591678}"/>
    <cellStyle name="Comma 2 3 2 3 7 9 3" xfId="22104" xr:uid="{E96A7C96-AE00-49ED-AC26-1E79F8CF1FBA}"/>
    <cellStyle name="Comma 2 3 2 3 8" xfId="3016" xr:uid="{71F9BF37-35EC-4F47-BD5C-D43058CE017E}"/>
    <cellStyle name="Comma 2 3 2 3 8 2" xfId="17616" xr:uid="{AED0BB8E-E5E0-4BCE-A791-2A4989488A6C}"/>
    <cellStyle name="Comma 2 3 2 3 8 2 2" xfId="54124" xr:uid="{8B3801BE-A6ED-4144-B7DD-F988F12B94FE}"/>
    <cellStyle name="Comma 2 3 2 3 8 2 3" xfId="35870" xr:uid="{BD72750B-C047-4D97-AE1D-B5DF94DFB38C}"/>
    <cellStyle name="Comma 2 3 2 3 8 3" xfId="13966" xr:uid="{87834940-8B41-4EF7-A03D-BA2026B8059F}"/>
    <cellStyle name="Comma 2 3 2 3 8 3 2" xfId="50474" xr:uid="{15DCD53E-6325-48E3-8810-87664865C9E1}"/>
    <cellStyle name="Comma 2 3 2 3 8 3 3" xfId="32220" xr:uid="{425CC8F7-A2BE-4839-9D12-62CC041BD81D}"/>
    <cellStyle name="Comma 2 3 2 3 8 4" xfId="10316" xr:uid="{CB08E452-3768-427A-B72F-662651BAB459}"/>
    <cellStyle name="Comma 2 3 2 3 8 4 2" xfId="46824" xr:uid="{251EFF7A-BAD0-4202-A8D7-C3E53D60FEC2}"/>
    <cellStyle name="Comma 2 3 2 3 8 4 3" xfId="28570" xr:uid="{D702A15C-A2C0-4BB0-A507-43BA2599D91C}"/>
    <cellStyle name="Comma 2 3 2 3 8 5" xfId="6666" xr:uid="{71F565FF-F127-4601-9483-336C42297F22}"/>
    <cellStyle name="Comma 2 3 2 3 8 5 2" xfId="43174" xr:uid="{F6C2512B-927C-43C3-AA08-8326C56998E3}"/>
    <cellStyle name="Comma 2 3 2 3 8 5 3" xfId="24920" xr:uid="{AD045E74-00BF-44BD-B220-B00AFE98F723}"/>
    <cellStyle name="Comma 2 3 2 3 8 6" xfId="39524" xr:uid="{27108E66-B96E-48B3-9A7F-8AA38A596679}"/>
    <cellStyle name="Comma 2 3 2 3 8 7" xfId="21270" xr:uid="{2A7AACD5-18EC-40AE-BD6A-1B3A8DF9CF6F}"/>
    <cellStyle name="Comma 2 3 2 3 9" xfId="2286" xr:uid="{E284E376-B8E8-47D0-B94A-ED39A4C72C54}"/>
    <cellStyle name="Comma 2 3 2 3 9 2" xfId="16886" xr:uid="{C6921064-3379-4F6D-9177-C8E25ECE1F6C}"/>
    <cellStyle name="Comma 2 3 2 3 9 2 2" xfId="53394" xr:uid="{1F347915-36B5-4773-8279-2FA39C5F9515}"/>
    <cellStyle name="Comma 2 3 2 3 9 2 3" xfId="35140" xr:uid="{5AB766E5-B3A3-4868-A55F-5D3F127643D8}"/>
    <cellStyle name="Comma 2 3 2 3 9 3" xfId="13236" xr:uid="{9D6F893C-65B0-4C4B-B5AF-35487178E42D}"/>
    <cellStyle name="Comma 2 3 2 3 9 3 2" xfId="49744" xr:uid="{402B55AC-DB45-45E2-BFB3-22D65F52AB60}"/>
    <cellStyle name="Comma 2 3 2 3 9 3 3" xfId="31490" xr:uid="{69271070-0305-4572-894E-5291B317D2D9}"/>
    <cellStyle name="Comma 2 3 2 3 9 4" xfId="9586" xr:uid="{C8F7CEB8-2284-4BEC-A9A2-750E101D53A8}"/>
    <cellStyle name="Comma 2 3 2 3 9 4 2" xfId="46094" xr:uid="{3D9A1683-FFC4-42AB-8353-C9F3DF51097F}"/>
    <cellStyle name="Comma 2 3 2 3 9 4 3" xfId="27840" xr:uid="{30F226D3-67C2-4FCA-8B0E-0638CFF75170}"/>
    <cellStyle name="Comma 2 3 2 3 9 5" xfId="5936" xr:uid="{FFF937D4-03FB-4D2A-9641-A660EA7145A0}"/>
    <cellStyle name="Comma 2 3 2 3 9 5 2" xfId="42444" xr:uid="{85376B66-F78C-45F3-9D91-2E7D202121BF}"/>
    <cellStyle name="Comma 2 3 2 3 9 5 3" xfId="24190" xr:uid="{0ABF7D36-4AA9-418A-A4CE-E45AB097F0F1}"/>
    <cellStyle name="Comma 2 3 2 3 9 6" xfId="38794" xr:uid="{960C6AA0-DC09-4763-9932-D7B50217359D}"/>
    <cellStyle name="Comma 2 3 2 3 9 7" xfId="20540" xr:uid="{7DCEB0E7-14F3-47B4-855C-428668F3AB07}"/>
    <cellStyle name="Comma 2 3 2 4" xfId="58" xr:uid="{F8BB9966-755B-4AF3-BAF8-7A544E8AC1AB}"/>
    <cellStyle name="Comma 2 3 2 4 10" xfId="1524" xr:uid="{63115B0C-27D6-40F1-BA4B-229AABE3C909}"/>
    <cellStyle name="Comma 2 3 2 4 10 2" xfId="16124" xr:uid="{C6522955-6BF6-4DB7-B59B-26FD57D4E6A6}"/>
    <cellStyle name="Comma 2 3 2 4 10 2 2" xfId="52632" xr:uid="{B0E76A3D-7C99-4E90-AC7A-2DEC8A8F951E}"/>
    <cellStyle name="Comma 2 3 2 4 10 2 3" xfId="34378" xr:uid="{335FFED6-BA3F-4504-A238-7286428596EF}"/>
    <cellStyle name="Comma 2 3 2 4 10 3" xfId="12474" xr:uid="{8B4AC634-E233-457D-B56A-9840B171FC53}"/>
    <cellStyle name="Comma 2 3 2 4 10 3 2" xfId="48982" xr:uid="{DC6DB319-82DC-4C4E-863D-EAD2A9BCA761}"/>
    <cellStyle name="Comma 2 3 2 4 10 3 3" xfId="30728" xr:uid="{46FDA85C-B021-4C5D-BD40-3882078E76F9}"/>
    <cellStyle name="Comma 2 3 2 4 10 4" xfId="8824" xr:uid="{0CC2630B-A3FB-481E-AE5F-5C5EFCE78FA8}"/>
    <cellStyle name="Comma 2 3 2 4 10 4 2" xfId="45332" xr:uid="{55832BBB-9239-4244-9822-9B03226D1F8C}"/>
    <cellStyle name="Comma 2 3 2 4 10 4 3" xfId="27078" xr:uid="{7827947B-C334-49E7-BC4A-78AF2CACD943}"/>
    <cellStyle name="Comma 2 3 2 4 10 5" xfId="5174" xr:uid="{6BF1BF5D-8DCC-4FDC-9942-2D27D63371BD}"/>
    <cellStyle name="Comma 2 3 2 4 10 5 2" xfId="41682" xr:uid="{A78C9135-A6A9-4FC3-8E80-CF22FB368189}"/>
    <cellStyle name="Comma 2 3 2 4 10 5 3" xfId="23428" xr:uid="{1A5DE4D3-8D20-41BB-A210-28F84C37444D}"/>
    <cellStyle name="Comma 2 3 2 4 10 6" xfId="38032" xr:uid="{C8BEDE96-DEF9-40F3-AE55-00B2E272C437}"/>
    <cellStyle name="Comma 2 3 2 4 10 7" xfId="19778" xr:uid="{1F1F9A69-5368-4B73-866D-AD1B0E72BBE9}"/>
    <cellStyle name="Comma 2 3 2 4 11" xfId="794" xr:uid="{0BBF7131-3473-4E30-9655-6C85A98E3976}"/>
    <cellStyle name="Comma 2 3 2 4 11 2" xfId="15394" xr:uid="{71CA90CC-6D63-4004-8A6A-E81D36803EFA}"/>
    <cellStyle name="Comma 2 3 2 4 11 2 2" xfId="51902" xr:uid="{9DDA4DB8-8489-44A1-82BA-05C141B425A1}"/>
    <cellStyle name="Comma 2 3 2 4 11 2 3" xfId="33648" xr:uid="{5E62C683-197B-4B5B-BB28-305589C64851}"/>
    <cellStyle name="Comma 2 3 2 4 11 3" xfId="11744" xr:uid="{EFE2BB9D-3A6A-4505-8310-0EC0864B59A4}"/>
    <cellStyle name="Comma 2 3 2 4 11 3 2" xfId="48252" xr:uid="{A0C6FEB0-D0F8-49FB-ABB7-A2CDE4E65546}"/>
    <cellStyle name="Comma 2 3 2 4 11 3 3" xfId="29998" xr:uid="{47B19C88-A61B-4209-9CDA-E39124333F5F}"/>
    <cellStyle name="Comma 2 3 2 4 11 4" xfId="8094" xr:uid="{7E03DC2B-D2D9-44D9-BEBE-A618B481CF00}"/>
    <cellStyle name="Comma 2 3 2 4 11 4 2" xfId="44602" xr:uid="{CE0CA873-318B-4A51-A28A-D67E54A73AFC}"/>
    <cellStyle name="Comma 2 3 2 4 11 4 3" xfId="26348" xr:uid="{C2DCB219-599E-473B-A326-3763F8226E66}"/>
    <cellStyle name="Comma 2 3 2 4 11 5" xfId="4444" xr:uid="{E18F02A5-D414-457E-83C1-5732F96F43E0}"/>
    <cellStyle name="Comma 2 3 2 4 11 5 2" xfId="40952" xr:uid="{9864B20D-9F73-4809-BB15-B5D6449E9638}"/>
    <cellStyle name="Comma 2 3 2 4 11 5 3" xfId="22698" xr:uid="{E1469C61-4E28-4061-AB62-3516EB6B494B}"/>
    <cellStyle name="Comma 2 3 2 4 11 6" xfId="37302" xr:uid="{4B7980C1-FFFD-4032-B542-82B17DCA4F7C}"/>
    <cellStyle name="Comma 2 3 2 4 11 7" xfId="19048" xr:uid="{0F60509D-7764-466C-BD04-EC34D6B6927C}"/>
    <cellStyle name="Comma 2 3 2 4 12" xfId="14664" xr:uid="{D9EF0B1E-6FF2-46DD-A6FB-B13B396CBF55}"/>
    <cellStyle name="Comma 2 3 2 4 12 2" xfId="51172" xr:uid="{324D395D-AB88-4C2B-AC73-EAAB6BFA43D0}"/>
    <cellStyle name="Comma 2 3 2 4 12 3" xfId="32918" xr:uid="{A3A40AD4-678C-4016-B054-B048EC0B2B6D}"/>
    <cellStyle name="Comma 2 3 2 4 13" xfId="11014" xr:uid="{AB67ADC3-23C4-4D64-99F7-B659C098D152}"/>
    <cellStyle name="Comma 2 3 2 4 13 2" xfId="47522" xr:uid="{EE60DCB6-D346-4DEF-8974-3266B42F80DF}"/>
    <cellStyle name="Comma 2 3 2 4 13 3" xfId="29268" xr:uid="{F049759F-4EAD-43CC-A151-39FA23D50C9B}"/>
    <cellStyle name="Comma 2 3 2 4 14" xfId="7364" xr:uid="{21C91BEE-86D4-49B7-9F27-AA331A0AB2A8}"/>
    <cellStyle name="Comma 2 3 2 4 14 2" xfId="43872" xr:uid="{D64E1C02-0C94-41B7-A25B-83B42EED7184}"/>
    <cellStyle name="Comma 2 3 2 4 14 3" xfId="25618" xr:uid="{EDBE1E02-EB62-4A7D-A9C1-2989DC960A18}"/>
    <cellStyle name="Comma 2 3 2 4 15" xfId="3714" xr:uid="{67BAF390-0411-428D-A1C9-792ADC927813}"/>
    <cellStyle name="Comma 2 3 2 4 15 2" xfId="40222" xr:uid="{874BE490-B905-458F-80E1-5E4B7C7BA272}"/>
    <cellStyle name="Comma 2 3 2 4 15 3" xfId="21968" xr:uid="{F96042A6-ABA9-4CC0-8477-1BC49A4C1D9D}"/>
    <cellStyle name="Comma 2 3 2 4 16" xfId="36572" xr:uid="{BD717508-B586-4ADB-8BE0-8C0D5B0DDD0D}"/>
    <cellStyle name="Comma 2 3 2 4 17" xfId="18318" xr:uid="{A95C5146-BE8E-44FE-82CC-045487248C89}"/>
    <cellStyle name="Comma 2 3 2 4 2" xfId="688" xr:uid="{832FFFCF-E557-452D-B6E4-400C359DB800}"/>
    <cellStyle name="Comma 2 3 2 4 2 10" xfId="37196" xr:uid="{5ECD6391-C0B0-47CB-8DA8-FEC5B65BB7AD}"/>
    <cellStyle name="Comma 2 3 2 4 2 11" xfId="18942" xr:uid="{3DBD77F0-DF02-41ED-9368-C5E5523DA575}"/>
    <cellStyle name="Comma 2 3 2 4 2 2" xfId="3608" xr:uid="{B48B861B-9F58-41A4-8FD6-5EA1DDDADA54}"/>
    <cellStyle name="Comma 2 3 2 4 2 2 2" xfId="18208" xr:uid="{44CC5B17-93E6-4569-B7FF-7A12A2561C47}"/>
    <cellStyle name="Comma 2 3 2 4 2 2 2 2" xfId="54716" xr:uid="{49F16615-3586-4879-B54D-5E1ACB3BEA59}"/>
    <cellStyle name="Comma 2 3 2 4 2 2 2 3" xfId="36462" xr:uid="{6F765AF4-6352-4007-BD23-6A008E4A29DB}"/>
    <cellStyle name="Comma 2 3 2 4 2 2 3" xfId="14558" xr:uid="{AAD16F8E-CE01-4D9D-9BE6-6142F269C416}"/>
    <cellStyle name="Comma 2 3 2 4 2 2 3 2" xfId="51066" xr:uid="{9ACA513D-A70C-4078-AF5A-EA75B76A00B3}"/>
    <cellStyle name="Comma 2 3 2 4 2 2 3 3" xfId="32812" xr:uid="{8F5F016F-EAB2-4CD0-9283-1A044B9E9FA3}"/>
    <cellStyle name="Comma 2 3 2 4 2 2 4" xfId="10908" xr:uid="{2AD19856-4C72-4A55-B62E-DDC0E14D156C}"/>
    <cellStyle name="Comma 2 3 2 4 2 2 4 2" xfId="47416" xr:uid="{3D346E15-2A18-43E3-B744-E30E62755F38}"/>
    <cellStyle name="Comma 2 3 2 4 2 2 4 3" xfId="29162" xr:uid="{310C34BC-39A3-429B-AE4A-B92D62CD1144}"/>
    <cellStyle name="Comma 2 3 2 4 2 2 5" xfId="7258" xr:uid="{C379CBF0-0C23-4C7F-AFCD-47A0B0159E43}"/>
    <cellStyle name="Comma 2 3 2 4 2 2 5 2" xfId="43766" xr:uid="{7E8CFC3B-743E-4048-8AD1-B9AD9FD76ED6}"/>
    <cellStyle name="Comma 2 3 2 4 2 2 5 3" xfId="25512" xr:uid="{49E409DB-8AFA-4A02-A9E6-E4C23B3250CD}"/>
    <cellStyle name="Comma 2 3 2 4 2 2 6" xfId="40116" xr:uid="{D321A81B-1295-4148-857E-FFB85A7DFDE7}"/>
    <cellStyle name="Comma 2 3 2 4 2 2 7" xfId="21862" xr:uid="{2ED1B6E5-0BF4-4E5A-9E64-A7F6828B2CE8}"/>
    <cellStyle name="Comma 2 3 2 4 2 3" xfId="2878" xr:uid="{E2366A8B-2F2B-49D5-BB12-08015DE3DAE2}"/>
    <cellStyle name="Comma 2 3 2 4 2 3 2" xfId="17478" xr:uid="{4A4EBF04-1CEC-46FB-B33A-9A58A7AD709A}"/>
    <cellStyle name="Comma 2 3 2 4 2 3 2 2" xfId="53986" xr:uid="{7D979FB1-1F81-4D79-9166-5005EFE191C0}"/>
    <cellStyle name="Comma 2 3 2 4 2 3 2 3" xfId="35732" xr:uid="{0F9A8F79-4224-4397-876C-402ADE96193E}"/>
    <cellStyle name="Comma 2 3 2 4 2 3 3" xfId="13828" xr:uid="{F6C127D2-5858-4418-96FE-383F5A3C9F8C}"/>
    <cellStyle name="Comma 2 3 2 4 2 3 3 2" xfId="50336" xr:uid="{2381A72F-3F11-4D6C-B0A7-84CB2367FD8B}"/>
    <cellStyle name="Comma 2 3 2 4 2 3 3 3" xfId="32082" xr:uid="{671BC2D9-2122-4EA0-94C8-98C9627F7C66}"/>
    <cellStyle name="Comma 2 3 2 4 2 3 4" xfId="10178" xr:uid="{A30B2343-5073-4D6C-8B94-C8CCE89DD0E6}"/>
    <cellStyle name="Comma 2 3 2 4 2 3 4 2" xfId="46686" xr:uid="{0696F41C-CF89-47BB-8E57-2E10FF21360D}"/>
    <cellStyle name="Comma 2 3 2 4 2 3 4 3" xfId="28432" xr:uid="{28D19531-06E7-4C13-8E4C-E7CBD2538C15}"/>
    <cellStyle name="Comma 2 3 2 4 2 3 5" xfId="6528" xr:uid="{D43860BE-5A96-48E3-83E6-0CB6FD69EBC3}"/>
    <cellStyle name="Comma 2 3 2 4 2 3 5 2" xfId="43036" xr:uid="{EBB6C80C-E73B-412E-B4A1-2E548329041F}"/>
    <cellStyle name="Comma 2 3 2 4 2 3 5 3" xfId="24782" xr:uid="{514CB6D9-20A0-4F1A-BEB5-970545DDD519}"/>
    <cellStyle name="Comma 2 3 2 4 2 3 6" xfId="39386" xr:uid="{83BBF57E-FF8C-4AA9-8ECE-8FE27BC92F23}"/>
    <cellStyle name="Comma 2 3 2 4 2 3 7" xfId="21132" xr:uid="{462BD187-087F-4FA1-851F-77AF61616C8B}"/>
    <cellStyle name="Comma 2 3 2 4 2 4" xfId="2148" xr:uid="{79CC9185-A6D3-4CB8-91A0-029769D9DFA0}"/>
    <cellStyle name="Comma 2 3 2 4 2 4 2" xfId="16748" xr:uid="{375237E5-AD2C-4CD1-AB5D-67AB579E4272}"/>
    <cellStyle name="Comma 2 3 2 4 2 4 2 2" xfId="53256" xr:uid="{DAE1B585-8E86-4D6A-B387-983C07CDE039}"/>
    <cellStyle name="Comma 2 3 2 4 2 4 2 3" xfId="35002" xr:uid="{4B119B2A-E1DD-4A34-9AFC-382A77EF2ADD}"/>
    <cellStyle name="Comma 2 3 2 4 2 4 3" xfId="13098" xr:uid="{3D49E7B2-633C-49A5-A251-937B88E4D767}"/>
    <cellStyle name="Comma 2 3 2 4 2 4 3 2" xfId="49606" xr:uid="{46A1DEEA-49F8-4FD2-A9C5-24E8D5D33F2A}"/>
    <cellStyle name="Comma 2 3 2 4 2 4 3 3" xfId="31352" xr:uid="{1628D2FA-06C5-41B1-A5E5-60B65268561F}"/>
    <cellStyle name="Comma 2 3 2 4 2 4 4" xfId="9448" xr:uid="{8E383A82-C6BA-4135-8AF0-FD5DCEA81E53}"/>
    <cellStyle name="Comma 2 3 2 4 2 4 4 2" xfId="45956" xr:uid="{EB12B573-0A75-4646-B32F-FE06A33E508B}"/>
    <cellStyle name="Comma 2 3 2 4 2 4 4 3" xfId="27702" xr:uid="{FAE45E69-F71B-4C1A-B6B6-B34F4F3F0EA6}"/>
    <cellStyle name="Comma 2 3 2 4 2 4 5" xfId="5798" xr:uid="{72705BD3-1BAC-4B9C-9784-0E821E00C53D}"/>
    <cellStyle name="Comma 2 3 2 4 2 4 5 2" xfId="42306" xr:uid="{EC1E452F-2094-4F4B-BC9A-1623BFE2D88F}"/>
    <cellStyle name="Comma 2 3 2 4 2 4 5 3" xfId="24052" xr:uid="{A6063446-0A22-4A0C-BEFD-1A65A048140E}"/>
    <cellStyle name="Comma 2 3 2 4 2 4 6" xfId="38656" xr:uid="{22B67C26-3CA7-4119-90C4-4220AA0872F6}"/>
    <cellStyle name="Comma 2 3 2 4 2 4 7" xfId="20402" xr:uid="{09C332B6-5152-4130-BC99-86F350B1A6DD}"/>
    <cellStyle name="Comma 2 3 2 4 2 5" xfId="1418" xr:uid="{FF257012-9392-44FA-B9EC-688A5B1345F6}"/>
    <cellStyle name="Comma 2 3 2 4 2 5 2" xfId="16018" xr:uid="{D17E7B35-79CA-4AAC-8873-A0773B009439}"/>
    <cellStyle name="Comma 2 3 2 4 2 5 2 2" xfId="52526" xr:uid="{6F40664F-5795-45CD-93CB-8794D6D8EA17}"/>
    <cellStyle name="Comma 2 3 2 4 2 5 2 3" xfId="34272" xr:uid="{DEA8B752-365E-49E3-AC3D-2EDD89B80C82}"/>
    <cellStyle name="Comma 2 3 2 4 2 5 3" xfId="12368" xr:uid="{873F98B3-F24C-4113-A8D8-5F3AA8371D2B}"/>
    <cellStyle name="Comma 2 3 2 4 2 5 3 2" xfId="48876" xr:uid="{B09AAAE4-45B4-4633-9A99-EFEABC60BB53}"/>
    <cellStyle name="Comma 2 3 2 4 2 5 3 3" xfId="30622" xr:uid="{4EF341AA-1E3E-4081-A5CC-1018C47CEFF9}"/>
    <cellStyle name="Comma 2 3 2 4 2 5 4" xfId="8718" xr:uid="{F1B5368E-DFA3-436F-81C4-F0B025DA562F}"/>
    <cellStyle name="Comma 2 3 2 4 2 5 4 2" xfId="45226" xr:uid="{85042B78-BD69-4601-9C19-969CDF1C7430}"/>
    <cellStyle name="Comma 2 3 2 4 2 5 4 3" xfId="26972" xr:uid="{2B6949FA-4A27-4A19-B6CD-69ACC4445CB9}"/>
    <cellStyle name="Comma 2 3 2 4 2 5 5" xfId="5068" xr:uid="{8B9B0FBE-6828-4B0A-8C36-57A2440FA385}"/>
    <cellStyle name="Comma 2 3 2 4 2 5 5 2" xfId="41576" xr:uid="{E51CE189-6C48-4CDD-B945-C3F2DC2366D9}"/>
    <cellStyle name="Comma 2 3 2 4 2 5 5 3" xfId="23322" xr:uid="{A29E359B-DDC1-4DFA-A585-2DB6929B778A}"/>
    <cellStyle name="Comma 2 3 2 4 2 5 6" xfId="37926" xr:uid="{5ED81183-2552-4581-9E34-CF9EF4B845AC}"/>
    <cellStyle name="Comma 2 3 2 4 2 5 7" xfId="19672" xr:uid="{0E2B9174-29B7-4513-ABDE-1F56948D6E10}"/>
    <cellStyle name="Comma 2 3 2 4 2 6" xfId="15288" xr:uid="{5364248D-F825-4F78-9230-D5D82BB37890}"/>
    <cellStyle name="Comma 2 3 2 4 2 6 2" xfId="51796" xr:uid="{1C4FB963-BBE3-4FB3-9A14-D5EA11EF7082}"/>
    <cellStyle name="Comma 2 3 2 4 2 6 3" xfId="33542" xr:uid="{A15B13DD-C20F-4D0F-A6E7-30D29E477951}"/>
    <cellStyle name="Comma 2 3 2 4 2 7" xfId="11638" xr:uid="{B462D8CA-92E5-4CA5-AAEB-4ACA6DF5E136}"/>
    <cellStyle name="Comma 2 3 2 4 2 7 2" xfId="48146" xr:uid="{2E57A90E-1840-42D2-9F6C-8AE3F6B1C973}"/>
    <cellStyle name="Comma 2 3 2 4 2 7 3" xfId="29892" xr:uid="{B8B82031-5128-445A-9931-4D4C6B3FE8C0}"/>
    <cellStyle name="Comma 2 3 2 4 2 8" xfId="7988" xr:uid="{58C0C81D-6F36-43F6-816F-D0781DFD67DE}"/>
    <cellStyle name="Comma 2 3 2 4 2 8 2" xfId="44496" xr:uid="{4249C184-1579-44A4-B5F7-61545EE8F0A4}"/>
    <cellStyle name="Comma 2 3 2 4 2 8 3" xfId="26242" xr:uid="{4EFAF386-F8C4-4FF4-B0E0-068AAFE24E8A}"/>
    <cellStyle name="Comma 2 3 2 4 2 9" xfId="4338" xr:uid="{0795D236-2385-4FBB-A226-C06884BABD1E}"/>
    <cellStyle name="Comma 2 3 2 4 2 9 2" xfId="40846" xr:uid="{5A35FCE6-4F1F-48D2-AED3-2DBF9D2D4BF4}"/>
    <cellStyle name="Comma 2 3 2 4 2 9 3" xfId="22592" xr:uid="{7465E626-2345-42EB-B0E8-8F01FE2EFA35}"/>
    <cellStyle name="Comma 2 3 2 4 3" xfId="584" xr:uid="{844C31EE-A14F-4D76-BA86-8002CD759E05}"/>
    <cellStyle name="Comma 2 3 2 4 3 10" xfId="37092" xr:uid="{51821094-D5E1-4681-9CA2-3C4909CD1245}"/>
    <cellStyle name="Comma 2 3 2 4 3 11" xfId="18838" xr:uid="{1A9E274D-23E8-4A5A-BE0C-234F6C40C3B9}"/>
    <cellStyle name="Comma 2 3 2 4 3 2" xfId="3504" xr:uid="{3BEFBAFB-B97C-4485-A9B5-00E99E4EF507}"/>
    <cellStyle name="Comma 2 3 2 4 3 2 2" xfId="18104" xr:uid="{1516B72C-DD92-4A2D-AA3D-EE3C24E0573B}"/>
    <cellStyle name="Comma 2 3 2 4 3 2 2 2" xfId="54612" xr:uid="{7756B885-0807-4460-8734-89E248B3061F}"/>
    <cellStyle name="Comma 2 3 2 4 3 2 2 3" xfId="36358" xr:uid="{CFDDD458-987D-40C0-97E6-65A616EDF1F0}"/>
    <cellStyle name="Comma 2 3 2 4 3 2 3" xfId="14454" xr:uid="{35ED7344-9C76-4B93-B1C1-CA6145C70E39}"/>
    <cellStyle name="Comma 2 3 2 4 3 2 3 2" xfId="50962" xr:uid="{EE18F934-433A-4D2A-9F76-EB970333F770}"/>
    <cellStyle name="Comma 2 3 2 4 3 2 3 3" xfId="32708" xr:uid="{8ABA327C-3300-45C7-9464-AA80798DB583}"/>
    <cellStyle name="Comma 2 3 2 4 3 2 4" xfId="10804" xr:uid="{9379B2F6-A864-4B82-BC61-CA88B272CEE5}"/>
    <cellStyle name="Comma 2 3 2 4 3 2 4 2" xfId="47312" xr:uid="{E52E7447-16AC-437D-8C65-63AD84503AB5}"/>
    <cellStyle name="Comma 2 3 2 4 3 2 4 3" xfId="29058" xr:uid="{9CC065F7-BFB1-4AE1-B54F-C88A590C93E0}"/>
    <cellStyle name="Comma 2 3 2 4 3 2 5" xfId="7154" xr:uid="{F2B43782-9A8E-4C83-881E-8EB8CFB4AA48}"/>
    <cellStyle name="Comma 2 3 2 4 3 2 5 2" xfId="43662" xr:uid="{EA4410EB-3A46-4939-8806-66A1098BEC01}"/>
    <cellStyle name="Comma 2 3 2 4 3 2 5 3" xfId="25408" xr:uid="{427D18FA-8C8F-45F3-98A3-815C58739077}"/>
    <cellStyle name="Comma 2 3 2 4 3 2 6" xfId="40012" xr:uid="{0BF12B10-54A6-435B-BACF-62212D092AE6}"/>
    <cellStyle name="Comma 2 3 2 4 3 2 7" xfId="21758" xr:uid="{B7EFC624-5B2D-4627-86D1-B6573F73DB60}"/>
    <cellStyle name="Comma 2 3 2 4 3 3" xfId="2774" xr:uid="{7880D902-BF51-472E-916E-ADE95C6CFFCD}"/>
    <cellStyle name="Comma 2 3 2 4 3 3 2" xfId="17374" xr:uid="{F57E3FEA-851F-4999-9C19-7A0629583F71}"/>
    <cellStyle name="Comma 2 3 2 4 3 3 2 2" xfId="53882" xr:uid="{A8213416-5F38-471A-B87F-8EC11F14F780}"/>
    <cellStyle name="Comma 2 3 2 4 3 3 2 3" xfId="35628" xr:uid="{308076DE-12BC-4FF3-B610-6D755A2582B2}"/>
    <cellStyle name="Comma 2 3 2 4 3 3 3" xfId="13724" xr:uid="{9F7190EE-1170-4C4E-8596-E3E0708FBA5D}"/>
    <cellStyle name="Comma 2 3 2 4 3 3 3 2" xfId="50232" xr:uid="{3416E7F6-EA39-4FF7-9029-60FC27E9B400}"/>
    <cellStyle name="Comma 2 3 2 4 3 3 3 3" xfId="31978" xr:uid="{67782AE5-90AD-4C3C-A7F2-614BB02059D3}"/>
    <cellStyle name="Comma 2 3 2 4 3 3 4" xfId="10074" xr:uid="{37518FF2-A6AD-4D89-9326-CB4F9B24450E}"/>
    <cellStyle name="Comma 2 3 2 4 3 3 4 2" xfId="46582" xr:uid="{2B9D9FD6-4B30-49E7-8596-51C19451A1D3}"/>
    <cellStyle name="Comma 2 3 2 4 3 3 4 3" xfId="28328" xr:uid="{876BC785-464F-4A1C-852D-3405FF7ED21D}"/>
    <cellStyle name="Comma 2 3 2 4 3 3 5" xfId="6424" xr:uid="{F031437A-12EE-4155-B621-40657061C398}"/>
    <cellStyle name="Comma 2 3 2 4 3 3 5 2" xfId="42932" xr:uid="{861D7373-4A27-44FD-B3CA-1B7DFBFB5FFD}"/>
    <cellStyle name="Comma 2 3 2 4 3 3 5 3" xfId="24678" xr:uid="{E09AAF79-1E7C-4BBB-BCF2-65C5BC1C3C40}"/>
    <cellStyle name="Comma 2 3 2 4 3 3 6" xfId="39282" xr:uid="{F7E60994-5B30-4EDD-8166-ACF98E36A295}"/>
    <cellStyle name="Comma 2 3 2 4 3 3 7" xfId="21028" xr:uid="{345332DB-CBFE-4EEB-82FD-6BA6343C27BE}"/>
    <cellStyle name="Comma 2 3 2 4 3 4" xfId="2044" xr:uid="{99007194-D3F6-4C7D-B22C-BDE16B77FB71}"/>
    <cellStyle name="Comma 2 3 2 4 3 4 2" xfId="16644" xr:uid="{7CDDF605-46BE-4F40-B101-1D346C5FD17D}"/>
    <cellStyle name="Comma 2 3 2 4 3 4 2 2" xfId="53152" xr:uid="{D6B12D08-AA8C-4BC0-B97C-FB60CE551752}"/>
    <cellStyle name="Comma 2 3 2 4 3 4 2 3" xfId="34898" xr:uid="{AD72ED42-C690-4AA8-89AE-A2BE5290563E}"/>
    <cellStyle name="Comma 2 3 2 4 3 4 3" xfId="12994" xr:uid="{51F08823-ABD0-44CD-B226-25BFCFBD6006}"/>
    <cellStyle name="Comma 2 3 2 4 3 4 3 2" xfId="49502" xr:uid="{13278312-B40F-4D3C-9B6F-0B159354A01F}"/>
    <cellStyle name="Comma 2 3 2 4 3 4 3 3" xfId="31248" xr:uid="{4ECE5AF1-81A4-4444-9FB8-36E5D927012C}"/>
    <cellStyle name="Comma 2 3 2 4 3 4 4" xfId="9344" xr:uid="{E19759FF-3E2F-4D52-AC46-DD76B36CDC5F}"/>
    <cellStyle name="Comma 2 3 2 4 3 4 4 2" xfId="45852" xr:uid="{BC4DCA34-89A3-4B82-80AD-2F6DE144DA61}"/>
    <cellStyle name="Comma 2 3 2 4 3 4 4 3" xfId="27598" xr:uid="{305295AD-A9D3-40A5-A6A3-F40A4CA9FC19}"/>
    <cellStyle name="Comma 2 3 2 4 3 4 5" xfId="5694" xr:uid="{6867FDF4-7BB5-46D8-81B6-AB42F03D3EDC}"/>
    <cellStyle name="Comma 2 3 2 4 3 4 5 2" xfId="42202" xr:uid="{BF2FC671-8ACA-4F48-9DB8-1CA4022E7CAC}"/>
    <cellStyle name="Comma 2 3 2 4 3 4 5 3" xfId="23948" xr:uid="{E3602755-BC7D-4877-9E62-F055395991F8}"/>
    <cellStyle name="Comma 2 3 2 4 3 4 6" xfId="38552" xr:uid="{535DD5C4-7DCF-4512-8760-9CC7AEA91867}"/>
    <cellStyle name="Comma 2 3 2 4 3 4 7" xfId="20298" xr:uid="{4646C390-A4D1-44C9-92D3-24CC23B48131}"/>
    <cellStyle name="Comma 2 3 2 4 3 5" xfId="1314" xr:uid="{BF9550D4-98E1-443C-86CA-BAB45C58A939}"/>
    <cellStyle name="Comma 2 3 2 4 3 5 2" xfId="15914" xr:uid="{3531DED6-7567-4BD4-8465-30578FA6A5F4}"/>
    <cellStyle name="Comma 2 3 2 4 3 5 2 2" xfId="52422" xr:uid="{2848C381-EE2B-44D8-9F8B-D30FC1D4ABE9}"/>
    <cellStyle name="Comma 2 3 2 4 3 5 2 3" xfId="34168" xr:uid="{25499FCB-66DA-4FD1-A1B1-7FFAD58EFED9}"/>
    <cellStyle name="Comma 2 3 2 4 3 5 3" xfId="12264" xr:uid="{23F87FC5-5BE3-4ECC-BE70-7D8843AD79CF}"/>
    <cellStyle name="Comma 2 3 2 4 3 5 3 2" xfId="48772" xr:uid="{74A440A2-1F2C-43F1-A7C3-BB567B8DC35D}"/>
    <cellStyle name="Comma 2 3 2 4 3 5 3 3" xfId="30518" xr:uid="{3C95283F-8015-48D4-8A6B-BD73D991BCCA}"/>
    <cellStyle name="Comma 2 3 2 4 3 5 4" xfId="8614" xr:uid="{7C0D6068-72EA-4462-9FA1-344A6604C62E}"/>
    <cellStyle name="Comma 2 3 2 4 3 5 4 2" xfId="45122" xr:uid="{6A99F681-D450-4685-BD97-F9D6EC42D567}"/>
    <cellStyle name="Comma 2 3 2 4 3 5 4 3" xfId="26868" xr:uid="{31E54E0B-0F6C-4C5B-97E3-A5F317E5849A}"/>
    <cellStyle name="Comma 2 3 2 4 3 5 5" xfId="4964" xr:uid="{DCBB0FA7-388E-4F89-8037-42AB25D76156}"/>
    <cellStyle name="Comma 2 3 2 4 3 5 5 2" xfId="41472" xr:uid="{00383832-B4B9-4ED5-8CAF-2DFBC346FCEC}"/>
    <cellStyle name="Comma 2 3 2 4 3 5 5 3" xfId="23218" xr:uid="{BC4E2AFA-9579-41F1-9379-A0B678AACA6B}"/>
    <cellStyle name="Comma 2 3 2 4 3 5 6" xfId="37822" xr:uid="{AD3908B1-6A13-451E-B57F-A2E0627AF316}"/>
    <cellStyle name="Comma 2 3 2 4 3 5 7" xfId="19568" xr:uid="{9E6888D7-6CE2-475E-9538-165EDC613808}"/>
    <cellStyle name="Comma 2 3 2 4 3 6" xfId="15184" xr:uid="{BF48F42E-E4B4-4E4C-9CFE-8F1CC943510A}"/>
    <cellStyle name="Comma 2 3 2 4 3 6 2" xfId="51692" xr:uid="{22EBF6E8-576E-496A-B1CC-470AF61676D6}"/>
    <cellStyle name="Comma 2 3 2 4 3 6 3" xfId="33438" xr:uid="{BAA0209A-370C-44B6-8CCA-A170667BB31A}"/>
    <cellStyle name="Comma 2 3 2 4 3 7" xfId="11534" xr:uid="{AFF3B2DB-9121-48F7-A92A-39A2DEF1AAE0}"/>
    <cellStyle name="Comma 2 3 2 4 3 7 2" xfId="48042" xr:uid="{7CA55BA8-DEE0-417E-9419-7FD5954C7B97}"/>
    <cellStyle name="Comma 2 3 2 4 3 7 3" xfId="29788" xr:uid="{A317FF5C-7489-4787-BF0D-327FA701E362}"/>
    <cellStyle name="Comma 2 3 2 4 3 8" xfId="7884" xr:uid="{4CC6F4F9-936B-493E-9F47-1F2CE9632E21}"/>
    <cellStyle name="Comma 2 3 2 4 3 8 2" xfId="44392" xr:uid="{4D53927E-630C-4C2A-BBD9-9CD8F02ED567}"/>
    <cellStyle name="Comma 2 3 2 4 3 8 3" xfId="26138" xr:uid="{DE6E8C4D-5865-4F6F-A05A-766C9D386F07}"/>
    <cellStyle name="Comma 2 3 2 4 3 9" xfId="4234" xr:uid="{2C3ABA2E-BB01-4C52-82E2-18B60DD356AD}"/>
    <cellStyle name="Comma 2 3 2 4 3 9 2" xfId="40742" xr:uid="{362702DF-7FB6-46A8-989F-F2524B77384B}"/>
    <cellStyle name="Comma 2 3 2 4 3 9 3" xfId="22488" xr:uid="{A220ABF4-9CA0-4EAC-927E-396A50E30C61}"/>
    <cellStyle name="Comma 2 3 2 4 4" xfId="480" xr:uid="{DAB6E560-ED58-47ED-87C4-2A7A5C994B26}"/>
    <cellStyle name="Comma 2 3 2 4 4 10" xfId="36988" xr:uid="{11080DB5-1CA2-4E76-8957-1B81123B8796}"/>
    <cellStyle name="Comma 2 3 2 4 4 11" xfId="18734" xr:uid="{7BE2A889-446B-4992-90AE-2B90E81B8472}"/>
    <cellStyle name="Comma 2 3 2 4 4 2" xfId="3400" xr:uid="{EB959853-3337-45B4-9FAD-9509619B3CFC}"/>
    <cellStyle name="Comma 2 3 2 4 4 2 2" xfId="18000" xr:uid="{6FEEF924-4200-4314-BDE0-DC74BE0D64A4}"/>
    <cellStyle name="Comma 2 3 2 4 4 2 2 2" xfId="54508" xr:uid="{F2A369D0-6F86-460E-A759-73BB730A940A}"/>
    <cellStyle name="Comma 2 3 2 4 4 2 2 3" xfId="36254" xr:uid="{D72AE74F-0E06-4D8F-BCC6-8996194FE582}"/>
    <cellStyle name="Comma 2 3 2 4 4 2 3" xfId="14350" xr:uid="{169CFD9A-B55D-453B-87CF-EA47B6E2958D}"/>
    <cellStyle name="Comma 2 3 2 4 4 2 3 2" xfId="50858" xr:uid="{2D8B2E85-10C2-456F-8662-F808526171D5}"/>
    <cellStyle name="Comma 2 3 2 4 4 2 3 3" xfId="32604" xr:uid="{416293E1-69EF-43A7-BEED-C56B422959B2}"/>
    <cellStyle name="Comma 2 3 2 4 4 2 4" xfId="10700" xr:uid="{107FDC21-F4FA-4E2E-9B66-38174101EF99}"/>
    <cellStyle name="Comma 2 3 2 4 4 2 4 2" xfId="47208" xr:uid="{C2115AA1-734F-4E88-82D0-2AD0E0247B23}"/>
    <cellStyle name="Comma 2 3 2 4 4 2 4 3" xfId="28954" xr:uid="{C01C5139-3987-44A4-9E4E-8AB7062E47DF}"/>
    <cellStyle name="Comma 2 3 2 4 4 2 5" xfId="7050" xr:uid="{92DAB8E4-E5D6-4CCE-AC89-DA5626AF4D98}"/>
    <cellStyle name="Comma 2 3 2 4 4 2 5 2" xfId="43558" xr:uid="{8D7DB217-152B-49DB-8047-637074E9DF94}"/>
    <cellStyle name="Comma 2 3 2 4 4 2 5 3" xfId="25304" xr:uid="{5F8B2923-3A86-4946-89F8-C0FFEFACAB91}"/>
    <cellStyle name="Comma 2 3 2 4 4 2 6" xfId="39908" xr:uid="{61CB1129-E8E0-4518-873B-8061DB43F5EF}"/>
    <cellStyle name="Comma 2 3 2 4 4 2 7" xfId="21654" xr:uid="{099ABEE6-4E2A-4630-84EA-9FA36F3F4F09}"/>
    <cellStyle name="Comma 2 3 2 4 4 3" xfId="2670" xr:uid="{41B15621-8E97-4061-BCE3-7733640C1AE3}"/>
    <cellStyle name="Comma 2 3 2 4 4 3 2" xfId="17270" xr:uid="{7C17E038-56CC-406D-88F9-F416604CB737}"/>
    <cellStyle name="Comma 2 3 2 4 4 3 2 2" xfId="53778" xr:uid="{F79D3F24-19D6-41B4-B724-896F274851B2}"/>
    <cellStyle name="Comma 2 3 2 4 4 3 2 3" xfId="35524" xr:uid="{FF0A322F-D667-429A-92C1-12561F1CEEF3}"/>
    <cellStyle name="Comma 2 3 2 4 4 3 3" xfId="13620" xr:uid="{3D836896-0BEF-410B-B291-C5F3A01C3F6E}"/>
    <cellStyle name="Comma 2 3 2 4 4 3 3 2" xfId="50128" xr:uid="{8BB024BA-87B5-4BB5-BE89-A17A97DEB2BF}"/>
    <cellStyle name="Comma 2 3 2 4 4 3 3 3" xfId="31874" xr:uid="{20F49E2A-9A5B-4CA0-B2DA-B597852CEB35}"/>
    <cellStyle name="Comma 2 3 2 4 4 3 4" xfId="9970" xr:uid="{412CEEE2-150B-4610-93AA-58E18E11495B}"/>
    <cellStyle name="Comma 2 3 2 4 4 3 4 2" xfId="46478" xr:uid="{C98F29F6-D025-4473-90C3-C337D9C34974}"/>
    <cellStyle name="Comma 2 3 2 4 4 3 4 3" xfId="28224" xr:uid="{527AA5E6-D318-46B9-A998-0616C27922A5}"/>
    <cellStyle name="Comma 2 3 2 4 4 3 5" xfId="6320" xr:uid="{2CBE1543-C142-420A-9EB8-A4DEF0D20FDD}"/>
    <cellStyle name="Comma 2 3 2 4 4 3 5 2" xfId="42828" xr:uid="{C948A4C5-4687-48C4-8C1F-7EEF4E7A621D}"/>
    <cellStyle name="Comma 2 3 2 4 4 3 5 3" xfId="24574" xr:uid="{B595ED05-DFB5-4074-8D98-19C5BA294620}"/>
    <cellStyle name="Comma 2 3 2 4 4 3 6" xfId="39178" xr:uid="{024902E5-2D7A-4B23-BCF0-8A5B1F6513FA}"/>
    <cellStyle name="Comma 2 3 2 4 4 3 7" xfId="20924" xr:uid="{D813A688-BCEB-4A22-8F46-F8CF3778F811}"/>
    <cellStyle name="Comma 2 3 2 4 4 4" xfId="1940" xr:uid="{92BB89E3-E522-43BE-AA64-20D1B5865ED5}"/>
    <cellStyle name="Comma 2 3 2 4 4 4 2" xfId="16540" xr:uid="{D091AC1B-77AF-4C8E-99B0-35C8244DBFF5}"/>
    <cellStyle name="Comma 2 3 2 4 4 4 2 2" xfId="53048" xr:uid="{05B8A3E2-C4D8-4D76-8A0B-185D8E0BE302}"/>
    <cellStyle name="Comma 2 3 2 4 4 4 2 3" xfId="34794" xr:uid="{E9CD5CA5-1A8A-4C02-BF1B-D1FC1ABFB957}"/>
    <cellStyle name="Comma 2 3 2 4 4 4 3" xfId="12890" xr:uid="{1DEE489F-765F-42F7-9A5A-11A80A1C06B9}"/>
    <cellStyle name="Comma 2 3 2 4 4 4 3 2" xfId="49398" xr:uid="{F69D83C6-6DCC-4AA6-86F5-D8ACB022CBBD}"/>
    <cellStyle name="Comma 2 3 2 4 4 4 3 3" xfId="31144" xr:uid="{3761AF79-EB6A-412B-8B68-C8003D28FA12}"/>
    <cellStyle name="Comma 2 3 2 4 4 4 4" xfId="9240" xr:uid="{1ACB6EB1-E3EE-4160-8619-FF5B9F6D8ED3}"/>
    <cellStyle name="Comma 2 3 2 4 4 4 4 2" xfId="45748" xr:uid="{1DD3948C-3C76-4A45-9446-56B44F580E73}"/>
    <cellStyle name="Comma 2 3 2 4 4 4 4 3" xfId="27494" xr:uid="{AF131415-FF62-428E-9B94-C9F7E306C8DE}"/>
    <cellStyle name="Comma 2 3 2 4 4 4 5" xfId="5590" xr:uid="{9A0198F2-C16E-4F2B-A5F3-E3FEB7BE443A}"/>
    <cellStyle name="Comma 2 3 2 4 4 4 5 2" xfId="42098" xr:uid="{9ECBEC51-D4B7-49E5-90B2-D48712BE28C8}"/>
    <cellStyle name="Comma 2 3 2 4 4 4 5 3" xfId="23844" xr:uid="{421986C3-4459-4AE2-87A0-72669BC2933F}"/>
    <cellStyle name="Comma 2 3 2 4 4 4 6" xfId="38448" xr:uid="{C9B602FB-C53F-4CBA-8D9D-9E2343DC88B8}"/>
    <cellStyle name="Comma 2 3 2 4 4 4 7" xfId="20194" xr:uid="{931687CD-1C14-4D75-BA4D-4456C7F03E79}"/>
    <cellStyle name="Comma 2 3 2 4 4 5" xfId="1210" xr:uid="{91895AAA-A382-4462-9EF6-A0418CEE06E1}"/>
    <cellStyle name="Comma 2 3 2 4 4 5 2" xfId="15810" xr:uid="{BB0A1D3C-0B4B-4BCE-9D3C-156FD5392F9B}"/>
    <cellStyle name="Comma 2 3 2 4 4 5 2 2" xfId="52318" xr:uid="{C4D03858-B572-457A-A212-A37137688219}"/>
    <cellStyle name="Comma 2 3 2 4 4 5 2 3" xfId="34064" xr:uid="{A898A88F-8FF5-4856-AFE4-C673F54EA148}"/>
    <cellStyle name="Comma 2 3 2 4 4 5 3" xfId="12160" xr:uid="{67B483E5-B4A3-4017-9CCC-38FE4F3B300B}"/>
    <cellStyle name="Comma 2 3 2 4 4 5 3 2" xfId="48668" xr:uid="{291DA38F-AF77-4A61-ADA2-883A17CBB27D}"/>
    <cellStyle name="Comma 2 3 2 4 4 5 3 3" xfId="30414" xr:uid="{4151056B-C0D8-4D5A-83B8-35C233C775ED}"/>
    <cellStyle name="Comma 2 3 2 4 4 5 4" xfId="8510" xr:uid="{96D7BC8D-4309-41F4-A4D0-75F1A14F150B}"/>
    <cellStyle name="Comma 2 3 2 4 4 5 4 2" xfId="45018" xr:uid="{04D36B3E-F38B-4505-9C41-762BF9F91A5E}"/>
    <cellStyle name="Comma 2 3 2 4 4 5 4 3" xfId="26764" xr:uid="{71842B3A-5843-4AA1-8BE7-E18048E209F0}"/>
    <cellStyle name="Comma 2 3 2 4 4 5 5" xfId="4860" xr:uid="{B5860AAB-FCE6-4D2A-8897-BCA33DF65494}"/>
    <cellStyle name="Comma 2 3 2 4 4 5 5 2" xfId="41368" xr:uid="{A769F1DC-77F5-43B6-AA72-B35E5B3900FD}"/>
    <cellStyle name="Comma 2 3 2 4 4 5 5 3" xfId="23114" xr:uid="{DE583E71-49D9-4CCB-AFEC-3B8317E507A1}"/>
    <cellStyle name="Comma 2 3 2 4 4 5 6" xfId="37718" xr:uid="{6446EEBE-48B6-4A95-A56E-E71C10A0BD3F}"/>
    <cellStyle name="Comma 2 3 2 4 4 5 7" xfId="19464" xr:uid="{3313416D-7395-4EE5-ACDE-FB9C70F337B6}"/>
    <cellStyle name="Comma 2 3 2 4 4 6" xfId="15080" xr:uid="{6886E5BE-C640-489B-B493-6124152EEE74}"/>
    <cellStyle name="Comma 2 3 2 4 4 6 2" xfId="51588" xr:uid="{23881280-6593-4441-AC93-2D2801EC2B99}"/>
    <cellStyle name="Comma 2 3 2 4 4 6 3" xfId="33334" xr:uid="{F3F47495-1B70-4CBA-9EAC-D49830184C21}"/>
    <cellStyle name="Comma 2 3 2 4 4 7" xfId="11430" xr:uid="{304472ED-B353-46A9-BCAB-9553D713F21F}"/>
    <cellStyle name="Comma 2 3 2 4 4 7 2" xfId="47938" xr:uid="{4409F485-A863-4628-9829-FCB4FE8B32DD}"/>
    <cellStyle name="Comma 2 3 2 4 4 7 3" xfId="29684" xr:uid="{DCE69FA4-FD6B-4EE2-A49F-0D3EC23022AD}"/>
    <cellStyle name="Comma 2 3 2 4 4 8" xfId="7780" xr:uid="{082A08A2-542B-4323-8F0B-DF0EB70BBB22}"/>
    <cellStyle name="Comma 2 3 2 4 4 8 2" xfId="44288" xr:uid="{4AD50ED2-B63C-46C2-AD6A-03625F2C06AC}"/>
    <cellStyle name="Comma 2 3 2 4 4 8 3" xfId="26034" xr:uid="{E301B36B-BBCA-4AFF-9498-092E379923C3}"/>
    <cellStyle name="Comma 2 3 2 4 4 9" xfId="4130" xr:uid="{4977D08E-A035-4308-86E7-3D288FADC637}"/>
    <cellStyle name="Comma 2 3 2 4 4 9 2" xfId="40638" xr:uid="{6E91568E-9EB1-4327-BBCD-82AF5D176A96}"/>
    <cellStyle name="Comma 2 3 2 4 4 9 3" xfId="22384" xr:uid="{34D0E6EF-4CA1-432F-9D59-F2E87FFF8FC6}"/>
    <cellStyle name="Comma 2 3 2 4 5" xfId="376" xr:uid="{C7A31F4F-8D63-4556-85F9-57AB48ACC3BC}"/>
    <cellStyle name="Comma 2 3 2 4 5 10" xfId="36884" xr:uid="{86B3BB8E-D07E-44EB-882D-06851F34556E}"/>
    <cellStyle name="Comma 2 3 2 4 5 11" xfId="18630" xr:uid="{3D03A600-07A1-4FFC-94ED-AB00512BEB4F}"/>
    <cellStyle name="Comma 2 3 2 4 5 2" xfId="3296" xr:uid="{3FE3C8A5-F214-4A7F-88FB-0E048FC3C63A}"/>
    <cellStyle name="Comma 2 3 2 4 5 2 2" xfId="17896" xr:uid="{2D808AA3-34CB-4B38-BCCE-922F7871F578}"/>
    <cellStyle name="Comma 2 3 2 4 5 2 2 2" xfId="54404" xr:uid="{EE667BAE-0071-4FDC-82FB-6AF4CFB7D081}"/>
    <cellStyle name="Comma 2 3 2 4 5 2 2 3" xfId="36150" xr:uid="{D2DABF9C-0D62-420F-A75C-1D42ABA11B6B}"/>
    <cellStyle name="Comma 2 3 2 4 5 2 3" xfId="14246" xr:uid="{36E94EC2-BBE3-4934-8088-8570959F84C6}"/>
    <cellStyle name="Comma 2 3 2 4 5 2 3 2" xfId="50754" xr:uid="{863E22A7-68DC-468D-B3E6-13D0CA2B2A86}"/>
    <cellStyle name="Comma 2 3 2 4 5 2 3 3" xfId="32500" xr:uid="{6FBACB6F-6D7F-49EF-BBAC-699631AFAD4B}"/>
    <cellStyle name="Comma 2 3 2 4 5 2 4" xfId="10596" xr:uid="{1C2F2645-E72B-4746-9CAE-A75D962C5BC7}"/>
    <cellStyle name="Comma 2 3 2 4 5 2 4 2" xfId="47104" xr:uid="{A67AF499-0BF4-46D8-8EE3-17A0F9E7FA10}"/>
    <cellStyle name="Comma 2 3 2 4 5 2 4 3" xfId="28850" xr:uid="{094DEF81-E7F3-4581-A0BB-705AE21073FD}"/>
    <cellStyle name="Comma 2 3 2 4 5 2 5" xfId="6946" xr:uid="{8B804994-F800-4AE9-A4E8-BDD11EB5C1AC}"/>
    <cellStyle name="Comma 2 3 2 4 5 2 5 2" xfId="43454" xr:uid="{4DB1E3B1-2939-4057-8FB4-AABCB9B36429}"/>
    <cellStyle name="Comma 2 3 2 4 5 2 5 3" xfId="25200" xr:uid="{3C7DF0CC-FF15-4B70-A016-E670B17C10B2}"/>
    <cellStyle name="Comma 2 3 2 4 5 2 6" xfId="39804" xr:uid="{0D465127-D3A3-4474-A7E4-94E78715A4D1}"/>
    <cellStyle name="Comma 2 3 2 4 5 2 7" xfId="21550" xr:uid="{5B3B16C2-52D2-4FDA-B1D8-813CEC2D1AA1}"/>
    <cellStyle name="Comma 2 3 2 4 5 3" xfId="2566" xr:uid="{E8E39277-DAF8-489B-941E-2CB28073ADC4}"/>
    <cellStyle name="Comma 2 3 2 4 5 3 2" xfId="17166" xr:uid="{86B34BEB-568A-4116-9687-D1CB02AB8FDF}"/>
    <cellStyle name="Comma 2 3 2 4 5 3 2 2" xfId="53674" xr:uid="{BA53DA48-7E6B-4747-A20B-80E6F158AAE4}"/>
    <cellStyle name="Comma 2 3 2 4 5 3 2 3" xfId="35420" xr:uid="{587EC33F-77DC-409A-A5A2-9B573ABB9CE5}"/>
    <cellStyle name="Comma 2 3 2 4 5 3 3" xfId="13516" xr:uid="{A4AA2A06-D56D-44C3-AA46-2B5C36AAA4E2}"/>
    <cellStyle name="Comma 2 3 2 4 5 3 3 2" xfId="50024" xr:uid="{30AD97D1-CC4C-4C44-B0F5-162004BF3491}"/>
    <cellStyle name="Comma 2 3 2 4 5 3 3 3" xfId="31770" xr:uid="{1B52B08F-AE2E-4375-B863-E3B911B0C000}"/>
    <cellStyle name="Comma 2 3 2 4 5 3 4" xfId="9866" xr:uid="{F1A25B98-C536-4760-A49B-6D38B75C3052}"/>
    <cellStyle name="Comma 2 3 2 4 5 3 4 2" xfId="46374" xr:uid="{A008FE56-9E4A-4C45-ACE1-3D398E687A08}"/>
    <cellStyle name="Comma 2 3 2 4 5 3 4 3" xfId="28120" xr:uid="{6F9F3A91-C352-4BED-A031-93A610789357}"/>
    <cellStyle name="Comma 2 3 2 4 5 3 5" xfId="6216" xr:uid="{EEE5CEA5-391D-484E-953C-C6A85AE61891}"/>
    <cellStyle name="Comma 2 3 2 4 5 3 5 2" xfId="42724" xr:uid="{F695BFEB-8375-4BC9-870D-C18E72392EB3}"/>
    <cellStyle name="Comma 2 3 2 4 5 3 5 3" xfId="24470" xr:uid="{36201DC6-00D2-449A-A5EB-6C69CDBC6988}"/>
    <cellStyle name="Comma 2 3 2 4 5 3 6" xfId="39074" xr:uid="{517303BD-FCAB-43C6-B386-62DA854A3C9D}"/>
    <cellStyle name="Comma 2 3 2 4 5 3 7" xfId="20820" xr:uid="{DFDD84CA-308A-4AB1-AC31-D43BEC5066F3}"/>
    <cellStyle name="Comma 2 3 2 4 5 4" xfId="1836" xr:uid="{583A0FBD-F385-4120-A444-83B63925E0B6}"/>
    <cellStyle name="Comma 2 3 2 4 5 4 2" xfId="16436" xr:uid="{26C1E703-3D6F-4FE4-8574-FE17AA15099C}"/>
    <cellStyle name="Comma 2 3 2 4 5 4 2 2" xfId="52944" xr:uid="{D139E812-5F20-4825-8DEB-CC5DD4D98715}"/>
    <cellStyle name="Comma 2 3 2 4 5 4 2 3" xfId="34690" xr:uid="{FE199EB5-FC8F-4E5E-A104-EABEB6F5978A}"/>
    <cellStyle name="Comma 2 3 2 4 5 4 3" xfId="12786" xr:uid="{8B6358EA-15C5-427A-AC2E-D51B1CFCA414}"/>
    <cellStyle name="Comma 2 3 2 4 5 4 3 2" xfId="49294" xr:uid="{CCBD039D-F035-421B-B563-D6B72ED8BDF4}"/>
    <cellStyle name="Comma 2 3 2 4 5 4 3 3" xfId="31040" xr:uid="{52244FBA-ACB4-4A04-88F3-0C91D740FFDA}"/>
    <cellStyle name="Comma 2 3 2 4 5 4 4" xfId="9136" xr:uid="{EC6BB547-AA8C-472B-83BF-2AC4DAD0D483}"/>
    <cellStyle name="Comma 2 3 2 4 5 4 4 2" xfId="45644" xr:uid="{4C05815C-5AB4-45D5-9289-EC8FD49ABB46}"/>
    <cellStyle name="Comma 2 3 2 4 5 4 4 3" xfId="27390" xr:uid="{2C79B4D4-949B-4E15-8644-3EA54437432A}"/>
    <cellStyle name="Comma 2 3 2 4 5 4 5" xfId="5486" xr:uid="{AD82105C-D195-4DD7-B899-CD14EB3178BF}"/>
    <cellStyle name="Comma 2 3 2 4 5 4 5 2" xfId="41994" xr:uid="{2EBD0923-3A9E-496E-BF58-28103CFF200E}"/>
    <cellStyle name="Comma 2 3 2 4 5 4 5 3" xfId="23740" xr:uid="{69158648-7F41-4AF9-BB8B-EC2D7FC52673}"/>
    <cellStyle name="Comma 2 3 2 4 5 4 6" xfId="38344" xr:uid="{1517981A-4AC8-4A98-B098-6B9172C3DB74}"/>
    <cellStyle name="Comma 2 3 2 4 5 4 7" xfId="20090" xr:uid="{64F6B26B-96F6-47A9-826A-576C958E03C2}"/>
    <cellStyle name="Comma 2 3 2 4 5 5" xfId="1106" xr:uid="{112DB4E2-549F-4B55-A0DB-B8125B147675}"/>
    <cellStyle name="Comma 2 3 2 4 5 5 2" xfId="15706" xr:uid="{F875EA0E-92E7-4332-9860-3802F42B6E9C}"/>
    <cellStyle name="Comma 2 3 2 4 5 5 2 2" xfId="52214" xr:uid="{1A2AB966-1AE4-48F2-B607-7DAC79084225}"/>
    <cellStyle name="Comma 2 3 2 4 5 5 2 3" xfId="33960" xr:uid="{34E156CE-0155-4AA0-89DA-26F4C5E5C9A4}"/>
    <cellStyle name="Comma 2 3 2 4 5 5 3" xfId="12056" xr:uid="{7DF8AF9D-CB91-4652-A677-3A739AEB48DA}"/>
    <cellStyle name="Comma 2 3 2 4 5 5 3 2" xfId="48564" xr:uid="{3AC24458-737D-42AA-A7E6-4A2D6FE4A253}"/>
    <cellStyle name="Comma 2 3 2 4 5 5 3 3" xfId="30310" xr:uid="{6B0D290B-D686-4302-AB36-E8E1F2175450}"/>
    <cellStyle name="Comma 2 3 2 4 5 5 4" xfId="8406" xr:uid="{FFE7A2BB-69CB-4EB0-867F-EDCA55762334}"/>
    <cellStyle name="Comma 2 3 2 4 5 5 4 2" xfId="44914" xr:uid="{CE7D0413-6FFB-4D5D-9454-3F73D5ED0058}"/>
    <cellStyle name="Comma 2 3 2 4 5 5 4 3" xfId="26660" xr:uid="{558EAA00-C5EC-4E55-9673-176FF323F1F9}"/>
    <cellStyle name="Comma 2 3 2 4 5 5 5" xfId="4756" xr:uid="{D6C12C3E-2714-4D4C-BA47-BF03220AE3BC}"/>
    <cellStyle name="Comma 2 3 2 4 5 5 5 2" xfId="41264" xr:uid="{D0F12474-644E-4818-A565-669544840383}"/>
    <cellStyle name="Comma 2 3 2 4 5 5 5 3" xfId="23010" xr:uid="{902422D9-C01E-4450-B56B-931883C59B8B}"/>
    <cellStyle name="Comma 2 3 2 4 5 5 6" xfId="37614" xr:uid="{EDF9F503-AFC0-4886-AFEA-183E0854E258}"/>
    <cellStyle name="Comma 2 3 2 4 5 5 7" xfId="19360" xr:uid="{52E52078-88A5-4E92-A664-A2D3CEFF913F}"/>
    <cellStyle name="Comma 2 3 2 4 5 6" xfId="14976" xr:uid="{E164E4F5-38CA-442D-923A-F49EBDFD2528}"/>
    <cellStyle name="Comma 2 3 2 4 5 6 2" xfId="51484" xr:uid="{55943C74-E0F3-41EC-A6C2-0D7C6720850E}"/>
    <cellStyle name="Comma 2 3 2 4 5 6 3" xfId="33230" xr:uid="{5DBA0BB2-6F25-416A-A771-16EFD4C33C72}"/>
    <cellStyle name="Comma 2 3 2 4 5 7" xfId="11326" xr:uid="{FCBC9082-DB89-4523-B906-ED80E34C8D7A}"/>
    <cellStyle name="Comma 2 3 2 4 5 7 2" xfId="47834" xr:uid="{7A6A024B-A47D-41E0-B0D8-56A63B08C43B}"/>
    <cellStyle name="Comma 2 3 2 4 5 7 3" xfId="29580" xr:uid="{3979DB00-5CD8-4939-8624-83C042EFE6A9}"/>
    <cellStyle name="Comma 2 3 2 4 5 8" xfId="7676" xr:uid="{BEEF9CAF-CB3E-4919-9C76-755F858E5E37}"/>
    <cellStyle name="Comma 2 3 2 4 5 8 2" xfId="44184" xr:uid="{8E9E4709-5DD1-45FF-9E4B-CA31326F474E}"/>
    <cellStyle name="Comma 2 3 2 4 5 8 3" xfId="25930" xr:uid="{B9399882-9573-47AD-8B0B-311F83D0BF94}"/>
    <cellStyle name="Comma 2 3 2 4 5 9" xfId="4026" xr:uid="{2A5C0E22-FCBA-4DCE-8834-D50C0860EED6}"/>
    <cellStyle name="Comma 2 3 2 4 5 9 2" xfId="40534" xr:uid="{08B0D4BA-9B07-47A1-95D0-685CF8F56095}"/>
    <cellStyle name="Comma 2 3 2 4 5 9 3" xfId="22280" xr:uid="{FF81CBC7-BE1F-4593-B3AE-D1BA784AC569}"/>
    <cellStyle name="Comma 2 3 2 4 6" xfId="272" xr:uid="{F2F4E477-796D-48E9-A66E-CF51296C7586}"/>
    <cellStyle name="Comma 2 3 2 4 6 10" xfId="36780" xr:uid="{BDEBC8FC-22C9-43AE-B861-6D66396CB3B8}"/>
    <cellStyle name="Comma 2 3 2 4 6 11" xfId="18526" xr:uid="{949FADDE-787C-4922-9AE1-4BAA7F6DB11C}"/>
    <cellStyle name="Comma 2 3 2 4 6 2" xfId="3192" xr:uid="{8D92B826-AF33-4067-9468-B885B72887B5}"/>
    <cellStyle name="Comma 2 3 2 4 6 2 2" xfId="17792" xr:uid="{EC9E32A4-37E1-4EA1-B951-7C77857D2D26}"/>
    <cellStyle name="Comma 2 3 2 4 6 2 2 2" xfId="54300" xr:uid="{4554EBCD-A626-4F27-AF17-F2D360F099E0}"/>
    <cellStyle name="Comma 2 3 2 4 6 2 2 3" xfId="36046" xr:uid="{07804D0A-33E4-41C2-84AA-6CB25F6B1DA1}"/>
    <cellStyle name="Comma 2 3 2 4 6 2 3" xfId="14142" xr:uid="{12B715FB-D643-4D5D-90B8-5675F039D04D}"/>
    <cellStyle name="Comma 2 3 2 4 6 2 3 2" xfId="50650" xr:uid="{247CE4C7-D0CF-4944-9FC7-DF265C67D272}"/>
    <cellStyle name="Comma 2 3 2 4 6 2 3 3" xfId="32396" xr:uid="{431BCA15-4752-4F03-8C0A-AC704BB3FBD8}"/>
    <cellStyle name="Comma 2 3 2 4 6 2 4" xfId="10492" xr:uid="{2DC93FA3-F057-4CEB-AC99-C91C1CF73FD8}"/>
    <cellStyle name="Comma 2 3 2 4 6 2 4 2" xfId="47000" xr:uid="{9E3172F3-2CE3-41DF-97EC-A640CC925419}"/>
    <cellStyle name="Comma 2 3 2 4 6 2 4 3" xfId="28746" xr:uid="{5426D79D-AF5C-4DF6-A726-15245AC5B9AD}"/>
    <cellStyle name="Comma 2 3 2 4 6 2 5" xfId="6842" xr:uid="{6E447986-542B-4278-9248-66E3D193A01E}"/>
    <cellStyle name="Comma 2 3 2 4 6 2 5 2" xfId="43350" xr:uid="{2322D773-69CB-4D3A-A127-896389ECDECB}"/>
    <cellStyle name="Comma 2 3 2 4 6 2 5 3" xfId="25096" xr:uid="{CA5054EE-45FE-46E4-9847-51FE2EB32167}"/>
    <cellStyle name="Comma 2 3 2 4 6 2 6" xfId="39700" xr:uid="{657716FA-225F-4BED-ADEC-3E4241E60D84}"/>
    <cellStyle name="Comma 2 3 2 4 6 2 7" xfId="21446" xr:uid="{BCAA902E-7750-4F83-B540-CE970B6C1F65}"/>
    <cellStyle name="Comma 2 3 2 4 6 3" xfId="2462" xr:uid="{36DE89B9-D50D-415B-B2C5-E651B9F7F448}"/>
    <cellStyle name="Comma 2 3 2 4 6 3 2" xfId="17062" xr:uid="{E78450AB-EDEB-4DCB-B7E6-FFD7F42F17E2}"/>
    <cellStyle name="Comma 2 3 2 4 6 3 2 2" xfId="53570" xr:uid="{7520FED5-E2A8-444C-AF22-160C206207CF}"/>
    <cellStyle name="Comma 2 3 2 4 6 3 2 3" xfId="35316" xr:uid="{2175C7AD-E6CF-4BE3-90E7-969E603274CD}"/>
    <cellStyle name="Comma 2 3 2 4 6 3 3" xfId="13412" xr:uid="{6187D1ED-09A6-4A78-B984-20720C21BB76}"/>
    <cellStyle name="Comma 2 3 2 4 6 3 3 2" xfId="49920" xr:uid="{38B1C1EB-E8FB-4B32-960A-FF12FB633371}"/>
    <cellStyle name="Comma 2 3 2 4 6 3 3 3" xfId="31666" xr:uid="{D8C2AB95-13AE-4674-B953-CE16C39B0246}"/>
    <cellStyle name="Comma 2 3 2 4 6 3 4" xfId="9762" xr:uid="{2ACE074D-D693-49C2-8895-82192B151654}"/>
    <cellStyle name="Comma 2 3 2 4 6 3 4 2" xfId="46270" xr:uid="{8701B3A9-5FC6-4184-BBA5-BF35D21574B8}"/>
    <cellStyle name="Comma 2 3 2 4 6 3 4 3" xfId="28016" xr:uid="{14F47689-9EA6-4F35-95A6-604062342AC7}"/>
    <cellStyle name="Comma 2 3 2 4 6 3 5" xfId="6112" xr:uid="{EDF42BDD-6392-4704-BE44-8A73599E98DA}"/>
    <cellStyle name="Comma 2 3 2 4 6 3 5 2" xfId="42620" xr:uid="{DDF163BB-AE0E-428E-B753-F66031B624F8}"/>
    <cellStyle name="Comma 2 3 2 4 6 3 5 3" xfId="24366" xr:uid="{C0DC75A9-7A66-4E20-9D9B-2BD97A79BE25}"/>
    <cellStyle name="Comma 2 3 2 4 6 3 6" xfId="38970" xr:uid="{01CB26A2-6210-40E3-A704-4F3245ACC746}"/>
    <cellStyle name="Comma 2 3 2 4 6 3 7" xfId="20716" xr:uid="{06B1C6FC-EC1C-4C7A-8454-2F445D346C84}"/>
    <cellStyle name="Comma 2 3 2 4 6 4" xfId="1732" xr:uid="{F7B15F6A-EA3A-44DE-8769-4ED5EE4BE623}"/>
    <cellStyle name="Comma 2 3 2 4 6 4 2" xfId="16332" xr:uid="{2761C235-8872-4822-8874-11ECEBC20715}"/>
    <cellStyle name="Comma 2 3 2 4 6 4 2 2" xfId="52840" xr:uid="{0103C6E7-CCDF-49E4-9A0C-FFCB52315042}"/>
    <cellStyle name="Comma 2 3 2 4 6 4 2 3" xfId="34586" xr:uid="{1C1E5052-9AEF-4714-8014-3633B02F1A8D}"/>
    <cellStyle name="Comma 2 3 2 4 6 4 3" xfId="12682" xr:uid="{E3CABF85-9FF7-4FF5-9C9A-900FD51700DB}"/>
    <cellStyle name="Comma 2 3 2 4 6 4 3 2" xfId="49190" xr:uid="{ACED7AD5-ED78-46CA-AAA8-6E6D8B467ACA}"/>
    <cellStyle name="Comma 2 3 2 4 6 4 3 3" xfId="30936" xr:uid="{7127BC17-7171-48B9-A19E-6AEB3CF7906C}"/>
    <cellStyle name="Comma 2 3 2 4 6 4 4" xfId="9032" xr:uid="{7B686CC9-BD71-4073-A8B2-D5141995D8A6}"/>
    <cellStyle name="Comma 2 3 2 4 6 4 4 2" xfId="45540" xr:uid="{168E26BF-C726-45DD-80C5-021626C95D39}"/>
    <cellStyle name="Comma 2 3 2 4 6 4 4 3" xfId="27286" xr:uid="{74EA56BD-164C-484D-BC73-8EC3F8D35335}"/>
    <cellStyle name="Comma 2 3 2 4 6 4 5" xfId="5382" xr:uid="{ECF8ACE1-0F8B-4441-906C-B26A79FD39E4}"/>
    <cellStyle name="Comma 2 3 2 4 6 4 5 2" xfId="41890" xr:uid="{552BAD1C-B870-4271-9D0B-59F7C4739557}"/>
    <cellStyle name="Comma 2 3 2 4 6 4 5 3" xfId="23636" xr:uid="{F4466CAB-A57D-4D92-A342-467EE742BA3D}"/>
    <cellStyle name="Comma 2 3 2 4 6 4 6" xfId="38240" xr:uid="{3CB7C999-B5C6-460A-992F-91E947B5B3A3}"/>
    <cellStyle name="Comma 2 3 2 4 6 4 7" xfId="19986" xr:uid="{7278A8D3-1A65-49E3-AFA0-7D0B19F7745E}"/>
    <cellStyle name="Comma 2 3 2 4 6 5" xfId="1002" xr:uid="{66B6D158-79D8-49DA-B363-496825E1F32C}"/>
    <cellStyle name="Comma 2 3 2 4 6 5 2" xfId="15602" xr:uid="{C80A78D8-7DB0-4945-AE8C-BEB41C64981E}"/>
    <cellStyle name="Comma 2 3 2 4 6 5 2 2" xfId="52110" xr:uid="{F8D879B1-3D58-4400-A0D9-36A205673418}"/>
    <cellStyle name="Comma 2 3 2 4 6 5 2 3" xfId="33856" xr:uid="{559CC3D4-D93C-4DDC-8876-AB02BC9CB9B1}"/>
    <cellStyle name="Comma 2 3 2 4 6 5 3" xfId="11952" xr:uid="{77E28484-59BE-4D06-909B-E3EC198EE5CE}"/>
    <cellStyle name="Comma 2 3 2 4 6 5 3 2" xfId="48460" xr:uid="{E4D8DDF9-FF97-4425-820E-84B7D9F5C525}"/>
    <cellStyle name="Comma 2 3 2 4 6 5 3 3" xfId="30206" xr:uid="{1DFA0686-9211-48F0-8195-0C94BA3F7908}"/>
    <cellStyle name="Comma 2 3 2 4 6 5 4" xfId="8302" xr:uid="{976EF9CF-52DD-4DAC-BD9C-82F98309DD95}"/>
    <cellStyle name="Comma 2 3 2 4 6 5 4 2" xfId="44810" xr:uid="{98646766-C60B-4FD5-8F60-167687654A7D}"/>
    <cellStyle name="Comma 2 3 2 4 6 5 4 3" xfId="26556" xr:uid="{77F3E474-D2E8-4713-8F49-A7827B71CEFB}"/>
    <cellStyle name="Comma 2 3 2 4 6 5 5" xfId="4652" xr:uid="{567F5C86-2FE7-4DD3-A484-835BF879D1D8}"/>
    <cellStyle name="Comma 2 3 2 4 6 5 5 2" xfId="41160" xr:uid="{4C68354E-6CFF-400F-B468-F6599475B214}"/>
    <cellStyle name="Comma 2 3 2 4 6 5 5 3" xfId="22906" xr:uid="{6E829B7D-EDED-4819-89A2-318446A48089}"/>
    <cellStyle name="Comma 2 3 2 4 6 5 6" xfId="37510" xr:uid="{5FB8C14D-1175-4AA3-948A-B3898086956B}"/>
    <cellStyle name="Comma 2 3 2 4 6 5 7" xfId="19256" xr:uid="{5EA91B9D-E128-4DE3-B764-847BFB60B862}"/>
    <cellStyle name="Comma 2 3 2 4 6 6" xfId="14872" xr:uid="{77DFE62F-99D6-4FCC-A601-9759BDE2FE9B}"/>
    <cellStyle name="Comma 2 3 2 4 6 6 2" xfId="51380" xr:uid="{395A0C68-878D-4792-9CA4-373F501A6B08}"/>
    <cellStyle name="Comma 2 3 2 4 6 6 3" xfId="33126" xr:uid="{597675B9-6D66-4E14-950C-4BD45D721F2E}"/>
    <cellStyle name="Comma 2 3 2 4 6 7" xfId="11222" xr:uid="{EB3F1402-B6B4-466A-A1CA-CDD1A54070CB}"/>
    <cellStyle name="Comma 2 3 2 4 6 7 2" xfId="47730" xr:uid="{C813FAE5-D25F-4106-8FAC-6231E5A9E400}"/>
    <cellStyle name="Comma 2 3 2 4 6 7 3" xfId="29476" xr:uid="{639C5E50-FD28-4E33-B9F8-86A77A3DEF42}"/>
    <cellStyle name="Comma 2 3 2 4 6 8" xfId="7572" xr:uid="{08AD2DCA-FF21-4A75-9434-271000B36CF3}"/>
    <cellStyle name="Comma 2 3 2 4 6 8 2" xfId="44080" xr:uid="{18183CF9-0D26-49B7-B5DC-4EC98110D3BB}"/>
    <cellStyle name="Comma 2 3 2 4 6 8 3" xfId="25826" xr:uid="{57A40BCA-5826-49F8-94FE-6481C7B13BCE}"/>
    <cellStyle name="Comma 2 3 2 4 6 9" xfId="3922" xr:uid="{373EAE35-A21C-4FAB-96BA-D497D9A10FD2}"/>
    <cellStyle name="Comma 2 3 2 4 6 9 2" xfId="40430" xr:uid="{977D73C8-4B0A-42F6-8D50-D9E39254ECDB}"/>
    <cellStyle name="Comma 2 3 2 4 6 9 3" xfId="22176" xr:uid="{3E2440B5-B68C-4CC8-A384-10AB5A22C358}"/>
    <cellStyle name="Comma 2 3 2 4 7" xfId="168" xr:uid="{9545900E-EBE5-4E50-BD72-585EF7DB37CB}"/>
    <cellStyle name="Comma 2 3 2 4 7 10" xfId="36676" xr:uid="{416355E1-4317-4538-9431-8FBAD2365BFB}"/>
    <cellStyle name="Comma 2 3 2 4 7 11" xfId="18422" xr:uid="{7BC4F309-B0A0-4394-BC7D-2EBA059282B6}"/>
    <cellStyle name="Comma 2 3 2 4 7 2" xfId="3088" xr:uid="{CD14AEDF-80DD-4A33-B7CA-B88D3F2F9CA4}"/>
    <cellStyle name="Comma 2 3 2 4 7 2 2" xfId="17688" xr:uid="{CDB6A1D6-E94E-4425-A68B-1B3F14ADFF4C}"/>
    <cellStyle name="Comma 2 3 2 4 7 2 2 2" xfId="54196" xr:uid="{3DBF6376-2E94-45E3-A966-C525BA796BDE}"/>
    <cellStyle name="Comma 2 3 2 4 7 2 2 3" xfId="35942" xr:uid="{D2C36923-DF2A-4DBD-BDA1-AD765AA300BD}"/>
    <cellStyle name="Comma 2 3 2 4 7 2 3" xfId="14038" xr:uid="{341FC600-7FF5-4466-A722-0C9DA2EA4EC4}"/>
    <cellStyle name="Comma 2 3 2 4 7 2 3 2" xfId="50546" xr:uid="{BA7AE15F-25FD-4E24-8C43-25461EE2DA3A}"/>
    <cellStyle name="Comma 2 3 2 4 7 2 3 3" xfId="32292" xr:uid="{A241CDFE-21CF-4149-955C-16DAC2765078}"/>
    <cellStyle name="Comma 2 3 2 4 7 2 4" xfId="10388" xr:uid="{415D97DD-74E3-4DB5-A62E-700A511D9534}"/>
    <cellStyle name="Comma 2 3 2 4 7 2 4 2" xfId="46896" xr:uid="{BE6B9891-53C8-4801-A9B8-FC41CA6E0BE1}"/>
    <cellStyle name="Comma 2 3 2 4 7 2 4 3" xfId="28642" xr:uid="{7332BF1F-655A-46F6-9C4C-A572D2867DE5}"/>
    <cellStyle name="Comma 2 3 2 4 7 2 5" xfId="6738" xr:uid="{F03FC9C0-07F8-4DEB-A343-B2C109C1A05D}"/>
    <cellStyle name="Comma 2 3 2 4 7 2 5 2" xfId="43246" xr:uid="{A4AA6D0A-A187-447D-AD85-7607EB2DC85B}"/>
    <cellStyle name="Comma 2 3 2 4 7 2 5 3" xfId="24992" xr:uid="{9DDC8657-CF5F-4130-A57B-5EC1A7AC773D}"/>
    <cellStyle name="Comma 2 3 2 4 7 2 6" xfId="39596" xr:uid="{43B74687-127F-4730-A54C-5729A458B50C}"/>
    <cellStyle name="Comma 2 3 2 4 7 2 7" xfId="21342" xr:uid="{56C47925-F34E-44A4-96AC-608AEE5988EA}"/>
    <cellStyle name="Comma 2 3 2 4 7 3" xfId="2358" xr:uid="{2441E6DB-A95F-4CD6-A798-7E5D6264B4BF}"/>
    <cellStyle name="Comma 2 3 2 4 7 3 2" xfId="16958" xr:uid="{97660FEF-4157-4400-BBFA-BFF6E6734BF2}"/>
    <cellStyle name="Comma 2 3 2 4 7 3 2 2" xfId="53466" xr:uid="{DBBA0773-D6DA-471F-9464-ED5AB06683F8}"/>
    <cellStyle name="Comma 2 3 2 4 7 3 2 3" xfId="35212" xr:uid="{D09D7E56-192D-4976-A82E-B8A3EDAE1A44}"/>
    <cellStyle name="Comma 2 3 2 4 7 3 3" xfId="13308" xr:uid="{301F3F3B-A6C9-4EAC-BFBF-7F93661B58C6}"/>
    <cellStyle name="Comma 2 3 2 4 7 3 3 2" xfId="49816" xr:uid="{E28ACB82-2CC1-4B3E-8D94-D55534042B83}"/>
    <cellStyle name="Comma 2 3 2 4 7 3 3 3" xfId="31562" xr:uid="{B998CEA1-F948-490B-B7FD-A2620C9F6B9C}"/>
    <cellStyle name="Comma 2 3 2 4 7 3 4" xfId="9658" xr:uid="{422FD921-E94E-419F-B3FD-4369675DDD77}"/>
    <cellStyle name="Comma 2 3 2 4 7 3 4 2" xfId="46166" xr:uid="{BE529828-1146-40B9-8C82-E10F0E9A25E3}"/>
    <cellStyle name="Comma 2 3 2 4 7 3 4 3" xfId="27912" xr:uid="{A79F0C7A-E037-45B1-9CC2-5EC7891B435C}"/>
    <cellStyle name="Comma 2 3 2 4 7 3 5" xfId="6008" xr:uid="{EA96A744-2280-45BB-A405-AD7139BA5CF1}"/>
    <cellStyle name="Comma 2 3 2 4 7 3 5 2" xfId="42516" xr:uid="{8456DDFF-B08B-4949-94B5-F820BB060D09}"/>
    <cellStyle name="Comma 2 3 2 4 7 3 5 3" xfId="24262" xr:uid="{A1065546-11C3-494C-894E-85F850FF0F27}"/>
    <cellStyle name="Comma 2 3 2 4 7 3 6" xfId="38866" xr:uid="{E2266E72-0ADF-4A99-863F-C10E89ABAD6E}"/>
    <cellStyle name="Comma 2 3 2 4 7 3 7" xfId="20612" xr:uid="{68D31A8D-6CBF-486C-8EAE-0C57DB05217A}"/>
    <cellStyle name="Comma 2 3 2 4 7 4" xfId="1628" xr:uid="{6448FEB3-5D86-4418-9C46-33BF072C449D}"/>
    <cellStyle name="Comma 2 3 2 4 7 4 2" xfId="16228" xr:uid="{E7DDC28F-67E5-4343-9DBE-CEB6321263B9}"/>
    <cellStyle name="Comma 2 3 2 4 7 4 2 2" xfId="52736" xr:uid="{825B3C08-B0DD-4B91-9584-D7CAE5DC122D}"/>
    <cellStyle name="Comma 2 3 2 4 7 4 2 3" xfId="34482" xr:uid="{8709D005-56C2-49C3-8A91-7FDE09652D49}"/>
    <cellStyle name="Comma 2 3 2 4 7 4 3" xfId="12578" xr:uid="{5C201091-D976-496F-BFEA-6452A79A9B4E}"/>
    <cellStyle name="Comma 2 3 2 4 7 4 3 2" xfId="49086" xr:uid="{6C862BE2-F320-4691-9A9F-6834B8A165BE}"/>
    <cellStyle name="Comma 2 3 2 4 7 4 3 3" xfId="30832" xr:uid="{EBB56866-1E38-47B6-B3D9-9FF17898165C}"/>
    <cellStyle name="Comma 2 3 2 4 7 4 4" xfId="8928" xr:uid="{2A3F0714-C331-4040-9E52-47BBADDABC11}"/>
    <cellStyle name="Comma 2 3 2 4 7 4 4 2" xfId="45436" xr:uid="{31C3435B-3321-418B-8A55-6933181B69CD}"/>
    <cellStyle name="Comma 2 3 2 4 7 4 4 3" xfId="27182" xr:uid="{5C748860-CCE5-4AE0-AD73-5C1FA258CCBE}"/>
    <cellStyle name="Comma 2 3 2 4 7 4 5" xfId="5278" xr:uid="{C016714D-3239-4BB6-AAB8-BEC533B7D5FE}"/>
    <cellStyle name="Comma 2 3 2 4 7 4 5 2" xfId="41786" xr:uid="{9D71833A-5B62-4153-8282-61AD2BD7F4C6}"/>
    <cellStyle name="Comma 2 3 2 4 7 4 5 3" xfId="23532" xr:uid="{0982C347-6FC0-421C-AB5D-39A617745684}"/>
    <cellStyle name="Comma 2 3 2 4 7 4 6" xfId="38136" xr:uid="{3A241C4B-9244-4DA7-81F9-8D89E1DB2270}"/>
    <cellStyle name="Comma 2 3 2 4 7 4 7" xfId="19882" xr:uid="{3ADD88A3-47C3-4CBC-859A-65D4FD54BC39}"/>
    <cellStyle name="Comma 2 3 2 4 7 5" xfId="898" xr:uid="{6CE77717-DA69-4476-8CD0-9A092264AE3B}"/>
    <cellStyle name="Comma 2 3 2 4 7 5 2" xfId="15498" xr:uid="{C073BD6E-D43C-4E04-B21E-68078875040E}"/>
    <cellStyle name="Comma 2 3 2 4 7 5 2 2" xfId="52006" xr:uid="{8D720811-BB5F-4CD3-BC06-23B85C795351}"/>
    <cellStyle name="Comma 2 3 2 4 7 5 2 3" xfId="33752" xr:uid="{EB97901E-7BF2-4394-85D8-B4FF5882EF40}"/>
    <cellStyle name="Comma 2 3 2 4 7 5 3" xfId="11848" xr:uid="{BCBF6CA2-8658-4EBB-9A21-B1BDF9231330}"/>
    <cellStyle name="Comma 2 3 2 4 7 5 3 2" xfId="48356" xr:uid="{F51871A0-BDE5-41B1-91B4-2DC706FC284B}"/>
    <cellStyle name="Comma 2 3 2 4 7 5 3 3" xfId="30102" xr:uid="{8227890E-9348-44DE-AE99-66E4DE533CB7}"/>
    <cellStyle name="Comma 2 3 2 4 7 5 4" xfId="8198" xr:uid="{8E1EC625-571E-4697-80BA-9C658D1FDB67}"/>
    <cellStyle name="Comma 2 3 2 4 7 5 4 2" xfId="44706" xr:uid="{9E957C48-7F9D-47FB-B88F-83A90609995E}"/>
    <cellStyle name="Comma 2 3 2 4 7 5 4 3" xfId="26452" xr:uid="{1D82A049-F117-4D23-BA96-DDECE56A39DE}"/>
    <cellStyle name="Comma 2 3 2 4 7 5 5" xfId="4548" xr:uid="{6F64D9E7-5E8D-4356-A16E-8FA7577AC747}"/>
    <cellStyle name="Comma 2 3 2 4 7 5 5 2" xfId="41056" xr:uid="{C1E90F94-503E-4320-B587-B4242FC91A82}"/>
    <cellStyle name="Comma 2 3 2 4 7 5 5 3" xfId="22802" xr:uid="{31A1EE36-1C98-4E3F-9C2D-53C0D56A55A4}"/>
    <cellStyle name="Comma 2 3 2 4 7 5 6" xfId="37406" xr:uid="{3F925975-F756-47E3-A50C-40D4E847B9DF}"/>
    <cellStyle name="Comma 2 3 2 4 7 5 7" xfId="19152" xr:uid="{6E66420B-9AEF-4E36-AE15-EFA165ABC3A1}"/>
    <cellStyle name="Comma 2 3 2 4 7 6" xfId="14768" xr:uid="{B75434B0-66EF-46E3-BBE1-117175314CE0}"/>
    <cellStyle name="Comma 2 3 2 4 7 6 2" xfId="51276" xr:uid="{DF2B6695-2370-48EE-A056-00D58C0D8A2C}"/>
    <cellStyle name="Comma 2 3 2 4 7 6 3" xfId="33022" xr:uid="{7EEE8D7E-413F-4305-8208-14B270C80443}"/>
    <cellStyle name="Comma 2 3 2 4 7 7" xfId="11118" xr:uid="{577DD4C3-D6D8-4B94-BE5F-F4ABE528D357}"/>
    <cellStyle name="Comma 2 3 2 4 7 7 2" xfId="47626" xr:uid="{52988E94-32CA-44FA-9050-F09501A87EC2}"/>
    <cellStyle name="Comma 2 3 2 4 7 7 3" xfId="29372" xr:uid="{6CAAE98A-DB38-435D-BF53-4837BCABBB41}"/>
    <cellStyle name="Comma 2 3 2 4 7 8" xfId="7468" xr:uid="{81225BEE-91BF-426E-878C-2296FCF171C0}"/>
    <cellStyle name="Comma 2 3 2 4 7 8 2" xfId="43976" xr:uid="{A6CBBFB0-2D77-4376-8A7B-06183F20F4F6}"/>
    <cellStyle name="Comma 2 3 2 4 7 8 3" xfId="25722" xr:uid="{AB45875F-72FD-4019-9254-7E64D222CF2A}"/>
    <cellStyle name="Comma 2 3 2 4 7 9" xfId="3818" xr:uid="{17340DB8-C504-46EB-98CA-B93B191A5751}"/>
    <cellStyle name="Comma 2 3 2 4 7 9 2" xfId="40326" xr:uid="{6A40AF94-C7AA-4680-BA35-60D23713EEA1}"/>
    <cellStyle name="Comma 2 3 2 4 7 9 3" xfId="22072" xr:uid="{0258918A-72EF-416C-92FB-15D9FE74736A}"/>
    <cellStyle name="Comma 2 3 2 4 8" xfId="2984" xr:uid="{779E1995-9151-42FA-A638-D2C0E228E06F}"/>
    <cellStyle name="Comma 2 3 2 4 8 2" xfId="17584" xr:uid="{60ABA91C-E934-4B52-9835-DE8227855DCE}"/>
    <cellStyle name="Comma 2 3 2 4 8 2 2" xfId="54092" xr:uid="{91AB60A5-055F-4F17-ACBC-47FE70A92F00}"/>
    <cellStyle name="Comma 2 3 2 4 8 2 3" xfId="35838" xr:uid="{D8FBA836-2F73-4A3D-A4AD-869098AE5ED8}"/>
    <cellStyle name="Comma 2 3 2 4 8 3" xfId="13934" xr:uid="{CE78C048-E01B-47B1-9457-6EA81A9A1C9E}"/>
    <cellStyle name="Comma 2 3 2 4 8 3 2" xfId="50442" xr:uid="{CCCA35B0-F2D6-45CD-85FC-027931F6FF72}"/>
    <cellStyle name="Comma 2 3 2 4 8 3 3" xfId="32188" xr:uid="{BEC4B77F-6A2B-4F1B-B98A-BB3A83C5BE07}"/>
    <cellStyle name="Comma 2 3 2 4 8 4" xfId="10284" xr:uid="{5BA45642-9D01-4C02-9039-A794DB627643}"/>
    <cellStyle name="Comma 2 3 2 4 8 4 2" xfId="46792" xr:uid="{AB29473B-B116-417D-A98E-A040FBF190BB}"/>
    <cellStyle name="Comma 2 3 2 4 8 4 3" xfId="28538" xr:uid="{F90E078E-933A-4BBD-8FB3-F98AD723D0EC}"/>
    <cellStyle name="Comma 2 3 2 4 8 5" xfId="6634" xr:uid="{7AD41776-23FC-4892-8315-1E3C7B6B4568}"/>
    <cellStyle name="Comma 2 3 2 4 8 5 2" xfId="43142" xr:uid="{1566B6C2-AB69-414B-A4F6-CB2D5EB1A501}"/>
    <cellStyle name="Comma 2 3 2 4 8 5 3" xfId="24888" xr:uid="{1E500362-EECC-4823-AAD9-01C927914869}"/>
    <cellStyle name="Comma 2 3 2 4 8 6" xfId="39492" xr:uid="{B757463E-C288-41BD-9EEA-316572F6A978}"/>
    <cellStyle name="Comma 2 3 2 4 8 7" xfId="21238" xr:uid="{50925602-B89F-49E8-B877-FD34622A00F9}"/>
    <cellStyle name="Comma 2 3 2 4 9" xfId="2254" xr:uid="{AE227D35-8CB7-4492-ACA5-18D79D3DEF7A}"/>
    <cellStyle name="Comma 2 3 2 4 9 2" xfId="16854" xr:uid="{450A78C5-A1CC-436A-B3BB-A56EAF2400C2}"/>
    <cellStyle name="Comma 2 3 2 4 9 2 2" xfId="53362" xr:uid="{727A81D3-4B2A-4404-BE50-F887B46000B6}"/>
    <cellStyle name="Comma 2 3 2 4 9 2 3" xfId="35108" xr:uid="{02CF3949-2266-48E4-A265-350DA1300206}"/>
    <cellStyle name="Comma 2 3 2 4 9 3" xfId="13204" xr:uid="{536B4505-4DDF-4388-BB64-9AB7D77B50F2}"/>
    <cellStyle name="Comma 2 3 2 4 9 3 2" xfId="49712" xr:uid="{D8C4D4B4-AC47-4912-B432-B498C54C33A9}"/>
    <cellStyle name="Comma 2 3 2 4 9 3 3" xfId="31458" xr:uid="{44872BBA-DE9A-448D-98B0-9DC18C6DC96E}"/>
    <cellStyle name="Comma 2 3 2 4 9 4" xfId="9554" xr:uid="{CF3556A0-595E-4B4D-9C55-34BB764BCB60}"/>
    <cellStyle name="Comma 2 3 2 4 9 4 2" xfId="46062" xr:uid="{66ADB9DD-154E-4E6D-A87B-2C2FDAEBB1AE}"/>
    <cellStyle name="Comma 2 3 2 4 9 4 3" xfId="27808" xr:uid="{78817C81-FD42-4B84-B833-9F15F49465BE}"/>
    <cellStyle name="Comma 2 3 2 4 9 5" xfId="5904" xr:uid="{0EF41321-AD0D-4F10-A9E8-CBFCE396CCCD}"/>
    <cellStyle name="Comma 2 3 2 4 9 5 2" xfId="42412" xr:uid="{00F1EDB2-3884-40F0-9DB2-9B30198FDEAC}"/>
    <cellStyle name="Comma 2 3 2 4 9 5 3" xfId="24158" xr:uid="{B73C001B-BA40-4D66-B990-61CA92B532C8}"/>
    <cellStyle name="Comma 2 3 2 4 9 6" xfId="38762" xr:uid="{4414E523-338E-403A-973E-D953E4DC6C40}"/>
    <cellStyle name="Comma 2 3 2 4 9 7" xfId="20508" xr:uid="{6C218783-E9A0-445B-93BD-EED04656597D}"/>
    <cellStyle name="Comma 2 3 2 5" xfId="656" xr:uid="{09D263D8-66B1-4275-B931-616612D39C82}"/>
    <cellStyle name="Comma 2 3 2 5 10" xfId="37164" xr:uid="{E54E2D35-EB05-47EA-A2EB-1FC0758819A4}"/>
    <cellStyle name="Comma 2 3 2 5 11" xfId="18910" xr:uid="{76DE071C-F688-4079-A7F9-157A97934F70}"/>
    <cellStyle name="Comma 2 3 2 5 2" xfId="3576" xr:uid="{849AE249-9358-4C4F-B2EF-4EC098360151}"/>
    <cellStyle name="Comma 2 3 2 5 2 2" xfId="18176" xr:uid="{FACEAD00-A4F3-4515-99B1-26D745098EF2}"/>
    <cellStyle name="Comma 2 3 2 5 2 2 2" xfId="54684" xr:uid="{22C02650-43CF-431E-894F-A4595961A7AB}"/>
    <cellStyle name="Comma 2 3 2 5 2 2 3" xfId="36430" xr:uid="{C79C319B-080A-441B-9CBE-2CA84EA98617}"/>
    <cellStyle name="Comma 2 3 2 5 2 3" xfId="14526" xr:uid="{33A47958-02A2-42AE-80E2-5C50F036786F}"/>
    <cellStyle name="Comma 2 3 2 5 2 3 2" xfId="51034" xr:uid="{62BACFE8-CF38-4426-868C-071418C7493D}"/>
    <cellStyle name="Comma 2 3 2 5 2 3 3" xfId="32780" xr:uid="{4041702F-B510-4AEF-945A-C5A4EDE0A9C9}"/>
    <cellStyle name="Comma 2 3 2 5 2 4" xfId="10876" xr:uid="{C4C08BC0-32FD-4B62-B708-52157A8B4F44}"/>
    <cellStyle name="Comma 2 3 2 5 2 4 2" xfId="47384" xr:uid="{9D7D6BE3-27BC-40D2-B21C-C3779BD8857B}"/>
    <cellStyle name="Comma 2 3 2 5 2 4 3" xfId="29130" xr:uid="{EAFC56C0-0EBA-44C0-83D7-910063C6D97B}"/>
    <cellStyle name="Comma 2 3 2 5 2 5" xfId="7226" xr:uid="{77C8666C-04C6-4A60-BD85-E9449F9F9E69}"/>
    <cellStyle name="Comma 2 3 2 5 2 5 2" xfId="43734" xr:uid="{DE72C407-11A3-4D32-8F70-F413B9AE70F2}"/>
    <cellStyle name="Comma 2 3 2 5 2 5 3" xfId="25480" xr:uid="{A3FBDBD9-4AB4-4120-9948-D8FB904609D0}"/>
    <cellStyle name="Comma 2 3 2 5 2 6" xfId="40084" xr:uid="{4CA32768-564B-466D-9971-7BEF08458084}"/>
    <cellStyle name="Comma 2 3 2 5 2 7" xfId="21830" xr:uid="{069D1654-F6DC-4543-B069-373E4AA05402}"/>
    <cellStyle name="Comma 2 3 2 5 3" xfId="2846" xr:uid="{D7DD31E6-A0A7-425D-A679-74B31F52A0B0}"/>
    <cellStyle name="Comma 2 3 2 5 3 2" xfId="17446" xr:uid="{58C4EFA6-4BC3-49E1-9D0A-A933C820E76B}"/>
    <cellStyle name="Comma 2 3 2 5 3 2 2" xfId="53954" xr:uid="{D4C37292-D86B-49BA-996C-E8F7124617A3}"/>
    <cellStyle name="Comma 2 3 2 5 3 2 3" xfId="35700" xr:uid="{3AC9F134-72A2-4F28-9471-42F983B72228}"/>
    <cellStyle name="Comma 2 3 2 5 3 3" xfId="13796" xr:uid="{68941A2C-16FF-449E-8ADA-3A80F4FAB75D}"/>
    <cellStyle name="Comma 2 3 2 5 3 3 2" xfId="50304" xr:uid="{6E1B6027-2428-4BF8-94A6-268ACC2A0A87}"/>
    <cellStyle name="Comma 2 3 2 5 3 3 3" xfId="32050" xr:uid="{B9021C4B-429B-41FF-84F4-45EC02FE06FC}"/>
    <cellStyle name="Comma 2 3 2 5 3 4" xfId="10146" xr:uid="{8E195EEC-8F1A-4883-807D-AE61F7928E68}"/>
    <cellStyle name="Comma 2 3 2 5 3 4 2" xfId="46654" xr:uid="{ECD2D03C-533F-41D1-892D-66E46136B2BA}"/>
    <cellStyle name="Comma 2 3 2 5 3 4 3" xfId="28400" xr:uid="{23EFCCA3-B86C-4CE6-82E5-9330F56E6115}"/>
    <cellStyle name="Comma 2 3 2 5 3 5" xfId="6496" xr:uid="{EB7B71C2-71EA-494B-8977-9F4495040852}"/>
    <cellStyle name="Comma 2 3 2 5 3 5 2" xfId="43004" xr:uid="{E3FC2878-5D4E-4CC5-BE8B-6730CB094722}"/>
    <cellStyle name="Comma 2 3 2 5 3 5 3" xfId="24750" xr:uid="{F62B43B2-D25D-488A-928D-EF445EBD6A18}"/>
    <cellStyle name="Comma 2 3 2 5 3 6" xfId="39354" xr:uid="{9B8233F7-B3B5-4677-9C29-3926495692F7}"/>
    <cellStyle name="Comma 2 3 2 5 3 7" xfId="21100" xr:uid="{CDEAEFE6-8BDD-4AD4-981F-3DE6C099C109}"/>
    <cellStyle name="Comma 2 3 2 5 4" xfId="2116" xr:uid="{2FB9964F-A84D-42C3-8C5C-B1830DA82EFA}"/>
    <cellStyle name="Comma 2 3 2 5 4 2" xfId="16716" xr:uid="{5B40FA8D-215E-465E-BFCC-29789722FA75}"/>
    <cellStyle name="Comma 2 3 2 5 4 2 2" xfId="53224" xr:uid="{101A0BFD-55F4-477C-8DF1-62CAE58B8857}"/>
    <cellStyle name="Comma 2 3 2 5 4 2 3" xfId="34970" xr:uid="{6B1493BF-9C32-474F-BF06-CF19BFA9F844}"/>
    <cellStyle name="Comma 2 3 2 5 4 3" xfId="13066" xr:uid="{65B76E51-6C73-4425-A3E7-2782FC6497FD}"/>
    <cellStyle name="Comma 2 3 2 5 4 3 2" xfId="49574" xr:uid="{6358712F-8033-4555-BE44-4ACFD40DAEC9}"/>
    <cellStyle name="Comma 2 3 2 5 4 3 3" xfId="31320" xr:uid="{614F6DC6-3A72-424F-825E-3651FAD9E37E}"/>
    <cellStyle name="Comma 2 3 2 5 4 4" xfId="9416" xr:uid="{C9213667-D73E-42D8-991F-636235524978}"/>
    <cellStyle name="Comma 2 3 2 5 4 4 2" xfId="45924" xr:uid="{651FD674-CAA8-461D-8D91-A926C08296F4}"/>
    <cellStyle name="Comma 2 3 2 5 4 4 3" xfId="27670" xr:uid="{C4533C06-344B-4E1F-98BD-28AB8A55DA6B}"/>
    <cellStyle name="Comma 2 3 2 5 4 5" xfId="5766" xr:uid="{D07579F2-A826-4EB0-BA61-5DA622FE4706}"/>
    <cellStyle name="Comma 2 3 2 5 4 5 2" xfId="42274" xr:uid="{B5BCDF7A-D8A7-4886-B5DE-66A6F508D5AB}"/>
    <cellStyle name="Comma 2 3 2 5 4 5 3" xfId="24020" xr:uid="{0DEE1989-C096-4F7D-806C-C665F564964A}"/>
    <cellStyle name="Comma 2 3 2 5 4 6" xfId="38624" xr:uid="{941C941B-24C4-407F-BDBF-A92F83E8670F}"/>
    <cellStyle name="Comma 2 3 2 5 4 7" xfId="20370" xr:uid="{E189B88F-726E-4B39-BF99-AE5903AB13DB}"/>
    <cellStyle name="Comma 2 3 2 5 5" xfId="1386" xr:uid="{465C084C-D12C-4720-8F9A-0E54235B9A13}"/>
    <cellStyle name="Comma 2 3 2 5 5 2" xfId="15986" xr:uid="{EFE89DA3-D684-470E-86D3-7374076F982F}"/>
    <cellStyle name="Comma 2 3 2 5 5 2 2" xfId="52494" xr:uid="{35B6F3FD-82F2-4887-9A02-FA8E821659E3}"/>
    <cellStyle name="Comma 2 3 2 5 5 2 3" xfId="34240" xr:uid="{365F6603-B3A0-4B9F-AC37-8788AF4CCC21}"/>
    <cellStyle name="Comma 2 3 2 5 5 3" xfId="12336" xr:uid="{A6F419B0-E367-406C-A1E0-865655544EED}"/>
    <cellStyle name="Comma 2 3 2 5 5 3 2" xfId="48844" xr:uid="{767FB603-8B07-4D40-B271-200E185ACC60}"/>
    <cellStyle name="Comma 2 3 2 5 5 3 3" xfId="30590" xr:uid="{15BE4AA5-A67E-4D35-AB2F-C36C0F368EB6}"/>
    <cellStyle name="Comma 2 3 2 5 5 4" xfId="8686" xr:uid="{9CED9732-2945-4EDF-8500-9C17E8890531}"/>
    <cellStyle name="Comma 2 3 2 5 5 4 2" xfId="45194" xr:uid="{45E27356-AD62-481B-9B4B-2AD569D199F8}"/>
    <cellStyle name="Comma 2 3 2 5 5 4 3" xfId="26940" xr:uid="{F22F4A2D-86E8-44F4-B41B-BA369B8D1519}"/>
    <cellStyle name="Comma 2 3 2 5 5 5" xfId="5036" xr:uid="{8ED96EF2-8DED-45FA-8524-690BB25CC7A8}"/>
    <cellStyle name="Comma 2 3 2 5 5 5 2" xfId="41544" xr:uid="{4CFA2180-08FB-4E24-96CF-53A35347F343}"/>
    <cellStyle name="Comma 2 3 2 5 5 5 3" xfId="23290" xr:uid="{CFD4BB4F-F9D8-4A92-8B15-AB18BBADBDEC}"/>
    <cellStyle name="Comma 2 3 2 5 5 6" xfId="37894" xr:uid="{31354EB9-AA01-4B5D-85B4-69D1F3DC9DCA}"/>
    <cellStyle name="Comma 2 3 2 5 5 7" xfId="19640" xr:uid="{713743EA-A5F7-4E74-B23B-5333E726617E}"/>
    <cellStyle name="Comma 2 3 2 5 6" xfId="15256" xr:uid="{9A3541D4-B48B-4803-8480-ED864053E50D}"/>
    <cellStyle name="Comma 2 3 2 5 6 2" xfId="51764" xr:uid="{52141F48-A13B-4CAA-9B31-B6B5B6BCF50D}"/>
    <cellStyle name="Comma 2 3 2 5 6 3" xfId="33510" xr:uid="{10A6FB48-66C8-4CF1-B9E3-7287876215BB}"/>
    <cellStyle name="Comma 2 3 2 5 7" xfId="11606" xr:uid="{069EF865-1AF1-4B35-9F96-0167465F3593}"/>
    <cellStyle name="Comma 2 3 2 5 7 2" xfId="48114" xr:uid="{4A6F3874-633C-45B0-914B-2B65730C3B0B}"/>
    <cellStyle name="Comma 2 3 2 5 7 3" xfId="29860" xr:uid="{2439A70D-DEAA-4CDD-AC09-2B6E11B4AB88}"/>
    <cellStyle name="Comma 2 3 2 5 8" xfId="7956" xr:uid="{34F82C20-9434-40A3-B9B0-81DE36EB7DE9}"/>
    <cellStyle name="Comma 2 3 2 5 8 2" xfId="44464" xr:uid="{11F93C6B-F72B-4552-9B8F-CD9B782BEDCA}"/>
    <cellStyle name="Comma 2 3 2 5 8 3" xfId="26210" xr:uid="{F23D6FEB-89B3-41F2-9FA9-C1E2BA8C25EC}"/>
    <cellStyle name="Comma 2 3 2 5 9" xfId="4306" xr:uid="{F7C0FC15-1981-4409-A678-2286E9DF8682}"/>
    <cellStyle name="Comma 2 3 2 5 9 2" xfId="40814" xr:uid="{569B2AA4-EA69-430A-9F46-763D99C53612}"/>
    <cellStyle name="Comma 2 3 2 5 9 3" xfId="22560" xr:uid="{B5A7CF3B-876C-40B6-8AEA-133DB44814B1}"/>
    <cellStyle name="Comma 2 3 2 6" xfId="552" xr:uid="{72AA81C0-5120-43F5-BB64-2E166F6C2528}"/>
    <cellStyle name="Comma 2 3 2 6 10" xfId="37060" xr:uid="{69A58D4A-BB92-40D9-A998-92ABAE896CB2}"/>
    <cellStyle name="Comma 2 3 2 6 11" xfId="18806" xr:uid="{E853735E-6C9F-4426-B2A6-96267AA532BA}"/>
    <cellStyle name="Comma 2 3 2 6 2" xfId="3472" xr:uid="{EF371D9E-D78F-4026-BB00-CBA32AD77911}"/>
    <cellStyle name="Comma 2 3 2 6 2 2" xfId="18072" xr:uid="{45CF4679-5089-4496-A77E-F628A5E06CD0}"/>
    <cellStyle name="Comma 2 3 2 6 2 2 2" xfId="54580" xr:uid="{7F5DAEFB-797F-40A1-BE86-E924EEA0AE80}"/>
    <cellStyle name="Comma 2 3 2 6 2 2 3" xfId="36326" xr:uid="{B758F844-A161-480B-AD00-4D3DE0F20BF8}"/>
    <cellStyle name="Comma 2 3 2 6 2 3" xfId="14422" xr:uid="{64F2215F-3690-4AD0-8DDA-536B682C9788}"/>
    <cellStyle name="Comma 2 3 2 6 2 3 2" xfId="50930" xr:uid="{5BE54B6A-C87A-4B63-813A-E8332F3DD7C2}"/>
    <cellStyle name="Comma 2 3 2 6 2 3 3" xfId="32676" xr:uid="{1832274C-48FC-403B-B910-274015AC42CF}"/>
    <cellStyle name="Comma 2 3 2 6 2 4" xfId="10772" xr:uid="{DB74E2C4-9DE7-44DA-BF47-72FF3ABCE7F1}"/>
    <cellStyle name="Comma 2 3 2 6 2 4 2" xfId="47280" xr:uid="{DF3B986F-43BF-4B23-B624-A9564CBB16F3}"/>
    <cellStyle name="Comma 2 3 2 6 2 4 3" xfId="29026" xr:uid="{5CA17937-97EB-46F2-9454-653BA4AF1491}"/>
    <cellStyle name="Comma 2 3 2 6 2 5" xfId="7122" xr:uid="{52680299-E146-425B-961C-8DCD8C9DAA15}"/>
    <cellStyle name="Comma 2 3 2 6 2 5 2" xfId="43630" xr:uid="{26F61587-5DD0-4429-A1E9-3CFC7358E797}"/>
    <cellStyle name="Comma 2 3 2 6 2 5 3" xfId="25376" xr:uid="{FC33B6B0-E0A9-438B-BFD8-C0BEF796CC0A}"/>
    <cellStyle name="Comma 2 3 2 6 2 6" xfId="39980" xr:uid="{4954A5AE-5848-4BDF-B46E-50577E629DAB}"/>
    <cellStyle name="Comma 2 3 2 6 2 7" xfId="21726" xr:uid="{16AA7E53-5968-46E2-B181-9C69E70A684D}"/>
    <cellStyle name="Comma 2 3 2 6 3" xfId="2742" xr:uid="{A0364478-3C60-4649-93A3-C3A912A3A936}"/>
    <cellStyle name="Comma 2 3 2 6 3 2" xfId="17342" xr:uid="{0B934759-BEEA-4611-B234-CC9C2A97E1A3}"/>
    <cellStyle name="Comma 2 3 2 6 3 2 2" xfId="53850" xr:uid="{94B329C2-02D0-4ABB-B3F5-CB3B044F95BD}"/>
    <cellStyle name="Comma 2 3 2 6 3 2 3" xfId="35596" xr:uid="{6BB40D83-DB40-4BAA-AB94-01C9F56DB370}"/>
    <cellStyle name="Comma 2 3 2 6 3 3" xfId="13692" xr:uid="{E8E52880-959E-4E5D-8687-2F55E97B1487}"/>
    <cellStyle name="Comma 2 3 2 6 3 3 2" xfId="50200" xr:uid="{C1BB0EF4-1D56-4DEB-8A06-21A0326C39ED}"/>
    <cellStyle name="Comma 2 3 2 6 3 3 3" xfId="31946" xr:uid="{C7CEED7D-7DA9-448F-A1C0-580E5B3F4AC4}"/>
    <cellStyle name="Comma 2 3 2 6 3 4" xfId="10042" xr:uid="{5A100A3B-B034-49C8-981B-696F6872145A}"/>
    <cellStyle name="Comma 2 3 2 6 3 4 2" xfId="46550" xr:uid="{F56386D9-0774-45B4-8AA3-A014A4ED4DB8}"/>
    <cellStyle name="Comma 2 3 2 6 3 4 3" xfId="28296" xr:uid="{D56D35DC-4C9D-4187-82F6-6D2801901926}"/>
    <cellStyle name="Comma 2 3 2 6 3 5" xfId="6392" xr:uid="{DFA274A2-532D-402B-BCE8-4E62DE324520}"/>
    <cellStyle name="Comma 2 3 2 6 3 5 2" xfId="42900" xr:uid="{40967618-8416-488D-ADF5-6185071FAFD2}"/>
    <cellStyle name="Comma 2 3 2 6 3 5 3" xfId="24646" xr:uid="{57D6B609-30CD-449E-A469-28C0F41DDEB7}"/>
    <cellStyle name="Comma 2 3 2 6 3 6" xfId="39250" xr:uid="{1FA075AF-B8E3-4755-A285-E618F671DFE7}"/>
    <cellStyle name="Comma 2 3 2 6 3 7" xfId="20996" xr:uid="{9B7A35BD-B595-4F04-9F8D-1D7DC95B8999}"/>
    <cellStyle name="Comma 2 3 2 6 4" xfId="2012" xr:uid="{4D109001-FCA5-4A7A-9508-2062645D85D4}"/>
    <cellStyle name="Comma 2 3 2 6 4 2" xfId="16612" xr:uid="{FCC1157F-7495-4D00-A28B-907C07254C7F}"/>
    <cellStyle name="Comma 2 3 2 6 4 2 2" xfId="53120" xr:uid="{1C648923-F72D-456D-B556-8116464C0AEA}"/>
    <cellStyle name="Comma 2 3 2 6 4 2 3" xfId="34866" xr:uid="{F57BC7B2-D800-42E1-9DD3-B37C948DA204}"/>
    <cellStyle name="Comma 2 3 2 6 4 3" xfId="12962" xr:uid="{F29C121C-9413-4B86-9256-16185273043D}"/>
    <cellStyle name="Comma 2 3 2 6 4 3 2" xfId="49470" xr:uid="{3F4F33BA-0DDB-4709-9734-5BEA03B6965C}"/>
    <cellStyle name="Comma 2 3 2 6 4 3 3" xfId="31216" xr:uid="{468938D4-5182-4B4A-9021-C433936F80FE}"/>
    <cellStyle name="Comma 2 3 2 6 4 4" xfId="9312" xr:uid="{A61994B9-8267-442F-ABBF-A13A0D9B1F24}"/>
    <cellStyle name="Comma 2 3 2 6 4 4 2" xfId="45820" xr:uid="{87BDCE39-D496-4305-8731-699CB67833BB}"/>
    <cellStyle name="Comma 2 3 2 6 4 4 3" xfId="27566" xr:uid="{008842D5-3C5A-4B74-A341-814A29605168}"/>
    <cellStyle name="Comma 2 3 2 6 4 5" xfId="5662" xr:uid="{41000169-9D7E-4B23-96EF-9334DAD254BF}"/>
    <cellStyle name="Comma 2 3 2 6 4 5 2" xfId="42170" xr:uid="{301C77BC-7775-4140-82E7-CDEBA1172345}"/>
    <cellStyle name="Comma 2 3 2 6 4 5 3" xfId="23916" xr:uid="{322A1986-5658-4D38-8DC7-8CEBA3349F7F}"/>
    <cellStyle name="Comma 2 3 2 6 4 6" xfId="38520" xr:uid="{4C68F0E1-3272-4354-A52B-E3DAA13DB8A3}"/>
    <cellStyle name="Comma 2 3 2 6 4 7" xfId="20266" xr:uid="{61B489FB-ADE0-4337-9BF1-9C0653AB0ECD}"/>
    <cellStyle name="Comma 2 3 2 6 5" xfId="1282" xr:uid="{4B823576-9790-4D25-8830-73442EE3C04A}"/>
    <cellStyle name="Comma 2 3 2 6 5 2" xfId="15882" xr:uid="{911E49F3-68EE-46FD-BBF1-A5C047DE75D6}"/>
    <cellStyle name="Comma 2 3 2 6 5 2 2" xfId="52390" xr:uid="{B1B77625-2D5C-425F-8C4C-6255CD9619C6}"/>
    <cellStyle name="Comma 2 3 2 6 5 2 3" xfId="34136" xr:uid="{0D82A53A-97CA-4EED-9A21-905C1EE0DCE2}"/>
    <cellStyle name="Comma 2 3 2 6 5 3" xfId="12232" xr:uid="{F473E07A-7DCE-4CA3-8A36-940821E14C60}"/>
    <cellStyle name="Comma 2 3 2 6 5 3 2" xfId="48740" xr:uid="{A6A6B594-AE67-4B44-A771-310A06E29D8A}"/>
    <cellStyle name="Comma 2 3 2 6 5 3 3" xfId="30486" xr:uid="{843892FD-DF6C-452D-9842-006042AEF840}"/>
    <cellStyle name="Comma 2 3 2 6 5 4" xfId="8582" xr:uid="{3CFFF5CE-69D0-4A7A-91AA-2B5544898A79}"/>
    <cellStyle name="Comma 2 3 2 6 5 4 2" xfId="45090" xr:uid="{13FFB956-31DF-48EE-8602-987273679D8B}"/>
    <cellStyle name="Comma 2 3 2 6 5 4 3" xfId="26836" xr:uid="{DA069E86-F149-4C4F-BE8B-FF3B83255378}"/>
    <cellStyle name="Comma 2 3 2 6 5 5" xfId="4932" xr:uid="{B3F04048-ED8E-4B4E-8B8F-999346E8AB8B}"/>
    <cellStyle name="Comma 2 3 2 6 5 5 2" xfId="41440" xr:uid="{7A5D8AF6-2E6E-43BC-9353-D39865EBF356}"/>
    <cellStyle name="Comma 2 3 2 6 5 5 3" xfId="23186" xr:uid="{95C13060-1858-49E9-BD67-710BEE93FFB7}"/>
    <cellStyle name="Comma 2 3 2 6 5 6" xfId="37790" xr:uid="{977155BD-8614-4D7D-8EBC-5FC4A70BB53F}"/>
    <cellStyle name="Comma 2 3 2 6 5 7" xfId="19536" xr:uid="{F564B69A-A895-4CE8-9F26-4C7BC5688CC7}"/>
    <cellStyle name="Comma 2 3 2 6 6" xfId="15152" xr:uid="{83B0FFCA-90E7-4658-B397-1FF6C236315C}"/>
    <cellStyle name="Comma 2 3 2 6 6 2" xfId="51660" xr:uid="{4C98B536-EB8C-4E42-9539-7A628D80AA60}"/>
    <cellStyle name="Comma 2 3 2 6 6 3" xfId="33406" xr:uid="{92AD7300-4EA4-40FD-8777-6CDC2D701063}"/>
    <cellStyle name="Comma 2 3 2 6 7" xfId="11502" xr:uid="{A31B72CD-707A-40CB-943A-A472B612A8FC}"/>
    <cellStyle name="Comma 2 3 2 6 7 2" xfId="48010" xr:uid="{0F8A9D6A-8344-43DD-BA50-3FEEB162152A}"/>
    <cellStyle name="Comma 2 3 2 6 7 3" xfId="29756" xr:uid="{D0A0C28B-28A3-474D-ABD1-51253C338D26}"/>
    <cellStyle name="Comma 2 3 2 6 8" xfId="7852" xr:uid="{117D0BBD-FA10-49AF-AD83-32B479F3AEB8}"/>
    <cellStyle name="Comma 2 3 2 6 8 2" xfId="44360" xr:uid="{30D3E814-0FC6-4C42-8BAC-758C923CC686}"/>
    <cellStyle name="Comma 2 3 2 6 8 3" xfId="26106" xr:uid="{BB68F39A-A018-421B-8422-410A46AC840B}"/>
    <cellStyle name="Comma 2 3 2 6 9" xfId="4202" xr:uid="{307F6E3A-28E3-4247-9221-5C8A9D676F99}"/>
    <cellStyle name="Comma 2 3 2 6 9 2" xfId="40710" xr:uid="{3879E6D6-5769-4145-B869-A37D528B1C28}"/>
    <cellStyle name="Comma 2 3 2 6 9 3" xfId="22456" xr:uid="{954C070A-65EB-4BD2-987B-0E88C30E6678}"/>
    <cellStyle name="Comma 2 3 2 7" xfId="448" xr:uid="{604493ED-58E0-4B12-970D-66B919AC99BF}"/>
    <cellStyle name="Comma 2 3 2 7 10" xfId="36956" xr:uid="{BE050CD9-3AAD-40ED-89A7-E67D7B01E71F}"/>
    <cellStyle name="Comma 2 3 2 7 11" xfId="18702" xr:uid="{B8F8EB16-BAA7-45D8-AA4E-4E0FB35A01AD}"/>
    <cellStyle name="Comma 2 3 2 7 2" xfId="3368" xr:uid="{8343E2BD-43DA-4699-AD54-397A8DBF8EAA}"/>
    <cellStyle name="Comma 2 3 2 7 2 2" xfId="17968" xr:uid="{F736BF92-5281-4E5B-8209-FF9E4FC1509B}"/>
    <cellStyle name="Comma 2 3 2 7 2 2 2" xfId="54476" xr:uid="{570ECBD8-1555-434C-B4E6-4C58F655FD03}"/>
    <cellStyle name="Comma 2 3 2 7 2 2 3" xfId="36222" xr:uid="{F4B6AE7B-56E2-4EF4-B169-87439BA56479}"/>
    <cellStyle name="Comma 2 3 2 7 2 3" xfId="14318" xr:uid="{ADFED232-3961-4ED1-A7AC-7B2EF3BDCDA9}"/>
    <cellStyle name="Comma 2 3 2 7 2 3 2" xfId="50826" xr:uid="{4495E6D0-A971-41E8-87E5-0B068170EBEE}"/>
    <cellStyle name="Comma 2 3 2 7 2 3 3" xfId="32572" xr:uid="{1D175A15-6D42-4206-BF98-29EF7DCB504D}"/>
    <cellStyle name="Comma 2 3 2 7 2 4" xfId="10668" xr:uid="{5A6089B2-520C-4BB2-9076-FAE791D78BC4}"/>
    <cellStyle name="Comma 2 3 2 7 2 4 2" xfId="47176" xr:uid="{81359164-4C3B-4866-ACCA-51324E279946}"/>
    <cellStyle name="Comma 2 3 2 7 2 4 3" xfId="28922" xr:uid="{26BB5B52-9EC1-483F-AA3E-0191E88A7964}"/>
    <cellStyle name="Comma 2 3 2 7 2 5" xfId="7018" xr:uid="{37D95788-52A1-46A1-BF1C-EC33C43A0E2E}"/>
    <cellStyle name="Comma 2 3 2 7 2 5 2" xfId="43526" xr:uid="{267EA9F2-86E8-405C-8C20-964D199AFD45}"/>
    <cellStyle name="Comma 2 3 2 7 2 5 3" xfId="25272" xr:uid="{4DD7000C-B799-4E64-A6E0-C0C577ECB865}"/>
    <cellStyle name="Comma 2 3 2 7 2 6" xfId="39876" xr:uid="{324A0F76-9A1C-4DF8-A1BC-8430381FE3DD}"/>
    <cellStyle name="Comma 2 3 2 7 2 7" xfId="21622" xr:uid="{462C9639-77E3-4443-89F8-103697E58D81}"/>
    <cellStyle name="Comma 2 3 2 7 3" xfId="2638" xr:uid="{3AB6CC58-9480-4D9E-9F5D-E231E61913C8}"/>
    <cellStyle name="Comma 2 3 2 7 3 2" xfId="17238" xr:uid="{02D9CD0D-41AD-4C11-AA68-8F2DC4C9BEEA}"/>
    <cellStyle name="Comma 2 3 2 7 3 2 2" xfId="53746" xr:uid="{5E40EA76-88AF-40DC-BDF5-47D70D480766}"/>
    <cellStyle name="Comma 2 3 2 7 3 2 3" xfId="35492" xr:uid="{3EE31CD1-0D66-4672-8914-11C4B9F14DD7}"/>
    <cellStyle name="Comma 2 3 2 7 3 3" xfId="13588" xr:uid="{29960BB3-2B07-4C0F-85E9-BB3ACDF7718C}"/>
    <cellStyle name="Comma 2 3 2 7 3 3 2" xfId="50096" xr:uid="{BAAFF61A-E802-47C4-9B2F-FFE0A82FBDB7}"/>
    <cellStyle name="Comma 2 3 2 7 3 3 3" xfId="31842" xr:uid="{FF3EF2D9-00B3-4878-AEA0-0B5B573A4F14}"/>
    <cellStyle name="Comma 2 3 2 7 3 4" xfId="9938" xr:uid="{4ED53269-3DBA-454E-90D6-A5640C6A1528}"/>
    <cellStyle name="Comma 2 3 2 7 3 4 2" xfId="46446" xr:uid="{5D546EFD-509F-4509-A6CC-BE67FA95F0D0}"/>
    <cellStyle name="Comma 2 3 2 7 3 4 3" xfId="28192" xr:uid="{47483928-ADC5-4334-88FD-ADBE959AC7E1}"/>
    <cellStyle name="Comma 2 3 2 7 3 5" xfId="6288" xr:uid="{370EAC26-D1CF-4A11-AA7D-8E5E82727BF2}"/>
    <cellStyle name="Comma 2 3 2 7 3 5 2" xfId="42796" xr:uid="{7F6627C5-E38F-460E-8148-87C9D2492A2E}"/>
    <cellStyle name="Comma 2 3 2 7 3 5 3" xfId="24542" xr:uid="{55597328-97E2-4640-A8F2-3A4F6ECB598A}"/>
    <cellStyle name="Comma 2 3 2 7 3 6" xfId="39146" xr:uid="{B83713C4-9FEA-4204-BE45-6C70409C8EC3}"/>
    <cellStyle name="Comma 2 3 2 7 3 7" xfId="20892" xr:uid="{DD04F9FB-3F7A-4333-A74D-8BAEEC2033E3}"/>
    <cellStyle name="Comma 2 3 2 7 4" xfId="1908" xr:uid="{F97FA439-7D16-4996-970D-E2FD98AF1F96}"/>
    <cellStyle name="Comma 2 3 2 7 4 2" xfId="16508" xr:uid="{56DC9CA2-4221-4F5A-A194-9E4FAC4AD383}"/>
    <cellStyle name="Comma 2 3 2 7 4 2 2" xfId="53016" xr:uid="{FB3F244D-28A6-449F-808C-F8A465D83B8B}"/>
    <cellStyle name="Comma 2 3 2 7 4 2 3" xfId="34762" xr:uid="{811C21CA-3CD6-4EE0-A953-1A1ACF6461CA}"/>
    <cellStyle name="Comma 2 3 2 7 4 3" xfId="12858" xr:uid="{5CE40F6E-E903-4092-A7DB-2FAB9F8A7FA9}"/>
    <cellStyle name="Comma 2 3 2 7 4 3 2" xfId="49366" xr:uid="{DC5EA617-C43A-401A-8192-0F05C5035A33}"/>
    <cellStyle name="Comma 2 3 2 7 4 3 3" xfId="31112" xr:uid="{5B413EBE-69B8-4D5C-9DC4-475D6BA3109B}"/>
    <cellStyle name="Comma 2 3 2 7 4 4" xfId="9208" xr:uid="{8CD3FA74-CE98-4481-8A64-C3037A6827FE}"/>
    <cellStyle name="Comma 2 3 2 7 4 4 2" xfId="45716" xr:uid="{13631C86-3281-4CE7-96F8-564234E4321F}"/>
    <cellStyle name="Comma 2 3 2 7 4 4 3" xfId="27462" xr:uid="{3221272D-A03E-456B-8F29-2C71A57913D5}"/>
    <cellStyle name="Comma 2 3 2 7 4 5" xfId="5558" xr:uid="{F08ACAC6-F447-45A3-8320-1967307B9633}"/>
    <cellStyle name="Comma 2 3 2 7 4 5 2" xfId="42066" xr:uid="{B4749A76-3FBD-40E1-ABE2-D6D358F9A29A}"/>
    <cellStyle name="Comma 2 3 2 7 4 5 3" xfId="23812" xr:uid="{9CD86C48-FE0E-461C-86D2-E18ACB7644A5}"/>
    <cellStyle name="Comma 2 3 2 7 4 6" xfId="38416" xr:uid="{2FFBC1ED-7FCB-4A84-B19B-54B491D06AED}"/>
    <cellStyle name="Comma 2 3 2 7 4 7" xfId="20162" xr:uid="{6757B4B2-D981-4A56-91AA-AA942701E97D}"/>
    <cellStyle name="Comma 2 3 2 7 5" xfId="1178" xr:uid="{5355DC07-058A-4481-B305-917E541192F1}"/>
    <cellStyle name="Comma 2 3 2 7 5 2" xfId="15778" xr:uid="{353A9AAF-FDE0-4F45-90B6-8D0D3291BA9F}"/>
    <cellStyle name="Comma 2 3 2 7 5 2 2" xfId="52286" xr:uid="{6228B372-288D-4D4F-B25D-DE64CF5EE19D}"/>
    <cellStyle name="Comma 2 3 2 7 5 2 3" xfId="34032" xr:uid="{CF2D79B1-81EF-493A-A31B-63B4C3A25945}"/>
    <cellStyle name="Comma 2 3 2 7 5 3" xfId="12128" xr:uid="{67EFCF4E-278A-432D-99B6-13748C88E689}"/>
    <cellStyle name="Comma 2 3 2 7 5 3 2" xfId="48636" xr:uid="{B8CB6183-9175-481D-B981-97F6B1065C1C}"/>
    <cellStyle name="Comma 2 3 2 7 5 3 3" xfId="30382" xr:uid="{D8D66094-E5E7-402E-8D04-32B57137D934}"/>
    <cellStyle name="Comma 2 3 2 7 5 4" xfId="8478" xr:uid="{8B54F4D0-99B4-43ED-803C-D46F74508F47}"/>
    <cellStyle name="Comma 2 3 2 7 5 4 2" xfId="44986" xr:uid="{DFF5D313-C6D2-4F62-A67A-9459CAB9A8D4}"/>
    <cellStyle name="Comma 2 3 2 7 5 4 3" xfId="26732" xr:uid="{93EFBBE5-890D-46A5-BBA1-07741715C1F8}"/>
    <cellStyle name="Comma 2 3 2 7 5 5" xfId="4828" xr:uid="{BF365270-692B-4F61-9B2A-3C8A65994418}"/>
    <cellStyle name="Comma 2 3 2 7 5 5 2" xfId="41336" xr:uid="{7F4DF66A-EAF8-485B-A13F-332B1F0FD9C6}"/>
    <cellStyle name="Comma 2 3 2 7 5 5 3" xfId="23082" xr:uid="{E32227C5-9048-4BF1-9A9F-B848CDDA904E}"/>
    <cellStyle name="Comma 2 3 2 7 5 6" xfId="37686" xr:uid="{78645635-9510-42CA-A35A-CCFDC4E266E2}"/>
    <cellStyle name="Comma 2 3 2 7 5 7" xfId="19432" xr:uid="{66FD7BAB-9F7A-402F-81E2-E26F2B1BEC77}"/>
    <cellStyle name="Comma 2 3 2 7 6" xfId="15048" xr:uid="{EBD8B2E7-FC09-4694-B263-9D7E7B24F7DC}"/>
    <cellStyle name="Comma 2 3 2 7 6 2" xfId="51556" xr:uid="{06919143-7C75-4CCB-82B4-C5825A54ACE0}"/>
    <cellStyle name="Comma 2 3 2 7 6 3" xfId="33302" xr:uid="{A4BE4EE1-3141-4DAF-AD2D-544B378EC36F}"/>
    <cellStyle name="Comma 2 3 2 7 7" xfId="11398" xr:uid="{E190FEFC-15CA-461A-9E42-341C26297568}"/>
    <cellStyle name="Comma 2 3 2 7 7 2" xfId="47906" xr:uid="{DC297509-EFB9-4CC2-B878-44261CE48287}"/>
    <cellStyle name="Comma 2 3 2 7 7 3" xfId="29652" xr:uid="{778ED8F0-8924-47D3-AAE6-D8E5C8CB4F44}"/>
    <cellStyle name="Comma 2 3 2 7 8" xfId="7748" xr:uid="{66F7C4D1-135F-4E38-89EF-EB3B8072050B}"/>
    <cellStyle name="Comma 2 3 2 7 8 2" xfId="44256" xr:uid="{5CB9B835-515D-4B98-AA34-113A83B8B22D}"/>
    <cellStyle name="Comma 2 3 2 7 8 3" xfId="26002" xr:uid="{E9569BF0-DE13-4E69-9392-22E518F7DF85}"/>
    <cellStyle name="Comma 2 3 2 7 9" xfId="4098" xr:uid="{8389BBFD-D3DD-4FB0-A2B4-924593B10BB9}"/>
    <cellStyle name="Comma 2 3 2 7 9 2" xfId="40606" xr:uid="{0340FD39-F763-4CB2-8401-5AD9B820B568}"/>
    <cellStyle name="Comma 2 3 2 7 9 3" xfId="22352" xr:uid="{50CE5B44-FFAE-4BF5-AAF9-7B5F94490B8A}"/>
    <cellStyle name="Comma 2 3 2 8" xfId="344" xr:uid="{C659A3CD-4810-4D56-BB6E-7B1AE5F3B1FE}"/>
    <cellStyle name="Comma 2 3 2 8 10" xfId="36852" xr:uid="{6AA5EEFF-54AD-47D6-9227-F76838695415}"/>
    <cellStyle name="Comma 2 3 2 8 11" xfId="18598" xr:uid="{18EE3B36-0644-4FCC-858C-2C2EAC5A6B49}"/>
    <cellStyle name="Comma 2 3 2 8 2" xfId="3264" xr:uid="{E62A27C4-45C6-4034-81C5-47EC1FFF7F26}"/>
    <cellStyle name="Comma 2 3 2 8 2 2" xfId="17864" xr:uid="{FAF14C1A-05F9-41DF-B0E4-ABF68FBB5913}"/>
    <cellStyle name="Comma 2 3 2 8 2 2 2" xfId="54372" xr:uid="{94831B77-0248-406A-9E7D-9285E6EAA269}"/>
    <cellStyle name="Comma 2 3 2 8 2 2 3" xfId="36118" xr:uid="{4FDD986E-E4FD-4976-9E64-8172D2DE1A3A}"/>
    <cellStyle name="Comma 2 3 2 8 2 3" xfId="14214" xr:uid="{CCFE3DA4-7CFF-4629-82E9-376243CBE724}"/>
    <cellStyle name="Comma 2 3 2 8 2 3 2" xfId="50722" xr:uid="{5497FA17-5BE0-43B5-B0C2-404B414D6368}"/>
    <cellStyle name="Comma 2 3 2 8 2 3 3" xfId="32468" xr:uid="{50083035-BE07-4CBE-9B10-64B3C0B382AD}"/>
    <cellStyle name="Comma 2 3 2 8 2 4" xfId="10564" xr:uid="{ECD217F1-1DCD-4205-8894-35EC0BFF0B30}"/>
    <cellStyle name="Comma 2 3 2 8 2 4 2" xfId="47072" xr:uid="{477BE1C6-BCF6-47F2-8870-DBA843179A25}"/>
    <cellStyle name="Comma 2 3 2 8 2 4 3" xfId="28818" xr:uid="{D9D4B816-0D16-4CE7-A665-E9D8459E7EEE}"/>
    <cellStyle name="Comma 2 3 2 8 2 5" xfId="6914" xr:uid="{8D280B30-BA82-4328-8956-D56399241C21}"/>
    <cellStyle name="Comma 2 3 2 8 2 5 2" xfId="43422" xr:uid="{6D8CBB8E-99D3-4A51-B9C6-7596235EA51A}"/>
    <cellStyle name="Comma 2 3 2 8 2 5 3" xfId="25168" xr:uid="{DEBCE3C6-74D4-440C-84DE-0D0AF7C561F3}"/>
    <cellStyle name="Comma 2 3 2 8 2 6" xfId="39772" xr:uid="{1B38F1CB-7958-4697-BF21-93D4FA96D62D}"/>
    <cellStyle name="Comma 2 3 2 8 2 7" xfId="21518" xr:uid="{775D8D1C-7FBC-4EF2-9CBE-958F21E35AA5}"/>
    <cellStyle name="Comma 2 3 2 8 3" xfId="2534" xr:uid="{C1F616E3-27AA-46A1-A81E-4DB0CD2219FC}"/>
    <cellStyle name="Comma 2 3 2 8 3 2" xfId="17134" xr:uid="{3136D287-B0EA-4634-8FF5-5C5A96C97EB5}"/>
    <cellStyle name="Comma 2 3 2 8 3 2 2" xfId="53642" xr:uid="{0F11F67E-CA29-4476-A178-94F4613174BC}"/>
    <cellStyle name="Comma 2 3 2 8 3 2 3" xfId="35388" xr:uid="{372579D0-FAE1-42AA-AA86-C64E29109B05}"/>
    <cellStyle name="Comma 2 3 2 8 3 3" xfId="13484" xr:uid="{2F81FF18-EE5F-4311-BF28-B2D9B94C4F38}"/>
    <cellStyle name="Comma 2 3 2 8 3 3 2" xfId="49992" xr:uid="{D6DA25FA-AF8C-48DF-99A2-4FB0406C214F}"/>
    <cellStyle name="Comma 2 3 2 8 3 3 3" xfId="31738" xr:uid="{E3C79064-32BA-4027-B5C8-089E3DAC6899}"/>
    <cellStyle name="Comma 2 3 2 8 3 4" xfId="9834" xr:uid="{12477B64-BEF9-4538-A18D-F7A76EF0CF17}"/>
    <cellStyle name="Comma 2 3 2 8 3 4 2" xfId="46342" xr:uid="{E7215974-BEFD-4707-9710-5DB0E0FC069A}"/>
    <cellStyle name="Comma 2 3 2 8 3 4 3" xfId="28088" xr:uid="{EAA0C51F-E454-4A52-B001-E5596C17381E}"/>
    <cellStyle name="Comma 2 3 2 8 3 5" xfId="6184" xr:uid="{E165E8DA-C4DC-47F6-AB1A-66065DE82DE3}"/>
    <cellStyle name="Comma 2 3 2 8 3 5 2" xfId="42692" xr:uid="{58DDF89F-A2ED-410E-BABF-C4DB4E3BE18C}"/>
    <cellStyle name="Comma 2 3 2 8 3 5 3" xfId="24438" xr:uid="{07C9E377-DDEE-4F88-8B2F-90D646F2679C}"/>
    <cellStyle name="Comma 2 3 2 8 3 6" xfId="39042" xr:uid="{E9E6255D-2782-4978-9B50-1498A61EBFCA}"/>
    <cellStyle name="Comma 2 3 2 8 3 7" xfId="20788" xr:uid="{4E6B059E-1935-436B-86C9-2C2C4BA6500E}"/>
    <cellStyle name="Comma 2 3 2 8 4" xfId="1804" xr:uid="{E542BB0D-F4FA-44FE-95A9-56BBF1C9A35B}"/>
    <cellStyle name="Comma 2 3 2 8 4 2" xfId="16404" xr:uid="{F610323D-9A48-40AA-9D14-57D8C6F1CEF2}"/>
    <cellStyle name="Comma 2 3 2 8 4 2 2" xfId="52912" xr:uid="{5C2B77AB-3CEB-4403-9BAE-2CC75DC01E79}"/>
    <cellStyle name="Comma 2 3 2 8 4 2 3" xfId="34658" xr:uid="{D9B82DB3-E532-45A3-8814-C08313B43F86}"/>
    <cellStyle name="Comma 2 3 2 8 4 3" xfId="12754" xr:uid="{828C4930-4112-45A9-BD27-3695EAD62315}"/>
    <cellStyle name="Comma 2 3 2 8 4 3 2" xfId="49262" xr:uid="{7E35866B-B7B4-461F-B748-4893A8CE3E2D}"/>
    <cellStyle name="Comma 2 3 2 8 4 3 3" xfId="31008" xr:uid="{6A13F86F-FAEE-4138-A1C8-21898154452D}"/>
    <cellStyle name="Comma 2 3 2 8 4 4" xfId="9104" xr:uid="{71363C01-F0CF-4FF7-A324-B2E2FBC67E09}"/>
    <cellStyle name="Comma 2 3 2 8 4 4 2" xfId="45612" xr:uid="{13EB53BB-448D-45B4-9E20-99BD6BAF414E}"/>
    <cellStyle name="Comma 2 3 2 8 4 4 3" xfId="27358" xr:uid="{D0691F00-8F40-4127-A8D1-E8872FFD3EE2}"/>
    <cellStyle name="Comma 2 3 2 8 4 5" xfId="5454" xr:uid="{5E005912-2725-4906-A138-8A558C232C0F}"/>
    <cellStyle name="Comma 2 3 2 8 4 5 2" xfId="41962" xr:uid="{61781065-7A32-4650-A7BA-FF3C8F5DA75F}"/>
    <cellStyle name="Comma 2 3 2 8 4 5 3" xfId="23708" xr:uid="{E326876C-0A87-45CA-A7DF-06132532BFDC}"/>
    <cellStyle name="Comma 2 3 2 8 4 6" xfId="38312" xr:uid="{C6A651B1-A9A4-48F3-AFDF-C3BBC9A47F7A}"/>
    <cellStyle name="Comma 2 3 2 8 4 7" xfId="20058" xr:uid="{AE65DCD1-5089-4F91-AAE5-C405F4B5E86B}"/>
    <cellStyle name="Comma 2 3 2 8 5" xfId="1074" xr:uid="{74587BE8-2057-4FF5-924B-F0EFFDFD4C56}"/>
    <cellStyle name="Comma 2 3 2 8 5 2" xfId="15674" xr:uid="{FEE5D0EA-3B02-4FC8-B38F-B8F06916297C}"/>
    <cellStyle name="Comma 2 3 2 8 5 2 2" xfId="52182" xr:uid="{2708A725-DF68-44DF-87B0-D68D7C87D6B0}"/>
    <cellStyle name="Comma 2 3 2 8 5 2 3" xfId="33928" xr:uid="{1C92B9F0-D12C-4E37-A30B-C5A0F2828876}"/>
    <cellStyle name="Comma 2 3 2 8 5 3" xfId="12024" xr:uid="{9A8B5349-935E-4404-9811-8AD948459C88}"/>
    <cellStyle name="Comma 2 3 2 8 5 3 2" xfId="48532" xr:uid="{DA1E2A68-CE44-4162-B3F2-2051FAE15766}"/>
    <cellStyle name="Comma 2 3 2 8 5 3 3" xfId="30278" xr:uid="{888DFB6F-1229-4C95-80F4-61D11987AF52}"/>
    <cellStyle name="Comma 2 3 2 8 5 4" xfId="8374" xr:uid="{85A77BAA-35D6-435B-B926-5954FCE9AE20}"/>
    <cellStyle name="Comma 2 3 2 8 5 4 2" xfId="44882" xr:uid="{D344FC3A-7042-4E4D-8627-E7561D8B8E6C}"/>
    <cellStyle name="Comma 2 3 2 8 5 4 3" xfId="26628" xr:uid="{CDB7E63F-235C-4F30-99AC-C1E914DFDB54}"/>
    <cellStyle name="Comma 2 3 2 8 5 5" xfId="4724" xr:uid="{2DF4E5AF-0927-4A66-A7D7-CE130F435E24}"/>
    <cellStyle name="Comma 2 3 2 8 5 5 2" xfId="41232" xr:uid="{2052528F-881C-4C5E-BAE0-9F3E479EA915}"/>
    <cellStyle name="Comma 2 3 2 8 5 5 3" xfId="22978" xr:uid="{6AD7E55D-35E2-4EF0-9730-53754294333D}"/>
    <cellStyle name="Comma 2 3 2 8 5 6" xfId="37582" xr:uid="{50B2DF80-6815-4CF7-A552-D493FB4FE81A}"/>
    <cellStyle name="Comma 2 3 2 8 5 7" xfId="19328" xr:uid="{D98F8AF9-168B-43E0-8D5A-D9A8624E9D80}"/>
    <cellStyle name="Comma 2 3 2 8 6" xfId="14944" xr:uid="{671EA2AA-DA8F-4FBA-A183-165FB9759984}"/>
    <cellStyle name="Comma 2 3 2 8 6 2" xfId="51452" xr:uid="{0B951918-92F1-4682-B953-A31EA5E6BC6F}"/>
    <cellStyle name="Comma 2 3 2 8 6 3" xfId="33198" xr:uid="{3A504FCC-A045-4945-B680-A40C9837409E}"/>
    <cellStyle name="Comma 2 3 2 8 7" xfId="11294" xr:uid="{B0FA4B7F-EEC4-49A5-8C23-591A003B7750}"/>
    <cellStyle name="Comma 2 3 2 8 7 2" xfId="47802" xr:uid="{2769409D-534C-4C2C-B50E-16735A69790A}"/>
    <cellStyle name="Comma 2 3 2 8 7 3" xfId="29548" xr:uid="{626D1CBD-5A3C-420B-B675-3458E9A6BE90}"/>
    <cellStyle name="Comma 2 3 2 8 8" xfId="7644" xr:uid="{D435BE5F-939B-44CB-857F-AFFC0DF39927}"/>
    <cellStyle name="Comma 2 3 2 8 8 2" xfId="44152" xr:uid="{A4DB77AF-A0B0-4789-9826-9D9ADE3B24F2}"/>
    <cellStyle name="Comma 2 3 2 8 8 3" xfId="25898" xr:uid="{41C9BD9F-919C-454B-A30C-11E941BB263B}"/>
    <cellStyle name="Comma 2 3 2 8 9" xfId="3994" xr:uid="{BCCF542C-F76D-432E-9C64-DB841D71F16C}"/>
    <cellStyle name="Comma 2 3 2 8 9 2" xfId="40502" xr:uid="{C95B4E36-A15C-4254-B2DA-9C98242B1449}"/>
    <cellStyle name="Comma 2 3 2 8 9 3" xfId="22248" xr:uid="{967FAC92-C4FC-426B-A3AE-F7FE45CA700A}"/>
    <cellStyle name="Comma 2 3 2 9" xfId="240" xr:uid="{E0246FE1-926E-42D2-A853-78D829B2A6D9}"/>
    <cellStyle name="Comma 2 3 2 9 10" xfId="36748" xr:uid="{EB9E9483-2A1D-463D-8EEF-E95D055240A9}"/>
    <cellStyle name="Comma 2 3 2 9 11" xfId="18494" xr:uid="{82EF4466-54DC-435A-884C-2DA0CA1D6D5E}"/>
    <cellStyle name="Comma 2 3 2 9 2" xfId="3160" xr:uid="{D8D51133-5D64-4335-99C9-327D04378A93}"/>
    <cellStyle name="Comma 2 3 2 9 2 2" xfId="17760" xr:uid="{27E358AE-F956-42D1-8CE4-58D34D291F97}"/>
    <cellStyle name="Comma 2 3 2 9 2 2 2" xfId="54268" xr:uid="{83AD2979-0695-41D5-B486-7499DB41119B}"/>
    <cellStyle name="Comma 2 3 2 9 2 2 3" xfId="36014" xr:uid="{819B26AD-ACE4-4FDE-A53E-2FD7F1A29CC8}"/>
    <cellStyle name="Comma 2 3 2 9 2 3" xfId="14110" xr:uid="{18FFEEC4-E010-4355-9861-20FAB1CAF1DE}"/>
    <cellStyle name="Comma 2 3 2 9 2 3 2" xfId="50618" xr:uid="{45496ABE-5267-4E00-8F8D-9664DC96FAC6}"/>
    <cellStyle name="Comma 2 3 2 9 2 3 3" xfId="32364" xr:uid="{95F689E1-7578-45C4-8292-1E08B800D73E}"/>
    <cellStyle name="Comma 2 3 2 9 2 4" xfId="10460" xr:uid="{588E7B76-E71F-451A-AD87-8CEFA164C057}"/>
    <cellStyle name="Comma 2 3 2 9 2 4 2" xfId="46968" xr:uid="{DB6975D1-7CE5-41F0-A16D-A4886D188E24}"/>
    <cellStyle name="Comma 2 3 2 9 2 4 3" xfId="28714" xr:uid="{A1738B4C-51AE-4A65-B5FE-094ADD0B7902}"/>
    <cellStyle name="Comma 2 3 2 9 2 5" xfId="6810" xr:uid="{3750E60F-1E2F-4E6E-B754-E90AFF78CB9D}"/>
    <cellStyle name="Comma 2 3 2 9 2 5 2" xfId="43318" xr:uid="{6FBB3A49-0E1B-4028-886B-1CED7713811A}"/>
    <cellStyle name="Comma 2 3 2 9 2 5 3" xfId="25064" xr:uid="{91D3C5E6-5EB7-43CD-BC90-97326FA77AF5}"/>
    <cellStyle name="Comma 2 3 2 9 2 6" xfId="39668" xr:uid="{88CC3E80-EE30-4517-92A8-B2FBE5DD3485}"/>
    <cellStyle name="Comma 2 3 2 9 2 7" xfId="21414" xr:uid="{63C9A0F0-71A1-4414-9026-D248BADE8CBF}"/>
    <cellStyle name="Comma 2 3 2 9 3" xfId="2430" xr:uid="{764B0CEA-C5A6-43AC-9A11-516610732B62}"/>
    <cellStyle name="Comma 2 3 2 9 3 2" xfId="17030" xr:uid="{1D46D843-10EA-446E-86FE-D20904C6C319}"/>
    <cellStyle name="Comma 2 3 2 9 3 2 2" xfId="53538" xr:uid="{7BCE25E1-B871-4EFB-BD98-F381CBF8761D}"/>
    <cellStyle name="Comma 2 3 2 9 3 2 3" xfId="35284" xr:uid="{E8B69B91-40D8-49F2-B0F0-A48A4E7C3362}"/>
    <cellStyle name="Comma 2 3 2 9 3 3" xfId="13380" xr:uid="{F21D0680-FFDB-4E6F-9E12-7BF08604D1AD}"/>
    <cellStyle name="Comma 2 3 2 9 3 3 2" xfId="49888" xr:uid="{E132F52B-2358-4749-ADEA-5AA7BAD5CEFB}"/>
    <cellStyle name="Comma 2 3 2 9 3 3 3" xfId="31634" xr:uid="{9E6CDE81-E5F4-43DE-937E-B598085DBD6B}"/>
    <cellStyle name="Comma 2 3 2 9 3 4" xfId="9730" xr:uid="{306672B7-4142-452C-99EE-8EAB595C8229}"/>
    <cellStyle name="Comma 2 3 2 9 3 4 2" xfId="46238" xr:uid="{1906B111-0CB4-4F69-B17D-EBE139C01303}"/>
    <cellStyle name="Comma 2 3 2 9 3 4 3" xfId="27984" xr:uid="{A972ED9D-942B-4ADA-BC3D-A684266608AA}"/>
    <cellStyle name="Comma 2 3 2 9 3 5" xfId="6080" xr:uid="{84575DB5-304E-4990-89CF-E12E524BDD38}"/>
    <cellStyle name="Comma 2 3 2 9 3 5 2" xfId="42588" xr:uid="{5DAF50D9-0CB0-4D2B-B20A-EADDF88F44D0}"/>
    <cellStyle name="Comma 2 3 2 9 3 5 3" xfId="24334" xr:uid="{1E365C9F-79BE-4230-93C3-B21CB92716DF}"/>
    <cellStyle name="Comma 2 3 2 9 3 6" xfId="38938" xr:uid="{9C903C0E-C8B5-48F7-B1B5-8D90B7871292}"/>
    <cellStyle name="Comma 2 3 2 9 3 7" xfId="20684" xr:uid="{86075028-5C95-4A87-94C7-D65B97F4AF73}"/>
    <cellStyle name="Comma 2 3 2 9 4" xfId="1700" xr:uid="{C5DB2B71-3AF6-4038-B99F-FD63F575F866}"/>
    <cellStyle name="Comma 2 3 2 9 4 2" xfId="16300" xr:uid="{45D29C9A-6B4A-4B72-B3C9-2CE26427DFB0}"/>
    <cellStyle name="Comma 2 3 2 9 4 2 2" xfId="52808" xr:uid="{85F01765-43BB-4513-ACFA-13BD76F6B12C}"/>
    <cellStyle name="Comma 2 3 2 9 4 2 3" xfId="34554" xr:uid="{48512E3B-0032-4832-BA88-AA8A02CFDF40}"/>
    <cellStyle name="Comma 2 3 2 9 4 3" xfId="12650" xr:uid="{C5EACFA9-410D-46D6-9B47-5F65810B4DF6}"/>
    <cellStyle name="Comma 2 3 2 9 4 3 2" xfId="49158" xr:uid="{4B945AA0-58D3-4648-AD84-3CE6BBDE6F80}"/>
    <cellStyle name="Comma 2 3 2 9 4 3 3" xfId="30904" xr:uid="{F05F7FC1-6FB9-4B97-8258-41F9680CDDC4}"/>
    <cellStyle name="Comma 2 3 2 9 4 4" xfId="9000" xr:uid="{D15B007F-BFB5-4BC0-ADA1-A79C1A36FEE3}"/>
    <cellStyle name="Comma 2 3 2 9 4 4 2" xfId="45508" xr:uid="{E57309B9-9EE6-4DE0-BECD-F02539EA5A36}"/>
    <cellStyle name="Comma 2 3 2 9 4 4 3" xfId="27254" xr:uid="{97AA4E44-B337-4F41-A8A3-950818B6653C}"/>
    <cellStyle name="Comma 2 3 2 9 4 5" xfId="5350" xr:uid="{91EC99C5-E879-486F-8432-4E1F1E0A192B}"/>
    <cellStyle name="Comma 2 3 2 9 4 5 2" xfId="41858" xr:uid="{5D72B61C-5393-4091-B7A3-AD4F162163A4}"/>
    <cellStyle name="Comma 2 3 2 9 4 5 3" xfId="23604" xr:uid="{427629F5-63EB-422F-B888-F8C9F2780937}"/>
    <cellStyle name="Comma 2 3 2 9 4 6" xfId="38208" xr:uid="{6A6CB930-0A65-4C8D-A092-4F16681C7979}"/>
    <cellStyle name="Comma 2 3 2 9 4 7" xfId="19954" xr:uid="{45A77AFC-9281-4E98-AFD9-970AA141A9AD}"/>
    <cellStyle name="Comma 2 3 2 9 5" xfId="970" xr:uid="{EFC059C4-4B16-42CF-9334-F7A1BE49E9E9}"/>
    <cellStyle name="Comma 2 3 2 9 5 2" xfId="15570" xr:uid="{F470D72E-96CE-4893-8297-04386BC60B31}"/>
    <cellStyle name="Comma 2 3 2 9 5 2 2" xfId="52078" xr:uid="{523A5265-961D-45C5-BCD4-29F0AC19035B}"/>
    <cellStyle name="Comma 2 3 2 9 5 2 3" xfId="33824" xr:uid="{6B09FB05-55AE-4B5F-8BC5-9444692566CB}"/>
    <cellStyle name="Comma 2 3 2 9 5 3" xfId="11920" xr:uid="{1EB29B03-19DB-4690-B892-69CBA05A8F54}"/>
    <cellStyle name="Comma 2 3 2 9 5 3 2" xfId="48428" xr:uid="{B525CF1D-2A67-47A1-8DD8-969305D097FC}"/>
    <cellStyle name="Comma 2 3 2 9 5 3 3" xfId="30174" xr:uid="{4C434C84-8F83-4A61-A576-C6EDE2D9BE6D}"/>
    <cellStyle name="Comma 2 3 2 9 5 4" xfId="8270" xr:uid="{206F34DF-90E2-428A-B1F3-C14626D1DE3A}"/>
    <cellStyle name="Comma 2 3 2 9 5 4 2" xfId="44778" xr:uid="{34F659A9-17CA-4B1C-B77D-6F2B900B8897}"/>
    <cellStyle name="Comma 2 3 2 9 5 4 3" xfId="26524" xr:uid="{8869087E-FEC9-4249-9664-77D72D63D805}"/>
    <cellStyle name="Comma 2 3 2 9 5 5" xfId="4620" xr:uid="{D79D534D-A800-4210-91BF-FAE12D49BBF2}"/>
    <cellStyle name="Comma 2 3 2 9 5 5 2" xfId="41128" xr:uid="{EA666632-704D-4D7B-835E-94BEBC3110ED}"/>
    <cellStyle name="Comma 2 3 2 9 5 5 3" xfId="22874" xr:uid="{1012F9B1-88C9-4D4C-8857-DB2A9DC44FC3}"/>
    <cellStyle name="Comma 2 3 2 9 5 6" xfId="37478" xr:uid="{BE311BE3-87B7-4206-A6A9-7991EFCEFB04}"/>
    <cellStyle name="Comma 2 3 2 9 5 7" xfId="19224" xr:uid="{074F6270-DEDC-4BF0-AFED-A6D5A094BFC0}"/>
    <cellStyle name="Comma 2 3 2 9 6" xfId="14840" xr:uid="{F3C10D2B-B0AC-4E34-A981-4A50E876E1ED}"/>
    <cellStyle name="Comma 2 3 2 9 6 2" xfId="51348" xr:uid="{C961FD32-54A4-4519-8735-632E7A10C6CD}"/>
    <cellStyle name="Comma 2 3 2 9 6 3" xfId="33094" xr:uid="{69DB3C8D-1C84-4481-9FF7-0C5A4EAD13A8}"/>
    <cellStyle name="Comma 2 3 2 9 7" xfId="11190" xr:uid="{1849A122-DEA1-48FA-9696-15DC78202715}"/>
    <cellStyle name="Comma 2 3 2 9 7 2" xfId="47698" xr:uid="{E070D3A4-65DA-41B1-B7EC-13F23AEA5FD8}"/>
    <cellStyle name="Comma 2 3 2 9 7 3" xfId="29444" xr:uid="{D1155F61-EF0A-42B4-BA7C-C9916E54D87C}"/>
    <cellStyle name="Comma 2 3 2 9 8" xfId="7540" xr:uid="{CD2BFF51-8B55-4600-A3A3-C3AC578CB0A9}"/>
    <cellStyle name="Comma 2 3 2 9 8 2" xfId="44048" xr:uid="{D63537C7-8E33-4C1C-832F-D7B4EC315017}"/>
    <cellStyle name="Comma 2 3 2 9 8 3" xfId="25794" xr:uid="{F5FE24B2-DCB2-4BD7-89A7-10D4BFF5F2E0}"/>
    <cellStyle name="Comma 2 3 2 9 9" xfId="3890" xr:uid="{1600C02C-CF1D-40D6-BA35-C5EC120BD1E1}"/>
    <cellStyle name="Comma 2 3 2 9 9 2" xfId="40398" xr:uid="{0C245CC4-5FC2-4CE1-A4E3-DFC45BFC8A43}"/>
    <cellStyle name="Comma 2 3 2 9 9 3" xfId="22144" xr:uid="{41DBFFF1-C10C-47ED-A3EE-B6325C604B65}"/>
    <cellStyle name="Comma 2 3 20" xfId="36532" xr:uid="{2B106DBA-A12F-4278-9C3B-61E77ACED9F1}"/>
    <cellStyle name="Comma 2 3 21" xfId="18278" xr:uid="{D488E5E2-E3F4-479A-9677-0A050C202762}"/>
    <cellStyle name="Comma 2 3 3" xfId="31" xr:uid="{590AFE62-9151-429E-B5F0-36CBE775C89F}"/>
    <cellStyle name="Comma 2 3 3 10" xfId="2960" xr:uid="{D57CFA90-FD1C-4514-B960-F65EC1AC0A9C}"/>
    <cellStyle name="Comma 2 3 3 10 2" xfId="17560" xr:uid="{B9E2AFB6-C2D7-456D-9783-F8C79B9D96D9}"/>
    <cellStyle name="Comma 2 3 3 10 2 2" xfId="54068" xr:uid="{14E6563C-EE19-4DC7-9F5A-6F3151736B48}"/>
    <cellStyle name="Comma 2 3 3 10 2 3" xfId="35814" xr:uid="{4AFCA0FD-D097-4A9F-8B2D-FFDDC0B6B504}"/>
    <cellStyle name="Comma 2 3 3 10 3" xfId="13910" xr:uid="{5C0B0C23-A800-46B1-9F6D-6917B264F89D}"/>
    <cellStyle name="Comma 2 3 3 10 3 2" xfId="50418" xr:uid="{30CF38C7-1380-4034-A0D4-0DE4813B9E29}"/>
    <cellStyle name="Comma 2 3 3 10 3 3" xfId="32164" xr:uid="{2A5B4657-A7C7-4535-9B9C-1882F8113620}"/>
    <cellStyle name="Comma 2 3 3 10 4" xfId="10260" xr:uid="{7271A637-2A06-4BF8-AE19-F9C427788EA9}"/>
    <cellStyle name="Comma 2 3 3 10 4 2" xfId="46768" xr:uid="{376CB5D0-9EDB-44FE-B48A-98C6ACE854BB}"/>
    <cellStyle name="Comma 2 3 3 10 4 3" xfId="28514" xr:uid="{1CE200F4-A1B2-42CA-8AFE-73368F8D9B7F}"/>
    <cellStyle name="Comma 2 3 3 10 5" xfId="6610" xr:uid="{5F9B8845-15AF-4AD3-8A86-B16F8112BC24}"/>
    <cellStyle name="Comma 2 3 3 10 5 2" xfId="43118" xr:uid="{5AD62F25-37C6-4A1F-9271-340731DC9341}"/>
    <cellStyle name="Comma 2 3 3 10 5 3" xfId="24864" xr:uid="{1CD82E5B-93BC-4052-8517-8DB22470B7F1}"/>
    <cellStyle name="Comma 2 3 3 10 6" xfId="39468" xr:uid="{0A06FB75-9E2D-424F-BC21-AA1C254E6693}"/>
    <cellStyle name="Comma 2 3 3 10 7" xfId="21214" xr:uid="{849918E6-B4BB-43A8-A78F-359853770ADE}"/>
    <cellStyle name="Comma 2 3 3 11" xfId="2230" xr:uid="{67E6009B-FBC5-4034-9250-C02429ECD700}"/>
    <cellStyle name="Comma 2 3 3 11 2" xfId="16830" xr:uid="{BB729969-C0FF-4987-9747-16C7B690A4DD}"/>
    <cellStyle name="Comma 2 3 3 11 2 2" xfId="53338" xr:uid="{1506BBAE-1404-4A5F-964A-9B5FB3220716}"/>
    <cellStyle name="Comma 2 3 3 11 2 3" xfId="35084" xr:uid="{3E0F0812-A915-4F4C-ACB0-437609F23CD6}"/>
    <cellStyle name="Comma 2 3 3 11 3" xfId="13180" xr:uid="{B1B12590-C431-415D-95C5-AC1753EF0271}"/>
    <cellStyle name="Comma 2 3 3 11 3 2" xfId="49688" xr:uid="{C449AC29-261B-4721-B185-1A97696E87A4}"/>
    <cellStyle name="Comma 2 3 3 11 3 3" xfId="31434" xr:uid="{77C8E127-34CE-48CA-BE92-AFFC89809DA4}"/>
    <cellStyle name="Comma 2 3 3 11 4" xfId="9530" xr:uid="{E49C8708-E0DE-4139-A28D-245E97173A8D}"/>
    <cellStyle name="Comma 2 3 3 11 4 2" xfId="46038" xr:uid="{B5AC2423-AE8A-4119-97DA-25FDADEB4D57}"/>
    <cellStyle name="Comma 2 3 3 11 4 3" xfId="27784" xr:uid="{19BE198B-EAA4-4110-A200-431399E82AB8}"/>
    <cellStyle name="Comma 2 3 3 11 5" xfId="5880" xr:uid="{DAE01DEE-8FB7-4EF4-9CEB-C6A9334A7A84}"/>
    <cellStyle name="Comma 2 3 3 11 5 2" xfId="42388" xr:uid="{6A5FDE42-0170-4AF6-9603-41A4F19AB0F9}"/>
    <cellStyle name="Comma 2 3 3 11 5 3" xfId="24134" xr:uid="{F4BFD7D2-A0B1-4D6F-9C59-A5073D07329C}"/>
    <cellStyle name="Comma 2 3 3 11 6" xfId="38738" xr:uid="{83774916-36D0-4AE5-B687-02A2CCC32923}"/>
    <cellStyle name="Comma 2 3 3 11 7" xfId="20484" xr:uid="{C908CFEA-70EA-4C89-A459-C8D076E5D9C0}"/>
    <cellStyle name="Comma 2 3 3 12" xfId="1500" xr:uid="{8A894EFA-BEF9-4824-9899-C1038A9C9D01}"/>
    <cellStyle name="Comma 2 3 3 12 2" xfId="16100" xr:uid="{F9942341-E25D-4525-A0B2-14CD1670178A}"/>
    <cellStyle name="Comma 2 3 3 12 2 2" xfId="52608" xr:uid="{809CFB15-90DA-4A38-B803-49887DA89988}"/>
    <cellStyle name="Comma 2 3 3 12 2 3" xfId="34354" xr:uid="{1800D9A2-5D57-4D31-B024-4391170E01A9}"/>
    <cellStyle name="Comma 2 3 3 12 3" xfId="12450" xr:uid="{F752E280-BBBB-4CD2-9BF4-7CBA1FACD3C0}"/>
    <cellStyle name="Comma 2 3 3 12 3 2" xfId="48958" xr:uid="{889EDFA3-38AC-4E74-950A-E809E54F6ECA}"/>
    <cellStyle name="Comma 2 3 3 12 3 3" xfId="30704" xr:uid="{6D3D11C5-D756-4D83-9D1E-E6D5963A467B}"/>
    <cellStyle name="Comma 2 3 3 12 4" xfId="8800" xr:uid="{570F3C15-56DA-40C4-BD37-E124C444B3AD}"/>
    <cellStyle name="Comma 2 3 3 12 4 2" xfId="45308" xr:uid="{BF1BD314-1A62-4D3A-B7BF-94574BEA723B}"/>
    <cellStyle name="Comma 2 3 3 12 4 3" xfId="27054" xr:uid="{12179BCC-7DE1-4E75-8338-58A2F37CF367}"/>
    <cellStyle name="Comma 2 3 3 12 5" xfId="5150" xr:uid="{D1C76DD4-6DAE-494C-BC66-1EB6C7DBD5CE}"/>
    <cellStyle name="Comma 2 3 3 12 5 2" xfId="41658" xr:uid="{EF48AFAB-FB56-41FF-BC94-32B5A2D4DC96}"/>
    <cellStyle name="Comma 2 3 3 12 5 3" xfId="23404" xr:uid="{F915969B-96FE-43CB-BACC-DD6347BE7C3C}"/>
    <cellStyle name="Comma 2 3 3 12 6" xfId="38008" xr:uid="{5F8AF602-724E-4FFD-BD67-879D374A3600}"/>
    <cellStyle name="Comma 2 3 3 12 7" xfId="19754" xr:uid="{E6261E09-3B80-4A5A-B170-E8C2AED167B2}"/>
    <cellStyle name="Comma 2 3 3 13" xfId="770" xr:uid="{8161142B-D6B6-4AE6-BB68-25835C84D773}"/>
    <cellStyle name="Comma 2 3 3 13 2" xfId="15370" xr:uid="{8EB5B407-3300-4E53-995C-E448996AC453}"/>
    <cellStyle name="Comma 2 3 3 13 2 2" xfId="51878" xr:uid="{CEADEE8E-8F51-4ED4-ACE4-903DDABF246C}"/>
    <cellStyle name="Comma 2 3 3 13 2 3" xfId="33624" xr:uid="{DC6EF9B6-BA6A-42AB-956F-37B1E86134E6}"/>
    <cellStyle name="Comma 2 3 3 13 3" xfId="11720" xr:uid="{B97CD4E5-8B9D-466C-B517-A4B5B7C67B0B}"/>
    <cellStyle name="Comma 2 3 3 13 3 2" xfId="48228" xr:uid="{9FA786DA-1A65-4C59-B0E5-44FBDA277345}"/>
    <cellStyle name="Comma 2 3 3 13 3 3" xfId="29974" xr:uid="{AB31610D-7ADF-4C04-BB78-A79B77EA9F33}"/>
    <cellStyle name="Comma 2 3 3 13 4" xfId="8070" xr:uid="{D5FB875D-4909-4355-BE69-CD2F023D7AE3}"/>
    <cellStyle name="Comma 2 3 3 13 4 2" xfId="44578" xr:uid="{4AB552C5-41B8-440A-83E3-8F38E6631157}"/>
    <cellStyle name="Comma 2 3 3 13 4 3" xfId="26324" xr:uid="{2760BB72-1132-41CD-87F4-E00F36821A89}"/>
    <cellStyle name="Comma 2 3 3 13 5" xfId="4420" xr:uid="{019E6C2B-FF5D-4FA3-A590-DA773ACE621D}"/>
    <cellStyle name="Comma 2 3 3 13 5 2" xfId="40928" xr:uid="{BC098903-624B-48E3-8C22-CB99FB71B39E}"/>
    <cellStyle name="Comma 2 3 3 13 5 3" xfId="22674" xr:uid="{D4EC89E7-E75D-488A-8496-B969578C52BA}"/>
    <cellStyle name="Comma 2 3 3 13 6" xfId="37278" xr:uid="{1CFA77A1-CDD3-4F25-B388-68B1CB28A229}"/>
    <cellStyle name="Comma 2 3 3 13 7" xfId="19024" xr:uid="{451551D8-2FD3-4EEE-9CC5-C601D508F383}"/>
    <cellStyle name="Comma 2 3 3 14" xfId="14640" xr:uid="{71A7450A-70EF-49FB-B2A1-3323B028DF48}"/>
    <cellStyle name="Comma 2 3 3 14 2" xfId="51148" xr:uid="{60AD7DAE-7E2F-4367-849A-FCF541C1A8FF}"/>
    <cellStyle name="Comma 2 3 3 14 3" xfId="32894" xr:uid="{9F3E13A5-0274-416B-AA01-3B7DF62A6BF1}"/>
    <cellStyle name="Comma 2 3 3 15" xfId="10990" xr:uid="{C0CA7BE3-7B12-4057-96F3-0EFDC9403346}"/>
    <cellStyle name="Comma 2 3 3 15 2" xfId="47498" xr:uid="{15CB684E-4CC9-4352-8EA6-93395E026F9A}"/>
    <cellStyle name="Comma 2 3 3 15 3" xfId="29244" xr:uid="{700C46CD-4059-4EAC-A371-71894C346BA8}"/>
    <cellStyle name="Comma 2 3 3 16" xfId="7340" xr:uid="{CF17BC74-5985-4A01-87DE-D853AE85BEF0}"/>
    <cellStyle name="Comma 2 3 3 16 2" xfId="43848" xr:uid="{A46C5107-7E52-4749-A275-D5204EF9A7C2}"/>
    <cellStyle name="Comma 2 3 3 16 3" xfId="25594" xr:uid="{FC4C2049-C5C2-4C8A-BFBF-2D3AC151E2C2}"/>
    <cellStyle name="Comma 2 3 3 17" xfId="3690" xr:uid="{F250C80F-75AB-4891-8172-139E8CCB5FB7}"/>
    <cellStyle name="Comma 2 3 3 17 2" xfId="40198" xr:uid="{0E2D366B-BAB3-4CC9-A4DE-11C22DE70772}"/>
    <cellStyle name="Comma 2 3 3 17 3" xfId="21944" xr:uid="{82A460CD-0C12-4C24-B455-C70ED40C1E4B}"/>
    <cellStyle name="Comma 2 3 3 18" xfId="36548" xr:uid="{45DE5026-7169-4859-BB46-3CEBD7141633}"/>
    <cellStyle name="Comma 2 3 3 19" xfId="18294" xr:uid="{A9C5D4E7-9E0F-4AF3-87F9-D10EDC1C8B51}"/>
    <cellStyle name="Comma 2 3 3 2" xfId="105" xr:uid="{643381C2-35A8-455D-83F8-58BB20AE2215}"/>
    <cellStyle name="Comma 2 3 3 2 10" xfId="1564" xr:uid="{59699B08-A468-406B-8EDD-2CC77B2AB194}"/>
    <cellStyle name="Comma 2 3 3 2 10 2" xfId="16164" xr:uid="{56C90940-89E4-4B88-A56E-A953077FF1DC}"/>
    <cellStyle name="Comma 2 3 3 2 10 2 2" xfId="52672" xr:uid="{E9477C30-80EA-4C5E-B160-31617244DBAA}"/>
    <cellStyle name="Comma 2 3 3 2 10 2 3" xfId="34418" xr:uid="{116EAE87-F936-42AA-9AD8-860CEAF32BA4}"/>
    <cellStyle name="Comma 2 3 3 2 10 3" xfId="12514" xr:uid="{46E8E348-078E-4325-AA71-C03D0395F7B2}"/>
    <cellStyle name="Comma 2 3 3 2 10 3 2" xfId="49022" xr:uid="{14AF84C9-7C8A-4043-BBBB-31A0833535A6}"/>
    <cellStyle name="Comma 2 3 3 2 10 3 3" xfId="30768" xr:uid="{B39EF1BC-BC44-441B-A1AE-A8D548AC4007}"/>
    <cellStyle name="Comma 2 3 3 2 10 4" xfId="8864" xr:uid="{44A6FA77-26A3-4A16-A215-2148A4628B7D}"/>
    <cellStyle name="Comma 2 3 3 2 10 4 2" xfId="45372" xr:uid="{EE189E3B-4D53-4CE4-9C8A-A3F060F235DE}"/>
    <cellStyle name="Comma 2 3 3 2 10 4 3" xfId="27118" xr:uid="{FF3514B2-745D-4F16-8935-1F77603ECD50}"/>
    <cellStyle name="Comma 2 3 3 2 10 5" xfId="5214" xr:uid="{0A0A3CF7-0853-456B-9392-455E74654D0D}"/>
    <cellStyle name="Comma 2 3 3 2 10 5 2" xfId="41722" xr:uid="{3FA8A1F1-C7EF-44A5-B01A-4100ED53A8EB}"/>
    <cellStyle name="Comma 2 3 3 2 10 5 3" xfId="23468" xr:uid="{AAF3A937-0E25-40CF-92EA-586E85D2C69C}"/>
    <cellStyle name="Comma 2 3 3 2 10 6" xfId="38072" xr:uid="{2117DF97-EF65-4E12-8882-1A25DCD4FD75}"/>
    <cellStyle name="Comma 2 3 3 2 10 7" xfId="19818" xr:uid="{493C8F1C-E9F6-414E-BA6A-AE3B6923BF16}"/>
    <cellStyle name="Comma 2 3 3 2 11" xfId="834" xr:uid="{DD38F44D-98FA-43FE-85C5-BC701A28D1B7}"/>
    <cellStyle name="Comma 2 3 3 2 11 2" xfId="15434" xr:uid="{E94CB024-AA8B-43A0-A04A-AA76E59A76EA}"/>
    <cellStyle name="Comma 2 3 3 2 11 2 2" xfId="51942" xr:uid="{57251CFE-D807-4FF4-8748-E4022B2A3AA6}"/>
    <cellStyle name="Comma 2 3 3 2 11 2 3" xfId="33688" xr:uid="{E4D55268-F5D7-4DFA-9B44-FB73477A9C57}"/>
    <cellStyle name="Comma 2 3 3 2 11 3" xfId="11784" xr:uid="{6D51BFBF-A369-4DF4-97E1-B511E64F4969}"/>
    <cellStyle name="Comma 2 3 3 2 11 3 2" xfId="48292" xr:uid="{86B7F1FB-85DF-4B3B-8224-1D5F3AC31376}"/>
    <cellStyle name="Comma 2 3 3 2 11 3 3" xfId="30038" xr:uid="{1355A8A6-6289-4AFE-8576-F540C063A184}"/>
    <cellStyle name="Comma 2 3 3 2 11 4" xfId="8134" xr:uid="{4FD4EEE5-A372-4A44-A30E-72CE8CB26ACD}"/>
    <cellStyle name="Comma 2 3 3 2 11 4 2" xfId="44642" xr:uid="{43C78F12-A583-4668-9601-F4501D421CA7}"/>
    <cellStyle name="Comma 2 3 3 2 11 4 3" xfId="26388" xr:uid="{2699B16C-4DD2-47AD-99D1-7B708DB5CC0A}"/>
    <cellStyle name="Comma 2 3 3 2 11 5" xfId="4484" xr:uid="{BB26D862-C63A-4625-9758-4F7CE1D6DBF0}"/>
    <cellStyle name="Comma 2 3 3 2 11 5 2" xfId="40992" xr:uid="{86A793ED-5B68-44E2-B510-DA6961B52C03}"/>
    <cellStyle name="Comma 2 3 3 2 11 5 3" xfId="22738" xr:uid="{65AA43DA-E20C-4AA7-9372-99BAD743577E}"/>
    <cellStyle name="Comma 2 3 3 2 11 6" xfId="37342" xr:uid="{D0336203-1666-426E-9D10-1377F88BAD9C}"/>
    <cellStyle name="Comma 2 3 3 2 11 7" xfId="19088" xr:uid="{0AA5290C-B5A6-4AC2-A6C8-31603652C135}"/>
    <cellStyle name="Comma 2 3 3 2 12" xfId="14704" xr:uid="{7CAD215B-12E0-4737-831F-AEF0222F278F}"/>
    <cellStyle name="Comma 2 3 3 2 12 2" xfId="51212" xr:uid="{210F59B8-2D7D-4F1E-8F2E-CD6DCB8BF96E}"/>
    <cellStyle name="Comma 2 3 3 2 12 3" xfId="32958" xr:uid="{461F213F-50D0-4ED4-B563-55CCE40AF0BA}"/>
    <cellStyle name="Comma 2 3 3 2 13" xfId="11054" xr:uid="{CADADE53-F9FC-4D71-AE7B-5019F8214FFD}"/>
    <cellStyle name="Comma 2 3 3 2 13 2" xfId="47562" xr:uid="{756C7E50-8A53-4C6E-A46E-41A7625E6D4F}"/>
    <cellStyle name="Comma 2 3 3 2 13 3" xfId="29308" xr:uid="{54E57961-6AE0-4E2F-B511-980CEA85BAE7}"/>
    <cellStyle name="Comma 2 3 3 2 14" xfId="7404" xr:uid="{42AC8EDE-0C03-410B-99F9-6582048B0785}"/>
    <cellStyle name="Comma 2 3 3 2 14 2" xfId="43912" xr:uid="{01F8474E-DECB-4130-A422-201EA35C498D}"/>
    <cellStyle name="Comma 2 3 3 2 14 3" xfId="25658" xr:uid="{1BA59B19-1CAA-4162-B7BC-3D32BD9E5FFB}"/>
    <cellStyle name="Comma 2 3 3 2 15" xfId="3754" xr:uid="{2D54F411-4F02-4FA3-9A84-24AD9A1C8E10}"/>
    <cellStyle name="Comma 2 3 3 2 15 2" xfId="40262" xr:uid="{3FFA6237-A15E-4792-A773-2C1398988D12}"/>
    <cellStyle name="Comma 2 3 3 2 15 3" xfId="22008" xr:uid="{8B50887A-06B2-4AF0-82E2-E682EE57C11A}"/>
    <cellStyle name="Comma 2 3 3 2 16" xfId="36612" xr:uid="{60A02445-58A9-4D23-A00A-45135759FD68}"/>
    <cellStyle name="Comma 2 3 3 2 17" xfId="18358" xr:uid="{6A210A4B-B96E-47C4-A0A9-661276CA23E5}"/>
    <cellStyle name="Comma 2 3 3 2 2" xfId="728" xr:uid="{48F7CFAE-DEFF-4827-8F24-6E03670757C6}"/>
    <cellStyle name="Comma 2 3 3 2 2 10" xfId="37236" xr:uid="{0FC666E0-B9FB-46F0-99DD-EA14404E29B0}"/>
    <cellStyle name="Comma 2 3 3 2 2 11" xfId="18982" xr:uid="{EADDFB88-6ADC-46F1-8D99-C1E7FF829742}"/>
    <cellStyle name="Comma 2 3 3 2 2 2" xfId="3648" xr:uid="{AB1A48D8-4F56-4356-BC93-0DE31DF04CC4}"/>
    <cellStyle name="Comma 2 3 3 2 2 2 2" xfId="18248" xr:uid="{A71CDABA-0454-414B-B6BE-4A5642657401}"/>
    <cellStyle name="Comma 2 3 3 2 2 2 2 2" xfId="54756" xr:uid="{D6A5FC36-A400-4DD2-AB33-CAA677725F47}"/>
    <cellStyle name="Comma 2 3 3 2 2 2 2 3" xfId="36502" xr:uid="{74CD76EA-DB31-4984-8B26-6614AA757E8B}"/>
    <cellStyle name="Comma 2 3 3 2 2 2 3" xfId="14598" xr:uid="{04D0C81F-47E8-48B0-878D-DB6859C69AC1}"/>
    <cellStyle name="Comma 2 3 3 2 2 2 3 2" xfId="51106" xr:uid="{5656C30E-01E0-48A5-A9AB-BBAD6A64319C}"/>
    <cellStyle name="Comma 2 3 3 2 2 2 3 3" xfId="32852" xr:uid="{A8A1CBE6-3960-49C9-9ADF-B11731733E6A}"/>
    <cellStyle name="Comma 2 3 3 2 2 2 4" xfId="10948" xr:uid="{34DF6D3E-30A2-4DD5-8EA0-49B2A1E154B4}"/>
    <cellStyle name="Comma 2 3 3 2 2 2 4 2" xfId="47456" xr:uid="{5C8D56B2-4C0B-4D3E-A32B-9F88089FCC86}"/>
    <cellStyle name="Comma 2 3 3 2 2 2 4 3" xfId="29202" xr:uid="{B337F612-3BB1-4926-A042-E0DDDDDB79FC}"/>
    <cellStyle name="Comma 2 3 3 2 2 2 5" xfId="7298" xr:uid="{DC88ED2E-30BD-4D1F-B989-A5505EA74970}"/>
    <cellStyle name="Comma 2 3 3 2 2 2 5 2" xfId="43806" xr:uid="{A58622B7-EF99-45A9-AF4D-8A47A0586A8D}"/>
    <cellStyle name="Comma 2 3 3 2 2 2 5 3" xfId="25552" xr:uid="{4E2C0ED2-08C1-4ACC-9763-CEFAB1210499}"/>
    <cellStyle name="Comma 2 3 3 2 2 2 6" xfId="40156" xr:uid="{CDB8B407-376D-4C34-9583-3C71AEB0BA0A}"/>
    <cellStyle name="Comma 2 3 3 2 2 2 7" xfId="21902" xr:uid="{D9818416-34FD-40B3-A468-07F590EF3906}"/>
    <cellStyle name="Comma 2 3 3 2 2 3" xfId="2918" xr:uid="{7A3A0A01-214A-40E3-991E-D9BAAB434BF6}"/>
    <cellStyle name="Comma 2 3 3 2 2 3 2" xfId="17518" xr:uid="{8F242126-49FF-4CFE-8846-6FE7327052C8}"/>
    <cellStyle name="Comma 2 3 3 2 2 3 2 2" xfId="54026" xr:uid="{78EF4AC1-9454-492F-A32D-DBEFA21073B9}"/>
    <cellStyle name="Comma 2 3 3 2 2 3 2 3" xfId="35772" xr:uid="{442632E0-5AFC-4170-BB86-C71E1A6A6647}"/>
    <cellStyle name="Comma 2 3 3 2 2 3 3" xfId="13868" xr:uid="{5968743A-C3A5-44C5-A852-4E8E91BE675F}"/>
    <cellStyle name="Comma 2 3 3 2 2 3 3 2" xfId="50376" xr:uid="{F8F76F56-14AC-4518-9F87-8C9F8C09C536}"/>
    <cellStyle name="Comma 2 3 3 2 2 3 3 3" xfId="32122" xr:uid="{4FF089D8-7969-411F-9461-41684C628A1E}"/>
    <cellStyle name="Comma 2 3 3 2 2 3 4" xfId="10218" xr:uid="{21976602-4F27-4C67-86BA-D4FB77CBFABF}"/>
    <cellStyle name="Comma 2 3 3 2 2 3 4 2" xfId="46726" xr:uid="{E350255F-C63A-4388-AFEF-3F855BFAFF92}"/>
    <cellStyle name="Comma 2 3 3 2 2 3 4 3" xfId="28472" xr:uid="{B9CBD6B4-4877-4B24-BBDA-8ABEDA6C10D2}"/>
    <cellStyle name="Comma 2 3 3 2 2 3 5" xfId="6568" xr:uid="{37D3BB35-FFF8-4B5C-923F-48130ADC1E6C}"/>
    <cellStyle name="Comma 2 3 3 2 2 3 5 2" xfId="43076" xr:uid="{BB5AD0F6-ACF2-4591-A7FB-6685FF186A32}"/>
    <cellStyle name="Comma 2 3 3 2 2 3 5 3" xfId="24822" xr:uid="{1596CBA4-FA16-4EF6-95B6-B73A8512E236}"/>
    <cellStyle name="Comma 2 3 3 2 2 3 6" xfId="39426" xr:uid="{8B00C9A5-90D0-4A49-8BD8-278A3A992B04}"/>
    <cellStyle name="Comma 2 3 3 2 2 3 7" xfId="21172" xr:uid="{89B9E9B5-398C-4D82-98DC-2C335E64D7C8}"/>
    <cellStyle name="Comma 2 3 3 2 2 4" xfId="2188" xr:uid="{EE4004EE-22E4-4AF7-81FA-A7B6BE5F7789}"/>
    <cellStyle name="Comma 2 3 3 2 2 4 2" xfId="16788" xr:uid="{EB293532-BDE0-49D4-90B2-472A4ABE8D69}"/>
    <cellStyle name="Comma 2 3 3 2 2 4 2 2" xfId="53296" xr:uid="{42801E39-201D-44D8-A0F8-C991696064B5}"/>
    <cellStyle name="Comma 2 3 3 2 2 4 2 3" xfId="35042" xr:uid="{6D5641BF-D1B5-4366-9336-24B9BDDF6E32}"/>
    <cellStyle name="Comma 2 3 3 2 2 4 3" xfId="13138" xr:uid="{3C2C3B02-F88A-4207-B177-3C93B578FA11}"/>
    <cellStyle name="Comma 2 3 3 2 2 4 3 2" xfId="49646" xr:uid="{7B14906A-69FC-43D1-BF42-7B475F3DF23B}"/>
    <cellStyle name="Comma 2 3 3 2 2 4 3 3" xfId="31392" xr:uid="{1C658FE1-2AC1-45C8-A1E2-2D675AD52CA6}"/>
    <cellStyle name="Comma 2 3 3 2 2 4 4" xfId="9488" xr:uid="{4D9520B2-F3EF-411E-868A-05D27694837A}"/>
    <cellStyle name="Comma 2 3 3 2 2 4 4 2" xfId="45996" xr:uid="{691BBBE4-ADE6-4FDD-9F5B-5B9E3612D26E}"/>
    <cellStyle name="Comma 2 3 3 2 2 4 4 3" xfId="27742" xr:uid="{17939816-580A-48CD-BDEB-6B271D6F52E4}"/>
    <cellStyle name="Comma 2 3 3 2 2 4 5" xfId="5838" xr:uid="{FC46B2B3-0A60-4AF9-8B6F-8F0E58663199}"/>
    <cellStyle name="Comma 2 3 3 2 2 4 5 2" xfId="42346" xr:uid="{8A6836FC-0226-4CD2-946E-3B1411ABDD53}"/>
    <cellStyle name="Comma 2 3 3 2 2 4 5 3" xfId="24092" xr:uid="{A7009745-2B98-4B7A-931C-469CC291DA5C}"/>
    <cellStyle name="Comma 2 3 3 2 2 4 6" xfId="38696" xr:uid="{E1B88838-1ACE-4ABD-A512-FF20771C4F2D}"/>
    <cellStyle name="Comma 2 3 3 2 2 4 7" xfId="20442" xr:uid="{345C0B63-6C62-4384-892E-9779DCCEFEFC}"/>
    <cellStyle name="Comma 2 3 3 2 2 5" xfId="1458" xr:uid="{3E376F45-3D3F-429F-8963-8E8712D853C9}"/>
    <cellStyle name="Comma 2 3 3 2 2 5 2" xfId="16058" xr:uid="{64EB35CA-6601-426A-86E4-33911C415A46}"/>
    <cellStyle name="Comma 2 3 3 2 2 5 2 2" xfId="52566" xr:uid="{B37A4BD3-EE43-4494-8D69-35D9C3E072D2}"/>
    <cellStyle name="Comma 2 3 3 2 2 5 2 3" xfId="34312" xr:uid="{A328E5A1-E65F-4A7D-A850-EC8DC326E819}"/>
    <cellStyle name="Comma 2 3 3 2 2 5 3" xfId="12408" xr:uid="{4018C377-BF1A-49F6-BFB5-7DD180822A04}"/>
    <cellStyle name="Comma 2 3 3 2 2 5 3 2" xfId="48916" xr:uid="{EFEDB940-CAF8-4373-90CA-E08DC3C19892}"/>
    <cellStyle name="Comma 2 3 3 2 2 5 3 3" xfId="30662" xr:uid="{4D7F93E5-C92E-4468-8055-B425A1297AE7}"/>
    <cellStyle name="Comma 2 3 3 2 2 5 4" xfId="8758" xr:uid="{136E1150-310D-46B2-B009-A5326D4223AC}"/>
    <cellStyle name="Comma 2 3 3 2 2 5 4 2" xfId="45266" xr:uid="{A70DD5A7-3483-474F-A0E6-15C2BABA8C84}"/>
    <cellStyle name="Comma 2 3 3 2 2 5 4 3" xfId="27012" xr:uid="{FD5BAA8F-6B8E-444D-BEB5-B76E6D2DBBF7}"/>
    <cellStyle name="Comma 2 3 3 2 2 5 5" xfId="5108" xr:uid="{5552DA15-C057-42C4-97C1-73E730B6E067}"/>
    <cellStyle name="Comma 2 3 3 2 2 5 5 2" xfId="41616" xr:uid="{3DDB8DE8-3C1E-4776-A0FA-C3EF38958BE9}"/>
    <cellStyle name="Comma 2 3 3 2 2 5 5 3" xfId="23362" xr:uid="{94E7F1A3-59A2-4CBC-8F3C-09E5C67CA06A}"/>
    <cellStyle name="Comma 2 3 3 2 2 5 6" xfId="37966" xr:uid="{6CDB5DEA-93E9-459F-BECD-1B005130330F}"/>
    <cellStyle name="Comma 2 3 3 2 2 5 7" xfId="19712" xr:uid="{3556AEF5-E8E0-4CEB-B1D3-6A2766DDD015}"/>
    <cellStyle name="Comma 2 3 3 2 2 6" xfId="15328" xr:uid="{51FC2FE0-2313-4A81-B15C-5B7B05313E79}"/>
    <cellStyle name="Comma 2 3 3 2 2 6 2" xfId="51836" xr:uid="{1255575A-2F2E-4C8D-9CB9-D0905DE19581}"/>
    <cellStyle name="Comma 2 3 3 2 2 6 3" xfId="33582" xr:uid="{CE22A795-BEE7-4B8C-A520-6B2E1DF5799D}"/>
    <cellStyle name="Comma 2 3 3 2 2 7" xfId="11678" xr:uid="{85C68CB0-538A-4968-A85C-848F026CFEA6}"/>
    <cellStyle name="Comma 2 3 3 2 2 7 2" xfId="48186" xr:uid="{C56285BA-41CF-49D3-B167-58270FDCE1BA}"/>
    <cellStyle name="Comma 2 3 3 2 2 7 3" xfId="29932" xr:uid="{90C08D89-44C9-4D92-A842-507E240F0293}"/>
    <cellStyle name="Comma 2 3 3 2 2 8" xfId="8028" xr:uid="{6C3CAEA4-A073-43C6-8E1D-C31C28F15957}"/>
    <cellStyle name="Comma 2 3 3 2 2 8 2" xfId="44536" xr:uid="{32AE8938-82B9-4E96-AAAB-EE096C3E357F}"/>
    <cellStyle name="Comma 2 3 3 2 2 8 3" xfId="26282" xr:uid="{9B9DFAB3-88AE-4856-86DE-AE775B4AAA46}"/>
    <cellStyle name="Comma 2 3 3 2 2 9" xfId="4378" xr:uid="{5960C5C5-7FC7-4E33-9DF3-3DEA8B4BAB35}"/>
    <cellStyle name="Comma 2 3 3 2 2 9 2" xfId="40886" xr:uid="{FDB869AB-C84B-4C02-846B-E706D6571854}"/>
    <cellStyle name="Comma 2 3 3 2 2 9 3" xfId="22632" xr:uid="{270EB900-E31D-4424-9683-644A5B6B2671}"/>
    <cellStyle name="Comma 2 3 3 2 3" xfId="624" xr:uid="{857260AD-607C-49F1-BBA1-E480E2847768}"/>
    <cellStyle name="Comma 2 3 3 2 3 10" xfId="37132" xr:uid="{5F3D5C1E-D610-4B33-BAB9-9632693A4490}"/>
    <cellStyle name="Comma 2 3 3 2 3 11" xfId="18878" xr:uid="{3C85AB2F-C704-46FD-AB43-1D8870381AC2}"/>
    <cellStyle name="Comma 2 3 3 2 3 2" xfId="3544" xr:uid="{D66456C0-7014-4375-8175-2E6409CAD013}"/>
    <cellStyle name="Comma 2 3 3 2 3 2 2" xfId="18144" xr:uid="{AFDDFB6C-451D-4DD5-BDF0-7645BDFD1BD2}"/>
    <cellStyle name="Comma 2 3 3 2 3 2 2 2" xfId="54652" xr:uid="{944CEA62-F545-4A5B-8527-70F4260640D1}"/>
    <cellStyle name="Comma 2 3 3 2 3 2 2 3" xfId="36398" xr:uid="{53E53199-6740-4AB1-A487-5E76788F287D}"/>
    <cellStyle name="Comma 2 3 3 2 3 2 3" xfId="14494" xr:uid="{C40CEAEE-55E6-429A-88B3-592E0D93543F}"/>
    <cellStyle name="Comma 2 3 3 2 3 2 3 2" xfId="51002" xr:uid="{B4067905-72F5-47B0-B392-EC131D73F02F}"/>
    <cellStyle name="Comma 2 3 3 2 3 2 3 3" xfId="32748" xr:uid="{9F75B037-C89E-48AC-BD5C-5E8CFB899DC2}"/>
    <cellStyle name="Comma 2 3 3 2 3 2 4" xfId="10844" xr:uid="{14ABED8B-21D6-4C01-B65A-24E4C6EC058F}"/>
    <cellStyle name="Comma 2 3 3 2 3 2 4 2" xfId="47352" xr:uid="{EF2C3A46-8456-4555-AEBC-FAC2B0935000}"/>
    <cellStyle name="Comma 2 3 3 2 3 2 4 3" xfId="29098" xr:uid="{8D68D9EB-CA8D-4A1C-A907-E712341AD682}"/>
    <cellStyle name="Comma 2 3 3 2 3 2 5" xfId="7194" xr:uid="{41E64BF4-5C07-45FF-BEF3-D08FDF3F5C7C}"/>
    <cellStyle name="Comma 2 3 3 2 3 2 5 2" xfId="43702" xr:uid="{CBE44DE6-4EE4-41BC-91E5-0ED369153928}"/>
    <cellStyle name="Comma 2 3 3 2 3 2 5 3" xfId="25448" xr:uid="{86D0502D-6F44-49C2-AA8E-6E5B0121ED7A}"/>
    <cellStyle name="Comma 2 3 3 2 3 2 6" xfId="40052" xr:uid="{9234128C-A9C7-485A-9A6C-42AAA388E957}"/>
    <cellStyle name="Comma 2 3 3 2 3 2 7" xfId="21798" xr:uid="{8AE182F2-E4C9-42CC-AB3A-74ED4D91CF27}"/>
    <cellStyle name="Comma 2 3 3 2 3 3" xfId="2814" xr:uid="{95D3BDF7-DEA2-4FEC-8F50-AFC420003DE7}"/>
    <cellStyle name="Comma 2 3 3 2 3 3 2" xfId="17414" xr:uid="{31B041BE-4D75-4433-B7A3-3C9BC142C0D8}"/>
    <cellStyle name="Comma 2 3 3 2 3 3 2 2" xfId="53922" xr:uid="{ECFA5369-82F1-4240-A6B2-60E7AF749E3B}"/>
    <cellStyle name="Comma 2 3 3 2 3 3 2 3" xfId="35668" xr:uid="{449C6292-4F18-490E-9789-17C9236EEB17}"/>
    <cellStyle name="Comma 2 3 3 2 3 3 3" xfId="13764" xr:uid="{067EEA7A-E31D-43DF-9E1E-1BF43498A7FB}"/>
    <cellStyle name="Comma 2 3 3 2 3 3 3 2" xfId="50272" xr:uid="{05329CD5-D4EC-406B-9A92-173020354F3A}"/>
    <cellStyle name="Comma 2 3 3 2 3 3 3 3" xfId="32018" xr:uid="{84673532-D643-4B12-93BE-8F1F924E85D7}"/>
    <cellStyle name="Comma 2 3 3 2 3 3 4" xfId="10114" xr:uid="{E2A9BCFA-27C8-46C2-8273-F31F7DAA7F11}"/>
    <cellStyle name="Comma 2 3 3 2 3 3 4 2" xfId="46622" xr:uid="{A1E3A585-F2A7-4874-9646-299607A418D4}"/>
    <cellStyle name="Comma 2 3 3 2 3 3 4 3" xfId="28368" xr:uid="{454FEFDA-B0D6-4CFF-AC7C-0EC3CA73D65D}"/>
    <cellStyle name="Comma 2 3 3 2 3 3 5" xfId="6464" xr:uid="{12366803-AD80-4FF7-B7F7-B488AEB40505}"/>
    <cellStyle name="Comma 2 3 3 2 3 3 5 2" xfId="42972" xr:uid="{056C1E66-FC8B-428F-93CC-ED19D00C370C}"/>
    <cellStyle name="Comma 2 3 3 2 3 3 5 3" xfId="24718" xr:uid="{00091184-C11C-4D2F-B0AE-F34E58252AC5}"/>
    <cellStyle name="Comma 2 3 3 2 3 3 6" xfId="39322" xr:uid="{F5BC1F15-6E7D-4D44-9DCE-0F3261BB9B2C}"/>
    <cellStyle name="Comma 2 3 3 2 3 3 7" xfId="21068" xr:uid="{DEE7A64F-19D1-4679-A35D-F75DC6BC8F1F}"/>
    <cellStyle name="Comma 2 3 3 2 3 4" xfId="2084" xr:uid="{F6229FD6-F965-4775-AC67-1DA9591C9202}"/>
    <cellStyle name="Comma 2 3 3 2 3 4 2" xfId="16684" xr:uid="{7036965E-31FA-47F1-A0AD-D801573F6309}"/>
    <cellStyle name="Comma 2 3 3 2 3 4 2 2" xfId="53192" xr:uid="{0206163A-BC7C-49F6-85DA-8D0411DF7475}"/>
    <cellStyle name="Comma 2 3 3 2 3 4 2 3" xfId="34938" xr:uid="{EC8B533A-FE18-468A-95A6-12559DD977E4}"/>
    <cellStyle name="Comma 2 3 3 2 3 4 3" xfId="13034" xr:uid="{30FD8A1F-4F47-4BC1-A78B-0CE0F2A5B132}"/>
    <cellStyle name="Comma 2 3 3 2 3 4 3 2" xfId="49542" xr:uid="{531135D5-885C-4084-9974-35361B566DC4}"/>
    <cellStyle name="Comma 2 3 3 2 3 4 3 3" xfId="31288" xr:uid="{C993D68A-0C41-4EBA-8024-E92350E66E1F}"/>
    <cellStyle name="Comma 2 3 3 2 3 4 4" xfId="9384" xr:uid="{D2D991D7-AC49-4F35-820C-7FE3CBAFEE5E}"/>
    <cellStyle name="Comma 2 3 3 2 3 4 4 2" xfId="45892" xr:uid="{603C36B3-5B5D-4F74-A53E-328203ACFA6C}"/>
    <cellStyle name="Comma 2 3 3 2 3 4 4 3" xfId="27638" xr:uid="{55502DE4-B729-4675-8B1E-5D3E1E11A08B}"/>
    <cellStyle name="Comma 2 3 3 2 3 4 5" xfId="5734" xr:uid="{331961FA-1267-42BB-B144-8EB945A8EDD2}"/>
    <cellStyle name="Comma 2 3 3 2 3 4 5 2" xfId="42242" xr:uid="{D87083CB-8E5D-461A-948A-7BF3669EC8A7}"/>
    <cellStyle name="Comma 2 3 3 2 3 4 5 3" xfId="23988" xr:uid="{5105B210-10DD-48DA-945B-14A6D2DBBA34}"/>
    <cellStyle name="Comma 2 3 3 2 3 4 6" xfId="38592" xr:uid="{583F8FFC-CD5B-4ACF-9489-396D356778E4}"/>
    <cellStyle name="Comma 2 3 3 2 3 4 7" xfId="20338" xr:uid="{EFDB33F7-9096-4CAA-B471-3B625E421D90}"/>
    <cellStyle name="Comma 2 3 3 2 3 5" xfId="1354" xr:uid="{0AEE03DC-DB7E-46DB-9F58-0B4D9DDCC9A8}"/>
    <cellStyle name="Comma 2 3 3 2 3 5 2" xfId="15954" xr:uid="{98558A70-F5F4-493B-B76B-258EAC82BD8D}"/>
    <cellStyle name="Comma 2 3 3 2 3 5 2 2" xfId="52462" xr:uid="{382B85BE-953A-4E02-839B-A2688A2230D7}"/>
    <cellStyle name="Comma 2 3 3 2 3 5 2 3" xfId="34208" xr:uid="{3C75B43D-BE3E-4545-94EC-69FC092175C4}"/>
    <cellStyle name="Comma 2 3 3 2 3 5 3" xfId="12304" xr:uid="{757BCEBD-793F-42BE-A470-3577A62C2892}"/>
    <cellStyle name="Comma 2 3 3 2 3 5 3 2" xfId="48812" xr:uid="{5CF998FF-B701-4DAC-AFC0-23723F391284}"/>
    <cellStyle name="Comma 2 3 3 2 3 5 3 3" xfId="30558" xr:uid="{F5F3971C-9826-4E6C-84D9-4F1D3BE8DD1F}"/>
    <cellStyle name="Comma 2 3 3 2 3 5 4" xfId="8654" xr:uid="{2B0C9386-00DF-44E9-8B49-396E309E5307}"/>
    <cellStyle name="Comma 2 3 3 2 3 5 4 2" xfId="45162" xr:uid="{1EF124E1-10C1-424B-96E9-82EF960B08A9}"/>
    <cellStyle name="Comma 2 3 3 2 3 5 4 3" xfId="26908" xr:uid="{8EFEA6B8-DAAB-4B28-9375-7C99FC19CC86}"/>
    <cellStyle name="Comma 2 3 3 2 3 5 5" xfId="5004" xr:uid="{99C984EC-8653-469C-BD90-1ABB46D65B75}"/>
    <cellStyle name="Comma 2 3 3 2 3 5 5 2" xfId="41512" xr:uid="{E41D1646-05D4-4BE2-A0BE-3EC2E57DF1E2}"/>
    <cellStyle name="Comma 2 3 3 2 3 5 5 3" xfId="23258" xr:uid="{F30A2081-A133-44D0-B90B-A14E5FCD6A9F}"/>
    <cellStyle name="Comma 2 3 3 2 3 5 6" xfId="37862" xr:uid="{25BCC7A1-E86D-46CA-BF8B-F3DF851D40AA}"/>
    <cellStyle name="Comma 2 3 3 2 3 5 7" xfId="19608" xr:uid="{E1785FAA-362B-4305-BB5D-4CC24670971A}"/>
    <cellStyle name="Comma 2 3 3 2 3 6" xfId="15224" xr:uid="{EAC06703-27E7-430C-B928-601F01A2BDBB}"/>
    <cellStyle name="Comma 2 3 3 2 3 6 2" xfId="51732" xr:uid="{F5C54657-86DD-469C-AF9B-C65104BBD301}"/>
    <cellStyle name="Comma 2 3 3 2 3 6 3" xfId="33478" xr:uid="{964198DE-28D8-41EC-9840-626FFAEC84E3}"/>
    <cellStyle name="Comma 2 3 3 2 3 7" xfId="11574" xr:uid="{C70015AC-0885-489A-8671-8098871D848E}"/>
    <cellStyle name="Comma 2 3 3 2 3 7 2" xfId="48082" xr:uid="{E45B841B-3827-461B-83A6-6CDC5D2E0975}"/>
    <cellStyle name="Comma 2 3 3 2 3 7 3" xfId="29828" xr:uid="{251F4EAF-43D8-4FFA-992E-4C665EC7B177}"/>
    <cellStyle name="Comma 2 3 3 2 3 8" xfId="7924" xr:uid="{D0B25DD1-2486-4A63-8076-DBBA92B3249E}"/>
    <cellStyle name="Comma 2 3 3 2 3 8 2" xfId="44432" xr:uid="{7B08C04C-7D72-43A0-8805-C25DC31D697A}"/>
    <cellStyle name="Comma 2 3 3 2 3 8 3" xfId="26178" xr:uid="{AEA17D78-5240-4382-A97C-A6F8B35BDD40}"/>
    <cellStyle name="Comma 2 3 3 2 3 9" xfId="4274" xr:uid="{CD72CF1E-4A01-49CA-96A3-17741F63934A}"/>
    <cellStyle name="Comma 2 3 3 2 3 9 2" xfId="40782" xr:uid="{E34969AE-2877-4BC0-B16E-31B0B48DA4FA}"/>
    <cellStyle name="Comma 2 3 3 2 3 9 3" xfId="22528" xr:uid="{3AC72C65-6E97-4524-96B0-2197470EB6F1}"/>
    <cellStyle name="Comma 2 3 3 2 4" xfId="520" xr:uid="{11B6FE10-E325-44CC-BC09-EC563B593557}"/>
    <cellStyle name="Comma 2 3 3 2 4 10" xfId="37028" xr:uid="{B3862DB1-3378-4226-953F-5F985896CBAB}"/>
    <cellStyle name="Comma 2 3 3 2 4 11" xfId="18774" xr:uid="{20BF7046-0E00-47BD-8274-3D1062CA3D53}"/>
    <cellStyle name="Comma 2 3 3 2 4 2" xfId="3440" xr:uid="{2616C77E-1E36-4264-A47C-C5B8CC835307}"/>
    <cellStyle name="Comma 2 3 3 2 4 2 2" xfId="18040" xr:uid="{1210E33D-7699-498C-854A-01071A356F7E}"/>
    <cellStyle name="Comma 2 3 3 2 4 2 2 2" xfId="54548" xr:uid="{1BE9CD0D-DF6C-4F03-AFA7-93023154DF3E}"/>
    <cellStyle name="Comma 2 3 3 2 4 2 2 3" xfId="36294" xr:uid="{1232F684-6FF6-4157-A05B-C3DB9E118092}"/>
    <cellStyle name="Comma 2 3 3 2 4 2 3" xfId="14390" xr:uid="{513D6857-B2FB-459C-A217-6EE76F544381}"/>
    <cellStyle name="Comma 2 3 3 2 4 2 3 2" xfId="50898" xr:uid="{27B73F15-96B1-4967-9273-905E3A9EA1E4}"/>
    <cellStyle name="Comma 2 3 3 2 4 2 3 3" xfId="32644" xr:uid="{FADF8381-89C4-4E0E-A440-1FFE63A4368D}"/>
    <cellStyle name="Comma 2 3 3 2 4 2 4" xfId="10740" xr:uid="{F3C997D7-ED76-4784-87AE-6A90B3CE2E9A}"/>
    <cellStyle name="Comma 2 3 3 2 4 2 4 2" xfId="47248" xr:uid="{5C3F7151-990B-417A-93E6-3B6AAEA72921}"/>
    <cellStyle name="Comma 2 3 3 2 4 2 4 3" xfId="28994" xr:uid="{2B653AFE-AF39-4A66-8729-8C86108F0137}"/>
    <cellStyle name="Comma 2 3 3 2 4 2 5" xfId="7090" xr:uid="{3A7B3253-5E64-4287-9829-1651D1BC7087}"/>
    <cellStyle name="Comma 2 3 3 2 4 2 5 2" xfId="43598" xr:uid="{B7E2397C-D8E8-4A46-9BF3-6BFCFD8D81B6}"/>
    <cellStyle name="Comma 2 3 3 2 4 2 5 3" xfId="25344" xr:uid="{EDB26970-1DD1-44EE-AD97-78E3C92DEDAD}"/>
    <cellStyle name="Comma 2 3 3 2 4 2 6" xfId="39948" xr:uid="{6EE3212F-2DC8-496C-8F92-D24941FCCB98}"/>
    <cellStyle name="Comma 2 3 3 2 4 2 7" xfId="21694" xr:uid="{218EB4BA-3864-474D-80C2-64DB97DF8B8F}"/>
    <cellStyle name="Comma 2 3 3 2 4 3" xfId="2710" xr:uid="{DD6A2A6F-0DA0-40EA-A835-B218179684BB}"/>
    <cellStyle name="Comma 2 3 3 2 4 3 2" xfId="17310" xr:uid="{29ACB18D-44D7-4B16-996A-39AFEF034970}"/>
    <cellStyle name="Comma 2 3 3 2 4 3 2 2" xfId="53818" xr:uid="{EB81D69B-A83C-4CE9-A8E5-2E5ED49305F6}"/>
    <cellStyle name="Comma 2 3 3 2 4 3 2 3" xfId="35564" xr:uid="{F060B2CC-0A96-4510-913E-2BB67F52CB0E}"/>
    <cellStyle name="Comma 2 3 3 2 4 3 3" xfId="13660" xr:uid="{3997A012-A619-426C-B3D5-9D464F0BB87E}"/>
    <cellStyle name="Comma 2 3 3 2 4 3 3 2" xfId="50168" xr:uid="{A4D68152-3324-4934-B14C-FB6D69020DBC}"/>
    <cellStyle name="Comma 2 3 3 2 4 3 3 3" xfId="31914" xr:uid="{7B1581A7-C8F2-42CC-A737-ACBCF8B2C4C4}"/>
    <cellStyle name="Comma 2 3 3 2 4 3 4" xfId="10010" xr:uid="{EC94AA20-9E39-493D-B4EA-88CA92DE36B4}"/>
    <cellStyle name="Comma 2 3 3 2 4 3 4 2" xfId="46518" xr:uid="{3FCFEEEB-7823-4039-9FCA-8EFB69F0B1E6}"/>
    <cellStyle name="Comma 2 3 3 2 4 3 4 3" xfId="28264" xr:uid="{72FE360B-5264-48AF-8AD3-B0E71CA45992}"/>
    <cellStyle name="Comma 2 3 3 2 4 3 5" xfId="6360" xr:uid="{19E13DB6-3519-4BA4-8995-0FC77DB4A6CA}"/>
    <cellStyle name="Comma 2 3 3 2 4 3 5 2" xfId="42868" xr:uid="{ABD6ECBE-91C6-43BE-95F6-D2F450174CEE}"/>
    <cellStyle name="Comma 2 3 3 2 4 3 5 3" xfId="24614" xr:uid="{3181A7FF-5FA6-47A7-9AC6-B7A1FCB41BEC}"/>
    <cellStyle name="Comma 2 3 3 2 4 3 6" xfId="39218" xr:uid="{FEF0FFE7-E4F3-4057-AFA1-AE6D6DA773B7}"/>
    <cellStyle name="Comma 2 3 3 2 4 3 7" xfId="20964" xr:uid="{B4F12146-EFC3-48B2-B3F6-6DA661C5C8F5}"/>
    <cellStyle name="Comma 2 3 3 2 4 4" xfId="1980" xr:uid="{6EF0B967-DAFD-444E-8F1E-C87DB87CB2F0}"/>
    <cellStyle name="Comma 2 3 3 2 4 4 2" xfId="16580" xr:uid="{282AEC67-6B2A-4F30-90A4-EF07E1F88B72}"/>
    <cellStyle name="Comma 2 3 3 2 4 4 2 2" xfId="53088" xr:uid="{542DE32B-94A6-42D2-8EAF-CDC06F4D6031}"/>
    <cellStyle name="Comma 2 3 3 2 4 4 2 3" xfId="34834" xr:uid="{F22B9DA1-6652-4290-A3EC-2992423D5C85}"/>
    <cellStyle name="Comma 2 3 3 2 4 4 3" xfId="12930" xr:uid="{8BB93EEA-3724-4BC3-96E2-97712D25EE1C}"/>
    <cellStyle name="Comma 2 3 3 2 4 4 3 2" xfId="49438" xr:uid="{146F833D-382C-438A-B7EB-CE59A4CD8652}"/>
    <cellStyle name="Comma 2 3 3 2 4 4 3 3" xfId="31184" xr:uid="{A698A3A1-F7EC-41D6-8070-C05A78CE4336}"/>
    <cellStyle name="Comma 2 3 3 2 4 4 4" xfId="9280" xr:uid="{B921E1A2-9216-48E5-BE46-EB457ADF26B6}"/>
    <cellStyle name="Comma 2 3 3 2 4 4 4 2" xfId="45788" xr:uid="{0FA13BBD-9BBD-4829-8873-1651BB895066}"/>
    <cellStyle name="Comma 2 3 3 2 4 4 4 3" xfId="27534" xr:uid="{634C1657-FD0B-43BF-89B2-BB181C4EBC37}"/>
    <cellStyle name="Comma 2 3 3 2 4 4 5" xfId="5630" xr:uid="{D34C3F77-27FE-4503-83A6-A4AC6316BC84}"/>
    <cellStyle name="Comma 2 3 3 2 4 4 5 2" xfId="42138" xr:uid="{05ABCBE2-4266-4C0A-95EB-A327E20D369E}"/>
    <cellStyle name="Comma 2 3 3 2 4 4 5 3" xfId="23884" xr:uid="{B5943E5F-84F9-44A9-9459-6CC1374F3E9B}"/>
    <cellStyle name="Comma 2 3 3 2 4 4 6" xfId="38488" xr:uid="{5548A7F8-6ACD-42CB-A915-D1B8CCFE1929}"/>
    <cellStyle name="Comma 2 3 3 2 4 4 7" xfId="20234" xr:uid="{317A5AFF-34CA-4CA4-A8A6-5FD8DAB22BB7}"/>
    <cellStyle name="Comma 2 3 3 2 4 5" xfId="1250" xr:uid="{36299820-991D-451D-A5DA-F12F7B20406C}"/>
    <cellStyle name="Comma 2 3 3 2 4 5 2" xfId="15850" xr:uid="{62F22D95-869F-438C-8A6B-D50A9F2D65FC}"/>
    <cellStyle name="Comma 2 3 3 2 4 5 2 2" xfId="52358" xr:uid="{17CB6E0D-7B54-4DAC-99C7-58F88586E739}"/>
    <cellStyle name="Comma 2 3 3 2 4 5 2 3" xfId="34104" xr:uid="{60E978DE-E0FF-4DC8-930B-0E854F8925E9}"/>
    <cellStyle name="Comma 2 3 3 2 4 5 3" xfId="12200" xr:uid="{8790746F-5AAF-4C32-8E09-05D8598E183F}"/>
    <cellStyle name="Comma 2 3 3 2 4 5 3 2" xfId="48708" xr:uid="{95E91B8C-9173-43A7-AAF0-59B64F253418}"/>
    <cellStyle name="Comma 2 3 3 2 4 5 3 3" xfId="30454" xr:uid="{EE0AEB8A-291D-4DC2-A15E-0010AB825CCC}"/>
    <cellStyle name="Comma 2 3 3 2 4 5 4" xfId="8550" xr:uid="{357D37DF-17BF-4CD4-9A58-128811BA5A99}"/>
    <cellStyle name="Comma 2 3 3 2 4 5 4 2" xfId="45058" xr:uid="{D573DCE1-CAB3-41E1-B929-A2BB02CE9B5D}"/>
    <cellStyle name="Comma 2 3 3 2 4 5 4 3" xfId="26804" xr:uid="{DD5788A9-B27B-468A-898D-B6ECABB03CB1}"/>
    <cellStyle name="Comma 2 3 3 2 4 5 5" xfId="4900" xr:uid="{61B99494-CB23-4F1E-8D68-2315F6B70C62}"/>
    <cellStyle name="Comma 2 3 3 2 4 5 5 2" xfId="41408" xr:uid="{AE47C9CD-880A-4375-B73F-E48D714DB91D}"/>
    <cellStyle name="Comma 2 3 3 2 4 5 5 3" xfId="23154" xr:uid="{1781ADF8-DCC8-4571-B79A-41AF89BA1DEB}"/>
    <cellStyle name="Comma 2 3 3 2 4 5 6" xfId="37758" xr:uid="{51FAA0F3-CB84-4B56-8E87-F784E663A2B1}"/>
    <cellStyle name="Comma 2 3 3 2 4 5 7" xfId="19504" xr:uid="{85C46327-4BAF-4E78-9E9D-E188620F8DA8}"/>
    <cellStyle name="Comma 2 3 3 2 4 6" xfId="15120" xr:uid="{218D958D-33B9-4ABB-9CAC-F1E534AD7939}"/>
    <cellStyle name="Comma 2 3 3 2 4 6 2" xfId="51628" xr:uid="{4310F8C4-E2F8-4A2D-A4D4-8FBA028BAEBC}"/>
    <cellStyle name="Comma 2 3 3 2 4 6 3" xfId="33374" xr:uid="{174CFE4A-1F89-4870-A7AD-414927A1780C}"/>
    <cellStyle name="Comma 2 3 3 2 4 7" xfId="11470" xr:uid="{C5B9313E-A5F4-445B-9A18-DA6C0E7C932D}"/>
    <cellStyle name="Comma 2 3 3 2 4 7 2" xfId="47978" xr:uid="{18EF3F7F-9E77-4F8B-B7C1-46DA8514ED31}"/>
    <cellStyle name="Comma 2 3 3 2 4 7 3" xfId="29724" xr:uid="{3BB6BDAA-B95E-4DE6-8F2D-68B2CFB6AD29}"/>
    <cellStyle name="Comma 2 3 3 2 4 8" xfId="7820" xr:uid="{C3B84A94-2A87-4133-9250-2E1D44DB6EC4}"/>
    <cellStyle name="Comma 2 3 3 2 4 8 2" xfId="44328" xr:uid="{197F7C22-B394-40A5-B459-AB912AD18163}"/>
    <cellStyle name="Comma 2 3 3 2 4 8 3" xfId="26074" xr:uid="{C825B4D4-B564-48C4-A79A-9B88F09C8C6E}"/>
    <cellStyle name="Comma 2 3 3 2 4 9" xfId="4170" xr:uid="{E839F464-AE8C-457B-9C8F-65D520BB7C21}"/>
    <cellStyle name="Comma 2 3 3 2 4 9 2" xfId="40678" xr:uid="{9C649CDE-D4C1-4197-BDA7-F2B47B90B8CD}"/>
    <cellStyle name="Comma 2 3 3 2 4 9 3" xfId="22424" xr:uid="{25C35D36-F4D8-40F3-941C-FE4A9A3CC8B1}"/>
    <cellStyle name="Comma 2 3 3 2 5" xfId="416" xr:uid="{CB1A7378-F0B4-4E66-8F7E-EAD8E7FA3801}"/>
    <cellStyle name="Comma 2 3 3 2 5 10" xfId="36924" xr:uid="{785AE085-0C0D-4A7D-A983-A0E625247B1C}"/>
    <cellStyle name="Comma 2 3 3 2 5 11" xfId="18670" xr:uid="{47ED4D16-9CC5-45F7-9644-04396227944D}"/>
    <cellStyle name="Comma 2 3 3 2 5 2" xfId="3336" xr:uid="{1D55CA37-C290-462B-B08E-CDA471C4E581}"/>
    <cellStyle name="Comma 2 3 3 2 5 2 2" xfId="17936" xr:uid="{77B3C078-1B35-4B2A-966B-DB4E3B5F0581}"/>
    <cellStyle name="Comma 2 3 3 2 5 2 2 2" xfId="54444" xr:uid="{7104014D-EE6B-4EC2-A36B-9803BB196FDC}"/>
    <cellStyle name="Comma 2 3 3 2 5 2 2 3" xfId="36190" xr:uid="{AD84B9DC-2246-4372-A121-1EB011B8F3D5}"/>
    <cellStyle name="Comma 2 3 3 2 5 2 3" xfId="14286" xr:uid="{C1CBD3BA-44D0-452C-B635-FCB2DD4C1A7B}"/>
    <cellStyle name="Comma 2 3 3 2 5 2 3 2" xfId="50794" xr:uid="{6A014249-F7C8-4B55-92CF-E167FDCD0CB9}"/>
    <cellStyle name="Comma 2 3 3 2 5 2 3 3" xfId="32540" xr:uid="{D3B9E0C7-E2D5-492C-80F4-368894F651C0}"/>
    <cellStyle name="Comma 2 3 3 2 5 2 4" xfId="10636" xr:uid="{3962AEC7-C059-4540-A520-9CEE546061DA}"/>
    <cellStyle name="Comma 2 3 3 2 5 2 4 2" xfId="47144" xr:uid="{EEC6AEA6-AF7F-4D0D-A3C9-91F3A01964B7}"/>
    <cellStyle name="Comma 2 3 3 2 5 2 4 3" xfId="28890" xr:uid="{E7C3DF59-E639-40F4-94AA-593037FFEDA2}"/>
    <cellStyle name="Comma 2 3 3 2 5 2 5" xfId="6986" xr:uid="{44517F3B-572C-4862-A263-8E446B7A6ACE}"/>
    <cellStyle name="Comma 2 3 3 2 5 2 5 2" xfId="43494" xr:uid="{725AD485-313E-4A9E-B3CD-D19C7E583B61}"/>
    <cellStyle name="Comma 2 3 3 2 5 2 5 3" xfId="25240" xr:uid="{57687AAC-C0E5-4752-B786-9AEC200EB6A2}"/>
    <cellStyle name="Comma 2 3 3 2 5 2 6" xfId="39844" xr:uid="{A6596059-32B4-416E-8C8E-2F0CECE8B71C}"/>
    <cellStyle name="Comma 2 3 3 2 5 2 7" xfId="21590" xr:uid="{CA67AB05-F40F-4664-B6C8-F3A0C3E0858C}"/>
    <cellStyle name="Comma 2 3 3 2 5 3" xfId="2606" xr:uid="{827A3786-8785-4508-A7A2-E9DED7D6BAA5}"/>
    <cellStyle name="Comma 2 3 3 2 5 3 2" xfId="17206" xr:uid="{E47D5B1C-E7BD-40C8-91E8-62D3C4B1EDC0}"/>
    <cellStyle name="Comma 2 3 3 2 5 3 2 2" xfId="53714" xr:uid="{653073EA-22B7-4A46-A236-B6D508E64E1C}"/>
    <cellStyle name="Comma 2 3 3 2 5 3 2 3" xfId="35460" xr:uid="{8A1CCBE0-D78A-49E2-A52E-29D21DAB7583}"/>
    <cellStyle name="Comma 2 3 3 2 5 3 3" xfId="13556" xr:uid="{E2D993E3-6642-486D-99F3-E6A81DCD4386}"/>
    <cellStyle name="Comma 2 3 3 2 5 3 3 2" xfId="50064" xr:uid="{33998A85-8C39-4653-A1E4-6E3C5068C0C6}"/>
    <cellStyle name="Comma 2 3 3 2 5 3 3 3" xfId="31810" xr:uid="{5373E352-56C9-41BC-B0CE-308C0D26B584}"/>
    <cellStyle name="Comma 2 3 3 2 5 3 4" xfId="9906" xr:uid="{FFAD52FF-C7D3-4410-9634-0A31E6BA7634}"/>
    <cellStyle name="Comma 2 3 3 2 5 3 4 2" xfId="46414" xr:uid="{955DEB7E-CA0D-4704-800A-02F8BD51EB70}"/>
    <cellStyle name="Comma 2 3 3 2 5 3 4 3" xfId="28160" xr:uid="{F565CC95-A6A7-48D7-9C6E-677DD8265868}"/>
    <cellStyle name="Comma 2 3 3 2 5 3 5" xfId="6256" xr:uid="{B3F7494D-2C4B-40AF-B052-5A230C2581A3}"/>
    <cellStyle name="Comma 2 3 3 2 5 3 5 2" xfId="42764" xr:uid="{71F5995F-C828-42D2-8D3F-F0630015DFB9}"/>
    <cellStyle name="Comma 2 3 3 2 5 3 5 3" xfId="24510" xr:uid="{ED17AFF5-AF1B-4603-A6C2-019AEAB8F43A}"/>
    <cellStyle name="Comma 2 3 3 2 5 3 6" xfId="39114" xr:uid="{671BD50E-A42D-40F0-9B69-8594C5F0105B}"/>
    <cellStyle name="Comma 2 3 3 2 5 3 7" xfId="20860" xr:uid="{B11869ED-D2AD-4D22-817F-D0BB1BF90DD2}"/>
    <cellStyle name="Comma 2 3 3 2 5 4" xfId="1876" xr:uid="{6C293469-FAF0-493C-BBF1-E4BC75A41B10}"/>
    <cellStyle name="Comma 2 3 3 2 5 4 2" xfId="16476" xr:uid="{F956F207-2AF1-40F7-BDD5-B9C57B8FFB68}"/>
    <cellStyle name="Comma 2 3 3 2 5 4 2 2" xfId="52984" xr:uid="{83C9F910-91FB-4795-B50C-38461A644381}"/>
    <cellStyle name="Comma 2 3 3 2 5 4 2 3" xfId="34730" xr:uid="{33A88972-E6CC-4C40-B34F-2F0993324E7B}"/>
    <cellStyle name="Comma 2 3 3 2 5 4 3" xfId="12826" xr:uid="{EC81F622-AC1C-48D3-AC04-1DBA0A2DB3B4}"/>
    <cellStyle name="Comma 2 3 3 2 5 4 3 2" xfId="49334" xr:uid="{E5BFB812-611F-4C98-A566-A8B783034E45}"/>
    <cellStyle name="Comma 2 3 3 2 5 4 3 3" xfId="31080" xr:uid="{6229DE7E-785A-4432-B8B8-40095F5237AD}"/>
    <cellStyle name="Comma 2 3 3 2 5 4 4" xfId="9176" xr:uid="{D29348E5-37A6-4F46-9DAB-3164355B70EC}"/>
    <cellStyle name="Comma 2 3 3 2 5 4 4 2" xfId="45684" xr:uid="{890E1E52-4AF9-4DB6-BD64-1A6EFB9F68F8}"/>
    <cellStyle name="Comma 2 3 3 2 5 4 4 3" xfId="27430" xr:uid="{28200B04-22CA-4F8C-AEBF-BC913A97C8D9}"/>
    <cellStyle name="Comma 2 3 3 2 5 4 5" xfId="5526" xr:uid="{4C057390-D837-4EED-8140-F10A071FBF23}"/>
    <cellStyle name="Comma 2 3 3 2 5 4 5 2" xfId="42034" xr:uid="{DDA9925D-8069-4492-99A0-1C60732F40E1}"/>
    <cellStyle name="Comma 2 3 3 2 5 4 5 3" xfId="23780" xr:uid="{2FD804A1-45EB-4F30-A9ED-AB06A39323F7}"/>
    <cellStyle name="Comma 2 3 3 2 5 4 6" xfId="38384" xr:uid="{F71B663B-335D-4514-893E-0EC0DFE2B973}"/>
    <cellStyle name="Comma 2 3 3 2 5 4 7" xfId="20130" xr:uid="{730FCDCC-9543-442C-AEF4-6F7EFA70A3FB}"/>
    <cellStyle name="Comma 2 3 3 2 5 5" xfId="1146" xr:uid="{AAF784CA-5F07-49DD-904B-844F10CDC534}"/>
    <cellStyle name="Comma 2 3 3 2 5 5 2" xfId="15746" xr:uid="{864186EB-89BC-4959-BB2A-8D414DD1805A}"/>
    <cellStyle name="Comma 2 3 3 2 5 5 2 2" xfId="52254" xr:uid="{D3FDA842-1B3E-4814-A94D-2F22DCDA6C1B}"/>
    <cellStyle name="Comma 2 3 3 2 5 5 2 3" xfId="34000" xr:uid="{4D573D79-5238-4429-9578-187D0C1E241D}"/>
    <cellStyle name="Comma 2 3 3 2 5 5 3" xfId="12096" xr:uid="{FBBFC0C5-15C1-410C-BE73-68CC66C038E7}"/>
    <cellStyle name="Comma 2 3 3 2 5 5 3 2" xfId="48604" xr:uid="{73FABBDF-F52E-4016-BAEA-3FB391D71940}"/>
    <cellStyle name="Comma 2 3 3 2 5 5 3 3" xfId="30350" xr:uid="{252FCAA1-7D37-4571-832E-E9A8A7539075}"/>
    <cellStyle name="Comma 2 3 3 2 5 5 4" xfId="8446" xr:uid="{DB808BAC-5897-4661-9003-C231E0E05E33}"/>
    <cellStyle name="Comma 2 3 3 2 5 5 4 2" xfId="44954" xr:uid="{6AEA5493-8949-440C-8AA2-11947EFE093C}"/>
    <cellStyle name="Comma 2 3 3 2 5 5 4 3" xfId="26700" xr:uid="{0EF7DFB1-9C34-449E-9D6C-359CB074E017}"/>
    <cellStyle name="Comma 2 3 3 2 5 5 5" xfId="4796" xr:uid="{5E0EAE79-3347-417B-947A-D3053F70554E}"/>
    <cellStyle name="Comma 2 3 3 2 5 5 5 2" xfId="41304" xr:uid="{40F76B64-353F-4DC1-BED2-88EF87BE3F47}"/>
    <cellStyle name="Comma 2 3 3 2 5 5 5 3" xfId="23050" xr:uid="{D765C71B-DAF9-40D4-B232-1B42869F3CED}"/>
    <cellStyle name="Comma 2 3 3 2 5 5 6" xfId="37654" xr:uid="{E9EF1E1A-06E8-46AA-8237-B42EFCD10475}"/>
    <cellStyle name="Comma 2 3 3 2 5 5 7" xfId="19400" xr:uid="{35167933-C72B-492B-A81C-FE60ACA7BB60}"/>
    <cellStyle name="Comma 2 3 3 2 5 6" xfId="15016" xr:uid="{937C6307-3C62-444A-B7AD-E0F4FC6D4811}"/>
    <cellStyle name="Comma 2 3 3 2 5 6 2" xfId="51524" xr:uid="{396C044B-CB70-4FA7-8C7A-2640D77046BF}"/>
    <cellStyle name="Comma 2 3 3 2 5 6 3" xfId="33270" xr:uid="{3C68EDBC-1F4D-4C13-A842-C1EE3AA26EB0}"/>
    <cellStyle name="Comma 2 3 3 2 5 7" xfId="11366" xr:uid="{C034A3CE-7425-4E79-9328-BFB0529D1832}"/>
    <cellStyle name="Comma 2 3 3 2 5 7 2" xfId="47874" xr:uid="{0CF1F097-648E-49C6-8515-889304F8CB8F}"/>
    <cellStyle name="Comma 2 3 3 2 5 7 3" xfId="29620" xr:uid="{0F130866-70C4-4A95-A955-6D067EEDBEFC}"/>
    <cellStyle name="Comma 2 3 3 2 5 8" xfId="7716" xr:uid="{6528FFE4-DC49-467D-BFCE-FF4EE351A223}"/>
    <cellStyle name="Comma 2 3 3 2 5 8 2" xfId="44224" xr:uid="{1983FA98-17FD-4D38-ACDD-E585224560EA}"/>
    <cellStyle name="Comma 2 3 3 2 5 8 3" xfId="25970" xr:uid="{5732341D-0B8D-4E86-89B4-26A73CA77190}"/>
    <cellStyle name="Comma 2 3 3 2 5 9" xfId="4066" xr:uid="{0B433CA1-0492-4F87-B325-DE4978A7555C}"/>
    <cellStyle name="Comma 2 3 3 2 5 9 2" xfId="40574" xr:uid="{514AE9A9-52F1-4FA0-9D8B-A05F1A9916E4}"/>
    <cellStyle name="Comma 2 3 3 2 5 9 3" xfId="22320" xr:uid="{DE0A1F16-E4FC-45E2-B4C8-89213371E3C0}"/>
    <cellStyle name="Comma 2 3 3 2 6" xfId="312" xr:uid="{712BD9CB-4194-49E3-96A5-2EC801E7E904}"/>
    <cellStyle name="Comma 2 3 3 2 6 10" xfId="36820" xr:uid="{6AFBF6FF-B4B2-42A7-8391-E80C9AC01D5A}"/>
    <cellStyle name="Comma 2 3 3 2 6 11" xfId="18566" xr:uid="{B4033340-A946-41E8-8E57-8A8FE49572A1}"/>
    <cellStyle name="Comma 2 3 3 2 6 2" xfId="3232" xr:uid="{23C6C5C8-138D-4A01-9679-DCFA57E0B393}"/>
    <cellStyle name="Comma 2 3 3 2 6 2 2" xfId="17832" xr:uid="{69752219-830C-4A08-9A33-885D4AEA1651}"/>
    <cellStyle name="Comma 2 3 3 2 6 2 2 2" xfId="54340" xr:uid="{8E21CD23-1D2D-4DF3-8300-92FF9446D3C0}"/>
    <cellStyle name="Comma 2 3 3 2 6 2 2 3" xfId="36086" xr:uid="{84D40592-91AB-4559-8392-25DBF832D8AD}"/>
    <cellStyle name="Comma 2 3 3 2 6 2 3" xfId="14182" xr:uid="{34969A2F-8743-4A2F-A4CE-45B0D4EA6DFE}"/>
    <cellStyle name="Comma 2 3 3 2 6 2 3 2" xfId="50690" xr:uid="{638A372B-6277-411F-87A1-669B03903C41}"/>
    <cellStyle name="Comma 2 3 3 2 6 2 3 3" xfId="32436" xr:uid="{D6EB5252-D4D7-45A1-9715-1A1549607AD9}"/>
    <cellStyle name="Comma 2 3 3 2 6 2 4" xfId="10532" xr:uid="{191E0FBE-34D3-4818-BB78-514A74D3CB2D}"/>
    <cellStyle name="Comma 2 3 3 2 6 2 4 2" xfId="47040" xr:uid="{7843BE11-9C62-4ECE-B730-1A3D646D6148}"/>
    <cellStyle name="Comma 2 3 3 2 6 2 4 3" xfId="28786" xr:uid="{206F88FD-413D-477C-8D36-27C603AF60D9}"/>
    <cellStyle name="Comma 2 3 3 2 6 2 5" xfId="6882" xr:uid="{463EF164-5AE9-40E0-B7A1-A3FA9CD5C18C}"/>
    <cellStyle name="Comma 2 3 3 2 6 2 5 2" xfId="43390" xr:uid="{42D9F492-9CCC-4C32-B3FB-8A6BEB12E922}"/>
    <cellStyle name="Comma 2 3 3 2 6 2 5 3" xfId="25136" xr:uid="{2D3E97D9-0905-47F6-8593-A5C0756AD701}"/>
    <cellStyle name="Comma 2 3 3 2 6 2 6" xfId="39740" xr:uid="{57FC8A29-D5F9-4BB2-83A3-2F13E31C40BB}"/>
    <cellStyle name="Comma 2 3 3 2 6 2 7" xfId="21486" xr:uid="{61562FD8-697B-4BA5-81BE-AB3C024C87DF}"/>
    <cellStyle name="Comma 2 3 3 2 6 3" xfId="2502" xr:uid="{EFE75139-C9DA-4A8B-86AE-241955095A92}"/>
    <cellStyle name="Comma 2 3 3 2 6 3 2" xfId="17102" xr:uid="{71572B67-561E-4127-B79C-294068B4BCDD}"/>
    <cellStyle name="Comma 2 3 3 2 6 3 2 2" xfId="53610" xr:uid="{6339E143-1B0A-4701-9FCE-6EE8C616A3EC}"/>
    <cellStyle name="Comma 2 3 3 2 6 3 2 3" xfId="35356" xr:uid="{7510662D-B2F0-48C4-956E-5AAAFF459DFB}"/>
    <cellStyle name="Comma 2 3 3 2 6 3 3" xfId="13452" xr:uid="{1D56712D-DDE5-4E27-8E12-7E80AE608D01}"/>
    <cellStyle name="Comma 2 3 3 2 6 3 3 2" xfId="49960" xr:uid="{4E43307B-9D49-4C82-86A9-8FF909CFBBB2}"/>
    <cellStyle name="Comma 2 3 3 2 6 3 3 3" xfId="31706" xr:uid="{BD5598AE-1E2B-4318-BFD1-08325A22948B}"/>
    <cellStyle name="Comma 2 3 3 2 6 3 4" xfId="9802" xr:uid="{8339C6AA-2313-4B11-B1CA-5192B31E9CDC}"/>
    <cellStyle name="Comma 2 3 3 2 6 3 4 2" xfId="46310" xr:uid="{93656DAC-BFA5-4583-AF34-7848D2A4A49F}"/>
    <cellStyle name="Comma 2 3 3 2 6 3 4 3" xfId="28056" xr:uid="{485E69AF-F2B8-4FCA-AAB8-EEA7095B487D}"/>
    <cellStyle name="Comma 2 3 3 2 6 3 5" xfId="6152" xr:uid="{12093711-A2E1-4504-B546-B539D87848B6}"/>
    <cellStyle name="Comma 2 3 3 2 6 3 5 2" xfId="42660" xr:uid="{E31F7A2F-BA4C-4591-B13A-D63F93080B64}"/>
    <cellStyle name="Comma 2 3 3 2 6 3 5 3" xfId="24406" xr:uid="{699E67E0-DECA-414F-9E8C-3089FA7F0E0D}"/>
    <cellStyle name="Comma 2 3 3 2 6 3 6" xfId="39010" xr:uid="{859BB4B3-2A90-4EA7-90FE-27D0FB508F08}"/>
    <cellStyle name="Comma 2 3 3 2 6 3 7" xfId="20756" xr:uid="{160CE302-2946-4A8E-A931-ED955CFF6C1F}"/>
    <cellStyle name="Comma 2 3 3 2 6 4" xfId="1772" xr:uid="{89B31742-62B8-4E99-8F98-2C694FB58D62}"/>
    <cellStyle name="Comma 2 3 3 2 6 4 2" xfId="16372" xr:uid="{AD65D019-0810-4C9A-90EF-7F2B36F95963}"/>
    <cellStyle name="Comma 2 3 3 2 6 4 2 2" xfId="52880" xr:uid="{381E50F6-9C83-405F-9029-F2B44CC5FB70}"/>
    <cellStyle name="Comma 2 3 3 2 6 4 2 3" xfId="34626" xr:uid="{DD067007-D34D-45A3-B7C9-956EDA8E4C3C}"/>
    <cellStyle name="Comma 2 3 3 2 6 4 3" xfId="12722" xr:uid="{0BF60EF5-0C2A-40E0-B8C1-6CFA6B38FCBA}"/>
    <cellStyle name="Comma 2 3 3 2 6 4 3 2" xfId="49230" xr:uid="{3ABC9652-0F55-41F7-B54A-3CEA32E16B78}"/>
    <cellStyle name="Comma 2 3 3 2 6 4 3 3" xfId="30976" xr:uid="{EF97B251-A49A-4EF8-86F8-F272072829B1}"/>
    <cellStyle name="Comma 2 3 3 2 6 4 4" xfId="9072" xr:uid="{A96A2426-1EE9-4E60-B1AA-66FF05575809}"/>
    <cellStyle name="Comma 2 3 3 2 6 4 4 2" xfId="45580" xr:uid="{A367DF57-96D4-4ACF-9FDC-1025F8078970}"/>
    <cellStyle name="Comma 2 3 3 2 6 4 4 3" xfId="27326" xr:uid="{9FA17108-36A7-4244-99F0-F597AF963450}"/>
    <cellStyle name="Comma 2 3 3 2 6 4 5" xfId="5422" xr:uid="{A9DFAE5D-5B1D-4209-89DA-36285D86AA90}"/>
    <cellStyle name="Comma 2 3 3 2 6 4 5 2" xfId="41930" xr:uid="{17F89D4D-B4AF-4F0E-B5D2-61B697C3CCD0}"/>
    <cellStyle name="Comma 2 3 3 2 6 4 5 3" xfId="23676" xr:uid="{BB9742F8-374E-4DDB-A469-721B00C89BBC}"/>
    <cellStyle name="Comma 2 3 3 2 6 4 6" xfId="38280" xr:uid="{DFB13C95-4AE1-41D7-B8BF-6EE86DD346D6}"/>
    <cellStyle name="Comma 2 3 3 2 6 4 7" xfId="20026" xr:uid="{342B7685-6A1A-4738-86E6-E7DE7673BCDC}"/>
    <cellStyle name="Comma 2 3 3 2 6 5" xfId="1042" xr:uid="{206563CE-F9C2-4FC0-A158-235373EB47D3}"/>
    <cellStyle name="Comma 2 3 3 2 6 5 2" xfId="15642" xr:uid="{7B7B0E2D-D5A9-4041-8047-2C4332DC5EFA}"/>
    <cellStyle name="Comma 2 3 3 2 6 5 2 2" xfId="52150" xr:uid="{868BE7BC-58BF-4488-B608-14CCCD85972A}"/>
    <cellStyle name="Comma 2 3 3 2 6 5 2 3" xfId="33896" xr:uid="{C8C06382-DFC2-4C7E-AE0C-A32643A05C43}"/>
    <cellStyle name="Comma 2 3 3 2 6 5 3" xfId="11992" xr:uid="{AD8003F2-5AC4-4B96-B266-5522896ACC27}"/>
    <cellStyle name="Comma 2 3 3 2 6 5 3 2" xfId="48500" xr:uid="{29382F0B-F723-417A-B8D2-3588C7956411}"/>
    <cellStyle name="Comma 2 3 3 2 6 5 3 3" xfId="30246" xr:uid="{AAB242D7-B43A-4FC7-93D9-B15DB6EEA933}"/>
    <cellStyle name="Comma 2 3 3 2 6 5 4" xfId="8342" xr:uid="{F0013594-3A88-4B00-90E7-291626F23E07}"/>
    <cellStyle name="Comma 2 3 3 2 6 5 4 2" xfId="44850" xr:uid="{161CD1D7-D9E8-403A-8C97-7FAC7AAB1B82}"/>
    <cellStyle name="Comma 2 3 3 2 6 5 4 3" xfId="26596" xr:uid="{9A45CE52-9197-465C-BD2E-B0DF49268EAD}"/>
    <cellStyle name="Comma 2 3 3 2 6 5 5" xfId="4692" xr:uid="{F2755EFC-36A0-42BF-944B-EFC204F561BE}"/>
    <cellStyle name="Comma 2 3 3 2 6 5 5 2" xfId="41200" xr:uid="{798C7731-6FE6-4878-838C-BD12A47DD5B6}"/>
    <cellStyle name="Comma 2 3 3 2 6 5 5 3" xfId="22946" xr:uid="{791194DD-5578-46AA-BDA4-971A05305D54}"/>
    <cellStyle name="Comma 2 3 3 2 6 5 6" xfId="37550" xr:uid="{6BF5D33F-FC0F-4C47-A19A-E895E38C520F}"/>
    <cellStyle name="Comma 2 3 3 2 6 5 7" xfId="19296" xr:uid="{3157BB17-87F3-458C-850A-1EE1532E7DB5}"/>
    <cellStyle name="Comma 2 3 3 2 6 6" xfId="14912" xr:uid="{33457951-5706-4E52-B8C2-B0D3FA5A65DA}"/>
    <cellStyle name="Comma 2 3 3 2 6 6 2" xfId="51420" xr:uid="{4AB9CC99-15FA-4A6D-B4C7-D08E15694096}"/>
    <cellStyle name="Comma 2 3 3 2 6 6 3" xfId="33166" xr:uid="{19D8B641-0091-4E67-864F-A829CDFA5CAF}"/>
    <cellStyle name="Comma 2 3 3 2 6 7" xfId="11262" xr:uid="{FA206DEC-F195-4E7B-A37C-D72C779ADFB8}"/>
    <cellStyle name="Comma 2 3 3 2 6 7 2" xfId="47770" xr:uid="{7CC05DD4-6EED-46EF-B51F-25E96DE78E3E}"/>
    <cellStyle name="Comma 2 3 3 2 6 7 3" xfId="29516" xr:uid="{BD32B153-A87A-41FD-8DA7-54FA71A226A5}"/>
    <cellStyle name="Comma 2 3 3 2 6 8" xfId="7612" xr:uid="{752FC1F2-6C54-4CD8-9ECD-C5EE38C5AB6F}"/>
    <cellStyle name="Comma 2 3 3 2 6 8 2" xfId="44120" xr:uid="{4561F098-94DD-4D0B-B8B4-8FCE988EDC3D}"/>
    <cellStyle name="Comma 2 3 3 2 6 8 3" xfId="25866" xr:uid="{947AF68B-EFAD-4822-A914-30D1F7A9A37D}"/>
    <cellStyle name="Comma 2 3 3 2 6 9" xfId="3962" xr:uid="{7DD138E6-3B87-48F9-A6DF-4DF06657C0CA}"/>
    <cellStyle name="Comma 2 3 3 2 6 9 2" xfId="40470" xr:uid="{4DAF5A30-842F-41F7-A34F-D052FCBDF2FF}"/>
    <cellStyle name="Comma 2 3 3 2 6 9 3" xfId="22216" xr:uid="{2CCD9DCF-B04B-4BE4-8B25-A8883E91F07F}"/>
    <cellStyle name="Comma 2 3 3 2 7" xfId="208" xr:uid="{55D2C6C0-C1DD-445A-89CD-49A441A0F5D8}"/>
    <cellStyle name="Comma 2 3 3 2 7 10" xfId="36716" xr:uid="{064FBE97-954F-4032-ACC1-46AD59E75590}"/>
    <cellStyle name="Comma 2 3 3 2 7 11" xfId="18462" xr:uid="{CF181B77-F880-45FB-965F-674E90DC1A4A}"/>
    <cellStyle name="Comma 2 3 3 2 7 2" xfId="3128" xr:uid="{2489DEB9-3A46-479D-8D32-F45F18F5EE7F}"/>
    <cellStyle name="Comma 2 3 3 2 7 2 2" xfId="17728" xr:uid="{2EF0C843-443E-4A9A-8733-3EC49AF99266}"/>
    <cellStyle name="Comma 2 3 3 2 7 2 2 2" xfId="54236" xr:uid="{4B3C467A-AC2A-4DDD-A239-9113A01C697C}"/>
    <cellStyle name="Comma 2 3 3 2 7 2 2 3" xfId="35982" xr:uid="{F1FCAA7B-CA1D-4EE9-B6E5-5B7890C7DF54}"/>
    <cellStyle name="Comma 2 3 3 2 7 2 3" xfId="14078" xr:uid="{618BE27A-DBD9-4BF6-A29C-1EEA9FE23110}"/>
    <cellStyle name="Comma 2 3 3 2 7 2 3 2" xfId="50586" xr:uid="{B41D9CD2-43BE-4C59-B135-DD2A7D0CDC63}"/>
    <cellStyle name="Comma 2 3 3 2 7 2 3 3" xfId="32332" xr:uid="{8407FFEF-DA37-4A90-B419-8F91E57C3AF8}"/>
    <cellStyle name="Comma 2 3 3 2 7 2 4" xfId="10428" xr:uid="{9FD67EBA-8256-4F2D-A2E3-E6BA795CE929}"/>
    <cellStyle name="Comma 2 3 3 2 7 2 4 2" xfId="46936" xr:uid="{9C7EA0E0-495A-48CB-A74D-CB41C0864DEE}"/>
    <cellStyle name="Comma 2 3 3 2 7 2 4 3" xfId="28682" xr:uid="{150B2AFF-9F37-4CCE-80EF-6475702346F8}"/>
    <cellStyle name="Comma 2 3 3 2 7 2 5" xfId="6778" xr:uid="{66B2A237-2943-4584-BEFE-F52F75E59EFB}"/>
    <cellStyle name="Comma 2 3 3 2 7 2 5 2" xfId="43286" xr:uid="{9AA0F5FE-9054-43EF-8A8D-476E56B32791}"/>
    <cellStyle name="Comma 2 3 3 2 7 2 5 3" xfId="25032" xr:uid="{DFE138C6-4EAA-4A92-BC3C-E36A2D8440CE}"/>
    <cellStyle name="Comma 2 3 3 2 7 2 6" xfId="39636" xr:uid="{4BC24299-E797-4A9C-90D5-DA1D8BFCE0A4}"/>
    <cellStyle name="Comma 2 3 3 2 7 2 7" xfId="21382" xr:uid="{0F5E4702-C294-49FB-A20B-21167A391A52}"/>
    <cellStyle name="Comma 2 3 3 2 7 3" xfId="2398" xr:uid="{BCF307B9-FEBE-4D26-869F-39651581AB83}"/>
    <cellStyle name="Comma 2 3 3 2 7 3 2" xfId="16998" xr:uid="{760DCE25-16C4-4EB2-81CD-86D333B1B0D2}"/>
    <cellStyle name="Comma 2 3 3 2 7 3 2 2" xfId="53506" xr:uid="{63AEEB56-F7B2-43B0-AD18-98F875B13424}"/>
    <cellStyle name="Comma 2 3 3 2 7 3 2 3" xfId="35252" xr:uid="{210BF88D-C69D-4915-9F77-6FB2680F19D6}"/>
    <cellStyle name="Comma 2 3 3 2 7 3 3" xfId="13348" xr:uid="{6364835F-9377-40BB-B51B-F4265C71B2C3}"/>
    <cellStyle name="Comma 2 3 3 2 7 3 3 2" xfId="49856" xr:uid="{25B6FAFC-6F73-4405-88B5-1247944505B3}"/>
    <cellStyle name="Comma 2 3 3 2 7 3 3 3" xfId="31602" xr:uid="{E00D30BA-5482-4BA6-94A5-B7CFC666060C}"/>
    <cellStyle name="Comma 2 3 3 2 7 3 4" xfId="9698" xr:uid="{4C4BAE52-08C6-4DDC-A497-1B976D758E2B}"/>
    <cellStyle name="Comma 2 3 3 2 7 3 4 2" xfId="46206" xr:uid="{B30573F6-F1C2-4DFC-820E-2BBEBEB3EC60}"/>
    <cellStyle name="Comma 2 3 3 2 7 3 4 3" xfId="27952" xr:uid="{89D5ABEA-49D8-420F-8B65-D91F777811A1}"/>
    <cellStyle name="Comma 2 3 3 2 7 3 5" xfId="6048" xr:uid="{595BAE84-1347-4995-878C-E43E9AEB1061}"/>
    <cellStyle name="Comma 2 3 3 2 7 3 5 2" xfId="42556" xr:uid="{8AD1CA65-1FA8-46F4-8D6E-C69A5D66BD9E}"/>
    <cellStyle name="Comma 2 3 3 2 7 3 5 3" xfId="24302" xr:uid="{D84C1924-83AD-4B9F-8374-74E071E2D808}"/>
    <cellStyle name="Comma 2 3 3 2 7 3 6" xfId="38906" xr:uid="{6F0D6F61-6E5A-46AF-9923-4DCB44424D28}"/>
    <cellStyle name="Comma 2 3 3 2 7 3 7" xfId="20652" xr:uid="{F27F47E8-AC3C-4306-8BFF-E7E17C58678F}"/>
    <cellStyle name="Comma 2 3 3 2 7 4" xfId="1668" xr:uid="{A94658EB-833F-4C35-8DE8-43BFCCAAC972}"/>
    <cellStyle name="Comma 2 3 3 2 7 4 2" xfId="16268" xr:uid="{32A90170-AE84-4507-AEE4-92BD4A9BED41}"/>
    <cellStyle name="Comma 2 3 3 2 7 4 2 2" xfId="52776" xr:uid="{6E2E96F4-3C2E-46F1-AECD-CA53653AB6B4}"/>
    <cellStyle name="Comma 2 3 3 2 7 4 2 3" xfId="34522" xr:uid="{6FC43FEE-FC80-4816-9593-937B09DF9EA2}"/>
    <cellStyle name="Comma 2 3 3 2 7 4 3" xfId="12618" xr:uid="{F7B49823-AF32-4667-AF36-4FBA7D0CF686}"/>
    <cellStyle name="Comma 2 3 3 2 7 4 3 2" xfId="49126" xr:uid="{0AB2115A-8C0E-4204-AA4A-7AB101972808}"/>
    <cellStyle name="Comma 2 3 3 2 7 4 3 3" xfId="30872" xr:uid="{EF5F3EB7-BDD2-4706-8B29-F110283CA489}"/>
    <cellStyle name="Comma 2 3 3 2 7 4 4" xfId="8968" xr:uid="{C36955A8-6891-4AEA-9BEE-52B0FC8C8818}"/>
    <cellStyle name="Comma 2 3 3 2 7 4 4 2" xfId="45476" xr:uid="{0D8D78B2-63C2-4F4D-AFC3-220F3020C5BB}"/>
    <cellStyle name="Comma 2 3 3 2 7 4 4 3" xfId="27222" xr:uid="{EA2FDEA1-A12C-4D0D-A294-520217DF036D}"/>
    <cellStyle name="Comma 2 3 3 2 7 4 5" xfId="5318" xr:uid="{945D5997-DE6B-4AD7-9FB1-87F6DCD4B248}"/>
    <cellStyle name="Comma 2 3 3 2 7 4 5 2" xfId="41826" xr:uid="{6477FE4B-C705-45D2-9E6C-2F024FD50E07}"/>
    <cellStyle name="Comma 2 3 3 2 7 4 5 3" xfId="23572" xr:uid="{5F9C6ACE-C468-4B64-B976-06333E7BAE0B}"/>
    <cellStyle name="Comma 2 3 3 2 7 4 6" xfId="38176" xr:uid="{21A18056-4165-4ADA-A47C-5C3D4A7644B8}"/>
    <cellStyle name="Comma 2 3 3 2 7 4 7" xfId="19922" xr:uid="{44BD9E20-9162-4DA8-B2DE-5E3B49DA0919}"/>
    <cellStyle name="Comma 2 3 3 2 7 5" xfId="938" xr:uid="{53C2705F-8579-4E2E-B3E6-EB294DBF19F0}"/>
    <cellStyle name="Comma 2 3 3 2 7 5 2" xfId="15538" xr:uid="{4C5D4D16-023A-4AD9-9D29-65D02391AB97}"/>
    <cellStyle name="Comma 2 3 3 2 7 5 2 2" xfId="52046" xr:uid="{111911DD-E20D-46AB-9C8D-90E2443267E0}"/>
    <cellStyle name="Comma 2 3 3 2 7 5 2 3" xfId="33792" xr:uid="{5FD9A3BC-F0D9-4657-B2CC-F56D5DC4A576}"/>
    <cellStyle name="Comma 2 3 3 2 7 5 3" xfId="11888" xr:uid="{40619FEC-F157-41CC-B879-FC6FE2F27FB4}"/>
    <cellStyle name="Comma 2 3 3 2 7 5 3 2" xfId="48396" xr:uid="{2677CC6B-5F7F-481B-9A11-A9A73D79BDC4}"/>
    <cellStyle name="Comma 2 3 3 2 7 5 3 3" xfId="30142" xr:uid="{383BFA38-D606-4F4D-B608-692E7BDA9260}"/>
    <cellStyle name="Comma 2 3 3 2 7 5 4" xfId="8238" xr:uid="{F71F1063-A0A1-45E1-9DF5-4041562043AE}"/>
    <cellStyle name="Comma 2 3 3 2 7 5 4 2" xfId="44746" xr:uid="{E7D00465-EC87-41D7-BEC9-7CEBED42F0C5}"/>
    <cellStyle name="Comma 2 3 3 2 7 5 4 3" xfId="26492" xr:uid="{FFDCA742-E846-4252-BB93-74E4F1CAF71D}"/>
    <cellStyle name="Comma 2 3 3 2 7 5 5" xfId="4588" xr:uid="{C1D507B4-30BF-41D0-89B1-0FAEBFED08AB}"/>
    <cellStyle name="Comma 2 3 3 2 7 5 5 2" xfId="41096" xr:uid="{9E677DBA-D26B-4D45-B93D-2EFE8F85A5BC}"/>
    <cellStyle name="Comma 2 3 3 2 7 5 5 3" xfId="22842" xr:uid="{A49B9126-6E8F-4EF0-8984-7C607D82A933}"/>
    <cellStyle name="Comma 2 3 3 2 7 5 6" xfId="37446" xr:uid="{4B951C89-24B1-4EEE-8230-21A199A7A0BA}"/>
    <cellStyle name="Comma 2 3 3 2 7 5 7" xfId="19192" xr:uid="{223B2BC2-CAC0-4991-A81D-124CDFC439DC}"/>
    <cellStyle name="Comma 2 3 3 2 7 6" xfId="14808" xr:uid="{3D3AA009-CB22-4E16-B453-87889FA55521}"/>
    <cellStyle name="Comma 2 3 3 2 7 6 2" xfId="51316" xr:uid="{2A344167-9D28-436D-BE67-14FAC16331DA}"/>
    <cellStyle name="Comma 2 3 3 2 7 6 3" xfId="33062" xr:uid="{D89DF9B2-6ECC-4954-9B17-4B88C340AF1A}"/>
    <cellStyle name="Comma 2 3 3 2 7 7" xfId="11158" xr:uid="{AC8A53EF-88C9-461F-9C55-442A3D863397}"/>
    <cellStyle name="Comma 2 3 3 2 7 7 2" xfId="47666" xr:uid="{481D7912-9572-4906-B741-39034F01D40D}"/>
    <cellStyle name="Comma 2 3 3 2 7 7 3" xfId="29412" xr:uid="{73E97AE4-72FD-42D8-92BC-606AB16DC394}"/>
    <cellStyle name="Comma 2 3 3 2 7 8" xfId="7508" xr:uid="{2C7EE71E-B586-49A2-89C3-872EB1E30BAA}"/>
    <cellStyle name="Comma 2 3 3 2 7 8 2" xfId="44016" xr:uid="{4FEEBD35-09E3-4658-820E-6B0505E4A693}"/>
    <cellStyle name="Comma 2 3 3 2 7 8 3" xfId="25762" xr:uid="{FD474C9E-C958-4D3E-8BDB-238E7410B300}"/>
    <cellStyle name="Comma 2 3 3 2 7 9" xfId="3858" xr:uid="{BD5E585F-0360-4DBF-AB52-FF58A6354A2B}"/>
    <cellStyle name="Comma 2 3 3 2 7 9 2" xfId="40366" xr:uid="{0131D3E2-87C1-4DD7-A6D7-5A0AE7093B39}"/>
    <cellStyle name="Comma 2 3 3 2 7 9 3" xfId="22112" xr:uid="{52316121-F7AC-463A-9D70-1D57C0524B55}"/>
    <cellStyle name="Comma 2 3 3 2 8" xfId="3024" xr:uid="{7D78B397-F38D-4B2A-8CEC-99A25ADBE144}"/>
    <cellStyle name="Comma 2 3 3 2 8 2" xfId="17624" xr:uid="{B66B4402-A995-4CE2-BEFE-7C92ED100EC0}"/>
    <cellStyle name="Comma 2 3 3 2 8 2 2" xfId="54132" xr:uid="{8E13AD4D-DE46-4BFC-A4EF-6DF542467046}"/>
    <cellStyle name="Comma 2 3 3 2 8 2 3" xfId="35878" xr:uid="{E86310E1-41B1-45FF-8A34-2A8EAAA05356}"/>
    <cellStyle name="Comma 2 3 3 2 8 3" xfId="13974" xr:uid="{36DE35D8-B3AF-4378-8BCC-DD8DBD56406A}"/>
    <cellStyle name="Comma 2 3 3 2 8 3 2" xfId="50482" xr:uid="{FDDE5778-DBC4-47C8-9091-2EBA505D1FAC}"/>
    <cellStyle name="Comma 2 3 3 2 8 3 3" xfId="32228" xr:uid="{078BE983-2F90-426A-AA05-D6479E46085B}"/>
    <cellStyle name="Comma 2 3 3 2 8 4" xfId="10324" xr:uid="{70169C01-AF23-43EA-8E96-97D7E44CA5D1}"/>
    <cellStyle name="Comma 2 3 3 2 8 4 2" xfId="46832" xr:uid="{39F537B5-D02D-4BBE-BF4A-E0C9D0A2B796}"/>
    <cellStyle name="Comma 2 3 3 2 8 4 3" xfId="28578" xr:uid="{1A65B8F5-481D-412E-9018-98AD81F00DB9}"/>
    <cellStyle name="Comma 2 3 3 2 8 5" xfId="6674" xr:uid="{9A378FC2-D073-422F-9D0D-FBC4262C333D}"/>
    <cellStyle name="Comma 2 3 3 2 8 5 2" xfId="43182" xr:uid="{2B74F19D-3BE4-4170-BEA0-D90120B980FC}"/>
    <cellStyle name="Comma 2 3 3 2 8 5 3" xfId="24928" xr:uid="{0C6FAA16-3D22-403D-814E-F85C83C3BFAB}"/>
    <cellStyle name="Comma 2 3 3 2 8 6" xfId="39532" xr:uid="{F52A88B7-99C1-4445-864F-243D79AD60BB}"/>
    <cellStyle name="Comma 2 3 3 2 8 7" xfId="21278" xr:uid="{D0CECE8F-25D2-4625-84C4-705386ACF86E}"/>
    <cellStyle name="Comma 2 3 3 2 9" xfId="2294" xr:uid="{8591DFD3-3BB3-455B-8802-1D1F30F35EC4}"/>
    <cellStyle name="Comma 2 3 3 2 9 2" xfId="16894" xr:uid="{BC1F5A00-57DF-4BE8-AB12-758FEAB1016B}"/>
    <cellStyle name="Comma 2 3 3 2 9 2 2" xfId="53402" xr:uid="{5E548CAE-B75C-4115-A76E-A8A62A6AA3F5}"/>
    <cellStyle name="Comma 2 3 3 2 9 2 3" xfId="35148" xr:uid="{60132119-98F4-468C-AABF-B779AB71CA67}"/>
    <cellStyle name="Comma 2 3 3 2 9 3" xfId="13244" xr:uid="{8E1A278A-AD4C-4F29-9A85-61FA7F648F36}"/>
    <cellStyle name="Comma 2 3 3 2 9 3 2" xfId="49752" xr:uid="{4BFE79EC-3625-49AA-9A1A-CBCAD39A7681}"/>
    <cellStyle name="Comma 2 3 3 2 9 3 3" xfId="31498" xr:uid="{6E4A9443-B3A6-4BF2-9D7C-2964F66EA9FF}"/>
    <cellStyle name="Comma 2 3 3 2 9 4" xfId="9594" xr:uid="{54FA58E4-8FB5-477D-8D28-C1F280276749}"/>
    <cellStyle name="Comma 2 3 3 2 9 4 2" xfId="46102" xr:uid="{D992958B-E58B-433F-9838-E1328229845F}"/>
    <cellStyle name="Comma 2 3 3 2 9 4 3" xfId="27848" xr:uid="{3063D378-5D0E-4DE6-B1F0-62F827A47300}"/>
    <cellStyle name="Comma 2 3 3 2 9 5" xfId="5944" xr:uid="{F13190C7-9480-456E-AC21-E0E7E4AA0C77}"/>
    <cellStyle name="Comma 2 3 3 2 9 5 2" xfId="42452" xr:uid="{D6B277E9-C76C-4F16-9F78-553D38A15982}"/>
    <cellStyle name="Comma 2 3 3 2 9 5 3" xfId="24198" xr:uid="{817B6B2F-5D7F-413E-9BB7-14B5EB76775C}"/>
    <cellStyle name="Comma 2 3 3 2 9 6" xfId="38802" xr:uid="{25AAC88C-D532-4134-BF39-2A2BEAD385E9}"/>
    <cellStyle name="Comma 2 3 3 2 9 7" xfId="20548" xr:uid="{D011767D-613E-48E1-983A-92B7BC027CA5}"/>
    <cellStyle name="Comma 2 3 3 3" xfId="69" xr:uid="{2D9DFD02-7318-4EF4-90DE-CACB29F7B490}"/>
    <cellStyle name="Comma 2 3 3 3 10" xfId="1532" xr:uid="{94F8C836-D125-4EA3-AA73-DBA1E4C9D6A5}"/>
    <cellStyle name="Comma 2 3 3 3 10 2" xfId="16132" xr:uid="{6FA00F0E-25F5-4161-9988-9357907B03A1}"/>
    <cellStyle name="Comma 2 3 3 3 10 2 2" xfId="52640" xr:uid="{2E853075-1FE6-4DB3-B354-B1FA09FBEE7D}"/>
    <cellStyle name="Comma 2 3 3 3 10 2 3" xfId="34386" xr:uid="{BD1F14CB-42A6-4A64-B4A3-003ACC912340}"/>
    <cellStyle name="Comma 2 3 3 3 10 3" xfId="12482" xr:uid="{BA3C386F-C566-4541-9394-41B1C556757B}"/>
    <cellStyle name="Comma 2 3 3 3 10 3 2" xfId="48990" xr:uid="{C9D1507E-DE86-4C88-8A9B-118C8911CC1E}"/>
    <cellStyle name="Comma 2 3 3 3 10 3 3" xfId="30736" xr:uid="{5FD55C27-EC25-4B8A-A8DE-8B942AB8DF7E}"/>
    <cellStyle name="Comma 2 3 3 3 10 4" xfId="8832" xr:uid="{6DDAE86A-92B2-4C6D-A129-C11C32CA64CF}"/>
    <cellStyle name="Comma 2 3 3 3 10 4 2" xfId="45340" xr:uid="{095E2298-99F4-4BD8-8EFB-988C703D8450}"/>
    <cellStyle name="Comma 2 3 3 3 10 4 3" xfId="27086" xr:uid="{1CFB6E48-447B-4052-B5DF-AD33FCB342B5}"/>
    <cellStyle name="Comma 2 3 3 3 10 5" xfId="5182" xr:uid="{AEBB3E2F-5C20-49BA-9074-F1343F852536}"/>
    <cellStyle name="Comma 2 3 3 3 10 5 2" xfId="41690" xr:uid="{33BF6B17-72F9-44F5-AB6C-130C9F7E5A29}"/>
    <cellStyle name="Comma 2 3 3 3 10 5 3" xfId="23436" xr:uid="{5AA0400E-BF81-4694-A29A-DE12FB203335}"/>
    <cellStyle name="Comma 2 3 3 3 10 6" xfId="38040" xr:uid="{5FE79C08-15E9-4B1B-8C90-02EC0216C120}"/>
    <cellStyle name="Comma 2 3 3 3 10 7" xfId="19786" xr:uid="{FE5302E3-A881-4C76-8EED-DF1E4A3D06AF}"/>
    <cellStyle name="Comma 2 3 3 3 11" xfId="802" xr:uid="{942FC33B-9D04-4A19-955F-72446B8D9D02}"/>
    <cellStyle name="Comma 2 3 3 3 11 2" xfId="15402" xr:uid="{671D2724-71AA-40C8-A559-C5A9731F7B20}"/>
    <cellStyle name="Comma 2 3 3 3 11 2 2" xfId="51910" xr:uid="{AE574FC0-94A4-4FA5-8ADF-80AFCDC6B7E2}"/>
    <cellStyle name="Comma 2 3 3 3 11 2 3" xfId="33656" xr:uid="{AF14F4CE-50D5-4DAA-86C1-05400799595F}"/>
    <cellStyle name="Comma 2 3 3 3 11 3" xfId="11752" xr:uid="{5114705A-72CC-444C-B09F-A18ADE0805DF}"/>
    <cellStyle name="Comma 2 3 3 3 11 3 2" xfId="48260" xr:uid="{1DCD6FA2-0C40-4422-8022-EC832E32F0C2}"/>
    <cellStyle name="Comma 2 3 3 3 11 3 3" xfId="30006" xr:uid="{57CFEFBF-B320-41AB-B853-6D2CEC14E84D}"/>
    <cellStyle name="Comma 2 3 3 3 11 4" xfId="8102" xr:uid="{710698E1-C704-4030-952C-BDF57B835253}"/>
    <cellStyle name="Comma 2 3 3 3 11 4 2" xfId="44610" xr:uid="{099DDF6B-1893-4A06-9EF2-12820FF37360}"/>
    <cellStyle name="Comma 2 3 3 3 11 4 3" xfId="26356" xr:uid="{04F05B15-69FB-4A81-95DB-9DFC087527C4}"/>
    <cellStyle name="Comma 2 3 3 3 11 5" xfId="4452" xr:uid="{23115020-508A-48E0-8E7A-62B3CBB49FA4}"/>
    <cellStyle name="Comma 2 3 3 3 11 5 2" xfId="40960" xr:uid="{909FDC95-B593-48E2-9D1E-968BACEA5A63}"/>
    <cellStyle name="Comma 2 3 3 3 11 5 3" xfId="22706" xr:uid="{7A500F45-F92A-4EFD-8AEB-10F5486C6089}"/>
    <cellStyle name="Comma 2 3 3 3 11 6" xfId="37310" xr:uid="{9A5AD3E4-58A8-4DBA-9F72-3E4F838B2BB1}"/>
    <cellStyle name="Comma 2 3 3 3 11 7" xfId="19056" xr:uid="{3916A03D-B8C9-44F9-9C61-30E5790536D9}"/>
    <cellStyle name="Comma 2 3 3 3 12" xfId="14672" xr:uid="{EA9DEC25-EA35-402F-88B5-79D8F3F66D57}"/>
    <cellStyle name="Comma 2 3 3 3 12 2" xfId="51180" xr:uid="{4216C842-79FC-4730-81DB-09A98504094B}"/>
    <cellStyle name="Comma 2 3 3 3 12 3" xfId="32926" xr:uid="{F82191AF-5E94-414A-8FCE-740DB42FA03F}"/>
    <cellStyle name="Comma 2 3 3 3 13" xfId="11022" xr:uid="{26BD8729-92F4-477B-98B2-39745357ACF4}"/>
    <cellStyle name="Comma 2 3 3 3 13 2" xfId="47530" xr:uid="{FC39C566-E1ED-448B-8C59-2760A0AC6325}"/>
    <cellStyle name="Comma 2 3 3 3 13 3" xfId="29276" xr:uid="{C6D6BD56-411B-463A-833B-7A74F43A8D6F}"/>
    <cellStyle name="Comma 2 3 3 3 14" xfId="7372" xr:uid="{48E2AEE2-35D0-41C5-B87A-79790095D04C}"/>
    <cellStyle name="Comma 2 3 3 3 14 2" xfId="43880" xr:uid="{9C50FFE5-BD80-46AB-9DAE-F99C2AEE0F7A}"/>
    <cellStyle name="Comma 2 3 3 3 14 3" xfId="25626" xr:uid="{653BD1CC-5D42-479F-9F98-E964C8720D34}"/>
    <cellStyle name="Comma 2 3 3 3 15" xfId="3722" xr:uid="{EED3B410-0EC9-4AD3-A87A-59DD0EA629BF}"/>
    <cellStyle name="Comma 2 3 3 3 15 2" xfId="40230" xr:uid="{B359F09C-C76F-4ECA-914A-713851461BDC}"/>
    <cellStyle name="Comma 2 3 3 3 15 3" xfId="21976" xr:uid="{11ACDF3A-7237-4514-8A37-B9111CBCB0F6}"/>
    <cellStyle name="Comma 2 3 3 3 16" xfId="36580" xr:uid="{67B7F13B-99A5-433C-9C23-8DEDC9D0416E}"/>
    <cellStyle name="Comma 2 3 3 3 17" xfId="18326" xr:uid="{0AA43779-91C4-4271-96E2-4F8938F8F7BF}"/>
    <cellStyle name="Comma 2 3 3 3 2" xfId="696" xr:uid="{355FA0F1-1E2E-4220-B137-F44F911D24C3}"/>
    <cellStyle name="Comma 2 3 3 3 2 10" xfId="37204" xr:uid="{79343BB5-8E8D-4D8D-B86B-281753250421}"/>
    <cellStyle name="Comma 2 3 3 3 2 11" xfId="18950" xr:uid="{738529F6-287D-41BE-B061-3FCBCE7DA9AF}"/>
    <cellStyle name="Comma 2 3 3 3 2 2" xfId="3616" xr:uid="{B87C2D4C-71F6-4F87-A808-AAE9E0BDC6B8}"/>
    <cellStyle name="Comma 2 3 3 3 2 2 2" xfId="18216" xr:uid="{CD3D142F-5EF4-40EC-8161-42051546FA12}"/>
    <cellStyle name="Comma 2 3 3 3 2 2 2 2" xfId="54724" xr:uid="{E56319B4-08B3-43AA-830E-19D7FB8E9760}"/>
    <cellStyle name="Comma 2 3 3 3 2 2 2 3" xfId="36470" xr:uid="{CFBCA00B-AA32-4439-8B82-8D3521761F87}"/>
    <cellStyle name="Comma 2 3 3 3 2 2 3" xfId="14566" xr:uid="{88B260A0-1A97-4FFF-BEB4-347088314173}"/>
    <cellStyle name="Comma 2 3 3 3 2 2 3 2" xfId="51074" xr:uid="{694753A8-930D-44E2-8F60-D8CCF5C81DF4}"/>
    <cellStyle name="Comma 2 3 3 3 2 2 3 3" xfId="32820" xr:uid="{F71123E1-C72C-40E4-B0E4-7F0357E23140}"/>
    <cellStyle name="Comma 2 3 3 3 2 2 4" xfId="10916" xr:uid="{7E30D023-6030-47A0-AF8C-90975D8D3C68}"/>
    <cellStyle name="Comma 2 3 3 3 2 2 4 2" xfId="47424" xr:uid="{4EC0AAAF-9FE0-4379-AC64-9F73400B7A1E}"/>
    <cellStyle name="Comma 2 3 3 3 2 2 4 3" xfId="29170" xr:uid="{A0963CC7-47B1-43AE-A12E-BEC03D44EF51}"/>
    <cellStyle name="Comma 2 3 3 3 2 2 5" xfId="7266" xr:uid="{A5D087A0-E588-40B2-B8AD-47CA47563368}"/>
    <cellStyle name="Comma 2 3 3 3 2 2 5 2" xfId="43774" xr:uid="{CE58F68B-8FE3-4049-92C8-11DA73734817}"/>
    <cellStyle name="Comma 2 3 3 3 2 2 5 3" xfId="25520" xr:uid="{99321219-1BF7-44F0-B9E3-B4C7F2F3943D}"/>
    <cellStyle name="Comma 2 3 3 3 2 2 6" xfId="40124" xr:uid="{1205E5F0-49D9-44BF-978C-04939E5B447D}"/>
    <cellStyle name="Comma 2 3 3 3 2 2 7" xfId="21870" xr:uid="{BC252FE6-54A5-4AFC-897C-36E61399BBEF}"/>
    <cellStyle name="Comma 2 3 3 3 2 3" xfId="2886" xr:uid="{47BDCB13-EFEC-40A1-B1AE-43C08AE4006D}"/>
    <cellStyle name="Comma 2 3 3 3 2 3 2" xfId="17486" xr:uid="{7503DD4A-0439-4E7F-ABD4-D933A57F0292}"/>
    <cellStyle name="Comma 2 3 3 3 2 3 2 2" xfId="53994" xr:uid="{39E6DBD9-0B77-4D36-BE83-EFB37FCE7224}"/>
    <cellStyle name="Comma 2 3 3 3 2 3 2 3" xfId="35740" xr:uid="{12673932-FF8E-4D79-9ECF-6279CC52466D}"/>
    <cellStyle name="Comma 2 3 3 3 2 3 3" xfId="13836" xr:uid="{B51CF1DD-8853-4B6E-B756-F97B68D72B43}"/>
    <cellStyle name="Comma 2 3 3 3 2 3 3 2" xfId="50344" xr:uid="{F876D9B0-9CAB-4C0D-9369-FD8FA0FBE33C}"/>
    <cellStyle name="Comma 2 3 3 3 2 3 3 3" xfId="32090" xr:uid="{EF54DD5B-A46E-4D86-BDF4-A74FC524373A}"/>
    <cellStyle name="Comma 2 3 3 3 2 3 4" xfId="10186" xr:uid="{4E9B817E-0213-4107-8EA8-FB2F2C73667C}"/>
    <cellStyle name="Comma 2 3 3 3 2 3 4 2" xfId="46694" xr:uid="{451234C3-B2E0-4A0F-90B9-38426FD1079D}"/>
    <cellStyle name="Comma 2 3 3 3 2 3 4 3" xfId="28440" xr:uid="{5E745AD3-9F7A-44C4-9F7F-7E0B5718F92F}"/>
    <cellStyle name="Comma 2 3 3 3 2 3 5" xfId="6536" xr:uid="{E3C64CEC-169D-46EB-8466-9D5633983EEC}"/>
    <cellStyle name="Comma 2 3 3 3 2 3 5 2" xfId="43044" xr:uid="{74E9E0CF-063A-4799-BCBC-D2EE0C071D80}"/>
    <cellStyle name="Comma 2 3 3 3 2 3 5 3" xfId="24790" xr:uid="{6DEFFC20-7D3C-4730-8068-412B2A3BD353}"/>
    <cellStyle name="Comma 2 3 3 3 2 3 6" xfId="39394" xr:uid="{FFB95F79-AE51-42AF-9C5C-4790A95E9702}"/>
    <cellStyle name="Comma 2 3 3 3 2 3 7" xfId="21140" xr:uid="{951CAAFD-2559-452B-9E5C-286C3186DC31}"/>
    <cellStyle name="Comma 2 3 3 3 2 4" xfId="2156" xr:uid="{60B78602-0F75-4FAD-9122-D229BC8B5185}"/>
    <cellStyle name="Comma 2 3 3 3 2 4 2" xfId="16756" xr:uid="{C638EEC1-3F11-4E19-AD93-2FED666180C5}"/>
    <cellStyle name="Comma 2 3 3 3 2 4 2 2" xfId="53264" xr:uid="{C6F68E40-5951-474C-BD23-EA90F6D5C7EB}"/>
    <cellStyle name="Comma 2 3 3 3 2 4 2 3" xfId="35010" xr:uid="{39352538-DD51-4805-AB57-8708CDB52AA0}"/>
    <cellStyle name="Comma 2 3 3 3 2 4 3" xfId="13106" xr:uid="{A0B67875-25B6-4C40-B7A2-19479AA15661}"/>
    <cellStyle name="Comma 2 3 3 3 2 4 3 2" xfId="49614" xr:uid="{8A1D82C9-AA89-470F-9ECE-D5EE30C90E60}"/>
    <cellStyle name="Comma 2 3 3 3 2 4 3 3" xfId="31360" xr:uid="{4377AE41-BDBF-4ABA-A655-5108071FF467}"/>
    <cellStyle name="Comma 2 3 3 3 2 4 4" xfId="9456" xr:uid="{65D3F015-0883-4AE7-A86D-A543C821572D}"/>
    <cellStyle name="Comma 2 3 3 3 2 4 4 2" xfId="45964" xr:uid="{5F64326C-1A52-4D34-A2D7-28F89D498EDC}"/>
    <cellStyle name="Comma 2 3 3 3 2 4 4 3" xfId="27710" xr:uid="{61950495-1D58-4FA2-9E1D-C2D8056BC912}"/>
    <cellStyle name="Comma 2 3 3 3 2 4 5" xfId="5806" xr:uid="{B089934F-29E2-4DA8-B1FB-CE924BC648F6}"/>
    <cellStyle name="Comma 2 3 3 3 2 4 5 2" xfId="42314" xr:uid="{4247D0D6-DBC9-4107-B9B7-F427D279F8CC}"/>
    <cellStyle name="Comma 2 3 3 3 2 4 5 3" xfId="24060" xr:uid="{54B80AD4-84C9-4D06-9C8A-ABB303E36744}"/>
    <cellStyle name="Comma 2 3 3 3 2 4 6" xfId="38664" xr:uid="{546DD4D6-60E6-4FC9-898A-B7DC27A2779B}"/>
    <cellStyle name="Comma 2 3 3 3 2 4 7" xfId="20410" xr:uid="{892A8964-53BC-420F-8CDD-F5918640C2A4}"/>
    <cellStyle name="Comma 2 3 3 3 2 5" xfId="1426" xr:uid="{F1964E2F-09D1-40FC-8BF5-6BC3A2415EA3}"/>
    <cellStyle name="Comma 2 3 3 3 2 5 2" xfId="16026" xr:uid="{25946F34-72B7-4B85-8B91-9636A5E4B2DA}"/>
    <cellStyle name="Comma 2 3 3 3 2 5 2 2" xfId="52534" xr:uid="{05D44A03-6A26-494A-946F-B6640FABD4BA}"/>
    <cellStyle name="Comma 2 3 3 3 2 5 2 3" xfId="34280" xr:uid="{999C14AB-9364-40DB-9248-05B639EE5E21}"/>
    <cellStyle name="Comma 2 3 3 3 2 5 3" xfId="12376" xr:uid="{AD7751A4-D2A0-44D2-A189-5478AEB23DD7}"/>
    <cellStyle name="Comma 2 3 3 3 2 5 3 2" xfId="48884" xr:uid="{48E52D28-A73F-4467-8650-A2A67994E969}"/>
    <cellStyle name="Comma 2 3 3 3 2 5 3 3" xfId="30630" xr:uid="{0DA8553E-642C-42A6-B1B6-2255F6D7FCE5}"/>
    <cellStyle name="Comma 2 3 3 3 2 5 4" xfId="8726" xr:uid="{D94F6D2F-7B6D-4779-BA66-468C7AB16DAC}"/>
    <cellStyle name="Comma 2 3 3 3 2 5 4 2" xfId="45234" xr:uid="{E0986C6C-24B1-4BB1-9F93-C9E290A45C30}"/>
    <cellStyle name="Comma 2 3 3 3 2 5 4 3" xfId="26980" xr:uid="{C0C24F61-44D7-4573-BF1F-EF7D361EA0F6}"/>
    <cellStyle name="Comma 2 3 3 3 2 5 5" xfId="5076" xr:uid="{5CCAE189-3D68-4903-9904-C844A55AD902}"/>
    <cellStyle name="Comma 2 3 3 3 2 5 5 2" xfId="41584" xr:uid="{49DC0F37-F153-410D-841A-E2E12E53806E}"/>
    <cellStyle name="Comma 2 3 3 3 2 5 5 3" xfId="23330" xr:uid="{57CC2048-D18C-4BC3-8B1B-922965639A26}"/>
    <cellStyle name="Comma 2 3 3 3 2 5 6" xfId="37934" xr:uid="{10F051F1-126D-4B36-A94F-7B36E777AAE6}"/>
    <cellStyle name="Comma 2 3 3 3 2 5 7" xfId="19680" xr:uid="{14A20113-21AB-4D2B-B80F-09DF041348FD}"/>
    <cellStyle name="Comma 2 3 3 3 2 6" xfId="15296" xr:uid="{8FDA7CAA-BBE4-43E3-96C9-8A3C4164D507}"/>
    <cellStyle name="Comma 2 3 3 3 2 6 2" xfId="51804" xr:uid="{0140BC41-10F4-44A8-A2B5-14E69F07D7DB}"/>
    <cellStyle name="Comma 2 3 3 3 2 6 3" xfId="33550" xr:uid="{90C88AD0-4F7D-404C-93B6-D90A216D0231}"/>
    <cellStyle name="Comma 2 3 3 3 2 7" xfId="11646" xr:uid="{62CF8B2B-6ED9-41EB-9F70-7CA48D598603}"/>
    <cellStyle name="Comma 2 3 3 3 2 7 2" xfId="48154" xr:uid="{FE2F3E44-62E2-4A1D-B3F1-77FDB6303E14}"/>
    <cellStyle name="Comma 2 3 3 3 2 7 3" xfId="29900" xr:uid="{6F9221A9-B79C-4C39-AA7F-BD6D3291BB19}"/>
    <cellStyle name="Comma 2 3 3 3 2 8" xfId="7996" xr:uid="{BCFB38C3-E883-4E71-9E64-39DE3E876876}"/>
    <cellStyle name="Comma 2 3 3 3 2 8 2" xfId="44504" xr:uid="{50DC0BDE-67BA-4ED5-BAE9-AABD46027950}"/>
    <cellStyle name="Comma 2 3 3 3 2 8 3" xfId="26250" xr:uid="{0787AB2F-0387-48D2-B508-38132B7812CC}"/>
    <cellStyle name="Comma 2 3 3 3 2 9" xfId="4346" xr:uid="{D1799C57-13F1-4246-A3F2-80F37139381A}"/>
    <cellStyle name="Comma 2 3 3 3 2 9 2" xfId="40854" xr:uid="{F218E58E-9C13-41C8-A91A-43EF7AF16B21}"/>
    <cellStyle name="Comma 2 3 3 3 2 9 3" xfId="22600" xr:uid="{E1FC0F1A-EAB3-47FA-BC4F-B8D4A0593A42}"/>
    <cellStyle name="Comma 2 3 3 3 3" xfId="592" xr:uid="{3A5FF4E3-2328-4F2F-BC49-686663D58D0C}"/>
    <cellStyle name="Comma 2 3 3 3 3 10" xfId="37100" xr:uid="{372085AE-9B0A-449D-B4B5-10C982591E77}"/>
    <cellStyle name="Comma 2 3 3 3 3 11" xfId="18846" xr:uid="{84FEFC06-50CD-47A4-86EF-06A2A01AA0AB}"/>
    <cellStyle name="Comma 2 3 3 3 3 2" xfId="3512" xr:uid="{2615E1E2-EFB8-4598-A690-10ABC2D27862}"/>
    <cellStyle name="Comma 2 3 3 3 3 2 2" xfId="18112" xr:uid="{E7EA7244-2F1F-40FA-AFED-74058882AD05}"/>
    <cellStyle name="Comma 2 3 3 3 3 2 2 2" xfId="54620" xr:uid="{0CBCDFE1-B8D6-4F9A-80DB-AD4E788977F4}"/>
    <cellStyle name="Comma 2 3 3 3 3 2 2 3" xfId="36366" xr:uid="{2693763E-0A2E-4779-AAF7-9F2117088108}"/>
    <cellStyle name="Comma 2 3 3 3 3 2 3" xfId="14462" xr:uid="{F31A9A48-B37F-49C5-8F3B-F89F5940DB75}"/>
    <cellStyle name="Comma 2 3 3 3 3 2 3 2" xfId="50970" xr:uid="{71AC13BE-F3A3-4143-9E45-BA1336DE7C88}"/>
    <cellStyle name="Comma 2 3 3 3 3 2 3 3" xfId="32716" xr:uid="{0AAE46F3-1425-4E15-B1E6-473C8D6C1483}"/>
    <cellStyle name="Comma 2 3 3 3 3 2 4" xfId="10812" xr:uid="{73F6D17E-B6C6-47D3-A853-67FB4ECD420F}"/>
    <cellStyle name="Comma 2 3 3 3 3 2 4 2" xfId="47320" xr:uid="{56CB39CD-83D0-4EAE-B559-EC0DF443D972}"/>
    <cellStyle name="Comma 2 3 3 3 3 2 4 3" xfId="29066" xr:uid="{BA26C938-A888-4F35-9F46-DB2ABCAC2DE8}"/>
    <cellStyle name="Comma 2 3 3 3 3 2 5" xfId="7162" xr:uid="{4A2BF681-FFB1-4FB8-9468-B2AF43A4C66C}"/>
    <cellStyle name="Comma 2 3 3 3 3 2 5 2" xfId="43670" xr:uid="{C13A0EB6-526E-4515-B86E-BE6643471DA2}"/>
    <cellStyle name="Comma 2 3 3 3 3 2 5 3" xfId="25416" xr:uid="{5BB4EF25-7152-4116-BFB7-6CAC3680B605}"/>
    <cellStyle name="Comma 2 3 3 3 3 2 6" xfId="40020" xr:uid="{A6E716CB-4812-442E-B6D6-D5652EA41CB0}"/>
    <cellStyle name="Comma 2 3 3 3 3 2 7" xfId="21766" xr:uid="{EE955669-5D80-4A15-BE37-3C37882EC090}"/>
    <cellStyle name="Comma 2 3 3 3 3 3" xfId="2782" xr:uid="{2817B615-7275-425E-BD51-A0A6C0C4148A}"/>
    <cellStyle name="Comma 2 3 3 3 3 3 2" xfId="17382" xr:uid="{64EF9462-6969-4B6E-BA66-730BE2371509}"/>
    <cellStyle name="Comma 2 3 3 3 3 3 2 2" xfId="53890" xr:uid="{38F64916-6147-4BE3-915D-66C74BB5E0AB}"/>
    <cellStyle name="Comma 2 3 3 3 3 3 2 3" xfId="35636" xr:uid="{929D4E2E-E993-43BD-A317-B1A0F8299528}"/>
    <cellStyle name="Comma 2 3 3 3 3 3 3" xfId="13732" xr:uid="{A489B02E-7D47-4F88-9943-F1E32F980CAD}"/>
    <cellStyle name="Comma 2 3 3 3 3 3 3 2" xfId="50240" xr:uid="{30E29862-2185-4800-97C5-19D8828C2486}"/>
    <cellStyle name="Comma 2 3 3 3 3 3 3 3" xfId="31986" xr:uid="{AED604C7-77FB-492E-A113-0801E9D1C1EA}"/>
    <cellStyle name="Comma 2 3 3 3 3 3 4" xfId="10082" xr:uid="{F232AA5B-CB1F-477F-A86D-760C02B1CBA2}"/>
    <cellStyle name="Comma 2 3 3 3 3 3 4 2" xfId="46590" xr:uid="{ABE9F9C5-1B53-478D-A75F-F0F109962E0D}"/>
    <cellStyle name="Comma 2 3 3 3 3 3 4 3" xfId="28336" xr:uid="{AA355E0D-931D-46C8-A359-54085F81D5DC}"/>
    <cellStyle name="Comma 2 3 3 3 3 3 5" xfId="6432" xr:uid="{D3518C00-628E-42B0-B2B7-983932A90011}"/>
    <cellStyle name="Comma 2 3 3 3 3 3 5 2" xfId="42940" xr:uid="{9162F8D5-885C-4B48-B5C1-15C15AFED77F}"/>
    <cellStyle name="Comma 2 3 3 3 3 3 5 3" xfId="24686" xr:uid="{1FD1FFCA-61E5-468B-8315-CFD1E7D5D11B}"/>
    <cellStyle name="Comma 2 3 3 3 3 3 6" xfId="39290" xr:uid="{F8DEF30B-C805-4563-8150-7F1512DCDC8A}"/>
    <cellStyle name="Comma 2 3 3 3 3 3 7" xfId="21036" xr:uid="{2D4CE225-DA33-4C0B-9334-6930D69DAFAB}"/>
    <cellStyle name="Comma 2 3 3 3 3 4" xfId="2052" xr:uid="{D09BA20F-0CD5-433C-A286-A12E23D5EED9}"/>
    <cellStyle name="Comma 2 3 3 3 3 4 2" xfId="16652" xr:uid="{B02659CD-DF7E-4CD1-AE2E-A426B4141379}"/>
    <cellStyle name="Comma 2 3 3 3 3 4 2 2" xfId="53160" xr:uid="{3480B337-6EB4-4DE9-877C-54DD85391BF8}"/>
    <cellStyle name="Comma 2 3 3 3 3 4 2 3" xfId="34906" xr:uid="{01E3AAE6-F2CB-489F-8670-EACB7D55D274}"/>
    <cellStyle name="Comma 2 3 3 3 3 4 3" xfId="13002" xr:uid="{E7EFD224-7C94-43C2-9A75-034186023028}"/>
    <cellStyle name="Comma 2 3 3 3 3 4 3 2" xfId="49510" xr:uid="{1483039B-BD4C-477A-B648-2F116CA9354F}"/>
    <cellStyle name="Comma 2 3 3 3 3 4 3 3" xfId="31256" xr:uid="{828D9C0A-8B59-477B-8288-AA8DE6A8F235}"/>
    <cellStyle name="Comma 2 3 3 3 3 4 4" xfId="9352" xr:uid="{28B9CABA-7E0B-4325-8510-0014D0D128EB}"/>
    <cellStyle name="Comma 2 3 3 3 3 4 4 2" xfId="45860" xr:uid="{15C7926E-DDD3-4017-AE5A-2C47691915C0}"/>
    <cellStyle name="Comma 2 3 3 3 3 4 4 3" xfId="27606" xr:uid="{F4F5502D-EA57-4713-81FA-5583B1913533}"/>
    <cellStyle name="Comma 2 3 3 3 3 4 5" xfId="5702" xr:uid="{0B4F0C81-240E-44BC-B6F3-F9D80A108447}"/>
    <cellStyle name="Comma 2 3 3 3 3 4 5 2" xfId="42210" xr:uid="{6A2DD221-D28B-42E9-8FB1-84974A089654}"/>
    <cellStyle name="Comma 2 3 3 3 3 4 5 3" xfId="23956" xr:uid="{5CD9F910-5ED5-4CB7-A18B-5CDFD9B21316}"/>
    <cellStyle name="Comma 2 3 3 3 3 4 6" xfId="38560" xr:uid="{D40F69B3-B356-42A1-843B-DAE80421B6D6}"/>
    <cellStyle name="Comma 2 3 3 3 3 4 7" xfId="20306" xr:uid="{38BBB450-01A8-42C6-A118-856BCE43B777}"/>
    <cellStyle name="Comma 2 3 3 3 3 5" xfId="1322" xr:uid="{6090A31F-EB44-46AB-9062-452C579B69E8}"/>
    <cellStyle name="Comma 2 3 3 3 3 5 2" xfId="15922" xr:uid="{AE10D371-1ACE-4EBF-83CC-B019C8C3FDB6}"/>
    <cellStyle name="Comma 2 3 3 3 3 5 2 2" xfId="52430" xr:uid="{C52FAEB6-7A1C-4394-8123-8B7FBE83835F}"/>
    <cellStyle name="Comma 2 3 3 3 3 5 2 3" xfId="34176" xr:uid="{6ABC4B2C-747D-4F8A-8F16-548D46F3B113}"/>
    <cellStyle name="Comma 2 3 3 3 3 5 3" xfId="12272" xr:uid="{8AA1B05C-DF37-4B5A-A4B5-011AA0177DDC}"/>
    <cellStyle name="Comma 2 3 3 3 3 5 3 2" xfId="48780" xr:uid="{1B240A8D-B03F-4748-9AC4-694CF1723C6E}"/>
    <cellStyle name="Comma 2 3 3 3 3 5 3 3" xfId="30526" xr:uid="{2E132D00-94DA-4C82-A963-AD15021A98C4}"/>
    <cellStyle name="Comma 2 3 3 3 3 5 4" xfId="8622" xr:uid="{E107B393-BDD5-4516-A147-DA1AD1E0C97F}"/>
    <cellStyle name="Comma 2 3 3 3 3 5 4 2" xfId="45130" xr:uid="{800B87B1-E403-42D3-823A-1448AE991667}"/>
    <cellStyle name="Comma 2 3 3 3 3 5 4 3" xfId="26876" xr:uid="{7AD12E50-AEEE-40B6-9DAA-1954ECEA83E6}"/>
    <cellStyle name="Comma 2 3 3 3 3 5 5" xfId="4972" xr:uid="{F8C05069-D30F-43D5-9B5F-36255737C5B5}"/>
    <cellStyle name="Comma 2 3 3 3 3 5 5 2" xfId="41480" xr:uid="{79DCB021-4202-42A2-9CAD-88D31DD28037}"/>
    <cellStyle name="Comma 2 3 3 3 3 5 5 3" xfId="23226" xr:uid="{B15B2EC7-30E5-4729-9EFA-755406AA2125}"/>
    <cellStyle name="Comma 2 3 3 3 3 5 6" xfId="37830" xr:uid="{A4E17734-0011-4863-AA06-82D14D4CE7C4}"/>
    <cellStyle name="Comma 2 3 3 3 3 5 7" xfId="19576" xr:uid="{F28DB35F-08EA-4C74-8C5D-860D8FFCE9DD}"/>
    <cellStyle name="Comma 2 3 3 3 3 6" xfId="15192" xr:uid="{941FC8CD-04C6-48BF-A3B2-B9CD74DBB0D3}"/>
    <cellStyle name="Comma 2 3 3 3 3 6 2" xfId="51700" xr:uid="{6DA85264-673E-4F3C-BDDB-EBF61A9AC7A1}"/>
    <cellStyle name="Comma 2 3 3 3 3 6 3" xfId="33446" xr:uid="{3F1325ED-3054-45B6-9C03-EFDB6801A4A2}"/>
    <cellStyle name="Comma 2 3 3 3 3 7" xfId="11542" xr:uid="{7355A1EC-21B7-47F5-8377-BF1AFC2E5493}"/>
    <cellStyle name="Comma 2 3 3 3 3 7 2" xfId="48050" xr:uid="{D4813395-C2EE-4695-8028-B69726A456A6}"/>
    <cellStyle name="Comma 2 3 3 3 3 7 3" xfId="29796" xr:uid="{ECE06CF2-34A2-406C-86BB-5D6D310F0465}"/>
    <cellStyle name="Comma 2 3 3 3 3 8" xfId="7892" xr:uid="{A79EC3BF-6587-4A3C-9FAA-F43B84CA2C13}"/>
    <cellStyle name="Comma 2 3 3 3 3 8 2" xfId="44400" xr:uid="{70DB1714-D766-44CC-94E6-A890B7AE32DF}"/>
    <cellStyle name="Comma 2 3 3 3 3 8 3" xfId="26146" xr:uid="{435DB28D-C096-4E86-8A87-A4A977DE4236}"/>
    <cellStyle name="Comma 2 3 3 3 3 9" xfId="4242" xr:uid="{A50CD40E-487E-43A3-9A51-71F0FC54C45B}"/>
    <cellStyle name="Comma 2 3 3 3 3 9 2" xfId="40750" xr:uid="{58524E42-D437-48C8-9AF8-E7BD8C663D50}"/>
    <cellStyle name="Comma 2 3 3 3 3 9 3" xfId="22496" xr:uid="{BC87AA6A-38AE-45A6-9CC4-559AD4384A76}"/>
    <cellStyle name="Comma 2 3 3 3 4" xfId="488" xr:uid="{7B69EA3A-6ACB-4AFA-8745-0399278DE290}"/>
    <cellStyle name="Comma 2 3 3 3 4 10" xfId="36996" xr:uid="{B6B4020B-4BA1-4493-A810-6014FA907352}"/>
    <cellStyle name="Comma 2 3 3 3 4 11" xfId="18742" xr:uid="{106EBAFF-7F80-43FC-95B2-ED336D63903F}"/>
    <cellStyle name="Comma 2 3 3 3 4 2" xfId="3408" xr:uid="{2349D020-A1E7-48A8-8CF2-4A143145949D}"/>
    <cellStyle name="Comma 2 3 3 3 4 2 2" xfId="18008" xr:uid="{D38E6F23-A303-461A-8E86-652CE03485EC}"/>
    <cellStyle name="Comma 2 3 3 3 4 2 2 2" xfId="54516" xr:uid="{004634CC-BEAD-4C3F-896D-596DCB2644B3}"/>
    <cellStyle name="Comma 2 3 3 3 4 2 2 3" xfId="36262" xr:uid="{91CB0A95-E3C4-4967-B923-CD487F5B65C5}"/>
    <cellStyle name="Comma 2 3 3 3 4 2 3" xfId="14358" xr:uid="{3373CC19-DFEB-4C2A-B57F-4664407C12EB}"/>
    <cellStyle name="Comma 2 3 3 3 4 2 3 2" xfId="50866" xr:uid="{5C522250-A7B0-4E97-8CD4-0BA20E953510}"/>
    <cellStyle name="Comma 2 3 3 3 4 2 3 3" xfId="32612" xr:uid="{0D9F771C-FDB9-43CB-BA63-DD3CE2DD52B2}"/>
    <cellStyle name="Comma 2 3 3 3 4 2 4" xfId="10708" xr:uid="{0FF686D1-A31B-47C0-959E-EB51F2515BF7}"/>
    <cellStyle name="Comma 2 3 3 3 4 2 4 2" xfId="47216" xr:uid="{85D9436E-A073-45B2-9E8F-563FFE320182}"/>
    <cellStyle name="Comma 2 3 3 3 4 2 4 3" xfId="28962" xr:uid="{FA298E0B-270C-4350-9CAB-4AA51CD43B15}"/>
    <cellStyle name="Comma 2 3 3 3 4 2 5" xfId="7058" xr:uid="{5FE3F67C-CF79-498C-BB26-E058C7030D88}"/>
    <cellStyle name="Comma 2 3 3 3 4 2 5 2" xfId="43566" xr:uid="{E10B7190-127E-4EBF-BD68-45E444E2E1BD}"/>
    <cellStyle name="Comma 2 3 3 3 4 2 5 3" xfId="25312" xr:uid="{00FB181A-E616-49F5-AFCB-319644178A46}"/>
    <cellStyle name="Comma 2 3 3 3 4 2 6" xfId="39916" xr:uid="{01B7F17C-E94A-4639-A833-9F535BC39607}"/>
    <cellStyle name="Comma 2 3 3 3 4 2 7" xfId="21662" xr:uid="{EF1E33F6-344A-4F37-989B-92D2262C7DB4}"/>
    <cellStyle name="Comma 2 3 3 3 4 3" xfId="2678" xr:uid="{A325668C-AE4F-4329-B506-1DB984E47BE7}"/>
    <cellStyle name="Comma 2 3 3 3 4 3 2" xfId="17278" xr:uid="{AF4E4DF6-5562-4480-BEEA-7B95DC6DE844}"/>
    <cellStyle name="Comma 2 3 3 3 4 3 2 2" xfId="53786" xr:uid="{C5809090-7998-4832-B99B-ABFC58CE210B}"/>
    <cellStyle name="Comma 2 3 3 3 4 3 2 3" xfId="35532" xr:uid="{D1FE6AE1-8FB2-42B8-BE32-F345443F0BFD}"/>
    <cellStyle name="Comma 2 3 3 3 4 3 3" xfId="13628" xr:uid="{9C9F4D2E-1819-4B30-B91F-DB638033DEF8}"/>
    <cellStyle name="Comma 2 3 3 3 4 3 3 2" xfId="50136" xr:uid="{091266ED-6315-486E-A787-C85C3EA33E8F}"/>
    <cellStyle name="Comma 2 3 3 3 4 3 3 3" xfId="31882" xr:uid="{0FE50F72-AB1F-4939-B0D4-FB8DAB1879BF}"/>
    <cellStyle name="Comma 2 3 3 3 4 3 4" xfId="9978" xr:uid="{6A6517F1-2C44-4DA1-A0CA-E4A75E2E4C85}"/>
    <cellStyle name="Comma 2 3 3 3 4 3 4 2" xfId="46486" xr:uid="{A6D5C695-E21A-4362-841F-64CA4499B415}"/>
    <cellStyle name="Comma 2 3 3 3 4 3 4 3" xfId="28232" xr:uid="{074AC28B-9059-4163-BFBB-B6A041BDA1D1}"/>
    <cellStyle name="Comma 2 3 3 3 4 3 5" xfId="6328" xr:uid="{0A47D7F2-F796-494F-AFA7-E4B79116F400}"/>
    <cellStyle name="Comma 2 3 3 3 4 3 5 2" xfId="42836" xr:uid="{2C940418-66D7-4048-87A7-8AD8FACBC738}"/>
    <cellStyle name="Comma 2 3 3 3 4 3 5 3" xfId="24582" xr:uid="{A847CECF-D2BF-45A1-90E7-0BC3E3A7F905}"/>
    <cellStyle name="Comma 2 3 3 3 4 3 6" xfId="39186" xr:uid="{83758DA1-37E7-46BC-B29C-795B75439D04}"/>
    <cellStyle name="Comma 2 3 3 3 4 3 7" xfId="20932" xr:uid="{C91CAF85-65D5-47E7-91B2-CEA9FD73A983}"/>
    <cellStyle name="Comma 2 3 3 3 4 4" xfId="1948" xr:uid="{E912AAE0-B2B8-43F7-BAA1-3B1E0232BDA6}"/>
    <cellStyle name="Comma 2 3 3 3 4 4 2" xfId="16548" xr:uid="{C63ACBAB-B8B4-4219-A204-D5EFD5B7E925}"/>
    <cellStyle name="Comma 2 3 3 3 4 4 2 2" xfId="53056" xr:uid="{4855811C-D6D3-41C8-9476-DC950C739E7B}"/>
    <cellStyle name="Comma 2 3 3 3 4 4 2 3" xfId="34802" xr:uid="{1E03CD23-250B-44F6-81B8-8ACE6A2535C5}"/>
    <cellStyle name="Comma 2 3 3 3 4 4 3" xfId="12898" xr:uid="{4ABADC1B-D9FD-4A75-9FCF-6E607D3F0970}"/>
    <cellStyle name="Comma 2 3 3 3 4 4 3 2" xfId="49406" xr:uid="{6AE41003-DE4F-44CC-B860-C530EA97776C}"/>
    <cellStyle name="Comma 2 3 3 3 4 4 3 3" xfId="31152" xr:uid="{259223A7-A063-483B-BFC8-9B2E80A33DF8}"/>
    <cellStyle name="Comma 2 3 3 3 4 4 4" xfId="9248" xr:uid="{B84AB7A8-C034-4892-8031-E17146935AF2}"/>
    <cellStyle name="Comma 2 3 3 3 4 4 4 2" xfId="45756" xr:uid="{D956B132-758C-471E-B568-E11DA1224C45}"/>
    <cellStyle name="Comma 2 3 3 3 4 4 4 3" xfId="27502" xr:uid="{7AE570E5-FBB4-47F2-920E-76794EC424A9}"/>
    <cellStyle name="Comma 2 3 3 3 4 4 5" xfId="5598" xr:uid="{FFC11002-5E4A-480F-9BBF-43E4F4D16C82}"/>
    <cellStyle name="Comma 2 3 3 3 4 4 5 2" xfId="42106" xr:uid="{9B79198D-C61E-4919-BB05-ABF84BC43CA7}"/>
    <cellStyle name="Comma 2 3 3 3 4 4 5 3" xfId="23852" xr:uid="{AD9A6D2B-C24E-415A-B0F1-F38815885929}"/>
    <cellStyle name="Comma 2 3 3 3 4 4 6" xfId="38456" xr:uid="{241D2766-8A77-4089-B55A-8B500894F02E}"/>
    <cellStyle name="Comma 2 3 3 3 4 4 7" xfId="20202" xr:uid="{6BAC6401-395F-4AA4-A5F2-3B66632F3E7D}"/>
    <cellStyle name="Comma 2 3 3 3 4 5" xfId="1218" xr:uid="{65A168C2-AA94-45E2-B1B1-86A64149E9C4}"/>
    <cellStyle name="Comma 2 3 3 3 4 5 2" xfId="15818" xr:uid="{8AC72ABB-49C3-40C0-8187-EE051754051E}"/>
    <cellStyle name="Comma 2 3 3 3 4 5 2 2" xfId="52326" xr:uid="{505DE358-2173-4F58-ABF3-E2364B4B3742}"/>
    <cellStyle name="Comma 2 3 3 3 4 5 2 3" xfId="34072" xr:uid="{73FAB99F-C525-458A-9F2B-21ED944DBEB6}"/>
    <cellStyle name="Comma 2 3 3 3 4 5 3" xfId="12168" xr:uid="{C2DC4FBF-1161-44E1-B3AD-1F97F1B29911}"/>
    <cellStyle name="Comma 2 3 3 3 4 5 3 2" xfId="48676" xr:uid="{E3762E6F-DE8E-4E6D-966A-BA9391FE8542}"/>
    <cellStyle name="Comma 2 3 3 3 4 5 3 3" xfId="30422" xr:uid="{9C8A28B4-2D7D-43AE-9E9E-A66FEA6CB8B8}"/>
    <cellStyle name="Comma 2 3 3 3 4 5 4" xfId="8518" xr:uid="{8CCACD42-D9D3-433D-9A02-9773A2EDB129}"/>
    <cellStyle name="Comma 2 3 3 3 4 5 4 2" xfId="45026" xr:uid="{0F6A1F76-A75D-40F1-BF21-560483157157}"/>
    <cellStyle name="Comma 2 3 3 3 4 5 4 3" xfId="26772" xr:uid="{39A17033-AC79-424A-A038-88D82EB11B15}"/>
    <cellStyle name="Comma 2 3 3 3 4 5 5" xfId="4868" xr:uid="{9D13839C-4C0F-49D8-8E70-0058345A00B6}"/>
    <cellStyle name="Comma 2 3 3 3 4 5 5 2" xfId="41376" xr:uid="{6B0919A4-76CD-4A02-AE17-4AA938E89FD9}"/>
    <cellStyle name="Comma 2 3 3 3 4 5 5 3" xfId="23122" xr:uid="{52EC91C9-9C2D-4943-B312-80A0B5167BCB}"/>
    <cellStyle name="Comma 2 3 3 3 4 5 6" xfId="37726" xr:uid="{2610E7AB-6D08-4AAA-B29B-C6CDC12C56BF}"/>
    <cellStyle name="Comma 2 3 3 3 4 5 7" xfId="19472" xr:uid="{0FF485E6-FDEC-4368-B2C6-6B197BA9001D}"/>
    <cellStyle name="Comma 2 3 3 3 4 6" xfId="15088" xr:uid="{471FD8AB-33C0-456E-92A8-F92488A806DE}"/>
    <cellStyle name="Comma 2 3 3 3 4 6 2" xfId="51596" xr:uid="{ED4DC833-7E89-40BC-BA0C-2B9D112FB865}"/>
    <cellStyle name="Comma 2 3 3 3 4 6 3" xfId="33342" xr:uid="{08A2871E-D2D4-434D-A864-0BB605C8390B}"/>
    <cellStyle name="Comma 2 3 3 3 4 7" xfId="11438" xr:uid="{A3DFBAB0-26CB-465E-9C01-6498E2E76C39}"/>
    <cellStyle name="Comma 2 3 3 3 4 7 2" xfId="47946" xr:uid="{75CDFBE9-8A2F-4656-A246-DBE193F19CF5}"/>
    <cellStyle name="Comma 2 3 3 3 4 7 3" xfId="29692" xr:uid="{69B1C7F5-DDD2-4C5B-92E6-99534E8AE4AE}"/>
    <cellStyle name="Comma 2 3 3 3 4 8" xfId="7788" xr:uid="{09A61F6A-2E74-4B97-8324-2E3D43706F16}"/>
    <cellStyle name="Comma 2 3 3 3 4 8 2" xfId="44296" xr:uid="{E41837EA-10A9-4113-840C-BA5CF4C7F81F}"/>
    <cellStyle name="Comma 2 3 3 3 4 8 3" xfId="26042" xr:uid="{13F7D1E9-3D15-4320-9DD5-0437E83DF09D}"/>
    <cellStyle name="Comma 2 3 3 3 4 9" xfId="4138" xr:uid="{2AC36AE1-A8EA-4FE4-96BC-1C65CF238F36}"/>
    <cellStyle name="Comma 2 3 3 3 4 9 2" xfId="40646" xr:uid="{4E8ECB8D-B89A-4AFF-A615-44855C0E54FC}"/>
    <cellStyle name="Comma 2 3 3 3 4 9 3" xfId="22392" xr:uid="{D8C3C760-AA8E-4FB8-B9F1-4C7FEC5DA4C4}"/>
    <cellStyle name="Comma 2 3 3 3 5" xfId="384" xr:uid="{540DB50A-B6A3-4144-89C6-6DF7B8792539}"/>
    <cellStyle name="Comma 2 3 3 3 5 10" xfId="36892" xr:uid="{60D73600-07F9-421D-AFA7-DC9CC4917E1D}"/>
    <cellStyle name="Comma 2 3 3 3 5 11" xfId="18638" xr:uid="{F6C89F3B-8B44-4F17-88EE-B5357D5D43BD}"/>
    <cellStyle name="Comma 2 3 3 3 5 2" xfId="3304" xr:uid="{AEF3CF54-D6E8-4A49-BF01-719B65EA8B62}"/>
    <cellStyle name="Comma 2 3 3 3 5 2 2" xfId="17904" xr:uid="{E4330E34-FB35-4444-BE13-13A52F7480DB}"/>
    <cellStyle name="Comma 2 3 3 3 5 2 2 2" xfId="54412" xr:uid="{D3A97E49-4967-40FC-BA1F-752625D026C0}"/>
    <cellStyle name="Comma 2 3 3 3 5 2 2 3" xfId="36158" xr:uid="{AD15122C-679E-4295-8325-9687D3F42790}"/>
    <cellStyle name="Comma 2 3 3 3 5 2 3" xfId="14254" xr:uid="{A4355AEC-5096-49C7-84B8-1CA7D540CACA}"/>
    <cellStyle name="Comma 2 3 3 3 5 2 3 2" xfId="50762" xr:uid="{B76966E1-E600-4668-9647-70E0737F57CC}"/>
    <cellStyle name="Comma 2 3 3 3 5 2 3 3" xfId="32508" xr:uid="{76B5F8A7-B61E-4F1F-A67F-993671F8C963}"/>
    <cellStyle name="Comma 2 3 3 3 5 2 4" xfId="10604" xr:uid="{FFDE85D1-6020-4CA5-A8DE-A2B0B253E81D}"/>
    <cellStyle name="Comma 2 3 3 3 5 2 4 2" xfId="47112" xr:uid="{31ECFA8B-4A50-422C-9770-8765C364237B}"/>
    <cellStyle name="Comma 2 3 3 3 5 2 4 3" xfId="28858" xr:uid="{00DB50EF-83EC-475F-A356-44B4DEA72915}"/>
    <cellStyle name="Comma 2 3 3 3 5 2 5" xfId="6954" xr:uid="{83D70416-4615-47F4-9ED8-8DC2E859AE3C}"/>
    <cellStyle name="Comma 2 3 3 3 5 2 5 2" xfId="43462" xr:uid="{2E53385C-BD9F-417F-B068-CC15F7A4A71A}"/>
    <cellStyle name="Comma 2 3 3 3 5 2 5 3" xfId="25208" xr:uid="{27A02470-2F54-4F0A-A14C-4A8A2CCD2D00}"/>
    <cellStyle name="Comma 2 3 3 3 5 2 6" xfId="39812" xr:uid="{7A8DA68B-256F-4293-BD86-9155741FCDCA}"/>
    <cellStyle name="Comma 2 3 3 3 5 2 7" xfId="21558" xr:uid="{B7AB69F5-432C-4CBE-8ED8-C3DAD647A099}"/>
    <cellStyle name="Comma 2 3 3 3 5 3" xfId="2574" xr:uid="{04850555-EAEB-499B-93CB-39D960B2205B}"/>
    <cellStyle name="Comma 2 3 3 3 5 3 2" xfId="17174" xr:uid="{F7021543-CBC6-4859-B81F-73E6A745D730}"/>
    <cellStyle name="Comma 2 3 3 3 5 3 2 2" xfId="53682" xr:uid="{A7093BE6-6A41-4A40-936F-B5C677BE79C0}"/>
    <cellStyle name="Comma 2 3 3 3 5 3 2 3" xfId="35428" xr:uid="{E8E8D826-C581-44E4-B494-774A348809FC}"/>
    <cellStyle name="Comma 2 3 3 3 5 3 3" xfId="13524" xr:uid="{8DCE26AE-CCEA-4D86-8F80-B9ECCC0DC651}"/>
    <cellStyle name="Comma 2 3 3 3 5 3 3 2" xfId="50032" xr:uid="{53C74011-75F9-4F27-B683-9959EA68D1BD}"/>
    <cellStyle name="Comma 2 3 3 3 5 3 3 3" xfId="31778" xr:uid="{548F8807-4ACC-438D-9A88-2B795315282D}"/>
    <cellStyle name="Comma 2 3 3 3 5 3 4" xfId="9874" xr:uid="{BC72A613-D732-478E-AB51-D4FB39C81C39}"/>
    <cellStyle name="Comma 2 3 3 3 5 3 4 2" xfId="46382" xr:uid="{1BB87E24-32C6-45ED-948B-8FB02E44163F}"/>
    <cellStyle name="Comma 2 3 3 3 5 3 4 3" xfId="28128" xr:uid="{E9961BA7-B6C5-4C3F-A4A7-D484102FD6B1}"/>
    <cellStyle name="Comma 2 3 3 3 5 3 5" xfId="6224" xr:uid="{C382F5CA-30FA-47D7-912A-B377762EAE06}"/>
    <cellStyle name="Comma 2 3 3 3 5 3 5 2" xfId="42732" xr:uid="{1477619B-7669-4649-B9CA-9F4BF2F51A09}"/>
    <cellStyle name="Comma 2 3 3 3 5 3 5 3" xfId="24478" xr:uid="{6C244B68-13E8-4A7B-B4F5-7F4231B2A303}"/>
    <cellStyle name="Comma 2 3 3 3 5 3 6" xfId="39082" xr:uid="{B496CA43-F7CB-470E-B60B-1DD8A0429893}"/>
    <cellStyle name="Comma 2 3 3 3 5 3 7" xfId="20828" xr:uid="{8D0757D9-2A4F-4061-8F7D-F966A67002CD}"/>
    <cellStyle name="Comma 2 3 3 3 5 4" xfId="1844" xr:uid="{929B943E-D05B-4EB3-8618-D4907D85ACE4}"/>
    <cellStyle name="Comma 2 3 3 3 5 4 2" xfId="16444" xr:uid="{EEDFB4E1-1C67-4F04-9B2D-13B8A2AFE999}"/>
    <cellStyle name="Comma 2 3 3 3 5 4 2 2" xfId="52952" xr:uid="{AC2AB867-B0DB-4333-B9DD-C760D1813576}"/>
    <cellStyle name="Comma 2 3 3 3 5 4 2 3" xfId="34698" xr:uid="{AD2F3069-A493-4B52-B40D-351DC091171C}"/>
    <cellStyle name="Comma 2 3 3 3 5 4 3" xfId="12794" xr:uid="{90329D66-BC7B-43F8-A8A5-97C6487F05B9}"/>
    <cellStyle name="Comma 2 3 3 3 5 4 3 2" xfId="49302" xr:uid="{AE3D900E-68D0-4314-BFC7-E4B3696CEDCE}"/>
    <cellStyle name="Comma 2 3 3 3 5 4 3 3" xfId="31048" xr:uid="{FE876795-5DD5-4CDE-81E6-23C68A6284F0}"/>
    <cellStyle name="Comma 2 3 3 3 5 4 4" xfId="9144" xr:uid="{C35C580A-D4BB-4E36-BE3E-85D0077330CD}"/>
    <cellStyle name="Comma 2 3 3 3 5 4 4 2" xfId="45652" xr:uid="{26880710-EBF3-491E-A5EE-8A9993BD1683}"/>
    <cellStyle name="Comma 2 3 3 3 5 4 4 3" xfId="27398" xr:uid="{8194279B-AB8C-4390-901B-46C81EEC1215}"/>
    <cellStyle name="Comma 2 3 3 3 5 4 5" xfId="5494" xr:uid="{33D80592-A728-44C8-8F50-BB9B4715FD0F}"/>
    <cellStyle name="Comma 2 3 3 3 5 4 5 2" xfId="42002" xr:uid="{AC92E075-EEDD-4009-A9B0-A59326C7FB74}"/>
    <cellStyle name="Comma 2 3 3 3 5 4 5 3" xfId="23748" xr:uid="{526B8587-2749-4E30-B14C-2A1B72C42E63}"/>
    <cellStyle name="Comma 2 3 3 3 5 4 6" xfId="38352" xr:uid="{DBFFFA55-4E3D-43DC-A3CF-B09DED1A0CAA}"/>
    <cellStyle name="Comma 2 3 3 3 5 4 7" xfId="20098" xr:uid="{FB1AF8AB-5FCB-4547-A804-B34EDB3DCA67}"/>
    <cellStyle name="Comma 2 3 3 3 5 5" xfId="1114" xr:uid="{A6E6B48F-E37A-4266-9115-DDA5400CA301}"/>
    <cellStyle name="Comma 2 3 3 3 5 5 2" xfId="15714" xr:uid="{5C826AB7-CF38-406F-9329-D31031521DDB}"/>
    <cellStyle name="Comma 2 3 3 3 5 5 2 2" xfId="52222" xr:uid="{6FCFFE80-48C0-4CDC-B36D-090B629ACFC9}"/>
    <cellStyle name="Comma 2 3 3 3 5 5 2 3" xfId="33968" xr:uid="{EBFB44E9-AE32-4ECE-B01E-EB10BCE05A07}"/>
    <cellStyle name="Comma 2 3 3 3 5 5 3" xfId="12064" xr:uid="{67412F8F-30FE-4498-B58B-31BC3016DDBB}"/>
    <cellStyle name="Comma 2 3 3 3 5 5 3 2" xfId="48572" xr:uid="{523AC304-6AD3-40C2-AD6E-F9913CAAB226}"/>
    <cellStyle name="Comma 2 3 3 3 5 5 3 3" xfId="30318" xr:uid="{571EC4AB-06FC-45A4-BF55-89C36A3DE53E}"/>
    <cellStyle name="Comma 2 3 3 3 5 5 4" xfId="8414" xr:uid="{0FBB5E0D-8819-440B-898E-E851D7000F6F}"/>
    <cellStyle name="Comma 2 3 3 3 5 5 4 2" xfId="44922" xr:uid="{EAAA6E88-13E8-41A3-BCA0-EB8D91CCF10E}"/>
    <cellStyle name="Comma 2 3 3 3 5 5 4 3" xfId="26668" xr:uid="{A3B4DDE2-3165-4C0C-AAC1-28B5BB8A2A03}"/>
    <cellStyle name="Comma 2 3 3 3 5 5 5" xfId="4764" xr:uid="{C864ECA4-0658-46AA-BB94-55EF90AA5022}"/>
    <cellStyle name="Comma 2 3 3 3 5 5 5 2" xfId="41272" xr:uid="{5902C17A-F3BE-466B-8131-5BDC2CD58B1E}"/>
    <cellStyle name="Comma 2 3 3 3 5 5 5 3" xfId="23018" xr:uid="{3F9C06F9-53F5-4CCB-A53B-B2C6AA7769A8}"/>
    <cellStyle name="Comma 2 3 3 3 5 5 6" xfId="37622" xr:uid="{F01C5A45-C96E-427D-BD44-C11057F43D3D}"/>
    <cellStyle name="Comma 2 3 3 3 5 5 7" xfId="19368" xr:uid="{66879FAE-526B-405A-869B-7BC181C544BA}"/>
    <cellStyle name="Comma 2 3 3 3 5 6" xfId="14984" xr:uid="{E14422BD-D206-4C14-A8D4-17055C3E2A71}"/>
    <cellStyle name="Comma 2 3 3 3 5 6 2" xfId="51492" xr:uid="{C4D64E01-09E6-4DB2-B863-0FB50A9E4267}"/>
    <cellStyle name="Comma 2 3 3 3 5 6 3" xfId="33238" xr:uid="{D08AC8EA-CEDD-4C89-8695-3E8D7F51632C}"/>
    <cellStyle name="Comma 2 3 3 3 5 7" xfId="11334" xr:uid="{AC96D59F-1D05-4C15-9B1E-0977EF9D078F}"/>
    <cellStyle name="Comma 2 3 3 3 5 7 2" xfId="47842" xr:uid="{AC09F595-FE48-4BE3-A131-F7D0755BF4AB}"/>
    <cellStyle name="Comma 2 3 3 3 5 7 3" xfId="29588" xr:uid="{C04F375B-574B-44BD-9F3D-B1B7E462A057}"/>
    <cellStyle name="Comma 2 3 3 3 5 8" xfId="7684" xr:uid="{E92477FA-7700-414A-B0D5-8188BDD89E3A}"/>
    <cellStyle name="Comma 2 3 3 3 5 8 2" xfId="44192" xr:uid="{DFFC422F-E945-4385-A493-1D4955F4539A}"/>
    <cellStyle name="Comma 2 3 3 3 5 8 3" xfId="25938" xr:uid="{FC5868FF-D272-44C8-986C-8B930809AA83}"/>
    <cellStyle name="Comma 2 3 3 3 5 9" xfId="4034" xr:uid="{CB2B4B78-8D6A-4340-9EA7-03A8029BEF7E}"/>
    <cellStyle name="Comma 2 3 3 3 5 9 2" xfId="40542" xr:uid="{B6B1B29A-240C-47C7-A2C3-E950E0CE37BC}"/>
    <cellStyle name="Comma 2 3 3 3 5 9 3" xfId="22288" xr:uid="{D4AC786A-0665-46AD-9A30-1515D0E5365B}"/>
    <cellStyle name="Comma 2 3 3 3 6" xfId="280" xr:uid="{4D80D187-7982-43A0-8EF6-A8AD75812BFB}"/>
    <cellStyle name="Comma 2 3 3 3 6 10" xfId="36788" xr:uid="{BE3F840F-A4D0-4D2C-88AE-0B7C7AB77C07}"/>
    <cellStyle name="Comma 2 3 3 3 6 11" xfId="18534" xr:uid="{9758295A-9348-4DA9-AC44-65029153F7C3}"/>
    <cellStyle name="Comma 2 3 3 3 6 2" xfId="3200" xr:uid="{B478FCE2-CEC6-44EB-920E-46389FEFCB6F}"/>
    <cellStyle name="Comma 2 3 3 3 6 2 2" xfId="17800" xr:uid="{CEA86CA6-6F76-4548-8564-24D3CB209637}"/>
    <cellStyle name="Comma 2 3 3 3 6 2 2 2" xfId="54308" xr:uid="{52CD000E-08B8-442E-9524-7110B0C400E0}"/>
    <cellStyle name="Comma 2 3 3 3 6 2 2 3" xfId="36054" xr:uid="{60976B32-D1D5-45A9-8AC0-3E1FF9A8B4BE}"/>
    <cellStyle name="Comma 2 3 3 3 6 2 3" xfId="14150" xr:uid="{F84D0206-7B70-4144-9CD0-AF0039C38F4E}"/>
    <cellStyle name="Comma 2 3 3 3 6 2 3 2" xfId="50658" xr:uid="{4227BF5C-6A26-4082-B913-7BBD0167B00A}"/>
    <cellStyle name="Comma 2 3 3 3 6 2 3 3" xfId="32404" xr:uid="{7A7BC34C-525C-4573-9C80-99D481FF6B4D}"/>
    <cellStyle name="Comma 2 3 3 3 6 2 4" xfId="10500" xr:uid="{A7B26B58-853C-4317-9F7D-85F2DAB6D9D6}"/>
    <cellStyle name="Comma 2 3 3 3 6 2 4 2" xfId="47008" xr:uid="{F7BFDD56-94A6-42B9-AA6E-B1D5ADDE6F04}"/>
    <cellStyle name="Comma 2 3 3 3 6 2 4 3" xfId="28754" xr:uid="{D58469F2-89E5-431F-A420-7A028C25085C}"/>
    <cellStyle name="Comma 2 3 3 3 6 2 5" xfId="6850" xr:uid="{A108EA11-978E-4680-A830-284CA28AEEA2}"/>
    <cellStyle name="Comma 2 3 3 3 6 2 5 2" xfId="43358" xr:uid="{795ABE9E-05BA-450E-AE32-886D36357A0B}"/>
    <cellStyle name="Comma 2 3 3 3 6 2 5 3" xfId="25104" xr:uid="{B4BEE5B3-BDE6-442B-BA7D-D07B33EEE613}"/>
    <cellStyle name="Comma 2 3 3 3 6 2 6" xfId="39708" xr:uid="{EDC3171C-61FF-4285-A40A-4D1CD2BFF438}"/>
    <cellStyle name="Comma 2 3 3 3 6 2 7" xfId="21454" xr:uid="{7B6CEFBB-662F-4307-A391-8E897933F1A0}"/>
    <cellStyle name="Comma 2 3 3 3 6 3" xfId="2470" xr:uid="{22BD8EC7-663C-4965-9297-B5BD76B99859}"/>
    <cellStyle name="Comma 2 3 3 3 6 3 2" xfId="17070" xr:uid="{56003A1D-BA9B-4A52-ABCF-6F713591A929}"/>
    <cellStyle name="Comma 2 3 3 3 6 3 2 2" xfId="53578" xr:uid="{8E883D3A-81BE-4821-B27E-6A04725EFC19}"/>
    <cellStyle name="Comma 2 3 3 3 6 3 2 3" xfId="35324" xr:uid="{70E8A952-702F-4090-98EF-ECA36E2B20D9}"/>
    <cellStyle name="Comma 2 3 3 3 6 3 3" xfId="13420" xr:uid="{10D97C2D-28AD-43D8-8049-7C15E27DE6CF}"/>
    <cellStyle name="Comma 2 3 3 3 6 3 3 2" xfId="49928" xr:uid="{1DA4F3AC-3ECC-4B68-8DD1-FBE3A4B533A7}"/>
    <cellStyle name="Comma 2 3 3 3 6 3 3 3" xfId="31674" xr:uid="{98F0F997-6C2C-423F-BC64-239D982EC599}"/>
    <cellStyle name="Comma 2 3 3 3 6 3 4" xfId="9770" xr:uid="{6A1C640F-A2AA-4728-95D4-E87039865BE2}"/>
    <cellStyle name="Comma 2 3 3 3 6 3 4 2" xfId="46278" xr:uid="{63110BAC-C0E5-4B19-B318-112D1477D641}"/>
    <cellStyle name="Comma 2 3 3 3 6 3 4 3" xfId="28024" xr:uid="{2892F352-AE19-469F-AC2C-C7DE6AE9873F}"/>
    <cellStyle name="Comma 2 3 3 3 6 3 5" xfId="6120" xr:uid="{5A652FF4-9E4C-4F44-88F2-DEFD08E53996}"/>
    <cellStyle name="Comma 2 3 3 3 6 3 5 2" xfId="42628" xr:uid="{7A7C6F35-3057-4A8F-BCA4-D2C35AA76E27}"/>
    <cellStyle name="Comma 2 3 3 3 6 3 5 3" xfId="24374" xr:uid="{521F8AD8-E753-47EE-8E6A-1DA106582050}"/>
    <cellStyle name="Comma 2 3 3 3 6 3 6" xfId="38978" xr:uid="{B6E85F2E-3CE4-466A-873F-924086CA0D14}"/>
    <cellStyle name="Comma 2 3 3 3 6 3 7" xfId="20724" xr:uid="{41FE939C-1C28-4AC8-B585-5864B478B649}"/>
    <cellStyle name="Comma 2 3 3 3 6 4" xfId="1740" xr:uid="{CC6FD2B6-D391-4E5D-8CFE-406BB13D3B15}"/>
    <cellStyle name="Comma 2 3 3 3 6 4 2" xfId="16340" xr:uid="{91C41AFA-074E-454D-8504-DDF3B4D3BD10}"/>
    <cellStyle name="Comma 2 3 3 3 6 4 2 2" xfId="52848" xr:uid="{17A5B404-0D5E-411D-BB7C-865E0AD97026}"/>
    <cellStyle name="Comma 2 3 3 3 6 4 2 3" xfId="34594" xr:uid="{66D8A999-63CC-4CCF-9346-4D4DFD93DD32}"/>
    <cellStyle name="Comma 2 3 3 3 6 4 3" xfId="12690" xr:uid="{A0456329-4198-4662-B598-560BA746CE71}"/>
    <cellStyle name="Comma 2 3 3 3 6 4 3 2" xfId="49198" xr:uid="{194EBAB4-DAD1-41AA-BA67-18CBBA58BB52}"/>
    <cellStyle name="Comma 2 3 3 3 6 4 3 3" xfId="30944" xr:uid="{CE1109DA-40B4-4466-B63B-E04CAD701E4E}"/>
    <cellStyle name="Comma 2 3 3 3 6 4 4" xfId="9040" xr:uid="{F2675898-1AA5-416A-B1EC-B88DB14AC986}"/>
    <cellStyle name="Comma 2 3 3 3 6 4 4 2" xfId="45548" xr:uid="{657842C5-56D2-44BE-9A10-13D36CDB818C}"/>
    <cellStyle name="Comma 2 3 3 3 6 4 4 3" xfId="27294" xr:uid="{B20DF54F-CCE1-4262-9AF9-B305440D01CF}"/>
    <cellStyle name="Comma 2 3 3 3 6 4 5" xfId="5390" xr:uid="{737F75BF-28DE-469D-A07C-86FDF2D02125}"/>
    <cellStyle name="Comma 2 3 3 3 6 4 5 2" xfId="41898" xr:uid="{0B8D5136-1594-4694-BB46-33A640C157F4}"/>
    <cellStyle name="Comma 2 3 3 3 6 4 5 3" xfId="23644" xr:uid="{E743AB24-995B-4E7A-8613-55D1FDC861C3}"/>
    <cellStyle name="Comma 2 3 3 3 6 4 6" xfId="38248" xr:uid="{6EF30068-C725-499D-88E6-C6A4D5131AFA}"/>
    <cellStyle name="Comma 2 3 3 3 6 4 7" xfId="19994" xr:uid="{EFF66EED-8BA0-432C-98F7-6B9D31AEE989}"/>
    <cellStyle name="Comma 2 3 3 3 6 5" xfId="1010" xr:uid="{C8323DD7-D0C1-4D3F-AEDC-E74749057FB6}"/>
    <cellStyle name="Comma 2 3 3 3 6 5 2" xfId="15610" xr:uid="{918C56B8-B280-4E92-B621-817DA7EE268C}"/>
    <cellStyle name="Comma 2 3 3 3 6 5 2 2" xfId="52118" xr:uid="{2F77BB8D-1C91-4A59-8C72-CA1BE97DD2E4}"/>
    <cellStyle name="Comma 2 3 3 3 6 5 2 3" xfId="33864" xr:uid="{B72C065A-37BA-4FD5-B1E2-DDB115D1D912}"/>
    <cellStyle name="Comma 2 3 3 3 6 5 3" xfId="11960" xr:uid="{3BDE1409-679C-4287-8028-9302F3AE75E1}"/>
    <cellStyle name="Comma 2 3 3 3 6 5 3 2" xfId="48468" xr:uid="{A6C87146-765D-4F9B-B713-FBD7329CF329}"/>
    <cellStyle name="Comma 2 3 3 3 6 5 3 3" xfId="30214" xr:uid="{30415961-0B73-406E-A92D-D1ECB0B43303}"/>
    <cellStyle name="Comma 2 3 3 3 6 5 4" xfId="8310" xr:uid="{24BCF6D2-E4EF-4B7B-BC39-B0523DE3E519}"/>
    <cellStyle name="Comma 2 3 3 3 6 5 4 2" xfId="44818" xr:uid="{D13D62CD-CCE9-4AA8-8E8D-7E6BD80C4114}"/>
    <cellStyle name="Comma 2 3 3 3 6 5 4 3" xfId="26564" xr:uid="{47274670-5DB4-4F91-B4C2-2604DECB40A2}"/>
    <cellStyle name="Comma 2 3 3 3 6 5 5" xfId="4660" xr:uid="{D9100848-357A-4861-A64A-E410E921C1CF}"/>
    <cellStyle name="Comma 2 3 3 3 6 5 5 2" xfId="41168" xr:uid="{7F552537-2DDB-4D14-BFEA-F430ED9CA720}"/>
    <cellStyle name="Comma 2 3 3 3 6 5 5 3" xfId="22914" xr:uid="{F06EF250-8EDA-4BAB-822D-3EF93F762625}"/>
    <cellStyle name="Comma 2 3 3 3 6 5 6" xfId="37518" xr:uid="{5414F481-BF27-4AAD-8C89-B20FA6A975D4}"/>
    <cellStyle name="Comma 2 3 3 3 6 5 7" xfId="19264" xr:uid="{ABC23A04-EEC2-4097-B86A-F5016769B164}"/>
    <cellStyle name="Comma 2 3 3 3 6 6" xfId="14880" xr:uid="{10628ED5-F346-4BE4-BD11-6C56B33D688E}"/>
    <cellStyle name="Comma 2 3 3 3 6 6 2" xfId="51388" xr:uid="{2C78C7DD-E8EE-4751-8C83-90B08D318374}"/>
    <cellStyle name="Comma 2 3 3 3 6 6 3" xfId="33134" xr:uid="{6C34FFC9-8B3C-4EAF-92C3-6DB5223DC678}"/>
    <cellStyle name="Comma 2 3 3 3 6 7" xfId="11230" xr:uid="{CAC9B6E7-6700-4438-83A5-FE477774A15B}"/>
    <cellStyle name="Comma 2 3 3 3 6 7 2" xfId="47738" xr:uid="{E74E3E99-1806-45BC-8154-DBD1A547F5E5}"/>
    <cellStyle name="Comma 2 3 3 3 6 7 3" xfId="29484" xr:uid="{4363C2E3-BE24-45D0-B12D-9B54FB092C6D}"/>
    <cellStyle name="Comma 2 3 3 3 6 8" xfId="7580" xr:uid="{F3B75484-61EA-47A2-945D-0464F90B95C1}"/>
    <cellStyle name="Comma 2 3 3 3 6 8 2" xfId="44088" xr:uid="{21B7AD5E-C938-42B7-B835-64B221E133DD}"/>
    <cellStyle name="Comma 2 3 3 3 6 8 3" xfId="25834" xr:uid="{AE1454A8-DD93-46AF-A30C-E03B420F33C9}"/>
    <cellStyle name="Comma 2 3 3 3 6 9" xfId="3930" xr:uid="{D81B4F4C-8001-495E-BB6C-A63BC378F42E}"/>
    <cellStyle name="Comma 2 3 3 3 6 9 2" xfId="40438" xr:uid="{E1DD2A95-F391-487C-B0CB-E0533091379E}"/>
    <cellStyle name="Comma 2 3 3 3 6 9 3" xfId="22184" xr:uid="{03C0E41A-B082-4648-9501-803B378FEACC}"/>
    <cellStyle name="Comma 2 3 3 3 7" xfId="176" xr:uid="{B6DE9735-94BC-4483-859D-E314D0420DD2}"/>
    <cellStyle name="Comma 2 3 3 3 7 10" xfId="36684" xr:uid="{A771C402-078A-494A-BFBB-3CB29114CDE7}"/>
    <cellStyle name="Comma 2 3 3 3 7 11" xfId="18430" xr:uid="{94C3FFBB-8977-4F05-B2ED-DBD01621B3C8}"/>
    <cellStyle name="Comma 2 3 3 3 7 2" xfId="3096" xr:uid="{728244CF-CD76-4644-8301-E618481BE572}"/>
    <cellStyle name="Comma 2 3 3 3 7 2 2" xfId="17696" xr:uid="{339DC76B-A668-4466-9B42-7F10DA11CE7D}"/>
    <cellStyle name="Comma 2 3 3 3 7 2 2 2" xfId="54204" xr:uid="{856B4301-8CA7-40C6-ABE5-F734A999C074}"/>
    <cellStyle name="Comma 2 3 3 3 7 2 2 3" xfId="35950" xr:uid="{913191B5-5E4D-4720-8114-89C06C9763D0}"/>
    <cellStyle name="Comma 2 3 3 3 7 2 3" xfId="14046" xr:uid="{F332707D-37F3-4FC8-B27B-02A8AA362544}"/>
    <cellStyle name="Comma 2 3 3 3 7 2 3 2" xfId="50554" xr:uid="{2730AA74-6AD1-4151-A86C-4E92C4711423}"/>
    <cellStyle name="Comma 2 3 3 3 7 2 3 3" xfId="32300" xr:uid="{1F626DAF-9A71-4DA3-890D-21210AE54F60}"/>
    <cellStyle name="Comma 2 3 3 3 7 2 4" xfId="10396" xr:uid="{DBB9ABEB-3D85-47A8-879A-5FACFB453D09}"/>
    <cellStyle name="Comma 2 3 3 3 7 2 4 2" xfId="46904" xr:uid="{89BB39C2-E9A5-4A15-9FBA-75C56CE394F8}"/>
    <cellStyle name="Comma 2 3 3 3 7 2 4 3" xfId="28650" xr:uid="{7A5B7FBE-77C7-420F-AB35-6F1038D852B3}"/>
    <cellStyle name="Comma 2 3 3 3 7 2 5" xfId="6746" xr:uid="{8A1191DF-847D-41A1-A756-DE480B14B3FD}"/>
    <cellStyle name="Comma 2 3 3 3 7 2 5 2" xfId="43254" xr:uid="{B71B48EE-50EE-40CB-96A0-8F7FA5D0713B}"/>
    <cellStyle name="Comma 2 3 3 3 7 2 5 3" xfId="25000" xr:uid="{3649B97D-420A-46A0-8D0E-7375759888DA}"/>
    <cellStyle name="Comma 2 3 3 3 7 2 6" xfId="39604" xr:uid="{E315CAD2-56D0-42F8-A49C-4FF3D835D036}"/>
    <cellStyle name="Comma 2 3 3 3 7 2 7" xfId="21350" xr:uid="{6C2621B9-931A-42CE-A871-8448C600E3D6}"/>
    <cellStyle name="Comma 2 3 3 3 7 3" xfId="2366" xr:uid="{2B4026BA-9C96-45EF-BC18-356093465A25}"/>
    <cellStyle name="Comma 2 3 3 3 7 3 2" xfId="16966" xr:uid="{57E6B987-E24A-4662-BE4F-57EDAD9F51F3}"/>
    <cellStyle name="Comma 2 3 3 3 7 3 2 2" xfId="53474" xr:uid="{EEC4F87F-F324-494D-9F73-465BCC2D6D76}"/>
    <cellStyle name="Comma 2 3 3 3 7 3 2 3" xfId="35220" xr:uid="{6F4683F1-97ED-414A-A758-38582A7669DA}"/>
    <cellStyle name="Comma 2 3 3 3 7 3 3" xfId="13316" xr:uid="{55130A24-4162-42D8-9440-5DE6D16B8590}"/>
    <cellStyle name="Comma 2 3 3 3 7 3 3 2" xfId="49824" xr:uid="{05D3C75C-2589-490C-BCE1-B22BB262CE52}"/>
    <cellStyle name="Comma 2 3 3 3 7 3 3 3" xfId="31570" xr:uid="{6A2B0338-53E8-4BE6-9B86-4293099858A7}"/>
    <cellStyle name="Comma 2 3 3 3 7 3 4" xfId="9666" xr:uid="{E2CE313B-B8CC-4B32-BBF2-193D2A53170C}"/>
    <cellStyle name="Comma 2 3 3 3 7 3 4 2" xfId="46174" xr:uid="{8A921A3A-DBAA-4378-9245-A60028E469F9}"/>
    <cellStyle name="Comma 2 3 3 3 7 3 4 3" xfId="27920" xr:uid="{A843BEAE-84EF-4F87-938C-4EB33C628B68}"/>
    <cellStyle name="Comma 2 3 3 3 7 3 5" xfId="6016" xr:uid="{89040624-9CA9-4F07-8ADB-E8D007D0AC29}"/>
    <cellStyle name="Comma 2 3 3 3 7 3 5 2" xfId="42524" xr:uid="{0C4C7AB5-3F8F-4E15-8847-E23486EF8ADD}"/>
    <cellStyle name="Comma 2 3 3 3 7 3 5 3" xfId="24270" xr:uid="{3382511D-A7EF-4FE9-B651-F761794EBAAE}"/>
    <cellStyle name="Comma 2 3 3 3 7 3 6" xfId="38874" xr:uid="{84317F49-BA08-4B72-B619-5F95997EEDB0}"/>
    <cellStyle name="Comma 2 3 3 3 7 3 7" xfId="20620" xr:uid="{EB594371-DF78-4C7C-87F1-6B95AADFCCFE}"/>
    <cellStyle name="Comma 2 3 3 3 7 4" xfId="1636" xr:uid="{C6FD38BA-9B64-415A-9A7D-1C96B175A381}"/>
    <cellStyle name="Comma 2 3 3 3 7 4 2" xfId="16236" xr:uid="{4977B468-F281-45E2-BD1D-C2F5D1080F11}"/>
    <cellStyle name="Comma 2 3 3 3 7 4 2 2" xfId="52744" xr:uid="{CBF7FD55-03C5-4131-A124-5A4ECC80680A}"/>
    <cellStyle name="Comma 2 3 3 3 7 4 2 3" xfId="34490" xr:uid="{0A94CB5C-00E0-4C66-B650-9756780CD236}"/>
    <cellStyle name="Comma 2 3 3 3 7 4 3" xfId="12586" xr:uid="{9199DD3E-1D45-494D-983A-E5D89B3C326F}"/>
    <cellStyle name="Comma 2 3 3 3 7 4 3 2" xfId="49094" xr:uid="{D952E80D-B740-4EA9-9E79-4B471E4475B1}"/>
    <cellStyle name="Comma 2 3 3 3 7 4 3 3" xfId="30840" xr:uid="{5D61F416-374E-4F52-86C6-83D8F1BCA70E}"/>
    <cellStyle name="Comma 2 3 3 3 7 4 4" xfId="8936" xr:uid="{2DDDB54F-F21B-4B39-8A38-266E0AE456CB}"/>
    <cellStyle name="Comma 2 3 3 3 7 4 4 2" xfId="45444" xr:uid="{92FE8826-4D47-4F7A-980D-91670A5ED32F}"/>
    <cellStyle name="Comma 2 3 3 3 7 4 4 3" xfId="27190" xr:uid="{A922B789-BD53-48C7-A577-787FF727E884}"/>
    <cellStyle name="Comma 2 3 3 3 7 4 5" xfId="5286" xr:uid="{ECBCB04A-9902-4613-A4E6-DA120D06666A}"/>
    <cellStyle name="Comma 2 3 3 3 7 4 5 2" xfId="41794" xr:uid="{BD61B6AC-0D57-49CA-9A81-A8711CA4D906}"/>
    <cellStyle name="Comma 2 3 3 3 7 4 5 3" xfId="23540" xr:uid="{8CDAC449-6D3E-4680-A33B-8BC261B06F93}"/>
    <cellStyle name="Comma 2 3 3 3 7 4 6" xfId="38144" xr:uid="{EDA9253C-A2D7-4F39-9A46-3D20F700936C}"/>
    <cellStyle name="Comma 2 3 3 3 7 4 7" xfId="19890" xr:uid="{95CD27B8-AB0F-4506-BDCE-074445875704}"/>
    <cellStyle name="Comma 2 3 3 3 7 5" xfId="906" xr:uid="{E9D37EF0-FF4B-45CD-BA20-F70AE99743A2}"/>
    <cellStyle name="Comma 2 3 3 3 7 5 2" xfId="15506" xr:uid="{D512144B-EE00-424E-A289-482BAC631394}"/>
    <cellStyle name="Comma 2 3 3 3 7 5 2 2" xfId="52014" xr:uid="{539942DE-4C8D-44B7-8457-AE2C36F51DAC}"/>
    <cellStyle name="Comma 2 3 3 3 7 5 2 3" xfId="33760" xr:uid="{D56F7B04-D14F-4A42-A032-D3E353755A7B}"/>
    <cellStyle name="Comma 2 3 3 3 7 5 3" xfId="11856" xr:uid="{D5F89AC0-77B0-4554-9A6B-686E592F3101}"/>
    <cellStyle name="Comma 2 3 3 3 7 5 3 2" xfId="48364" xr:uid="{DC1904BC-AB26-45A7-A8A1-7764B8E4EAD6}"/>
    <cellStyle name="Comma 2 3 3 3 7 5 3 3" xfId="30110" xr:uid="{FD38CCC3-02DE-4A6F-9D83-0AEC90C129F5}"/>
    <cellStyle name="Comma 2 3 3 3 7 5 4" xfId="8206" xr:uid="{A8D1294B-5196-4190-A499-A3AAC53E559A}"/>
    <cellStyle name="Comma 2 3 3 3 7 5 4 2" xfId="44714" xr:uid="{3910BE3E-A893-421B-9E55-536C452DF4DE}"/>
    <cellStyle name="Comma 2 3 3 3 7 5 4 3" xfId="26460" xr:uid="{ED27E6E4-4544-45D5-9013-1DD973087DD2}"/>
    <cellStyle name="Comma 2 3 3 3 7 5 5" xfId="4556" xr:uid="{14104A15-21C0-4F64-B739-A2DED0FBFE02}"/>
    <cellStyle name="Comma 2 3 3 3 7 5 5 2" xfId="41064" xr:uid="{49FC439D-C532-42A9-B913-4A6E78DA25AC}"/>
    <cellStyle name="Comma 2 3 3 3 7 5 5 3" xfId="22810" xr:uid="{A804EE70-284D-4A11-AA99-86D80B0AEE5D}"/>
    <cellStyle name="Comma 2 3 3 3 7 5 6" xfId="37414" xr:uid="{9C9CFBD7-8CCC-48A6-BE30-F5EFAA985BF5}"/>
    <cellStyle name="Comma 2 3 3 3 7 5 7" xfId="19160" xr:uid="{D9CB6D18-F673-4802-9B58-5FE724D4F232}"/>
    <cellStyle name="Comma 2 3 3 3 7 6" xfId="14776" xr:uid="{A62AF181-09D0-4057-B8B0-7334A33081A2}"/>
    <cellStyle name="Comma 2 3 3 3 7 6 2" xfId="51284" xr:uid="{86AA7DFB-027C-48D7-A35E-243AD861C192}"/>
    <cellStyle name="Comma 2 3 3 3 7 6 3" xfId="33030" xr:uid="{1064B875-9DD4-449C-97C0-CF698E5B2A3D}"/>
    <cellStyle name="Comma 2 3 3 3 7 7" xfId="11126" xr:uid="{FD873BC8-D158-491F-A25D-72A3CAA64360}"/>
    <cellStyle name="Comma 2 3 3 3 7 7 2" xfId="47634" xr:uid="{796E33FF-32C4-40EA-9249-5566661D2522}"/>
    <cellStyle name="Comma 2 3 3 3 7 7 3" xfId="29380" xr:uid="{2EA11E70-93EA-4277-8007-3CC575D8E2BB}"/>
    <cellStyle name="Comma 2 3 3 3 7 8" xfId="7476" xr:uid="{0ACB0E75-76A0-4E4D-B414-7DB3784D52B7}"/>
    <cellStyle name="Comma 2 3 3 3 7 8 2" xfId="43984" xr:uid="{6AE24B45-2178-4057-9148-137F6AA1F10D}"/>
    <cellStyle name="Comma 2 3 3 3 7 8 3" xfId="25730" xr:uid="{2821A413-BB34-4BD4-91BF-6AEB3EE128AC}"/>
    <cellStyle name="Comma 2 3 3 3 7 9" xfId="3826" xr:uid="{FD5E58A6-B91F-4503-96D5-24D5C0E166ED}"/>
    <cellStyle name="Comma 2 3 3 3 7 9 2" xfId="40334" xr:uid="{F5C9174F-E50B-4E01-8B62-879A9EAC3CCE}"/>
    <cellStyle name="Comma 2 3 3 3 7 9 3" xfId="22080" xr:uid="{2F2E4AA2-9E52-47F8-9EA1-2C4442C8C6DB}"/>
    <cellStyle name="Comma 2 3 3 3 8" xfId="2992" xr:uid="{D2E42982-6759-48E2-BB18-16AF07A5A81F}"/>
    <cellStyle name="Comma 2 3 3 3 8 2" xfId="17592" xr:uid="{A1695B6D-7555-4449-8791-F16088157BA6}"/>
    <cellStyle name="Comma 2 3 3 3 8 2 2" xfId="54100" xr:uid="{238D0190-0280-4C08-99D8-5479876E4A9F}"/>
    <cellStyle name="Comma 2 3 3 3 8 2 3" xfId="35846" xr:uid="{08163E3B-FCE0-43F7-B991-30827DF6EACD}"/>
    <cellStyle name="Comma 2 3 3 3 8 3" xfId="13942" xr:uid="{B130B099-9A59-48B1-A15C-E3BF661343C2}"/>
    <cellStyle name="Comma 2 3 3 3 8 3 2" xfId="50450" xr:uid="{BBC7C232-46AA-45AA-92F2-1D97802F28D9}"/>
    <cellStyle name="Comma 2 3 3 3 8 3 3" xfId="32196" xr:uid="{849CC3B0-486B-4F88-8840-613771950632}"/>
    <cellStyle name="Comma 2 3 3 3 8 4" xfId="10292" xr:uid="{049B18DA-520E-4D6A-8F92-7089C19D1EC1}"/>
    <cellStyle name="Comma 2 3 3 3 8 4 2" xfId="46800" xr:uid="{FDB422AC-EF67-4465-91CD-EB5C8E062F18}"/>
    <cellStyle name="Comma 2 3 3 3 8 4 3" xfId="28546" xr:uid="{07B4C207-1554-43D8-9724-227D57E928B9}"/>
    <cellStyle name="Comma 2 3 3 3 8 5" xfId="6642" xr:uid="{01516C92-9E0E-41BA-9194-FDA3A3D0D13F}"/>
    <cellStyle name="Comma 2 3 3 3 8 5 2" xfId="43150" xr:uid="{CFACEBEF-F7D3-4A01-B273-981B7338A05A}"/>
    <cellStyle name="Comma 2 3 3 3 8 5 3" xfId="24896" xr:uid="{9EFD81E8-CDA1-44DA-A5C1-8268632C714E}"/>
    <cellStyle name="Comma 2 3 3 3 8 6" xfId="39500" xr:uid="{A0D50A8A-F115-44F5-AD4D-6A4D60993A64}"/>
    <cellStyle name="Comma 2 3 3 3 8 7" xfId="21246" xr:uid="{902B5EBC-0B6B-43EC-A700-2EF932D7F7BC}"/>
    <cellStyle name="Comma 2 3 3 3 9" xfId="2262" xr:uid="{8018B7DF-34FA-4FA5-9AAD-25D1B1BAF883}"/>
    <cellStyle name="Comma 2 3 3 3 9 2" xfId="16862" xr:uid="{4858EACA-5CA3-4F32-BF60-E363F442F857}"/>
    <cellStyle name="Comma 2 3 3 3 9 2 2" xfId="53370" xr:uid="{A5339331-0084-462B-A2D7-CB784C8BF1C1}"/>
    <cellStyle name="Comma 2 3 3 3 9 2 3" xfId="35116" xr:uid="{7011DC32-436B-41DF-9AD6-F0F0D0CD625C}"/>
    <cellStyle name="Comma 2 3 3 3 9 3" xfId="13212" xr:uid="{AF6E1DA5-7703-4787-9827-DE0B8F4B14AE}"/>
    <cellStyle name="Comma 2 3 3 3 9 3 2" xfId="49720" xr:uid="{0DB19177-A06C-4BCB-860F-E70B125C0791}"/>
    <cellStyle name="Comma 2 3 3 3 9 3 3" xfId="31466" xr:uid="{3F9EF74A-B8B6-4F06-A5E1-239BA6DFEE6C}"/>
    <cellStyle name="Comma 2 3 3 3 9 4" xfId="9562" xr:uid="{36299B95-92A3-42DF-921A-2585BD67CF40}"/>
    <cellStyle name="Comma 2 3 3 3 9 4 2" xfId="46070" xr:uid="{29ADF6C5-FD12-455B-BB05-2149A275E228}"/>
    <cellStyle name="Comma 2 3 3 3 9 4 3" xfId="27816" xr:uid="{6969BF5F-C304-4638-A18B-D44CDD17565B}"/>
    <cellStyle name="Comma 2 3 3 3 9 5" xfId="5912" xr:uid="{BF3F1D0B-4E60-4F95-9C5D-CAC013B69BC9}"/>
    <cellStyle name="Comma 2 3 3 3 9 5 2" xfId="42420" xr:uid="{0C04513D-9EBD-4A40-9C9C-F67BDCDCDBC5}"/>
    <cellStyle name="Comma 2 3 3 3 9 5 3" xfId="24166" xr:uid="{852E564F-10DA-4673-B39D-768C5B7BF14A}"/>
    <cellStyle name="Comma 2 3 3 3 9 6" xfId="38770" xr:uid="{B1AABE1E-374B-4CC3-A039-749707F03643}"/>
    <cellStyle name="Comma 2 3 3 3 9 7" xfId="20516" xr:uid="{F87E709B-B203-43C3-B7E5-6C30D1DAABE9}"/>
    <cellStyle name="Comma 2 3 3 4" xfId="664" xr:uid="{16A4EE24-EBE1-4553-B225-CA21AD5FF982}"/>
    <cellStyle name="Comma 2 3 3 4 10" xfId="37172" xr:uid="{A4DE6210-C67A-42E9-AB3E-6D09467A1E90}"/>
    <cellStyle name="Comma 2 3 3 4 11" xfId="18918" xr:uid="{3CE37C07-6333-49BB-8B8B-3092061A62E0}"/>
    <cellStyle name="Comma 2 3 3 4 2" xfId="3584" xr:uid="{0685E77E-ACCB-4294-AAD0-C83A2A36977C}"/>
    <cellStyle name="Comma 2 3 3 4 2 2" xfId="18184" xr:uid="{D750E5FA-2563-47EC-8A09-16334A3F35B1}"/>
    <cellStyle name="Comma 2 3 3 4 2 2 2" xfId="54692" xr:uid="{776CA15E-B201-420D-A563-364316049008}"/>
    <cellStyle name="Comma 2 3 3 4 2 2 3" xfId="36438" xr:uid="{8B4E973E-46A1-4F3E-AC5F-B135D44DA3F1}"/>
    <cellStyle name="Comma 2 3 3 4 2 3" xfId="14534" xr:uid="{CF2FD6ED-7017-4F3A-9533-32D0E07094A0}"/>
    <cellStyle name="Comma 2 3 3 4 2 3 2" xfId="51042" xr:uid="{93D28BA7-0416-4713-8EFE-EC230A8E104F}"/>
    <cellStyle name="Comma 2 3 3 4 2 3 3" xfId="32788" xr:uid="{069E1275-DED7-436B-9AF7-B2922E4B37B9}"/>
    <cellStyle name="Comma 2 3 3 4 2 4" xfId="10884" xr:uid="{BC69FE42-AF04-4901-801C-4D55510E1443}"/>
    <cellStyle name="Comma 2 3 3 4 2 4 2" xfId="47392" xr:uid="{6545B263-8824-469E-AF06-BC35FA154356}"/>
    <cellStyle name="Comma 2 3 3 4 2 4 3" xfId="29138" xr:uid="{307B9137-24CE-47DC-BB30-9064B82A983B}"/>
    <cellStyle name="Comma 2 3 3 4 2 5" xfId="7234" xr:uid="{EB0E1FB1-36D6-4578-8E39-C9394E3C3C03}"/>
    <cellStyle name="Comma 2 3 3 4 2 5 2" xfId="43742" xr:uid="{E8F72888-7E33-42BF-9E34-4A2F7F8EDA24}"/>
    <cellStyle name="Comma 2 3 3 4 2 5 3" xfId="25488" xr:uid="{BBC9FBFA-EE09-4BE3-A9BE-525775655019}"/>
    <cellStyle name="Comma 2 3 3 4 2 6" xfId="40092" xr:uid="{D3D529AF-1E1B-4EF9-8518-11188C850737}"/>
    <cellStyle name="Comma 2 3 3 4 2 7" xfId="21838" xr:uid="{12391A99-8765-4FE0-BC2F-0F8863C97778}"/>
    <cellStyle name="Comma 2 3 3 4 3" xfId="2854" xr:uid="{65EF22EF-646C-4D99-91A9-E53E2FECF71F}"/>
    <cellStyle name="Comma 2 3 3 4 3 2" xfId="17454" xr:uid="{F3551BAB-A383-4E4F-9642-EE3B0592E8E4}"/>
    <cellStyle name="Comma 2 3 3 4 3 2 2" xfId="53962" xr:uid="{09726341-F9B5-4523-936A-D59324E51574}"/>
    <cellStyle name="Comma 2 3 3 4 3 2 3" xfId="35708" xr:uid="{DE37D640-9FB6-4C36-9358-B25C46DF322E}"/>
    <cellStyle name="Comma 2 3 3 4 3 3" xfId="13804" xr:uid="{8D51370F-3B73-40A5-A404-5CD47B3C4520}"/>
    <cellStyle name="Comma 2 3 3 4 3 3 2" xfId="50312" xr:uid="{3784DE1E-53E4-4FC0-AC2B-96EB3F5E7DC5}"/>
    <cellStyle name="Comma 2 3 3 4 3 3 3" xfId="32058" xr:uid="{73D8C853-14F6-4D6C-8D4C-7254F81770E2}"/>
    <cellStyle name="Comma 2 3 3 4 3 4" xfId="10154" xr:uid="{8A681C56-F88E-40FB-8476-4E8FA1010158}"/>
    <cellStyle name="Comma 2 3 3 4 3 4 2" xfId="46662" xr:uid="{D9F4DE93-B308-452B-9B3B-A9273E661D3D}"/>
    <cellStyle name="Comma 2 3 3 4 3 4 3" xfId="28408" xr:uid="{0A1C2BFA-16A3-4394-976C-89B5793EDD7E}"/>
    <cellStyle name="Comma 2 3 3 4 3 5" xfId="6504" xr:uid="{100D7105-81F6-4A92-93BA-9EF2B4708301}"/>
    <cellStyle name="Comma 2 3 3 4 3 5 2" xfId="43012" xr:uid="{6CAF2CE5-277C-4F98-80A0-1988A3FAC550}"/>
    <cellStyle name="Comma 2 3 3 4 3 5 3" xfId="24758" xr:uid="{B7761587-8148-4471-8C08-1067B9624E61}"/>
    <cellStyle name="Comma 2 3 3 4 3 6" xfId="39362" xr:uid="{967E18E0-A2D3-47C0-AD2B-6728E954A532}"/>
    <cellStyle name="Comma 2 3 3 4 3 7" xfId="21108" xr:uid="{3C4CF918-3958-4A7C-9FF0-0AE1FDB916F8}"/>
    <cellStyle name="Comma 2 3 3 4 4" xfId="2124" xr:uid="{2712201B-1059-44AA-A90B-CC9481E0638A}"/>
    <cellStyle name="Comma 2 3 3 4 4 2" xfId="16724" xr:uid="{3065B4E1-7B6F-4C18-B217-0C7603B28919}"/>
    <cellStyle name="Comma 2 3 3 4 4 2 2" xfId="53232" xr:uid="{99F1927A-74A0-4070-8E1F-D0DE98E2DD50}"/>
    <cellStyle name="Comma 2 3 3 4 4 2 3" xfId="34978" xr:uid="{D4E2C016-8AA0-4504-B0ED-9C69FE942168}"/>
    <cellStyle name="Comma 2 3 3 4 4 3" xfId="13074" xr:uid="{AB13668E-BF15-48D2-913E-F76229A57D27}"/>
    <cellStyle name="Comma 2 3 3 4 4 3 2" xfId="49582" xr:uid="{D955C14F-3192-48F4-8AAC-AEC4855DA4FB}"/>
    <cellStyle name="Comma 2 3 3 4 4 3 3" xfId="31328" xr:uid="{B285F3EB-4F0C-4254-9E48-D512325E47E3}"/>
    <cellStyle name="Comma 2 3 3 4 4 4" xfId="9424" xr:uid="{50CE3B1F-46A3-40EF-A38E-894BEE2D963B}"/>
    <cellStyle name="Comma 2 3 3 4 4 4 2" xfId="45932" xr:uid="{2909451C-E923-47BF-B3FC-889E1042963A}"/>
    <cellStyle name="Comma 2 3 3 4 4 4 3" xfId="27678" xr:uid="{F12729F9-7E5C-40D4-9603-45810CDD11FF}"/>
    <cellStyle name="Comma 2 3 3 4 4 5" xfId="5774" xr:uid="{1C69E738-A1E0-45DC-B09B-94B9AD4CD084}"/>
    <cellStyle name="Comma 2 3 3 4 4 5 2" xfId="42282" xr:uid="{457A0393-D601-42BA-84A4-F78A68AEDA6F}"/>
    <cellStyle name="Comma 2 3 3 4 4 5 3" xfId="24028" xr:uid="{1BA0EC90-180F-4ACD-A478-F600283EDF8F}"/>
    <cellStyle name="Comma 2 3 3 4 4 6" xfId="38632" xr:uid="{F5C6160A-8F97-4842-A299-D72210B655E5}"/>
    <cellStyle name="Comma 2 3 3 4 4 7" xfId="20378" xr:uid="{FF97AC97-6435-4570-B5E9-A642EAC252EA}"/>
    <cellStyle name="Comma 2 3 3 4 5" xfId="1394" xr:uid="{F8A3D8D3-C674-4272-BDCB-4CFDB638350D}"/>
    <cellStyle name="Comma 2 3 3 4 5 2" xfId="15994" xr:uid="{3885210F-3323-4C3D-9958-972BBCD53B74}"/>
    <cellStyle name="Comma 2 3 3 4 5 2 2" xfId="52502" xr:uid="{6F4761AC-B821-4619-A3C2-105AD2984206}"/>
    <cellStyle name="Comma 2 3 3 4 5 2 3" xfId="34248" xr:uid="{0DEEB576-7117-4302-AEC1-9EAC06C65F49}"/>
    <cellStyle name="Comma 2 3 3 4 5 3" xfId="12344" xr:uid="{202CE84A-3112-4B90-A0D6-4BB7743D9362}"/>
    <cellStyle name="Comma 2 3 3 4 5 3 2" xfId="48852" xr:uid="{345BEC9C-F103-4E49-A079-ED2535D95AE5}"/>
    <cellStyle name="Comma 2 3 3 4 5 3 3" xfId="30598" xr:uid="{BE73EAD7-6DD3-4541-952F-A400C201F33C}"/>
    <cellStyle name="Comma 2 3 3 4 5 4" xfId="8694" xr:uid="{E232F5B1-A05B-493F-932E-1B8F90237474}"/>
    <cellStyle name="Comma 2 3 3 4 5 4 2" xfId="45202" xr:uid="{71D10E8F-6B30-4EC8-BC6D-1CB59B9CE006}"/>
    <cellStyle name="Comma 2 3 3 4 5 4 3" xfId="26948" xr:uid="{405F1697-4696-44BC-B779-628128EC791D}"/>
    <cellStyle name="Comma 2 3 3 4 5 5" xfId="5044" xr:uid="{AF77CA08-938B-4FE0-AE54-06CD67CFBDA7}"/>
    <cellStyle name="Comma 2 3 3 4 5 5 2" xfId="41552" xr:uid="{A1580362-3080-44F0-AF35-67255C605388}"/>
    <cellStyle name="Comma 2 3 3 4 5 5 3" xfId="23298" xr:uid="{2BF7DF89-FB84-4773-A14D-E2468048113D}"/>
    <cellStyle name="Comma 2 3 3 4 5 6" xfId="37902" xr:uid="{0861C18D-41F8-4B58-8658-46AE693DBCD6}"/>
    <cellStyle name="Comma 2 3 3 4 5 7" xfId="19648" xr:uid="{CFA61A09-BF1A-40A0-8309-0A7CB63A986E}"/>
    <cellStyle name="Comma 2 3 3 4 6" xfId="15264" xr:uid="{E2F7FC3A-AD12-4F03-B83E-C2F64484902B}"/>
    <cellStyle name="Comma 2 3 3 4 6 2" xfId="51772" xr:uid="{CDC627C3-F814-40D1-82E6-CEAF4072EBA2}"/>
    <cellStyle name="Comma 2 3 3 4 6 3" xfId="33518" xr:uid="{A9187319-92FF-40A5-BC3F-2923473BADBE}"/>
    <cellStyle name="Comma 2 3 3 4 7" xfId="11614" xr:uid="{FA86801C-9431-4C74-9041-38539E1F367D}"/>
    <cellStyle name="Comma 2 3 3 4 7 2" xfId="48122" xr:uid="{83F40EA3-397B-4BB4-A87C-045674110408}"/>
    <cellStyle name="Comma 2 3 3 4 7 3" xfId="29868" xr:uid="{F6514E6B-2F18-416F-A8E1-74F71FC88867}"/>
    <cellStyle name="Comma 2 3 3 4 8" xfId="7964" xr:uid="{80BCA902-48E8-4DE4-B672-E33C863719BC}"/>
    <cellStyle name="Comma 2 3 3 4 8 2" xfId="44472" xr:uid="{A8CA9B2D-EEF8-4C4E-8D07-345DD200AEDC}"/>
    <cellStyle name="Comma 2 3 3 4 8 3" xfId="26218" xr:uid="{198C0A0D-2EAC-4658-8A5C-4C41B0D73AEC}"/>
    <cellStyle name="Comma 2 3 3 4 9" xfId="4314" xr:uid="{43F9F792-002A-464D-BD17-881FDC29D888}"/>
    <cellStyle name="Comma 2 3 3 4 9 2" xfId="40822" xr:uid="{E47F55F9-74CD-4DEC-AB3A-6B614B3822CE}"/>
    <cellStyle name="Comma 2 3 3 4 9 3" xfId="22568" xr:uid="{5566B820-600A-4B95-809D-781568306896}"/>
    <cellStyle name="Comma 2 3 3 5" xfId="560" xr:uid="{8206267E-3340-4401-AED5-35FCE0A45F6A}"/>
    <cellStyle name="Comma 2 3 3 5 10" xfId="37068" xr:uid="{55AC971A-0492-40A4-88D5-B19EC8C2D4A6}"/>
    <cellStyle name="Comma 2 3 3 5 11" xfId="18814" xr:uid="{CFFB0490-4DBE-4530-A36B-C00607E3105F}"/>
    <cellStyle name="Comma 2 3 3 5 2" xfId="3480" xr:uid="{8010C05D-FA05-4807-936A-C4AF7204EB8E}"/>
    <cellStyle name="Comma 2 3 3 5 2 2" xfId="18080" xr:uid="{5FAA6832-4BA4-4CEE-80BD-8979C92C8F10}"/>
    <cellStyle name="Comma 2 3 3 5 2 2 2" xfId="54588" xr:uid="{553FB328-A5B4-4BE5-B096-1226D93FA220}"/>
    <cellStyle name="Comma 2 3 3 5 2 2 3" xfId="36334" xr:uid="{EEE0867B-A0B0-471C-BCAF-6C24C343DC2C}"/>
    <cellStyle name="Comma 2 3 3 5 2 3" xfId="14430" xr:uid="{1EDE8971-8707-41A6-98F5-DFD08B721CF6}"/>
    <cellStyle name="Comma 2 3 3 5 2 3 2" xfId="50938" xr:uid="{11D3CBBB-4F3B-4B34-9AEA-17BF4F4A1727}"/>
    <cellStyle name="Comma 2 3 3 5 2 3 3" xfId="32684" xr:uid="{CECA5E07-BBB5-45DB-A3C6-3F248E61ED89}"/>
    <cellStyle name="Comma 2 3 3 5 2 4" xfId="10780" xr:uid="{772BD6EB-89C9-424F-B0DB-F3313179E648}"/>
    <cellStyle name="Comma 2 3 3 5 2 4 2" xfId="47288" xr:uid="{0B68E8CE-1AFC-4589-8D8D-8E7CA2EF30C7}"/>
    <cellStyle name="Comma 2 3 3 5 2 4 3" xfId="29034" xr:uid="{FDCE7C15-218E-4EE3-ACD6-C7DF90EA88FE}"/>
    <cellStyle name="Comma 2 3 3 5 2 5" xfId="7130" xr:uid="{BA6882D6-87E9-4362-AA1A-BA7B8D0FA8E1}"/>
    <cellStyle name="Comma 2 3 3 5 2 5 2" xfId="43638" xr:uid="{D134CCCF-9466-4CDA-A23B-1AE74FA5C338}"/>
    <cellStyle name="Comma 2 3 3 5 2 5 3" xfId="25384" xr:uid="{B28507DE-EF84-4543-8CE2-8B45881539DA}"/>
    <cellStyle name="Comma 2 3 3 5 2 6" xfId="39988" xr:uid="{9A81B76D-BB92-4810-980F-867BDED28B0F}"/>
    <cellStyle name="Comma 2 3 3 5 2 7" xfId="21734" xr:uid="{C3498EBB-DF33-4056-B9F2-62CC54CA63BB}"/>
    <cellStyle name="Comma 2 3 3 5 3" xfId="2750" xr:uid="{A349CED1-3B53-4EC0-B350-DB50C8517D9B}"/>
    <cellStyle name="Comma 2 3 3 5 3 2" xfId="17350" xr:uid="{8BF03DF6-F32C-42A2-AB06-7E74F31DC751}"/>
    <cellStyle name="Comma 2 3 3 5 3 2 2" xfId="53858" xr:uid="{7E4762E3-ACDB-4C45-A819-2322F31FF4DB}"/>
    <cellStyle name="Comma 2 3 3 5 3 2 3" xfId="35604" xr:uid="{165EC609-C67F-425E-B065-5CFB0D744466}"/>
    <cellStyle name="Comma 2 3 3 5 3 3" xfId="13700" xr:uid="{32999FA2-0E51-480C-B54E-28A21E60145B}"/>
    <cellStyle name="Comma 2 3 3 5 3 3 2" xfId="50208" xr:uid="{F6629008-CA38-421A-A3E8-CC680FCEDC0E}"/>
    <cellStyle name="Comma 2 3 3 5 3 3 3" xfId="31954" xr:uid="{D5715AC3-3C94-46C7-83F7-7273B75C1E83}"/>
    <cellStyle name="Comma 2 3 3 5 3 4" xfId="10050" xr:uid="{6E94E09A-0EA5-4265-B0E0-A433FEC81471}"/>
    <cellStyle name="Comma 2 3 3 5 3 4 2" xfId="46558" xr:uid="{F6FD1D8F-A125-410B-84DF-E745E5F4F20B}"/>
    <cellStyle name="Comma 2 3 3 5 3 4 3" xfId="28304" xr:uid="{4A7C9E34-3A45-4B73-9377-B40401243076}"/>
    <cellStyle name="Comma 2 3 3 5 3 5" xfId="6400" xr:uid="{C0FC9033-D941-4EFD-9DDF-CD3B3F6832B1}"/>
    <cellStyle name="Comma 2 3 3 5 3 5 2" xfId="42908" xr:uid="{9F2829FD-5DF3-4E60-88B0-46CD3502EA40}"/>
    <cellStyle name="Comma 2 3 3 5 3 5 3" xfId="24654" xr:uid="{257546A8-21CF-4CFD-AFB1-992B073E7D7E}"/>
    <cellStyle name="Comma 2 3 3 5 3 6" xfId="39258" xr:uid="{18732B99-9D4D-49A4-8514-006F587DD64A}"/>
    <cellStyle name="Comma 2 3 3 5 3 7" xfId="21004" xr:uid="{5E0217B3-F817-4397-AA1C-2A4C3B59711B}"/>
    <cellStyle name="Comma 2 3 3 5 4" xfId="2020" xr:uid="{CF12DDB9-8AA5-4D54-85F5-D413D29F6E13}"/>
    <cellStyle name="Comma 2 3 3 5 4 2" xfId="16620" xr:uid="{436B9646-A909-4665-BADE-95BC07E33694}"/>
    <cellStyle name="Comma 2 3 3 5 4 2 2" xfId="53128" xr:uid="{EF827123-FEF9-41DA-A10A-DB7B86ABCE0E}"/>
    <cellStyle name="Comma 2 3 3 5 4 2 3" xfId="34874" xr:uid="{996CB5DF-EE89-40F8-8594-4C5158672B54}"/>
    <cellStyle name="Comma 2 3 3 5 4 3" xfId="12970" xr:uid="{2640BD68-C156-4800-9D76-293276977633}"/>
    <cellStyle name="Comma 2 3 3 5 4 3 2" xfId="49478" xr:uid="{4A39E963-3A39-4D02-9078-1E814DA05C35}"/>
    <cellStyle name="Comma 2 3 3 5 4 3 3" xfId="31224" xr:uid="{5DB9F0C3-26AF-4107-B069-F4E9F84D9A89}"/>
    <cellStyle name="Comma 2 3 3 5 4 4" xfId="9320" xr:uid="{BBCCCC97-AB90-4B86-A44C-05B78FC0F2B0}"/>
    <cellStyle name="Comma 2 3 3 5 4 4 2" xfId="45828" xr:uid="{64335F5F-85D4-43C4-88C5-CBD6AC5BE149}"/>
    <cellStyle name="Comma 2 3 3 5 4 4 3" xfId="27574" xr:uid="{A28257BA-1AC4-4CA9-A65C-6930AC952F78}"/>
    <cellStyle name="Comma 2 3 3 5 4 5" xfId="5670" xr:uid="{1CD13A99-D664-48D3-B443-D9FCB45608A4}"/>
    <cellStyle name="Comma 2 3 3 5 4 5 2" xfId="42178" xr:uid="{89B8A4BC-A703-4C83-923D-B90428C42492}"/>
    <cellStyle name="Comma 2 3 3 5 4 5 3" xfId="23924" xr:uid="{ED5B6C70-91EF-4B76-AF3B-241C21D8C5EC}"/>
    <cellStyle name="Comma 2 3 3 5 4 6" xfId="38528" xr:uid="{A1863159-77AF-4C61-89A6-DD8571EA9667}"/>
    <cellStyle name="Comma 2 3 3 5 4 7" xfId="20274" xr:uid="{C94D8C3E-1FFB-4F8A-8044-5B5C630F4EEF}"/>
    <cellStyle name="Comma 2 3 3 5 5" xfId="1290" xr:uid="{BEE54B08-067C-4DB0-A989-D1D9214C843A}"/>
    <cellStyle name="Comma 2 3 3 5 5 2" xfId="15890" xr:uid="{DB4E38DB-3A43-4367-B523-23C56E528A40}"/>
    <cellStyle name="Comma 2 3 3 5 5 2 2" xfId="52398" xr:uid="{DB2F7F59-0B05-40F1-873F-5EFF2820ECD2}"/>
    <cellStyle name="Comma 2 3 3 5 5 2 3" xfId="34144" xr:uid="{A348CBCE-93B8-40C7-AFEC-53F99810115F}"/>
    <cellStyle name="Comma 2 3 3 5 5 3" xfId="12240" xr:uid="{E7A694E6-C7DB-40BD-AB54-54F348881387}"/>
    <cellStyle name="Comma 2 3 3 5 5 3 2" xfId="48748" xr:uid="{8334B160-6568-451D-9DF7-D1BA1F65E5B3}"/>
    <cellStyle name="Comma 2 3 3 5 5 3 3" xfId="30494" xr:uid="{DED358B1-29C5-4F55-8A4E-67E361A006F0}"/>
    <cellStyle name="Comma 2 3 3 5 5 4" xfId="8590" xr:uid="{EE9FB99B-3144-4D9E-8C1D-3C141064F190}"/>
    <cellStyle name="Comma 2 3 3 5 5 4 2" xfId="45098" xr:uid="{11FBB375-ACEE-4448-BE5B-6C18A702E0A0}"/>
    <cellStyle name="Comma 2 3 3 5 5 4 3" xfId="26844" xr:uid="{E65C1B74-A554-4E12-935D-9424A89CEB9F}"/>
    <cellStyle name="Comma 2 3 3 5 5 5" xfId="4940" xr:uid="{B2E0B817-AF6F-483E-816A-3A8CF03F0CC4}"/>
    <cellStyle name="Comma 2 3 3 5 5 5 2" xfId="41448" xr:uid="{5956BB6E-D77B-4A92-B0E7-9AA5BEF40637}"/>
    <cellStyle name="Comma 2 3 3 5 5 5 3" xfId="23194" xr:uid="{6ACCE859-8188-4D64-8792-C00E88B23E65}"/>
    <cellStyle name="Comma 2 3 3 5 5 6" xfId="37798" xr:uid="{D17E0A55-0A36-4EF2-AEDF-04B739A34AF1}"/>
    <cellStyle name="Comma 2 3 3 5 5 7" xfId="19544" xr:uid="{686DBF8F-E1DE-41AF-BE77-893C9DFAA152}"/>
    <cellStyle name="Comma 2 3 3 5 6" xfId="15160" xr:uid="{E1CD5635-06E1-4B6F-A683-5DF226DEEA9D}"/>
    <cellStyle name="Comma 2 3 3 5 6 2" xfId="51668" xr:uid="{9A900305-548E-4DDB-BA0B-5EE9C403FB13}"/>
    <cellStyle name="Comma 2 3 3 5 6 3" xfId="33414" xr:uid="{A5D897F5-0BE6-40C9-8228-0011477C76DF}"/>
    <cellStyle name="Comma 2 3 3 5 7" xfId="11510" xr:uid="{255F734A-7067-44C1-8179-15D654560F42}"/>
    <cellStyle name="Comma 2 3 3 5 7 2" xfId="48018" xr:uid="{35B49841-4719-4414-BEF5-ECBD43D69744}"/>
    <cellStyle name="Comma 2 3 3 5 7 3" xfId="29764" xr:uid="{28422A6A-E0D5-4194-A478-36284BE4E1CF}"/>
    <cellStyle name="Comma 2 3 3 5 8" xfId="7860" xr:uid="{19F4AC22-C661-40FF-8D89-C9B880482AD7}"/>
    <cellStyle name="Comma 2 3 3 5 8 2" xfId="44368" xr:uid="{693D5F9E-202E-46A2-BEC9-EA5A0E5912EF}"/>
    <cellStyle name="Comma 2 3 3 5 8 3" xfId="26114" xr:uid="{1BD63120-814A-4961-8BB2-6469A055A87C}"/>
    <cellStyle name="Comma 2 3 3 5 9" xfId="4210" xr:uid="{360B1AAE-0884-49BB-B2ED-2ADD4B770FB2}"/>
    <cellStyle name="Comma 2 3 3 5 9 2" xfId="40718" xr:uid="{E9E99EF8-C642-4473-98AE-57820856617C}"/>
    <cellStyle name="Comma 2 3 3 5 9 3" xfId="22464" xr:uid="{8642E18A-0A68-4C64-BD4F-3DF9FC1AC548}"/>
    <cellStyle name="Comma 2 3 3 6" xfId="456" xr:uid="{7E170848-167B-4295-824B-4F7D1D3BD26C}"/>
    <cellStyle name="Comma 2 3 3 6 10" xfId="36964" xr:uid="{D165CD26-E51E-41DB-8D97-65C56109F978}"/>
    <cellStyle name="Comma 2 3 3 6 11" xfId="18710" xr:uid="{22A5BA6A-62B3-41B6-8E9A-16C8DC2EDF48}"/>
    <cellStyle name="Comma 2 3 3 6 2" xfId="3376" xr:uid="{B7F56D05-37CE-4B65-A49F-FBDFC8BF84E6}"/>
    <cellStyle name="Comma 2 3 3 6 2 2" xfId="17976" xr:uid="{0E432DA8-C7FC-49C6-ACFC-33872681B5ED}"/>
    <cellStyle name="Comma 2 3 3 6 2 2 2" xfId="54484" xr:uid="{208F1D4B-8140-4F24-B931-480FD963E19F}"/>
    <cellStyle name="Comma 2 3 3 6 2 2 3" xfId="36230" xr:uid="{CD824A8C-FF41-4152-A567-2AF5E2F835F2}"/>
    <cellStyle name="Comma 2 3 3 6 2 3" xfId="14326" xr:uid="{F6F0B1AC-1D65-462D-B94E-59E224F4B12D}"/>
    <cellStyle name="Comma 2 3 3 6 2 3 2" xfId="50834" xr:uid="{64F2780B-DBF6-4CAD-B902-09ACCD54908E}"/>
    <cellStyle name="Comma 2 3 3 6 2 3 3" xfId="32580" xr:uid="{B4F5E03F-01C6-488B-A68F-34DBB50B5810}"/>
    <cellStyle name="Comma 2 3 3 6 2 4" xfId="10676" xr:uid="{732DF74C-160F-4F4C-95CD-80B880D1388A}"/>
    <cellStyle name="Comma 2 3 3 6 2 4 2" xfId="47184" xr:uid="{FE1EA988-CE75-4D82-9EF3-65ED00654DB8}"/>
    <cellStyle name="Comma 2 3 3 6 2 4 3" xfId="28930" xr:uid="{562AF91A-CDDB-47E3-8508-43E2DE558C09}"/>
    <cellStyle name="Comma 2 3 3 6 2 5" xfId="7026" xr:uid="{FF0932A2-5C6D-4499-9732-C948DD201D78}"/>
    <cellStyle name="Comma 2 3 3 6 2 5 2" xfId="43534" xr:uid="{52A53D86-EED5-4F12-9BE0-18196FD66FAB}"/>
    <cellStyle name="Comma 2 3 3 6 2 5 3" xfId="25280" xr:uid="{BD34BB95-70DD-4048-A995-375A126B0ED1}"/>
    <cellStyle name="Comma 2 3 3 6 2 6" xfId="39884" xr:uid="{AF0882D9-F7EF-4D24-A8C9-B411F777E974}"/>
    <cellStyle name="Comma 2 3 3 6 2 7" xfId="21630" xr:uid="{7C7A0F53-C10C-466E-98BE-7F346C8ED8D2}"/>
    <cellStyle name="Comma 2 3 3 6 3" xfId="2646" xr:uid="{D85FEEE7-FAD1-48CF-9008-7D1C48139A76}"/>
    <cellStyle name="Comma 2 3 3 6 3 2" xfId="17246" xr:uid="{7A6614CF-43AC-425B-AF7E-31EDDABC595E}"/>
    <cellStyle name="Comma 2 3 3 6 3 2 2" xfId="53754" xr:uid="{01927B4B-5A5F-435C-928E-C57F5D5C1D32}"/>
    <cellStyle name="Comma 2 3 3 6 3 2 3" xfId="35500" xr:uid="{CE602062-F20C-447D-A261-9A4998D06617}"/>
    <cellStyle name="Comma 2 3 3 6 3 3" xfId="13596" xr:uid="{5EA8BD84-D724-4BFB-8DEA-86BC4C9E270B}"/>
    <cellStyle name="Comma 2 3 3 6 3 3 2" xfId="50104" xr:uid="{E3CC5867-17D5-46D8-9DF0-9BB4A6FF3D43}"/>
    <cellStyle name="Comma 2 3 3 6 3 3 3" xfId="31850" xr:uid="{A6ACE11B-14F7-41B1-B07F-989A7AFFE2A8}"/>
    <cellStyle name="Comma 2 3 3 6 3 4" xfId="9946" xr:uid="{D3465521-F21C-4242-AB40-C065F3949292}"/>
    <cellStyle name="Comma 2 3 3 6 3 4 2" xfId="46454" xr:uid="{038BF3F9-6D4E-4A34-94CC-3F423B1549DF}"/>
    <cellStyle name="Comma 2 3 3 6 3 4 3" xfId="28200" xr:uid="{4FB1B127-229D-4BB9-A845-125FD622A2AD}"/>
    <cellStyle name="Comma 2 3 3 6 3 5" xfId="6296" xr:uid="{B833E27F-5154-4E32-941F-4C277457D3E5}"/>
    <cellStyle name="Comma 2 3 3 6 3 5 2" xfId="42804" xr:uid="{5AA2A90A-9B62-495E-807C-46ACC4446D37}"/>
    <cellStyle name="Comma 2 3 3 6 3 5 3" xfId="24550" xr:uid="{D069F29A-40E0-4B9F-B16B-8230156C4013}"/>
    <cellStyle name="Comma 2 3 3 6 3 6" xfId="39154" xr:uid="{77FE8626-6375-4E17-8768-8EBF761859F7}"/>
    <cellStyle name="Comma 2 3 3 6 3 7" xfId="20900" xr:uid="{3CDF6B33-7181-4485-BE45-C6C5A7C9F276}"/>
    <cellStyle name="Comma 2 3 3 6 4" xfId="1916" xr:uid="{EB1329A4-7E2F-40B7-9301-450420B1CF11}"/>
    <cellStyle name="Comma 2 3 3 6 4 2" xfId="16516" xr:uid="{293E510D-8F63-4016-B9BB-21D3E3F84142}"/>
    <cellStyle name="Comma 2 3 3 6 4 2 2" xfId="53024" xr:uid="{BEC16C6F-C649-4120-8690-1AD0580D3D06}"/>
    <cellStyle name="Comma 2 3 3 6 4 2 3" xfId="34770" xr:uid="{AF9358C2-BFCB-4894-8F9F-766AAE8D24B0}"/>
    <cellStyle name="Comma 2 3 3 6 4 3" xfId="12866" xr:uid="{2F18214C-A23B-48F1-B6C5-0699940FF6E0}"/>
    <cellStyle name="Comma 2 3 3 6 4 3 2" xfId="49374" xr:uid="{654D6622-608A-48F9-AC6D-0F21857BDC5E}"/>
    <cellStyle name="Comma 2 3 3 6 4 3 3" xfId="31120" xr:uid="{4C9D29DD-502B-4530-A450-27F415785D9A}"/>
    <cellStyle name="Comma 2 3 3 6 4 4" xfId="9216" xr:uid="{8F722B1F-EBFA-4AD2-AD0F-D4579329A2A9}"/>
    <cellStyle name="Comma 2 3 3 6 4 4 2" xfId="45724" xr:uid="{D6068685-E60B-48D2-B343-38F883423813}"/>
    <cellStyle name="Comma 2 3 3 6 4 4 3" xfId="27470" xr:uid="{552E1C0F-F9A1-410E-AEC8-8C21A066C429}"/>
    <cellStyle name="Comma 2 3 3 6 4 5" xfId="5566" xr:uid="{438C0F27-9C0A-4F83-B281-C949097E20C6}"/>
    <cellStyle name="Comma 2 3 3 6 4 5 2" xfId="42074" xr:uid="{4A78743C-D724-423F-96D9-BAB9619FDEA3}"/>
    <cellStyle name="Comma 2 3 3 6 4 5 3" xfId="23820" xr:uid="{EBE06C10-5C4B-4F95-8D75-6FFA4A4C792E}"/>
    <cellStyle name="Comma 2 3 3 6 4 6" xfId="38424" xr:uid="{BDF0BB61-F755-4F6C-83D4-C515EFA2DBB6}"/>
    <cellStyle name="Comma 2 3 3 6 4 7" xfId="20170" xr:uid="{5C785156-2152-4139-993E-112A986D6B9C}"/>
    <cellStyle name="Comma 2 3 3 6 5" xfId="1186" xr:uid="{D4103243-4404-4141-A216-6B5E6A287E00}"/>
    <cellStyle name="Comma 2 3 3 6 5 2" xfId="15786" xr:uid="{D3B94B22-A874-455E-8BA0-3F58202F1A45}"/>
    <cellStyle name="Comma 2 3 3 6 5 2 2" xfId="52294" xr:uid="{65F6A026-B837-46EE-B948-A7F31E330DD0}"/>
    <cellStyle name="Comma 2 3 3 6 5 2 3" xfId="34040" xr:uid="{BA34B20D-79A1-44B5-8A7D-754007E6F5F8}"/>
    <cellStyle name="Comma 2 3 3 6 5 3" xfId="12136" xr:uid="{CC5B5ECD-F257-44F2-B174-6C0C6F5D65E8}"/>
    <cellStyle name="Comma 2 3 3 6 5 3 2" xfId="48644" xr:uid="{F6D00B50-C42D-418F-8244-45B729CE56D4}"/>
    <cellStyle name="Comma 2 3 3 6 5 3 3" xfId="30390" xr:uid="{52B6CDA9-32FD-47DF-BEFE-D46E9E21EC7E}"/>
    <cellStyle name="Comma 2 3 3 6 5 4" xfId="8486" xr:uid="{F795C627-7F76-441D-BF40-FF9C3A6BB103}"/>
    <cellStyle name="Comma 2 3 3 6 5 4 2" xfId="44994" xr:uid="{1D91DE37-91A7-4E4E-808B-0A879EDB9DAD}"/>
    <cellStyle name="Comma 2 3 3 6 5 4 3" xfId="26740" xr:uid="{77EC8F0E-1C54-419C-80B7-A024564EDFFA}"/>
    <cellStyle name="Comma 2 3 3 6 5 5" xfId="4836" xr:uid="{E82ECAAA-B77C-4EEC-ABD8-DF7F79E54A63}"/>
    <cellStyle name="Comma 2 3 3 6 5 5 2" xfId="41344" xr:uid="{D4C729AE-DC62-473C-91C5-078F97E7E3F3}"/>
    <cellStyle name="Comma 2 3 3 6 5 5 3" xfId="23090" xr:uid="{31ABE37A-4689-4538-B151-4C6A44AE2E6A}"/>
    <cellStyle name="Comma 2 3 3 6 5 6" xfId="37694" xr:uid="{391AF1A4-F5A3-477A-A459-21F45CF96BA3}"/>
    <cellStyle name="Comma 2 3 3 6 5 7" xfId="19440" xr:uid="{A821A92C-2578-4120-A132-9F5DAA1E95D4}"/>
    <cellStyle name="Comma 2 3 3 6 6" xfId="15056" xr:uid="{955C908F-71D7-404D-A4D0-B5748E5F6C13}"/>
    <cellStyle name="Comma 2 3 3 6 6 2" xfId="51564" xr:uid="{DC9718CD-DAA5-4DA7-AFE6-3BCA2C3A3A70}"/>
    <cellStyle name="Comma 2 3 3 6 6 3" xfId="33310" xr:uid="{6C639D9B-E7E4-46BF-86E5-258B76A151D5}"/>
    <cellStyle name="Comma 2 3 3 6 7" xfId="11406" xr:uid="{CED5241F-56A9-4E1D-98D7-C7136D5D32E8}"/>
    <cellStyle name="Comma 2 3 3 6 7 2" xfId="47914" xr:uid="{E5976D37-BDC0-4D00-A495-C29E9C708D9B}"/>
    <cellStyle name="Comma 2 3 3 6 7 3" xfId="29660" xr:uid="{D76C126D-55F7-4885-BDC4-8AFF08ECB33F}"/>
    <cellStyle name="Comma 2 3 3 6 8" xfId="7756" xr:uid="{99C694AA-06CA-4ED3-A3D4-C1F47A118A89}"/>
    <cellStyle name="Comma 2 3 3 6 8 2" xfId="44264" xr:uid="{9C133CEE-619D-44DC-9087-765DA9B3CDBF}"/>
    <cellStyle name="Comma 2 3 3 6 8 3" xfId="26010" xr:uid="{176FEE50-899D-4DDE-9BFA-56991785B73A}"/>
    <cellStyle name="Comma 2 3 3 6 9" xfId="4106" xr:uid="{41188E0F-2C3F-4277-ADF2-A2D2F5FE31BE}"/>
    <cellStyle name="Comma 2 3 3 6 9 2" xfId="40614" xr:uid="{49A6FD56-45C2-4C1C-822B-6691C2035529}"/>
    <cellStyle name="Comma 2 3 3 6 9 3" xfId="22360" xr:uid="{E397C6F4-92D3-4B98-A782-D2C7EC533A29}"/>
    <cellStyle name="Comma 2 3 3 7" xfId="352" xr:uid="{17E126EF-9116-4146-88A8-6C04A9DEDF90}"/>
    <cellStyle name="Comma 2 3 3 7 10" xfId="36860" xr:uid="{6EAA6448-7F85-4817-A3C2-6C3CBC27AE51}"/>
    <cellStyle name="Comma 2 3 3 7 11" xfId="18606" xr:uid="{5B84CB64-4FFA-48EA-B900-E8B69E13921E}"/>
    <cellStyle name="Comma 2 3 3 7 2" xfId="3272" xr:uid="{BD39B249-3DA4-485D-A7BA-814DEAC92350}"/>
    <cellStyle name="Comma 2 3 3 7 2 2" xfId="17872" xr:uid="{48E4D1FA-3988-4CAF-9BD3-4F0BAA4CEDD0}"/>
    <cellStyle name="Comma 2 3 3 7 2 2 2" xfId="54380" xr:uid="{CC6DC088-4059-4916-8B3E-A20C884DA7D8}"/>
    <cellStyle name="Comma 2 3 3 7 2 2 3" xfId="36126" xr:uid="{097432E0-1144-4B3F-9CE6-A8E46CFA2BA0}"/>
    <cellStyle name="Comma 2 3 3 7 2 3" xfId="14222" xr:uid="{7090D37A-3B72-41E3-BA5E-02256F9A81DD}"/>
    <cellStyle name="Comma 2 3 3 7 2 3 2" xfId="50730" xr:uid="{C84D6D8D-313E-4E1E-9344-0BC278DE3A62}"/>
    <cellStyle name="Comma 2 3 3 7 2 3 3" xfId="32476" xr:uid="{CE9C2A61-BDC9-466E-8470-4BAC4CE6EE2F}"/>
    <cellStyle name="Comma 2 3 3 7 2 4" xfId="10572" xr:uid="{9A44A33F-DABA-45BA-8E4E-4D05DFDC06EB}"/>
    <cellStyle name="Comma 2 3 3 7 2 4 2" xfId="47080" xr:uid="{C51C1AD3-4A9B-469E-AE37-A851FC168EBE}"/>
    <cellStyle name="Comma 2 3 3 7 2 4 3" xfId="28826" xr:uid="{ADC408B6-AFAC-4AE4-828C-7488236AE7CA}"/>
    <cellStyle name="Comma 2 3 3 7 2 5" xfId="6922" xr:uid="{831FE5B8-C278-49DC-877A-B3D409A2C487}"/>
    <cellStyle name="Comma 2 3 3 7 2 5 2" xfId="43430" xr:uid="{1DD5417B-9B8C-4993-9B8D-D845868223DD}"/>
    <cellStyle name="Comma 2 3 3 7 2 5 3" xfId="25176" xr:uid="{55679B09-23A2-448F-A319-D58CAE869C3D}"/>
    <cellStyle name="Comma 2 3 3 7 2 6" xfId="39780" xr:uid="{CB89E8A3-C7DB-43E7-906D-30D55A625070}"/>
    <cellStyle name="Comma 2 3 3 7 2 7" xfId="21526" xr:uid="{65A6EBDC-6230-4510-B6CF-F29C24EE1FC9}"/>
    <cellStyle name="Comma 2 3 3 7 3" xfId="2542" xr:uid="{0A29BE6D-DC3C-4D56-B770-826A3A79DF52}"/>
    <cellStyle name="Comma 2 3 3 7 3 2" xfId="17142" xr:uid="{7A430BEB-3265-4904-B578-3BC5B1A30CA1}"/>
    <cellStyle name="Comma 2 3 3 7 3 2 2" xfId="53650" xr:uid="{04BC7D77-41D9-4A8C-BD08-95BE22B9E919}"/>
    <cellStyle name="Comma 2 3 3 7 3 2 3" xfId="35396" xr:uid="{8443D668-2B0D-46B1-AF31-1EC2A7672406}"/>
    <cellStyle name="Comma 2 3 3 7 3 3" xfId="13492" xr:uid="{C07C1EF3-0309-4585-A5B0-4BFF0E84E08C}"/>
    <cellStyle name="Comma 2 3 3 7 3 3 2" xfId="50000" xr:uid="{17B84A6A-5E63-4210-BC59-1DB5B4F78DC7}"/>
    <cellStyle name="Comma 2 3 3 7 3 3 3" xfId="31746" xr:uid="{B1AC9D3C-6CCA-4CD7-AE5A-EC1F23DEBFAB}"/>
    <cellStyle name="Comma 2 3 3 7 3 4" xfId="9842" xr:uid="{810EAE9E-9B02-4DC7-8245-11DF83EB986F}"/>
    <cellStyle name="Comma 2 3 3 7 3 4 2" xfId="46350" xr:uid="{7490AEC4-EA8E-4015-B50F-972D95D9B2E6}"/>
    <cellStyle name="Comma 2 3 3 7 3 4 3" xfId="28096" xr:uid="{FBEB5974-8B51-42B0-8644-C793C0A69496}"/>
    <cellStyle name="Comma 2 3 3 7 3 5" xfId="6192" xr:uid="{42D742EE-CDC3-4B78-8181-858E7ACE693B}"/>
    <cellStyle name="Comma 2 3 3 7 3 5 2" xfId="42700" xr:uid="{A9AD2C63-D727-40AD-BDF9-1C1B09F8A53F}"/>
    <cellStyle name="Comma 2 3 3 7 3 5 3" xfId="24446" xr:uid="{2D77B424-3B0B-410C-85FA-B01E2EC97445}"/>
    <cellStyle name="Comma 2 3 3 7 3 6" xfId="39050" xr:uid="{AA0A4129-917D-4567-918B-4564127902B6}"/>
    <cellStyle name="Comma 2 3 3 7 3 7" xfId="20796" xr:uid="{5DD137C1-A92F-4723-B2FA-B3339EF12A5D}"/>
    <cellStyle name="Comma 2 3 3 7 4" xfId="1812" xr:uid="{7230CCD6-EAF5-4738-B7AE-EC8911D25582}"/>
    <cellStyle name="Comma 2 3 3 7 4 2" xfId="16412" xr:uid="{E156D4F9-3B18-4775-868C-664B25BB7F12}"/>
    <cellStyle name="Comma 2 3 3 7 4 2 2" xfId="52920" xr:uid="{79DD5C07-68AF-4FD5-B2A7-F443CC5F0B23}"/>
    <cellStyle name="Comma 2 3 3 7 4 2 3" xfId="34666" xr:uid="{70BB2F96-34EB-4060-92F1-05934CFF823C}"/>
    <cellStyle name="Comma 2 3 3 7 4 3" xfId="12762" xr:uid="{9E8FD1DB-CCC6-4D42-A5C6-6F4633359A55}"/>
    <cellStyle name="Comma 2 3 3 7 4 3 2" xfId="49270" xr:uid="{C6A87CBA-E010-42DE-B022-A1FB8858D3DA}"/>
    <cellStyle name="Comma 2 3 3 7 4 3 3" xfId="31016" xr:uid="{B31B2114-004E-4D8B-8337-0FA786E571BD}"/>
    <cellStyle name="Comma 2 3 3 7 4 4" xfId="9112" xr:uid="{4A50730D-79E6-41FD-9E83-8D4ABF8C2E64}"/>
    <cellStyle name="Comma 2 3 3 7 4 4 2" xfId="45620" xr:uid="{1EB75BF0-C377-49DD-90B4-0DF9109B842E}"/>
    <cellStyle name="Comma 2 3 3 7 4 4 3" xfId="27366" xr:uid="{034B03D7-5617-403D-A7EE-0413B0B9C545}"/>
    <cellStyle name="Comma 2 3 3 7 4 5" xfId="5462" xr:uid="{309CDA48-B396-403E-9EE7-3DD23B464268}"/>
    <cellStyle name="Comma 2 3 3 7 4 5 2" xfId="41970" xr:uid="{EE198C72-0C26-44D1-AE5D-794C3E3AEAF6}"/>
    <cellStyle name="Comma 2 3 3 7 4 5 3" xfId="23716" xr:uid="{1CBD20C2-F7CE-46DC-8742-844A1BFED8D4}"/>
    <cellStyle name="Comma 2 3 3 7 4 6" xfId="38320" xr:uid="{3C2C9C4B-C859-47FE-A053-B8E2EB33DF33}"/>
    <cellStyle name="Comma 2 3 3 7 4 7" xfId="20066" xr:uid="{8B029EF3-8590-4ACA-A0B8-7649E9D4BDC6}"/>
    <cellStyle name="Comma 2 3 3 7 5" xfId="1082" xr:uid="{50884802-2943-4E98-9395-AC1BC8732EB3}"/>
    <cellStyle name="Comma 2 3 3 7 5 2" xfId="15682" xr:uid="{62DAF865-5B5B-404E-863F-4E9B769E007F}"/>
    <cellStyle name="Comma 2 3 3 7 5 2 2" xfId="52190" xr:uid="{814561DD-AC96-4776-A838-C416208ADE6B}"/>
    <cellStyle name="Comma 2 3 3 7 5 2 3" xfId="33936" xr:uid="{54F8D96A-A08C-49EB-BA3A-9C4DBF0FDBD6}"/>
    <cellStyle name="Comma 2 3 3 7 5 3" xfId="12032" xr:uid="{9B43EE43-530D-415C-ACDD-E7D455674A65}"/>
    <cellStyle name="Comma 2 3 3 7 5 3 2" xfId="48540" xr:uid="{AC09C51C-CC00-4870-9B7E-1CF1B1021B49}"/>
    <cellStyle name="Comma 2 3 3 7 5 3 3" xfId="30286" xr:uid="{F08CC6A8-E6A9-436B-A966-6FE7BF4993E7}"/>
    <cellStyle name="Comma 2 3 3 7 5 4" xfId="8382" xr:uid="{0A6AA766-377D-4BA8-A5FB-727E598CD87B}"/>
    <cellStyle name="Comma 2 3 3 7 5 4 2" xfId="44890" xr:uid="{E639C45E-10C6-44FB-8F24-3BAE0CFD994E}"/>
    <cellStyle name="Comma 2 3 3 7 5 4 3" xfId="26636" xr:uid="{138EB55E-B0C0-4180-9241-896887FB6BB0}"/>
    <cellStyle name="Comma 2 3 3 7 5 5" xfId="4732" xr:uid="{2441AAD3-FFC9-4EA7-B6EC-B15B31106AC4}"/>
    <cellStyle name="Comma 2 3 3 7 5 5 2" xfId="41240" xr:uid="{44284371-27CE-4A2F-A70A-C9C837DB3A48}"/>
    <cellStyle name="Comma 2 3 3 7 5 5 3" xfId="22986" xr:uid="{E79A1C7F-B480-4FC3-85BD-6029AAA4E4DA}"/>
    <cellStyle name="Comma 2 3 3 7 5 6" xfId="37590" xr:uid="{C21AFD61-CA5E-4544-8E4E-45C3BC5E67FC}"/>
    <cellStyle name="Comma 2 3 3 7 5 7" xfId="19336" xr:uid="{6D2FAFA2-A8CE-4109-B76A-CF0FBF4835B8}"/>
    <cellStyle name="Comma 2 3 3 7 6" xfId="14952" xr:uid="{6EFAA4B7-7EDE-4A8E-8D38-C4A06EB29277}"/>
    <cellStyle name="Comma 2 3 3 7 6 2" xfId="51460" xr:uid="{751178B7-1516-43F7-B303-7D7F796B5C20}"/>
    <cellStyle name="Comma 2 3 3 7 6 3" xfId="33206" xr:uid="{340867DA-0B99-4F7C-B3C6-BF872EA54431}"/>
    <cellStyle name="Comma 2 3 3 7 7" xfId="11302" xr:uid="{45536BFE-501C-4FFA-A235-B02DB09F4502}"/>
    <cellStyle name="Comma 2 3 3 7 7 2" xfId="47810" xr:uid="{1F7F51E7-DC15-49E9-AF96-133E3CE0F8E4}"/>
    <cellStyle name="Comma 2 3 3 7 7 3" xfId="29556" xr:uid="{CB6B4BEB-2C65-45D8-BB11-128BD9B789C2}"/>
    <cellStyle name="Comma 2 3 3 7 8" xfId="7652" xr:uid="{C6673260-9287-4C30-83EC-0B68B2AE5A22}"/>
    <cellStyle name="Comma 2 3 3 7 8 2" xfId="44160" xr:uid="{476285AF-C492-4A92-9788-C0EDF24AB27E}"/>
    <cellStyle name="Comma 2 3 3 7 8 3" xfId="25906" xr:uid="{5275FEB1-0F7E-42D9-A8A6-FDE773DF70CD}"/>
    <cellStyle name="Comma 2 3 3 7 9" xfId="4002" xr:uid="{2905A485-9072-4685-8B7F-47FB79D6605A}"/>
    <cellStyle name="Comma 2 3 3 7 9 2" xfId="40510" xr:uid="{B77FEA13-5C4E-460C-A40F-BEAB01A74647}"/>
    <cellStyle name="Comma 2 3 3 7 9 3" xfId="22256" xr:uid="{AA478ED6-ED6E-42B4-BF1F-B48F362EEA06}"/>
    <cellStyle name="Comma 2 3 3 8" xfId="248" xr:uid="{0C25FC6C-A266-4727-A7A0-38B242EAD13C}"/>
    <cellStyle name="Comma 2 3 3 8 10" xfId="36756" xr:uid="{8B2EEF4F-AF54-4681-8181-714D16852186}"/>
    <cellStyle name="Comma 2 3 3 8 11" xfId="18502" xr:uid="{DF720621-3A35-4840-92B6-F2FE0366B8B5}"/>
    <cellStyle name="Comma 2 3 3 8 2" xfId="3168" xr:uid="{2302E328-E8E5-4CFF-8F35-64CAD411B2A2}"/>
    <cellStyle name="Comma 2 3 3 8 2 2" xfId="17768" xr:uid="{AF3C8B97-6A40-4553-A2FC-327BAF18B9C0}"/>
    <cellStyle name="Comma 2 3 3 8 2 2 2" xfId="54276" xr:uid="{2A2197FD-3B7E-4494-84ED-6F284BC51FA3}"/>
    <cellStyle name="Comma 2 3 3 8 2 2 3" xfId="36022" xr:uid="{AF4412A3-6E32-46EB-8A59-68FC085ED4DF}"/>
    <cellStyle name="Comma 2 3 3 8 2 3" xfId="14118" xr:uid="{EEDCF269-903C-45E2-9650-7C29E5598229}"/>
    <cellStyle name="Comma 2 3 3 8 2 3 2" xfId="50626" xr:uid="{2925DB2A-C0DF-4D63-A500-58A820DE6CBE}"/>
    <cellStyle name="Comma 2 3 3 8 2 3 3" xfId="32372" xr:uid="{C109FB07-2E0D-48A0-BC6A-30CE98FADF37}"/>
    <cellStyle name="Comma 2 3 3 8 2 4" xfId="10468" xr:uid="{0789EF9B-84D8-496A-A03A-A5107FBF2CFB}"/>
    <cellStyle name="Comma 2 3 3 8 2 4 2" xfId="46976" xr:uid="{AB2E1657-E6E5-44D6-8B47-8E32027B516E}"/>
    <cellStyle name="Comma 2 3 3 8 2 4 3" xfId="28722" xr:uid="{C7504FFC-F150-4253-9E1D-AF6D34283AC3}"/>
    <cellStyle name="Comma 2 3 3 8 2 5" xfId="6818" xr:uid="{0C581991-00D0-4667-B602-CB0B1ED4CA71}"/>
    <cellStyle name="Comma 2 3 3 8 2 5 2" xfId="43326" xr:uid="{DAC7769B-A001-42D4-9C97-1F5229AEB35A}"/>
    <cellStyle name="Comma 2 3 3 8 2 5 3" xfId="25072" xr:uid="{9D239A71-3715-4BA5-95EF-F74F5E2D2380}"/>
    <cellStyle name="Comma 2 3 3 8 2 6" xfId="39676" xr:uid="{31C42459-AFAB-472A-930F-512F85C24D99}"/>
    <cellStyle name="Comma 2 3 3 8 2 7" xfId="21422" xr:uid="{B015B2D2-59C8-4B76-B07D-E1E7035457A8}"/>
    <cellStyle name="Comma 2 3 3 8 3" xfId="2438" xr:uid="{EA94D615-F79C-4601-A4FF-0119A52CBD40}"/>
    <cellStyle name="Comma 2 3 3 8 3 2" xfId="17038" xr:uid="{2A0CF33F-1981-45D2-9DC6-F09DF806FD02}"/>
    <cellStyle name="Comma 2 3 3 8 3 2 2" xfId="53546" xr:uid="{51C54A53-E80B-4538-A83E-87AA677B4574}"/>
    <cellStyle name="Comma 2 3 3 8 3 2 3" xfId="35292" xr:uid="{A8A24F4D-246D-4A1C-8EAB-0B92B8938AEA}"/>
    <cellStyle name="Comma 2 3 3 8 3 3" xfId="13388" xr:uid="{4A04B49B-79C6-4B4C-BB0C-B622D5D805FD}"/>
    <cellStyle name="Comma 2 3 3 8 3 3 2" xfId="49896" xr:uid="{967D84DC-7FF9-495A-B158-612BE8EAE8AB}"/>
    <cellStyle name="Comma 2 3 3 8 3 3 3" xfId="31642" xr:uid="{2A395DE3-E09E-4EA3-BFE6-98F8BF99AC9F}"/>
    <cellStyle name="Comma 2 3 3 8 3 4" xfId="9738" xr:uid="{BD07F55B-2335-4105-96A8-358440C1C7D9}"/>
    <cellStyle name="Comma 2 3 3 8 3 4 2" xfId="46246" xr:uid="{53201021-766B-4118-A98A-3555151BC874}"/>
    <cellStyle name="Comma 2 3 3 8 3 4 3" xfId="27992" xr:uid="{6AD54BCC-9103-462F-8DE0-D4A4CE5DAD3A}"/>
    <cellStyle name="Comma 2 3 3 8 3 5" xfId="6088" xr:uid="{FBA3D7C1-D0AF-47EA-9778-8C244B3144B6}"/>
    <cellStyle name="Comma 2 3 3 8 3 5 2" xfId="42596" xr:uid="{1FB4063B-0D53-48C5-B5E1-1E2FF50596B9}"/>
    <cellStyle name="Comma 2 3 3 8 3 5 3" xfId="24342" xr:uid="{22317C0F-0B2D-48F4-A797-C499DD3364E5}"/>
    <cellStyle name="Comma 2 3 3 8 3 6" xfId="38946" xr:uid="{22D59F2F-BA78-489F-8C12-8C1ED4FCE36A}"/>
    <cellStyle name="Comma 2 3 3 8 3 7" xfId="20692" xr:uid="{CCE3323E-CD7D-46A5-9B0C-08B537D6C8F3}"/>
    <cellStyle name="Comma 2 3 3 8 4" xfId="1708" xr:uid="{EAF9B5CE-9648-4EA7-A856-55B19C262A95}"/>
    <cellStyle name="Comma 2 3 3 8 4 2" xfId="16308" xr:uid="{8E78B065-9759-4ABF-AA3C-77F268651643}"/>
    <cellStyle name="Comma 2 3 3 8 4 2 2" xfId="52816" xr:uid="{4733DAE9-79D6-4177-A842-F258CEBDA63F}"/>
    <cellStyle name="Comma 2 3 3 8 4 2 3" xfId="34562" xr:uid="{66DC445A-DABF-4C2B-966C-136B30B2BF23}"/>
    <cellStyle name="Comma 2 3 3 8 4 3" xfId="12658" xr:uid="{0580529D-1520-4B1E-BE16-6C81A7EF9794}"/>
    <cellStyle name="Comma 2 3 3 8 4 3 2" xfId="49166" xr:uid="{B5B28C2C-0683-41F3-ABB6-2F573EF0CB44}"/>
    <cellStyle name="Comma 2 3 3 8 4 3 3" xfId="30912" xr:uid="{DAC220C4-AD47-492B-8DEF-2DCFE1F7807E}"/>
    <cellStyle name="Comma 2 3 3 8 4 4" xfId="9008" xr:uid="{FC04D605-4C40-4AB2-AE8E-DCB548822080}"/>
    <cellStyle name="Comma 2 3 3 8 4 4 2" xfId="45516" xr:uid="{5A450464-079C-45D9-BBDB-81F9DCAA6E9F}"/>
    <cellStyle name="Comma 2 3 3 8 4 4 3" xfId="27262" xr:uid="{82E3E38F-9471-4CD0-ACD7-98AF76790583}"/>
    <cellStyle name="Comma 2 3 3 8 4 5" xfId="5358" xr:uid="{47A9A973-A63E-4B28-9D1E-1297864EA284}"/>
    <cellStyle name="Comma 2 3 3 8 4 5 2" xfId="41866" xr:uid="{E67ABF80-F4EC-4B0C-BA02-94CDD7000BE6}"/>
    <cellStyle name="Comma 2 3 3 8 4 5 3" xfId="23612" xr:uid="{868CDED6-88AD-492E-927F-F2F66117B0A3}"/>
    <cellStyle name="Comma 2 3 3 8 4 6" xfId="38216" xr:uid="{CBCCE229-D79B-49BF-8F09-F2AF9A61AE7D}"/>
    <cellStyle name="Comma 2 3 3 8 4 7" xfId="19962" xr:uid="{D7487A95-B0FF-49DF-B4DB-2832C73DF03B}"/>
    <cellStyle name="Comma 2 3 3 8 5" xfId="978" xr:uid="{CD075C8D-0740-4533-862E-E73DFF1BA822}"/>
    <cellStyle name="Comma 2 3 3 8 5 2" xfId="15578" xr:uid="{AB6D1C37-3DCA-42C4-9E91-F5B188CF22A1}"/>
    <cellStyle name="Comma 2 3 3 8 5 2 2" xfId="52086" xr:uid="{4F41D60F-3BE9-4BEE-B78A-9ED21E11BF63}"/>
    <cellStyle name="Comma 2 3 3 8 5 2 3" xfId="33832" xr:uid="{8CB231EB-3512-4F1B-B71B-EF940A85CD8C}"/>
    <cellStyle name="Comma 2 3 3 8 5 3" xfId="11928" xr:uid="{08E22085-AEFB-4013-A5B5-848FA21D6144}"/>
    <cellStyle name="Comma 2 3 3 8 5 3 2" xfId="48436" xr:uid="{45A1849D-6798-4A51-9FDC-A6469C65D524}"/>
    <cellStyle name="Comma 2 3 3 8 5 3 3" xfId="30182" xr:uid="{1B8ED37E-4652-4E89-8FCC-2A9B8C0CC3AA}"/>
    <cellStyle name="Comma 2 3 3 8 5 4" xfId="8278" xr:uid="{DD6DCB3C-C10B-49A1-A180-3283A808FAEC}"/>
    <cellStyle name="Comma 2 3 3 8 5 4 2" xfId="44786" xr:uid="{EA65EE27-7C97-4036-94C4-AA1A46B81265}"/>
    <cellStyle name="Comma 2 3 3 8 5 4 3" xfId="26532" xr:uid="{C439A9BC-D37A-48AB-8F79-89913A6FD8D7}"/>
    <cellStyle name="Comma 2 3 3 8 5 5" xfId="4628" xr:uid="{B11B83F8-3E2C-487C-A1EF-AFC85669F246}"/>
    <cellStyle name="Comma 2 3 3 8 5 5 2" xfId="41136" xr:uid="{E81FD0E8-A53F-4588-9AF9-A42CE4F16357}"/>
    <cellStyle name="Comma 2 3 3 8 5 5 3" xfId="22882" xr:uid="{E3347055-6E45-4E75-93B9-D57511E01DFA}"/>
    <cellStyle name="Comma 2 3 3 8 5 6" xfId="37486" xr:uid="{6D952725-13A9-4A87-B557-7EAE37B045A9}"/>
    <cellStyle name="Comma 2 3 3 8 5 7" xfId="19232" xr:uid="{998522E4-3D04-4C58-921A-D1641A760544}"/>
    <cellStyle name="Comma 2 3 3 8 6" xfId="14848" xr:uid="{B7FF93BF-396A-4BCD-9F0B-6E2F6F7098EA}"/>
    <cellStyle name="Comma 2 3 3 8 6 2" xfId="51356" xr:uid="{7944D5AE-0C26-4365-96FC-EEA74996E843}"/>
    <cellStyle name="Comma 2 3 3 8 6 3" xfId="33102" xr:uid="{73AE5A27-1B4C-4F36-A4BB-5BB6858A267F}"/>
    <cellStyle name="Comma 2 3 3 8 7" xfId="11198" xr:uid="{86935C0F-3851-4153-AB00-B5A3FE053905}"/>
    <cellStyle name="Comma 2 3 3 8 7 2" xfId="47706" xr:uid="{04141715-88AA-4915-9DFF-40DF79DD4C9A}"/>
    <cellStyle name="Comma 2 3 3 8 7 3" xfId="29452" xr:uid="{7FDC5C5E-B9C3-482B-8337-5A98D17F6F20}"/>
    <cellStyle name="Comma 2 3 3 8 8" xfId="7548" xr:uid="{A5D0671B-CF2E-4C3E-87B8-E172135F3272}"/>
    <cellStyle name="Comma 2 3 3 8 8 2" xfId="44056" xr:uid="{BEBA1178-7B73-4BC8-8B4B-758F0285E325}"/>
    <cellStyle name="Comma 2 3 3 8 8 3" xfId="25802" xr:uid="{C2261403-1E62-4531-BE69-ADC5DB576064}"/>
    <cellStyle name="Comma 2 3 3 8 9" xfId="3898" xr:uid="{C2487943-F0C0-47F2-828A-03BA295D82B7}"/>
    <cellStyle name="Comma 2 3 3 8 9 2" xfId="40406" xr:uid="{9E5A7C95-B7B3-4571-9A46-0DFEB00963BF}"/>
    <cellStyle name="Comma 2 3 3 8 9 3" xfId="22152" xr:uid="{9B788601-9322-421F-B258-F8A23F6AAF24}"/>
    <cellStyle name="Comma 2 3 3 9" xfId="144" xr:uid="{97E2264E-FF00-4D32-B6C4-919E6C00CD2E}"/>
    <cellStyle name="Comma 2 3 3 9 10" xfId="36652" xr:uid="{B1A25CC8-0146-4BA0-A850-4924E8978DAE}"/>
    <cellStyle name="Comma 2 3 3 9 11" xfId="18398" xr:uid="{D40934E7-546C-478F-AABE-9B273E136ADE}"/>
    <cellStyle name="Comma 2 3 3 9 2" xfId="3064" xr:uid="{22C0042E-0271-40F4-92D7-1C5ADDAB6E92}"/>
    <cellStyle name="Comma 2 3 3 9 2 2" xfId="17664" xr:uid="{1B50F0E9-D2F4-4795-9711-41E4F3FFA0F0}"/>
    <cellStyle name="Comma 2 3 3 9 2 2 2" xfId="54172" xr:uid="{5EF9B787-1327-4F1D-B3C5-DA5A26836849}"/>
    <cellStyle name="Comma 2 3 3 9 2 2 3" xfId="35918" xr:uid="{2CF0DE98-0892-4723-BE2C-28FDC55B448A}"/>
    <cellStyle name="Comma 2 3 3 9 2 3" xfId="14014" xr:uid="{886A3790-108A-4C8E-BAD3-0034DE445810}"/>
    <cellStyle name="Comma 2 3 3 9 2 3 2" xfId="50522" xr:uid="{D9E44E96-6474-4D40-BA57-96D0A178F2CD}"/>
    <cellStyle name="Comma 2 3 3 9 2 3 3" xfId="32268" xr:uid="{2B466FC7-BF24-48CF-80AB-18B2914FDDFB}"/>
    <cellStyle name="Comma 2 3 3 9 2 4" xfId="10364" xr:uid="{B0B07D0E-8A3C-4CB2-8219-EAA55936C59F}"/>
    <cellStyle name="Comma 2 3 3 9 2 4 2" xfId="46872" xr:uid="{5CFE8B42-B3DB-464E-A4DB-56BA02985FB2}"/>
    <cellStyle name="Comma 2 3 3 9 2 4 3" xfId="28618" xr:uid="{F582AF89-8E4F-4DC2-9646-05EE0E2E1B9F}"/>
    <cellStyle name="Comma 2 3 3 9 2 5" xfId="6714" xr:uid="{AE6D898D-274E-454C-A6E7-72831AAB47A8}"/>
    <cellStyle name="Comma 2 3 3 9 2 5 2" xfId="43222" xr:uid="{84964A7F-6634-41D5-936D-9BD326B1855B}"/>
    <cellStyle name="Comma 2 3 3 9 2 5 3" xfId="24968" xr:uid="{C31AA97D-4AC6-459F-AB4F-A318A026CE36}"/>
    <cellStyle name="Comma 2 3 3 9 2 6" xfId="39572" xr:uid="{3B9D23CF-A42F-4945-B7C1-08DFEC00D06D}"/>
    <cellStyle name="Comma 2 3 3 9 2 7" xfId="21318" xr:uid="{0C43BE5C-6EE8-421D-BE55-56FDEAD3C230}"/>
    <cellStyle name="Comma 2 3 3 9 3" xfId="2334" xr:uid="{FD2628AB-DACF-49C9-BB52-5DFA6C33510C}"/>
    <cellStyle name="Comma 2 3 3 9 3 2" xfId="16934" xr:uid="{E00527A3-B7C9-4A9D-B1BB-ACA1CE3D36DF}"/>
    <cellStyle name="Comma 2 3 3 9 3 2 2" xfId="53442" xr:uid="{380AAF99-1C75-4880-9547-2C5AAB045C1E}"/>
    <cellStyle name="Comma 2 3 3 9 3 2 3" xfId="35188" xr:uid="{D8054F19-AB7D-4A91-8DB4-02535B65E01A}"/>
    <cellStyle name="Comma 2 3 3 9 3 3" xfId="13284" xr:uid="{031FE4EB-FD24-4FED-B227-C4A820A137A9}"/>
    <cellStyle name="Comma 2 3 3 9 3 3 2" xfId="49792" xr:uid="{3142C232-E10A-4D86-B239-91189ECF6493}"/>
    <cellStyle name="Comma 2 3 3 9 3 3 3" xfId="31538" xr:uid="{952D8403-B40C-4FF7-A1E5-FD2F9AF419F9}"/>
    <cellStyle name="Comma 2 3 3 9 3 4" xfId="9634" xr:uid="{605C70E3-40A8-49E5-8CE9-BFA50734DD7E}"/>
    <cellStyle name="Comma 2 3 3 9 3 4 2" xfId="46142" xr:uid="{C5434B15-3BE6-461D-B722-7951B17D150E}"/>
    <cellStyle name="Comma 2 3 3 9 3 4 3" xfId="27888" xr:uid="{9E2946FB-B9F0-444F-937C-1BDD5244307D}"/>
    <cellStyle name="Comma 2 3 3 9 3 5" xfId="5984" xr:uid="{9890EE91-0228-4ADB-BF40-F1652F60BCF2}"/>
    <cellStyle name="Comma 2 3 3 9 3 5 2" xfId="42492" xr:uid="{B6DC42D5-3489-4859-944C-40D6D50C9330}"/>
    <cellStyle name="Comma 2 3 3 9 3 5 3" xfId="24238" xr:uid="{53BA4BF9-56F2-4733-91AA-FF61756799F5}"/>
    <cellStyle name="Comma 2 3 3 9 3 6" xfId="38842" xr:uid="{9A737298-D114-4DA0-91D0-C1C48F6B6C5A}"/>
    <cellStyle name="Comma 2 3 3 9 3 7" xfId="20588" xr:uid="{846E3543-EC57-46CD-9CCA-1DF64AC1DD4C}"/>
    <cellStyle name="Comma 2 3 3 9 4" xfId="1604" xr:uid="{A75BAE5B-24B3-40B3-9D6D-A14406CD1D7E}"/>
    <cellStyle name="Comma 2 3 3 9 4 2" xfId="16204" xr:uid="{C3133273-43D8-4198-84C7-231EC3564935}"/>
    <cellStyle name="Comma 2 3 3 9 4 2 2" xfId="52712" xr:uid="{F9ADAE6F-8D0D-43E0-9D9D-0770B8E0B72D}"/>
    <cellStyle name="Comma 2 3 3 9 4 2 3" xfId="34458" xr:uid="{9731F74C-E646-4971-8C37-4D6E0D935CC8}"/>
    <cellStyle name="Comma 2 3 3 9 4 3" xfId="12554" xr:uid="{308CE090-7BB9-43DB-A03F-C9E092CC4122}"/>
    <cellStyle name="Comma 2 3 3 9 4 3 2" xfId="49062" xr:uid="{636AF095-1752-4578-A788-46FC5C2BAFAA}"/>
    <cellStyle name="Comma 2 3 3 9 4 3 3" xfId="30808" xr:uid="{74E46988-2D56-4A1A-8104-0D7988257B6F}"/>
    <cellStyle name="Comma 2 3 3 9 4 4" xfId="8904" xr:uid="{5456C19E-C539-40C2-9844-A05A19E03454}"/>
    <cellStyle name="Comma 2 3 3 9 4 4 2" xfId="45412" xr:uid="{F2FE1D52-D8AD-4969-9488-D98C8B790447}"/>
    <cellStyle name="Comma 2 3 3 9 4 4 3" xfId="27158" xr:uid="{80D3986C-B33C-4D38-B4B5-33AE52A62BC1}"/>
    <cellStyle name="Comma 2 3 3 9 4 5" xfId="5254" xr:uid="{42FE9F82-308B-4536-BACE-3E0388BF52A8}"/>
    <cellStyle name="Comma 2 3 3 9 4 5 2" xfId="41762" xr:uid="{386367A9-91C0-46BB-A3F3-E30128EAA988}"/>
    <cellStyle name="Comma 2 3 3 9 4 5 3" xfId="23508" xr:uid="{BA57E4FD-044C-41F8-99D0-CA091B182434}"/>
    <cellStyle name="Comma 2 3 3 9 4 6" xfId="38112" xr:uid="{1E8A10FA-E0CB-41C2-B22E-22D731DE6FF4}"/>
    <cellStyle name="Comma 2 3 3 9 4 7" xfId="19858" xr:uid="{3A94DFC5-4E0D-4571-8539-BAD30C717BD9}"/>
    <cellStyle name="Comma 2 3 3 9 5" xfId="874" xr:uid="{463549D9-C1EF-436A-AAE2-F22A4B973825}"/>
    <cellStyle name="Comma 2 3 3 9 5 2" xfId="15474" xr:uid="{11E0883A-B224-41FB-9DFD-15054DDBADD5}"/>
    <cellStyle name="Comma 2 3 3 9 5 2 2" xfId="51982" xr:uid="{A14EAF5E-0AA3-43E7-B4EF-9A7320F55D1F}"/>
    <cellStyle name="Comma 2 3 3 9 5 2 3" xfId="33728" xr:uid="{7EFA99AC-72B8-442F-B595-2D40382202DE}"/>
    <cellStyle name="Comma 2 3 3 9 5 3" xfId="11824" xr:uid="{E97F9F19-9122-45DF-B7A3-32BC11DBCA4F}"/>
    <cellStyle name="Comma 2 3 3 9 5 3 2" xfId="48332" xr:uid="{ECFA499D-C2BA-4EC3-82E1-D9A4A20B2EB1}"/>
    <cellStyle name="Comma 2 3 3 9 5 3 3" xfId="30078" xr:uid="{1791523F-507D-4D19-911F-27FC4E3BF5FE}"/>
    <cellStyle name="Comma 2 3 3 9 5 4" xfId="8174" xr:uid="{45BBCB12-2B2E-4C6E-B2D8-AFAF22C4E495}"/>
    <cellStyle name="Comma 2 3 3 9 5 4 2" xfId="44682" xr:uid="{7490C566-A63E-49A1-9676-0BE39A6E0D49}"/>
    <cellStyle name="Comma 2 3 3 9 5 4 3" xfId="26428" xr:uid="{280060E4-9C89-46AF-8A7C-E5278D41DE66}"/>
    <cellStyle name="Comma 2 3 3 9 5 5" xfId="4524" xr:uid="{4CB27571-6CB6-4F32-A5DF-4560FD590288}"/>
    <cellStyle name="Comma 2 3 3 9 5 5 2" xfId="41032" xr:uid="{006F6B7A-6C58-4644-95AF-B12767CEBEB8}"/>
    <cellStyle name="Comma 2 3 3 9 5 5 3" xfId="22778" xr:uid="{519D2E78-3B34-4989-B629-21994922AD6F}"/>
    <cellStyle name="Comma 2 3 3 9 5 6" xfId="37382" xr:uid="{EDF35E2B-0418-474F-A718-4CF2D801F41A}"/>
    <cellStyle name="Comma 2 3 3 9 5 7" xfId="19128" xr:uid="{1D232E3E-47EC-4ABE-BE7F-4EF57A3ED523}"/>
    <cellStyle name="Comma 2 3 3 9 6" xfId="14744" xr:uid="{DC584781-35CC-4579-ACE7-D6C339DE47A9}"/>
    <cellStyle name="Comma 2 3 3 9 6 2" xfId="51252" xr:uid="{958F42CC-625F-493A-8999-D96E28576BE2}"/>
    <cellStyle name="Comma 2 3 3 9 6 3" xfId="32998" xr:uid="{A4202E64-2B2D-4049-9E05-3CB9763F352A}"/>
    <cellStyle name="Comma 2 3 3 9 7" xfId="11094" xr:uid="{974B424D-109F-4595-865D-856D295756B8}"/>
    <cellStyle name="Comma 2 3 3 9 7 2" xfId="47602" xr:uid="{2BC369CA-2E2A-4F54-BA92-347B87BFF13F}"/>
    <cellStyle name="Comma 2 3 3 9 7 3" xfId="29348" xr:uid="{0C2AFEA8-B5C2-417C-8AB3-B416968963B3}"/>
    <cellStyle name="Comma 2 3 3 9 8" xfId="7444" xr:uid="{B60C5759-1124-4150-AB85-4F203557305A}"/>
    <cellStyle name="Comma 2 3 3 9 8 2" xfId="43952" xr:uid="{5C6448C5-1177-4EBA-B726-66E3A6AAEE77}"/>
    <cellStyle name="Comma 2 3 3 9 8 3" xfId="25698" xr:uid="{8CE758FF-EDC2-4353-8C7D-865334602315}"/>
    <cellStyle name="Comma 2 3 3 9 9" xfId="3794" xr:uid="{73A4F9E3-50FE-49FC-96C2-A38ED77AB78D}"/>
    <cellStyle name="Comma 2 3 3 9 9 2" xfId="40302" xr:uid="{1E073602-6C22-4B19-B769-1205A89B99DD}"/>
    <cellStyle name="Comma 2 3 3 9 9 3" xfId="22048" xr:uid="{5CB37305-1041-4151-A43A-1892DD1188C1}"/>
    <cellStyle name="Comma 2 3 4" xfId="88" xr:uid="{9363098C-E536-41FE-8BA8-F9593A3E61BB}"/>
    <cellStyle name="Comma 2 3 4 10" xfId="1548" xr:uid="{620AF22E-5402-4B8D-9436-474139CE0EAB}"/>
    <cellStyle name="Comma 2 3 4 10 2" xfId="16148" xr:uid="{2DC16FD0-350D-4734-80CF-D3ADD0AECCB0}"/>
    <cellStyle name="Comma 2 3 4 10 2 2" xfId="52656" xr:uid="{A7CA4F54-213F-4A3D-9EC4-37D8F14965FC}"/>
    <cellStyle name="Comma 2 3 4 10 2 3" xfId="34402" xr:uid="{3450B7BC-2CAA-4451-905E-4002990362D2}"/>
    <cellStyle name="Comma 2 3 4 10 3" xfId="12498" xr:uid="{13EA062D-042B-4CFA-A2F4-0205A806AA71}"/>
    <cellStyle name="Comma 2 3 4 10 3 2" xfId="49006" xr:uid="{46EE00A3-4E2A-4CD2-BCC7-F75F3C024340}"/>
    <cellStyle name="Comma 2 3 4 10 3 3" xfId="30752" xr:uid="{1C0486DB-FED6-4482-9637-DDCEDCA2B2D7}"/>
    <cellStyle name="Comma 2 3 4 10 4" xfId="8848" xr:uid="{43ADC58D-6A4E-490F-917A-6C3CCF926A5D}"/>
    <cellStyle name="Comma 2 3 4 10 4 2" xfId="45356" xr:uid="{7EFEE92C-B384-45DC-92AD-CBF21F2D305B}"/>
    <cellStyle name="Comma 2 3 4 10 4 3" xfId="27102" xr:uid="{3A994B69-832B-4314-B6EB-C646A4410BD9}"/>
    <cellStyle name="Comma 2 3 4 10 5" xfId="5198" xr:uid="{7929DD47-4B9D-41C3-831E-2B7736767AF0}"/>
    <cellStyle name="Comma 2 3 4 10 5 2" xfId="41706" xr:uid="{B495B00A-A37D-4673-82AE-914BEAE9D32E}"/>
    <cellStyle name="Comma 2 3 4 10 5 3" xfId="23452" xr:uid="{E4B6539E-36E4-46FC-B4E7-051EF3267996}"/>
    <cellStyle name="Comma 2 3 4 10 6" xfId="38056" xr:uid="{FD2B8CAC-8522-4048-8CA7-C4FCCF1188CD}"/>
    <cellStyle name="Comma 2 3 4 10 7" xfId="19802" xr:uid="{F3D00309-DE97-476A-87E3-AAE260CB2B85}"/>
    <cellStyle name="Comma 2 3 4 11" xfId="818" xr:uid="{327E1E0B-46B7-47E8-B2D4-DD6F89BF2CBE}"/>
    <cellStyle name="Comma 2 3 4 11 2" xfId="15418" xr:uid="{C53F6AF8-1A94-4FF6-8844-1570F61536DA}"/>
    <cellStyle name="Comma 2 3 4 11 2 2" xfId="51926" xr:uid="{7DE1B3B5-A0E0-4DF8-9B7D-8ABABDB77FED}"/>
    <cellStyle name="Comma 2 3 4 11 2 3" xfId="33672" xr:uid="{C09514AD-178C-4708-8865-A8EFCBC72B9A}"/>
    <cellStyle name="Comma 2 3 4 11 3" xfId="11768" xr:uid="{4D6B06BC-0D59-4240-9077-E79E6E7F5C71}"/>
    <cellStyle name="Comma 2 3 4 11 3 2" xfId="48276" xr:uid="{C1B5CA4C-F0B5-4D7A-A08C-D6F49363CF4C}"/>
    <cellStyle name="Comma 2 3 4 11 3 3" xfId="30022" xr:uid="{3629B018-1CC0-4657-804D-EF05BA9410FA}"/>
    <cellStyle name="Comma 2 3 4 11 4" xfId="8118" xr:uid="{0EE1807C-7660-4D9A-B467-86DE33240A32}"/>
    <cellStyle name="Comma 2 3 4 11 4 2" xfId="44626" xr:uid="{62047966-9560-4415-8ED3-930AB69C94DD}"/>
    <cellStyle name="Comma 2 3 4 11 4 3" xfId="26372" xr:uid="{FC44DD07-9F42-4074-A7EF-01A12925E7FF}"/>
    <cellStyle name="Comma 2 3 4 11 5" xfId="4468" xr:uid="{657AAAE7-2BE7-4B6B-9650-7FA27AD02893}"/>
    <cellStyle name="Comma 2 3 4 11 5 2" xfId="40976" xr:uid="{040485DE-8327-4401-8F86-AF0BB5042F8C}"/>
    <cellStyle name="Comma 2 3 4 11 5 3" xfId="22722" xr:uid="{828562FB-D5C2-416C-B94D-F96E690EA860}"/>
    <cellStyle name="Comma 2 3 4 11 6" xfId="37326" xr:uid="{935F327E-9167-44E7-A641-9AD477CDEFE0}"/>
    <cellStyle name="Comma 2 3 4 11 7" xfId="19072" xr:uid="{46C16CAA-15FE-4566-83FC-85D31DAEA30B}"/>
    <cellStyle name="Comma 2 3 4 12" xfId="14688" xr:uid="{59BCAF88-BA6C-4C7A-BCB2-8EB2CC4FE225}"/>
    <cellStyle name="Comma 2 3 4 12 2" xfId="51196" xr:uid="{0274DCD9-CCDA-410C-BB76-E5FF6A37CB3F}"/>
    <cellStyle name="Comma 2 3 4 12 3" xfId="32942" xr:uid="{8E05AB3D-76A8-42DF-BB9E-D0AEA28C47CF}"/>
    <cellStyle name="Comma 2 3 4 13" xfId="11038" xr:uid="{527A781C-AEC6-428F-96AF-28C490E4D057}"/>
    <cellStyle name="Comma 2 3 4 13 2" xfId="47546" xr:uid="{65211D04-98C6-4BB8-9E9F-5E86F1A28E7D}"/>
    <cellStyle name="Comma 2 3 4 13 3" xfId="29292" xr:uid="{754F856F-6A94-4C09-AC7A-345F4BAA73C3}"/>
    <cellStyle name="Comma 2 3 4 14" xfId="7388" xr:uid="{D81E403D-2AE4-479D-A476-217B228B315A}"/>
    <cellStyle name="Comma 2 3 4 14 2" xfId="43896" xr:uid="{EC0F8E18-F829-4680-8E91-A63DF3B64601}"/>
    <cellStyle name="Comma 2 3 4 14 3" xfId="25642" xr:uid="{ABF8C6A4-C590-48F5-9B1D-948FD745EFAE}"/>
    <cellStyle name="Comma 2 3 4 15" xfId="3738" xr:uid="{4F3CD3C0-1026-4415-9EDD-4BD5A2A67FEE}"/>
    <cellStyle name="Comma 2 3 4 15 2" xfId="40246" xr:uid="{9D59ECD5-29E1-4756-BDF7-6597878E9B48}"/>
    <cellStyle name="Comma 2 3 4 15 3" xfId="21992" xr:uid="{8BC01BA8-AA20-49FE-875B-5A3CB2C0FE13}"/>
    <cellStyle name="Comma 2 3 4 16" xfId="36596" xr:uid="{70E88314-08AD-48E7-A345-13BB8FED0287}"/>
    <cellStyle name="Comma 2 3 4 17" xfId="18342" xr:uid="{32D6AC2F-7E0D-46A0-94BC-EF017CF5EA4C}"/>
    <cellStyle name="Comma 2 3 4 2" xfId="712" xr:uid="{818729B4-04C4-4907-BB3F-90B14BD0602E}"/>
    <cellStyle name="Comma 2 3 4 2 10" xfId="37220" xr:uid="{D51C118A-5541-46C1-85E4-211AECF7292A}"/>
    <cellStyle name="Comma 2 3 4 2 11" xfId="18966" xr:uid="{2CC54543-B319-4688-A00A-2545966CC426}"/>
    <cellStyle name="Comma 2 3 4 2 2" xfId="3632" xr:uid="{0BBD09B5-3AFC-4011-B815-C20C1E6727CB}"/>
    <cellStyle name="Comma 2 3 4 2 2 2" xfId="18232" xr:uid="{E3B633F5-B17C-4A45-B0BC-D3CF4AFD0F75}"/>
    <cellStyle name="Comma 2 3 4 2 2 2 2" xfId="54740" xr:uid="{DF8D712E-4204-408B-8628-B04F6A9EB47F}"/>
    <cellStyle name="Comma 2 3 4 2 2 2 3" xfId="36486" xr:uid="{F266A0D1-1518-4A69-879A-B86EFFEA8E66}"/>
    <cellStyle name="Comma 2 3 4 2 2 3" xfId="14582" xr:uid="{C8B8701E-22FD-4640-ADDC-32052680D6A0}"/>
    <cellStyle name="Comma 2 3 4 2 2 3 2" xfId="51090" xr:uid="{8E2ED970-7432-45C6-BBB9-252979AE8F8D}"/>
    <cellStyle name="Comma 2 3 4 2 2 3 3" xfId="32836" xr:uid="{8223017D-6288-4DE3-AAC3-0B01C7B9B791}"/>
    <cellStyle name="Comma 2 3 4 2 2 4" xfId="10932" xr:uid="{EED4931B-0DED-4D68-9313-680439D7E432}"/>
    <cellStyle name="Comma 2 3 4 2 2 4 2" xfId="47440" xr:uid="{2054A8BC-5FAA-44E8-AA92-A66A97ECCBE8}"/>
    <cellStyle name="Comma 2 3 4 2 2 4 3" xfId="29186" xr:uid="{188AF43B-ECF1-4655-A49A-5BDE9CB1E78F}"/>
    <cellStyle name="Comma 2 3 4 2 2 5" xfId="7282" xr:uid="{08C01AA3-4B5F-4D9F-8386-550157F3BAC4}"/>
    <cellStyle name="Comma 2 3 4 2 2 5 2" xfId="43790" xr:uid="{858D0C73-3899-435F-B0B3-BC1B1ABAF4D9}"/>
    <cellStyle name="Comma 2 3 4 2 2 5 3" xfId="25536" xr:uid="{811BBD08-583A-4F3C-A189-179698954E31}"/>
    <cellStyle name="Comma 2 3 4 2 2 6" xfId="40140" xr:uid="{6B2F3D6F-DD71-4004-8D4A-CFC59507F7FE}"/>
    <cellStyle name="Comma 2 3 4 2 2 7" xfId="21886" xr:uid="{4FABE5AF-54AE-4A34-89B8-934DB75A45D6}"/>
    <cellStyle name="Comma 2 3 4 2 3" xfId="2902" xr:uid="{9D251220-33F1-4792-AB18-AA20317563B4}"/>
    <cellStyle name="Comma 2 3 4 2 3 2" xfId="17502" xr:uid="{3F5B3201-40D2-4FE8-9D75-4CF540B85732}"/>
    <cellStyle name="Comma 2 3 4 2 3 2 2" xfId="54010" xr:uid="{254A5FA0-AD28-446E-903C-F7FD9EC0CA10}"/>
    <cellStyle name="Comma 2 3 4 2 3 2 3" xfId="35756" xr:uid="{AC6A7175-1458-4592-87AC-20FD8821FBF9}"/>
    <cellStyle name="Comma 2 3 4 2 3 3" xfId="13852" xr:uid="{F7789B94-9C63-4F5B-8252-20C7ED48C999}"/>
    <cellStyle name="Comma 2 3 4 2 3 3 2" xfId="50360" xr:uid="{9A7951DB-C04D-4F77-B786-198FC4A561C1}"/>
    <cellStyle name="Comma 2 3 4 2 3 3 3" xfId="32106" xr:uid="{EFEA61A8-1B48-4FAF-BC05-4BFA4C0D416B}"/>
    <cellStyle name="Comma 2 3 4 2 3 4" xfId="10202" xr:uid="{9EBF8BB4-FD36-45CE-8B68-0945AC0F716D}"/>
    <cellStyle name="Comma 2 3 4 2 3 4 2" xfId="46710" xr:uid="{E41EB4E1-3DC8-4DD8-BB24-463E44D29B28}"/>
    <cellStyle name="Comma 2 3 4 2 3 4 3" xfId="28456" xr:uid="{BCB435A4-5D3A-4C42-B4B7-D683D464DC36}"/>
    <cellStyle name="Comma 2 3 4 2 3 5" xfId="6552" xr:uid="{E68E4FD3-1F48-4BF4-924B-ACD5A3D4F67B}"/>
    <cellStyle name="Comma 2 3 4 2 3 5 2" xfId="43060" xr:uid="{4F3EC8D3-30D0-47F8-8441-F34A53E762D1}"/>
    <cellStyle name="Comma 2 3 4 2 3 5 3" xfId="24806" xr:uid="{0938D5AC-7D0F-4179-A14A-04392C89A694}"/>
    <cellStyle name="Comma 2 3 4 2 3 6" xfId="39410" xr:uid="{DE4E03E1-EE5A-482B-B5A3-1A0E940A1FA0}"/>
    <cellStyle name="Comma 2 3 4 2 3 7" xfId="21156" xr:uid="{FBF44A25-CE69-4A2A-862D-5455FF907771}"/>
    <cellStyle name="Comma 2 3 4 2 4" xfId="2172" xr:uid="{EDF4A1FC-FB89-40A7-9A1F-DD23E06C86FA}"/>
    <cellStyle name="Comma 2 3 4 2 4 2" xfId="16772" xr:uid="{C429200B-554E-4958-B383-5C4AF00A2D63}"/>
    <cellStyle name="Comma 2 3 4 2 4 2 2" xfId="53280" xr:uid="{6BB94F14-725C-417D-8C1A-F0771AF50615}"/>
    <cellStyle name="Comma 2 3 4 2 4 2 3" xfId="35026" xr:uid="{032A7FD8-40BD-4601-9087-62062A7DCD3D}"/>
    <cellStyle name="Comma 2 3 4 2 4 3" xfId="13122" xr:uid="{37F8C2E7-754B-4BF4-9DA9-18796F554063}"/>
    <cellStyle name="Comma 2 3 4 2 4 3 2" xfId="49630" xr:uid="{6E58A1E2-0E7B-4964-9710-31D7F74A5625}"/>
    <cellStyle name="Comma 2 3 4 2 4 3 3" xfId="31376" xr:uid="{1A164E7E-C08F-4130-ABB2-5D4BBDB86862}"/>
    <cellStyle name="Comma 2 3 4 2 4 4" xfId="9472" xr:uid="{7E3592F9-371E-459B-80FD-934CDE0A8080}"/>
    <cellStyle name="Comma 2 3 4 2 4 4 2" xfId="45980" xr:uid="{857B3773-D7DD-4148-8EFA-A2462D131697}"/>
    <cellStyle name="Comma 2 3 4 2 4 4 3" xfId="27726" xr:uid="{C8090FE9-7AC4-44EA-AE29-26517446E1F6}"/>
    <cellStyle name="Comma 2 3 4 2 4 5" xfId="5822" xr:uid="{F018EE01-8175-4AF3-A8C8-BE65BDF4C7EE}"/>
    <cellStyle name="Comma 2 3 4 2 4 5 2" xfId="42330" xr:uid="{5F187D25-398D-407F-A0FE-829418555BDF}"/>
    <cellStyle name="Comma 2 3 4 2 4 5 3" xfId="24076" xr:uid="{33D92727-6092-4F20-9887-970AF4E9D9E7}"/>
    <cellStyle name="Comma 2 3 4 2 4 6" xfId="38680" xr:uid="{36C02829-A927-47AB-BC19-5C20F6D67989}"/>
    <cellStyle name="Comma 2 3 4 2 4 7" xfId="20426" xr:uid="{B5CD47CE-9CA3-4DE4-BA9D-7F7BAE0C02B4}"/>
    <cellStyle name="Comma 2 3 4 2 5" xfId="1442" xr:uid="{3B6B4A55-518D-44BF-AF49-B5AB242D53B6}"/>
    <cellStyle name="Comma 2 3 4 2 5 2" xfId="16042" xr:uid="{D7405BF0-C9A0-46BD-A014-9812ECCA9F50}"/>
    <cellStyle name="Comma 2 3 4 2 5 2 2" xfId="52550" xr:uid="{86418F2B-7126-42E0-8FEC-574F903B6AB8}"/>
    <cellStyle name="Comma 2 3 4 2 5 2 3" xfId="34296" xr:uid="{527582BF-27F5-483E-A5BD-FC58E50D34F4}"/>
    <cellStyle name="Comma 2 3 4 2 5 3" xfId="12392" xr:uid="{544112D4-F7DA-4538-9D94-CEC8D639D9B1}"/>
    <cellStyle name="Comma 2 3 4 2 5 3 2" xfId="48900" xr:uid="{D14FA009-B92D-4939-94E6-CDB291B76BC7}"/>
    <cellStyle name="Comma 2 3 4 2 5 3 3" xfId="30646" xr:uid="{4EC742C2-C10B-47BA-8DD2-D8A1AC7E77E9}"/>
    <cellStyle name="Comma 2 3 4 2 5 4" xfId="8742" xr:uid="{F9319577-2EFB-4E9D-9AC8-29B4036D9F33}"/>
    <cellStyle name="Comma 2 3 4 2 5 4 2" xfId="45250" xr:uid="{5A1FA1BF-359D-47D8-9775-E06C647AACC8}"/>
    <cellStyle name="Comma 2 3 4 2 5 4 3" xfId="26996" xr:uid="{B174C038-26AD-4116-9D32-EBE8BAA21989}"/>
    <cellStyle name="Comma 2 3 4 2 5 5" xfId="5092" xr:uid="{9EC5373F-F261-4668-9597-135B7760D260}"/>
    <cellStyle name="Comma 2 3 4 2 5 5 2" xfId="41600" xr:uid="{20C838CE-4613-42D4-A742-D7ECEB2D9126}"/>
    <cellStyle name="Comma 2 3 4 2 5 5 3" xfId="23346" xr:uid="{0BCF2DE9-BA47-480C-9C07-A1087B9FD421}"/>
    <cellStyle name="Comma 2 3 4 2 5 6" xfId="37950" xr:uid="{5C7EAFB6-1AB1-46A4-8C09-A40B02564C9C}"/>
    <cellStyle name="Comma 2 3 4 2 5 7" xfId="19696" xr:uid="{05A4BC89-F5AB-47FB-91F1-DE1659B893DE}"/>
    <cellStyle name="Comma 2 3 4 2 6" xfId="15312" xr:uid="{A5812411-DFAD-4DD6-8B9F-49D55044E266}"/>
    <cellStyle name="Comma 2 3 4 2 6 2" xfId="51820" xr:uid="{9B189861-560F-4AA4-9426-C5F8D58E6A70}"/>
    <cellStyle name="Comma 2 3 4 2 6 3" xfId="33566" xr:uid="{A5423CFA-AF4C-4658-B48E-27D613EE4B5E}"/>
    <cellStyle name="Comma 2 3 4 2 7" xfId="11662" xr:uid="{8B22ACF8-A4E6-494B-B30D-45A8F9A2A218}"/>
    <cellStyle name="Comma 2 3 4 2 7 2" xfId="48170" xr:uid="{31016E6B-7C0E-4535-BE40-847E92426B92}"/>
    <cellStyle name="Comma 2 3 4 2 7 3" xfId="29916" xr:uid="{FF44B733-6DB6-4C7C-B0CF-576C7F506CFB}"/>
    <cellStyle name="Comma 2 3 4 2 8" xfId="8012" xr:uid="{04A0003E-B8AA-4A9F-87E1-C1B8069509B1}"/>
    <cellStyle name="Comma 2 3 4 2 8 2" xfId="44520" xr:uid="{0E6CB4A6-A802-46DD-ABC2-3BCE296DC1A3}"/>
    <cellStyle name="Comma 2 3 4 2 8 3" xfId="26266" xr:uid="{B670377C-5BF9-4D27-A12A-48F33FF5EF47}"/>
    <cellStyle name="Comma 2 3 4 2 9" xfId="4362" xr:uid="{E65513D1-E94B-4A2E-8E10-8A3F3DD5662C}"/>
    <cellStyle name="Comma 2 3 4 2 9 2" xfId="40870" xr:uid="{0B560A75-5ED9-4563-818C-733722B24714}"/>
    <cellStyle name="Comma 2 3 4 2 9 3" xfId="22616" xr:uid="{403507B2-2F33-49DA-BC7B-83F38C5B2F50}"/>
    <cellStyle name="Comma 2 3 4 3" xfId="608" xr:uid="{BF82C71F-519A-47FF-A62D-651780A6CE5F}"/>
    <cellStyle name="Comma 2 3 4 3 10" xfId="37116" xr:uid="{624099F9-00FA-4F0F-89B8-935BE5845A88}"/>
    <cellStyle name="Comma 2 3 4 3 11" xfId="18862" xr:uid="{9FFAC9CF-C838-4FB5-B715-AECFC01B29F8}"/>
    <cellStyle name="Comma 2 3 4 3 2" xfId="3528" xr:uid="{25A3737B-16D8-4DDA-B74C-B49D1F815B44}"/>
    <cellStyle name="Comma 2 3 4 3 2 2" xfId="18128" xr:uid="{8682CFE3-498B-45B2-8539-CDA4765FE126}"/>
    <cellStyle name="Comma 2 3 4 3 2 2 2" xfId="54636" xr:uid="{FA2866E6-E8D0-4A97-8722-D8C7B1B417CB}"/>
    <cellStyle name="Comma 2 3 4 3 2 2 3" xfId="36382" xr:uid="{8D493A07-C468-4DC4-AA96-63623CF4FE28}"/>
    <cellStyle name="Comma 2 3 4 3 2 3" xfId="14478" xr:uid="{9DBD8D2F-7EC5-4392-ACF6-89C42083DC5C}"/>
    <cellStyle name="Comma 2 3 4 3 2 3 2" xfId="50986" xr:uid="{8FFCE567-5A54-4501-BB27-F6468330E680}"/>
    <cellStyle name="Comma 2 3 4 3 2 3 3" xfId="32732" xr:uid="{CDD1BCFC-5F1A-408C-92B9-20F3AA56603E}"/>
    <cellStyle name="Comma 2 3 4 3 2 4" xfId="10828" xr:uid="{31AE7173-388F-48D8-BEEB-F4DA9FF9C064}"/>
    <cellStyle name="Comma 2 3 4 3 2 4 2" xfId="47336" xr:uid="{D4864297-6CC7-4C2C-8085-1597BE3F23C9}"/>
    <cellStyle name="Comma 2 3 4 3 2 4 3" xfId="29082" xr:uid="{CC6796F7-1C8E-4C6B-B3A5-14C902194B52}"/>
    <cellStyle name="Comma 2 3 4 3 2 5" xfId="7178" xr:uid="{2A0D681A-9987-4D22-8AED-9D705FD15BAC}"/>
    <cellStyle name="Comma 2 3 4 3 2 5 2" xfId="43686" xr:uid="{19D334AB-0A62-492A-9722-EE7C3349D384}"/>
    <cellStyle name="Comma 2 3 4 3 2 5 3" xfId="25432" xr:uid="{D519A7D6-176C-40DB-A468-584DB9B2BFF6}"/>
    <cellStyle name="Comma 2 3 4 3 2 6" xfId="40036" xr:uid="{AAEF15AE-47A9-4345-BEFB-0954E7860E30}"/>
    <cellStyle name="Comma 2 3 4 3 2 7" xfId="21782" xr:uid="{2957F18F-5F5D-4EC4-B94B-4F926A3A26D5}"/>
    <cellStyle name="Comma 2 3 4 3 3" xfId="2798" xr:uid="{96E0570F-51E0-4D3F-951D-8F8BEA8C787A}"/>
    <cellStyle name="Comma 2 3 4 3 3 2" xfId="17398" xr:uid="{1F8F80E9-CC62-434F-8E02-95A830D10586}"/>
    <cellStyle name="Comma 2 3 4 3 3 2 2" xfId="53906" xr:uid="{8EC51136-693B-4D3C-A525-3AF703BE04BF}"/>
    <cellStyle name="Comma 2 3 4 3 3 2 3" xfId="35652" xr:uid="{2A0ED181-E5A9-4D52-9A23-8A496A93BF37}"/>
    <cellStyle name="Comma 2 3 4 3 3 3" xfId="13748" xr:uid="{3C376450-0484-4B96-A807-82744BF1DA94}"/>
    <cellStyle name="Comma 2 3 4 3 3 3 2" xfId="50256" xr:uid="{30B4CBA2-9BEE-44B8-A367-15CBAE062F5D}"/>
    <cellStyle name="Comma 2 3 4 3 3 3 3" xfId="32002" xr:uid="{92DE0DC8-6BE3-4EFC-AD6E-812554E17E52}"/>
    <cellStyle name="Comma 2 3 4 3 3 4" xfId="10098" xr:uid="{C2384727-B6BE-4255-A4D7-1EAEF93D1721}"/>
    <cellStyle name="Comma 2 3 4 3 3 4 2" xfId="46606" xr:uid="{BEA3D0CB-2C34-44D7-B4DE-4DD5F0A4FA09}"/>
    <cellStyle name="Comma 2 3 4 3 3 4 3" xfId="28352" xr:uid="{756CC446-A9A6-4AA2-BAE5-C122314C95A4}"/>
    <cellStyle name="Comma 2 3 4 3 3 5" xfId="6448" xr:uid="{8B17BAA6-0B39-485A-9165-7AEF6D9D5FB3}"/>
    <cellStyle name="Comma 2 3 4 3 3 5 2" xfId="42956" xr:uid="{96914121-A2C8-48DC-AA89-B1F55B676ED3}"/>
    <cellStyle name="Comma 2 3 4 3 3 5 3" xfId="24702" xr:uid="{8EEBE7D0-9C77-4D6F-B804-086891F2DA9E}"/>
    <cellStyle name="Comma 2 3 4 3 3 6" xfId="39306" xr:uid="{3D65F841-58C5-43DE-8ADA-35DB77515E7A}"/>
    <cellStyle name="Comma 2 3 4 3 3 7" xfId="21052" xr:uid="{0A23AC5E-183F-4BF3-BE73-FA7D6A66BFFD}"/>
    <cellStyle name="Comma 2 3 4 3 4" xfId="2068" xr:uid="{DBCD7FDA-6864-401D-9849-BB0E8A045837}"/>
    <cellStyle name="Comma 2 3 4 3 4 2" xfId="16668" xr:uid="{2C6DF08C-A855-4092-9D27-47837D43D866}"/>
    <cellStyle name="Comma 2 3 4 3 4 2 2" xfId="53176" xr:uid="{40A6A6B1-E74C-4574-974D-385F5C88FBDA}"/>
    <cellStyle name="Comma 2 3 4 3 4 2 3" xfId="34922" xr:uid="{9DBCE68D-D5EF-48C7-824F-26ADB8BAC394}"/>
    <cellStyle name="Comma 2 3 4 3 4 3" xfId="13018" xr:uid="{4F88F95D-A229-4884-9447-C7876281BE29}"/>
    <cellStyle name="Comma 2 3 4 3 4 3 2" xfId="49526" xr:uid="{69FEA56B-B4B7-4F2F-B775-DEC35561D0D8}"/>
    <cellStyle name="Comma 2 3 4 3 4 3 3" xfId="31272" xr:uid="{149B4235-2D1C-40BE-AF4E-A514F60EFFAA}"/>
    <cellStyle name="Comma 2 3 4 3 4 4" xfId="9368" xr:uid="{C0DEE7C7-ACDE-486C-87A2-2FF39B944671}"/>
    <cellStyle name="Comma 2 3 4 3 4 4 2" xfId="45876" xr:uid="{44DF6055-9EB9-42B6-93F8-E62407C8787A}"/>
    <cellStyle name="Comma 2 3 4 3 4 4 3" xfId="27622" xr:uid="{42BE275C-9971-408E-9173-A7BF93A67501}"/>
    <cellStyle name="Comma 2 3 4 3 4 5" xfId="5718" xr:uid="{BB2B399E-255B-41EB-AE6B-B1BFCD9EF114}"/>
    <cellStyle name="Comma 2 3 4 3 4 5 2" xfId="42226" xr:uid="{C5168B74-146F-45CF-916A-D15A65CD2CD5}"/>
    <cellStyle name="Comma 2 3 4 3 4 5 3" xfId="23972" xr:uid="{747FD049-AACF-4584-A64E-1A80EDCAA8CB}"/>
    <cellStyle name="Comma 2 3 4 3 4 6" xfId="38576" xr:uid="{768A1D4A-C53B-422A-87DF-B72139ECA476}"/>
    <cellStyle name="Comma 2 3 4 3 4 7" xfId="20322" xr:uid="{9E468A70-23BF-4DE1-9EC6-2B122E563C77}"/>
    <cellStyle name="Comma 2 3 4 3 5" xfId="1338" xr:uid="{7EC7F60D-E06E-44D0-A06E-85AF27E91E20}"/>
    <cellStyle name="Comma 2 3 4 3 5 2" xfId="15938" xr:uid="{9CA79730-11DF-4058-AD93-84508DB9567B}"/>
    <cellStyle name="Comma 2 3 4 3 5 2 2" xfId="52446" xr:uid="{0DC2B171-30AC-4BA5-8073-023A019BB213}"/>
    <cellStyle name="Comma 2 3 4 3 5 2 3" xfId="34192" xr:uid="{63CBF7AB-FCA8-4012-BC8D-1BA007E5FA54}"/>
    <cellStyle name="Comma 2 3 4 3 5 3" xfId="12288" xr:uid="{3CC41462-AB94-4504-9747-7564F3853F86}"/>
    <cellStyle name="Comma 2 3 4 3 5 3 2" xfId="48796" xr:uid="{00A4B4C8-E661-47C7-BE6C-7D45E0D06C8D}"/>
    <cellStyle name="Comma 2 3 4 3 5 3 3" xfId="30542" xr:uid="{CE09A8A1-9903-4AF6-8BF0-F2432C8116EF}"/>
    <cellStyle name="Comma 2 3 4 3 5 4" xfId="8638" xr:uid="{0CB370EE-34B5-4FE8-A810-44B7519F6E74}"/>
    <cellStyle name="Comma 2 3 4 3 5 4 2" xfId="45146" xr:uid="{0AA681EC-F690-408B-A726-654DA747060E}"/>
    <cellStyle name="Comma 2 3 4 3 5 4 3" xfId="26892" xr:uid="{DD1A158F-E35B-4A94-93DB-952C29092C6E}"/>
    <cellStyle name="Comma 2 3 4 3 5 5" xfId="4988" xr:uid="{B6C01C0F-49CB-4EE2-9B62-C87070632C92}"/>
    <cellStyle name="Comma 2 3 4 3 5 5 2" xfId="41496" xr:uid="{647AA8B9-E108-4F0F-BA7F-18B55BF33AD2}"/>
    <cellStyle name="Comma 2 3 4 3 5 5 3" xfId="23242" xr:uid="{13CCA1EC-5FBF-4114-BC03-982AB987E5C8}"/>
    <cellStyle name="Comma 2 3 4 3 5 6" xfId="37846" xr:uid="{CE93B4A4-7790-417D-979C-90A63FCB2205}"/>
    <cellStyle name="Comma 2 3 4 3 5 7" xfId="19592" xr:uid="{D96CB251-A358-43BD-BB41-A1376158BB4A}"/>
    <cellStyle name="Comma 2 3 4 3 6" xfId="15208" xr:uid="{9F8756FD-A021-4ABE-801D-A859F0F80D35}"/>
    <cellStyle name="Comma 2 3 4 3 6 2" xfId="51716" xr:uid="{28D9DF55-56D2-49C6-9A46-207EDF8BC95A}"/>
    <cellStyle name="Comma 2 3 4 3 6 3" xfId="33462" xr:uid="{5C3429C9-DEB8-453B-914C-6D451C1F9D0F}"/>
    <cellStyle name="Comma 2 3 4 3 7" xfId="11558" xr:uid="{DB046C10-C206-45CF-8538-1D2399B110F3}"/>
    <cellStyle name="Comma 2 3 4 3 7 2" xfId="48066" xr:uid="{9388E3D4-E8A4-4C65-A2BA-2C45BDBE6A58}"/>
    <cellStyle name="Comma 2 3 4 3 7 3" xfId="29812" xr:uid="{0A3C0021-9FFC-4FFF-B1BC-19680A0BC264}"/>
    <cellStyle name="Comma 2 3 4 3 8" xfId="7908" xr:uid="{C8E16AD1-41FC-4854-9236-2120D728575B}"/>
    <cellStyle name="Comma 2 3 4 3 8 2" xfId="44416" xr:uid="{95ABA75E-DBE6-4712-BDDB-AC065B9BB757}"/>
    <cellStyle name="Comma 2 3 4 3 8 3" xfId="26162" xr:uid="{341B71F5-548E-4DEB-8A99-632DFF559AA7}"/>
    <cellStyle name="Comma 2 3 4 3 9" xfId="4258" xr:uid="{ADFA4CAF-7E0A-42F9-85B6-65D8AE5F1AA6}"/>
    <cellStyle name="Comma 2 3 4 3 9 2" xfId="40766" xr:uid="{9001C919-9C5B-4096-A4B5-A010480435DC}"/>
    <cellStyle name="Comma 2 3 4 3 9 3" xfId="22512" xr:uid="{CA5474B1-60DE-4362-9ED3-AC3FBB0E42A0}"/>
    <cellStyle name="Comma 2 3 4 4" xfId="504" xr:uid="{FD37D076-87BE-4E9A-9C75-0F6D062BC966}"/>
    <cellStyle name="Comma 2 3 4 4 10" xfId="37012" xr:uid="{A0F365E6-3DA7-4721-BCBB-47BB93CD457D}"/>
    <cellStyle name="Comma 2 3 4 4 11" xfId="18758" xr:uid="{2AE54D8D-4CF5-402C-96DE-DE0BB0246F7C}"/>
    <cellStyle name="Comma 2 3 4 4 2" xfId="3424" xr:uid="{63A98ACC-0F52-40C7-BC5C-985002AEFA67}"/>
    <cellStyle name="Comma 2 3 4 4 2 2" xfId="18024" xr:uid="{A36B81C1-7D66-4996-844A-F42EEAF1D3C5}"/>
    <cellStyle name="Comma 2 3 4 4 2 2 2" xfId="54532" xr:uid="{3AB21850-2666-4538-B666-680CEC39045A}"/>
    <cellStyle name="Comma 2 3 4 4 2 2 3" xfId="36278" xr:uid="{3AFCABA6-3D46-4424-8135-5A78F3452640}"/>
    <cellStyle name="Comma 2 3 4 4 2 3" xfId="14374" xr:uid="{D479D8A3-7422-4802-A4AE-FD446923CF5B}"/>
    <cellStyle name="Comma 2 3 4 4 2 3 2" xfId="50882" xr:uid="{55B5526C-EFA6-468B-AEF9-90AA107A6AE4}"/>
    <cellStyle name="Comma 2 3 4 4 2 3 3" xfId="32628" xr:uid="{78E211EC-C35D-4B40-A127-2E6A749FEDEE}"/>
    <cellStyle name="Comma 2 3 4 4 2 4" xfId="10724" xr:uid="{30214366-A44E-47E3-84C4-3AD0AB4C9DBF}"/>
    <cellStyle name="Comma 2 3 4 4 2 4 2" xfId="47232" xr:uid="{B2D2E74E-7F1C-4CA4-AD91-ACED1942F0BC}"/>
    <cellStyle name="Comma 2 3 4 4 2 4 3" xfId="28978" xr:uid="{E566B3D1-1707-456A-9E90-27A7F032D134}"/>
    <cellStyle name="Comma 2 3 4 4 2 5" xfId="7074" xr:uid="{C58D54D2-7ADA-4C5A-8524-9EB59DCD8455}"/>
    <cellStyle name="Comma 2 3 4 4 2 5 2" xfId="43582" xr:uid="{F19E8464-8A30-4F59-BE80-B58EA4357CA2}"/>
    <cellStyle name="Comma 2 3 4 4 2 5 3" xfId="25328" xr:uid="{294B653C-CF0F-4AE0-8207-4F1F836F673B}"/>
    <cellStyle name="Comma 2 3 4 4 2 6" xfId="39932" xr:uid="{E632349C-2992-4596-B42D-8E6C501A43D2}"/>
    <cellStyle name="Comma 2 3 4 4 2 7" xfId="21678" xr:uid="{FF266810-050A-4602-9D63-0D47A3087587}"/>
    <cellStyle name="Comma 2 3 4 4 3" xfId="2694" xr:uid="{FD38789B-9E9E-425C-9206-3FE45B428AD4}"/>
    <cellStyle name="Comma 2 3 4 4 3 2" xfId="17294" xr:uid="{2CFAFB71-3B4B-4E2D-BC67-ED3DE1B46E8D}"/>
    <cellStyle name="Comma 2 3 4 4 3 2 2" xfId="53802" xr:uid="{9A5C7F29-BE51-4E98-B808-3C78F712D539}"/>
    <cellStyle name="Comma 2 3 4 4 3 2 3" xfId="35548" xr:uid="{A6B0418D-960D-4E53-9C5E-F620F64D2E3A}"/>
    <cellStyle name="Comma 2 3 4 4 3 3" xfId="13644" xr:uid="{F962D73B-93E8-4BAF-8C5C-3BA647C3AC88}"/>
    <cellStyle name="Comma 2 3 4 4 3 3 2" xfId="50152" xr:uid="{CD4187B4-22D2-4074-A862-E7770141A557}"/>
    <cellStyle name="Comma 2 3 4 4 3 3 3" xfId="31898" xr:uid="{59F18C06-843E-47CB-BCA8-63EC5C7B88C8}"/>
    <cellStyle name="Comma 2 3 4 4 3 4" xfId="9994" xr:uid="{E91C6EB1-EBCB-4FB5-A2F4-B38986BEC25D}"/>
    <cellStyle name="Comma 2 3 4 4 3 4 2" xfId="46502" xr:uid="{4372B08F-6A81-4B7F-9F61-63D2ED995F33}"/>
    <cellStyle name="Comma 2 3 4 4 3 4 3" xfId="28248" xr:uid="{7C3443CB-983A-44C3-AFBF-AD81CEB44EC0}"/>
    <cellStyle name="Comma 2 3 4 4 3 5" xfId="6344" xr:uid="{12DFCDE2-A694-45CB-BFE6-8F88C7722AD0}"/>
    <cellStyle name="Comma 2 3 4 4 3 5 2" xfId="42852" xr:uid="{7AFB392F-4279-4441-8456-4EA5C375F5A1}"/>
    <cellStyle name="Comma 2 3 4 4 3 5 3" xfId="24598" xr:uid="{DB0B2E5F-0B0A-43D0-A82B-3E47077B496C}"/>
    <cellStyle name="Comma 2 3 4 4 3 6" xfId="39202" xr:uid="{671E219F-757D-4D8E-8386-3E1C2E5B91DD}"/>
    <cellStyle name="Comma 2 3 4 4 3 7" xfId="20948" xr:uid="{BA1CE7FC-2D07-4820-AF12-9AEE8B423798}"/>
    <cellStyle name="Comma 2 3 4 4 4" xfId="1964" xr:uid="{0AB7EE31-E02C-40A3-AD13-D48C94F14A0E}"/>
    <cellStyle name="Comma 2 3 4 4 4 2" xfId="16564" xr:uid="{BD74D7F5-BDC9-423A-BDD4-CAB88F957046}"/>
    <cellStyle name="Comma 2 3 4 4 4 2 2" xfId="53072" xr:uid="{F23AFD00-B8D0-419D-8AA5-10854147D813}"/>
    <cellStyle name="Comma 2 3 4 4 4 2 3" xfId="34818" xr:uid="{C169F69B-9D10-413B-9219-75C118905DA6}"/>
    <cellStyle name="Comma 2 3 4 4 4 3" xfId="12914" xr:uid="{CE51E5A8-BDC0-4943-BAFE-8DB6ED59D7F9}"/>
    <cellStyle name="Comma 2 3 4 4 4 3 2" xfId="49422" xr:uid="{9E09ABBE-1E89-4E1B-AFB9-6418CAD73D89}"/>
    <cellStyle name="Comma 2 3 4 4 4 3 3" xfId="31168" xr:uid="{2F890726-329D-4DA2-88E4-3DEBECB040E1}"/>
    <cellStyle name="Comma 2 3 4 4 4 4" xfId="9264" xr:uid="{714AF571-E91A-4D8F-812F-B30B94EB9CD7}"/>
    <cellStyle name="Comma 2 3 4 4 4 4 2" xfId="45772" xr:uid="{E9B2494C-8A61-45D1-9E34-DFB040F4CA8B}"/>
    <cellStyle name="Comma 2 3 4 4 4 4 3" xfId="27518" xr:uid="{3256ECDD-C216-427C-B1AA-A9A5172C1A7B}"/>
    <cellStyle name="Comma 2 3 4 4 4 5" xfId="5614" xr:uid="{7DDB7B04-DB72-4BB5-B806-8AF6E9AA7E6B}"/>
    <cellStyle name="Comma 2 3 4 4 4 5 2" xfId="42122" xr:uid="{DB9A57E7-2FB7-4B0B-8EDE-43D0C7DDDDCD}"/>
    <cellStyle name="Comma 2 3 4 4 4 5 3" xfId="23868" xr:uid="{FEA9D1AA-B5CE-4FB3-9E27-2CCCAC1FCDD4}"/>
    <cellStyle name="Comma 2 3 4 4 4 6" xfId="38472" xr:uid="{452FC413-A352-45E8-A4FD-03B63B4CDEA5}"/>
    <cellStyle name="Comma 2 3 4 4 4 7" xfId="20218" xr:uid="{1B0A045B-457C-4621-8F1A-433B620A1CEC}"/>
    <cellStyle name="Comma 2 3 4 4 5" xfId="1234" xr:uid="{70AADB8D-1D31-480E-B407-C7DD132B15CC}"/>
    <cellStyle name="Comma 2 3 4 4 5 2" xfId="15834" xr:uid="{F0505ABF-0D19-4518-9FB7-251A7A145A8C}"/>
    <cellStyle name="Comma 2 3 4 4 5 2 2" xfId="52342" xr:uid="{4AA05005-0D08-46E8-B4A5-279890BC69B5}"/>
    <cellStyle name="Comma 2 3 4 4 5 2 3" xfId="34088" xr:uid="{312904C8-AFC6-4F96-83E8-D4218D66DE78}"/>
    <cellStyle name="Comma 2 3 4 4 5 3" xfId="12184" xr:uid="{3999C755-3ADC-4FA8-893B-D5A4D6640882}"/>
    <cellStyle name="Comma 2 3 4 4 5 3 2" xfId="48692" xr:uid="{ABFD3B36-49C4-4F95-92D7-6CD4CB81D556}"/>
    <cellStyle name="Comma 2 3 4 4 5 3 3" xfId="30438" xr:uid="{C28B22F4-4B18-447C-A692-AC24EDFA8D10}"/>
    <cellStyle name="Comma 2 3 4 4 5 4" xfId="8534" xr:uid="{47D3E788-1FC2-48D3-AB05-77103A229E75}"/>
    <cellStyle name="Comma 2 3 4 4 5 4 2" xfId="45042" xr:uid="{FAC6CA77-AFD2-49E7-AD9D-26362B307ABE}"/>
    <cellStyle name="Comma 2 3 4 4 5 4 3" xfId="26788" xr:uid="{B5E687C9-E898-4AC2-8F40-34B41247062B}"/>
    <cellStyle name="Comma 2 3 4 4 5 5" xfId="4884" xr:uid="{D76B80D8-247A-4283-A197-E4C286CA8180}"/>
    <cellStyle name="Comma 2 3 4 4 5 5 2" xfId="41392" xr:uid="{A2208F57-936D-4938-9BA8-78A3866E2B12}"/>
    <cellStyle name="Comma 2 3 4 4 5 5 3" xfId="23138" xr:uid="{F3855E31-D651-443A-8D70-9273A3082FB4}"/>
    <cellStyle name="Comma 2 3 4 4 5 6" xfId="37742" xr:uid="{73CA84BF-C727-4AB9-AC86-CDEFB6B5F997}"/>
    <cellStyle name="Comma 2 3 4 4 5 7" xfId="19488" xr:uid="{DD28B6F7-FEC1-4250-A1B5-6F1C9ED01CA5}"/>
    <cellStyle name="Comma 2 3 4 4 6" xfId="15104" xr:uid="{B6016545-A3F6-4372-BA51-0FE4EFE576E1}"/>
    <cellStyle name="Comma 2 3 4 4 6 2" xfId="51612" xr:uid="{7BF29B4A-72EB-4771-971D-B404283F31C7}"/>
    <cellStyle name="Comma 2 3 4 4 6 3" xfId="33358" xr:uid="{B174DC62-3295-4C66-B690-B97A005B2591}"/>
    <cellStyle name="Comma 2 3 4 4 7" xfId="11454" xr:uid="{66968D8C-E9AB-410C-A83E-7B83D9E24D42}"/>
    <cellStyle name="Comma 2 3 4 4 7 2" xfId="47962" xr:uid="{FBCE356C-0503-4849-9B94-D1C3450C971B}"/>
    <cellStyle name="Comma 2 3 4 4 7 3" xfId="29708" xr:uid="{2854AA31-9B93-4CD9-876D-5330AED95D97}"/>
    <cellStyle name="Comma 2 3 4 4 8" xfId="7804" xr:uid="{F879A312-FC49-478E-9785-89D4587BBC2C}"/>
    <cellStyle name="Comma 2 3 4 4 8 2" xfId="44312" xr:uid="{120C9AEE-7BA6-4977-A901-37D529F7F2C0}"/>
    <cellStyle name="Comma 2 3 4 4 8 3" xfId="26058" xr:uid="{80439BCA-12EC-4E20-89C5-3A529FB56F7F}"/>
    <cellStyle name="Comma 2 3 4 4 9" xfId="4154" xr:uid="{35CACC6A-41A3-4C5B-B04B-0828F20BD63F}"/>
    <cellStyle name="Comma 2 3 4 4 9 2" xfId="40662" xr:uid="{D595D6BE-7447-4EFF-9BCF-CAC4B15A4990}"/>
    <cellStyle name="Comma 2 3 4 4 9 3" xfId="22408" xr:uid="{B8A0074E-1B59-4274-B718-2B1E3DF863CA}"/>
    <cellStyle name="Comma 2 3 4 5" xfId="400" xr:uid="{1B73A8DA-B7ED-4BF8-A615-95BD9161A872}"/>
    <cellStyle name="Comma 2 3 4 5 10" xfId="36908" xr:uid="{50106781-46B7-49D2-B308-B8B68F1DF09E}"/>
    <cellStyle name="Comma 2 3 4 5 11" xfId="18654" xr:uid="{07D16072-C4C1-4AE4-8690-BACB5DE4FA1A}"/>
    <cellStyle name="Comma 2 3 4 5 2" xfId="3320" xr:uid="{09F0503E-3125-4982-8BE5-4282E06758E8}"/>
    <cellStyle name="Comma 2 3 4 5 2 2" xfId="17920" xr:uid="{9A717696-761D-46CB-8032-8CE7D45BE39E}"/>
    <cellStyle name="Comma 2 3 4 5 2 2 2" xfId="54428" xr:uid="{A96B34EA-A3AE-47AF-B8B7-E2CBCD77F24F}"/>
    <cellStyle name="Comma 2 3 4 5 2 2 3" xfId="36174" xr:uid="{F04DB32F-07B8-4BC4-A67A-06E150EBF296}"/>
    <cellStyle name="Comma 2 3 4 5 2 3" xfId="14270" xr:uid="{C9792A5E-DBE9-4235-BF1A-B33F2741E0A7}"/>
    <cellStyle name="Comma 2 3 4 5 2 3 2" xfId="50778" xr:uid="{FD3A8102-2D43-439A-99BE-107A3079C42A}"/>
    <cellStyle name="Comma 2 3 4 5 2 3 3" xfId="32524" xr:uid="{93EF732B-A435-4B9E-8DC6-D8CD48AA949F}"/>
    <cellStyle name="Comma 2 3 4 5 2 4" xfId="10620" xr:uid="{A10780DD-D2E0-4BB3-AF79-CB106B1CBA2C}"/>
    <cellStyle name="Comma 2 3 4 5 2 4 2" xfId="47128" xr:uid="{32CD479A-DD1F-4BD6-B645-2B4F3ECA82EB}"/>
    <cellStyle name="Comma 2 3 4 5 2 4 3" xfId="28874" xr:uid="{3F53D38A-8542-4099-A708-C379A30B1ACB}"/>
    <cellStyle name="Comma 2 3 4 5 2 5" xfId="6970" xr:uid="{BCD91F98-4C6F-4C76-977B-834FB372186D}"/>
    <cellStyle name="Comma 2 3 4 5 2 5 2" xfId="43478" xr:uid="{F8B5EDB6-BC61-41A5-96E2-860BC0E3D44C}"/>
    <cellStyle name="Comma 2 3 4 5 2 5 3" xfId="25224" xr:uid="{9B23607F-0E0D-4273-85D0-958C4D919E0D}"/>
    <cellStyle name="Comma 2 3 4 5 2 6" xfId="39828" xr:uid="{BC587E86-1666-454D-9FB9-2206B5DD1F11}"/>
    <cellStyle name="Comma 2 3 4 5 2 7" xfId="21574" xr:uid="{7EB5542F-3B71-411F-941A-165A60A4298E}"/>
    <cellStyle name="Comma 2 3 4 5 3" xfId="2590" xr:uid="{573652DB-EDFA-4D9B-8F4B-A705242C0131}"/>
    <cellStyle name="Comma 2 3 4 5 3 2" xfId="17190" xr:uid="{9922C8B7-8A09-4DD0-81B7-E36A2209C509}"/>
    <cellStyle name="Comma 2 3 4 5 3 2 2" xfId="53698" xr:uid="{EB27DC8F-F201-47BD-AFBA-DE087928585A}"/>
    <cellStyle name="Comma 2 3 4 5 3 2 3" xfId="35444" xr:uid="{3057BBC9-F8FC-4F8F-8D47-5F8AF1F24C8D}"/>
    <cellStyle name="Comma 2 3 4 5 3 3" xfId="13540" xr:uid="{4B4E30B9-930B-48F6-B8A7-CEC06B562C37}"/>
    <cellStyle name="Comma 2 3 4 5 3 3 2" xfId="50048" xr:uid="{F4397E24-EBBC-4CBF-9B45-04734EBEA975}"/>
    <cellStyle name="Comma 2 3 4 5 3 3 3" xfId="31794" xr:uid="{2A08108B-EC28-4C3D-86F2-EE402039AD72}"/>
    <cellStyle name="Comma 2 3 4 5 3 4" xfId="9890" xr:uid="{CD0DE057-47C2-44E1-93CD-BF56287B3B82}"/>
    <cellStyle name="Comma 2 3 4 5 3 4 2" xfId="46398" xr:uid="{46F305EA-FFF4-4136-AFE4-86C227B57407}"/>
    <cellStyle name="Comma 2 3 4 5 3 4 3" xfId="28144" xr:uid="{FC3EE738-2141-47A0-93CF-94E60528293F}"/>
    <cellStyle name="Comma 2 3 4 5 3 5" xfId="6240" xr:uid="{C9FC2434-9436-48A9-972E-758D578A8E11}"/>
    <cellStyle name="Comma 2 3 4 5 3 5 2" xfId="42748" xr:uid="{539EE066-9145-43EF-B995-154C6748BD68}"/>
    <cellStyle name="Comma 2 3 4 5 3 5 3" xfId="24494" xr:uid="{08A45AC8-45E6-4167-8DB5-620B66EB1E87}"/>
    <cellStyle name="Comma 2 3 4 5 3 6" xfId="39098" xr:uid="{D73803C7-5F5B-4DF5-9EF0-7E7158E960B0}"/>
    <cellStyle name="Comma 2 3 4 5 3 7" xfId="20844" xr:uid="{F1CCD196-9117-4273-8103-74A3C7F7F8C1}"/>
    <cellStyle name="Comma 2 3 4 5 4" xfId="1860" xr:uid="{B061E819-0120-4DDC-A569-B2231601E4F2}"/>
    <cellStyle name="Comma 2 3 4 5 4 2" xfId="16460" xr:uid="{F47CBFA4-F4D3-4742-B28F-0EEC3242AD85}"/>
    <cellStyle name="Comma 2 3 4 5 4 2 2" xfId="52968" xr:uid="{CA1DA818-24F0-4AB5-B215-AFA74C6E4736}"/>
    <cellStyle name="Comma 2 3 4 5 4 2 3" xfId="34714" xr:uid="{B6E5BA4F-9B76-4452-AAE2-A53B489421BE}"/>
    <cellStyle name="Comma 2 3 4 5 4 3" xfId="12810" xr:uid="{D3DA7B47-800C-456B-92DE-104C84EF871C}"/>
    <cellStyle name="Comma 2 3 4 5 4 3 2" xfId="49318" xr:uid="{B7666D85-5638-4ACC-B95D-B405789E650A}"/>
    <cellStyle name="Comma 2 3 4 5 4 3 3" xfId="31064" xr:uid="{3C6409F8-24B1-45F2-925D-82406B973319}"/>
    <cellStyle name="Comma 2 3 4 5 4 4" xfId="9160" xr:uid="{564A63D2-023B-4965-AC2C-48A8E81CB036}"/>
    <cellStyle name="Comma 2 3 4 5 4 4 2" xfId="45668" xr:uid="{CABC1463-1BEF-49AC-AD73-F50D05A2983A}"/>
    <cellStyle name="Comma 2 3 4 5 4 4 3" xfId="27414" xr:uid="{A8E87A19-3F81-418A-8DBA-0FD48926E306}"/>
    <cellStyle name="Comma 2 3 4 5 4 5" xfId="5510" xr:uid="{8EC777B1-355D-44A4-8885-ED7ACBBCD92B}"/>
    <cellStyle name="Comma 2 3 4 5 4 5 2" xfId="42018" xr:uid="{02D7C299-6899-4BB7-9A4D-93C1A66EF6CA}"/>
    <cellStyle name="Comma 2 3 4 5 4 5 3" xfId="23764" xr:uid="{B6712DF3-0E22-442A-9D7B-0B95652373E8}"/>
    <cellStyle name="Comma 2 3 4 5 4 6" xfId="38368" xr:uid="{670AE8F7-C151-4A41-B314-E1ACA9A0E23D}"/>
    <cellStyle name="Comma 2 3 4 5 4 7" xfId="20114" xr:uid="{C3848AEA-1DF0-4EC3-9736-7A71731EABE0}"/>
    <cellStyle name="Comma 2 3 4 5 5" xfId="1130" xr:uid="{61FE6F8E-A55B-4B85-9E86-D04FA9BEF8B7}"/>
    <cellStyle name="Comma 2 3 4 5 5 2" xfId="15730" xr:uid="{AA80EAE0-439D-4ADD-BBF8-C66A9C37C636}"/>
    <cellStyle name="Comma 2 3 4 5 5 2 2" xfId="52238" xr:uid="{64BACB02-7CC0-42D0-9E69-54661FFF9B88}"/>
    <cellStyle name="Comma 2 3 4 5 5 2 3" xfId="33984" xr:uid="{EDDD49E2-81C0-4F3F-A741-375D001812E1}"/>
    <cellStyle name="Comma 2 3 4 5 5 3" xfId="12080" xr:uid="{3E9185D5-564B-4EBB-9CAE-87BEA74FC4CA}"/>
    <cellStyle name="Comma 2 3 4 5 5 3 2" xfId="48588" xr:uid="{8ABAE101-6522-4C8B-AA0A-4AC5C8F8847C}"/>
    <cellStyle name="Comma 2 3 4 5 5 3 3" xfId="30334" xr:uid="{E8C3E968-F821-434B-BDF5-C0AFB4D99C43}"/>
    <cellStyle name="Comma 2 3 4 5 5 4" xfId="8430" xr:uid="{D1368049-BA04-4869-B11B-9AB0CECDBE79}"/>
    <cellStyle name="Comma 2 3 4 5 5 4 2" xfId="44938" xr:uid="{2345F608-9F1D-4AE5-9C71-27F5FAB62E01}"/>
    <cellStyle name="Comma 2 3 4 5 5 4 3" xfId="26684" xr:uid="{4BD1E523-2B44-43F8-9C47-8FAFDF44CEC4}"/>
    <cellStyle name="Comma 2 3 4 5 5 5" xfId="4780" xr:uid="{5360EFA0-0A6A-4379-9BF8-54370F75D72F}"/>
    <cellStyle name="Comma 2 3 4 5 5 5 2" xfId="41288" xr:uid="{8860435F-E0D8-41C8-9846-EBF3F6863948}"/>
    <cellStyle name="Comma 2 3 4 5 5 5 3" xfId="23034" xr:uid="{17BED408-032D-4185-8AB0-9EF9EA6271FC}"/>
    <cellStyle name="Comma 2 3 4 5 5 6" xfId="37638" xr:uid="{ECCF2F27-6D95-43CB-9D73-24B0387E98B2}"/>
    <cellStyle name="Comma 2 3 4 5 5 7" xfId="19384" xr:uid="{3A85FA0C-1883-4789-804C-05FAFF8FFE3A}"/>
    <cellStyle name="Comma 2 3 4 5 6" xfId="15000" xr:uid="{213C4FF3-4389-428A-8536-B67AF7837A07}"/>
    <cellStyle name="Comma 2 3 4 5 6 2" xfId="51508" xr:uid="{BFC480B3-792D-42E9-82E9-C5ED2E6CD174}"/>
    <cellStyle name="Comma 2 3 4 5 6 3" xfId="33254" xr:uid="{12BB9EC7-23F7-4A03-95CF-4052E14ACD92}"/>
    <cellStyle name="Comma 2 3 4 5 7" xfId="11350" xr:uid="{2B83A361-CB08-4257-A5E9-D959F89E41E9}"/>
    <cellStyle name="Comma 2 3 4 5 7 2" xfId="47858" xr:uid="{D09373BE-88B3-4BD2-A1CD-3F9D4E96B1D6}"/>
    <cellStyle name="Comma 2 3 4 5 7 3" xfId="29604" xr:uid="{1DDC5F3E-7BAA-4F80-8442-CFC32013134C}"/>
    <cellStyle name="Comma 2 3 4 5 8" xfId="7700" xr:uid="{7115A81B-00C2-45F9-A7E5-A9A6DB9DE868}"/>
    <cellStyle name="Comma 2 3 4 5 8 2" xfId="44208" xr:uid="{4D39A6AC-B62D-4407-8670-087E719F8B5E}"/>
    <cellStyle name="Comma 2 3 4 5 8 3" xfId="25954" xr:uid="{AF3DDE61-3687-4F3D-BA28-AA4C9770EBB8}"/>
    <cellStyle name="Comma 2 3 4 5 9" xfId="4050" xr:uid="{D6E528D0-7153-4229-9500-0E5B9119729D}"/>
    <cellStyle name="Comma 2 3 4 5 9 2" xfId="40558" xr:uid="{AFABA884-90F9-48A1-90D2-56B774F25A31}"/>
    <cellStyle name="Comma 2 3 4 5 9 3" xfId="22304" xr:uid="{9FE23DE8-DE96-44B8-ACE3-1DE1795827F8}"/>
    <cellStyle name="Comma 2 3 4 6" xfId="296" xr:uid="{9E6FF882-4546-48C5-AA37-6CF3A49F6E91}"/>
    <cellStyle name="Comma 2 3 4 6 10" xfId="36804" xr:uid="{7C9376C4-56E9-49D5-BE69-C26063187C37}"/>
    <cellStyle name="Comma 2 3 4 6 11" xfId="18550" xr:uid="{0BB7F97C-E3C9-4B44-9B12-553C2D2440E2}"/>
    <cellStyle name="Comma 2 3 4 6 2" xfId="3216" xr:uid="{527213E1-D304-4335-B562-39B5E0C9B60F}"/>
    <cellStyle name="Comma 2 3 4 6 2 2" xfId="17816" xr:uid="{055C7B0F-B2BB-4A15-965B-034B69631456}"/>
    <cellStyle name="Comma 2 3 4 6 2 2 2" xfId="54324" xr:uid="{63704F69-349C-4115-B2E8-1661ABB01AF6}"/>
    <cellStyle name="Comma 2 3 4 6 2 2 3" xfId="36070" xr:uid="{86B290AC-51F6-461B-9D9A-C7E94BC24B5C}"/>
    <cellStyle name="Comma 2 3 4 6 2 3" xfId="14166" xr:uid="{D5D8EFBB-3E24-4E4B-A28D-6AF355545C5F}"/>
    <cellStyle name="Comma 2 3 4 6 2 3 2" xfId="50674" xr:uid="{5B16DC11-E4B7-4CE5-86FC-6A5DB8514E85}"/>
    <cellStyle name="Comma 2 3 4 6 2 3 3" xfId="32420" xr:uid="{FDCB92E6-85C1-4801-A951-358D809D83FA}"/>
    <cellStyle name="Comma 2 3 4 6 2 4" xfId="10516" xr:uid="{4803A681-3C1E-47D7-ADAA-F8B9B2961029}"/>
    <cellStyle name="Comma 2 3 4 6 2 4 2" xfId="47024" xr:uid="{0169A760-ADC4-49E1-B8DB-04708E05A750}"/>
    <cellStyle name="Comma 2 3 4 6 2 4 3" xfId="28770" xr:uid="{C7D5F769-C122-459B-A9E0-2AB4D2770B4A}"/>
    <cellStyle name="Comma 2 3 4 6 2 5" xfId="6866" xr:uid="{5384C6AC-DAEE-4E2F-A1AB-C6B666E22844}"/>
    <cellStyle name="Comma 2 3 4 6 2 5 2" xfId="43374" xr:uid="{B031D2BA-05E8-4E74-8FD2-4D0C2C740ABD}"/>
    <cellStyle name="Comma 2 3 4 6 2 5 3" xfId="25120" xr:uid="{0877B3ED-6F44-4EF6-9778-7E4DA2FC8BDF}"/>
    <cellStyle name="Comma 2 3 4 6 2 6" xfId="39724" xr:uid="{AC21A099-B439-4184-ABCD-3E4DB494F136}"/>
    <cellStyle name="Comma 2 3 4 6 2 7" xfId="21470" xr:uid="{EF5763C9-B7C5-45FA-AB79-7835AF393E42}"/>
    <cellStyle name="Comma 2 3 4 6 3" xfId="2486" xr:uid="{5CFA43A5-A0E8-4646-8CAB-BC12AD06F831}"/>
    <cellStyle name="Comma 2 3 4 6 3 2" xfId="17086" xr:uid="{94C5F8E0-962A-4CC2-B035-800B10D5A49F}"/>
    <cellStyle name="Comma 2 3 4 6 3 2 2" xfId="53594" xr:uid="{208EE028-209F-4202-BCE6-D45C1826237A}"/>
    <cellStyle name="Comma 2 3 4 6 3 2 3" xfId="35340" xr:uid="{AAEDF7FE-A992-4BE4-82F0-E08953422464}"/>
    <cellStyle name="Comma 2 3 4 6 3 3" xfId="13436" xr:uid="{B63900DB-9152-4837-BC95-B2FC4FFF984C}"/>
    <cellStyle name="Comma 2 3 4 6 3 3 2" xfId="49944" xr:uid="{D79A3803-1B19-4F46-A6C0-5026F779D23B}"/>
    <cellStyle name="Comma 2 3 4 6 3 3 3" xfId="31690" xr:uid="{197304CA-2444-4F7B-9D8B-72429907327A}"/>
    <cellStyle name="Comma 2 3 4 6 3 4" xfId="9786" xr:uid="{6BCE7005-B76D-4D11-8143-55D49B5F0423}"/>
    <cellStyle name="Comma 2 3 4 6 3 4 2" xfId="46294" xr:uid="{13719FEC-2F45-4F8C-9C8B-69B6B1D81131}"/>
    <cellStyle name="Comma 2 3 4 6 3 4 3" xfId="28040" xr:uid="{FCD77AE7-318C-47C5-AD55-00136CBF2EAD}"/>
    <cellStyle name="Comma 2 3 4 6 3 5" xfId="6136" xr:uid="{C53E4113-6225-4999-8274-9E8710801838}"/>
    <cellStyle name="Comma 2 3 4 6 3 5 2" xfId="42644" xr:uid="{AAD9C77C-067E-4B2C-9260-66D1AF034384}"/>
    <cellStyle name="Comma 2 3 4 6 3 5 3" xfId="24390" xr:uid="{4829F1D0-8018-4315-947D-32BC46857C09}"/>
    <cellStyle name="Comma 2 3 4 6 3 6" xfId="38994" xr:uid="{87FBE427-5967-47B8-A3B3-EECFEDE96AB3}"/>
    <cellStyle name="Comma 2 3 4 6 3 7" xfId="20740" xr:uid="{E8813AFE-1A42-4402-8BC4-A7773E2E5F38}"/>
    <cellStyle name="Comma 2 3 4 6 4" xfId="1756" xr:uid="{9EEA0028-6B34-44B4-8CD6-02C64CAC9EB7}"/>
    <cellStyle name="Comma 2 3 4 6 4 2" xfId="16356" xr:uid="{37A05B02-A318-45DA-B384-8D69FA8048DD}"/>
    <cellStyle name="Comma 2 3 4 6 4 2 2" xfId="52864" xr:uid="{C18E080D-4AC3-464A-BEFC-5F30F3ED4860}"/>
    <cellStyle name="Comma 2 3 4 6 4 2 3" xfId="34610" xr:uid="{BF3E5C92-7A9D-4F6B-86ED-7F100D69E1BD}"/>
    <cellStyle name="Comma 2 3 4 6 4 3" xfId="12706" xr:uid="{9789A1E9-1725-4555-A9CE-4DAFC8E5C2F6}"/>
    <cellStyle name="Comma 2 3 4 6 4 3 2" xfId="49214" xr:uid="{AFA8BFFA-3408-42AE-8DB1-CBCFFFB91344}"/>
    <cellStyle name="Comma 2 3 4 6 4 3 3" xfId="30960" xr:uid="{DF8FCA33-C0AA-4576-A2E1-61D7C326CADC}"/>
    <cellStyle name="Comma 2 3 4 6 4 4" xfId="9056" xr:uid="{DAD2C65A-ABF4-4427-BC4A-AA0C4C277546}"/>
    <cellStyle name="Comma 2 3 4 6 4 4 2" xfId="45564" xr:uid="{B2F26E69-6E21-49EA-9D1B-02E5CF4268AA}"/>
    <cellStyle name="Comma 2 3 4 6 4 4 3" xfId="27310" xr:uid="{D4F076A8-38A3-4EBA-9A73-BD747EAD5E40}"/>
    <cellStyle name="Comma 2 3 4 6 4 5" xfId="5406" xr:uid="{20C178ED-8DD7-46E0-BEF6-0E34C66210B3}"/>
    <cellStyle name="Comma 2 3 4 6 4 5 2" xfId="41914" xr:uid="{8D71CA06-A389-4960-A32D-9AC4E7B7F4E8}"/>
    <cellStyle name="Comma 2 3 4 6 4 5 3" xfId="23660" xr:uid="{2B016804-D7C8-4B14-8A25-C72AB6A95BC0}"/>
    <cellStyle name="Comma 2 3 4 6 4 6" xfId="38264" xr:uid="{BE02AF78-33B8-40C5-9D5D-F6D8DD4C0D9F}"/>
    <cellStyle name="Comma 2 3 4 6 4 7" xfId="20010" xr:uid="{4331C0CB-DC6C-4CD0-9C3F-740A2F438A98}"/>
    <cellStyle name="Comma 2 3 4 6 5" xfId="1026" xr:uid="{45059F08-704B-4720-BE7C-20482D724EFB}"/>
    <cellStyle name="Comma 2 3 4 6 5 2" xfId="15626" xr:uid="{7E9F359A-C318-4F35-814F-57F5EC56A1E9}"/>
    <cellStyle name="Comma 2 3 4 6 5 2 2" xfId="52134" xr:uid="{9BF8CBD1-63BA-4485-8782-82CAC4969D16}"/>
    <cellStyle name="Comma 2 3 4 6 5 2 3" xfId="33880" xr:uid="{A8CE8E37-AD86-4221-915D-65179B61767A}"/>
    <cellStyle name="Comma 2 3 4 6 5 3" xfId="11976" xr:uid="{3EA9BC22-BB75-4CAD-9975-A49F8EC76EA4}"/>
    <cellStyle name="Comma 2 3 4 6 5 3 2" xfId="48484" xr:uid="{64D7D79D-A97E-4723-B8D1-49AC864E9B2E}"/>
    <cellStyle name="Comma 2 3 4 6 5 3 3" xfId="30230" xr:uid="{32247A21-ECD1-4B06-86D4-E257FFFF1C04}"/>
    <cellStyle name="Comma 2 3 4 6 5 4" xfId="8326" xr:uid="{8DF6A603-512B-4090-A6D8-6D5093237E71}"/>
    <cellStyle name="Comma 2 3 4 6 5 4 2" xfId="44834" xr:uid="{9EA52C5C-7504-43A0-B636-05A45C19AB9D}"/>
    <cellStyle name="Comma 2 3 4 6 5 4 3" xfId="26580" xr:uid="{8240C079-55F0-420D-B1B4-FE78D978F232}"/>
    <cellStyle name="Comma 2 3 4 6 5 5" xfId="4676" xr:uid="{DE643C09-B5EE-4C95-B268-DA65F0D9ECEE}"/>
    <cellStyle name="Comma 2 3 4 6 5 5 2" xfId="41184" xr:uid="{8774DA27-003A-406A-B5BF-FEFB7997D9EC}"/>
    <cellStyle name="Comma 2 3 4 6 5 5 3" xfId="22930" xr:uid="{6DDBCBE4-BD7A-43B5-8DA1-10ADBAA6C6FC}"/>
    <cellStyle name="Comma 2 3 4 6 5 6" xfId="37534" xr:uid="{A955CD85-A48C-4ABE-B395-3302EDF46D4C}"/>
    <cellStyle name="Comma 2 3 4 6 5 7" xfId="19280" xr:uid="{DFB78ACB-0DC6-40E8-B2FD-5B872F6F2404}"/>
    <cellStyle name="Comma 2 3 4 6 6" xfId="14896" xr:uid="{1D135F11-F980-494B-BDDE-2C04D5222474}"/>
    <cellStyle name="Comma 2 3 4 6 6 2" xfId="51404" xr:uid="{97D52211-AB0D-4510-A129-4CC2BBD66630}"/>
    <cellStyle name="Comma 2 3 4 6 6 3" xfId="33150" xr:uid="{63E88ED1-9FEE-467A-8EB4-A05EEEFD62E9}"/>
    <cellStyle name="Comma 2 3 4 6 7" xfId="11246" xr:uid="{65C42245-AD75-4F51-92B5-863E20047774}"/>
    <cellStyle name="Comma 2 3 4 6 7 2" xfId="47754" xr:uid="{BFA77D51-B60C-4684-AE91-B0B069FB7935}"/>
    <cellStyle name="Comma 2 3 4 6 7 3" xfId="29500" xr:uid="{E5A49693-6796-4B96-B845-55309D96360E}"/>
    <cellStyle name="Comma 2 3 4 6 8" xfId="7596" xr:uid="{11DA0ADA-2E13-4368-83CD-D09E385C6E9A}"/>
    <cellStyle name="Comma 2 3 4 6 8 2" xfId="44104" xr:uid="{B8BD8B94-EF8F-4645-A841-9488D4D19E6D}"/>
    <cellStyle name="Comma 2 3 4 6 8 3" xfId="25850" xr:uid="{B7885DD3-ECF5-4FF2-BBEF-4B506F16E3B3}"/>
    <cellStyle name="Comma 2 3 4 6 9" xfId="3946" xr:uid="{740AD8BD-F6CD-4324-B6AF-9E501FBC5302}"/>
    <cellStyle name="Comma 2 3 4 6 9 2" xfId="40454" xr:uid="{18DA86F8-03A2-4E4C-B574-7FF536A72546}"/>
    <cellStyle name="Comma 2 3 4 6 9 3" xfId="22200" xr:uid="{C78573DF-6157-48CF-A74C-84EAF4ED714D}"/>
    <cellStyle name="Comma 2 3 4 7" xfId="192" xr:uid="{C861B416-8214-4C69-A0BD-DDA5F98F553B}"/>
    <cellStyle name="Comma 2 3 4 7 10" xfId="36700" xr:uid="{6A0B2789-3687-4D39-9981-1580B6073ED6}"/>
    <cellStyle name="Comma 2 3 4 7 11" xfId="18446" xr:uid="{2D669B8F-FF9C-4A5E-B97B-4CA965EA7782}"/>
    <cellStyle name="Comma 2 3 4 7 2" xfId="3112" xr:uid="{DA1237F1-F87F-4B66-8325-8DDEEC1419BD}"/>
    <cellStyle name="Comma 2 3 4 7 2 2" xfId="17712" xr:uid="{3130529D-FB41-41AE-B8BC-B3ECB6B92846}"/>
    <cellStyle name="Comma 2 3 4 7 2 2 2" xfId="54220" xr:uid="{CE5349EC-8FDB-48D4-988C-93B6AF1A412F}"/>
    <cellStyle name="Comma 2 3 4 7 2 2 3" xfId="35966" xr:uid="{E5D52392-F0D8-42B8-84A2-EDE2FA7F7847}"/>
    <cellStyle name="Comma 2 3 4 7 2 3" xfId="14062" xr:uid="{08F9E675-F1EE-4FC6-9E3A-DD4B3D780CC5}"/>
    <cellStyle name="Comma 2 3 4 7 2 3 2" xfId="50570" xr:uid="{7A93EAA1-F073-406E-8D12-BEDEFF83BADA}"/>
    <cellStyle name="Comma 2 3 4 7 2 3 3" xfId="32316" xr:uid="{5C08269B-7280-4A2D-B31A-0D306342FD15}"/>
    <cellStyle name="Comma 2 3 4 7 2 4" xfId="10412" xr:uid="{6A1AE448-4C46-4424-B955-7EB282D40291}"/>
    <cellStyle name="Comma 2 3 4 7 2 4 2" xfId="46920" xr:uid="{F545E9B4-DDB3-4FAB-BCF1-5B17F797AE00}"/>
    <cellStyle name="Comma 2 3 4 7 2 4 3" xfId="28666" xr:uid="{7FFA500F-2776-499E-A656-3C08F88B285C}"/>
    <cellStyle name="Comma 2 3 4 7 2 5" xfId="6762" xr:uid="{7C55A95E-5B7E-48E8-8CDC-684FE4B32CF2}"/>
    <cellStyle name="Comma 2 3 4 7 2 5 2" xfId="43270" xr:uid="{3D8FEE83-92FB-476D-8B22-1D4401B02070}"/>
    <cellStyle name="Comma 2 3 4 7 2 5 3" xfId="25016" xr:uid="{26AEBB87-1847-42E6-815D-02EE8F30D2D8}"/>
    <cellStyle name="Comma 2 3 4 7 2 6" xfId="39620" xr:uid="{92AD2B5E-2FDB-4A48-B63F-89E5DD0FA3D4}"/>
    <cellStyle name="Comma 2 3 4 7 2 7" xfId="21366" xr:uid="{4C5F79D9-7B39-4706-BCEA-02938B58CF77}"/>
    <cellStyle name="Comma 2 3 4 7 3" xfId="2382" xr:uid="{CB709375-0045-44EE-AFFE-BB45788F4C17}"/>
    <cellStyle name="Comma 2 3 4 7 3 2" xfId="16982" xr:uid="{9DA9ED2B-DC8B-404C-8B26-DE1E9AD541BB}"/>
    <cellStyle name="Comma 2 3 4 7 3 2 2" xfId="53490" xr:uid="{1A465BEE-6073-4D55-AF9C-AC797F627887}"/>
    <cellStyle name="Comma 2 3 4 7 3 2 3" xfId="35236" xr:uid="{99B91B74-B2BF-4E26-9EDE-5E8B054221C9}"/>
    <cellStyle name="Comma 2 3 4 7 3 3" xfId="13332" xr:uid="{0A3DAF48-66FD-4395-AEAA-AB222A49EA78}"/>
    <cellStyle name="Comma 2 3 4 7 3 3 2" xfId="49840" xr:uid="{2B36F76A-24E4-4F8F-BE88-D4673D5615FE}"/>
    <cellStyle name="Comma 2 3 4 7 3 3 3" xfId="31586" xr:uid="{20C13AB9-7257-4CF2-94B1-3CAAC4981F77}"/>
    <cellStyle name="Comma 2 3 4 7 3 4" xfId="9682" xr:uid="{843C1824-06C6-4979-A3AD-171CACAEB74E}"/>
    <cellStyle name="Comma 2 3 4 7 3 4 2" xfId="46190" xr:uid="{51B0D8F0-FE68-4AE9-95CE-9C89EAFFA14C}"/>
    <cellStyle name="Comma 2 3 4 7 3 4 3" xfId="27936" xr:uid="{8E50274A-234B-4006-B269-7BE54E4BE9F4}"/>
    <cellStyle name="Comma 2 3 4 7 3 5" xfId="6032" xr:uid="{1B9513C5-F69E-4639-9A73-9A606FAC2DD5}"/>
    <cellStyle name="Comma 2 3 4 7 3 5 2" xfId="42540" xr:uid="{A17333CA-6440-44E1-8E78-522A2AF57E8F}"/>
    <cellStyle name="Comma 2 3 4 7 3 5 3" xfId="24286" xr:uid="{5E3AD9FA-065C-4A22-B135-594F7A055377}"/>
    <cellStyle name="Comma 2 3 4 7 3 6" xfId="38890" xr:uid="{C88660D3-6804-4C8B-879E-848CA3543635}"/>
    <cellStyle name="Comma 2 3 4 7 3 7" xfId="20636" xr:uid="{FC0CAFFB-DDEE-4DD7-B350-00CDC7DB378B}"/>
    <cellStyle name="Comma 2 3 4 7 4" xfId="1652" xr:uid="{A782D437-5BFF-420F-AE58-52B5D87C9320}"/>
    <cellStyle name="Comma 2 3 4 7 4 2" xfId="16252" xr:uid="{0F79C139-6846-49DB-A2A6-508D727EF451}"/>
    <cellStyle name="Comma 2 3 4 7 4 2 2" xfId="52760" xr:uid="{68ADAB21-2D06-4C12-A6E5-30549B35429C}"/>
    <cellStyle name="Comma 2 3 4 7 4 2 3" xfId="34506" xr:uid="{AC7A12D8-89C2-47EF-9B32-418A23172ACB}"/>
    <cellStyle name="Comma 2 3 4 7 4 3" xfId="12602" xr:uid="{2BDA5930-AC36-41A0-87CD-A63CB819CE12}"/>
    <cellStyle name="Comma 2 3 4 7 4 3 2" xfId="49110" xr:uid="{F5F88E1A-D1ED-427E-A046-06AE51B21B04}"/>
    <cellStyle name="Comma 2 3 4 7 4 3 3" xfId="30856" xr:uid="{94B351CF-17D9-4C6F-B360-B7138AF343FC}"/>
    <cellStyle name="Comma 2 3 4 7 4 4" xfId="8952" xr:uid="{4319E360-82CB-44EC-B4A3-260D69BB7E59}"/>
    <cellStyle name="Comma 2 3 4 7 4 4 2" xfId="45460" xr:uid="{81698A64-BFFD-4516-A2B3-6B4FE0BB7D60}"/>
    <cellStyle name="Comma 2 3 4 7 4 4 3" xfId="27206" xr:uid="{F7E72D67-7062-4560-BC18-8CCDB650F66A}"/>
    <cellStyle name="Comma 2 3 4 7 4 5" xfId="5302" xr:uid="{2D3BC59B-207C-4332-AA6F-9787EC8E69B9}"/>
    <cellStyle name="Comma 2 3 4 7 4 5 2" xfId="41810" xr:uid="{726E4043-C515-43B1-BF8B-EC4E25AEF247}"/>
    <cellStyle name="Comma 2 3 4 7 4 5 3" xfId="23556" xr:uid="{11DEF2BF-2A0E-4085-86FA-414678D5DB06}"/>
    <cellStyle name="Comma 2 3 4 7 4 6" xfId="38160" xr:uid="{B514A232-B9BC-4348-B6A5-3F34F03BB849}"/>
    <cellStyle name="Comma 2 3 4 7 4 7" xfId="19906" xr:uid="{CDB6458B-373A-45FC-B7BC-E170026221C0}"/>
    <cellStyle name="Comma 2 3 4 7 5" xfId="922" xr:uid="{2CB46D5E-5749-437D-91F7-7DDE6BE0AD84}"/>
    <cellStyle name="Comma 2 3 4 7 5 2" xfId="15522" xr:uid="{7548CFEB-9165-4491-A385-CBFC741B48D8}"/>
    <cellStyle name="Comma 2 3 4 7 5 2 2" xfId="52030" xr:uid="{5D14E1F5-C212-444A-A017-C9FD2DA06A5E}"/>
    <cellStyle name="Comma 2 3 4 7 5 2 3" xfId="33776" xr:uid="{9770A2FD-2987-47D9-AD8B-CBD88A1F21EA}"/>
    <cellStyle name="Comma 2 3 4 7 5 3" xfId="11872" xr:uid="{8FD651C9-DCF6-4BE7-9DDB-5FE9E58B503A}"/>
    <cellStyle name="Comma 2 3 4 7 5 3 2" xfId="48380" xr:uid="{D4383E37-310A-435D-84E9-FC955699987B}"/>
    <cellStyle name="Comma 2 3 4 7 5 3 3" xfId="30126" xr:uid="{19B574F4-09C6-41AD-A79B-1EC0F76CAA0E}"/>
    <cellStyle name="Comma 2 3 4 7 5 4" xfId="8222" xr:uid="{CB06B2F1-8818-4474-8041-D7412BA7A6EA}"/>
    <cellStyle name="Comma 2 3 4 7 5 4 2" xfId="44730" xr:uid="{39BF6052-1822-4FBA-99CA-2ABF9D6CD47C}"/>
    <cellStyle name="Comma 2 3 4 7 5 4 3" xfId="26476" xr:uid="{E7D3831D-7109-4D8A-B0EC-8EC9BF4F4938}"/>
    <cellStyle name="Comma 2 3 4 7 5 5" xfId="4572" xr:uid="{F02B7F14-63F3-40E6-BB8A-0EE53C7BFD6A}"/>
    <cellStyle name="Comma 2 3 4 7 5 5 2" xfId="41080" xr:uid="{B22DAA4E-0317-4F62-99C4-DC7723690227}"/>
    <cellStyle name="Comma 2 3 4 7 5 5 3" xfId="22826" xr:uid="{4FD71CCA-E4DE-44B9-89FF-50EC55E39B3C}"/>
    <cellStyle name="Comma 2 3 4 7 5 6" xfId="37430" xr:uid="{0B0B09D5-44FF-4D70-8E89-6562987B3B4D}"/>
    <cellStyle name="Comma 2 3 4 7 5 7" xfId="19176" xr:uid="{5CC67FF4-8D35-4891-BF92-BF0CC50B3BA4}"/>
    <cellStyle name="Comma 2 3 4 7 6" xfId="14792" xr:uid="{EAF9F7B1-EF18-4CA8-9DC6-CC32C0CFC125}"/>
    <cellStyle name="Comma 2 3 4 7 6 2" xfId="51300" xr:uid="{89332BEA-688D-49FF-B2FB-DC83F87C51E4}"/>
    <cellStyle name="Comma 2 3 4 7 6 3" xfId="33046" xr:uid="{201A633C-91F6-4B34-B0D5-EA0356E842EF}"/>
    <cellStyle name="Comma 2 3 4 7 7" xfId="11142" xr:uid="{C1E63DD1-39A9-40E8-B3A9-928D59092BA3}"/>
    <cellStyle name="Comma 2 3 4 7 7 2" xfId="47650" xr:uid="{57108079-7D52-456C-B0C4-51FFC07364F2}"/>
    <cellStyle name="Comma 2 3 4 7 7 3" xfId="29396" xr:uid="{695FBF4B-7CE4-4F27-B88D-8C03DD339507}"/>
    <cellStyle name="Comma 2 3 4 7 8" xfId="7492" xr:uid="{CB50B94E-7E7E-443B-9D95-85D14AC25D24}"/>
    <cellStyle name="Comma 2 3 4 7 8 2" xfId="44000" xr:uid="{896B0CC9-84E1-4EC3-B73E-274C430AB6AD}"/>
    <cellStyle name="Comma 2 3 4 7 8 3" xfId="25746" xr:uid="{13A462A1-4BCA-4338-A93F-4BE464BB28CC}"/>
    <cellStyle name="Comma 2 3 4 7 9" xfId="3842" xr:uid="{884180F5-7E95-42E1-A579-42E5E31ADFCF}"/>
    <cellStyle name="Comma 2 3 4 7 9 2" xfId="40350" xr:uid="{D817DABE-391E-47A8-B962-3E6191C21D7A}"/>
    <cellStyle name="Comma 2 3 4 7 9 3" xfId="22096" xr:uid="{EA6883E4-5F88-46CA-BCC4-3476D2EC86D7}"/>
    <cellStyle name="Comma 2 3 4 8" xfId="3008" xr:uid="{702646BD-96B7-4EC1-BA19-4C592EAD0448}"/>
    <cellStyle name="Comma 2 3 4 8 2" xfId="17608" xr:uid="{6588C975-F989-4809-AAEC-BD192BE3CFB6}"/>
    <cellStyle name="Comma 2 3 4 8 2 2" xfId="54116" xr:uid="{5A1CBEBF-00A6-48AA-BF73-2CD0A95930AB}"/>
    <cellStyle name="Comma 2 3 4 8 2 3" xfId="35862" xr:uid="{F9843270-C184-46EE-B241-373434506E3A}"/>
    <cellStyle name="Comma 2 3 4 8 3" xfId="13958" xr:uid="{6BE35E1F-8EDC-4A59-8C2E-3A68EBC23319}"/>
    <cellStyle name="Comma 2 3 4 8 3 2" xfId="50466" xr:uid="{FA3F2146-E853-4E3C-AB2B-354DF2D14CC9}"/>
    <cellStyle name="Comma 2 3 4 8 3 3" xfId="32212" xr:uid="{D4269467-AECC-456C-BD70-26D973B46B62}"/>
    <cellStyle name="Comma 2 3 4 8 4" xfId="10308" xr:uid="{F20C6080-D15A-48FD-B492-60469A2DA8DC}"/>
    <cellStyle name="Comma 2 3 4 8 4 2" xfId="46816" xr:uid="{0C53DEBA-7208-4060-83F3-E5A0B2DD59A7}"/>
    <cellStyle name="Comma 2 3 4 8 4 3" xfId="28562" xr:uid="{EC09D1DE-F529-4043-AB48-2ED0FC9D9A74}"/>
    <cellStyle name="Comma 2 3 4 8 5" xfId="6658" xr:uid="{22987C7C-A42F-4812-80CD-80A576537603}"/>
    <cellStyle name="Comma 2 3 4 8 5 2" xfId="43166" xr:uid="{A40361C7-6DBB-4569-AA2D-E8ECA08B9BFD}"/>
    <cellStyle name="Comma 2 3 4 8 5 3" xfId="24912" xr:uid="{F675DDC1-3265-415E-B946-EB0BA7B4B8A3}"/>
    <cellStyle name="Comma 2 3 4 8 6" xfId="39516" xr:uid="{1955AB8B-54F1-465C-A1B0-6FA9549BAD0D}"/>
    <cellStyle name="Comma 2 3 4 8 7" xfId="21262" xr:uid="{45A32948-26BF-4654-BC0A-2B3F271AAFC5}"/>
    <cellStyle name="Comma 2 3 4 9" xfId="2278" xr:uid="{56E9F231-210D-45A7-B520-D13A6709DC73}"/>
    <cellStyle name="Comma 2 3 4 9 2" xfId="16878" xr:uid="{BB2D904A-F9CD-419C-B2D6-56DC8D617756}"/>
    <cellStyle name="Comma 2 3 4 9 2 2" xfId="53386" xr:uid="{4076F057-BF5A-44A2-B827-FD93E7283B44}"/>
    <cellStyle name="Comma 2 3 4 9 2 3" xfId="35132" xr:uid="{6F8EC8B6-C32C-4C60-A6B2-92967A937D10}"/>
    <cellStyle name="Comma 2 3 4 9 3" xfId="13228" xr:uid="{ADC97073-D3E2-4D6F-9685-2989880B262D}"/>
    <cellStyle name="Comma 2 3 4 9 3 2" xfId="49736" xr:uid="{42C1D97B-390F-4D00-AA1D-E3BE1FCE8032}"/>
    <cellStyle name="Comma 2 3 4 9 3 3" xfId="31482" xr:uid="{65EF47AB-B213-4C44-80B5-02769971D924}"/>
    <cellStyle name="Comma 2 3 4 9 4" xfId="9578" xr:uid="{12BA41D4-5417-42D0-8CC0-FE2C856577E2}"/>
    <cellStyle name="Comma 2 3 4 9 4 2" xfId="46086" xr:uid="{033DD7B2-4471-4CEE-AF87-4B84639250C6}"/>
    <cellStyle name="Comma 2 3 4 9 4 3" xfId="27832" xr:uid="{EFF0907F-70D0-4C41-BC25-F7E2637990FC}"/>
    <cellStyle name="Comma 2 3 4 9 5" xfId="5928" xr:uid="{CEA30E17-C8EC-4563-8A89-B0F71F38EF17}"/>
    <cellStyle name="Comma 2 3 4 9 5 2" xfId="42436" xr:uid="{FA8000A7-4454-4F8A-8629-C5BEB42A7164}"/>
    <cellStyle name="Comma 2 3 4 9 5 3" xfId="24182" xr:uid="{100E395B-CA10-433A-8D02-9C2B51CCE33F}"/>
    <cellStyle name="Comma 2 3 4 9 6" xfId="38786" xr:uid="{3D77B007-FD04-4D7A-8FB9-414432098F5D}"/>
    <cellStyle name="Comma 2 3 4 9 7" xfId="20532" xr:uid="{5749B603-9032-464B-8E70-C3A395B9179D}"/>
    <cellStyle name="Comma 2 3 5" xfId="50" xr:uid="{999D0C05-0853-4E3D-A89F-DE0B384A9B69}"/>
    <cellStyle name="Comma 2 3 5 10" xfId="1516" xr:uid="{4BB00F22-DE42-4B50-8351-B8E72A8A3CD5}"/>
    <cellStyle name="Comma 2 3 5 10 2" xfId="16116" xr:uid="{A0132DC9-80A3-43B6-89CC-3A3AFB58E16F}"/>
    <cellStyle name="Comma 2 3 5 10 2 2" xfId="52624" xr:uid="{496C10A1-167F-44EA-97A0-5A27D1BA953A}"/>
    <cellStyle name="Comma 2 3 5 10 2 3" xfId="34370" xr:uid="{B75B4A83-ABCC-40FE-B1DA-AE5D3253FC43}"/>
    <cellStyle name="Comma 2 3 5 10 3" xfId="12466" xr:uid="{801953E3-1AAB-4CAE-BAC0-E602C4C13E8D}"/>
    <cellStyle name="Comma 2 3 5 10 3 2" xfId="48974" xr:uid="{390B81C5-B86E-4C72-9522-2B59450A4FDA}"/>
    <cellStyle name="Comma 2 3 5 10 3 3" xfId="30720" xr:uid="{E0738E79-8466-43F7-81EA-129C75BC50D6}"/>
    <cellStyle name="Comma 2 3 5 10 4" xfId="8816" xr:uid="{44F70E43-1AFE-494C-9060-007A6F5B661D}"/>
    <cellStyle name="Comma 2 3 5 10 4 2" xfId="45324" xr:uid="{04E41054-302E-4243-B4DC-D978461C695B}"/>
    <cellStyle name="Comma 2 3 5 10 4 3" xfId="27070" xr:uid="{E66D5077-55AC-455F-84AD-E24AAD1C5DF2}"/>
    <cellStyle name="Comma 2 3 5 10 5" xfId="5166" xr:uid="{7F48EED8-4628-4B3E-B6FD-9FBD1DBED91B}"/>
    <cellStyle name="Comma 2 3 5 10 5 2" xfId="41674" xr:uid="{D2D22762-DD72-4B3C-BBD3-3D542D411BDA}"/>
    <cellStyle name="Comma 2 3 5 10 5 3" xfId="23420" xr:uid="{C896B6C5-1DED-4C3A-9030-02F48EFDB2F9}"/>
    <cellStyle name="Comma 2 3 5 10 6" xfId="38024" xr:uid="{EFEC3D01-4452-435F-891A-832F9C69254C}"/>
    <cellStyle name="Comma 2 3 5 10 7" xfId="19770" xr:uid="{6C1414E2-CBE6-4CF7-A832-CB2375A29C26}"/>
    <cellStyle name="Comma 2 3 5 11" xfId="786" xr:uid="{63D6DCB8-0844-450B-8F72-5FD1B9516ED4}"/>
    <cellStyle name="Comma 2 3 5 11 2" xfId="15386" xr:uid="{EE69A479-5B85-4940-B6D4-565B07DE4A12}"/>
    <cellStyle name="Comma 2 3 5 11 2 2" xfId="51894" xr:uid="{D6E03982-0937-4937-855A-0B5F6A2A82E6}"/>
    <cellStyle name="Comma 2 3 5 11 2 3" xfId="33640" xr:uid="{2EC5408F-31B2-44A4-8183-BA0452F6823A}"/>
    <cellStyle name="Comma 2 3 5 11 3" xfId="11736" xr:uid="{900F1562-2562-4D42-B49B-2E070F36AADD}"/>
    <cellStyle name="Comma 2 3 5 11 3 2" xfId="48244" xr:uid="{C7D0B9E3-09DA-49CC-9103-6B7C9A2887BC}"/>
    <cellStyle name="Comma 2 3 5 11 3 3" xfId="29990" xr:uid="{3C5BEEDE-D2B6-48C4-80C2-4902B4AD3D61}"/>
    <cellStyle name="Comma 2 3 5 11 4" xfId="8086" xr:uid="{280F5B61-3842-4DCB-A4F8-E42E0F813392}"/>
    <cellStyle name="Comma 2 3 5 11 4 2" xfId="44594" xr:uid="{B1894804-D5CA-4DB0-A0EF-B15EB2B454C9}"/>
    <cellStyle name="Comma 2 3 5 11 4 3" xfId="26340" xr:uid="{29077D98-8713-4747-ADB9-6218D1A4E4F0}"/>
    <cellStyle name="Comma 2 3 5 11 5" xfId="4436" xr:uid="{17D8C5A8-4C16-4FC3-A23D-9745C74F24F3}"/>
    <cellStyle name="Comma 2 3 5 11 5 2" xfId="40944" xr:uid="{41E06F6D-97A1-4819-A36E-3EFFBE5DCBBC}"/>
    <cellStyle name="Comma 2 3 5 11 5 3" xfId="22690" xr:uid="{6140486D-4CBD-4167-9A56-5FF1AFF4391E}"/>
    <cellStyle name="Comma 2 3 5 11 6" xfId="37294" xr:uid="{4FA77556-81B7-4F0A-87F1-099772B1DC7E}"/>
    <cellStyle name="Comma 2 3 5 11 7" xfId="19040" xr:uid="{8E49EB30-7F62-46B2-BEA2-B2280B795384}"/>
    <cellStyle name="Comma 2 3 5 12" xfId="14656" xr:uid="{3882F584-67DE-46D2-9E43-ADED2EF3F3F3}"/>
    <cellStyle name="Comma 2 3 5 12 2" xfId="51164" xr:uid="{BD98C4DF-45DC-477F-BA65-7F436897C54F}"/>
    <cellStyle name="Comma 2 3 5 12 3" xfId="32910" xr:uid="{72763453-1EA6-4959-8F0B-DB56E22D18AD}"/>
    <cellStyle name="Comma 2 3 5 13" xfId="11006" xr:uid="{6CC733D1-8D9D-4377-85A6-AFD0EED110CD}"/>
    <cellStyle name="Comma 2 3 5 13 2" xfId="47514" xr:uid="{32539077-F708-4252-996C-97A4B47D4335}"/>
    <cellStyle name="Comma 2 3 5 13 3" xfId="29260" xr:uid="{295E220D-CFD9-4D6A-927E-6BE8449BCD48}"/>
    <cellStyle name="Comma 2 3 5 14" xfId="7356" xr:uid="{A4C76188-BBD6-4BDD-8B85-D1A1AC03332D}"/>
    <cellStyle name="Comma 2 3 5 14 2" xfId="43864" xr:uid="{B087D109-06F1-4531-B1CF-5A98D026CA9A}"/>
    <cellStyle name="Comma 2 3 5 14 3" xfId="25610" xr:uid="{B44BAF43-1189-419A-8DCD-23A53A21E6D8}"/>
    <cellStyle name="Comma 2 3 5 15" xfId="3706" xr:uid="{C2E40248-C54C-44FC-A3F8-96A7E5EF2503}"/>
    <cellStyle name="Comma 2 3 5 15 2" xfId="40214" xr:uid="{EF917D33-C3E8-4B7E-9486-AAF624139FEA}"/>
    <cellStyle name="Comma 2 3 5 15 3" xfId="21960" xr:uid="{164F7100-6BD6-4F75-84A3-1D01EA1C44E4}"/>
    <cellStyle name="Comma 2 3 5 16" xfId="36564" xr:uid="{43D91D7D-737A-459B-91EA-37EA2F8603A4}"/>
    <cellStyle name="Comma 2 3 5 17" xfId="18310" xr:uid="{A2E7C856-2A42-4B67-BBBD-D60B1B5D635B}"/>
    <cellStyle name="Comma 2 3 5 2" xfId="680" xr:uid="{EB643AC5-D9F2-43DC-AA84-771C5904E9FD}"/>
    <cellStyle name="Comma 2 3 5 2 10" xfId="37188" xr:uid="{718870C6-2A10-4AEA-B355-4F8E6D4AD566}"/>
    <cellStyle name="Comma 2 3 5 2 11" xfId="18934" xr:uid="{FD64FC31-25C3-47D7-BE64-F7F95D2CADF0}"/>
    <cellStyle name="Comma 2 3 5 2 2" xfId="3600" xr:uid="{F3B8FA0E-F761-4E94-A59B-5BC4D698A4DB}"/>
    <cellStyle name="Comma 2 3 5 2 2 2" xfId="18200" xr:uid="{854662A6-EB3C-4596-AB2A-ABAAD7908B78}"/>
    <cellStyle name="Comma 2 3 5 2 2 2 2" xfId="54708" xr:uid="{AC3AEEB4-D887-4BD3-813E-54E00BC7474C}"/>
    <cellStyle name="Comma 2 3 5 2 2 2 3" xfId="36454" xr:uid="{B39ACC21-1637-4902-BD3E-8D55E3E94A35}"/>
    <cellStyle name="Comma 2 3 5 2 2 3" xfId="14550" xr:uid="{E64AA52A-2B65-47B5-8443-26B71307474F}"/>
    <cellStyle name="Comma 2 3 5 2 2 3 2" xfId="51058" xr:uid="{BA9D50C7-DEEA-4850-ADA8-C3674AB1660D}"/>
    <cellStyle name="Comma 2 3 5 2 2 3 3" xfId="32804" xr:uid="{ADFBBE57-1D7A-41DB-9D71-401824106CCE}"/>
    <cellStyle name="Comma 2 3 5 2 2 4" xfId="10900" xr:uid="{ADCC216D-125C-4C0C-A824-7FB075135A38}"/>
    <cellStyle name="Comma 2 3 5 2 2 4 2" xfId="47408" xr:uid="{C1FB5C7C-BC3E-4D31-BB27-095A012F0C26}"/>
    <cellStyle name="Comma 2 3 5 2 2 4 3" xfId="29154" xr:uid="{0926711B-E8CF-4462-87F6-E512B2C4843B}"/>
    <cellStyle name="Comma 2 3 5 2 2 5" xfId="7250" xr:uid="{F05FA1EE-F8AF-4F0B-B6EF-CAF99AFEE678}"/>
    <cellStyle name="Comma 2 3 5 2 2 5 2" xfId="43758" xr:uid="{09B26F34-647E-41DD-AF8A-19D170B3EC11}"/>
    <cellStyle name="Comma 2 3 5 2 2 5 3" xfId="25504" xr:uid="{3561B719-AD4D-403F-95D0-675FC63116C9}"/>
    <cellStyle name="Comma 2 3 5 2 2 6" xfId="40108" xr:uid="{9BEA68C6-B2A6-496D-B7ED-E9C0CF6BD1BF}"/>
    <cellStyle name="Comma 2 3 5 2 2 7" xfId="21854" xr:uid="{77C78B22-5534-45C8-83E6-DC3C78691352}"/>
    <cellStyle name="Comma 2 3 5 2 3" xfId="2870" xr:uid="{56EBEB80-82B3-4437-902E-F19D0DA4FF37}"/>
    <cellStyle name="Comma 2 3 5 2 3 2" xfId="17470" xr:uid="{B6CE13DB-9AAE-4157-91DE-58792882AE9B}"/>
    <cellStyle name="Comma 2 3 5 2 3 2 2" xfId="53978" xr:uid="{8ABFB34E-B7CE-4FBB-A8E8-9D4D41D77808}"/>
    <cellStyle name="Comma 2 3 5 2 3 2 3" xfId="35724" xr:uid="{F869C624-AE33-4971-9ED5-4DDA23098E51}"/>
    <cellStyle name="Comma 2 3 5 2 3 3" xfId="13820" xr:uid="{5A54502E-12CA-469C-BEE0-D1B173A2F504}"/>
    <cellStyle name="Comma 2 3 5 2 3 3 2" xfId="50328" xr:uid="{DD9154CF-4130-4F02-A86E-01D54EFBB130}"/>
    <cellStyle name="Comma 2 3 5 2 3 3 3" xfId="32074" xr:uid="{FC7D0E26-58DF-47BC-A07E-284F1B88070A}"/>
    <cellStyle name="Comma 2 3 5 2 3 4" xfId="10170" xr:uid="{36160EFA-4314-4A84-83E3-714B30855021}"/>
    <cellStyle name="Comma 2 3 5 2 3 4 2" xfId="46678" xr:uid="{EC716CB5-0B43-4B4F-A0D7-6A08EE2AFD51}"/>
    <cellStyle name="Comma 2 3 5 2 3 4 3" xfId="28424" xr:uid="{6DEBB18F-B8AD-4FA9-9C0F-C45F0890D006}"/>
    <cellStyle name="Comma 2 3 5 2 3 5" xfId="6520" xr:uid="{8C95F566-F5AE-41D9-9457-70ED553967B4}"/>
    <cellStyle name="Comma 2 3 5 2 3 5 2" xfId="43028" xr:uid="{1EF47D94-DB65-4F79-B330-30ABA6D41CD4}"/>
    <cellStyle name="Comma 2 3 5 2 3 5 3" xfId="24774" xr:uid="{D81C792C-1611-47E3-8227-ADC340473718}"/>
    <cellStyle name="Comma 2 3 5 2 3 6" xfId="39378" xr:uid="{40057410-F626-4134-9FB6-8E42D39B7150}"/>
    <cellStyle name="Comma 2 3 5 2 3 7" xfId="21124" xr:uid="{DAE8D9E3-B64A-417C-8EC3-7A77FE88C363}"/>
    <cellStyle name="Comma 2 3 5 2 4" xfId="2140" xr:uid="{BE1560BF-8644-4996-934F-91883D652F46}"/>
    <cellStyle name="Comma 2 3 5 2 4 2" xfId="16740" xr:uid="{6977A094-9AE1-4B20-96F5-B80B02E33C64}"/>
    <cellStyle name="Comma 2 3 5 2 4 2 2" xfId="53248" xr:uid="{8757DC0C-F471-4FDE-B50D-DBB5E1B225A8}"/>
    <cellStyle name="Comma 2 3 5 2 4 2 3" xfId="34994" xr:uid="{03EFD8A2-BCB2-4D04-B211-2E4EBD9FDEE1}"/>
    <cellStyle name="Comma 2 3 5 2 4 3" xfId="13090" xr:uid="{8BF0E454-CA40-41B0-B0BD-BA93AB846409}"/>
    <cellStyle name="Comma 2 3 5 2 4 3 2" xfId="49598" xr:uid="{E24E70B0-0D61-4CD9-8820-C25226DF23E1}"/>
    <cellStyle name="Comma 2 3 5 2 4 3 3" xfId="31344" xr:uid="{51D7E982-87E4-46BD-A87C-75056BB33E31}"/>
    <cellStyle name="Comma 2 3 5 2 4 4" xfId="9440" xr:uid="{2A0D6B04-0989-476C-BF32-7BAE8FED54B1}"/>
    <cellStyle name="Comma 2 3 5 2 4 4 2" xfId="45948" xr:uid="{BB196FB6-6D4C-4A0F-A06F-C4C1E1E7D0CF}"/>
    <cellStyle name="Comma 2 3 5 2 4 4 3" xfId="27694" xr:uid="{D3BF4B6C-0A3B-4812-B28B-30F68EC35C1B}"/>
    <cellStyle name="Comma 2 3 5 2 4 5" xfId="5790" xr:uid="{FF899DE7-FE42-49CD-A9F7-52167C4C91CF}"/>
    <cellStyle name="Comma 2 3 5 2 4 5 2" xfId="42298" xr:uid="{C77379E0-D063-49D4-876D-5918605901E2}"/>
    <cellStyle name="Comma 2 3 5 2 4 5 3" xfId="24044" xr:uid="{5610D3E6-A449-441F-8E5A-0204C865E6E9}"/>
    <cellStyle name="Comma 2 3 5 2 4 6" xfId="38648" xr:uid="{59D751F1-865E-41E5-BAE0-9EE1007F72ED}"/>
    <cellStyle name="Comma 2 3 5 2 4 7" xfId="20394" xr:uid="{D7849102-BB70-47C1-BD06-51A055DC8E04}"/>
    <cellStyle name="Comma 2 3 5 2 5" xfId="1410" xr:uid="{4A3C9CC1-B493-4C6C-92E8-0F1CF0CAD85F}"/>
    <cellStyle name="Comma 2 3 5 2 5 2" xfId="16010" xr:uid="{40A9FC46-715C-4C29-B68B-AC564A5E0D59}"/>
    <cellStyle name="Comma 2 3 5 2 5 2 2" xfId="52518" xr:uid="{464CA0A6-E645-409F-AC2C-13AE3A69315E}"/>
    <cellStyle name="Comma 2 3 5 2 5 2 3" xfId="34264" xr:uid="{C87CF375-1E9A-4B81-9954-D2B05E104F45}"/>
    <cellStyle name="Comma 2 3 5 2 5 3" xfId="12360" xr:uid="{4CEE9C95-3953-4603-B55A-935CE98019C0}"/>
    <cellStyle name="Comma 2 3 5 2 5 3 2" xfId="48868" xr:uid="{B8251E26-5900-4344-B84D-02E1D0C8CC0D}"/>
    <cellStyle name="Comma 2 3 5 2 5 3 3" xfId="30614" xr:uid="{1B10C7CF-E968-4253-AD2A-CD58E07F29A2}"/>
    <cellStyle name="Comma 2 3 5 2 5 4" xfId="8710" xr:uid="{9D3DC8FA-5CED-4920-B481-AD8E6714AB4B}"/>
    <cellStyle name="Comma 2 3 5 2 5 4 2" xfId="45218" xr:uid="{EB8394F1-1512-4143-8A3F-AED78B382BEF}"/>
    <cellStyle name="Comma 2 3 5 2 5 4 3" xfId="26964" xr:uid="{C14107BD-70F8-4AC1-A2FA-0642867B2C79}"/>
    <cellStyle name="Comma 2 3 5 2 5 5" xfId="5060" xr:uid="{A11BC23F-8318-4620-8FCE-187EFC3F0E40}"/>
    <cellStyle name="Comma 2 3 5 2 5 5 2" xfId="41568" xr:uid="{7F0C2267-B7D1-48A5-9A37-45DB1FA31D11}"/>
    <cellStyle name="Comma 2 3 5 2 5 5 3" xfId="23314" xr:uid="{0A3FEC7D-EBCA-45FF-A0F1-EC7AAC9BCC09}"/>
    <cellStyle name="Comma 2 3 5 2 5 6" xfId="37918" xr:uid="{74FB7F51-35A6-4F5E-B7A4-4EF9B1AC047F}"/>
    <cellStyle name="Comma 2 3 5 2 5 7" xfId="19664" xr:uid="{B594F957-5CE6-49D0-BEF8-5E957E665425}"/>
    <cellStyle name="Comma 2 3 5 2 6" xfId="15280" xr:uid="{860CB502-1095-43B8-922F-9704F63E49E4}"/>
    <cellStyle name="Comma 2 3 5 2 6 2" xfId="51788" xr:uid="{F1A1C029-8EBC-487B-8846-46C83AC40E47}"/>
    <cellStyle name="Comma 2 3 5 2 6 3" xfId="33534" xr:uid="{5D8AA122-F1C1-496D-8DDC-087C2E8EDF7A}"/>
    <cellStyle name="Comma 2 3 5 2 7" xfId="11630" xr:uid="{1B5469C2-8F64-44A6-9546-C52752ECA85E}"/>
    <cellStyle name="Comma 2 3 5 2 7 2" xfId="48138" xr:uid="{5B91435A-CEB4-4256-A97E-FAB49E31C321}"/>
    <cellStyle name="Comma 2 3 5 2 7 3" xfId="29884" xr:uid="{F1E7FF24-F1E2-4653-9476-A13E43D51D8A}"/>
    <cellStyle name="Comma 2 3 5 2 8" xfId="7980" xr:uid="{E2D68A94-AE40-4CDF-9040-F57B94E49CB5}"/>
    <cellStyle name="Comma 2 3 5 2 8 2" xfId="44488" xr:uid="{37D72C6E-D904-4FE4-AF45-0A9D6A8C1036}"/>
    <cellStyle name="Comma 2 3 5 2 8 3" xfId="26234" xr:uid="{D504D094-80E6-45DC-813F-14F602037A9E}"/>
    <cellStyle name="Comma 2 3 5 2 9" xfId="4330" xr:uid="{DAA69415-8531-4E3B-9167-D1FF1ADECB87}"/>
    <cellStyle name="Comma 2 3 5 2 9 2" xfId="40838" xr:uid="{806DE4B7-A7B6-4881-873C-0A8EDC140FB6}"/>
    <cellStyle name="Comma 2 3 5 2 9 3" xfId="22584" xr:uid="{59777A18-B54B-42B0-9439-A4505322A243}"/>
    <cellStyle name="Comma 2 3 5 3" xfId="576" xr:uid="{DB258FB3-C30A-489E-AC5E-6ABCEE532AE3}"/>
    <cellStyle name="Comma 2 3 5 3 10" xfId="37084" xr:uid="{345DD056-5462-4F0C-987D-61CC6922C694}"/>
    <cellStyle name="Comma 2 3 5 3 11" xfId="18830" xr:uid="{24025FF7-1452-42F3-A05B-B705903530A5}"/>
    <cellStyle name="Comma 2 3 5 3 2" xfId="3496" xr:uid="{D6DF4D21-D4E0-47ED-A0BE-B463317062C0}"/>
    <cellStyle name="Comma 2 3 5 3 2 2" xfId="18096" xr:uid="{00173859-334F-4E06-B3C2-40380B0A32B2}"/>
    <cellStyle name="Comma 2 3 5 3 2 2 2" xfId="54604" xr:uid="{6B68F7B9-1E64-4BEC-A134-553E63BC843D}"/>
    <cellStyle name="Comma 2 3 5 3 2 2 3" xfId="36350" xr:uid="{2DACC7AF-8A0B-49F0-ACD5-3D583BED8161}"/>
    <cellStyle name="Comma 2 3 5 3 2 3" xfId="14446" xr:uid="{07AA434D-06AC-47E1-A9F9-B0CA0E1DBF1B}"/>
    <cellStyle name="Comma 2 3 5 3 2 3 2" xfId="50954" xr:uid="{8FFD6952-99D3-44B7-85AA-0E8C270E0B17}"/>
    <cellStyle name="Comma 2 3 5 3 2 3 3" xfId="32700" xr:uid="{CB354DCF-FDD8-4549-A73D-1D078F2871BE}"/>
    <cellStyle name="Comma 2 3 5 3 2 4" xfId="10796" xr:uid="{F031D4CC-47F4-4589-BFC7-DE513D2D32B0}"/>
    <cellStyle name="Comma 2 3 5 3 2 4 2" xfId="47304" xr:uid="{DB9A2ECC-6FEB-463C-9845-84D4C6CF5199}"/>
    <cellStyle name="Comma 2 3 5 3 2 4 3" xfId="29050" xr:uid="{0C2D82A1-FB92-4E61-BA6A-D54720C33461}"/>
    <cellStyle name="Comma 2 3 5 3 2 5" xfId="7146" xr:uid="{15B56A94-EE63-4BA7-A350-730615FC6583}"/>
    <cellStyle name="Comma 2 3 5 3 2 5 2" xfId="43654" xr:uid="{09C490F6-64F5-4B31-B6B1-517995BCAC3B}"/>
    <cellStyle name="Comma 2 3 5 3 2 5 3" xfId="25400" xr:uid="{47C774FA-CF3D-438B-B697-17D8EC13783D}"/>
    <cellStyle name="Comma 2 3 5 3 2 6" xfId="40004" xr:uid="{D5291B0A-EC63-4DF3-8EAC-BFBB4C1F10E6}"/>
    <cellStyle name="Comma 2 3 5 3 2 7" xfId="21750" xr:uid="{7BAB2DF1-8BEF-440A-B2FB-93E35C2E582B}"/>
    <cellStyle name="Comma 2 3 5 3 3" xfId="2766" xr:uid="{1865EBDD-2C33-4042-B06B-E3EA3ABB8698}"/>
    <cellStyle name="Comma 2 3 5 3 3 2" xfId="17366" xr:uid="{8ADE0F68-4E83-444A-92F6-D447993A20CD}"/>
    <cellStyle name="Comma 2 3 5 3 3 2 2" xfId="53874" xr:uid="{E9B16F29-7884-4062-8F63-D474ABF94E83}"/>
    <cellStyle name="Comma 2 3 5 3 3 2 3" xfId="35620" xr:uid="{09BB1811-7D5B-4C2F-B0D3-665D8AAC90A8}"/>
    <cellStyle name="Comma 2 3 5 3 3 3" xfId="13716" xr:uid="{8F5CC5F6-3300-4133-9FB3-512C3DAF0F51}"/>
    <cellStyle name="Comma 2 3 5 3 3 3 2" xfId="50224" xr:uid="{3EF26830-96A6-4D97-8897-C5C909D35DFE}"/>
    <cellStyle name="Comma 2 3 5 3 3 3 3" xfId="31970" xr:uid="{5A972C0D-E622-451F-B43A-B756EFAA7D74}"/>
    <cellStyle name="Comma 2 3 5 3 3 4" xfId="10066" xr:uid="{6DE44EF4-6E12-478F-A1D2-65DE58839337}"/>
    <cellStyle name="Comma 2 3 5 3 3 4 2" xfId="46574" xr:uid="{48872FAD-4579-4FA8-806B-F59DDFE2B137}"/>
    <cellStyle name="Comma 2 3 5 3 3 4 3" xfId="28320" xr:uid="{D3BD2E49-5A08-4B49-8503-10D3E67D98ED}"/>
    <cellStyle name="Comma 2 3 5 3 3 5" xfId="6416" xr:uid="{167DCF3E-A5FD-4D58-A14F-3BAA5873AF3B}"/>
    <cellStyle name="Comma 2 3 5 3 3 5 2" xfId="42924" xr:uid="{B304359C-C5C8-4571-AE0E-9DC8D6708B74}"/>
    <cellStyle name="Comma 2 3 5 3 3 5 3" xfId="24670" xr:uid="{C97C3C3A-D0D9-4450-80FE-2EE516318AA3}"/>
    <cellStyle name="Comma 2 3 5 3 3 6" xfId="39274" xr:uid="{CA2D5749-A170-461E-8904-1974B09A02BA}"/>
    <cellStyle name="Comma 2 3 5 3 3 7" xfId="21020" xr:uid="{FE4B50A9-1F70-4F9D-BA87-4D9E46AACB1D}"/>
    <cellStyle name="Comma 2 3 5 3 4" xfId="2036" xr:uid="{2E5A8433-2611-40C2-BAB3-AC297ACE745B}"/>
    <cellStyle name="Comma 2 3 5 3 4 2" xfId="16636" xr:uid="{9E3F49DA-4C89-4353-9C19-A55766F16E50}"/>
    <cellStyle name="Comma 2 3 5 3 4 2 2" xfId="53144" xr:uid="{CF003501-465F-4663-A515-8DDF5D0056C4}"/>
    <cellStyle name="Comma 2 3 5 3 4 2 3" xfId="34890" xr:uid="{3EB3E47D-A545-4442-A97C-2DF87BF70D1A}"/>
    <cellStyle name="Comma 2 3 5 3 4 3" xfId="12986" xr:uid="{85CAA92F-E53E-4A31-8CA9-A1BBA5169622}"/>
    <cellStyle name="Comma 2 3 5 3 4 3 2" xfId="49494" xr:uid="{036193B5-D444-4E5E-9360-1D519EA1C311}"/>
    <cellStyle name="Comma 2 3 5 3 4 3 3" xfId="31240" xr:uid="{71D8EB8F-EA4F-44EC-A8D0-1FFA7568BFD9}"/>
    <cellStyle name="Comma 2 3 5 3 4 4" xfId="9336" xr:uid="{2B0F0229-EA39-41B5-8EE2-747D035F939C}"/>
    <cellStyle name="Comma 2 3 5 3 4 4 2" xfId="45844" xr:uid="{CA8F7153-04D9-4161-B569-73A1F8524DC1}"/>
    <cellStyle name="Comma 2 3 5 3 4 4 3" xfId="27590" xr:uid="{FDFD65EE-2151-42BF-BB0A-7342342C0D5A}"/>
    <cellStyle name="Comma 2 3 5 3 4 5" xfId="5686" xr:uid="{37AA4170-CC9B-4E40-96AA-0F2D696509A9}"/>
    <cellStyle name="Comma 2 3 5 3 4 5 2" xfId="42194" xr:uid="{0A6D7E7A-7E48-4BF4-801A-98AB520AD5D6}"/>
    <cellStyle name="Comma 2 3 5 3 4 5 3" xfId="23940" xr:uid="{295F986C-8CBE-4C62-8C6F-591EA84BFDD1}"/>
    <cellStyle name="Comma 2 3 5 3 4 6" xfId="38544" xr:uid="{B7732C7C-F580-4691-9232-86A450729C0D}"/>
    <cellStyle name="Comma 2 3 5 3 4 7" xfId="20290" xr:uid="{1C6BABBD-DB2F-4EF0-B82A-58993689F9F0}"/>
    <cellStyle name="Comma 2 3 5 3 5" xfId="1306" xr:uid="{ECE8582A-938C-43D3-B6D4-63A177672D1F}"/>
    <cellStyle name="Comma 2 3 5 3 5 2" xfId="15906" xr:uid="{E3C97144-30BA-49A4-80E1-2B6EF70AC1D8}"/>
    <cellStyle name="Comma 2 3 5 3 5 2 2" xfId="52414" xr:uid="{A4ECEE01-1806-4F41-BF72-6082EF416003}"/>
    <cellStyle name="Comma 2 3 5 3 5 2 3" xfId="34160" xr:uid="{10534753-45E6-48FE-A928-DD867F2ED0E6}"/>
    <cellStyle name="Comma 2 3 5 3 5 3" xfId="12256" xr:uid="{010F29AC-BB05-4D72-AD54-F30A1E24B0AD}"/>
    <cellStyle name="Comma 2 3 5 3 5 3 2" xfId="48764" xr:uid="{8B6C3F27-20D2-4FD8-BF71-337B385AD091}"/>
    <cellStyle name="Comma 2 3 5 3 5 3 3" xfId="30510" xr:uid="{FD1811F4-3218-4C1F-88CC-32D11D5201A4}"/>
    <cellStyle name="Comma 2 3 5 3 5 4" xfId="8606" xr:uid="{D59295F8-7FD8-45DC-B05D-A556EB702655}"/>
    <cellStyle name="Comma 2 3 5 3 5 4 2" xfId="45114" xr:uid="{9C433687-6459-442B-8306-2D50B023CE23}"/>
    <cellStyle name="Comma 2 3 5 3 5 4 3" xfId="26860" xr:uid="{55456553-160A-400F-A151-36424F0B7C71}"/>
    <cellStyle name="Comma 2 3 5 3 5 5" xfId="4956" xr:uid="{24D75E7D-1F3B-4A28-BBEF-27EE220565A8}"/>
    <cellStyle name="Comma 2 3 5 3 5 5 2" xfId="41464" xr:uid="{86C1ED3A-FBF7-4E82-AFDF-8209EA3190AC}"/>
    <cellStyle name="Comma 2 3 5 3 5 5 3" xfId="23210" xr:uid="{46C2EAE4-5473-4CCE-97F1-BFDD74CE9BEE}"/>
    <cellStyle name="Comma 2 3 5 3 5 6" xfId="37814" xr:uid="{A6A56A54-7863-4CAB-BFF4-DB735D86E1A3}"/>
    <cellStyle name="Comma 2 3 5 3 5 7" xfId="19560" xr:uid="{C12D9681-8299-4E9B-9B66-8300FAFC5EE1}"/>
    <cellStyle name="Comma 2 3 5 3 6" xfId="15176" xr:uid="{D340BEF9-CBD0-4528-93FD-96E6AD76586C}"/>
    <cellStyle name="Comma 2 3 5 3 6 2" xfId="51684" xr:uid="{239EDB51-8571-439A-8030-E73D202A03B4}"/>
    <cellStyle name="Comma 2 3 5 3 6 3" xfId="33430" xr:uid="{2C2981E7-4B14-430D-91C8-CA294C9DCC07}"/>
    <cellStyle name="Comma 2 3 5 3 7" xfId="11526" xr:uid="{35833D27-772A-43C2-80CE-F206F9631F7F}"/>
    <cellStyle name="Comma 2 3 5 3 7 2" xfId="48034" xr:uid="{A83566FB-BBFB-4CC0-9C4B-22B88236E0A5}"/>
    <cellStyle name="Comma 2 3 5 3 7 3" xfId="29780" xr:uid="{0EAFFFFB-5941-4582-B6B6-52E2681BC7C9}"/>
    <cellStyle name="Comma 2 3 5 3 8" xfId="7876" xr:uid="{1F1D4308-352B-4657-BB1E-2206245A72F2}"/>
    <cellStyle name="Comma 2 3 5 3 8 2" xfId="44384" xr:uid="{95CFC34A-5462-4883-9D98-98BF9E489B07}"/>
    <cellStyle name="Comma 2 3 5 3 8 3" xfId="26130" xr:uid="{B1CB93E9-1AE7-44E5-A397-59E47B08EB9F}"/>
    <cellStyle name="Comma 2 3 5 3 9" xfId="4226" xr:uid="{71F15015-F846-423D-910F-94A09690E6A7}"/>
    <cellStyle name="Comma 2 3 5 3 9 2" xfId="40734" xr:uid="{76403E14-C28F-4D71-B725-E5B68A87348B}"/>
    <cellStyle name="Comma 2 3 5 3 9 3" xfId="22480" xr:uid="{3DA60C4F-A920-4BA8-A140-EBDD2D9B4B36}"/>
    <cellStyle name="Comma 2 3 5 4" xfId="472" xr:uid="{E5A9D2AD-A30B-4728-B9C6-CDF5914FDF17}"/>
    <cellStyle name="Comma 2 3 5 4 10" xfId="36980" xr:uid="{6C748812-4E6F-445E-8820-E2F1B8851790}"/>
    <cellStyle name="Comma 2 3 5 4 11" xfId="18726" xr:uid="{952353E1-F96B-4287-9D78-E3BD539160D1}"/>
    <cellStyle name="Comma 2 3 5 4 2" xfId="3392" xr:uid="{8EF1AF55-11C3-40BB-929D-868B4153B286}"/>
    <cellStyle name="Comma 2 3 5 4 2 2" xfId="17992" xr:uid="{293D82D5-CDE6-4600-9B68-8025135393C4}"/>
    <cellStyle name="Comma 2 3 5 4 2 2 2" xfId="54500" xr:uid="{A610603D-EC41-4DFC-B13C-7558736EB4B2}"/>
    <cellStyle name="Comma 2 3 5 4 2 2 3" xfId="36246" xr:uid="{25B3A9B2-62F0-49AB-AE10-CA4E10674D3D}"/>
    <cellStyle name="Comma 2 3 5 4 2 3" xfId="14342" xr:uid="{6330DDDB-124E-4BFA-8AEE-1574C7669876}"/>
    <cellStyle name="Comma 2 3 5 4 2 3 2" xfId="50850" xr:uid="{C97AF13B-BBDC-4F99-8FA0-517EE6AA712E}"/>
    <cellStyle name="Comma 2 3 5 4 2 3 3" xfId="32596" xr:uid="{CD32A741-3F1B-41BD-8A7E-3A67D46F5802}"/>
    <cellStyle name="Comma 2 3 5 4 2 4" xfId="10692" xr:uid="{6FB4C3FD-0D20-4216-ADC3-4BD50AF38860}"/>
    <cellStyle name="Comma 2 3 5 4 2 4 2" xfId="47200" xr:uid="{6F5A0C83-4C78-4D7E-B456-6731A831E325}"/>
    <cellStyle name="Comma 2 3 5 4 2 4 3" xfId="28946" xr:uid="{07D84CE5-10B3-4A57-AB06-D893A87F4366}"/>
    <cellStyle name="Comma 2 3 5 4 2 5" xfId="7042" xr:uid="{C0D39E14-0E82-4336-B2F9-BD69A6263288}"/>
    <cellStyle name="Comma 2 3 5 4 2 5 2" xfId="43550" xr:uid="{87F0CFCC-E406-4D8D-B896-84ABBC0F4D76}"/>
    <cellStyle name="Comma 2 3 5 4 2 5 3" xfId="25296" xr:uid="{63E38813-4088-4E56-8AE7-DD93F0919BDE}"/>
    <cellStyle name="Comma 2 3 5 4 2 6" xfId="39900" xr:uid="{D851EFA0-D110-4D2C-AC4E-1EA74C742DA1}"/>
    <cellStyle name="Comma 2 3 5 4 2 7" xfId="21646" xr:uid="{07862C15-A1C2-480F-B8FC-7FB9261768F0}"/>
    <cellStyle name="Comma 2 3 5 4 3" xfId="2662" xr:uid="{BA3841D2-6848-4B40-9D8F-735791A8E408}"/>
    <cellStyle name="Comma 2 3 5 4 3 2" xfId="17262" xr:uid="{278BC952-F7BE-4F72-BFBA-DC8E6E73DF2D}"/>
    <cellStyle name="Comma 2 3 5 4 3 2 2" xfId="53770" xr:uid="{587A0A6D-6C6B-4022-BFDE-6E909B60787A}"/>
    <cellStyle name="Comma 2 3 5 4 3 2 3" xfId="35516" xr:uid="{2A90C026-D386-4793-A7CD-76D0AF8E673B}"/>
    <cellStyle name="Comma 2 3 5 4 3 3" xfId="13612" xr:uid="{6FF48C99-99CE-495A-980B-5C20BAC9FEAA}"/>
    <cellStyle name="Comma 2 3 5 4 3 3 2" xfId="50120" xr:uid="{309CC897-4417-442C-9C97-D3FC39586738}"/>
    <cellStyle name="Comma 2 3 5 4 3 3 3" xfId="31866" xr:uid="{15717725-2FEE-4DBF-8720-B06CB7AB72D8}"/>
    <cellStyle name="Comma 2 3 5 4 3 4" xfId="9962" xr:uid="{7025CD2A-972B-408C-AA21-45230DEFE5AE}"/>
    <cellStyle name="Comma 2 3 5 4 3 4 2" xfId="46470" xr:uid="{5A00DD2E-055B-4ACF-87FA-53A2E5D00A65}"/>
    <cellStyle name="Comma 2 3 5 4 3 4 3" xfId="28216" xr:uid="{43576D67-875D-4522-9125-43DCB5A55646}"/>
    <cellStyle name="Comma 2 3 5 4 3 5" xfId="6312" xr:uid="{05137EDF-0E96-4CFD-A3EB-9C861C1D1070}"/>
    <cellStyle name="Comma 2 3 5 4 3 5 2" xfId="42820" xr:uid="{236A0E48-3CB6-4EB9-8012-6E88CEEDAA90}"/>
    <cellStyle name="Comma 2 3 5 4 3 5 3" xfId="24566" xr:uid="{77C4D289-9A69-443D-B985-D300EAE49AB6}"/>
    <cellStyle name="Comma 2 3 5 4 3 6" xfId="39170" xr:uid="{918293CD-1B97-49E3-BC17-1BA1E3367987}"/>
    <cellStyle name="Comma 2 3 5 4 3 7" xfId="20916" xr:uid="{035F563B-1CA1-4FBE-BD15-B0A2AB109D9B}"/>
    <cellStyle name="Comma 2 3 5 4 4" xfId="1932" xr:uid="{625B38E9-8F2B-45ED-AB45-56EED5B762AC}"/>
    <cellStyle name="Comma 2 3 5 4 4 2" xfId="16532" xr:uid="{ACAEE7A1-A7EF-463B-830D-43108286E218}"/>
    <cellStyle name="Comma 2 3 5 4 4 2 2" xfId="53040" xr:uid="{A7E1B471-A955-46C7-B2DA-F8D20C1B42C6}"/>
    <cellStyle name="Comma 2 3 5 4 4 2 3" xfId="34786" xr:uid="{B43B27FA-B62C-4AC6-97A8-AAA52798A23C}"/>
    <cellStyle name="Comma 2 3 5 4 4 3" xfId="12882" xr:uid="{739E5D9B-8A34-4BB1-B9BD-54CA4632A5F8}"/>
    <cellStyle name="Comma 2 3 5 4 4 3 2" xfId="49390" xr:uid="{494FB0EF-AEA7-4654-8475-F5A03D6204E7}"/>
    <cellStyle name="Comma 2 3 5 4 4 3 3" xfId="31136" xr:uid="{DC13BC8D-E3F1-4360-8D21-DEB9E4A357C1}"/>
    <cellStyle name="Comma 2 3 5 4 4 4" xfId="9232" xr:uid="{72EDC05C-2EF4-4E6F-A1AC-E04ACD5246C1}"/>
    <cellStyle name="Comma 2 3 5 4 4 4 2" xfId="45740" xr:uid="{1D11200D-2982-43AB-9323-DC18C1647F65}"/>
    <cellStyle name="Comma 2 3 5 4 4 4 3" xfId="27486" xr:uid="{7D283AAC-4FE6-450C-A8D7-AC72328B617B}"/>
    <cellStyle name="Comma 2 3 5 4 4 5" xfId="5582" xr:uid="{0ABF0DEE-6CEE-4034-824B-247DCD8F74A7}"/>
    <cellStyle name="Comma 2 3 5 4 4 5 2" xfId="42090" xr:uid="{98D57B58-5064-443F-AD10-4640F8D98E84}"/>
    <cellStyle name="Comma 2 3 5 4 4 5 3" xfId="23836" xr:uid="{C5A61079-0454-4F34-B484-B10372E7A65B}"/>
    <cellStyle name="Comma 2 3 5 4 4 6" xfId="38440" xr:uid="{42B62D72-1FE2-4326-BE60-15764CDFF6AC}"/>
    <cellStyle name="Comma 2 3 5 4 4 7" xfId="20186" xr:uid="{F4C828AB-E2F7-41B0-A02B-DF562AE29EDD}"/>
    <cellStyle name="Comma 2 3 5 4 5" xfId="1202" xr:uid="{C81DFD5A-C7D1-4790-ACA0-4495C4FF9426}"/>
    <cellStyle name="Comma 2 3 5 4 5 2" xfId="15802" xr:uid="{7AE74F9F-47D5-47A4-8092-999716DD33D9}"/>
    <cellStyle name="Comma 2 3 5 4 5 2 2" xfId="52310" xr:uid="{0CD78387-B7B1-48A7-A485-64A62704B92E}"/>
    <cellStyle name="Comma 2 3 5 4 5 2 3" xfId="34056" xr:uid="{0F0492A0-AC24-4E2C-9433-7CA5881C30AC}"/>
    <cellStyle name="Comma 2 3 5 4 5 3" xfId="12152" xr:uid="{80D09947-A8C1-4D38-9822-E74E7EF7803E}"/>
    <cellStyle name="Comma 2 3 5 4 5 3 2" xfId="48660" xr:uid="{6AFBC1D1-BD4F-4BC9-A811-30509F971174}"/>
    <cellStyle name="Comma 2 3 5 4 5 3 3" xfId="30406" xr:uid="{C0052FCC-66C7-48AE-8E7D-A9AE42F60A9D}"/>
    <cellStyle name="Comma 2 3 5 4 5 4" xfId="8502" xr:uid="{0B2BAFF2-8910-480B-AEA0-53182896887F}"/>
    <cellStyle name="Comma 2 3 5 4 5 4 2" xfId="45010" xr:uid="{BDAA5BFE-7C1F-408B-88E8-535794B947D8}"/>
    <cellStyle name="Comma 2 3 5 4 5 4 3" xfId="26756" xr:uid="{E7B18A99-9404-4CB3-AFEF-179C55F49715}"/>
    <cellStyle name="Comma 2 3 5 4 5 5" xfId="4852" xr:uid="{5A75FC42-CEA4-4FB5-9E7E-D99D8B4AD9AA}"/>
    <cellStyle name="Comma 2 3 5 4 5 5 2" xfId="41360" xr:uid="{5B9A9A66-DF6E-4425-A313-70399A3BC575}"/>
    <cellStyle name="Comma 2 3 5 4 5 5 3" xfId="23106" xr:uid="{4B0B445C-3487-4E35-9DD0-A77017A45F2F}"/>
    <cellStyle name="Comma 2 3 5 4 5 6" xfId="37710" xr:uid="{F253E566-8CB4-4FAA-9736-F9591EB4544D}"/>
    <cellStyle name="Comma 2 3 5 4 5 7" xfId="19456" xr:uid="{A169FE56-9F3B-4CF7-93CC-727E530F8375}"/>
    <cellStyle name="Comma 2 3 5 4 6" xfId="15072" xr:uid="{A2F070F8-1605-49C7-BBCA-0D705A188BEF}"/>
    <cellStyle name="Comma 2 3 5 4 6 2" xfId="51580" xr:uid="{6C232330-59FC-47F0-93F7-0F6B13D445FD}"/>
    <cellStyle name="Comma 2 3 5 4 6 3" xfId="33326" xr:uid="{8F2B17F5-8CF9-4AF6-A800-E481D86DDD0C}"/>
    <cellStyle name="Comma 2 3 5 4 7" xfId="11422" xr:uid="{7D41A00A-7AAC-4D03-8C0E-EF9356372113}"/>
    <cellStyle name="Comma 2 3 5 4 7 2" xfId="47930" xr:uid="{20EF6B7B-2F0E-4950-A069-DD5449EE6277}"/>
    <cellStyle name="Comma 2 3 5 4 7 3" xfId="29676" xr:uid="{5DB8F07D-77F5-4C51-B1B6-EE023B29C752}"/>
    <cellStyle name="Comma 2 3 5 4 8" xfId="7772" xr:uid="{5E55E13D-B7BF-4AE4-8516-0C647A45F201}"/>
    <cellStyle name="Comma 2 3 5 4 8 2" xfId="44280" xr:uid="{3D73008A-0E17-450A-9411-5D73661E310B}"/>
    <cellStyle name="Comma 2 3 5 4 8 3" xfId="26026" xr:uid="{C964B6E0-2DBC-4121-B8DE-55171E77B6ED}"/>
    <cellStyle name="Comma 2 3 5 4 9" xfId="4122" xr:uid="{E6A35543-1568-47D9-A1C1-C74B12A55243}"/>
    <cellStyle name="Comma 2 3 5 4 9 2" xfId="40630" xr:uid="{DB13F340-00C7-4089-8A50-D937EC45789A}"/>
    <cellStyle name="Comma 2 3 5 4 9 3" xfId="22376" xr:uid="{BAFB7FA7-1624-4B60-A479-1752ABC4D6C4}"/>
    <cellStyle name="Comma 2 3 5 5" xfId="368" xr:uid="{A8D523BA-A417-4D7B-9E28-88178C6BF6C1}"/>
    <cellStyle name="Comma 2 3 5 5 10" xfId="36876" xr:uid="{BD0C00C1-2B66-4317-84DF-2D7E2F8A4876}"/>
    <cellStyle name="Comma 2 3 5 5 11" xfId="18622" xr:uid="{727B3281-A1F8-4F48-AEB6-9613C0B02835}"/>
    <cellStyle name="Comma 2 3 5 5 2" xfId="3288" xr:uid="{98FFFFFD-6DC6-4876-9984-BADCE059BECC}"/>
    <cellStyle name="Comma 2 3 5 5 2 2" xfId="17888" xr:uid="{00F83699-24EA-42C5-8AD8-507E831D26FB}"/>
    <cellStyle name="Comma 2 3 5 5 2 2 2" xfId="54396" xr:uid="{20934F96-1C99-49FF-B393-674E0B49E36A}"/>
    <cellStyle name="Comma 2 3 5 5 2 2 3" xfId="36142" xr:uid="{535D7988-A923-4D15-9CD7-6BE123859F9A}"/>
    <cellStyle name="Comma 2 3 5 5 2 3" xfId="14238" xr:uid="{54BD1CC5-8D82-4B4F-99E9-BA742CAD6604}"/>
    <cellStyle name="Comma 2 3 5 5 2 3 2" xfId="50746" xr:uid="{2E5AA61A-9270-4F8D-8958-46309611FE8D}"/>
    <cellStyle name="Comma 2 3 5 5 2 3 3" xfId="32492" xr:uid="{5AE89E4B-E35C-406C-8D98-76DEC0C22CFE}"/>
    <cellStyle name="Comma 2 3 5 5 2 4" xfId="10588" xr:uid="{E6F2618E-61E6-4FDA-9CC6-7DEF0856C6DA}"/>
    <cellStyle name="Comma 2 3 5 5 2 4 2" xfId="47096" xr:uid="{9BAC3EB4-3C14-4C66-9439-01972ABFE34D}"/>
    <cellStyle name="Comma 2 3 5 5 2 4 3" xfId="28842" xr:uid="{C9820692-D174-49AE-B4A2-2295DB796446}"/>
    <cellStyle name="Comma 2 3 5 5 2 5" xfId="6938" xr:uid="{663347FF-199A-4EA3-B37B-4EE77D914DB6}"/>
    <cellStyle name="Comma 2 3 5 5 2 5 2" xfId="43446" xr:uid="{E474EB4C-2110-4558-966C-45273D76F5FE}"/>
    <cellStyle name="Comma 2 3 5 5 2 5 3" xfId="25192" xr:uid="{5D861C58-2CE6-4E0F-A169-341A0384BE25}"/>
    <cellStyle name="Comma 2 3 5 5 2 6" xfId="39796" xr:uid="{65FA75C0-EBF5-4C3F-8EBE-0E3030251517}"/>
    <cellStyle name="Comma 2 3 5 5 2 7" xfId="21542" xr:uid="{3A8032DC-6266-4ED2-9E46-93ED83999727}"/>
    <cellStyle name="Comma 2 3 5 5 3" xfId="2558" xr:uid="{9DB9486E-EF72-4C34-A171-597778347014}"/>
    <cellStyle name="Comma 2 3 5 5 3 2" xfId="17158" xr:uid="{06085B8C-3159-4C97-A8EC-0C85A76866B5}"/>
    <cellStyle name="Comma 2 3 5 5 3 2 2" xfId="53666" xr:uid="{71286EFF-0867-446D-80A4-D2D286F35E37}"/>
    <cellStyle name="Comma 2 3 5 5 3 2 3" xfId="35412" xr:uid="{6A50B072-FB57-47A7-AFD9-8A704B30F6CE}"/>
    <cellStyle name="Comma 2 3 5 5 3 3" xfId="13508" xr:uid="{9F1D4D74-ED4D-442A-9A3C-100DB05680B3}"/>
    <cellStyle name="Comma 2 3 5 5 3 3 2" xfId="50016" xr:uid="{BF5CE73E-33E7-49D7-970B-E56A257C3883}"/>
    <cellStyle name="Comma 2 3 5 5 3 3 3" xfId="31762" xr:uid="{7E3D0A31-DE1C-44FB-93DC-62172566EF60}"/>
    <cellStyle name="Comma 2 3 5 5 3 4" xfId="9858" xr:uid="{515E8855-E890-47E6-BB69-482692CDB558}"/>
    <cellStyle name="Comma 2 3 5 5 3 4 2" xfId="46366" xr:uid="{3B8CF5F8-D0C4-4302-96E4-E79BE5877FDE}"/>
    <cellStyle name="Comma 2 3 5 5 3 4 3" xfId="28112" xr:uid="{4DBD61E5-28E1-4A09-BC6C-A8EADC388B5D}"/>
    <cellStyle name="Comma 2 3 5 5 3 5" xfId="6208" xr:uid="{328B417F-F94D-4ACA-A946-EB557B0B1401}"/>
    <cellStyle name="Comma 2 3 5 5 3 5 2" xfId="42716" xr:uid="{73362502-ACB7-4832-B27F-68AE72CB08C1}"/>
    <cellStyle name="Comma 2 3 5 5 3 5 3" xfId="24462" xr:uid="{73BED319-4B38-41CD-A11B-F673B80C1D10}"/>
    <cellStyle name="Comma 2 3 5 5 3 6" xfId="39066" xr:uid="{4E4B604D-2FDD-4115-974C-8A548C5FE4E5}"/>
    <cellStyle name="Comma 2 3 5 5 3 7" xfId="20812" xr:uid="{CDFE0CCA-6895-4D10-96DB-4AEB30AFAA98}"/>
    <cellStyle name="Comma 2 3 5 5 4" xfId="1828" xr:uid="{9A8EC98F-26E2-445E-B302-831864998F47}"/>
    <cellStyle name="Comma 2 3 5 5 4 2" xfId="16428" xr:uid="{EDE50001-26C4-4700-97D1-3FDD0C0D9A08}"/>
    <cellStyle name="Comma 2 3 5 5 4 2 2" xfId="52936" xr:uid="{36D090D4-51D6-45D4-9852-9D9FF696CB97}"/>
    <cellStyle name="Comma 2 3 5 5 4 2 3" xfId="34682" xr:uid="{40C54A74-C4EE-4598-BC35-6154C258549F}"/>
    <cellStyle name="Comma 2 3 5 5 4 3" xfId="12778" xr:uid="{48AA4576-8F19-47E3-AF03-7A7F4357B1E4}"/>
    <cellStyle name="Comma 2 3 5 5 4 3 2" xfId="49286" xr:uid="{7B98E615-0A77-4DC1-9FA9-D45C474BCB1D}"/>
    <cellStyle name="Comma 2 3 5 5 4 3 3" xfId="31032" xr:uid="{37528D48-9908-4C23-A13B-D743F673904C}"/>
    <cellStyle name="Comma 2 3 5 5 4 4" xfId="9128" xr:uid="{7774996F-2975-4501-BCAA-C6E58B2D6C38}"/>
    <cellStyle name="Comma 2 3 5 5 4 4 2" xfId="45636" xr:uid="{78FEF090-F82A-452C-A565-A996BC15AACB}"/>
    <cellStyle name="Comma 2 3 5 5 4 4 3" xfId="27382" xr:uid="{9FF3B611-43F8-40E6-941F-1D7A26606309}"/>
    <cellStyle name="Comma 2 3 5 5 4 5" xfId="5478" xr:uid="{75C010EA-396D-4553-A491-CE2C609BE743}"/>
    <cellStyle name="Comma 2 3 5 5 4 5 2" xfId="41986" xr:uid="{5C837040-5AD5-4CF6-9981-63FEEBB5E6E5}"/>
    <cellStyle name="Comma 2 3 5 5 4 5 3" xfId="23732" xr:uid="{B2DCD446-201A-4632-AA61-1BBA76751833}"/>
    <cellStyle name="Comma 2 3 5 5 4 6" xfId="38336" xr:uid="{AF2ADC0B-716B-4E2D-91F3-3526E4522BD2}"/>
    <cellStyle name="Comma 2 3 5 5 4 7" xfId="20082" xr:uid="{28433EFD-22DF-4F10-8BB7-C1BEE4EC112D}"/>
    <cellStyle name="Comma 2 3 5 5 5" xfId="1098" xr:uid="{A2ECEB4B-AB09-4EE9-90CB-6047282C26EA}"/>
    <cellStyle name="Comma 2 3 5 5 5 2" xfId="15698" xr:uid="{B0DFB23D-7F9B-4839-B76B-69C876B070AC}"/>
    <cellStyle name="Comma 2 3 5 5 5 2 2" xfId="52206" xr:uid="{22120997-BE0D-4C87-9F63-81117367E5D4}"/>
    <cellStyle name="Comma 2 3 5 5 5 2 3" xfId="33952" xr:uid="{2CD5834A-262A-4CD5-A9D5-0578A45E455C}"/>
    <cellStyle name="Comma 2 3 5 5 5 3" xfId="12048" xr:uid="{2AD5E78D-20B6-486F-9C88-1268A6B7C050}"/>
    <cellStyle name="Comma 2 3 5 5 5 3 2" xfId="48556" xr:uid="{187DBD3C-4F62-4099-B3CC-5705744C82B3}"/>
    <cellStyle name="Comma 2 3 5 5 5 3 3" xfId="30302" xr:uid="{13DABBFD-4881-47C1-A919-2626A1596E55}"/>
    <cellStyle name="Comma 2 3 5 5 5 4" xfId="8398" xr:uid="{9B10E14A-F743-43CC-A1AF-2FDCD1B3B911}"/>
    <cellStyle name="Comma 2 3 5 5 5 4 2" xfId="44906" xr:uid="{FA150784-FDAA-45CC-8665-CA5962B1C338}"/>
    <cellStyle name="Comma 2 3 5 5 5 4 3" xfId="26652" xr:uid="{C121BA41-E8C0-4912-BB9B-FE891EF097FB}"/>
    <cellStyle name="Comma 2 3 5 5 5 5" xfId="4748" xr:uid="{02851A3E-FC29-4E09-8B5B-431FF1A37DB7}"/>
    <cellStyle name="Comma 2 3 5 5 5 5 2" xfId="41256" xr:uid="{BAC116C9-85C9-49EC-84B8-76FCE4BCA14F}"/>
    <cellStyle name="Comma 2 3 5 5 5 5 3" xfId="23002" xr:uid="{FBBE2771-E139-47F5-94C5-D25C32CC559A}"/>
    <cellStyle name="Comma 2 3 5 5 5 6" xfId="37606" xr:uid="{EF2C00F4-F3B4-4509-BE3F-78F08818C276}"/>
    <cellStyle name="Comma 2 3 5 5 5 7" xfId="19352" xr:uid="{D1512D1C-CCE5-4E92-9278-A15C6E440348}"/>
    <cellStyle name="Comma 2 3 5 5 6" xfId="14968" xr:uid="{38C73ACA-5E5B-4CCD-9F80-1B93D4E92E98}"/>
    <cellStyle name="Comma 2 3 5 5 6 2" xfId="51476" xr:uid="{2BEB6BDF-D34F-4C07-A8DC-C523F3479BD8}"/>
    <cellStyle name="Comma 2 3 5 5 6 3" xfId="33222" xr:uid="{321E9A28-5993-444F-9B8C-0652197E964C}"/>
    <cellStyle name="Comma 2 3 5 5 7" xfId="11318" xr:uid="{72473FC0-8CE2-43C2-AFA6-45EB4B5F9D33}"/>
    <cellStyle name="Comma 2 3 5 5 7 2" xfId="47826" xr:uid="{C703E8BF-962C-48CA-8055-746C90DA802D}"/>
    <cellStyle name="Comma 2 3 5 5 7 3" xfId="29572" xr:uid="{76095733-531B-461B-B8BC-ABDE97458685}"/>
    <cellStyle name="Comma 2 3 5 5 8" xfId="7668" xr:uid="{57E0FD29-0BE8-4BD0-B724-761EAD2E9111}"/>
    <cellStyle name="Comma 2 3 5 5 8 2" xfId="44176" xr:uid="{329B6EBA-2D7E-4A00-8F8C-9AA8C12AAF45}"/>
    <cellStyle name="Comma 2 3 5 5 8 3" xfId="25922" xr:uid="{CB5349F9-171D-41AA-A482-3B9C210C07BB}"/>
    <cellStyle name="Comma 2 3 5 5 9" xfId="4018" xr:uid="{FB6A78DA-64CE-497B-81EB-E5A27C021EDD}"/>
    <cellStyle name="Comma 2 3 5 5 9 2" xfId="40526" xr:uid="{3C512C3C-1591-4156-92D4-C8EE56D2D57B}"/>
    <cellStyle name="Comma 2 3 5 5 9 3" xfId="22272" xr:uid="{D24D20B3-2EC8-4BF1-A7D7-DD2E262EFAA8}"/>
    <cellStyle name="Comma 2 3 5 6" xfId="264" xr:uid="{485F4270-04BB-420F-9256-1141E76972E1}"/>
    <cellStyle name="Comma 2 3 5 6 10" xfId="36772" xr:uid="{500FE8A9-EAFC-4004-AE34-0B7879CED685}"/>
    <cellStyle name="Comma 2 3 5 6 11" xfId="18518" xr:uid="{5CA13D68-527B-4EB5-9F03-8BBAA53BB5EE}"/>
    <cellStyle name="Comma 2 3 5 6 2" xfId="3184" xr:uid="{D4D25BFA-E706-4220-9AE5-54682BA6FE6B}"/>
    <cellStyle name="Comma 2 3 5 6 2 2" xfId="17784" xr:uid="{7340536F-16FF-4C3C-8391-370499BA9FB5}"/>
    <cellStyle name="Comma 2 3 5 6 2 2 2" xfId="54292" xr:uid="{75C6A411-817C-4C9D-A71C-6B2C4378D0E3}"/>
    <cellStyle name="Comma 2 3 5 6 2 2 3" xfId="36038" xr:uid="{E17DD3AE-2093-46C0-A5FE-11F42281323C}"/>
    <cellStyle name="Comma 2 3 5 6 2 3" xfId="14134" xr:uid="{FD5672AD-C0CC-470B-99B9-419F11EEB583}"/>
    <cellStyle name="Comma 2 3 5 6 2 3 2" xfId="50642" xr:uid="{141E9E6F-4309-43B4-AF7D-65B4B3E31870}"/>
    <cellStyle name="Comma 2 3 5 6 2 3 3" xfId="32388" xr:uid="{628CE026-E8C1-4D78-A026-102273164138}"/>
    <cellStyle name="Comma 2 3 5 6 2 4" xfId="10484" xr:uid="{0F27C732-6A98-4673-9A76-953A80D11031}"/>
    <cellStyle name="Comma 2 3 5 6 2 4 2" xfId="46992" xr:uid="{0B9E0914-2286-46DB-86CC-642CC09A1326}"/>
    <cellStyle name="Comma 2 3 5 6 2 4 3" xfId="28738" xr:uid="{FA6B28D6-C8EF-4F18-AD69-AB8E08AEAF2C}"/>
    <cellStyle name="Comma 2 3 5 6 2 5" xfId="6834" xr:uid="{10135B53-BF51-45C0-B939-9407C21D77F4}"/>
    <cellStyle name="Comma 2 3 5 6 2 5 2" xfId="43342" xr:uid="{4316E54B-C2CB-4E29-8CF4-7EF7187C4C87}"/>
    <cellStyle name="Comma 2 3 5 6 2 5 3" xfId="25088" xr:uid="{FADD0D49-2B00-46E7-BBA9-782545300F8A}"/>
    <cellStyle name="Comma 2 3 5 6 2 6" xfId="39692" xr:uid="{0EA1AA14-4EA8-4F20-A87C-58F2FBCE473F}"/>
    <cellStyle name="Comma 2 3 5 6 2 7" xfId="21438" xr:uid="{A2C1F2F3-032B-485C-830F-0BD2B65899C1}"/>
    <cellStyle name="Comma 2 3 5 6 3" xfId="2454" xr:uid="{EC87F36E-C8A1-4B88-813C-6FDB26CB455C}"/>
    <cellStyle name="Comma 2 3 5 6 3 2" xfId="17054" xr:uid="{4AA698AE-64CD-404D-A12A-C4BD636C59C8}"/>
    <cellStyle name="Comma 2 3 5 6 3 2 2" xfId="53562" xr:uid="{9225824B-88A2-468B-ADAE-2CF073AB5519}"/>
    <cellStyle name="Comma 2 3 5 6 3 2 3" xfId="35308" xr:uid="{66BE481B-EF5B-4200-8E22-AB2859A366C6}"/>
    <cellStyle name="Comma 2 3 5 6 3 3" xfId="13404" xr:uid="{532CF9EC-1EFC-4191-BFBE-3D647459919C}"/>
    <cellStyle name="Comma 2 3 5 6 3 3 2" xfId="49912" xr:uid="{706AC012-6A9A-4314-81AD-8E6515541096}"/>
    <cellStyle name="Comma 2 3 5 6 3 3 3" xfId="31658" xr:uid="{E5F912E0-57A5-4307-805D-6AD0C7FE1658}"/>
    <cellStyle name="Comma 2 3 5 6 3 4" xfId="9754" xr:uid="{209C843C-BF5C-484B-84FF-EA22A7F85041}"/>
    <cellStyle name="Comma 2 3 5 6 3 4 2" xfId="46262" xr:uid="{7451E538-92FC-405D-AC26-19EF80A37BF3}"/>
    <cellStyle name="Comma 2 3 5 6 3 4 3" xfId="28008" xr:uid="{A3C04CA3-E6DD-4237-A3E0-8B0C5BC464E8}"/>
    <cellStyle name="Comma 2 3 5 6 3 5" xfId="6104" xr:uid="{9EE34CA5-469B-4FE7-AE8D-F3E903BBFA83}"/>
    <cellStyle name="Comma 2 3 5 6 3 5 2" xfId="42612" xr:uid="{97549B2D-A771-436A-B95B-C85E5CE1E408}"/>
    <cellStyle name="Comma 2 3 5 6 3 5 3" xfId="24358" xr:uid="{78455B1B-9BE4-4E65-B474-6EC1F1B5DA0C}"/>
    <cellStyle name="Comma 2 3 5 6 3 6" xfId="38962" xr:uid="{F0D31803-C1B2-45ED-AFC3-3207A06FE203}"/>
    <cellStyle name="Comma 2 3 5 6 3 7" xfId="20708" xr:uid="{F9FBA859-8A14-4BBF-B022-F85E195ADF24}"/>
    <cellStyle name="Comma 2 3 5 6 4" xfId="1724" xr:uid="{D57C5A64-1A08-4F40-AAB6-89A6E322D487}"/>
    <cellStyle name="Comma 2 3 5 6 4 2" xfId="16324" xr:uid="{C7B62EF1-C819-445C-91AE-35324B922034}"/>
    <cellStyle name="Comma 2 3 5 6 4 2 2" xfId="52832" xr:uid="{9657A7DA-AF68-4753-9CC3-BE0811CF6756}"/>
    <cellStyle name="Comma 2 3 5 6 4 2 3" xfId="34578" xr:uid="{2F73751F-C6A8-412E-BA91-853F0016886F}"/>
    <cellStyle name="Comma 2 3 5 6 4 3" xfId="12674" xr:uid="{FC7E39E3-CBCE-47C2-8862-4FC8BFC1C58A}"/>
    <cellStyle name="Comma 2 3 5 6 4 3 2" xfId="49182" xr:uid="{03335D1F-29F9-4DD2-9E9C-93E0666F438E}"/>
    <cellStyle name="Comma 2 3 5 6 4 3 3" xfId="30928" xr:uid="{6D6E5191-56EB-443D-B91F-5D9AD17D4C81}"/>
    <cellStyle name="Comma 2 3 5 6 4 4" xfId="9024" xr:uid="{83273AFF-8050-4197-A98F-1B2A77FC2715}"/>
    <cellStyle name="Comma 2 3 5 6 4 4 2" xfId="45532" xr:uid="{0065E99A-0AEF-4B48-8B94-2FBACA5D18BE}"/>
    <cellStyle name="Comma 2 3 5 6 4 4 3" xfId="27278" xr:uid="{C1AAA240-BACE-4E0F-AEF9-866B42D17B27}"/>
    <cellStyle name="Comma 2 3 5 6 4 5" xfId="5374" xr:uid="{AE24E662-5AF9-493B-A863-832F9B43E861}"/>
    <cellStyle name="Comma 2 3 5 6 4 5 2" xfId="41882" xr:uid="{C1EE2808-8CDD-48D6-8374-100E931695E1}"/>
    <cellStyle name="Comma 2 3 5 6 4 5 3" xfId="23628" xr:uid="{97CFE144-A9E3-4550-889A-34C075F297FD}"/>
    <cellStyle name="Comma 2 3 5 6 4 6" xfId="38232" xr:uid="{FB3EC80A-33F1-4521-93C6-9AF4D590D8B0}"/>
    <cellStyle name="Comma 2 3 5 6 4 7" xfId="19978" xr:uid="{D0EF5E3D-C547-496F-803D-5827DA1544A1}"/>
    <cellStyle name="Comma 2 3 5 6 5" xfId="994" xr:uid="{B0A700E5-3CEB-49B4-9045-DAD8F8002A73}"/>
    <cellStyle name="Comma 2 3 5 6 5 2" xfId="15594" xr:uid="{C9F4D96E-AE6F-45A8-A218-42BD394B9E87}"/>
    <cellStyle name="Comma 2 3 5 6 5 2 2" xfId="52102" xr:uid="{5C11999C-44E4-47F5-A835-B4315BE8EA3A}"/>
    <cellStyle name="Comma 2 3 5 6 5 2 3" xfId="33848" xr:uid="{57D429A5-D2B0-45F2-B9B0-62DDB40F451C}"/>
    <cellStyle name="Comma 2 3 5 6 5 3" xfId="11944" xr:uid="{5F8A6C91-FF54-43DA-8D0E-129FD4791E06}"/>
    <cellStyle name="Comma 2 3 5 6 5 3 2" xfId="48452" xr:uid="{D1DA8212-C364-47E2-9AE4-7A694357386E}"/>
    <cellStyle name="Comma 2 3 5 6 5 3 3" xfId="30198" xr:uid="{8DBB9559-F561-47F5-AC77-216A7E54F740}"/>
    <cellStyle name="Comma 2 3 5 6 5 4" xfId="8294" xr:uid="{CAFA4EE5-B410-46E8-9D9C-A5D928DA2636}"/>
    <cellStyle name="Comma 2 3 5 6 5 4 2" xfId="44802" xr:uid="{1AF815D9-791A-408C-8F16-C07B28098599}"/>
    <cellStyle name="Comma 2 3 5 6 5 4 3" xfId="26548" xr:uid="{7833D815-9802-428B-8251-E282690135E5}"/>
    <cellStyle name="Comma 2 3 5 6 5 5" xfId="4644" xr:uid="{1AEA66CB-827B-41F9-939F-681AD5940A0A}"/>
    <cellStyle name="Comma 2 3 5 6 5 5 2" xfId="41152" xr:uid="{F6A3C1B5-0762-4B00-BB63-2DFB129A4070}"/>
    <cellStyle name="Comma 2 3 5 6 5 5 3" xfId="22898" xr:uid="{C62DAC8D-7498-49D7-932F-15C51C4F0F13}"/>
    <cellStyle name="Comma 2 3 5 6 5 6" xfId="37502" xr:uid="{5C0E3AB5-001F-4A57-A3BF-3FD549860AE3}"/>
    <cellStyle name="Comma 2 3 5 6 5 7" xfId="19248" xr:uid="{E4F2425C-D918-4FED-8EEB-08F940EFD0E3}"/>
    <cellStyle name="Comma 2 3 5 6 6" xfId="14864" xr:uid="{735C280E-301B-4DE8-8755-66B56BC89509}"/>
    <cellStyle name="Comma 2 3 5 6 6 2" xfId="51372" xr:uid="{E8D08FE7-7D98-4239-9619-0262F247BDE6}"/>
    <cellStyle name="Comma 2 3 5 6 6 3" xfId="33118" xr:uid="{6F435851-FC05-44DD-AE2D-659A956BEE0C}"/>
    <cellStyle name="Comma 2 3 5 6 7" xfId="11214" xr:uid="{60FE924A-6EFE-4F6D-BD3F-90893CD7DC49}"/>
    <cellStyle name="Comma 2 3 5 6 7 2" xfId="47722" xr:uid="{212BC1ED-0E06-41EB-A3C6-DFFBBBCEE374}"/>
    <cellStyle name="Comma 2 3 5 6 7 3" xfId="29468" xr:uid="{63E58FE7-DDBB-474A-B020-0499C2C162F6}"/>
    <cellStyle name="Comma 2 3 5 6 8" xfId="7564" xr:uid="{AB523D01-4B1D-486B-9EA1-B497B5414892}"/>
    <cellStyle name="Comma 2 3 5 6 8 2" xfId="44072" xr:uid="{8E283D86-4711-48BA-B533-8E9EBB1F4658}"/>
    <cellStyle name="Comma 2 3 5 6 8 3" xfId="25818" xr:uid="{8BDCCE3B-1072-4EE3-8398-5C3CFED528F0}"/>
    <cellStyle name="Comma 2 3 5 6 9" xfId="3914" xr:uid="{58ED9DED-27C1-4C75-B733-D46AB8EC2F48}"/>
    <cellStyle name="Comma 2 3 5 6 9 2" xfId="40422" xr:uid="{7EB4F985-733C-41B0-972A-2E689F3B2B62}"/>
    <cellStyle name="Comma 2 3 5 6 9 3" xfId="22168" xr:uid="{D5B1DF70-F4A4-4F5A-A4B2-C241A5FAF514}"/>
    <cellStyle name="Comma 2 3 5 7" xfId="160" xr:uid="{C32A51C2-AA27-4CAF-8E8A-6C4D08F34586}"/>
    <cellStyle name="Comma 2 3 5 7 10" xfId="36668" xr:uid="{F8B3E865-5286-4083-91CD-E6B8C6B17272}"/>
    <cellStyle name="Comma 2 3 5 7 11" xfId="18414" xr:uid="{C6D30C49-1700-4325-9EF4-6CC44009C619}"/>
    <cellStyle name="Comma 2 3 5 7 2" xfId="3080" xr:uid="{3B3543FC-E537-412C-A781-11B883D03F0E}"/>
    <cellStyle name="Comma 2 3 5 7 2 2" xfId="17680" xr:uid="{A8240505-9DE5-4CE3-9631-C58F24FF7ED2}"/>
    <cellStyle name="Comma 2 3 5 7 2 2 2" xfId="54188" xr:uid="{CAAF4B55-D5C0-4158-8C8B-9F89AC212683}"/>
    <cellStyle name="Comma 2 3 5 7 2 2 3" xfId="35934" xr:uid="{399F1A1F-F016-4B20-907D-B3010C9EF6C9}"/>
    <cellStyle name="Comma 2 3 5 7 2 3" xfId="14030" xr:uid="{108C7476-95DB-4443-8B90-963CAA46463E}"/>
    <cellStyle name="Comma 2 3 5 7 2 3 2" xfId="50538" xr:uid="{24DEE3BB-CE6F-46C3-83C8-8835798E0602}"/>
    <cellStyle name="Comma 2 3 5 7 2 3 3" xfId="32284" xr:uid="{6B0BCCFB-1E6A-4715-9BCF-5803D1817057}"/>
    <cellStyle name="Comma 2 3 5 7 2 4" xfId="10380" xr:uid="{5B2DD198-AC38-4349-A888-CA4D598CDF36}"/>
    <cellStyle name="Comma 2 3 5 7 2 4 2" xfId="46888" xr:uid="{B96F1DA5-EAFF-4222-BB37-7D2B729AEDC9}"/>
    <cellStyle name="Comma 2 3 5 7 2 4 3" xfId="28634" xr:uid="{02142545-B390-40FC-BE23-3C6ADCDCC298}"/>
    <cellStyle name="Comma 2 3 5 7 2 5" xfId="6730" xr:uid="{76D9D19C-AE3F-46B5-90E5-9FFCCFB8BF11}"/>
    <cellStyle name="Comma 2 3 5 7 2 5 2" xfId="43238" xr:uid="{98043BFE-95E7-4E34-8B2A-F4BD5F2456E8}"/>
    <cellStyle name="Comma 2 3 5 7 2 5 3" xfId="24984" xr:uid="{4C9E6A8A-168E-4FCE-9748-908BD13C4F05}"/>
    <cellStyle name="Comma 2 3 5 7 2 6" xfId="39588" xr:uid="{24C1F362-B82F-4887-8B07-EFD4DEF92924}"/>
    <cellStyle name="Comma 2 3 5 7 2 7" xfId="21334" xr:uid="{01C9EA02-1FD3-4B32-8685-67A22D359FC1}"/>
    <cellStyle name="Comma 2 3 5 7 3" xfId="2350" xr:uid="{23A7AA41-545B-4C4E-81B6-F6512FEECE8C}"/>
    <cellStyle name="Comma 2 3 5 7 3 2" xfId="16950" xr:uid="{7D64DE37-133B-474E-BFFE-E2F0BF7531E0}"/>
    <cellStyle name="Comma 2 3 5 7 3 2 2" xfId="53458" xr:uid="{2DC0D7BD-ACA8-4320-B61E-1ADB9F83956C}"/>
    <cellStyle name="Comma 2 3 5 7 3 2 3" xfId="35204" xr:uid="{01AF1F6D-D4B1-44DA-A563-F42FC89CA080}"/>
    <cellStyle name="Comma 2 3 5 7 3 3" xfId="13300" xr:uid="{2E152717-694E-4761-96C2-0DF55019BAC5}"/>
    <cellStyle name="Comma 2 3 5 7 3 3 2" xfId="49808" xr:uid="{A812506E-DA86-498F-8832-E4E2C43DA934}"/>
    <cellStyle name="Comma 2 3 5 7 3 3 3" xfId="31554" xr:uid="{9DD02F6A-06BC-4EF9-93BD-62263B6F0E09}"/>
    <cellStyle name="Comma 2 3 5 7 3 4" xfId="9650" xr:uid="{1B5FC750-591C-4A93-9F1D-2170E807839F}"/>
    <cellStyle name="Comma 2 3 5 7 3 4 2" xfId="46158" xr:uid="{DAD17D36-3968-45EA-AA45-98A0A9363220}"/>
    <cellStyle name="Comma 2 3 5 7 3 4 3" xfId="27904" xr:uid="{BDD6500D-FCC3-4459-854B-3E31060321A6}"/>
    <cellStyle name="Comma 2 3 5 7 3 5" xfId="6000" xr:uid="{DBE8956F-1073-4559-81E9-1F5D24C29056}"/>
    <cellStyle name="Comma 2 3 5 7 3 5 2" xfId="42508" xr:uid="{1DAE5F93-064F-407E-8880-AD754C8F94DC}"/>
    <cellStyle name="Comma 2 3 5 7 3 5 3" xfId="24254" xr:uid="{0CDA3D9C-858A-4F50-A932-CFF1D1D5DB68}"/>
    <cellStyle name="Comma 2 3 5 7 3 6" xfId="38858" xr:uid="{4EAE84BA-78DA-4B25-87A8-B3341C7CFEC0}"/>
    <cellStyle name="Comma 2 3 5 7 3 7" xfId="20604" xr:uid="{AFC73456-31CD-47D9-8B81-45D6C3836020}"/>
    <cellStyle name="Comma 2 3 5 7 4" xfId="1620" xr:uid="{616667A8-569C-4786-B3F0-62D189DF524A}"/>
    <cellStyle name="Comma 2 3 5 7 4 2" xfId="16220" xr:uid="{FB0441AB-370B-4CDC-A126-C028856289F7}"/>
    <cellStyle name="Comma 2 3 5 7 4 2 2" xfId="52728" xr:uid="{ADBA7C0D-54AB-4FE3-BF21-DEB8ED9C64AD}"/>
    <cellStyle name="Comma 2 3 5 7 4 2 3" xfId="34474" xr:uid="{18866C5A-9853-45C8-9608-DF0AAF3F84D7}"/>
    <cellStyle name="Comma 2 3 5 7 4 3" xfId="12570" xr:uid="{B0F0B65D-5BDE-4BE2-893E-A1284172A7A3}"/>
    <cellStyle name="Comma 2 3 5 7 4 3 2" xfId="49078" xr:uid="{8B63BCE6-D398-4E5F-83F1-52DC98AC943D}"/>
    <cellStyle name="Comma 2 3 5 7 4 3 3" xfId="30824" xr:uid="{D7561C22-6C75-4E7A-932E-9AEE1790BEC0}"/>
    <cellStyle name="Comma 2 3 5 7 4 4" xfId="8920" xr:uid="{434F37D8-8DDB-452A-82C6-47D421BCCCC3}"/>
    <cellStyle name="Comma 2 3 5 7 4 4 2" xfId="45428" xr:uid="{DEB45A48-82C5-42E9-A58E-91FFE26E92DB}"/>
    <cellStyle name="Comma 2 3 5 7 4 4 3" xfId="27174" xr:uid="{ED59A223-311C-42A2-9043-EB5B6FF532E6}"/>
    <cellStyle name="Comma 2 3 5 7 4 5" xfId="5270" xr:uid="{DD30CE4A-6335-48E5-914E-20D014ED409B}"/>
    <cellStyle name="Comma 2 3 5 7 4 5 2" xfId="41778" xr:uid="{74F7DDA9-DC50-41BB-8392-9CF44C3374F5}"/>
    <cellStyle name="Comma 2 3 5 7 4 5 3" xfId="23524" xr:uid="{01F13C7A-6772-4B50-9DCC-1A27EAD89FAD}"/>
    <cellStyle name="Comma 2 3 5 7 4 6" xfId="38128" xr:uid="{B2D2B57A-B8A7-42D9-B7B2-7FB834A3C76F}"/>
    <cellStyle name="Comma 2 3 5 7 4 7" xfId="19874" xr:uid="{4844B3E0-D274-4E2E-A5A9-FE1C44E0B4CC}"/>
    <cellStyle name="Comma 2 3 5 7 5" xfId="890" xr:uid="{8C2EF4C2-3240-4876-92DB-869F26133618}"/>
    <cellStyle name="Comma 2 3 5 7 5 2" xfId="15490" xr:uid="{486DC2B2-652B-4C66-AD4F-C9C208FD4E20}"/>
    <cellStyle name="Comma 2 3 5 7 5 2 2" xfId="51998" xr:uid="{38DB22E1-8FE7-42D7-BF1A-72FA877CA779}"/>
    <cellStyle name="Comma 2 3 5 7 5 2 3" xfId="33744" xr:uid="{3339168D-7B23-485D-BCD4-1A0DD1A9222F}"/>
    <cellStyle name="Comma 2 3 5 7 5 3" xfId="11840" xr:uid="{6417617B-09BD-4025-A8EF-E08865412CD9}"/>
    <cellStyle name="Comma 2 3 5 7 5 3 2" xfId="48348" xr:uid="{08859ED8-6259-4F95-A399-9C218427BDD8}"/>
    <cellStyle name="Comma 2 3 5 7 5 3 3" xfId="30094" xr:uid="{173D5B50-28D4-42BF-BC26-AA3ACD2D8CA1}"/>
    <cellStyle name="Comma 2 3 5 7 5 4" xfId="8190" xr:uid="{25C188F9-A616-4F4A-90E3-B3A6994FECD5}"/>
    <cellStyle name="Comma 2 3 5 7 5 4 2" xfId="44698" xr:uid="{2160F05C-1CEF-4188-BAC9-A121C2D4419F}"/>
    <cellStyle name="Comma 2 3 5 7 5 4 3" xfId="26444" xr:uid="{B72C173B-90F5-4757-B66A-ABF6D1FE888D}"/>
    <cellStyle name="Comma 2 3 5 7 5 5" xfId="4540" xr:uid="{C3DD46BB-A219-4618-86EA-EDE9725B501D}"/>
    <cellStyle name="Comma 2 3 5 7 5 5 2" xfId="41048" xr:uid="{32ED1D73-D07F-496E-98B0-501841EE40DF}"/>
    <cellStyle name="Comma 2 3 5 7 5 5 3" xfId="22794" xr:uid="{287F2F2B-42AC-4BDF-A210-98BABF60B4BD}"/>
    <cellStyle name="Comma 2 3 5 7 5 6" xfId="37398" xr:uid="{9C3C9218-3C12-43A2-B1EC-A14B76E9FC5C}"/>
    <cellStyle name="Comma 2 3 5 7 5 7" xfId="19144" xr:uid="{3444382F-88A4-4648-8BF3-74AD002751BE}"/>
    <cellStyle name="Comma 2 3 5 7 6" xfId="14760" xr:uid="{505D9E90-ED65-4A08-8687-4B9154A8B1C7}"/>
    <cellStyle name="Comma 2 3 5 7 6 2" xfId="51268" xr:uid="{0D7A3633-3FEF-4783-A059-4AC4F9746F2C}"/>
    <cellStyle name="Comma 2 3 5 7 6 3" xfId="33014" xr:uid="{7AF0FBE9-A1C7-47FE-9662-8D4808E29CB1}"/>
    <cellStyle name="Comma 2 3 5 7 7" xfId="11110" xr:uid="{4DA07502-B6B1-45CD-9DF8-DE9CD181D4AB}"/>
    <cellStyle name="Comma 2 3 5 7 7 2" xfId="47618" xr:uid="{95F9F07C-D0B4-47AC-B780-0310A890BE98}"/>
    <cellStyle name="Comma 2 3 5 7 7 3" xfId="29364" xr:uid="{9DF654CE-2D3B-4F04-9E5D-C7FFC2867F0D}"/>
    <cellStyle name="Comma 2 3 5 7 8" xfId="7460" xr:uid="{51F22B7E-76BF-40BA-B030-2A2346AE023C}"/>
    <cellStyle name="Comma 2 3 5 7 8 2" xfId="43968" xr:uid="{6070096C-B985-46F5-9963-B5CDAFD727DE}"/>
    <cellStyle name="Comma 2 3 5 7 8 3" xfId="25714" xr:uid="{CEA0AFF7-F673-4F06-A453-55061F290C59}"/>
    <cellStyle name="Comma 2 3 5 7 9" xfId="3810" xr:uid="{587ECF65-E564-419B-A017-14EB2F14FD5D}"/>
    <cellStyle name="Comma 2 3 5 7 9 2" xfId="40318" xr:uid="{49238149-C6F0-425C-B469-FE00DE036CF0}"/>
    <cellStyle name="Comma 2 3 5 7 9 3" xfId="22064" xr:uid="{01AB2983-8C17-4049-B6EB-FEBC8E032A6F}"/>
    <cellStyle name="Comma 2 3 5 8" xfId="2976" xr:uid="{C6D9E667-DA69-491D-B885-A39E2EB8516A}"/>
    <cellStyle name="Comma 2 3 5 8 2" xfId="17576" xr:uid="{4C9CD24A-C3A9-48D8-BA70-A8D399146B18}"/>
    <cellStyle name="Comma 2 3 5 8 2 2" xfId="54084" xr:uid="{E27A58AD-9401-4094-AE99-76A96287D76D}"/>
    <cellStyle name="Comma 2 3 5 8 2 3" xfId="35830" xr:uid="{7B418AB4-8034-4F8C-943C-6966CCA51CBB}"/>
    <cellStyle name="Comma 2 3 5 8 3" xfId="13926" xr:uid="{EA4C2380-4BEF-4D97-B4F1-433F59288196}"/>
    <cellStyle name="Comma 2 3 5 8 3 2" xfId="50434" xr:uid="{AE6A93C7-CEB5-48CE-8176-4039050A33FA}"/>
    <cellStyle name="Comma 2 3 5 8 3 3" xfId="32180" xr:uid="{F99C30E1-72CA-479D-B822-5853E0829522}"/>
    <cellStyle name="Comma 2 3 5 8 4" xfId="10276" xr:uid="{C0B6872B-4449-46F0-BD7E-2A07F3DD9A08}"/>
    <cellStyle name="Comma 2 3 5 8 4 2" xfId="46784" xr:uid="{FA1942F2-04CF-472F-8941-BF8E874E4D8B}"/>
    <cellStyle name="Comma 2 3 5 8 4 3" xfId="28530" xr:uid="{EA0FC26C-D3C9-41BA-B82A-1EC6344E7E0D}"/>
    <cellStyle name="Comma 2 3 5 8 5" xfId="6626" xr:uid="{18D35A7A-0EDD-4EF9-BA5C-74E3E37E98AD}"/>
    <cellStyle name="Comma 2 3 5 8 5 2" xfId="43134" xr:uid="{AC60393F-7B48-47F6-8F02-055EC05D82EF}"/>
    <cellStyle name="Comma 2 3 5 8 5 3" xfId="24880" xr:uid="{13AF0D27-EA9E-4A18-A6C5-0D59C520BA57}"/>
    <cellStyle name="Comma 2 3 5 8 6" xfId="39484" xr:uid="{B8E341F4-D54B-4F59-AAA4-73B940AB45EB}"/>
    <cellStyle name="Comma 2 3 5 8 7" xfId="21230" xr:uid="{D4C2CCFA-79A9-4378-A179-7C284708ED6B}"/>
    <cellStyle name="Comma 2 3 5 9" xfId="2246" xr:uid="{B61C3B4F-F1A4-4DA6-96CD-BE5A7D5018BC}"/>
    <cellStyle name="Comma 2 3 5 9 2" xfId="16846" xr:uid="{F4A350D6-43AE-4898-939B-9C043B06E534}"/>
    <cellStyle name="Comma 2 3 5 9 2 2" xfId="53354" xr:uid="{661E35FF-7C3E-4E6F-9FED-E7145A4D4CCE}"/>
    <cellStyle name="Comma 2 3 5 9 2 3" xfId="35100" xr:uid="{94CC9045-A92E-42E1-A2DF-25720EF77188}"/>
    <cellStyle name="Comma 2 3 5 9 3" xfId="13196" xr:uid="{25A06CB0-8C6C-4FFA-8A82-B4A651D832D7}"/>
    <cellStyle name="Comma 2 3 5 9 3 2" xfId="49704" xr:uid="{E49850F1-6B23-4FCD-8D55-5A2B5A7E8B49}"/>
    <cellStyle name="Comma 2 3 5 9 3 3" xfId="31450" xr:uid="{49D4A0CD-9388-4D38-AE95-2691AD986851}"/>
    <cellStyle name="Comma 2 3 5 9 4" xfId="9546" xr:uid="{3DDA9F7B-82B0-4673-BB12-8363855F8392}"/>
    <cellStyle name="Comma 2 3 5 9 4 2" xfId="46054" xr:uid="{BCC9601A-3F3F-4040-8F7A-A7391D3E0111}"/>
    <cellStyle name="Comma 2 3 5 9 4 3" xfId="27800" xr:uid="{BAC08E71-CFC7-432B-9E5B-CE46FF184A3A}"/>
    <cellStyle name="Comma 2 3 5 9 5" xfId="5896" xr:uid="{246D9AFB-F0A8-433C-860E-E9E12B3724F4}"/>
    <cellStyle name="Comma 2 3 5 9 5 2" xfId="42404" xr:uid="{59C34693-CF27-4CDB-BCD3-46B88C10DFF8}"/>
    <cellStyle name="Comma 2 3 5 9 5 3" xfId="24150" xr:uid="{F182DBF0-967C-48EF-83CC-44B7F7D435F0}"/>
    <cellStyle name="Comma 2 3 5 9 6" xfId="38754" xr:uid="{E02BC8B2-BEF0-493C-8B60-A0A8762C10B0}"/>
    <cellStyle name="Comma 2 3 5 9 7" xfId="20500" xr:uid="{552C6317-717E-4BD6-ACCA-14D33452E2E5}"/>
    <cellStyle name="Comma 2 3 6" xfId="648" xr:uid="{2DD055EC-A146-4026-9FA7-1E9A05B7052D}"/>
    <cellStyle name="Comma 2 3 6 10" xfId="37156" xr:uid="{0C81001C-9719-41CB-BF81-2ED1C1A0FD84}"/>
    <cellStyle name="Comma 2 3 6 11" xfId="18902" xr:uid="{D0140864-54D1-4E37-BF20-3446E282E816}"/>
    <cellStyle name="Comma 2 3 6 2" xfId="3568" xr:uid="{95651DF3-B934-4AB7-B286-0F2AD77C4405}"/>
    <cellStyle name="Comma 2 3 6 2 2" xfId="18168" xr:uid="{C4598029-46D0-4F26-B196-F33F5913253D}"/>
    <cellStyle name="Comma 2 3 6 2 2 2" xfId="54676" xr:uid="{4F3C07E8-8A9B-4806-A2AD-B94D497AB884}"/>
    <cellStyle name="Comma 2 3 6 2 2 3" xfId="36422" xr:uid="{CB868B80-0BD0-47CB-AC8B-6F2FC1BBCF2A}"/>
    <cellStyle name="Comma 2 3 6 2 3" xfId="14518" xr:uid="{73FF95DF-E660-446E-B24B-1027716EDFDA}"/>
    <cellStyle name="Comma 2 3 6 2 3 2" xfId="51026" xr:uid="{C648B2BF-449B-4217-A227-F52EE2A7DBBF}"/>
    <cellStyle name="Comma 2 3 6 2 3 3" xfId="32772" xr:uid="{8CD5C515-0033-4449-A5FF-5E33692B5D2C}"/>
    <cellStyle name="Comma 2 3 6 2 4" xfId="10868" xr:uid="{87F0770E-9C7E-432E-B1BE-CE5A19887CDC}"/>
    <cellStyle name="Comma 2 3 6 2 4 2" xfId="47376" xr:uid="{B90B7C2A-3706-45B7-ABAE-C9AAB46246FC}"/>
    <cellStyle name="Comma 2 3 6 2 4 3" xfId="29122" xr:uid="{4C6309F2-73F5-49C3-B3CF-0605D4BB3319}"/>
    <cellStyle name="Comma 2 3 6 2 5" xfId="7218" xr:uid="{03E54D6E-D2E9-433A-88FE-9C050F270F51}"/>
    <cellStyle name="Comma 2 3 6 2 5 2" xfId="43726" xr:uid="{19EBE1EB-295B-41E9-B3F6-B04CD9F99385}"/>
    <cellStyle name="Comma 2 3 6 2 5 3" xfId="25472" xr:uid="{68B88611-6C05-4B3B-9977-56E38889E938}"/>
    <cellStyle name="Comma 2 3 6 2 6" xfId="40076" xr:uid="{12BA7DAF-666F-476D-B968-E7F28D248520}"/>
    <cellStyle name="Comma 2 3 6 2 7" xfId="21822" xr:uid="{F50B19BD-7317-461C-A7CE-37D72332A52F}"/>
    <cellStyle name="Comma 2 3 6 3" xfId="2838" xr:uid="{29CB5CF6-5A55-49BB-B00D-FBB7294C5611}"/>
    <cellStyle name="Comma 2 3 6 3 2" xfId="17438" xr:uid="{6A5D674A-D9FE-4961-80C0-620861857BC6}"/>
    <cellStyle name="Comma 2 3 6 3 2 2" xfId="53946" xr:uid="{FB1C5F01-9A14-44B3-9654-1ABC0EDB61B8}"/>
    <cellStyle name="Comma 2 3 6 3 2 3" xfId="35692" xr:uid="{0CD6E41A-DD89-4E53-BC7D-606B88D71C8C}"/>
    <cellStyle name="Comma 2 3 6 3 3" xfId="13788" xr:uid="{F921C76D-0723-4F6E-AAFC-1FFE32EDD576}"/>
    <cellStyle name="Comma 2 3 6 3 3 2" xfId="50296" xr:uid="{29F24BE8-A2D3-4CD7-8C36-3D9BE5A8B510}"/>
    <cellStyle name="Comma 2 3 6 3 3 3" xfId="32042" xr:uid="{757EC3E9-0C7B-48CE-B172-A64DE0713843}"/>
    <cellStyle name="Comma 2 3 6 3 4" xfId="10138" xr:uid="{547E3F68-CAD4-41ED-AB43-9AD6FE9D07F2}"/>
    <cellStyle name="Comma 2 3 6 3 4 2" xfId="46646" xr:uid="{81C6FE3A-E6AB-4C66-999D-168221B58B2C}"/>
    <cellStyle name="Comma 2 3 6 3 4 3" xfId="28392" xr:uid="{78C8ABAE-074C-4BA1-A480-9DBAA28171D5}"/>
    <cellStyle name="Comma 2 3 6 3 5" xfId="6488" xr:uid="{17F08218-95D2-499A-A89D-59AAEC5238E4}"/>
    <cellStyle name="Comma 2 3 6 3 5 2" xfId="42996" xr:uid="{66309B69-358F-49D6-9FB1-D9C3C2EB1BE6}"/>
    <cellStyle name="Comma 2 3 6 3 5 3" xfId="24742" xr:uid="{B296CFB3-FDC8-415A-9D92-41AFC92F4D36}"/>
    <cellStyle name="Comma 2 3 6 3 6" xfId="39346" xr:uid="{A4283B55-E50E-4438-83DC-8D341BC05FE6}"/>
    <cellStyle name="Comma 2 3 6 3 7" xfId="21092" xr:uid="{BE42E8A5-DC0D-4B28-A4E1-CA7803442459}"/>
    <cellStyle name="Comma 2 3 6 4" xfId="2108" xr:uid="{CFCA9DB0-2679-4804-8808-B9C1A3930840}"/>
    <cellStyle name="Comma 2 3 6 4 2" xfId="16708" xr:uid="{A96561A3-8956-4368-8F2E-F31A4A75F9C5}"/>
    <cellStyle name="Comma 2 3 6 4 2 2" xfId="53216" xr:uid="{AC651C1E-9B4E-4769-AB07-4C088B93E28A}"/>
    <cellStyle name="Comma 2 3 6 4 2 3" xfId="34962" xr:uid="{73802D98-9FC9-4B13-A3B2-971200AC0056}"/>
    <cellStyle name="Comma 2 3 6 4 3" xfId="13058" xr:uid="{8830CA34-8F8D-4EEE-82F7-0BB80B30D324}"/>
    <cellStyle name="Comma 2 3 6 4 3 2" xfId="49566" xr:uid="{48D694B2-D95A-4C1C-BD45-A261D82549F4}"/>
    <cellStyle name="Comma 2 3 6 4 3 3" xfId="31312" xr:uid="{DE99E2D2-B88D-4847-A5D2-F37C76F01F27}"/>
    <cellStyle name="Comma 2 3 6 4 4" xfId="9408" xr:uid="{581D8FE0-5A3F-4478-B6A7-1A36ADF58206}"/>
    <cellStyle name="Comma 2 3 6 4 4 2" xfId="45916" xr:uid="{75CDD21B-C8AA-48C8-9F11-01390C1AF561}"/>
    <cellStyle name="Comma 2 3 6 4 4 3" xfId="27662" xr:uid="{60D78CFF-7F48-4B49-BADC-34F5ECF466AA}"/>
    <cellStyle name="Comma 2 3 6 4 5" xfId="5758" xr:uid="{291592E6-2B22-4A96-B3ED-5FD883CB90F0}"/>
    <cellStyle name="Comma 2 3 6 4 5 2" xfId="42266" xr:uid="{304D316E-3F7D-4712-BF8B-D3352947914C}"/>
    <cellStyle name="Comma 2 3 6 4 5 3" xfId="24012" xr:uid="{5B164CC4-B86D-41A9-BCC7-0DA47514832D}"/>
    <cellStyle name="Comma 2 3 6 4 6" xfId="38616" xr:uid="{56E67007-388B-4EB1-980E-2CB2D43A4295}"/>
    <cellStyle name="Comma 2 3 6 4 7" xfId="20362" xr:uid="{214807E6-8E3E-43A4-811D-CE403064AB93}"/>
    <cellStyle name="Comma 2 3 6 5" xfId="1378" xr:uid="{F6D144EC-128A-43D4-9095-1EA4F1F692FA}"/>
    <cellStyle name="Comma 2 3 6 5 2" xfId="15978" xr:uid="{85864A7F-2061-4818-AD6B-2C7EF4DDAD02}"/>
    <cellStyle name="Comma 2 3 6 5 2 2" xfId="52486" xr:uid="{D83D2E45-700D-4D70-91C3-D6D59A0719B6}"/>
    <cellStyle name="Comma 2 3 6 5 2 3" xfId="34232" xr:uid="{2C2894F3-ADD8-4988-9B71-8C277FA44B29}"/>
    <cellStyle name="Comma 2 3 6 5 3" xfId="12328" xr:uid="{D1BAF287-F9AF-4DDD-8D86-D7D52EFCB835}"/>
    <cellStyle name="Comma 2 3 6 5 3 2" xfId="48836" xr:uid="{F5A029AD-7EF5-4A15-B1D3-0EBC3C2319D8}"/>
    <cellStyle name="Comma 2 3 6 5 3 3" xfId="30582" xr:uid="{7827FFBF-4F03-4C00-AFE4-22F7FF233DBF}"/>
    <cellStyle name="Comma 2 3 6 5 4" xfId="8678" xr:uid="{1E6EDBFA-4216-426C-8E6D-66A983153684}"/>
    <cellStyle name="Comma 2 3 6 5 4 2" xfId="45186" xr:uid="{39977798-28F8-41BB-B20E-7896C4B0FF3F}"/>
    <cellStyle name="Comma 2 3 6 5 4 3" xfId="26932" xr:uid="{2AC42CFF-1D83-485C-A0DC-F9CF77992BA2}"/>
    <cellStyle name="Comma 2 3 6 5 5" xfId="5028" xr:uid="{01CD0DA3-C62A-405D-AB33-0E8D14363245}"/>
    <cellStyle name="Comma 2 3 6 5 5 2" xfId="41536" xr:uid="{4626CA66-375D-41F3-A56B-9CE63445FE99}"/>
    <cellStyle name="Comma 2 3 6 5 5 3" xfId="23282" xr:uid="{60F6FB9D-A372-4443-B11C-1C67D8197A71}"/>
    <cellStyle name="Comma 2 3 6 5 6" xfId="37886" xr:uid="{913B9747-0420-4EAF-83A5-1337DF4A4419}"/>
    <cellStyle name="Comma 2 3 6 5 7" xfId="19632" xr:uid="{F4960117-50BF-4FA8-8717-6696B2B1A0C1}"/>
    <cellStyle name="Comma 2 3 6 6" xfId="15248" xr:uid="{B223F0AC-7837-40CC-BCD8-CC5BE7F4BDB2}"/>
    <cellStyle name="Comma 2 3 6 6 2" xfId="51756" xr:uid="{EBFAF374-C0D0-4C5D-B718-26AF4ADA114E}"/>
    <cellStyle name="Comma 2 3 6 6 3" xfId="33502" xr:uid="{71BFF9A9-3597-4A77-AB94-ADCFC96D9FD9}"/>
    <cellStyle name="Comma 2 3 6 7" xfId="11598" xr:uid="{07C0C4CE-B28E-4ECE-867C-B9139DBA4E33}"/>
    <cellStyle name="Comma 2 3 6 7 2" xfId="48106" xr:uid="{AB78A044-F957-4F9E-8726-047ECC6EC360}"/>
    <cellStyle name="Comma 2 3 6 7 3" xfId="29852" xr:uid="{4B5F0287-C7F0-4F39-B18E-A9A90DE5BFD9}"/>
    <cellStyle name="Comma 2 3 6 8" xfId="7948" xr:uid="{E10722DF-E84B-4E4C-835C-D7D51D408F05}"/>
    <cellStyle name="Comma 2 3 6 8 2" xfId="44456" xr:uid="{6977E13F-443C-4A24-AD6B-50B71C32B498}"/>
    <cellStyle name="Comma 2 3 6 8 3" xfId="26202" xr:uid="{367ECB5B-C078-45B7-A621-CE5101FD698C}"/>
    <cellStyle name="Comma 2 3 6 9" xfId="4298" xr:uid="{E3A0061C-C8E7-49D7-93FA-35DA96362CF4}"/>
    <cellStyle name="Comma 2 3 6 9 2" xfId="40806" xr:uid="{5D9369BC-C521-445A-BC2E-27F163ED00BD}"/>
    <cellStyle name="Comma 2 3 6 9 3" xfId="22552" xr:uid="{A565F89B-2911-4D80-B482-B5396EFED01E}"/>
    <cellStyle name="Comma 2 3 7" xfId="544" xr:uid="{96B892F0-9CC3-40A0-878E-77D4CF12AF56}"/>
    <cellStyle name="Comma 2 3 7 10" xfId="37052" xr:uid="{C6D5F582-35B1-4FB2-84A8-83A34E19014C}"/>
    <cellStyle name="Comma 2 3 7 11" xfId="18798" xr:uid="{4A1A8759-A0F0-42CC-A605-29D767DCE7CD}"/>
    <cellStyle name="Comma 2 3 7 2" xfId="3464" xr:uid="{B9CFAECD-B7CA-4C88-9F43-3324393C1343}"/>
    <cellStyle name="Comma 2 3 7 2 2" xfId="18064" xr:uid="{8181DCCE-BD93-4F4E-AF9D-8C62EA8DD900}"/>
    <cellStyle name="Comma 2 3 7 2 2 2" xfId="54572" xr:uid="{976CDCFD-3562-4ECE-AEBB-FF9E44F9A4A5}"/>
    <cellStyle name="Comma 2 3 7 2 2 3" xfId="36318" xr:uid="{F55129CD-1DDC-4712-AC1C-7F8A85AB7413}"/>
    <cellStyle name="Comma 2 3 7 2 3" xfId="14414" xr:uid="{CE30963B-32B6-4692-A2BC-BDE32886F88E}"/>
    <cellStyle name="Comma 2 3 7 2 3 2" xfId="50922" xr:uid="{55B8A0F0-3E31-4850-8B19-91292501AADF}"/>
    <cellStyle name="Comma 2 3 7 2 3 3" xfId="32668" xr:uid="{567A4E42-1C45-46B0-BDE6-357B036D1A5B}"/>
    <cellStyle name="Comma 2 3 7 2 4" xfId="10764" xr:uid="{D8A79E91-2E0A-4D4D-91DD-845B881C9DCD}"/>
    <cellStyle name="Comma 2 3 7 2 4 2" xfId="47272" xr:uid="{D433B563-490E-468C-82B6-15FC4831FEDA}"/>
    <cellStyle name="Comma 2 3 7 2 4 3" xfId="29018" xr:uid="{9EA08EA6-63A7-42CD-84C6-EA6845975AB2}"/>
    <cellStyle name="Comma 2 3 7 2 5" xfId="7114" xr:uid="{722F2925-BAFA-42A6-B34A-FF95BE0CF0D0}"/>
    <cellStyle name="Comma 2 3 7 2 5 2" xfId="43622" xr:uid="{01608F7B-4119-4DCE-8513-F05BA4D760C2}"/>
    <cellStyle name="Comma 2 3 7 2 5 3" xfId="25368" xr:uid="{04A6DAC9-DE30-476B-B95C-A098F9CE1455}"/>
    <cellStyle name="Comma 2 3 7 2 6" xfId="39972" xr:uid="{55C758D0-1D9A-4755-9626-C77947B78777}"/>
    <cellStyle name="Comma 2 3 7 2 7" xfId="21718" xr:uid="{B1012CC4-E3F8-47BB-B735-31E7C5906C07}"/>
    <cellStyle name="Comma 2 3 7 3" xfId="2734" xr:uid="{3F006EC0-39B6-43C2-BAFF-67E5439A361B}"/>
    <cellStyle name="Comma 2 3 7 3 2" xfId="17334" xr:uid="{11F50371-E58F-4382-A408-6082ECE1678A}"/>
    <cellStyle name="Comma 2 3 7 3 2 2" xfId="53842" xr:uid="{F63B1173-F21D-4D04-A7B0-B356E0E561FA}"/>
    <cellStyle name="Comma 2 3 7 3 2 3" xfId="35588" xr:uid="{B86DC89B-ECB7-4D78-8C9B-A8A9B0ADE204}"/>
    <cellStyle name="Comma 2 3 7 3 3" xfId="13684" xr:uid="{0B443C2F-8F26-4C9D-ACB2-FC18B137A0B6}"/>
    <cellStyle name="Comma 2 3 7 3 3 2" xfId="50192" xr:uid="{A1BEF041-E8B8-4FE2-B58C-EA0741668CB4}"/>
    <cellStyle name="Comma 2 3 7 3 3 3" xfId="31938" xr:uid="{8483028C-DC83-476E-BC58-E71F6754FEF1}"/>
    <cellStyle name="Comma 2 3 7 3 4" xfId="10034" xr:uid="{D7C7896E-58D6-4A7B-9F28-38EC940D9531}"/>
    <cellStyle name="Comma 2 3 7 3 4 2" xfId="46542" xr:uid="{C6231E8F-1DA3-4B45-9B98-871EF67389BA}"/>
    <cellStyle name="Comma 2 3 7 3 4 3" xfId="28288" xr:uid="{7D639BA5-A615-4B8A-A318-650D94A412E0}"/>
    <cellStyle name="Comma 2 3 7 3 5" xfId="6384" xr:uid="{D5AB3AA8-276F-43E3-B7FD-D93C30BE2AC9}"/>
    <cellStyle name="Comma 2 3 7 3 5 2" xfId="42892" xr:uid="{B340BA13-C747-469A-8A1B-83BFE8F1827C}"/>
    <cellStyle name="Comma 2 3 7 3 5 3" xfId="24638" xr:uid="{22BC682C-065A-48BC-A45E-5E6A8CD742E6}"/>
    <cellStyle name="Comma 2 3 7 3 6" xfId="39242" xr:uid="{11A517B3-8857-4FAE-B081-59314D0A2A3B}"/>
    <cellStyle name="Comma 2 3 7 3 7" xfId="20988" xr:uid="{ABFC38F6-A749-429E-8329-A4DCDA8C53BD}"/>
    <cellStyle name="Comma 2 3 7 4" xfId="2004" xr:uid="{497C63C0-C415-4F27-ABF4-4CC895E7B627}"/>
    <cellStyle name="Comma 2 3 7 4 2" xfId="16604" xr:uid="{60C22115-1B49-4EFA-8958-962863FD6736}"/>
    <cellStyle name="Comma 2 3 7 4 2 2" xfId="53112" xr:uid="{90EB4984-6BE2-4B9B-BEBC-3800E3D65045}"/>
    <cellStyle name="Comma 2 3 7 4 2 3" xfId="34858" xr:uid="{A446F341-7633-45D1-BF0A-E074505297C9}"/>
    <cellStyle name="Comma 2 3 7 4 3" xfId="12954" xr:uid="{968C86FA-F06B-4001-96AD-0814C00DA244}"/>
    <cellStyle name="Comma 2 3 7 4 3 2" xfId="49462" xr:uid="{64FFACC0-BC86-468A-9A9E-312683F6DE01}"/>
    <cellStyle name="Comma 2 3 7 4 3 3" xfId="31208" xr:uid="{AF37BEC6-9468-4366-B33D-C8BE9EA23066}"/>
    <cellStyle name="Comma 2 3 7 4 4" xfId="9304" xr:uid="{44E317A7-1EC0-4D72-B684-8964031E9540}"/>
    <cellStyle name="Comma 2 3 7 4 4 2" xfId="45812" xr:uid="{5334B595-53CB-4388-A0D8-F9781A9A9B87}"/>
    <cellStyle name="Comma 2 3 7 4 4 3" xfId="27558" xr:uid="{0DE29C0A-0CF5-4E6C-AC50-E6825952B45C}"/>
    <cellStyle name="Comma 2 3 7 4 5" xfId="5654" xr:uid="{9A093387-F931-4C0F-A4DD-C9D9CA1DAFF4}"/>
    <cellStyle name="Comma 2 3 7 4 5 2" xfId="42162" xr:uid="{8265C4BB-75B4-4FA4-ACCD-D09B8264513B}"/>
    <cellStyle name="Comma 2 3 7 4 5 3" xfId="23908" xr:uid="{48DBC561-ACBC-4F61-84C4-08EFA378BFDB}"/>
    <cellStyle name="Comma 2 3 7 4 6" xfId="38512" xr:uid="{D6A23AEB-CFF8-4D3E-9FDF-FF53F4B36689}"/>
    <cellStyle name="Comma 2 3 7 4 7" xfId="20258" xr:uid="{A54CE8BB-BF6F-48AD-9F27-E3791F4950E2}"/>
    <cellStyle name="Comma 2 3 7 5" xfId="1274" xr:uid="{04D5E34C-A025-46A1-B2EA-6C28147FAD46}"/>
    <cellStyle name="Comma 2 3 7 5 2" xfId="15874" xr:uid="{B9B6F141-72EA-4433-B695-AB752BA8DF45}"/>
    <cellStyle name="Comma 2 3 7 5 2 2" xfId="52382" xr:uid="{AC979AE5-C2A1-4291-B11E-CBD8D16A7D6D}"/>
    <cellStyle name="Comma 2 3 7 5 2 3" xfId="34128" xr:uid="{4CB87EC7-F724-4185-BE5D-3178716F9096}"/>
    <cellStyle name="Comma 2 3 7 5 3" xfId="12224" xr:uid="{CA538891-C930-46C8-9AF8-41F3E388934D}"/>
    <cellStyle name="Comma 2 3 7 5 3 2" xfId="48732" xr:uid="{4C37D8C8-11A6-46C7-ABB5-760F5F678952}"/>
    <cellStyle name="Comma 2 3 7 5 3 3" xfId="30478" xr:uid="{CEB195B7-9760-49E5-BA14-7B28A4BF0E18}"/>
    <cellStyle name="Comma 2 3 7 5 4" xfId="8574" xr:uid="{24EDB182-B291-40CE-91AD-0105AF0BF6B4}"/>
    <cellStyle name="Comma 2 3 7 5 4 2" xfId="45082" xr:uid="{B7E93FDE-1E9A-4727-BC74-9CFB8D7A2DA8}"/>
    <cellStyle name="Comma 2 3 7 5 4 3" xfId="26828" xr:uid="{32D73491-93B2-4483-A393-668710AD91F1}"/>
    <cellStyle name="Comma 2 3 7 5 5" xfId="4924" xr:uid="{8FDA131F-16EA-4ACF-8EA3-1A4FC065A19E}"/>
    <cellStyle name="Comma 2 3 7 5 5 2" xfId="41432" xr:uid="{1043FB3F-FDD1-475D-8F5B-299344E1F467}"/>
    <cellStyle name="Comma 2 3 7 5 5 3" xfId="23178" xr:uid="{B486E448-0114-4E55-BAD0-061FE63807A5}"/>
    <cellStyle name="Comma 2 3 7 5 6" xfId="37782" xr:uid="{A47EA10B-608D-4E39-8030-F125E980A97C}"/>
    <cellStyle name="Comma 2 3 7 5 7" xfId="19528" xr:uid="{662844FB-7FCE-489E-BAB7-4B15A42ACE3D}"/>
    <cellStyle name="Comma 2 3 7 6" xfId="15144" xr:uid="{72F85B3B-792B-4943-B6D1-40D526A137DE}"/>
    <cellStyle name="Comma 2 3 7 6 2" xfId="51652" xr:uid="{C62656AD-C9FA-4168-BB7F-169DEB847DDF}"/>
    <cellStyle name="Comma 2 3 7 6 3" xfId="33398" xr:uid="{0EC40869-EB5A-4EDF-8386-EC273919EAF5}"/>
    <cellStyle name="Comma 2 3 7 7" xfId="11494" xr:uid="{9A1BB775-F4F5-4AE4-8EB9-72925F463D2B}"/>
    <cellStyle name="Comma 2 3 7 7 2" xfId="48002" xr:uid="{68C0222B-4A7F-41FF-B276-9E65504ED28A}"/>
    <cellStyle name="Comma 2 3 7 7 3" xfId="29748" xr:uid="{D7762E35-3784-4CD6-93EE-4AD9ECEC6E95}"/>
    <cellStyle name="Comma 2 3 7 8" xfId="7844" xr:uid="{24CD925B-C1FB-42FE-96D2-C83AA680961E}"/>
    <cellStyle name="Comma 2 3 7 8 2" xfId="44352" xr:uid="{6094D074-17D7-4D9B-9D67-3E6F2BB6947B}"/>
    <cellStyle name="Comma 2 3 7 8 3" xfId="26098" xr:uid="{6C82086F-BA54-43CC-8F6B-363BC8E12B3A}"/>
    <cellStyle name="Comma 2 3 7 9" xfId="4194" xr:uid="{C8706B8A-1745-4792-A493-479B422B7804}"/>
    <cellStyle name="Comma 2 3 7 9 2" xfId="40702" xr:uid="{E661BE17-EF10-4D01-B68B-7643803B0869}"/>
    <cellStyle name="Comma 2 3 7 9 3" xfId="22448" xr:uid="{464A6C97-56BA-42B8-99E9-FAA0E5BB192E}"/>
    <cellStyle name="Comma 2 3 8" xfId="440" xr:uid="{9211435A-7238-4C3A-BB96-9D4EDE0DA095}"/>
    <cellStyle name="Comma 2 3 8 10" xfId="36948" xr:uid="{B8E6A99A-6D1F-4DEF-A9B8-85DF7BE30736}"/>
    <cellStyle name="Comma 2 3 8 11" xfId="18694" xr:uid="{441CE75A-35FF-4001-9370-C579F1475335}"/>
    <cellStyle name="Comma 2 3 8 2" xfId="3360" xr:uid="{C3E6D48B-6BAF-423B-BAAD-F8226A0AC7E8}"/>
    <cellStyle name="Comma 2 3 8 2 2" xfId="17960" xr:uid="{94CE5A16-7038-4F7C-820F-14D0FDB92B6C}"/>
    <cellStyle name="Comma 2 3 8 2 2 2" xfId="54468" xr:uid="{9861394C-A67A-4991-86BB-F9E1D899DB16}"/>
    <cellStyle name="Comma 2 3 8 2 2 3" xfId="36214" xr:uid="{37AF8E7B-3DDE-4B6A-AE6C-BB7E36E424E9}"/>
    <cellStyle name="Comma 2 3 8 2 3" xfId="14310" xr:uid="{1ADD46BA-F5E5-4DD8-B731-4BFEA8241C5A}"/>
    <cellStyle name="Comma 2 3 8 2 3 2" xfId="50818" xr:uid="{7321A344-518B-4598-82DF-6A9654463319}"/>
    <cellStyle name="Comma 2 3 8 2 3 3" xfId="32564" xr:uid="{1EC3FDFB-321E-48A6-88E6-2E59A7EEDB8C}"/>
    <cellStyle name="Comma 2 3 8 2 4" xfId="10660" xr:uid="{B593F10C-E0F0-492B-A830-E7730C5CC593}"/>
    <cellStyle name="Comma 2 3 8 2 4 2" xfId="47168" xr:uid="{EC79FF43-32C2-4421-B2BC-E64E1438D0E9}"/>
    <cellStyle name="Comma 2 3 8 2 4 3" xfId="28914" xr:uid="{CC479DA3-EC55-40F4-8F8D-B30743C15776}"/>
    <cellStyle name="Comma 2 3 8 2 5" xfId="7010" xr:uid="{3317DA6F-267D-431D-8449-8A4B5FADD191}"/>
    <cellStyle name="Comma 2 3 8 2 5 2" xfId="43518" xr:uid="{345FFD91-7493-46B4-8C03-BEE48DCA9217}"/>
    <cellStyle name="Comma 2 3 8 2 5 3" xfId="25264" xr:uid="{518285CE-7EF5-4FF1-ABD9-126D872E7C83}"/>
    <cellStyle name="Comma 2 3 8 2 6" xfId="39868" xr:uid="{681EF3DF-0CD7-4439-89B2-4D682E739AFF}"/>
    <cellStyle name="Comma 2 3 8 2 7" xfId="21614" xr:uid="{E94BA69F-AC36-4D56-8D89-1FC78933D6A4}"/>
    <cellStyle name="Comma 2 3 8 3" xfId="2630" xr:uid="{69EAE95A-AB9C-45F7-A8B1-E6BA7DD6CE4F}"/>
    <cellStyle name="Comma 2 3 8 3 2" xfId="17230" xr:uid="{A718E3FC-301A-449D-8F35-5B2C1645C8A4}"/>
    <cellStyle name="Comma 2 3 8 3 2 2" xfId="53738" xr:uid="{DC87DFAC-765C-4715-94CF-29677B3DFCC6}"/>
    <cellStyle name="Comma 2 3 8 3 2 3" xfId="35484" xr:uid="{FC193EB8-9339-454D-80F6-693BACF57F42}"/>
    <cellStyle name="Comma 2 3 8 3 3" xfId="13580" xr:uid="{C333DCA5-E2C9-4DC2-92E6-766B8C4DDE75}"/>
    <cellStyle name="Comma 2 3 8 3 3 2" xfId="50088" xr:uid="{5F96DFE8-7392-4CCC-88E2-68556D1A88BA}"/>
    <cellStyle name="Comma 2 3 8 3 3 3" xfId="31834" xr:uid="{09382F19-0E69-4D1F-9C8F-F8C927F955BF}"/>
    <cellStyle name="Comma 2 3 8 3 4" xfId="9930" xr:uid="{D9D82CDA-ED82-4188-A2E2-08F6AF3C9B7B}"/>
    <cellStyle name="Comma 2 3 8 3 4 2" xfId="46438" xr:uid="{8E3F6716-7BC8-4D8B-BB72-D031DB7E0B67}"/>
    <cellStyle name="Comma 2 3 8 3 4 3" xfId="28184" xr:uid="{28D62388-C155-4CA0-9059-F3A4D66ABF0A}"/>
    <cellStyle name="Comma 2 3 8 3 5" xfId="6280" xr:uid="{031B61DF-286E-4F0C-B3BD-903AF7CA81C9}"/>
    <cellStyle name="Comma 2 3 8 3 5 2" xfId="42788" xr:uid="{524ABDF5-89D6-49ED-8042-2A2C4D03791F}"/>
    <cellStyle name="Comma 2 3 8 3 5 3" xfId="24534" xr:uid="{C1FBACD7-B926-465F-B9C2-D818D234FDDB}"/>
    <cellStyle name="Comma 2 3 8 3 6" xfId="39138" xr:uid="{FAC751D1-477A-44D8-9DDB-4A39FB45468B}"/>
    <cellStyle name="Comma 2 3 8 3 7" xfId="20884" xr:uid="{1F7E0AAE-6E6A-4CC4-970C-E7C7C964975B}"/>
    <cellStyle name="Comma 2 3 8 4" xfId="1900" xr:uid="{8BB9D7D0-482F-4843-A717-5E8EDE7FD77D}"/>
    <cellStyle name="Comma 2 3 8 4 2" xfId="16500" xr:uid="{DA2BC7AE-4D13-4B72-A8D0-A047D1171341}"/>
    <cellStyle name="Comma 2 3 8 4 2 2" xfId="53008" xr:uid="{A8219139-8ABA-48E8-9298-405C30A87BD2}"/>
    <cellStyle name="Comma 2 3 8 4 2 3" xfId="34754" xr:uid="{E7DAEDE3-7FAB-4797-BACB-6FAD6DE54C04}"/>
    <cellStyle name="Comma 2 3 8 4 3" xfId="12850" xr:uid="{5DA26BBC-ECF1-4771-9C78-1BA2F0674428}"/>
    <cellStyle name="Comma 2 3 8 4 3 2" xfId="49358" xr:uid="{79B64B53-F0FD-48F8-A58B-9B1C3715E834}"/>
    <cellStyle name="Comma 2 3 8 4 3 3" xfId="31104" xr:uid="{B8081CC3-D017-40BF-A03A-AA9B80B4E86C}"/>
    <cellStyle name="Comma 2 3 8 4 4" xfId="9200" xr:uid="{C35E9DE0-4AE6-4878-B5AC-80C641E1CFB7}"/>
    <cellStyle name="Comma 2 3 8 4 4 2" xfId="45708" xr:uid="{7819977D-E1C0-4028-A147-DC9FC3E0AF5D}"/>
    <cellStyle name="Comma 2 3 8 4 4 3" xfId="27454" xr:uid="{54CBA8B4-5337-43B5-82B9-68CAFD754D03}"/>
    <cellStyle name="Comma 2 3 8 4 5" xfId="5550" xr:uid="{F899F047-3615-47FD-BEE3-35B1AD2857E6}"/>
    <cellStyle name="Comma 2 3 8 4 5 2" xfId="42058" xr:uid="{C99A1F5C-943E-4140-8028-2EE129E4AAA7}"/>
    <cellStyle name="Comma 2 3 8 4 5 3" xfId="23804" xr:uid="{1C5B5398-8A2D-4709-88DF-EED8C4E34A2A}"/>
    <cellStyle name="Comma 2 3 8 4 6" xfId="38408" xr:uid="{BE513202-8FE7-48EA-9C7E-CBFD94DC84FE}"/>
    <cellStyle name="Comma 2 3 8 4 7" xfId="20154" xr:uid="{0297F22C-412B-4EF9-98A6-8A64A810AAF9}"/>
    <cellStyle name="Comma 2 3 8 5" xfId="1170" xr:uid="{CAA30B2F-6C50-47C1-B79C-6B9C3B103310}"/>
    <cellStyle name="Comma 2 3 8 5 2" xfId="15770" xr:uid="{B74C8379-FE9C-4C1D-8685-058F2359F833}"/>
    <cellStyle name="Comma 2 3 8 5 2 2" xfId="52278" xr:uid="{ED3025FF-4C9F-4115-B828-4A3B9933C623}"/>
    <cellStyle name="Comma 2 3 8 5 2 3" xfId="34024" xr:uid="{BD5150F8-D25A-4503-AEBF-64C7E9EFFEC7}"/>
    <cellStyle name="Comma 2 3 8 5 3" xfId="12120" xr:uid="{E700F21E-4250-43CB-9359-BA7D469232D2}"/>
    <cellStyle name="Comma 2 3 8 5 3 2" xfId="48628" xr:uid="{9070352B-70A9-45D0-AF7E-E77448A6CC19}"/>
    <cellStyle name="Comma 2 3 8 5 3 3" xfId="30374" xr:uid="{9C02469F-7B37-4200-9745-02E04E416D19}"/>
    <cellStyle name="Comma 2 3 8 5 4" xfId="8470" xr:uid="{660588B3-1F93-4A1B-824D-386F0BBC1901}"/>
    <cellStyle name="Comma 2 3 8 5 4 2" xfId="44978" xr:uid="{0AA596C2-9259-4C9E-9B2F-767831FE34DC}"/>
    <cellStyle name="Comma 2 3 8 5 4 3" xfId="26724" xr:uid="{022AA1BE-13C1-44A0-9FC8-1EE9948ADDE1}"/>
    <cellStyle name="Comma 2 3 8 5 5" xfId="4820" xr:uid="{42A8DD12-425F-48AB-AE2F-ACE27C22D04D}"/>
    <cellStyle name="Comma 2 3 8 5 5 2" xfId="41328" xr:uid="{30923CB3-7474-4916-88C8-B1C65FF0E6A3}"/>
    <cellStyle name="Comma 2 3 8 5 5 3" xfId="23074" xr:uid="{2CE44C58-3259-4514-A60F-E5667E558DBA}"/>
    <cellStyle name="Comma 2 3 8 5 6" xfId="37678" xr:uid="{7105BE91-1D21-4760-85C1-356664606B59}"/>
    <cellStyle name="Comma 2 3 8 5 7" xfId="19424" xr:uid="{ECDEF621-326F-4685-BEFB-8E48C9518843}"/>
    <cellStyle name="Comma 2 3 8 6" xfId="15040" xr:uid="{352E60A4-FC77-4F28-9524-5ED1E64F9858}"/>
    <cellStyle name="Comma 2 3 8 6 2" xfId="51548" xr:uid="{3E6BE1D7-2918-4134-A6BC-BDB500A8B562}"/>
    <cellStyle name="Comma 2 3 8 6 3" xfId="33294" xr:uid="{BDD5E532-7361-4DAB-B963-BA52D3441CD4}"/>
    <cellStyle name="Comma 2 3 8 7" xfId="11390" xr:uid="{19F0C4E7-27B3-46F2-8842-7623DB313774}"/>
    <cellStyle name="Comma 2 3 8 7 2" xfId="47898" xr:uid="{88CF046C-C709-4CA6-96BA-AC1C0491E000}"/>
    <cellStyle name="Comma 2 3 8 7 3" xfId="29644" xr:uid="{508AB96A-0C73-445C-A630-9F613485CAC4}"/>
    <cellStyle name="Comma 2 3 8 8" xfId="7740" xr:uid="{C0C621AC-31C9-4CB5-A708-53C3CE187DBA}"/>
    <cellStyle name="Comma 2 3 8 8 2" xfId="44248" xr:uid="{E8110345-0FAE-43A6-973D-DAC28C002351}"/>
    <cellStyle name="Comma 2 3 8 8 3" xfId="25994" xr:uid="{12A8C871-4427-4DC1-80CD-4E908DF59628}"/>
    <cellStyle name="Comma 2 3 8 9" xfId="4090" xr:uid="{41F0AD1E-53BE-43F4-A0D4-546C1B9FBE5A}"/>
    <cellStyle name="Comma 2 3 8 9 2" xfId="40598" xr:uid="{FB1052CC-047D-43A7-8BE5-B8895E872655}"/>
    <cellStyle name="Comma 2 3 8 9 3" xfId="22344" xr:uid="{2FA9F9DE-6D58-4132-977C-7A31D8B1A941}"/>
    <cellStyle name="Comma 2 3 9" xfId="336" xr:uid="{F04BADBF-CBD1-464C-9466-2F69C2172BA1}"/>
    <cellStyle name="Comma 2 3 9 10" xfId="36844" xr:uid="{12AD9345-38C6-4A08-86F0-73895AF243AC}"/>
    <cellStyle name="Comma 2 3 9 11" xfId="18590" xr:uid="{16E0A00E-459B-4EA0-808C-9B19DA2BBEBF}"/>
    <cellStyle name="Comma 2 3 9 2" xfId="3256" xr:uid="{22676BAC-5640-4F18-9ECC-172AD92F589C}"/>
    <cellStyle name="Comma 2 3 9 2 2" xfId="17856" xr:uid="{66B193FD-3056-4625-948F-FDD4A3D9D4C3}"/>
    <cellStyle name="Comma 2 3 9 2 2 2" xfId="54364" xr:uid="{780B5D43-F7C5-4FBF-8145-DAB83D78821C}"/>
    <cellStyle name="Comma 2 3 9 2 2 3" xfId="36110" xr:uid="{30347ADE-D2FB-45C5-A5A5-E4D1357CEBD9}"/>
    <cellStyle name="Comma 2 3 9 2 3" xfId="14206" xr:uid="{FC22B957-4ACC-4CAB-83C7-3198BA438F4E}"/>
    <cellStyle name="Comma 2 3 9 2 3 2" xfId="50714" xr:uid="{F1CE7E2B-B5A8-4E64-9F69-642C10DFB55F}"/>
    <cellStyle name="Comma 2 3 9 2 3 3" xfId="32460" xr:uid="{A73F75B5-D18B-49C7-B9A0-F87640656B42}"/>
    <cellStyle name="Comma 2 3 9 2 4" xfId="10556" xr:uid="{55C6CA8B-A829-46C9-AF94-D82B459792F9}"/>
    <cellStyle name="Comma 2 3 9 2 4 2" xfId="47064" xr:uid="{EAFCDDD7-68D1-48A4-A5BE-29FD3B854520}"/>
    <cellStyle name="Comma 2 3 9 2 4 3" xfId="28810" xr:uid="{8FE997AD-2E7A-4D68-9C22-59B399461448}"/>
    <cellStyle name="Comma 2 3 9 2 5" xfId="6906" xr:uid="{C4C65F50-BFCD-45CF-B499-C957691ED175}"/>
    <cellStyle name="Comma 2 3 9 2 5 2" xfId="43414" xr:uid="{CEC50479-03D6-419C-A654-C25C6A8CEA87}"/>
    <cellStyle name="Comma 2 3 9 2 5 3" xfId="25160" xr:uid="{57BDFF28-9EC4-4021-B2F9-8000C1C28053}"/>
    <cellStyle name="Comma 2 3 9 2 6" xfId="39764" xr:uid="{BD0D1F32-D291-46D5-9D59-6FB18718571C}"/>
    <cellStyle name="Comma 2 3 9 2 7" xfId="21510" xr:uid="{FC83C8BB-2609-4605-8F0A-32989BDA5399}"/>
    <cellStyle name="Comma 2 3 9 3" xfId="2526" xr:uid="{F23D2B46-DC07-4052-B7BC-4EDC5A6438F9}"/>
    <cellStyle name="Comma 2 3 9 3 2" xfId="17126" xr:uid="{F506EC61-7694-421A-AF53-D9B7860157E5}"/>
    <cellStyle name="Comma 2 3 9 3 2 2" xfId="53634" xr:uid="{7E1F120C-80FE-42F1-96A0-CFE6FB47CC9F}"/>
    <cellStyle name="Comma 2 3 9 3 2 3" xfId="35380" xr:uid="{1C57B4FB-9630-417D-9D90-153B6A806CDD}"/>
    <cellStyle name="Comma 2 3 9 3 3" xfId="13476" xr:uid="{D77EB980-F59D-4FFC-A841-A1D4F49C6A0C}"/>
    <cellStyle name="Comma 2 3 9 3 3 2" xfId="49984" xr:uid="{B6129A97-CBC3-4A86-AEB9-E1D100F84C57}"/>
    <cellStyle name="Comma 2 3 9 3 3 3" xfId="31730" xr:uid="{D2DA7566-059F-4FDE-A026-DA09DCFA28EB}"/>
    <cellStyle name="Comma 2 3 9 3 4" xfId="9826" xr:uid="{D32F8467-016E-4824-8B5C-0BE4CBB66FF7}"/>
    <cellStyle name="Comma 2 3 9 3 4 2" xfId="46334" xr:uid="{3F06FACC-CE6E-46AE-958D-8E6BF2D9760B}"/>
    <cellStyle name="Comma 2 3 9 3 4 3" xfId="28080" xr:uid="{4C748472-1AF1-4573-BE68-682030CF8E06}"/>
    <cellStyle name="Comma 2 3 9 3 5" xfId="6176" xr:uid="{88AC166F-C5DA-4714-899E-A462B005BE98}"/>
    <cellStyle name="Comma 2 3 9 3 5 2" xfId="42684" xr:uid="{677ECE3F-E97C-4920-9269-7A170CD4B6B1}"/>
    <cellStyle name="Comma 2 3 9 3 5 3" xfId="24430" xr:uid="{C88124D3-AEFF-4054-B069-FF7A5070E31E}"/>
    <cellStyle name="Comma 2 3 9 3 6" xfId="39034" xr:uid="{6664910E-8A44-4B80-99EE-39F1618EA46E}"/>
    <cellStyle name="Comma 2 3 9 3 7" xfId="20780" xr:uid="{9359C8DF-5B33-47F9-A095-B2E3052F2F38}"/>
    <cellStyle name="Comma 2 3 9 4" xfId="1796" xr:uid="{B85797F9-D7EA-4385-BE3B-6BA3EFE06CD6}"/>
    <cellStyle name="Comma 2 3 9 4 2" xfId="16396" xr:uid="{5B18587D-9087-4C74-A318-66B62F98A34E}"/>
    <cellStyle name="Comma 2 3 9 4 2 2" xfId="52904" xr:uid="{33C66639-1424-45F9-825B-D51289991E33}"/>
    <cellStyle name="Comma 2 3 9 4 2 3" xfId="34650" xr:uid="{7EAF7C77-3A65-455E-B8B8-02A02B315AFB}"/>
    <cellStyle name="Comma 2 3 9 4 3" xfId="12746" xr:uid="{3AA16991-BF88-49B2-9720-4A87D30ABB79}"/>
    <cellStyle name="Comma 2 3 9 4 3 2" xfId="49254" xr:uid="{8E5EB716-2EFA-40B7-B608-21567B13B184}"/>
    <cellStyle name="Comma 2 3 9 4 3 3" xfId="31000" xr:uid="{287CE5A5-4BAF-481F-93A9-5E1BE323C9E1}"/>
    <cellStyle name="Comma 2 3 9 4 4" xfId="9096" xr:uid="{43B5FA6C-978F-48F3-A8A3-AA1454B265A6}"/>
    <cellStyle name="Comma 2 3 9 4 4 2" xfId="45604" xr:uid="{EA2ABCFA-28B8-4F63-8A90-0CAD15239E59}"/>
    <cellStyle name="Comma 2 3 9 4 4 3" xfId="27350" xr:uid="{BA86481A-8A62-4A0D-8BD1-F8EC7BC19CA1}"/>
    <cellStyle name="Comma 2 3 9 4 5" xfId="5446" xr:uid="{FA3552A0-D093-4234-9CCE-FF31768A2427}"/>
    <cellStyle name="Comma 2 3 9 4 5 2" xfId="41954" xr:uid="{6DC7681A-5CC0-4175-8FB2-614148D72755}"/>
    <cellStyle name="Comma 2 3 9 4 5 3" xfId="23700" xr:uid="{0EB87203-D476-42E9-8760-1BE02D605938}"/>
    <cellStyle name="Comma 2 3 9 4 6" xfId="38304" xr:uid="{D739A437-B956-4EC2-93D9-1EBCD8226DBB}"/>
    <cellStyle name="Comma 2 3 9 4 7" xfId="20050" xr:uid="{8E1D8593-8ED4-4302-9597-3834DC4D85F7}"/>
    <cellStyle name="Comma 2 3 9 5" xfId="1066" xr:uid="{53D2B53A-5E37-4F0B-BCF4-EF232DE0705C}"/>
    <cellStyle name="Comma 2 3 9 5 2" xfId="15666" xr:uid="{6973DB0B-F6C1-41C1-B0BD-ACF5F487B1AC}"/>
    <cellStyle name="Comma 2 3 9 5 2 2" xfId="52174" xr:uid="{5277BDB9-55AF-41A7-8646-812A77198BC7}"/>
    <cellStyle name="Comma 2 3 9 5 2 3" xfId="33920" xr:uid="{A930B9C2-14CC-459D-83A9-4642FE699D9B}"/>
    <cellStyle name="Comma 2 3 9 5 3" xfId="12016" xr:uid="{3C7ECF05-A9AE-426A-ABBC-1E93E378BF52}"/>
    <cellStyle name="Comma 2 3 9 5 3 2" xfId="48524" xr:uid="{5867B3AB-FE22-4193-BB9D-0E44897A759A}"/>
    <cellStyle name="Comma 2 3 9 5 3 3" xfId="30270" xr:uid="{F467DA0F-ED34-42B2-8214-182D571A3443}"/>
    <cellStyle name="Comma 2 3 9 5 4" xfId="8366" xr:uid="{6646F343-997B-4F02-83E9-9E117CCE072B}"/>
    <cellStyle name="Comma 2 3 9 5 4 2" xfId="44874" xr:uid="{D071B213-0A21-423A-8402-4F383FD3C428}"/>
    <cellStyle name="Comma 2 3 9 5 4 3" xfId="26620" xr:uid="{E9A7D22E-ED86-4F44-9159-5862DA2D8CF9}"/>
    <cellStyle name="Comma 2 3 9 5 5" xfId="4716" xr:uid="{E434A6CE-FF6F-4584-956E-720C64A3D88E}"/>
    <cellStyle name="Comma 2 3 9 5 5 2" xfId="41224" xr:uid="{8D71E1BA-020B-486A-A2E2-14ADBBF0D5C0}"/>
    <cellStyle name="Comma 2 3 9 5 5 3" xfId="22970" xr:uid="{608FB618-85F8-47AD-8657-4401F9887FD9}"/>
    <cellStyle name="Comma 2 3 9 5 6" xfId="37574" xr:uid="{008C5AA5-F2F4-4887-B6B1-E679EA0320E6}"/>
    <cellStyle name="Comma 2 3 9 5 7" xfId="19320" xr:uid="{11DB6598-AC55-4DB5-B010-22A5F641A2ED}"/>
    <cellStyle name="Comma 2 3 9 6" xfId="14936" xr:uid="{0E24B4E3-9FB2-46D9-A262-1B7EC582E4E3}"/>
    <cellStyle name="Comma 2 3 9 6 2" xfId="51444" xr:uid="{AB0A459D-950B-46AD-A5A1-62124B06B5AB}"/>
    <cellStyle name="Comma 2 3 9 6 3" xfId="33190" xr:uid="{5BE15E6D-E91A-438D-8483-C51156CC2A94}"/>
    <cellStyle name="Comma 2 3 9 7" xfId="11286" xr:uid="{BA059851-11BD-4482-8B79-7B240A4ED4F6}"/>
    <cellStyle name="Comma 2 3 9 7 2" xfId="47794" xr:uid="{224F854F-4E62-48CD-BFB0-2B0BF4360BC9}"/>
    <cellStyle name="Comma 2 3 9 7 3" xfId="29540" xr:uid="{0F5DB52D-F9BA-4BC8-BDF8-1F0A73F9CB15}"/>
    <cellStyle name="Comma 2 3 9 8" xfId="7636" xr:uid="{E7087D06-BE34-4C02-81F8-E56108CE9CE8}"/>
    <cellStyle name="Comma 2 3 9 8 2" xfId="44144" xr:uid="{A8BD6F9C-35CA-4F7B-A540-77861429D227}"/>
    <cellStyle name="Comma 2 3 9 8 3" xfId="25890" xr:uid="{812748AC-67C7-40AC-9BC8-247C7E34CF60}"/>
    <cellStyle name="Comma 2 3 9 9" xfId="3986" xr:uid="{EE753072-BDFB-45DA-812B-802B05CBCCF7}"/>
    <cellStyle name="Comma 2 3 9 9 2" xfId="40494" xr:uid="{692F589F-465E-4F38-BE69-4AA61D28C7AA}"/>
    <cellStyle name="Comma 2 3 9 9 3" xfId="22240" xr:uid="{07ED0681-6558-41D1-8001-5C80AE78F976}"/>
    <cellStyle name="Comma 2 4" xfId="16" xr:uid="{00000000-0005-0000-0000-000008000000}"/>
    <cellStyle name="Comma 2 4 10" xfId="132" xr:uid="{9059B9D6-C6B1-430D-8686-A46F2F47E8E3}"/>
    <cellStyle name="Comma 2 4 10 10" xfId="36640" xr:uid="{C4400805-64BA-49A5-BBF5-90520759DBB1}"/>
    <cellStyle name="Comma 2 4 10 11" xfId="18386" xr:uid="{CA3F0965-6B80-455E-BD56-CB8CA9DCBEAA}"/>
    <cellStyle name="Comma 2 4 10 2" xfId="3052" xr:uid="{C171BDF7-6BC8-46EC-A7B1-FA4B7A9A78A9}"/>
    <cellStyle name="Comma 2 4 10 2 2" xfId="17652" xr:uid="{366770BB-1688-4F25-8D00-92483DF2B6BE}"/>
    <cellStyle name="Comma 2 4 10 2 2 2" xfId="54160" xr:uid="{9381AAD1-9273-4879-91A3-4E100576E8A3}"/>
    <cellStyle name="Comma 2 4 10 2 2 3" xfId="35906" xr:uid="{AECA147C-037F-42E1-B2AB-21C8A469F9D8}"/>
    <cellStyle name="Comma 2 4 10 2 3" xfId="14002" xr:uid="{6A989447-3C37-4226-A532-E47133B257F5}"/>
    <cellStyle name="Comma 2 4 10 2 3 2" xfId="50510" xr:uid="{1AE57D06-CDCE-49AF-A747-B7AF583B7D6F}"/>
    <cellStyle name="Comma 2 4 10 2 3 3" xfId="32256" xr:uid="{5B34483B-FE2B-4D73-BC0C-964285916C65}"/>
    <cellStyle name="Comma 2 4 10 2 4" xfId="10352" xr:uid="{875C05A9-6667-41BE-A9EC-F25ABC0685A6}"/>
    <cellStyle name="Comma 2 4 10 2 4 2" xfId="46860" xr:uid="{BDD8A052-6461-426B-B504-F1F37F5D7E8B}"/>
    <cellStyle name="Comma 2 4 10 2 4 3" xfId="28606" xr:uid="{5F3EAD8C-8EA1-4AE3-9622-8342A6A2B0A9}"/>
    <cellStyle name="Comma 2 4 10 2 5" xfId="6702" xr:uid="{EC121A83-337B-4C39-8F9A-1A78FF8D72BC}"/>
    <cellStyle name="Comma 2 4 10 2 5 2" xfId="43210" xr:uid="{8BC95514-7231-4099-9F61-3D890E1070CB}"/>
    <cellStyle name="Comma 2 4 10 2 5 3" xfId="24956" xr:uid="{24160A85-4C90-4C69-B9DD-40A5417C5703}"/>
    <cellStyle name="Comma 2 4 10 2 6" xfId="39560" xr:uid="{537EC83F-FAE5-4182-9EDF-BC2744B401D8}"/>
    <cellStyle name="Comma 2 4 10 2 7" xfId="21306" xr:uid="{3EE1E6B4-0150-4782-85EB-6C11077E955C}"/>
    <cellStyle name="Comma 2 4 10 3" xfId="2322" xr:uid="{BDC954C5-BCC5-4C04-9749-0E810BC559EA}"/>
    <cellStyle name="Comma 2 4 10 3 2" xfId="16922" xr:uid="{4E837411-B301-407B-8817-15006130A783}"/>
    <cellStyle name="Comma 2 4 10 3 2 2" xfId="53430" xr:uid="{4A95DE7B-A72E-4F52-85BE-181DF5BCDE4D}"/>
    <cellStyle name="Comma 2 4 10 3 2 3" xfId="35176" xr:uid="{D4BA4C64-FD4B-44C0-841B-6541B4002579}"/>
    <cellStyle name="Comma 2 4 10 3 3" xfId="13272" xr:uid="{DB4D3A60-ABB5-40FC-AE3D-C5673AD1F2C5}"/>
    <cellStyle name="Comma 2 4 10 3 3 2" xfId="49780" xr:uid="{A9DCA532-1270-4A9B-BD2E-DE477D92F9CB}"/>
    <cellStyle name="Comma 2 4 10 3 3 3" xfId="31526" xr:uid="{DD06EFA4-F2A8-40EE-9F14-A8A01A1F08A9}"/>
    <cellStyle name="Comma 2 4 10 3 4" xfId="9622" xr:uid="{EE3136F6-0C10-40CE-8E71-F48F666C0C9B}"/>
    <cellStyle name="Comma 2 4 10 3 4 2" xfId="46130" xr:uid="{B8BC3E20-87C5-4703-983C-2692BAB1F24D}"/>
    <cellStyle name="Comma 2 4 10 3 4 3" xfId="27876" xr:uid="{DE09B85E-9DAB-477C-A806-6374A7F2B7B6}"/>
    <cellStyle name="Comma 2 4 10 3 5" xfId="5972" xr:uid="{F2828C74-3F3F-468C-BF7A-C5963CABEDAF}"/>
    <cellStyle name="Comma 2 4 10 3 5 2" xfId="42480" xr:uid="{7AA2ADA6-780B-4045-B97A-10DC9C8DB5DF}"/>
    <cellStyle name="Comma 2 4 10 3 5 3" xfId="24226" xr:uid="{AB19B0D6-17EC-485B-9336-1865CEC7139C}"/>
    <cellStyle name="Comma 2 4 10 3 6" xfId="38830" xr:uid="{4935BCA7-AAD9-486C-A9FD-78092846411B}"/>
    <cellStyle name="Comma 2 4 10 3 7" xfId="20576" xr:uid="{52812F06-82C9-4532-929B-6C9424C1A90E}"/>
    <cellStyle name="Comma 2 4 10 4" xfId="1592" xr:uid="{F210B796-6FE8-4975-8F05-28D6E13E7300}"/>
    <cellStyle name="Comma 2 4 10 4 2" xfId="16192" xr:uid="{F04DE66A-F934-4F67-BD35-45C393E10E9A}"/>
    <cellStyle name="Comma 2 4 10 4 2 2" xfId="52700" xr:uid="{F5DA15F2-5D9D-4009-913D-780093654420}"/>
    <cellStyle name="Comma 2 4 10 4 2 3" xfId="34446" xr:uid="{A618C771-FCB0-4776-9DE4-150AF2E1680D}"/>
    <cellStyle name="Comma 2 4 10 4 3" xfId="12542" xr:uid="{5EFDACC0-3692-4951-ABB5-7D07AF007009}"/>
    <cellStyle name="Comma 2 4 10 4 3 2" xfId="49050" xr:uid="{EA058D56-B649-468F-B485-09C4834524E0}"/>
    <cellStyle name="Comma 2 4 10 4 3 3" xfId="30796" xr:uid="{7BECAD8F-A658-4602-861C-721C3A88C2FA}"/>
    <cellStyle name="Comma 2 4 10 4 4" xfId="8892" xr:uid="{A33F05A0-FD20-4C1D-B192-D75ACA607405}"/>
    <cellStyle name="Comma 2 4 10 4 4 2" xfId="45400" xr:uid="{6AC330EB-AE54-4ED9-B354-9BD7DB57B660}"/>
    <cellStyle name="Comma 2 4 10 4 4 3" xfId="27146" xr:uid="{7121F502-0754-426A-B513-389E514687F8}"/>
    <cellStyle name="Comma 2 4 10 4 5" xfId="5242" xr:uid="{A40D5E75-FB50-4F39-8592-2D74CF31FEB2}"/>
    <cellStyle name="Comma 2 4 10 4 5 2" xfId="41750" xr:uid="{C90E5193-6D4E-41E6-A366-0774F11EADDF}"/>
    <cellStyle name="Comma 2 4 10 4 5 3" xfId="23496" xr:uid="{83DE088B-E1F4-486F-BCE5-00B7F0296594}"/>
    <cellStyle name="Comma 2 4 10 4 6" xfId="38100" xr:uid="{F775CC1A-128F-4843-A56A-14EBA88F8875}"/>
    <cellStyle name="Comma 2 4 10 4 7" xfId="19846" xr:uid="{653EE2CE-5E41-45F6-81C3-DC4F0A25858D}"/>
    <cellStyle name="Comma 2 4 10 5" xfId="862" xr:uid="{21571D4E-4ADD-4E92-82EF-EC95C78CA8A6}"/>
    <cellStyle name="Comma 2 4 10 5 2" xfId="15462" xr:uid="{E86AD253-0199-4356-8A50-6880E608AB84}"/>
    <cellStyle name="Comma 2 4 10 5 2 2" xfId="51970" xr:uid="{2141184F-A8C7-4150-846E-41A50874DFEC}"/>
    <cellStyle name="Comma 2 4 10 5 2 3" xfId="33716" xr:uid="{760B5E4F-A3CE-4615-891F-507E056CCB6A}"/>
    <cellStyle name="Comma 2 4 10 5 3" xfId="11812" xr:uid="{501D6DBE-5093-487C-B00C-66D9FF348D0B}"/>
    <cellStyle name="Comma 2 4 10 5 3 2" xfId="48320" xr:uid="{0A24C95C-3ECA-4BFD-8DF6-9268984A98A9}"/>
    <cellStyle name="Comma 2 4 10 5 3 3" xfId="30066" xr:uid="{9069342D-0ECE-4B83-B21B-03AB3C3AC791}"/>
    <cellStyle name="Comma 2 4 10 5 4" xfId="8162" xr:uid="{81DDB4F3-C6F0-4C93-93E8-891546BB6954}"/>
    <cellStyle name="Comma 2 4 10 5 4 2" xfId="44670" xr:uid="{F718D739-3121-4F7E-BE12-40A7FE638CB4}"/>
    <cellStyle name="Comma 2 4 10 5 4 3" xfId="26416" xr:uid="{5D4A813C-93F7-4068-B460-55D7C659B98E}"/>
    <cellStyle name="Comma 2 4 10 5 5" xfId="4512" xr:uid="{84A9F925-3A7B-440D-A753-F45D5F251E45}"/>
    <cellStyle name="Comma 2 4 10 5 5 2" xfId="41020" xr:uid="{E9970743-5E83-4C77-8BF5-F2B84A220B84}"/>
    <cellStyle name="Comma 2 4 10 5 5 3" xfId="22766" xr:uid="{C029BD1A-13C2-4B4D-84FB-ABC6DA9932D5}"/>
    <cellStyle name="Comma 2 4 10 5 6" xfId="37370" xr:uid="{F94A9CEA-7FB0-4C00-ABA8-2BD4D742079B}"/>
    <cellStyle name="Comma 2 4 10 5 7" xfId="19116" xr:uid="{B9A2BEB4-324C-4A1C-B8A9-455F7A34DB76}"/>
    <cellStyle name="Comma 2 4 10 6" xfId="14732" xr:uid="{75A6A68E-6018-4CAC-B516-D047BB60BBE4}"/>
    <cellStyle name="Comma 2 4 10 6 2" xfId="51240" xr:uid="{72EDD85D-AB4C-46F0-A44B-0853D55D73DA}"/>
    <cellStyle name="Comma 2 4 10 6 3" xfId="32986" xr:uid="{FC4460FF-E5A0-4139-8CE1-771BE930575A}"/>
    <cellStyle name="Comma 2 4 10 7" xfId="11082" xr:uid="{F2C77705-8075-4E26-921B-7FAF811F82F7}"/>
    <cellStyle name="Comma 2 4 10 7 2" xfId="47590" xr:uid="{A77578DC-FD66-4EBC-BDF8-0A780C614066}"/>
    <cellStyle name="Comma 2 4 10 7 3" xfId="29336" xr:uid="{CB2D802E-5783-4BAF-B9C6-C1E860B9148E}"/>
    <cellStyle name="Comma 2 4 10 8" xfId="7432" xr:uid="{CF35F369-5D19-4F85-BE58-12D9D8683464}"/>
    <cellStyle name="Comma 2 4 10 8 2" xfId="43940" xr:uid="{F156D572-88EF-444C-969A-DD468E274FA5}"/>
    <cellStyle name="Comma 2 4 10 8 3" xfId="25686" xr:uid="{1162CAD5-B83B-4C68-9B5F-373FBE36C348}"/>
    <cellStyle name="Comma 2 4 10 9" xfId="3782" xr:uid="{40F8B1CF-E0CB-4AD1-AA82-B39AA2D47C2F}"/>
    <cellStyle name="Comma 2 4 10 9 2" xfId="40290" xr:uid="{2B7ECFCB-4B6A-4E95-8F1C-155226F3EA0A}"/>
    <cellStyle name="Comma 2 4 10 9 3" xfId="22036" xr:uid="{B421170F-C567-4498-9CD1-20C9E1270BFF}"/>
    <cellStyle name="Comma 2 4 11" xfId="2948" xr:uid="{CFE5CC0D-70C3-400F-893F-5F8FBD86E551}"/>
    <cellStyle name="Comma 2 4 11 2" xfId="17548" xr:uid="{758C31D0-2226-4FD1-89E3-18215E32CCE1}"/>
    <cellStyle name="Comma 2 4 11 2 2" xfId="54056" xr:uid="{A7637EF4-A373-4787-A7EA-A44E78DAB78A}"/>
    <cellStyle name="Comma 2 4 11 2 3" xfId="35802" xr:uid="{4D9E284D-D5A6-44CF-A2C1-FC44E8B4D9E9}"/>
    <cellStyle name="Comma 2 4 11 3" xfId="13898" xr:uid="{5B735871-968C-401C-9FFE-1B3CE86EBFC7}"/>
    <cellStyle name="Comma 2 4 11 3 2" xfId="50406" xr:uid="{3E36A414-4F36-4799-896C-3AB78EF84303}"/>
    <cellStyle name="Comma 2 4 11 3 3" xfId="32152" xr:uid="{7F6D0169-F8A1-46C4-A7A4-368893894A5B}"/>
    <cellStyle name="Comma 2 4 11 4" xfId="10248" xr:uid="{46B04341-A48D-4F2A-9581-CE3B6190721D}"/>
    <cellStyle name="Comma 2 4 11 4 2" xfId="46756" xr:uid="{108CFFCD-94B7-441D-B10D-7EA98CDDA691}"/>
    <cellStyle name="Comma 2 4 11 4 3" xfId="28502" xr:uid="{7B6A3A7D-4BE3-4CFB-AB7D-CC3648E037FE}"/>
    <cellStyle name="Comma 2 4 11 5" xfId="6598" xr:uid="{82BB863D-9C84-4718-B72B-CC3D83D7ED76}"/>
    <cellStyle name="Comma 2 4 11 5 2" xfId="43106" xr:uid="{A7626DAB-67A5-407E-98C7-AB7FECBD399B}"/>
    <cellStyle name="Comma 2 4 11 5 3" xfId="24852" xr:uid="{2597EB52-A965-4A68-8743-E2CF6EDA632B}"/>
    <cellStyle name="Comma 2 4 11 6" xfId="39456" xr:uid="{B8F51670-75EB-4561-ABF9-08B9814B3ADE}"/>
    <cellStyle name="Comma 2 4 11 7" xfId="21202" xr:uid="{C931BCF4-65CE-4A03-A896-94D112E31857}"/>
    <cellStyle name="Comma 2 4 12" xfId="2218" xr:uid="{2F70618D-D0A4-4EA0-88A7-C6AD52C9BBB0}"/>
    <cellStyle name="Comma 2 4 12 2" xfId="16818" xr:uid="{DA61E379-C23E-4315-B363-2A9FFB99DB93}"/>
    <cellStyle name="Comma 2 4 12 2 2" xfId="53326" xr:uid="{21EC7803-BF04-4B87-91AF-1F71881EA99C}"/>
    <cellStyle name="Comma 2 4 12 2 3" xfId="35072" xr:uid="{4A60803D-D471-4FB9-B2E5-AF7541E5CB0D}"/>
    <cellStyle name="Comma 2 4 12 3" xfId="13168" xr:uid="{794748D5-DA16-49A4-A9DC-04A410575C94}"/>
    <cellStyle name="Comma 2 4 12 3 2" xfId="49676" xr:uid="{AF701697-7EF1-49BA-A9F2-EEF2A472ED21}"/>
    <cellStyle name="Comma 2 4 12 3 3" xfId="31422" xr:uid="{A52F88E4-4A1E-48FA-93D0-3F27B9360FCE}"/>
    <cellStyle name="Comma 2 4 12 4" xfId="9518" xr:uid="{A61226D8-5BB2-4AA0-8752-7347B03677AF}"/>
    <cellStyle name="Comma 2 4 12 4 2" xfId="46026" xr:uid="{C5274649-C99D-4FCC-AF97-97EAC262D232}"/>
    <cellStyle name="Comma 2 4 12 4 3" xfId="27772" xr:uid="{20134A3E-C226-453F-B762-138898871E07}"/>
    <cellStyle name="Comma 2 4 12 5" xfId="5868" xr:uid="{5C7A383B-A9D4-4A69-8277-893808489E3A}"/>
    <cellStyle name="Comma 2 4 12 5 2" xfId="42376" xr:uid="{87D09D3E-257E-482B-8C8B-8639C42824B0}"/>
    <cellStyle name="Comma 2 4 12 5 3" xfId="24122" xr:uid="{350FDCF1-F4E2-4FBB-931D-5D76EA54F456}"/>
    <cellStyle name="Comma 2 4 12 6" xfId="38726" xr:uid="{7BC331D0-3978-4748-B2BF-46C5F9D52006}"/>
    <cellStyle name="Comma 2 4 12 7" xfId="20472" xr:uid="{D4829168-B919-44EF-AE90-C623D18AF031}"/>
    <cellStyle name="Comma 2 4 13" xfId="1488" xr:uid="{A1E26D13-44DB-45DA-AFFC-4446BB937D13}"/>
    <cellStyle name="Comma 2 4 13 2" xfId="16088" xr:uid="{2481C71E-B732-4E06-A33D-A905547CE450}"/>
    <cellStyle name="Comma 2 4 13 2 2" xfId="52596" xr:uid="{2F5F7E69-6D29-40B2-96CD-E6682CB31B22}"/>
    <cellStyle name="Comma 2 4 13 2 3" xfId="34342" xr:uid="{3BA526BF-9655-4475-ADE3-B796F578EF0C}"/>
    <cellStyle name="Comma 2 4 13 3" xfId="12438" xr:uid="{7771E412-6A7D-40C3-9501-9232BB023713}"/>
    <cellStyle name="Comma 2 4 13 3 2" xfId="48946" xr:uid="{8B62316C-8102-4464-8484-B736DB746502}"/>
    <cellStyle name="Comma 2 4 13 3 3" xfId="30692" xr:uid="{06E68C78-4991-45A7-86F3-DD43968D1709}"/>
    <cellStyle name="Comma 2 4 13 4" xfId="8788" xr:uid="{FD1602C6-BFE2-4085-8971-F1AF62B987F5}"/>
    <cellStyle name="Comma 2 4 13 4 2" xfId="45296" xr:uid="{91E6B7F3-B6FA-4CDB-98D4-1D0B96E9AC91}"/>
    <cellStyle name="Comma 2 4 13 4 3" xfId="27042" xr:uid="{C6A55C76-065D-4941-B9F3-F2098C6EC06D}"/>
    <cellStyle name="Comma 2 4 13 5" xfId="5138" xr:uid="{F5516B44-B577-43DD-90C7-83B5F56A5C96}"/>
    <cellStyle name="Comma 2 4 13 5 2" xfId="41646" xr:uid="{45F23028-A7E2-43A4-8E57-A98865F2A195}"/>
    <cellStyle name="Comma 2 4 13 5 3" xfId="23392" xr:uid="{6818C0B8-99D7-4A21-9DC6-07B195903995}"/>
    <cellStyle name="Comma 2 4 13 6" xfId="37996" xr:uid="{44A4CA5F-091D-4AF1-BCEC-8A7688FBEB90}"/>
    <cellStyle name="Comma 2 4 13 7" xfId="19742" xr:uid="{38108961-309F-41C8-A072-CEDEBEFE080A}"/>
    <cellStyle name="Comma 2 4 14" xfId="758" xr:uid="{C2CDB69C-EB39-46C1-81BD-5A7928D18657}"/>
    <cellStyle name="Comma 2 4 14 2" xfId="15358" xr:uid="{32DBF85E-8C6F-4262-BFE7-B208399CA78B}"/>
    <cellStyle name="Comma 2 4 14 2 2" xfId="51866" xr:uid="{51B121CA-7D38-4E5F-9EB1-E29FCC0B2917}"/>
    <cellStyle name="Comma 2 4 14 2 3" xfId="33612" xr:uid="{07A7EBF9-199A-4EA8-9A88-66F10E5342D8}"/>
    <cellStyle name="Comma 2 4 14 3" xfId="11708" xr:uid="{56634FA4-28F5-4F97-ADB9-EC31BF412677}"/>
    <cellStyle name="Comma 2 4 14 3 2" xfId="48216" xr:uid="{B27E9823-B749-4FD7-ABF8-DD4BA0BC2637}"/>
    <cellStyle name="Comma 2 4 14 3 3" xfId="29962" xr:uid="{06D9DBDD-74C3-41CC-8FBC-75D0E9AD08A2}"/>
    <cellStyle name="Comma 2 4 14 4" xfId="8058" xr:uid="{143E956A-2212-48E8-9E10-CF74FE7971D6}"/>
    <cellStyle name="Comma 2 4 14 4 2" xfId="44566" xr:uid="{00B43329-37EF-4FA3-A18B-70AAD92E0F4F}"/>
    <cellStyle name="Comma 2 4 14 4 3" xfId="26312" xr:uid="{C71EDE47-AE4A-42EB-A43F-F55250A308A6}"/>
    <cellStyle name="Comma 2 4 14 5" xfId="4408" xr:uid="{056CB2EC-4DED-42F7-87C3-0ED830479ECC}"/>
    <cellStyle name="Comma 2 4 14 5 2" xfId="40916" xr:uid="{89B99164-521B-4C7B-B552-1BC5F7765BD3}"/>
    <cellStyle name="Comma 2 4 14 5 3" xfId="22662" xr:uid="{6CC615E6-281A-4D28-94C7-E5D722B8DF92}"/>
    <cellStyle name="Comma 2 4 14 6" xfId="37266" xr:uid="{8FC21117-E211-4C32-9517-7EF428DDCCF9}"/>
    <cellStyle name="Comma 2 4 14 7" xfId="19012" xr:uid="{A5C7C09B-A996-41D1-9B2C-D10D547BDF98}"/>
    <cellStyle name="Comma 2 4 15" xfId="14628" xr:uid="{EDE32BFE-0C54-4938-A096-A72613959405}"/>
    <cellStyle name="Comma 2 4 15 2" xfId="51136" xr:uid="{5DA7251D-DF36-46A3-8A27-2D6F0EDA9080}"/>
    <cellStyle name="Comma 2 4 15 3" xfId="32882" xr:uid="{D04219A4-84B3-474F-BD35-3EDDC18CE131}"/>
    <cellStyle name="Comma 2 4 16" xfId="10978" xr:uid="{64005BE2-C547-4F25-A04E-0D8B6232E9F4}"/>
    <cellStyle name="Comma 2 4 16 2" xfId="47486" xr:uid="{DE7AE30A-1046-4F88-9D82-ECAC89758DD8}"/>
    <cellStyle name="Comma 2 4 16 3" xfId="29232" xr:uid="{EE4C8848-205F-48B5-95A7-B5EDD25F59F7}"/>
    <cellStyle name="Comma 2 4 17" xfId="7328" xr:uid="{1F61ADF4-A43E-4473-85E7-A741D34EEA16}"/>
    <cellStyle name="Comma 2 4 17 2" xfId="43836" xr:uid="{5A4D7F92-565F-4DED-97D2-8181DC17B636}"/>
    <cellStyle name="Comma 2 4 17 3" xfId="25582" xr:uid="{A47556DB-A8FA-4A91-A162-B1BEBD612BF0}"/>
    <cellStyle name="Comma 2 4 18" xfId="3678" xr:uid="{71F8BDD9-6C21-4162-B90F-B4C1F9B9CD29}"/>
    <cellStyle name="Comma 2 4 18 2" xfId="40186" xr:uid="{BDA7F9BD-FD95-4FCB-BFDB-C51C73F5BDCC}"/>
    <cellStyle name="Comma 2 4 18 3" xfId="21932" xr:uid="{E211B526-1911-4E7F-86E8-496A18BC550C}"/>
    <cellStyle name="Comma 2 4 19" xfId="36536" xr:uid="{0DB9B655-367E-4179-83EA-A46D1FD014B0}"/>
    <cellStyle name="Comma 2 4 2" xfId="35" xr:uid="{D3460FDE-95F7-441D-87DC-E66CC598E395}"/>
    <cellStyle name="Comma 2 4 2 10" xfId="2964" xr:uid="{8D73C208-7F06-49CD-A721-4B6CD3349AFC}"/>
    <cellStyle name="Comma 2 4 2 10 2" xfId="17564" xr:uid="{7EE7A395-80F8-4286-B5B3-1608CF2244EF}"/>
    <cellStyle name="Comma 2 4 2 10 2 2" xfId="54072" xr:uid="{D3C51CDE-7F0C-4B15-BC1C-3C3D13DADEAF}"/>
    <cellStyle name="Comma 2 4 2 10 2 3" xfId="35818" xr:uid="{98859298-CB05-4B99-AE16-8B5C1A2F8088}"/>
    <cellStyle name="Comma 2 4 2 10 3" xfId="13914" xr:uid="{D0312852-EE83-4DCF-B4EE-C1FB753C2605}"/>
    <cellStyle name="Comma 2 4 2 10 3 2" xfId="50422" xr:uid="{8093E9F8-7662-4AF4-8742-9BEBF69E1CE9}"/>
    <cellStyle name="Comma 2 4 2 10 3 3" xfId="32168" xr:uid="{47A6C5A5-7AB6-407A-8F4D-34F2D01717D6}"/>
    <cellStyle name="Comma 2 4 2 10 4" xfId="10264" xr:uid="{77528FAF-25E9-4C0A-A0F3-BD046C3E78C2}"/>
    <cellStyle name="Comma 2 4 2 10 4 2" xfId="46772" xr:uid="{C47E503B-8E01-48F2-A28D-BC18B48DBC2B}"/>
    <cellStyle name="Comma 2 4 2 10 4 3" xfId="28518" xr:uid="{E26592FD-EA91-458C-9376-17FEA08C6B36}"/>
    <cellStyle name="Comma 2 4 2 10 5" xfId="6614" xr:uid="{CC2F28A9-5CAD-4403-B98C-F6CEE4CEDE77}"/>
    <cellStyle name="Comma 2 4 2 10 5 2" xfId="43122" xr:uid="{D6875FAB-2EF1-48F6-8120-82904C79C7FD}"/>
    <cellStyle name="Comma 2 4 2 10 5 3" xfId="24868" xr:uid="{39D621D9-6414-41D0-899A-7331D2B0CD85}"/>
    <cellStyle name="Comma 2 4 2 10 6" xfId="39472" xr:uid="{AB20A481-71ED-4969-AC2E-89E18AF9FBE3}"/>
    <cellStyle name="Comma 2 4 2 10 7" xfId="21218" xr:uid="{DEF09CBE-66B9-4843-8E95-0E59192DCE35}"/>
    <cellStyle name="Comma 2 4 2 11" xfId="2234" xr:uid="{71B8C31A-0012-4AA2-95FE-FFE56B09F06A}"/>
    <cellStyle name="Comma 2 4 2 11 2" xfId="16834" xr:uid="{A55C504B-FA0A-41FA-9881-FA02713222E6}"/>
    <cellStyle name="Comma 2 4 2 11 2 2" xfId="53342" xr:uid="{FEA9BF5A-0EE8-430D-891B-CD7B1E4969F3}"/>
    <cellStyle name="Comma 2 4 2 11 2 3" xfId="35088" xr:uid="{F7113E2F-58E2-4DA3-A2A6-D3FCF90A1C14}"/>
    <cellStyle name="Comma 2 4 2 11 3" xfId="13184" xr:uid="{DD86763E-F5E7-443D-8FDB-F991ECDA57DF}"/>
    <cellStyle name="Comma 2 4 2 11 3 2" xfId="49692" xr:uid="{9F680872-F31C-4FF6-9017-5A7DA31D559D}"/>
    <cellStyle name="Comma 2 4 2 11 3 3" xfId="31438" xr:uid="{A14F1083-8CF8-4730-BCDD-340658A5B5C2}"/>
    <cellStyle name="Comma 2 4 2 11 4" xfId="9534" xr:uid="{298A5F0F-6D7E-4C38-BD74-1408E05D5E45}"/>
    <cellStyle name="Comma 2 4 2 11 4 2" xfId="46042" xr:uid="{91CBAEC7-C34E-4B6E-B98F-3D548CC11975}"/>
    <cellStyle name="Comma 2 4 2 11 4 3" xfId="27788" xr:uid="{7EA375A4-B822-47D0-9085-D14B74960A59}"/>
    <cellStyle name="Comma 2 4 2 11 5" xfId="5884" xr:uid="{A3A8F904-403B-4EC7-A00D-8F5DBF31E453}"/>
    <cellStyle name="Comma 2 4 2 11 5 2" xfId="42392" xr:uid="{FB8261B4-8A84-4443-8906-4CC26ACEA5D8}"/>
    <cellStyle name="Comma 2 4 2 11 5 3" xfId="24138" xr:uid="{8D2635DA-9CB6-44CD-9B34-87D6F5ED8492}"/>
    <cellStyle name="Comma 2 4 2 11 6" xfId="38742" xr:uid="{C7CD6C8D-961D-4091-915A-0205265A82AA}"/>
    <cellStyle name="Comma 2 4 2 11 7" xfId="20488" xr:uid="{7AE5B83F-D821-4ADE-A98F-CFBDD51EB424}"/>
    <cellStyle name="Comma 2 4 2 12" xfId="1504" xr:uid="{09449EA8-1426-4291-A556-827DB5E37337}"/>
    <cellStyle name="Comma 2 4 2 12 2" xfId="16104" xr:uid="{24EAFDE5-219A-47F9-A651-0BA4FA2AA758}"/>
    <cellStyle name="Comma 2 4 2 12 2 2" xfId="52612" xr:uid="{680F677A-68FD-4083-B415-51FA06391DC4}"/>
    <cellStyle name="Comma 2 4 2 12 2 3" xfId="34358" xr:uid="{855266CA-C742-4BFF-8266-04EF73DFA529}"/>
    <cellStyle name="Comma 2 4 2 12 3" xfId="12454" xr:uid="{458DB01B-5711-42A2-8E2F-FE46BA0E2C7B}"/>
    <cellStyle name="Comma 2 4 2 12 3 2" xfId="48962" xr:uid="{3A47D7BB-2230-46D0-837E-133FDAFB42D4}"/>
    <cellStyle name="Comma 2 4 2 12 3 3" xfId="30708" xr:uid="{955DA6CB-488C-48EE-ABF0-90030AA8FBF9}"/>
    <cellStyle name="Comma 2 4 2 12 4" xfId="8804" xr:uid="{5D650C03-1E9E-4E5E-9B58-19B01B71CE8D}"/>
    <cellStyle name="Comma 2 4 2 12 4 2" xfId="45312" xr:uid="{471A495D-F3AE-4EC7-9B30-6D3F08DF3DA0}"/>
    <cellStyle name="Comma 2 4 2 12 4 3" xfId="27058" xr:uid="{9EC3924E-B005-4303-BBB0-F92A98195AAD}"/>
    <cellStyle name="Comma 2 4 2 12 5" xfId="5154" xr:uid="{EED491B1-0501-4080-9066-DEE0AC1250DD}"/>
    <cellStyle name="Comma 2 4 2 12 5 2" xfId="41662" xr:uid="{5151A50F-A7CE-42EB-B3FD-09ACB91A195A}"/>
    <cellStyle name="Comma 2 4 2 12 5 3" xfId="23408" xr:uid="{156FE5F6-33C2-44D4-93EC-6886BE1F54A7}"/>
    <cellStyle name="Comma 2 4 2 12 6" xfId="38012" xr:uid="{CA28A22E-799A-440A-83BC-E5145E56E33F}"/>
    <cellStyle name="Comma 2 4 2 12 7" xfId="19758" xr:uid="{9430ACC9-924F-4643-BCE9-7C7B2808384E}"/>
    <cellStyle name="Comma 2 4 2 13" xfId="774" xr:uid="{9DAA3A20-1BBA-4856-A5E1-33DBDCD0E43C}"/>
    <cellStyle name="Comma 2 4 2 13 2" xfId="15374" xr:uid="{B04F1718-44AD-4FE7-BD3B-B848415D03C9}"/>
    <cellStyle name="Comma 2 4 2 13 2 2" xfId="51882" xr:uid="{DB30FBFD-CDEA-41E1-A4AE-557E52FD3CCA}"/>
    <cellStyle name="Comma 2 4 2 13 2 3" xfId="33628" xr:uid="{0D9F273E-0379-40D4-A0C3-C9BF2F691336}"/>
    <cellStyle name="Comma 2 4 2 13 3" xfId="11724" xr:uid="{E84C9027-7A4A-4147-85D4-632D894DF6FA}"/>
    <cellStyle name="Comma 2 4 2 13 3 2" xfId="48232" xr:uid="{0F448241-B73F-4E0C-B18A-423FDDA33A28}"/>
    <cellStyle name="Comma 2 4 2 13 3 3" xfId="29978" xr:uid="{4B4086C5-C499-456F-B8E6-8AD9A127AE40}"/>
    <cellStyle name="Comma 2 4 2 13 4" xfId="8074" xr:uid="{95545F3B-2560-4E5C-AD94-C6E95C4DCE8F}"/>
    <cellStyle name="Comma 2 4 2 13 4 2" xfId="44582" xr:uid="{A0976B1B-EC7D-4DA6-B264-B3915AD88525}"/>
    <cellStyle name="Comma 2 4 2 13 4 3" xfId="26328" xr:uid="{1463F34D-0F16-4C7C-87BC-DFAB643A30F1}"/>
    <cellStyle name="Comma 2 4 2 13 5" xfId="4424" xr:uid="{D5DEFE39-05A4-4F8D-AA60-06DD7900846E}"/>
    <cellStyle name="Comma 2 4 2 13 5 2" xfId="40932" xr:uid="{FFA09CC6-E141-499C-ADA0-218A6E74F41C}"/>
    <cellStyle name="Comma 2 4 2 13 5 3" xfId="22678" xr:uid="{E88BFFB8-14CB-4A1E-BF52-67168B3A0594}"/>
    <cellStyle name="Comma 2 4 2 13 6" xfId="37282" xr:uid="{EEDFF796-ADAB-452D-9F94-A3DEB3377976}"/>
    <cellStyle name="Comma 2 4 2 13 7" xfId="19028" xr:uid="{8C3F1023-28FF-4402-8A87-D8333508C2FA}"/>
    <cellStyle name="Comma 2 4 2 14" xfId="14644" xr:uid="{98E91ED8-5F35-4F7B-A50F-4DE7D46E2E13}"/>
    <cellStyle name="Comma 2 4 2 14 2" xfId="51152" xr:uid="{62B93C5B-DF92-4AA0-9BB9-A8F04B402BBB}"/>
    <cellStyle name="Comma 2 4 2 14 3" xfId="32898" xr:uid="{22959CF4-2167-4538-9E06-DEDF29B7D37B}"/>
    <cellStyle name="Comma 2 4 2 15" xfId="10994" xr:uid="{162FAE2A-9CAF-4A2A-84EB-0E00BECCAA87}"/>
    <cellStyle name="Comma 2 4 2 15 2" xfId="47502" xr:uid="{CED453F2-3F7A-4547-8BA8-F5FA0FD8C985}"/>
    <cellStyle name="Comma 2 4 2 15 3" xfId="29248" xr:uid="{A7E8935A-D330-4B36-8116-BF9748E070A8}"/>
    <cellStyle name="Comma 2 4 2 16" xfId="7344" xr:uid="{A4A28B31-0DD1-491C-B0CC-8D2A3ACC9A4D}"/>
    <cellStyle name="Comma 2 4 2 16 2" xfId="43852" xr:uid="{87092DA3-6203-4BB9-BDBC-BA6AF004E8FB}"/>
    <cellStyle name="Comma 2 4 2 16 3" xfId="25598" xr:uid="{1FED455E-9B4F-48CC-BA65-C0BA96319B83}"/>
    <cellStyle name="Comma 2 4 2 17" xfId="3694" xr:uid="{5CBE5609-186B-4A9E-B2F7-4D5ED98F6DC2}"/>
    <cellStyle name="Comma 2 4 2 17 2" xfId="40202" xr:uid="{C0E5DEAA-91FE-4884-BB7B-AD14B77D670F}"/>
    <cellStyle name="Comma 2 4 2 17 3" xfId="21948" xr:uid="{247145F7-35C6-4E81-A37C-63AA7EFCA1D5}"/>
    <cellStyle name="Comma 2 4 2 18" xfId="36552" xr:uid="{C3B8A378-EAD8-48FF-9818-35E6CF43063D}"/>
    <cellStyle name="Comma 2 4 2 19" xfId="18298" xr:uid="{BFD5ABA7-452F-4A55-8C38-D5FAE4B67077}"/>
    <cellStyle name="Comma 2 4 2 2" xfId="109" xr:uid="{B820BDDC-64DF-4339-82E6-B0EBB141FFFF}"/>
    <cellStyle name="Comma 2 4 2 2 10" xfId="1568" xr:uid="{F071A51C-2AAC-43AE-BD8A-726A56C69A66}"/>
    <cellStyle name="Comma 2 4 2 2 10 2" xfId="16168" xr:uid="{487D8A28-96F6-49E0-A87E-250C91B39298}"/>
    <cellStyle name="Comma 2 4 2 2 10 2 2" xfId="52676" xr:uid="{0A02457E-57B0-4EC5-8531-199D3F1934DF}"/>
    <cellStyle name="Comma 2 4 2 2 10 2 3" xfId="34422" xr:uid="{1C74796D-A3B7-4596-89C2-BD2F862825B8}"/>
    <cellStyle name="Comma 2 4 2 2 10 3" xfId="12518" xr:uid="{8A8066D4-BA7E-434B-A59F-2F63529E36BF}"/>
    <cellStyle name="Comma 2 4 2 2 10 3 2" xfId="49026" xr:uid="{CF6CA2E8-FF10-4E92-988D-46E45543CE61}"/>
    <cellStyle name="Comma 2 4 2 2 10 3 3" xfId="30772" xr:uid="{801AD231-EC36-444F-AEDA-0DEE8BD98541}"/>
    <cellStyle name="Comma 2 4 2 2 10 4" xfId="8868" xr:uid="{4F180020-4257-4041-A36E-4BAC2589557F}"/>
    <cellStyle name="Comma 2 4 2 2 10 4 2" xfId="45376" xr:uid="{33A4F5DA-A9F3-41B4-824A-C3ECCD2AE390}"/>
    <cellStyle name="Comma 2 4 2 2 10 4 3" xfId="27122" xr:uid="{98D4D4F0-DD20-4E97-9028-D33B33D91AFA}"/>
    <cellStyle name="Comma 2 4 2 2 10 5" xfId="5218" xr:uid="{45DA0293-C3EC-441E-9070-EE6209EED898}"/>
    <cellStyle name="Comma 2 4 2 2 10 5 2" xfId="41726" xr:uid="{7EBE39AC-65D1-4A74-BEAB-94EEFDE0FA2C}"/>
    <cellStyle name="Comma 2 4 2 2 10 5 3" xfId="23472" xr:uid="{E8683F0D-D515-4DBC-9A3E-14AB88048E71}"/>
    <cellStyle name="Comma 2 4 2 2 10 6" xfId="38076" xr:uid="{0D638FDA-0B0C-4260-8331-36676FF9E924}"/>
    <cellStyle name="Comma 2 4 2 2 10 7" xfId="19822" xr:uid="{C95CE5A1-2E84-415A-8130-AE367B26DB14}"/>
    <cellStyle name="Comma 2 4 2 2 11" xfId="838" xr:uid="{A60999FD-F62B-4458-B522-200B771C17DD}"/>
    <cellStyle name="Comma 2 4 2 2 11 2" xfId="15438" xr:uid="{91E75C2C-DF84-41D5-930C-9C59FA135A1C}"/>
    <cellStyle name="Comma 2 4 2 2 11 2 2" xfId="51946" xr:uid="{790F67D8-85C4-4952-AE33-5DADC4B62A52}"/>
    <cellStyle name="Comma 2 4 2 2 11 2 3" xfId="33692" xr:uid="{6F347668-0EF3-4910-BE13-4F149601F69D}"/>
    <cellStyle name="Comma 2 4 2 2 11 3" xfId="11788" xr:uid="{06820C09-ADC0-4E17-809A-4F3AD05B37EC}"/>
    <cellStyle name="Comma 2 4 2 2 11 3 2" xfId="48296" xr:uid="{60349C29-FEC1-40B4-974E-FE86292FF674}"/>
    <cellStyle name="Comma 2 4 2 2 11 3 3" xfId="30042" xr:uid="{3096019F-37AD-4DAE-A1D3-5C48749FF9BB}"/>
    <cellStyle name="Comma 2 4 2 2 11 4" xfId="8138" xr:uid="{B9CC03CD-FDB3-40F7-8FAB-CA6C1997A4BD}"/>
    <cellStyle name="Comma 2 4 2 2 11 4 2" xfId="44646" xr:uid="{F22813C9-7488-472D-A31D-A64067EBF510}"/>
    <cellStyle name="Comma 2 4 2 2 11 4 3" xfId="26392" xr:uid="{5631B15A-EE09-46CA-AB3E-5625D121A721}"/>
    <cellStyle name="Comma 2 4 2 2 11 5" xfId="4488" xr:uid="{F468BD23-CD05-4920-A01D-6EBE00F286FB}"/>
    <cellStyle name="Comma 2 4 2 2 11 5 2" xfId="40996" xr:uid="{8891E386-23E0-48F6-B4F5-7044A9725490}"/>
    <cellStyle name="Comma 2 4 2 2 11 5 3" xfId="22742" xr:uid="{FFC64C18-CD8A-4CE2-A3D7-8C19825F6363}"/>
    <cellStyle name="Comma 2 4 2 2 11 6" xfId="37346" xr:uid="{D4E35C2F-5B6D-4EB3-99EB-EBB47D920F91}"/>
    <cellStyle name="Comma 2 4 2 2 11 7" xfId="19092" xr:uid="{99871185-2CD6-42C3-A090-F6F399177EF0}"/>
    <cellStyle name="Comma 2 4 2 2 12" xfId="14708" xr:uid="{5E924A48-66AD-473D-A25B-DBB0F3C67B5F}"/>
    <cellStyle name="Comma 2 4 2 2 12 2" xfId="51216" xr:uid="{A5686011-34DB-4436-8F9A-17ADB8CAAAB1}"/>
    <cellStyle name="Comma 2 4 2 2 12 3" xfId="32962" xr:uid="{F557BF62-C11F-4CF1-B312-2F92FF6B48A8}"/>
    <cellStyle name="Comma 2 4 2 2 13" xfId="11058" xr:uid="{BDEF311E-4D6A-45AF-B069-A45BA5C3BBFF}"/>
    <cellStyle name="Comma 2 4 2 2 13 2" xfId="47566" xr:uid="{1030251E-BE16-4D0B-B38D-41EF401EF471}"/>
    <cellStyle name="Comma 2 4 2 2 13 3" xfId="29312" xr:uid="{37B8E30A-32D9-4F45-BABD-78CBE4640EF2}"/>
    <cellStyle name="Comma 2 4 2 2 14" xfId="7408" xr:uid="{E521F56C-07B0-4453-9F74-45687FAA9BFD}"/>
    <cellStyle name="Comma 2 4 2 2 14 2" xfId="43916" xr:uid="{8F7DF449-7D26-49B1-8B76-1596F4E7B5C5}"/>
    <cellStyle name="Comma 2 4 2 2 14 3" xfId="25662" xr:uid="{B7145107-5E6C-4CD1-BF7F-5DF85671FF84}"/>
    <cellStyle name="Comma 2 4 2 2 15" xfId="3758" xr:uid="{B0D0D7A5-BC6F-4848-817E-2614D4EAEB72}"/>
    <cellStyle name="Comma 2 4 2 2 15 2" xfId="40266" xr:uid="{210462EE-1ECB-4B42-92E9-6FAEE69EFE7B}"/>
    <cellStyle name="Comma 2 4 2 2 15 3" xfId="22012" xr:uid="{A1B75277-4318-4F99-85CD-713D48A85C83}"/>
    <cellStyle name="Comma 2 4 2 2 16" xfId="36616" xr:uid="{CB5BABF3-B57E-4098-9792-48280715EBBF}"/>
    <cellStyle name="Comma 2 4 2 2 17" xfId="18362" xr:uid="{B119AAC9-902A-44E2-99A3-A68ACA5E22B9}"/>
    <cellStyle name="Comma 2 4 2 2 2" xfId="732" xr:uid="{3595F8B1-94A7-4583-A98B-1FD024535D40}"/>
    <cellStyle name="Comma 2 4 2 2 2 10" xfId="37240" xr:uid="{38C2A593-3CDB-482D-948E-A560E93F1FB7}"/>
    <cellStyle name="Comma 2 4 2 2 2 11" xfId="18986" xr:uid="{9908948E-2D94-4E9F-9AB5-D2226A812B89}"/>
    <cellStyle name="Comma 2 4 2 2 2 2" xfId="3652" xr:uid="{81A207B4-E29C-4D00-81F6-E0D7D57B69C3}"/>
    <cellStyle name="Comma 2 4 2 2 2 2 2" xfId="18252" xr:uid="{E6F45999-746C-43B8-BBA0-9922C1858748}"/>
    <cellStyle name="Comma 2 4 2 2 2 2 2 2" xfId="54760" xr:uid="{4703FD2D-B12D-45DA-A00B-FB1180955D9C}"/>
    <cellStyle name="Comma 2 4 2 2 2 2 2 3" xfId="36506" xr:uid="{E7A68593-1E14-4146-8B8A-B406615E59BB}"/>
    <cellStyle name="Comma 2 4 2 2 2 2 3" xfId="14602" xr:uid="{7FA01184-B74B-4FB9-9079-425DC9004816}"/>
    <cellStyle name="Comma 2 4 2 2 2 2 3 2" xfId="51110" xr:uid="{9318E686-D565-49C7-B518-21137419E560}"/>
    <cellStyle name="Comma 2 4 2 2 2 2 3 3" xfId="32856" xr:uid="{5DE397C3-6E20-4B25-AA4A-886CC75CA95B}"/>
    <cellStyle name="Comma 2 4 2 2 2 2 4" xfId="10952" xr:uid="{7863F42D-A612-4928-9888-42AFA4E1844E}"/>
    <cellStyle name="Comma 2 4 2 2 2 2 4 2" xfId="47460" xr:uid="{ED419267-4589-4E46-B7C4-B89D27577673}"/>
    <cellStyle name="Comma 2 4 2 2 2 2 4 3" xfId="29206" xr:uid="{508B6C47-FE47-4A84-94A4-0435D08E68E4}"/>
    <cellStyle name="Comma 2 4 2 2 2 2 5" xfId="7302" xr:uid="{3D5CAF61-B063-4611-95BE-C931AF0282F8}"/>
    <cellStyle name="Comma 2 4 2 2 2 2 5 2" xfId="43810" xr:uid="{903161A8-656C-40A2-B844-A427D87863DC}"/>
    <cellStyle name="Comma 2 4 2 2 2 2 5 3" xfId="25556" xr:uid="{DC070616-F017-4999-AAAA-3D7A15EE5CAE}"/>
    <cellStyle name="Comma 2 4 2 2 2 2 6" xfId="40160" xr:uid="{A2DEA8C3-CB29-40A0-930B-A56A032ACA1E}"/>
    <cellStyle name="Comma 2 4 2 2 2 2 7" xfId="21906" xr:uid="{9DBC5314-32B3-4B0D-B6BF-64BCA63A906F}"/>
    <cellStyle name="Comma 2 4 2 2 2 3" xfId="2922" xr:uid="{E9AC3BCD-D56E-4E32-8346-594AC4F190D1}"/>
    <cellStyle name="Comma 2 4 2 2 2 3 2" xfId="17522" xr:uid="{FB5DBF98-4502-4223-9B7F-F215F1DBD118}"/>
    <cellStyle name="Comma 2 4 2 2 2 3 2 2" xfId="54030" xr:uid="{270C4778-8F93-4517-9675-270E5119244E}"/>
    <cellStyle name="Comma 2 4 2 2 2 3 2 3" xfId="35776" xr:uid="{CDDC52FB-3FE3-4C33-B378-FD49A37F764E}"/>
    <cellStyle name="Comma 2 4 2 2 2 3 3" xfId="13872" xr:uid="{9769B6F0-1E83-462E-9759-40B2B533FFFE}"/>
    <cellStyle name="Comma 2 4 2 2 2 3 3 2" xfId="50380" xr:uid="{3038992A-E7B3-4530-8421-8A2ADCDC313E}"/>
    <cellStyle name="Comma 2 4 2 2 2 3 3 3" xfId="32126" xr:uid="{A38E56BA-FB9E-4E76-95DB-C9D0E8CC23DF}"/>
    <cellStyle name="Comma 2 4 2 2 2 3 4" xfId="10222" xr:uid="{DDFCC93A-A88D-4D63-A976-F4B875F76794}"/>
    <cellStyle name="Comma 2 4 2 2 2 3 4 2" xfId="46730" xr:uid="{993BFA7E-E120-4707-A60A-9A075F2538FD}"/>
    <cellStyle name="Comma 2 4 2 2 2 3 4 3" xfId="28476" xr:uid="{A76CA4F7-484D-44B7-9D68-41638E4B6960}"/>
    <cellStyle name="Comma 2 4 2 2 2 3 5" xfId="6572" xr:uid="{8467910F-35E9-49A1-90CA-D703AD3B19A3}"/>
    <cellStyle name="Comma 2 4 2 2 2 3 5 2" xfId="43080" xr:uid="{C536B194-5CDA-4BCA-9B98-D9C28BA4504E}"/>
    <cellStyle name="Comma 2 4 2 2 2 3 5 3" xfId="24826" xr:uid="{59E1C64B-5191-41FD-AD33-0D4C512ABA93}"/>
    <cellStyle name="Comma 2 4 2 2 2 3 6" xfId="39430" xr:uid="{E6AD7399-8ED3-4A98-84AB-3D2AF675FAC8}"/>
    <cellStyle name="Comma 2 4 2 2 2 3 7" xfId="21176" xr:uid="{E450F4CE-9DAB-4674-9C5D-146A4C8286B8}"/>
    <cellStyle name="Comma 2 4 2 2 2 4" xfId="2192" xr:uid="{C5E790A6-9034-4AA5-B437-70E5C5BB46D8}"/>
    <cellStyle name="Comma 2 4 2 2 2 4 2" xfId="16792" xr:uid="{461DE3C7-9BAA-4E38-9A3A-40A0266C753A}"/>
    <cellStyle name="Comma 2 4 2 2 2 4 2 2" xfId="53300" xr:uid="{7AB35925-7154-475B-A8FC-2929C4165178}"/>
    <cellStyle name="Comma 2 4 2 2 2 4 2 3" xfId="35046" xr:uid="{F037E63E-B87C-4088-AEB3-B07451E46622}"/>
    <cellStyle name="Comma 2 4 2 2 2 4 3" xfId="13142" xr:uid="{F25BB536-D254-4762-B5F3-F907633772F6}"/>
    <cellStyle name="Comma 2 4 2 2 2 4 3 2" xfId="49650" xr:uid="{2B8086DB-C35D-45B5-86FF-0B96F2E7E06A}"/>
    <cellStyle name="Comma 2 4 2 2 2 4 3 3" xfId="31396" xr:uid="{089AE5CB-8033-4CA9-89FE-D10BA8015CAC}"/>
    <cellStyle name="Comma 2 4 2 2 2 4 4" xfId="9492" xr:uid="{DEB4504E-40BF-4228-A3EE-036727BF1487}"/>
    <cellStyle name="Comma 2 4 2 2 2 4 4 2" xfId="46000" xr:uid="{0F721D49-7EB2-4C31-91A3-6584A8E62F7D}"/>
    <cellStyle name="Comma 2 4 2 2 2 4 4 3" xfId="27746" xr:uid="{64C1ED03-5505-47F5-A3C9-34D3744658DB}"/>
    <cellStyle name="Comma 2 4 2 2 2 4 5" xfId="5842" xr:uid="{4D0B8F44-DB54-4652-9AD4-14922D11D8C3}"/>
    <cellStyle name="Comma 2 4 2 2 2 4 5 2" xfId="42350" xr:uid="{978E86FD-2837-4561-BF74-5482A043555F}"/>
    <cellStyle name="Comma 2 4 2 2 2 4 5 3" xfId="24096" xr:uid="{D93F86A9-C075-4CB3-A34C-1D6B2C026FF3}"/>
    <cellStyle name="Comma 2 4 2 2 2 4 6" xfId="38700" xr:uid="{BFD122EC-C0ED-45D2-A145-7D9503F525F5}"/>
    <cellStyle name="Comma 2 4 2 2 2 4 7" xfId="20446" xr:uid="{8D2EDD8C-2D45-4C01-9567-3AB56CEB12B4}"/>
    <cellStyle name="Comma 2 4 2 2 2 5" xfId="1462" xr:uid="{4561296E-4052-4BA7-B521-F17C2E33480E}"/>
    <cellStyle name="Comma 2 4 2 2 2 5 2" xfId="16062" xr:uid="{43C3811A-BD9F-42A6-B8B4-1E17225DB8D2}"/>
    <cellStyle name="Comma 2 4 2 2 2 5 2 2" xfId="52570" xr:uid="{2D5FBC9E-4047-4CD9-AE3A-E8C748A604C6}"/>
    <cellStyle name="Comma 2 4 2 2 2 5 2 3" xfId="34316" xr:uid="{E2B2CA6B-8CD1-48D8-AE5B-54206ABCD296}"/>
    <cellStyle name="Comma 2 4 2 2 2 5 3" xfId="12412" xr:uid="{E50D45A0-E661-478D-859E-1DBCB52C4681}"/>
    <cellStyle name="Comma 2 4 2 2 2 5 3 2" xfId="48920" xr:uid="{43F67EE9-1B2C-407D-92F1-B6A87DEFC76A}"/>
    <cellStyle name="Comma 2 4 2 2 2 5 3 3" xfId="30666" xr:uid="{9728D86A-93DA-439B-B98F-A0CD62DA3131}"/>
    <cellStyle name="Comma 2 4 2 2 2 5 4" xfId="8762" xr:uid="{477A8F0C-D87C-4E7B-88EC-823C8F2E9BEE}"/>
    <cellStyle name="Comma 2 4 2 2 2 5 4 2" xfId="45270" xr:uid="{A73B9B0D-45BE-451B-AE3C-4794B9B2D9D8}"/>
    <cellStyle name="Comma 2 4 2 2 2 5 4 3" xfId="27016" xr:uid="{DE968389-D797-4475-8C5E-7033117B8E0F}"/>
    <cellStyle name="Comma 2 4 2 2 2 5 5" xfId="5112" xr:uid="{B2A13801-D45D-415D-9D3E-FEE2319E805D}"/>
    <cellStyle name="Comma 2 4 2 2 2 5 5 2" xfId="41620" xr:uid="{9869D222-85CD-4E19-A1EA-84640D565D7F}"/>
    <cellStyle name="Comma 2 4 2 2 2 5 5 3" xfId="23366" xr:uid="{516A3556-1C6F-417D-BC0A-B65D32B5B80E}"/>
    <cellStyle name="Comma 2 4 2 2 2 5 6" xfId="37970" xr:uid="{3AF11FE3-6F0B-492E-9BB6-3847C087F683}"/>
    <cellStyle name="Comma 2 4 2 2 2 5 7" xfId="19716" xr:uid="{40539CCC-4349-4F44-A0A5-6AB86BE54AE3}"/>
    <cellStyle name="Comma 2 4 2 2 2 6" xfId="15332" xr:uid="{9AD3A5D6-EE40-4A4C-A45A-CC2AB23DF60A}"/>
    <cellStyle name="Comma 2 4 2 2 2 6 2" xfId="51840" xr:uid="{A39535EF-037A-4AB5-B20E-799DADA23037}"/>
    <cellStyle name="Comma 2 4 2 2 2 6 3" xfId="33586" xr:uid="{29413D41-6C98-4C2E-AED0-C5CD4D901D51}"/>
    <cellStyle name="Comma 2 4 2 2 2 7" xfId="11682" xr:uid="{18C57456-614F-44B4-8750-DABEA3DDA76A}"/>
    <cellStyle name="Comma 2 4 2 2 2 7 2" xfId="48190" xr:uid="{8F80253A-3FF9-4D7D-B1F0-3F06132E64BB}"/>
    <cellStyle name="Comma 2 4 2 2 2 7 3" xfId="29936" xr:uid="{F6BF29A5-C42A-4B9D-8000-85478202D6E8}"/>
    <cellStyle name="Comma 2 4 2 2 2 8" xfId="8032" xr:uid="{483010E1-970B-4E6D-B46D-2179607E7749}"/>
    <cellStyle name="Comma 2 4 2 2 2 8 2" xfId="44540" xr:uid="{4C852938-6E89-4E15-B6F5-9ABD386B388E}"/>
    <cellStyle name="Comma 2 4 2 2 2 8 3" xfId="26286" xr:uid="{BF635EAF-4BF6-4075-B365-5DAF0256B1A7}"/>
    <cellStyle name="Comma 2 4 2 2 2 9" xfId="4382" xr:uid="{436177A6-08E2-4992-AA13-6F6F27405215}"/>
    <cellStyle name="Comma 2 4 2 2 2 9 2" xfId="40890" xr:uid="{AA7AA1AC-1C69-43B7-8CE9-B3A7266C9573}"/>
    <cellStyle name="Comma 2 4 2 2 2 9 3" xfId="22636" xr:uid="{22841934-D1C5-494F-9C0B-37B46D03A928}"/>
    <cellStyle name="Comma 2 4 2 2 3" xfId="628" xr:uid="{10C6AF96-9AB6-4BD1-8A72-C155B526F965}"/>
    <cellStyle name="Comma 2 4 2 2 3 10" xfId="37136" xr:uid="{5EBA978A-8227-4CD1-AB65-87C0A6D3A62B}"/>
    <cellStyle name="Comma 2 4 2 2 3 11" xfId="18882" xr:uid="{6A2E8272-5F20-4B0C-94E5-11894CB74149}"/>
    <cellStyle name="Comma 2 4 2 2 3 2" xfId="3548" xr:uid="{01F53B18-83C4-4082-820C-6719D1F19244}"/>
    <cellStyle name="Comma 2 4 2 2 3 2 2" xfId="18148" xr:uid="{4E0F55E9-3E48-4243-91CF-246559C1FF38}"/>
    <cellStyle name="Comma 2 4 2 2 3 2 2 2" xfId="54656" xr:uid="{CFA29061-A61A-4369-AC00-3430851AA710}"/>
    <cellStyle name="Comma 2 4 2 2 3 2 2 3" xfId="36402" xr:uid="{4B92E1EB-3EA1-46F5-AC1A-A16DCA861545}"/>
    <cellStyle name="Comma 2 4 2 2 3 2 3" xfId="14498" xr:uid="{E5D53612-64F6-4026-8F46-A4DD21A494AA}"/>
    <cellStyle name="Comma 2 4 2 2 3 2 3 2" xfId="51006" xr:uid="{6184C305-19F4-4DDB-AE8B-935A7C56F71C}"/>
    <cellStyle name="Comma 2 4 2 2 3 2 3 3" xfId="32752" xr:uid="{48BD9E9C-6676-4FA4-BBDF-B95D7777F430}"/>
    <cellStyle name="Comma 2 4 2 2 3 2 4" xfId="10848" xr:uid="{84D5815C-9E6B-45EE-A2F7-A178FD666B37}"/>
    <cellStyle name="Comma 2 4 2 2 3 2 4 2" xfId="47356" xr:uid="{DCE4B088-E213-4B9C-B711-58BEAD1AE40B}"/>
    <cellStyle name="Comma 2 4 2 2 3 2 4 3" xfId="29102" xr:uid="{B2F5E81B-9919-43D2-9BE0-255C91E183D0}"/>
    <cellStyle name="Comma 2 4 2 2 3 2 5" xfId="7198" xr:uid="{3F9F1C0C-0467-4E77-A57A-7DC6AC57D049}"/>
    <cellStyle name="Comma 2 4 2 2 3 2 5 2" xfId="43706" xr:uid="{8A71A146-23D1-46FE-8DA5-070BF8A2C936}"/>
    <cellStyle name="Comma 2 4 2 2 3 2 5 3" xfId="25452" xr:uid="{3F5F0EB2-6E80-426F-979F-EF0E4863631F}"/>
    <cellStyle name="Comma 2 4 2 2 3 2 6" xfId="40056" xr:uid="{16ED7B40-10E9-4BDE-916E-93369085A704}"/>
    <cellStyle name="Comma 2 4 2 2 3 2 7" xfId="21802" xr:uid="{BF4FC864-E196-4944-869D-F6CC1219860E}"/>
    <cellStyle name="Comma 2 4 2 2 3 3" xfId="2818" xr:uid="{9477A1F1-08D3-40F9-8E1F-BAAD60CC1CD4}"/>
    <cellStyle name="Comma 2 4 2 2 3 3 2" xfId="17418" xr:uid="{3849CE28-81A5-4FB1-B5F4-DF7F8B493706}"/>
    <cellStyle name="Comma 2 4 2 2 3 3 2 2" xfId="53926" xr:uid="{4EC54617-D1D9-4E82-9344-CAC9CD78BC38}"/>
    <cellStyle name="Comma 2 4 2 2 3 3 2 3" xfId="35672" xr:uid="{A0FFCAC9-6825-46C3-9C20-CE4B6B47E568}"/>
    <cellStyle name="Comma 2 4 2 2 3 3 3" xfId="13768" xr:uid="{C654AEA8-E6E2-4828-8B45-4A9AA14AA7F1}"/>
    <cellStyle name="Comma 2 4 2 2 3 3 3 2" xfId="50276" xr:uid="{C07908B7-1E9E-44F2-AEB0-0B19E5493E90}"/>
    <cellStyle name="Comma 2 4 2 2 3 3 3 3" xfId="32022" xr:uid="{E129EB1F-0FCB-4F9E-97AE-F2E5B2016E10}"/>
    <cellStyle name="Comma 2 4 2 2 3 3 4" xfId="10118" xr:uid="{8A272ED5-CAFC-4807-809F-66456F65D269}"/>
    <cellStyle name="Comma 2 4 2 2 3 3 4 2" xfId="46626" xr:uid="{B06E685C-55F8-4530-85FD-983494BFF32E}"/>
    <cellStyle name="Comma 2 4 2 2 3 3 4 3" xfId="28372" xr:uid="{82E65403-32A6-43F5-94B8-D949D5F32002}"/>
    <cellStyle name="Comma 2 4 2 2 3 3 5" xfId="6468" xr:uid="{40717D09-889F-45A2-8FBA-885E73609F4C}"/>
    <cellStyle name="Comma 2 4 2 2 3 3 5 2" xfId="42976" xr:uid="{8C32AC17-2632-4E41-8E02-247F4C717404}"/>
    <cellStyle name="Comma 2 4 2 2 3 3 5 3" xfId="24722" xr:uid="{267585AB-EC2B-4C93-8246-7EC6A701C4F0}"/>
    <cellStyle name="Comma 2 4 2 2 3 3 6" xfId="39326" xr:uid="{09A61E0C-521A-4F45-B521-0B396A4A9A16}"/>
    <cellStyle name="Comma 2 4 2 2 3 3 7" xfId="21072" xr:uid="{98C4C120-D846-48DA-A65D-D021631B8AF5}"/>
    <cellStyle name="Comma 2 4 2 2 3 4" xfId="2088" xr:uid="{8B63DBA5-D2C4-4F8B-B4BB-BEC414922553}"/>
    <cellStyle name="Comma 2 4 2 2 3 4 2" xfId="16688" xr:uid="{AC22B8E2-AF92-4FF2-9B40-39FD58A95CD0}"/>
    <cellStyle name="Comma 2 4 2 2 3 4 2 2" xfId="53196" xr:uid="{1626F804-E608-4DDB-AA96-ADAA3C9D318E}"/>
    <cellStyle name="Comma 2 4 2 2 3 4 2 3" xfId="34942" xr:uid="{8B428775-B156-449B-870B-81B1EEAADBB0}"/>
    <cellStyle name="Comma 2 4 2 2 3 4 3" xfId="13038" xr:uid="{8925872D-DF39-47EF-8DC8-D137296A5D53}"/>
    <cellStyle name="Comma 2 4 2 2 3 4 3 2" xfId="49546" xr:uid="{3B0B440E-F90D-43FE-B2D7-1F7DBCAA7DD3}"/>
    <cellStyle name="Comma 2 4 2 2 3 4 3 3" xfId="31292" xr:uid="{B2645D43-C0EA-4BE3-B84C-C06841697CCF}"/>
    <cellStyle name="Comma 2 4 2 2 3 4 4" xfId="9388" xr:uid="{2478A87A-9EA6-49C0-B14D-9DEC3DF769E4}"/>
    <cellStyle name="Comma 2 4 2 2 3 4 4 2" xfId="45896" xr:uid="{FF517FDB-1C69-44B3-AE9E-CA1E8FFEACDE}"/>
    <cellStyle name="Comma 2 4 2 2 3 4 4 3" xfId="27642" xr:uid="{BABB8489-9616-465A-9763-58CFE3C07EF3}"/>
    <cellStyle name="Comma 2 4 2 2 3 4 5" xfId="5738" xr:uid="{BBEEABE3-E98C-4ED3-9879-7B5958AA768A}"/>
    <cellStyle name="Comma 2 4 2 2 3 4 5 2" xfId="42246" xr:uid="{0E6BFE70-A2A6-47C2-A9E5-D2AED2DAE181}"/>
    <cellStyle name="Comma 2 4 2 2 3 4 5 3" xfId="23992" xr:uid="{BEE3DC60-C8A5-40A0-A42C-DA873A2D150B}"/>
    <cellStyle name="Comma 2 4 2 2 3 4 6" xfId="38596" xr:uid="{60FD10B6-4F61-4E5F-857E-3BE914D19FEF}"/>
    <cellStyle name="Comma 2 4 2 2 3 4 7" xfId="20342" xr:uid="{4564999E-EC08-4FA7-8CD5-BC6846F37140}"/>
    <cellStyle name="Comma 2 4 2 2 3 5" xfId="1358" xr:uid="{FAE454B7-FF67-4173-B784-D35653C06812}"/>
    <cellStyle name="Comma 2 4 2 2 3 5 2" xfId="15958" xr:uid="{7448B262-11E9-43D3-A536-AF94C2E83BA7}"/>
    <cellStyle name="Comma 2 4 2 2 3 5 2 2" xfId="52466" xr:uid="{38C34910-E116-4874-B215-C9A4EB7DDFE5}"/>
    <cellStyle name="Comma 2 4 2 2 3 5 2 3" xfId="34212" xr:uid="{FBC6E551-34AB-4041-8339-E3D56618DF70}"/>
    <cellStyle name="Comma 2 4 2 2 3 5 3" xfId="12308" xr:uid="{40667EB0-1F72-4D72-B673-63A30DC3A7C8}"/>
    <cellStyle name="Comma 2 4 2 2 3 5 3 2" xfId="48816" xr:uid="{B0B11C91-F627-4CB1-8656-06945FB11184}"/>
    <cellStyle name="Comma 2 4 2 2 3 5 3 3" xfId="30562" xr:uid="{988D63E4-3470-43BC-A818-A3593B2ECB56}"/>
    <cellStyle name="Comma 2 4 2 2 3 5 4" xfId="8658" xr:uid="{827AFDBB-BB2A-44AD-BC73-75F16D6FE154}"/>
    <cellStyle name="Comma 2 4 2 2 3 5 4 2" xfId="45166" xr:uid="{82DAB550-859C-4CF4-89C3-1E047695957D}"/>
    <cellStyle name="Comma 2 4 2 2 3 5 4 3" xfId="26912" xr:uid="{7A587849-1C06-45E7-8345-EBD6615AEF7D}"/>
    <cellStyle name="Comma 2 4 2 2 3 5 5" xfId="5008" xr:uid="{DC848E0F-FF6C-4F86-B57E-73F06A39023D}"/>
    <cellStyle name="Comma 2 4 2 2 3 5 5 2" xfId="41516" xr:uid="{15197451-C16E-409E-918D-A6972E5FE7F2}"/>
    <cellStyle name="Comma 2 4 2 2 3 5 5 3" xfId="23262" xr:uid="{F8F1964F-7424-41FE-817B-79B95EED9E66}"/>
    <cellStyle name="Comma 2 4 2 2 3 5 6" xfId="37866" xr:uid="{5BA1DDC5-E66C-4B0E-B1D6-FA83620CEF01}"/>
    <cellStyle name="Comma 2 4 2 2 3 5 7" xfId="19612" xr:uid="{3AF65E05-DBDE-429E-82ED-1D7B997B5E80}"/>
    <cellStyle name="Comma 2 4 2 2 3 6" xfId="15228" xr:uid="{3305E641-4E84-498A-9CEF-DF1D5A7777B2}"/>
    <cellStyle name="Comma 2 4 2 2 3 6 2" xfId="51736" xr:uid="{C1DF3346-ABBB-4C29-86A9-E3C293F893C0}"/>
    <cellStyle name="Comma 2 4 2 2 3 6 3" xfId="33482" xr:uid="{5F166292-E071-4FFF-A70E-C3D2FB81D98F}"/>
    <cellStyle name="Comma 2 4 2 2 3 7" xfId="11578" xr:uid="{7C646357-EC95-4897-BE73-01B3A044C4AA}"/>
    <cellStyle name="Comma 2 4 2 2 3 7 2" xfId="48086" xr:uid="{93A63981-58E9-4E97-99E3-CED5334DE82F}"/>
    <cellStyle name="Comma 2 4 2 2 3 7 3" xfId="29832" xr:uid="{CBB68CF5-70AD-495A-B913-A268D017A9DE}"/>
    <cellStyle name="Comma 2 4 2 2 3 8" xfId="7928" xr:uid="{F8795D71-75E6-47F8-B566-3CD5895B8115}"/>
    <cellStyle name="Comma 2 4 2 2 3 8 2" xfId="44436" xr:uid="{1F43D6E8-3466-4899-9308-58E625CF264E}"/>
    <cellStyle name="Comma 2 4 2 2 3 8 3" xfId="26182" xr:uid="{1AF0E76B-18E4-42B8-8E3D-12B0CC6060D4}"/>
    <cellStyle name="Comma 2 4 2 2 3 9" xfId="4278" xr:uid="{8FCB3294-8881-47AA-A842-ACDACF6AB935}"/>
    <cellStyle name="Comma 2 4 2 2 3 9 2" xfId="40786" xr:uid="{6107496E-0BDB-43EE-9F4A-EAB892A2535B}"/>
    <cellStyle name="Comma 2 4 2 2 3 9 3" xfId="22532" xr:uid="{3BD08E37-82BE-469E-B372-ED47732A59FB}"/>
    <cellStyle name="Comma 2 4 2 2 4" xfId="524" xr:uid="{A106F114-7386-4D81-9CC0-10D5804E49A0}"/>
    <cellStyle name="Comma 2 4 2 2 4 10" xfId="37032" xr:uid="{12E2F111-A1D6-4F51-8558-06DEF8B9553C}"/>
    <cellStyle name="Comma 2 4 2 2 4 11" xfId="18778" xr:uid="{ED36BFB1-8206-4057-A44A-4AA16CB20F25}"/>
    <cellStyle name="Comma 2 4 2 2 4 2" xfId="3444" xr:uid="{C347483B-BE77-449C-B9E4-197FA2808DE5}"/>
    <cellStyle name="Comma 2 4 2 2 4 2 2" xfId="18044" xr:uid="{ED55A53E-1858-4BB0-A249-646B6D29BE0A}"/>
    <cellStyle name="Comma 2 4 2 2 4 2 2 2" xfId="54552" xr:uid="{FE8569D7-F0CD-4731-AE29-03BADA756723}"/>
    <cellStyle name="Comma 2 4 2 2 4 2 2 3" xfId="36298" xr:uid="{E49D062C-97E0-41FD-82B9-192BC7C586DF}"/>
    <cellStyle name="Comma 2 4 2 2 4 2 3" xfId="14394" xr:uid="{1ED6F852-3BD1-4F2E-91BE-13986E307E78}"/>
    <cellStyle name="Comma 2 4 2 2 4 2 3 2" xfId="50902" xr:uid="{6D8A01B7-6933-4D6C-8AC5-AE3354A8D3EA}"/>
    <cellStyle name="Comma 2 4 2 2 4 2 3 3" xfId="32648" xr:uid="{3F4AE513-0601-4BAC-8291-317A6A6765D2}"/>
    <cellStyle name="Comma 2 4 2 2 4 2 4" xfId="10744" xr:uid="{8110E50A-BBAF-4079-AB08-AF5E994938A5}"/>
    <cellStyle name="Comma 2 4 2 2 4 2 4 2" xfId="47252" xr:uid="{0F433830-360B-4009-B489-245F3A69C4F2}"/>
    <cellStyle name="Comma 2 4 2 2 4 2 4 3" xfId="28998" xr:uid="{9BCE3CDE-1115-4BA4-BD95-34478F2E40DA}"/>
    <cellStyle name="Comma 2 4 2 2 4 2 5" xfId="7094" xr:uid="{9DCBBBDF-E620-4418-B017-E2E19759A9BA}"/>
    <cellStyle name="Comma 2 4 2 2 4 2 5 2" xfId="43602" xr:uid="{64269F4B-8231-407A-9585-CB2EF0C65CEF}"/>
    <cellStyle name="Comma 2 4 2 2 4 2 5 3" xfId="25348" xr:uid="{B370F9B0-DE42-4282-9AF9-6F1AC54A989E}"/>
    <cellStyle name="Comma 2 4 2 2 4 2 6" xfId="39952" xr:uid="{4F178E8C-2EF7-4959-9A7B-577D231A9F4D}"/>
    <cellStyle name="Comma 2 4 2 2 4 2 7" xfId="21698" xr:uid="{58C4F9FD-ECE1-4AC8-ADF5-750236B790C0}"/>
    <cellStyle name="Comma 2 4 2 2 4 3" xfId="2714" xr:uid="{AE40CF34-D558-42A4-8FBE-C75434220790}"/>
    <cellStyle name="Comma 2 4 2 2 4 3 2" xfId="17314" xr:uid="{72AAECF6-6218-4089-B4C2-22ACB6A5984A}"/>
    <cellStyle name="Comma 2 4 2 2 4 3 2 2" xfId="53822" xr:uid="{FE0435E0-EFB7-4C61-B41D-D9C5DF93731A}"/>
    <cellStyle name="Comma 2 4 2 2 4 3 2 3" xfId="35568" xr:uid="{63A6D158-ED22-4E9F-9429-280FCB94AAAC}"/>
    <cellStyle name="Comma 2 4 2 2 4 3 3" xfId="13664" xr:uid="{A7C4BA74-3322-4ADD-BFD9-C07257E5E7DE}"/>
    <cellStyle name="Comma 2 4 2 2 4 3 3 2" xfId="50172" xr:uid="{41617575-FEC3-497C-B084-C03B6566E1C0}"/>
    <cellStyle name="Comma 2 4 2 2 4 3 3 3" xfId="31918" xr:uid="{BEAF631F-8AC9-49EB-93D5-2002F11006CF}"/>
    <cellStyle name="Comma 2 4 2 2 4 3 4" xfId="10014" xr:uid="{312C003B-BCDF-4CBB-A74E-0E7DAA2FA057}"/>
    <cellStyle name="Comma 2 4 2 2 4 3 4 2" xfId="46522" xr:uid="{73E18FDE-E136-4775-BC7E-689502224CCF}"/>
    <cellStyle name="Comma 2 4 2 2 4 3 4 3" xfId="28268" xr:uid="{93EEC5FF-308D-4987-BDCF-AE8108BF19B9}"/>
    <cellStyle name="Comma 2 4 2 2 4 3 5" xfId="6364" xr:uid="{6744C723-9356-4264-8066-A9336A8E2A1F}"/>
    <cellStyle name="Comma 2 4 2 2 4 3 5 2" xfId="42872" xr:uid="{35893C50-66B9-4E7D-B0A0-1B1E08B7B94F}"/>
    <cellStyle name="Comma 2 4 2 2 4 3 5 3" xfId="24618" xr:uid="{B5C05CF5-EF3A-4058-AA94-C6A9417A9BBD}"/>
    <cellStyle name="Comma 2 4 2 2 4 3 6" xfId="39222" xr:uid="{3E0843AA-65E7-4F06-98B5-B65413F84DA4}"/>
    <cellStyle name="Comma 2 4 2 2 4 3 7" xfId="20968" xr:uid="{8EED5023-22AD-4D45-9C58-17D07E5DA2A8}"/>
    <cellStyle name="Comma 2 4 2 2 4 4" xfId="1984" xr:uid="{C814738F-08F4-4986-B3BA-135AD549849E}"/>
    <cellStyle name="Comma 2 4 2 2 4 4 2" xfId="16584" xr:uid="{101E2477-2E2F-4354-85D0-AFA35653C269}"/>
    <cellStyle name="Comma 2 4 2 2 4 4 2 2" xfId="53092" xr:uid="{33FF7ABB-AC36-4DA0-8B12-B7F5453513E6}"/>
    <cellStyle name="Comma 2 4 2 2 4 4 2 3" xfId="34838" xr:uid="{3CE2C189-992B-4836-B4DF-77BA63B89261}"/>
    <cellStyle name="Comma 2 4 2 2 4 4 3" xfId="12934" xr:uid="{0AD0EF8C-D277-4F02-8587-0D9B38EEA662}"/>
    <cellStyle name="Comma 2 4 2 2 4 4 3 2" xfId="49442" xr:uid="{92399312-9644-43ED-94BF-3E1C06DE5D04}"/>
    <cellStyle name="Comma 2 4 2 2 4 4 3 3" xfId="31188" xr:uid="{575B6504-6AA3-4DED-9E63-1AE931E3F2B4}"/>
    <cellStyle name="Comma 2 4 2 2 4 4 4" xfId="9284" xr:uid="{7C14EAB6-3619-44C6-A3C6-FB317A465287}"/>
    <cellStyle name="Comma 2 4 2 2 4 4 4 2" xfId="45792" xr:uid="{E4520140-D2CE-4BEA-8707-63E3B45686C1}"/>
    <cellStyle name="Comma 2 4 2 2 4 4 4 3" xfId="27538" xr:uid="{D8B01E30-CDDD-47E0-8C49-BF80258FB317}"/>
    <cellStyle name="Comma 2 4 2 2 4 4 5" xfId="5634" xr:uid="{F98868D5-BA7B-4806-B2C3-8D850845D3CB}"/>
    <cellStyle name="Comma 2 4 2 2 4 4 5 2" xfId="42142" xr:uid="{D8F6C047-DEA3-41C2-8EE1-A85094121986}"/>
    <cellStyle name="Comma 2 4 2 2 4 4 5 3" xfId="23888" xr:uid="{B732E901-C8E3-40AD-9B96-2F441EE85C03}"/>
    <cellStyle name="Comma 2 4 2 2 4 4 6" xfId="38492" xr:uid="{36D8799A-874D-49A7-93D2-64B33B721BCC}"/>
    <cellStyle name="Comma 2 4 2 2 4 4 7" xfId="20238" xr:uid="{D143DD6F-95C8-44FA-99AC-B0CC4793E761}"/>
    <cellStyle name="Comma 2 4 2 2 4 5" xfId="1254" xr:uid="{0A4E61AB-871B-4149-9E99-4F56C6A8DEAD}"/>
    <cellStyle name="Comma 2 4 2 2 4 5 2" xfId="15854" xr:uid="{7BDCBF63-932E-46A1-B8FD-A190DC74A89B}"/>
    <cellStyle name="Comma 2 4 2 2 4 5 2 2" xfId="52362" xr:uid="{D6636902-BFC0-475A-8872-7CF313811E97}"/>
    <cellStyle name="Comma 2 4 2 2 4 5 2 3" xfId="34108" xr:uid="{2F237856-F127-4B45-848F-E22D57F5D87F}"/>
    <cellStyle name="Comma 2 4 2 2 4 5 3" xfId="12204" xr:uid="{C7C0CD73-607E-458B-A5D0-8BEA4BDF5F28}"/>
    <cellStyle name="Comma 2 4 2 2 4 5 3 2" xfId="48712" xr:uid="{7C2725E4-2D55-4149-AAC8-6354311DA2F6}"/>
    <cellStyle name="Comma 2 4 2 2 4 5 3 3" xfId="30458" xr:uid="{BF7DC1BB-C887-4581-AD3D-712E96317688}"/>
    <cellStyle name="Comma 2 4 2 2 4 5 4" xfId="8554" xr:uid="{AED1B288-B8B0-41C0-AB1E-D779DD69EA09}"/>
    <cellStyle name="Comma 2 4 2 2 4 5 4 2" xfId="45062" xr:uid="{1DC08242-EAF1-416C-A37B-1CFFC09DCCAD}"/>
    <cellStyle name="Comma 2 4 2 2 4 5 4 3" xfId="26808" xr:uid="{E074FF03-5D69-4388-A435-75CCD7CB7880}"/>
    <cellStyle name="Comma 2 4 2 2 4 5 5" xfId="4904" xr:uid="{9BF5F992-A6E4-43E4-B13F-CC4ACF64BAC6}"/>
    <cellStyle name="Comma 2 4 2 2 4 5 5 2" xfId="41412" xr:uid="{90AFE278-B9FF-4A0B-8A6E-65BDA606022E}"/>
    <cellStyle name="Comma 2 4 2 2 4 5 5 3" xfId="23158" xr:uid="{CC38F0C8-87A2-4F50-98CF-D92EE36849AB}"/>
    <cellStyle name="Comma 2 4 2 2 4 5 6" xfId="37762" xr:uid="{A05E2CFF-865A-4FFE-8D97-DDE9CD7A074F}"/>
    <cellStyle name="Comma 2 4 2 2 4 5 7" xfId="19508" xr:uid="{C596C726-5E36-4EE5-80C5-6B1C2F38125E}"/>
    <cellStyle name="Comma 2 4 2 2 4 6" xfId="15124" xr:uid="{20F17EA6-3CB7-428E-9F73-0422A7A578AB}"/>
    <cellStyle name="Comma 2 4 2 2 4 6 2" xfId="51632" xr:uid="{73CD2960-50AD-4950-96A8-1F4584EE8CF9}"/>
    <cellStyle name="Comma 2 4 2 2 4 6 3" xfId="33378" xr:uid="{23FD7CC3-6DA5-4D26-BB4A-5B92AB683281}"/>
    <cellStyle name="Comma 2 4 2 2 4 7" xfId="11474" xr:uid="{A081450B-D37F-4730-8999-8CC577550310}"/>
    <cellStyle name="Comma 2 4 2 2 4 7 2" xfId="47982" xr:uid="{43407ED3-25EB-4267-A196-BEA840847013}"/>
    <cellStyle name="Comma 2 4 2 2 4 7 3" xfId="29728" xr:uid="{86CADCC2-716C-4B77-9653-33D9ABF58BEF}"/>
    <cellStyle name="Comma 2 4 2 2 4 8" xfId="7824" xr:uid="{67349AAA-4E10-40FC-B5A9-D950615BFE07}"/>
    <cellStyle name="Comma 2 4 2 2 4 8 2" xfId="44332" xr:uid="{AE572986-4A95-46C5-B9C5-747071EB8C4B}"/>
    <cellStyle name="Comma 2 4 2 2 4 8 3" xfId="26078" xr:uid="{5DE61224-33DF-4886-BFA7-432F1E897004}"/>
    <cellStyle name="Comma 2 4 2 2 4 9" xfId="4174" xr:uid="{DF2849F1-6DE8-4B01-BF51-508CA6CDF008}"/>
    <cellStyle name="Comma 2 4 2 2 4 9 2" xfId="40682" xr:uid="{A4685E03-CB6B-4857-A2C9-2A9721D37A1C}"/>
    <cellStyle name="Comma 2 4 2 2 4 9 3" xfId="22428" xr:uid="{A628D455-32A7-40EA-A03A-2F7F187764C7}"/>
    <cellStyle name="Comma 2 4 2 2 5" xfId="420" xr:uid="{D207A8D1-357B-4B01-8799-31BA713A9887}"/>
    <cellStyle name="Comma 2 4 2 2 5 10" xfId="36928" xr:uid="{711CC2AC-C86A-4337-A4EC-D3C09A7AFBC0}"/>
    <cellStyle name="Comma 2 4 2 2 5 11" xfId="18674" xr:uid="{7C09C6FE-CCBD-4AEE-B9CF-6752470B24A3}"/>
    <cellStyle name="Comma 2 4 2 2 5 2" xfId="3340" xr:uid="{5F71A271-9C1A-49DB-885E-5004332A356C}"/>
    <cellStyle name="Comma 2 4 2 2 5 2 2" xfId="17940" xr:uid="{F32270C2-E007-4AA6-869C-A001650FC3B3}"/>
    <cellStyle name="Comma 2 4 2 2 5 2 2 2" xfId="54448" xr:uid="{AC24E96C-CCBF-422B-BAFB-B4AA63584381}"/>
    <cellStyle name="Comma 2 4 2 2 5 2 2 3" xfId="36194" xr:uid="{B99D4C3B-CE06-41E2-9AC0-3D921CCA2EFB}"/>
    <cellStyle name="Comma 2 4 2 2 5 2 3" xfId="14290" xr:uid="{93DCEA5B-DE2E-42FB-972B-AB266069438A}"/>
    <cellStyle name="Comma 2 4 2 2 5 2 3 2" xfId="50798" xr:uid="{48EDB0E5-ED0F-4079-A024-C8E467B824D1}"/>
    <cellStyle name="Comma 2 4 2 2 5 2 3 3" xfId="32544" xr:uid="{56A97264-3524-4F29-ADA8-3695EF1D5D0B}"/>
    <cellStyle name="Comma 2 4 2 2 5 2 4" xfId="10640" xr:uid="{4EDC7DF5-41DB-4734-86E4-B469B3EB626E}"/>
    <cellStyle name="Comma 2 4 2 2 5 2 4 2" xfId="47148" xr:uid="{E08AF492-66CF-4FF1-8EA0-01244EF8C696}"/>
    <cellStyle name="Comma 2 4 2 2 5 2 4 3" xfId="28894" xr:uid="{1790290F-9457-4C60-A75B-513079497189}"/>
    <cellStyle name="Comma 2 4 2 2 5 2 5" xfId="6990" xr:uid="{CE548955-9DB1-4A47-8614-6A00644FF7F6}"/>
    <cellStyle name="Comma 2 4 2 2 5 2 5 2" xfId="43498" xr:uid="{5A47A261-1C8E-4F9E-A5BE-66220FC0E35B}"/>
    <cellStyle name="Comma 2 4 2 2 5 2 5 3" xfId="25244" xr:uid="{EF9178B6-753D-4BF8-93F1-FFEDFDE36F1C}"/>
    <cellStyle name="Comma 2 4 2 2 5 2 6" xfId="39848" xr:uid="{5D4EC457-F0C3-44D4-B658-20EE4731700F}"/>
    <cellStyle name="Comma 2 4 2 2 5 2 7" xfId="21594" xr:uid="{F042207D-74EA-4050-96B2-202D815CC90D}"/>
    <cellStyle name="Comma 2 4 2 2 5 3" xfId="2610" xr:uid="{18FC30AB-9876-4DE0-B27E-644730034966}"/>
    <cellStyle name="Comma 2 4 2 2 5 3 2" xfId="17210" xr:uid="{29F7A8A3-8385-478B-9C75-F29AEFC8C691}"/>
    <cellStyle name="Comma 2 4 2 2 5 3 2 2" xfId="53718" xr:uid="{8C9E4249-4EC8-4883-A7E5-6A4DDC27C58F}"/>
    <cellStyle name="Comma 2 4 2 2 5 3 2 3" xfId="35464" xr:uid="{CC81D938-E75C-4D43-BA3F-6192C051FB51}"/>
    <cellStyle name="Comma 2 4 2 2 5 3 3" xfId="13560" xr:uid="{3958D344-2259-4FA5-95C4-3BCDDE2257A0}"/>
    <cellStyle name="Comma 2 4 2 2 5 3 3 2" xfId="50068" xr:uid="{689A30F5-3F78-4512-BF53-ED9EBC9E390F}"/>
    <cellStyle name="Comma 2 4 2 2 5 3 3 3" xfId="31814" xr:uid="{1C6B6002-C2CA-4C98-9366-1A3B493F1CCB}"/>
    <cellStyle name="Comma 2 4 2 2 5 3 4" xfId="9910" xr:uid="{15B79A75-C853-4A58-89EF-3A0C400D9D5D}"/>
    <cellStyle name="Comma 2 4 2 2 5 3 4 2" xfId="46418" xr:uid="{CAC00028-65BE-4A7D-B732-72C16C8053CA}"/>
    <cellStyle name="Comma 2 4 2 2 5 3 4 3" xfId="28164" xr:uid="{DDCD60D7-097D-4567-82FD-AC28AA69355A}"/>
    <cellStyle name="Comma 2 4 2 2 5 3 5" xfId="6260" xr:uid="{017B6477-75EB-48F7-9BF8-424819F43BCB}"/>
    <cellStyle name="Comma 2 4 2 2 5 3 5 2" xfId="42768" xr:uid="{147DF454-76E1-441B-955C-5A2C0EB7A60E}"/>
    <cellStyle name="Comma 2 4 2 2 5 3 5 3" xfId="24514" xr:uid="{776A2171-D3F9-4585-B37C-499FE3BCEF8B}"/>
    <cellStyle name="Comma 2 4 2 2 5 3 6" xfId="39118" xr:uid="{90163A89-BB43-4CBF-A669-5ACD67B78A47}"/>
    <cellStyle name="Comma 2 4 2 2 5 3 7" xfId="20864" xr:uid="{DB4F5EE5-4357-47A3-8D5F-BE39731A7589}"/>
    <cellStyle name="Comma 2 4 2 2 5 4" xfId="1880" xr:uid="{538D3D2A-AC2B-4BD0-81F9-FE1063BA4E06}"/>
    <cellStyle name="Comma 2 4 2 2 5 4 2" xfId="16480" xr:uid="{51F9ECAC-386A-4EC0-851B-F243C10CC159}"/>
    <cellStyle name="Comma 2 4 2 2 5 4 2 2" xfId="52988" xr:uid="{60DF2905-CC1D-408D-B822-D03E184F6571}"/>
    <cellStyle name="Comma 2 4 2 2 5 4 2 3" xfId="34734" xr:uid="{2D712060-1EE4-4D16-8434-47D3C799B64E}"/>
    <cellStyle name="Comma 2 4 2 2 5 4 3" xfId="12830" xr:uid="{E63273DB-EC44-4E00-A41C-CA607E47B536}"/>
    <cellStyle name="Comma 2 4 2 2 5 4 3 2" xfId="49338" xr:uid="{FAA4E633-DDDD-4DF7-A3FC-49AE2D31D08D}"/>
    <cellStyle name="Comma 2 4 2 2 5 4 3 3" xfId="31084" xr:uid="{C9C79A76-B7B6-4F84-AEBB-92AB7B9775C0}"/>
    <cellStyle name="Comma 2 4 2 2 5 4 4" xfId="9180" xr:uid="{59D042C9-6F63-4D42-AF22-65CAEF68E6AB}"/>
    <cellStyle name="Comma 2 4 2 2 5 4 4 2" xfId="45688" xr:uid="{15D93FF5-1905-42B3-BFD9-35744DCCAFB8}"/>
    <cellStyle name="Comma 2 4 2 2 5 4 4 3" xfId="27434" xr:uid="{42B27A32-A8FD-4F7A-ADC7-20AD15BBDC93}"/>
    <cellStyle name="Comma 2 4 2 2 5 4 5" xfId="5530" xr:uid="{B67F6677-0E32-4FCB-85B4-42636150D3B1}"/>
    <cellStyle name="Comma 2 4 2 2 5 4 5 2" xfId="42038" xr:uid="{20DC1917-D547-47A5-AEA9-6754BB90C023}"/>
    <cellStyle name="Comma 2 4 2 2 5 4 5 3" xfId="23784" xr:uid="{B11F7C45-21AA-47B0-8CD0-EB49C3430F3D}"/>
    <cellStyle name="Comma 2 4 2 2 5 4 6" xfId="38388" xr:uid="{04786CE2-8BCF-4D14-A466-D023113A1DB5}"/>
    <cellStyle name="Comma 2 4 2 2 5 4 7" xfId="20134" xr:uid="{805479F4-11C8-4D40-8561-85D0D4C2755A}"/>
    <cellStyle name="Comma 2 4 2 2 5 5" xfId="1150" xr:uid="{A1A6223F-A653-40D9-B8CC-8BC160610F35}"/>
    <cellStyle name="Comma 2 4 2 2 5 5 2" xfId="15750" xr:uid="{1039917D-54F1-48EB-BB29-2942C86D37AC}"/>
    <cellStyle name="Comma 2 4 2 2 5 5 2 2" xfId="52258" xr:uid="{9A03C378-6F2C-4F9C-95B5-EC38F1ABADC3}"/>
    <cellStyle name="Comma 2 4 2 2 5 5 2 3" xfId="34004" xr:uid="{C2F9C591-6FCD-44C8-A85C-B8F941074045}"/>
    <cellStyle name="Comma 2 4 2 2 5 5 3" xfId="12100" xr:uid="{0BE7CAF3-448B-49FF-A97E-79DE76CDF7DB}"/>
    <cellStyle name="Comma 2 4 2 2 5 5 3 2" xfId="48608" xr:uid="{80F1B45C-E661-4910-B6A7-4FC4817E425E}"/>
    <cellStyle name="Comma 2 4 2 2 5 5 3 3" xfId="30354" xr:uid="{1C8CC09B-FC75-4F5E-B9D1-98B1D37CC40C}"/>
    <cellStyle name="Comma 2 4 2 2 5 5 4" xfId="8450" xr:uid="{6AAB8983-864C-4FCB-81A1-7FC9E061DCA1}"/>
    <cellStyle name="Comma 2 4 2 2 5 5 4 2" xfId="44958" xr:uid="{E3C628AE-8277-40DB-B887-899218417471}"/>
    <cellStyle name="Comma 2 4 2 2 5 5 4 3" xfId="26704" xr:uid="{BFF8AA5D-C7F8-4D54-9D7E-3F3E852B000D}"/>
    <cellStyle name="Comma 2 4 2 2 5 5 5" xfId="4800" xr:uid="{CE1CED76-3E23-47ED-AE44-30EBFD2B7269}"/>
    <cellStyle name="Comma 2 4 2 2 5 5 5 2" xfId="41308" xr:uid="{4DBBD807-E324-4EF0-BFB3-FDD94CB6E7BD}"/>
    <cellStyle name="Comma 2 4 2 2 5 5 5 3" xfId="23054" xr:uid="{0EE5DEAA-D425-4A16-84EA-BFA822BC3907}"/>
    <cellStyle name="Comma 2 4 2 2 5 5 6" xfId="37658" xr:uid="{4DD1B268-28BF-415F-A1A9-5C750993C735}"/>
    <cellStyle name="Comma 2 4 2 2 5 5 7" xfId="19404" xr:uid="{3243B655-264F-4EFB-B2CE-1E64C64AC3D7}"/>
    <cellStyle name="Comma 2 4 2 2 5 6" xfId="15020" xr:uid="{8B0C2D52-05C1-405C-8CB7-BE1676121247}"/>
    <cellStyle name="Comma 2 4 2 2 5 6 2" xfId="51528" xr:uid="{55119D9D-CCCA-4C24-81A8-7883AEA61609}"/>
    <cellStyle name="Comma 2 4 2 2 5 6 3" xfId="33274" xr:uid="{D67A428D-4682-4E8E-8D08-11E77F8AD9B7}"/>
    <cellStyle name="Comma 2 4 2 2 5 7" xfId="11370" xr:uid="{0C8EEC01-5A70-493E-B62E-F9052F6B4EDC}"/>
    <cellStyle name="Comma 2 4 2 2 5 7 2" xfId="47878" xr:uid="{D6497A5A-05AE-4F58-88EA-77C0E68D909D}"/>
    <cellStyle name="Comma 2 4 2 2 5 7 3" xfId="29624" xr:uid="{E4ECAA45-6CE2-4D92-A6A0-97448434295A}"/>
    <cellStyle name="Comma 2 4 2 2 5 8" xfId="7720" xr:uid="{1F247B27-8873-40BB-84BE-FF5834C5B2B8}"/>
    <cellStyle name="Comma 2 4 2 2 5 8 2" xfId="44228" xr:uid="{0940E663-F32E-4F1E-85EE-D74191DE400F}"/>
    <cellStyle name="Comma 2 4 2 2 5 8 3" xfId="25974" xr:uid="{361B3DD0-B2CD-4EAE-9BA6-7C742E468B59}"/>
    <cellStyle name="Comma 2 4 2 2 5 9" xfId="4070" xr:uid="{4ECA7E68-E17A-4B85-BB85-38967C46C29B}"/>
    <cellStyle name="Comma 2 4 2 2 5 9 2" xfId="40578" xr:uid="{4DD12C16-1FDC-4C4F-94EF-E8C503A7A35C}"/>
    <cellStyle name="Comma 2 4 2 2 5 9 3" xfId="22324" xr:uid="{A3EBCEB5-04FC-4C35-91DA-D2E47C9564E7}"/>
    <cellStyle name="Comma 2 4 2 2 6" xfId="316" xr:uid="{8D2C54BB-C7E5-43FD-86E1-2A76E4418BA7}"/>
    <cellStyle name="Comma 2 4 2 2 6 10" xfId="36824" xr:uid="{EED878DB-E2DA-473E-927F-A87DB157B4DD}"/>
    <cellStyle name="Comma 2 4 2 2 6 11" xfId="18570" xr:uid="{E7AE40E3-2B0A-49E9-9350-2301CE807680}"/>
    <cellStyle name="Comma 2 4 2 2 6 2" xfId="3236" xr:uid="{0445DA30-DAA4-42FA-816B-C6CDA5B9DA9C}"/>
    <cellStyle name="Comma 2 4 2 2 6 2 2" xfId="17836" xr:uid="{35511D7B-BFA1-4093-9C33-12E0CDDC261B}"/>
    <cellStyle name="Comma 2 4 2 2 6 2 2 2" xfId="54344" xr:uid="{948CDB84-68C4-47F8-9C49-AD72B9F2AFC5}"/>
    <cellStyle name="Comma 2 4 2 2 6 2 2 3" xfId="36090" xr:uid="{115D408D-F332-40FB-AD34-1CF15776E98C}"/>
    <cellStyle name="Comma 2 4 2 2 6 2 3" xfId="14186" xr:uid="{BE256A6B-5BEC-4483-AF42-9169CF01E020}"/>
    <cellStyle name="Comma 2 4 2 2 6 2 3 2" xfId="50694" xr:uid="{12E787B0-0BB1-4C7F-8E6D-B6D2863166A7}"/>
    <cellStyle name="Comma 2 4 2 2 6 2 3 3" xfId="32440" xr:uid="{74115886-48C3-4367-953C-9FB81027CD67}"/>
    <cellStyle name="Comma 2 4 2 2 6 2 4" xfId="10536" xr:uid="{80222423-6F91-4D3F-874A-0FAFD7CEC68C}"/>
    <cellStyle name="Comma 2 4 2 2 6 2 4 2" xfId="47044" xr:uid="{14C71FA3-8242-4D07-A3C9-3BD58533C5EB}"/>
    <cellStyle name="Comma 2 4 2 2 6 2 4 3" xfId="28790" xr:uid="{C195412C-18BF-4022-972F-B7C0847E42E9}"/>
    <cellStyle name="Comma 2 4 2 2 6 2 5" xfId="6886" xr:uid="{0C0D650C-0665-4C55-85B5-B394BD57D530}"/>
    <cellStyle name="Comma 2 4 2 2 6 2 5 2" xfId="43394" xr:uid="{BC7622E0-5075-498E-A927-FDFF39E67554}"/>
    <cellStyle name="Comma 2 4 2 2 6 2 5 3" xfId="25140" xr:uid="{22AA880A-74BF-4BEF-AAB9-20ADB0E1E627}"/>
    <cellStyle name="Comma 2 4 2 2 6 2 6" xfId="39744" xr:uid="{7BAB1A7F-E73F-47BA-BC86-445F603F0AFB}"/>
    <cellStyle name="Comma 2 4 2 2 6 2 7" xfId="21490" xr:uid="{D052BAC3-8EB0-44EC-8BF2-76CF954488F3}"/>
    <cellStyle name="Comma 2 4 2 2 6 3" xfId="2506" xr:uid="{88C9D683-332A-4129-BF05-9DE782139B39}"/>
    <cellStyle name="Comma 2 4 2 2 6 3 2" xfId="17106" xr:uid="{442F4D5B-98AD-493D-97EF-114CDC290331}"/>
    <cellStyle name="Comma 2 4 2 2 6 3 2 2" xfId="53614" xr:uid="{5C83ACC5-1237-4A78-B9CB-8A1D69FFE88F}"/>
    <cellStyle name="Comma 2 4 2 2 6 3 2 3" xfId="35360" xr:uid="{179CD009-ECBD-4FB6-BE19-2A8B370D6E42}"/>
    <cellStyle name="Comma 2 4 2 2 6 3 3" xfId="13456" xr:uid="{D6093C97-0CD8-49BD-96A9-AC041833ECBD}"/>
    <cellStyle name="Comma 2 4 2 2 6 3 3 2" xfId="49964" xr:uid="{34290BD8-B96C-4369-BF7A-FA306A2B008F}"/>
    <cellStyle name="Comma 2 4 2 2 6 3 3 3" xfId="31710" xr:uid="{F3836E5B-637F-4102-89AB-DAB45DD4F3B4}"/>
    <cellStyle name="Comma 2 4 2 2 6 3 4" xfId="9806" xr:uid="{963400D1-8152-4138-BAF3-57465BB7B13F}"/>
    <cellStyle name="Comma 2 4 2 2 6 3 4 2" xfId="46314" xr:uid="{4059A7C3-CC13-4CFB-B590-DF6EBA46CC89}"/>
    <cellStyle name="Comma 2 4 2 2 6 3 4 3" xfId="28060" xr:uid="{0EFCFF5E-65F2-41A5-B686-7A3EA7615FB3}"/>
    <cellStyle name="Comma 2 4 2 2 6 3 5" xfId="6156" xr:uid="{19AABAC7-EDAF-4BE9-8D38-B707997C5EBB}"/>
    <cellStyle name="Comma 2 4 2 2 6 3 5 2" xfId="42664" xr:uid="{B48E172F-E774-414A-B96D-8AD11A4A3CBC}"/>
    <cellStyle name="Comma 2 4 2 2 6 3 5 3" xfId="24410" xr:uid="{9C57BD62-CC70-4EF5-B640-62C2EDE9EB9D}"/>
    <cellStyle name="Comma 2 4 2 2 6 3 6" xfId="39014" xr:uid="{25441915-195D-43C9-B5B7-05D945FEEBAF}"/>
    <cellStyle name="Comma 2 4 2 2 6 3 7" xfId="20760" xr:uid="{3229F699-3689-490E-9CCA-B0731F51A0CB}"/>
    <cellStyle name="Comma 2 4 2 2 6 4" xfId="1776" xr:uid="{7F842FFD-9757-42D6-BC01-DD1E560B040C}"/>
    <cellStyle name="Comma 2 4 2 2 6 4 2" xfId="16376" xr:uid="{3E4EAFD0-95DD-4D07-A2F2-83D5FA023377}"/>
    <cellStyle name="Comma 2 4 2 2 6 4 2 2" xfId="52884" xr:uid="{33D7E93C-73CB-46CB-9E52-49B79BB8DBEE}"/>
    <cellStyle name="Comma 2 4 2 2 6 4 2 3" xfId="34630" xr:uid="{4A793E95-10DD-4A5E-8729-C0D2B2A96E41}"/>
    <cellStyle name="Comma 2 4 2 2 6 4 3" xfId="12726" xr:uid="{6D3C6290-80E0-4779-8B41-1565C5799D92}"/>
    <cellStyle name="Comma 2 4 2 2 6 4 3 2" xfId="49234" xr:uid="{368C3E8E-3ADC-4440-81E9-89CA0BA18353}"/>
    <cellStyle name="Comma 2 4 2 2 6 4 3 3" xfId="30980" xr:uid="{D4D650AC-3C96-4D25-A31C-CAE3C85B05E3}"/>
    <cellStyle name="Comma 2 4 2 2 6 4 4" xfId="9076" xr:uid="{2E2E795E-C240-4A6C-9F79-DF20BC86376F}"/>
    <cellStyle name="Comma 2 4 2 2 6 4 4 2" xfId="45584" xr:uid="{9AA19A5F-261F-4B8C-8CF0-DDEE0033C536}"/>
    <cellStyle name="Comma 2 4 2 2 6 4 4 3" xfId="27330" xr:uid="{557F121A-BCFA-4F56-886C-4758994BCD31}"/>
    <cellStyle name="Comma 2 4 2 2 6 4 5" xfId="5426" xr:uid="{8F1DD807-46D9-4E1E-AB1B-C3E2883CE9FD}"/>
    <cellStyle name="Comma 2 4 2 2 6 4 5 2" xfId="41934" xr:uid="{3EBDDD20-FFE0-469E-BF95-FEC713E821E9}"/>
    <cellStyle name="Comma 2 4 2 2 6 4 5 3" xfId="23680" xr:uid="{704CB00F-BE81-4651-88B6-3A0AECF813F5}"/>
    <cellStyle name="Comma 2 4 2 2 6 4 6" xfId="38284" xr:uid="{900A5E3F-4727-4FCE-B363-6201ED214027}"/>
    <cellStyle name="Comma 2 4 2 2 6 4 7" xfId="20030" xr:uid="{DD5FDEC2-B9F4-4765-A6B3-05B01A7187A5}"/>
    <cellStyle name="Comma 2 4 2 2 6 5" xfId="1046" xr:uid="{6D78004C-27DA-473C-AE39-52973C7EA13C}"/>
    <cellStyle name="Comma 2 4 2 2 6 5 2" xfId="15646" xr:uid="{51A341F8-9BCB-4E6C-ADC1-43B26459BC30}"/>
    <cellStyle name="Comma 2 4 2 2 6 5 2 2" xfId="52154" xr:uid="{936353E6-E34B-430E-AEB9-6F51448821EB}"/>
    <cellStyle name="Comma 2 4 2 2 6 5 2 3" xfId="33900" xr:uid="{938E3D77-D693-4A28-B6F0-9620E8D041BB}"/>
    <cellStyle name="Comma 2 4 2 2 6 5 3" xfId="11996" xr:uid="{497F1C38-3CAE-4005-82BF-21B3E6F1115F}"/>
    <cellStyle name="Comma 2 4 2 2 6 5 3 2" xfId="48504" xr:uid="{703555C3-908B-40FA-9A9C-40361ABA9141}"/>
    <cellStyle name="Comma 2 4 2 2 6 5 3 3" xfId="30250" xr:uid="{D1D926EE-2F2C-4B3D-AA8D-632551395686}"/>
    <cellStyle name="Comma 2 4 2 2 6 5 4" xfId="8346" xr:uid="{37122382-D7CA-4EDE-BB5E-79BD88627D69}"/>
    <cellStyle name="Comma 2 4 2 2 6 5 4 2" xfId="44854" xr:uid="{9496E120-EB3A-4D03-AD24-72A75E3FE720}"/>
    <cellStyle name="Comma 2 4 2 2 6 5 4 3" xfId="26600" xr:uid="{8756720E-B6D0-421E-AB6A-5A66066544F4}"/>
    <cellStyle name="Comma 2 4 2 2 6 5 5" xfId="4696" xr:uid="{AF28CE6A-4EE3-4276-912A-9B777CED21B3}"/>
    <cellStyle name="Comma 2 4 2 2 6 5 5 2" xfId="41204" xr:uid="{4DD30433-FFDE-433A-8F81-FB9D3A3F3DF7}"/>
    <cellStyle name="Comma 2 4 2 2 6 5 5 3" xfId="22950" xr:uid="{85462C4A-6C53-43E9-BCAF-D0F9A651C605}"/>
    <cellStyle name="Comma 2 4 2 2 6 5 6" xfId="37554" xr:uid="{D5F5024B-F7BA-4264-AA7C-96E6311B07B1}"/>
    <cellStyle name="Comma 2 4 2 2 6 5 7" xfId="19300" xr:uid="{8DB2F509-29D0-40CA-9898-F6BCAAB3BE5A}"/>
    <cellStyle name="Comma 2 4 2 2 6 6" xfId="14916" xr:uid="{E4174E50-DCE2-4F82-9B56-FCFCB9D3151D}"/>
    <cellStyle name="Comma 2 4 2 2 6 6 2" xfId="51424" xr:uid="{8F9CBC7A-0A4A-47A1-8148-7312C50755D5}"/>
    <cellStyle name="Comma 2 4 2 2 6 6 3" xfId="33170" xr:uid="{D92B1403-9836-4E33-850B-E99953EDF4A5}"/>
    <cellStyle name="Comma 2 4 2 2 6 7" xfId="11266" xr:uid="{8C3531E2-01A2-4787-A3CE-60D2E7BF072F}"/>
    <cellStyle name="Comma 2 4 2 2 6 7 2" xfId="47774" xr:uid="{35E62830-255F-4F82-8412-5B9CB90C0287}"/>
    <cellStyle name="Comma 2 4 2 2 6 7 3" xfId="29520" xr:uid="{4F4A3BF8-03C4-4A87-8DE6-0DC1DD22C797}"/>
    <cellStyle name="Comma 2 4 2 2 6 8" xfId="7616" xr:uid="{C3381F41-3698-4117-8CF4-D6036B0788FC}"/>
    <cellStyle name="Comma 2 4 2 2 6 8 2" xfId="44124" xr:uid="{1BF2974D-B851-4735-9E7B-EC41991F703E}"/>
    <cellStyle name="Comma 2 4 2 2 6 8 3" xfId="25870" xr:uid="{C483B515-4A2A-472C-9C1D-3ED5CCD5E640}"/>
    <cellStyle name="Comma 2 4 2 2 6 9" xfId="3966" xr:uid="{D2CD8394-47B1-4A69-B373-A7484D0E94FB}"/>
    <cellStyle name="Comma 2 4 2 2 6 9 2" xfId="40474" xr:uid="{34AD01A4-78C4-46D3-B697-C00190C920A9}"/>
    <cellStyle name="Comma 2 4 2 2 6 9 3" xfId="22220" xr:uid="{04BC6BAA-CE8B-40B2-8C75-2A65F3E7C88F}"/>
    <cellStyle name="Comma 2 4 2 2 7" xfId="212" xr:uid="{44FD0F41-BD56-490B-ADEB-125E241F7060}"/>
    <cellStyle name="Comma 2 4 2 2 7 10" xfId="36720" xr:uid="{8E9C0FE6-CCA3-4EFF-A301-B60FCD612780}"/>
    <cellStyle name="Comma 2 4 2 2 7 11" xfId="18466" xr:uid="{A42191A3-6B1C-4DC7-897C-88A52D6A1296}"/>
    <cellStyle name="Comma 2 4 2 2 7 2" xfId="3132" xr:uid="{6110A155-CA90-4BE4-B12B-A0B489EF2204}"/>
    <cellStyle name="Comma 2 4 2 2 7 2 2" xfId="17732" xr:uid="{0977D954-B1BD-4BB2-891C-2A4970D947E5}"/>
    <cellStyle name="Comma 2 4 2 2 7 2 2 2" xfId="54240" xr:uid="{2DA1942D-320A-48B8-BB83-58867FD32935}"/>
    <cellStyle name="Comma 2 4 2 2 7 2 2 3" xfId="35986" xr:uid="{88E5F843-1DDA-45E8-A443-682A261CBA4D}"/>
    <cellStyle name="Comma 2 4 2 2 7 2 3" xfId="14082" xr:uid="{6A79B79C-3BA8-4AC7-8CE6-0FCAD77E4E2E}"/>
    <cellStyle name="Comma 2 4 2 2 7 2 3 2" xfId="50590" xr:uid="{597E4758-E163-46AB-8C7E-F2D1B32ED3D2}"/>
    <cellStyle name="Comma 2 4 2 2 7 2 3 3" xfId="32336" xr:uid="{E7340291-207F-4154-B99D-13DF184CB679}"/>
    <cellStyle name="Comma 2 4 2 2 7 2 4" xfId="10432" xr:uid="{F8012207-D0D8-44C7-816E-959B67EC549C}"/>
    <cellStyle name="Comma 2 4 2 2 7 2 4 2" xfId="46940" xr:uid="{1515AA3C-4146-4B3C-822F-F131367E8AF7}"/>
    <cellStyle name="Comma 2 4 2 2 7 2 4 3" xfId="28686" xr:uid="{ED408392-1643-4807-8F7B-4EC796F0066D}"/>
    <cellStyle name="Comma 2 4 2 2 7 2 5" xfId="6782" xr:uid="{27B6516A-CDA7-4FD2-813A-D5ACFF9A64A6}"/>
    <cellStyle name="Comma 2 4 2 2 7 2 5 2" xfId="43290" xr:uid="{0D3B68B0-CC6F-4E96-B505-7A91370D4185}"/>
    <cellStyle name="Comma 2 4 2 2 7 2 5 3" xfId="25036" xr:uid="{C9888D5D-F933-4B79-8C8C-7699D798E1F9}"/>
    <cellStyle name="Comma 2 4 2 2 7 2 6" xfId="39640" xr:uid="{3249B6C3-568E-417B-B323-8CC2CEE1F9F5}"/>
    <cellStyle name="Comma 2 4 2 2 7 2 7" xfId="21386" xr:uid="{D73C1480-E017-401E-8698-9E62729131C9}"/>
    <cellStyle name="Comma 2 4 2 2 7 3" xfId="2402" xr:uid="{BB60D330-386C-46DC-B8DA-C6C51F3BB655}"/>
    <cellStyle name="Comma 2 4 2 2 7 3 2" xfId="17002" xr:uid="{2F9FA216-0CC4-475B-9F41-9EE4143682B5}"/>
    <cellStyle name="Comma 2 4 2 2 7 3 2 2" xfId="53510" xr:uid="{041B086B-B890-4E00-AD01-3080087525A0}"/>
    <cellStyle name="Comma 2 4 2 2 7 3 2 3" xfId="35256" xr:uid="{803C49B9-7A86-4282-9097-3F83FF334B84}"/>
    <cellStyle name="Comma 2 4 2 2 7 3 3" xfId="13352" xr:uid="{D2AD32A8-D674-4524-9E77-9CFFED48118E}"/>
    <cellStyle name="Comma 2 4 2 2 7 3 3 2" xfId="49860" xr:uid="{25C407C4-40B6-4CD7-8D2F-DE891A9302E0}"/>
    <cellStyle name="Comma 2 4 2 2 7 3 3 3" xfId="31606" xr:uid="{45413BB6-1DA2-4FEB-B26D-5D08D6910DC9}"/>
    <cellStyle name="Comma 2 4 2 2 7 3 4" xfId="9702" xr:uid="{DF645EB8-CEBF-42A7-B17A-9E5D03FDCF3D}"/>
    <cellStyle name="Comma 2 4 2 2 7 3 4 2" xfId="46210" xr:uid="{4BAE78CF-38F0-45C5-A769-A66515A9B519}"/>
    <cellStyle name="Comma 2 4 2 2 7 3 4 3" xfId="27956" xr:uid="{70B7B8EE-91CD-4CE0-961C-FB6679D24CE1}"/>
    <cellStyle name="Comma 2 4 2 2 7 3 5" xfId="6052" xr:uid="{A01FC7DD-9C1D-493E-A86B-5EA9995C0ACD}"/>
    <cellStyle name="Comma 2 4 2 2 7 3 5 2" xfId="42560" xr:uid="{736C9AAE-7BEE-4154-9F23-2AB5F324ED16}"/>
    <cellStyle name="Comma 2 4 2 2 7 3 5 3" xfId="24306" xr:uid="{094E4D84-545B-4862-978F-8E221CB6F3D0}"/>
    <cellStyle name="Comma 2 4 2 2 7 3 6" xfId="38910" xr:uid="{7899D605-1202-407F-8B0F-8B3CFE0B7518}"/>
    <cellStyle name="Comma 2 4 2 2 7 3 7" xfId="20656" xr:uid="{FF8CBDB2-1AFF-47F8-8E3D-89504A058A0B}"/>
    <cellStyle name="Comma 2 4 2 2 7 4" xfId="1672" xr:uid="{62669AE4-CBB7-485D-8F80-4047D9694659}"/>
    <cellStyle name="Comma 2 4 2 2 7 4 2" xfId="16272" xr:uid="{69BEE867-890B-46BD-9C6D-D3A64CA82447}"/>
    <cellStyle name="Comma 2 4 2 2 7 4 2 2" xfId="52780" xr:uid="{35E492BB-DFE6-4AAF-8AFF-7479030477BF}"/>
    <cellStyle name="Comma 2 4 2 2 7 4 2 3" xfId="34526" xr:uid="{5635244A-7C28-4D05-95AE-E2584D0A3E87}"/>
    <cellStyle name="Comma 2 4 2 2 7 4 3" xfId="12622" xr:uid="{5D264161-E47A-48B5-8ED2-23F8E3CF1C43}"/>
    <cellStyle name="Comma 2 4 2 2 7 4 3 2" xfId="49130" xr:uid="{9303FB1D-6CB3-4F95-9D3E-5E2F3C0BD5D5}"/>
    <cellStyle name="Comma 2 4 2 2 7 4 3 3" xfId="30876" xr:uid="{78A85BAE-C5EF-45D3-9135-545E0B96F09B}"/>
    <cellStyle name="Comma 2 4 2 2 7 4 4" xfId="8972" xr:uid="{BDF0CD21-A177-4258-89FF-4AC7D300F7BA}"/>
    <cellStyle name="Comma 2 4 2 2 7 4 4 2" xfId="45480" xr:uid="{BE7BDA4F-5B89-4280-B710-1A22E4300AE7}"/>
    <cellStyle name="Comma 2 4 2 2 7 4 4 3" xfId="27226" xr:uid="{BDAA4986-C0E7-4D52-A20C-B2DD1855C273}"/>
    <cellStyle name="Comma 2 4 2 2 7 4 5" xfId="5322" xr:uid="{9EE0CDF7-146F-405C-9D81-AF4387C1757C}"/>
    <cellStyle name="Comma 2 4 2 2 7 4 5 2" xfId="41830" xr:uid="{68409723-2933-4F77-A86F-0FC3943F85C3}"/>
    <cellStyle name="Comma 2 4 2 2 7 4 5 3" xfId="23576" xr:uid="{4E796BBE-990A-4F10-AB56-764B9BD9476E}"/>
    <cellStyle name="Comma 2 4 2 2 7 4 6" xfId="38180" xr:uid="{138EF0CD-D306-496B-8CC6-7FAA12C7EBFD}"/>
    <cellStyle name="Comma 2 4 2 2 7 4 7" xfId="19926" xr:uid="{0A92D713-B438-4EDB-B0EA-393E77F4912B}"/>
    <cellStyle name="Comma 2 4 2 2 7 5" xfId="942" xr:uid="{0B340AE3-2B59-474C-8601-41B98C7B2CA5}"/>
    <cellStyle name="Comma 2 4 2 2 7 5 2" xfId="15542" xr:uid="{B710B3AC-495C-46D2-86E4-D53170FB9C83}"/>
    <cellStyle name="Comma 2 4 2 2 7 5 2 2" xfId="52050" xr:uid="{70E47FB1-2512-4874-B1F9-455D2CD247CF}"/>
    <cellStyle name="Comma 2 4 2 2 7 5 2 3" xfId="33796" xr:uid="{6ACE5F0D-D1AC-45D3-8CF5-79466D3E7082}"/>
    <cellStyle name="Comma 2 4 2 2 7 5 3" xfId="11892" xr:uid="{667D7187-E7AD-4D73-8DFC-DEE8B85038B1}"/>
    <cellStyle name="Comma 2 4 2 2 7 5 3 2" xfId="48400" xr:uid="{FF3B8CC6-2302-44EE-AD48-6105B09EA861}"/>
    <cellStyle name="Comma 2 4 2 2 7 5 3 3" xfId="30146" xr:uid="{CCB5A952-2E1B-4DF7-8CD0-C85674E19C60}"/>
    <cellStyle name="Comma 2 4 2 2 7 5 4" xfId="8242" xr:uid="{9CDF3A1D-54A7-45BF-B80F-1528196ADAF3}"/>
    <cellStyle name="Comma 2 4 2 2 7 5 4 2" xfId="44750" xr:uid="{5E989B0D-3AD8-4781-9666-51692C1AB522}"/>
    <cellStyle name="Comma 2 4 2 2 7 5 4 3" xfId="26496" xr:uid="{661B8B45-FACE-4EC1-BBA9-C855B9730399}"/>
    <cellStyle name="Comma 2 4 2 2 7 5 5" xfId="4592" xr:uid="{9F70662F-65D2-4835-904C-CC873A2B794D}"/>
    <cellStyle name="Comma 2 4 2 2 7 5 5 2" xfId="41100" xr:uid="{0B0D8DF7-ACA0-4F21-8BD2-805114219B44}"/>
    <cellStyle name="Comma 2 4 2 2 7 5 5 3" xfId="22846" xr:uid="{10C5340F-831E-4027-95C7-0F9325700BF4}"/>
    <cellStyle name="Comma 2 4 2 2 7 5 6" xfId="37450" xr:uid="{BB596BAC-C868-4BB4-9F97-184C4F112FB1}"/>
    <cellStyle name="Comma 2 4 2 2 7 5 7" xfId="19196" xr:uid="{E5F54B19-5E6E-46C8-8BA5-BB92026EB49B}"/>
    <cellStyle name="Comma 2 4 2 2 7 6" xfId="14812" xr:uid="{BB18DDBB-F567-49BD-94EB-52AC38CA8509}"/>
    <cellStyle name="Comma 2 4 2 2 7 6 2" xfId="51320" xr:uid="{5B529DA9-DF30-4E9E-B408-C970E7720758}"/>
    <cellStyle name="Comma 2 4 2 2 7 6 3" xfId="33066" xr:uid="{05308828-3AB9-4843-9F06-58F8CC54277C}"/>
    <cellStyle name="Comma 2 4 2 2 7 7" xfId="11162" xr:uid="{A2AB3376-9421-455E-A3EC-CA3296ED641F}"/>
    <cellStyle name="Comma 2 4 2 2 7 7 2" xfId="47670" xr:uid="{1D8EBA5C-10FE-4E34-9175-68B15CB799F6}"/>
    <cellStyle name="Comma 2 4 2 2 7 7 3" xfId="29416" xr:uid="{FA087593-F77A-4C9A-BA15-0E44FDA0DE84}"/>
    <cellStyle name="Comma 2 4 2 2 7 8" xfId="7512" xr:uid="{E5AAE9E0-B473-4CF5-B747-A66394BF6835}"/>
    <cellStyle name="Comma 2 4 2 2 7 8 2" xfId="44020" xr:uid="{9DB73FB2-1E54-47EA-8AFF-8A06C9C8CF25}"/>
    <cellStyle name="Comma 2 4 2 2 7 8 3" xfId="25766" xr:uid="{1A1E1FCE-5FF6-4E39-926B-7D4108264019}"/>
    <cellStyle name="Comma 2 4 2 2 7 9" xfId="3862" xr:uid="{651299CC-C7EB-4190-971E-653688237359}"/>
    <cellStyle name="Comma 2 4 2 2 7 9 2" xfId="40370" xr:uid="{224241C9-2D65-41EE-8DE8-F4E20EDD7347}"/>
    <cellStyle name="Comma 2 4 2 2 7 9 3" xfId="22116" xr:uid="{79F79191-EAD6-4039-A4FE-46539EFEC6C6}"/>
    <cellStyle name="Comma 2 4 2 2 8" xfId="3028" xr:uid="{B4BAE4F1-95C3-4F9E-A71D-6D4E03FC48AE}"/>
    <cellStyle name="Comma 2 4 2 2 8 2" xfId="17628" xr:uid="{A8582390-B9F2-4DA0-BAB8-787CB55B891D}"/>
    <cellStyle name="Comma 2 4 2 2 8 2 2" xfId="54136" xr:uid="{59C6ECF8-8F41-4D8F-923D-41FF0FC48CE4}"/>
    <cellStyle name="Comma 2 4 2 2 8 2 3" xfId="35882" xr:uid="{E7161E89-A973-4B65-BE44-6539B66E24B5}"/>
    <cellStyle name="Comma 2 4 2 2 8 3" xfId="13978" xr:uid="{93E769E5-BF18-46B3-8A89-8EE4CB2A7C09}"/>
    <cellStyle name="Comma 2 4 2 2 8 3 2" xfId="50486" xr:uid="{9D200E27-1D03-4518-8977-02ECD5F23D6B}"/>
    <cellStyle name="Comma 2 4 2 2 8 3 3" xfId="32232" xr:uid="{9C17B806-F7A1-489E-94EC-948E170AFBD1}"/>
    <cellStyle name="Comma 2 4 2 2 8 4" xfId="10328" xr:uid="{1F59185D-61DB-4B25-BCB8-A9EC01E442F8}"/>
    <cellStyle name="Comma 2 4 2 2 8 4 2" xfId="46836" xr:uid="{7BBFFE78-9708-41C6-BBB6-7A0979804671}"/>
    <cellStyle name="Comma 2 4 2 2 8 4 3" xfId="28582" xr:uid="{D488227E-2CBB-486D-B7E4-A543834F8E41}"/>
    <cellStyle name="Comma 2 4 2 2 8 5" xfId="6678" xr:uid="{CC991C74-3A8B-4D62-B3DC-74BC20504EE6}"/>
    <cellStyle name="Comma 2 4 2 2 8 5 2" xfId="43186" xr:uid="{2CE2E202-73E4-4CB3-A03D-EB9E436173C2}"/>
    <cellStyle name="Comma 2 4 2 2 8 5 3" xfId="24932" xr:uid="{F394BF05-14CC-4820-B391-408250B020CA}"/>
    <cellStyle name="Comma 2 4 2 2 8 6" xfId="39536" xr:uid="{8E13E38E-64B0-4BB3-BEC2-132DB08C63E8}"/>
    <cellStyle name="Comma 2 4 2 2 8 7" xfId="21282" xr:uid="{FC886013-FB6A-49D2-B590-2D9720C238F6}"/>
    <cellStyle name="Comma 2 4 2 2 9" xfId="2298" xr:uid="{0112DBB0-C23E-40F3-8A24-63286649E28C}"/>
    <cellStyle name="Comma 2 4 2 2 9 2" xfId="16898" xr:uid="{F1EC4752-33B1-4E95-A598-3DFF0E56BAAB}"/>
    <cellStyle name="Comma 2 4 2 2 9 2 2" xfId="53406" xr:uid="{908AD777-6D99-4C4B-9605-9A4F240BD720}"/>
    <cellStyle name="Comma 2 4 2 2 9 2 3" xfId="35152" xr:uid="{0BEABEF1-03B6-4E7D-9EFE-E4CCE365D9EC}"/>
    <cellStyle name="Comma 2 4 2 2 9 3" xfId="13248" xr:uid="{AF913B3D-8C0E-4750-A9D4-68BBF7400695}"/>
    <cellStyle name="Comma 2 4 2 2 9 3 2" xfId="49756" xr:uid="{CBCB66DC-A153-460A-A1E2-61B14EF26A33}"/>
    <cellStyle name="Comma 2 4 2 2 9 3 3" xfId="31502" xr:uid="{6AC81162-DE08-4D29-AD37-129A35B6DB5D}"/>
    <cellStyle name="Comma 2 4 2 2 9 4" xfId="9598" xr:uid="{5ABE4188-7193-4442-9DB2-FBF263B2D615}"/>
    <cellStyle name="Comma 2 4 2 2 9 4 2" xfId="46106" xr:uid="{B9977497-10F7-4D9D-85BF-4A897550C41A}"/>
    <cellStyle name="Comma 2 4 2 2 9 4 3" xfId="27852" xr:uid="{FA1353A0-8666-4E1A-B42E-779C1AB96BC9}"/>
    <cellStyle name="Comma 2 4 2 2 9 5" xfId="5948" xr:uid="{DE91C2B2-B337-451F-848A-0A9B848ECBCC}"/>
    <cellStyle name="Comma 2 4 2 2 9 5 2" xfId="42456" xr:uid="{368237C1-BF9B-4EEA-B8FE-D438626DD62C}"/>
    <cellStyle name="Comma 2 4 2 2 9 5 3" xfId="24202" xr:uid="{91ABBD6D-C82F-45D6-9E76-DB43F0BDB473}"/>
    <cellStyle name="Comma 2 4 2 2 9 6" xfId="38806" xr:uid="{C94666DE-9296-4722-ABA9-217343E1F409}"/>
    <cellStyle name="Comma 2 4 2 2 9 7" xfId="20552" xr:uid="{E6694B4A-A3ED-4F82-A049-364CCEE3A902}"/>
    <cellStyle name="Comma 2 4 2 3" xfId="73" xr:uid="{8A15B3F2-E57D-4555-AB93-6AF6FEAE6ADD}"/>
    <cellStyle name="Comma 2 4 2 3 10" xfId="1536" xr:uid="{2D569EAC-18A8-4CDF-9934-9F2E020532D4}"/>
    <cellStyle name="Comma 2 4 2 3 10 2" xfId="16136" xr:uid="{36080853-C81E-46DE-8D71-4B11EF9ED3D6}"/>
    <cellStyle name="Comma 2 4 2 3 10 2 2" xfId="52644" xr:uid="{DC3184BE-E128-42A9-A336-700A62C22DDC}"/>
    <cellStyle name="Comma 2 4 2 3 10 2 3" xfId="34390" xr:uid="{811420DB-C999-412C-9B66-73D31D5258EA}"/>
    <cellStyle name="Comma 2 4 2 3 10 3" xfId="12486" xr:uid="{00BCE12B-644B-42F3-9C7E-2EB194BA89FC}"/>
    <cellStyle name="Comma 2 4 2 3 10 3 2" xfId="48994" xr:uid="{42F4AB7C-EE0D-4990-844D-D3B655F9B3E6}"/>
    <cellStyle name="Comma 2 4 2 3 10 3 3" xfId="30740" xr:uid="{0AF3E2C3-AA8F-4119-9825-4A7B36755AE3}"/>
    <cellStyle name="Comma 2 4 2 3 10 4" xfId="8836" xr:uid="{8632F0F6-FC81-4C09-A26A-B6B999837899}"/>
    <cellStyle name="Comma 2 4 2 3 10 4 2" xfId="45344" xr:uid="{D5E24E9B-961B-47BE-B062-2E3E8E4C68A5}"/>
    <cellStyle name="Comma 2 4 2 3 10 4 3" xfId="27090" xr:uid="{63E61A48-A4E0-4BC9-9EB5-EEC46EC21236}"/>
    <cellStyle name="Comma 2 4 2 3 10 5" xfId="5186" xr:uid="{86BE81C0-16BB-4248-BF9A-2F5FD7145582}"/>
    <cellStyle name="Comma 2 4 2 3 10 5 2" xfId="41694" xr:uid="{29B90B19-47C9-4CE4-8495-FC51F5BE017B}"/>
    <cellStyle name="Comma 2 4 2 3 10 5 3" xfId="23440" xr:uid="{6A457AB6-ECC6-44B3-83E0-E64704FD762E}"/>
    <cellStyle name="Comma 2 4 2 3 10 6" xfId="38044" xr:uid="{23B18826-123B-473F-B79B-F690971581F1}"/>
    <cellStyle name="Comma 2 4 2 3 10 7" xfId="19790" xr:uid="{4728D613-E644-42D3-9E98-48505D866509}"/>
    <cellStyle name="Comma 2 4 2 3 11" xfId="806" xr:uid="{AFB65987-296D-49D5-9042-B392B86BA58B}"/>
    <cellStyle name="Comma 2 4 2 3 11 2" xfId="15406" xr:uid="{0D73E5C5-4F89-4839-A9B9-387BF8821060}"/>
    <cellStyle name="Comma 2 4 2 3 11 2 2" xfId="51914" xr:uid="{1DC1A3FF-37E1-4399-B869-F472F9532806}"/>
    <cellStyle name="Comma 2 4 2 3 11 2 3" xfId="33660" xr:uid="{5C8C544C-DCF1-4E4F-B7F5-A6B93770F085}"/>
    <cellStyle name="Comma 2 4 2 3 11 3" xfId="11756" xr:uid="{5FDA1657-87DE-4B82-B227-21788B248BB6}"/>
    <cellStyle name="Comma 2 4 2 3 11 3 2" xfId="48264" xr:uid="{BA560301-8FC3-4AEE-9766-7A5F266B1D83}"/>
    <cellStyle name="Comma 2 4 2 3 11 3 3" xfId="30010" xr:uid="{12B9497B-1652-42DE-96E3-B5E01AFD59A6}"/>
    <cellStyle name="Comma 2 4 2 3 11 4" xfId="8106" xr:uid="{FE80EA44-A633-43F3-9E16-07C98EBE306D}"/>
    <cellStyle name="Comma 2 4 2 3 11 4 2" xfId="44614" xr:uid="{0C3C5E6F-0A6C-4130-95B2-D65F8E474211}"/>
    <cellStyle name="Comma 2 4 2 3 11 4 3" xfId="26360" xr:uid="{C8ACB84B-EAC3-4ACA-8FF7-9A3301F3ED26}"/>
    <cellStyle name="Comma 2 4 2 3 11 5" xfId="4456" xr:uid="{ED9F4E1E-C88C-4801-AB78-E2ADA2B723C9}"/>
    <cellStyle name="Comma 2 4 2 3 11 5 2" xfId="40964" xr:uid="{D2027E05-51F2-4024-A1C0-265F6A6A35E7}"/>
    <cellStyle name="Comma 2 4 2 3 11 5 3" xfId="22710" xr:uid="{C70613CB-1C90-4B6C-849C-12948E9F5226}"/>
    <cellStyle name="Comma 2 4 2 3 11 6" xfId="37314" xr:uid="{BB5B2D45-2853-4F84-ADBA-A307C54F50D2}"/>
    <cellStyle name="Comma 2 4 2 3 11 7" xfId="19060" xr:uid="{48910B36-C229-44E7-B48C-8D933AE2A8F8}"/>
    <cellStyle name="Comma 2 4 2 3 12" xfId="14676" xr:uid="{7B5376FB-B6F5-42A6-9FB1-6EBC3C2F76A3}"/>
    <cellStyle name="Comma 2 4 2 3 12 2" xfId="51184" xr:uid="{9242AAEE-8F26-4883-8E5F-E53DC2AC37F9}"/>
    <cellStyle name="Comma 2 4 2 3 12 3" xfId="32930" xr:uid="{177F0433-37B1-4052-8214-08194D0A17EF}"/>
    <cellStyle name="Comma 2 4 2 3 13" xfId="11026" xr:uid="{A017D805-2737-421D-BE43-6B2057D5E9B9}"/>
    <cellStyle name="Comma 2 4 2 3 13 2" xfId="47534" xr:uid="{D7736491-CF14-4921-8B83-14D6653E9933}"/>
    <cellStyle name="Comma 2 4 2 3 13 3" xfId="29280" xr:uid="{13279B7B-E6A9-4140-9763-A21C9F574FFC}"/>
    <cellStyle name="Comma 2 4 2 3 14" xfId="7376" xr:uid="{D5ED18CA-C1F9-4284-86B5-4398ABB64041}"/>
    <cellStyle name="Comma 2 4 2 3 14 2" xfId="43884" xr:uid="{AE8D8E11-1827-4142-9B37-8004391A1B61}"/>
    <cellStyle name="Comma 2 4 2 3 14 3" xfId="25630" xr:uid="{057F9D43-E3A4-4B2E-AF91-AF9313EE0A2A}"/>
    <cellStyle name="Comma 2 4 2 3 15" xfId="3726" xr:uid="{A84BC0E2-EAB6-4E29-B538-A20668E4519F}"/>
    <cellStyle name="Comma 2 4 2 3 15 2" xfId="40234" xr:uid="{F8848709-0498-498B-A06B-D146552A70D2}"/>
    <cellStyle name="Comma 2 4 2 3 15 3" xfId="21980" xr:uid="{1AB5A533-AC81-4950-9A87-618F5A4AD5A7}"/>
    <cellStyle name="Comma 2 4 2 3 16" xfId="36584" xr:uid="{5A25754F-70FF-4028-89B1-CEC3160442B1}"/>
    <cellStyle name="Comma 2 4 2 3 17" xfId="18330" xr:uid="{C1DA6DD6-9FBF-4694-A509-EC9E78FF168A}"/>
    <cellStyle name="Comma 2 4 2 3 2" xfId="700" xr:uid="{FF8FBD91-3A68-493F-8B86-FB750DEBA139}"/>
    <cellStyle name="Comma 2 4 2 3 2 10" xfId="37208" xr:uid="{FAC1D4F0-D40D-4453-8DB0-D9FDB6731654}"/>
    <cellStyle name="Comma 2 4 2 3 2 11" xfId="18954" xr:uid="{ADAACA3B-CF89-432D-89AF-F0F6EFE96042}"/>
    <cellStyle name="Comma 2 4 2 3 2 2" xfId="3620" xr:uid="{0B467371-0E44-4D1C-953C-768556AEAA14}"/>
    <cellStyle name="Comma 2 4 2 3 2 2 2" xfId="18220" xr:uid="{B7C4B342-98D3-4F9B-994C-7BA5F34C657A}"/>
    <cellStyle name="Comma 2 4 2 3 2 2 2 2" xfId="54728" xr:uid="{8A9805F6-89CF-411B-B4AD-13ADC0C48321}"/>
    <cellStyle name="Comma 2 4 2 3 2 2 2 3" xfId="36474" xr:uid="{64E317C2-58AD-4486-B4CF-E4C6A1861180}"/>
    <cellStyle name="Comma 2 4 2 3 2 2 3" xfId="14570" xr:uid="{0E1EE7B1-D06E-4E81-8E6A-E5A176B82D34}"/>
    <cellStyle name="Comma 2 4 2 3 2 2 3 2" xfId="51078" xr:uid="{38F5C974-1ABB-4519-AD69-3E9C7C3F2828}"/>
    <cellStyle name="Comma 2 4 2 3 2 2 3 3" xfId="32824" xr:uid="{E21CC80F-3BB4-44C2-A4EB-9862FA1B6E5F}"/>
    <cellStyle name="Comma 2 4 2 3 2 2 4" xfId="10920" xr:uid="{4FCD5480-C855-4ED3-ADE0-25924672F16A}"/>
    <cellStyle name="Comma 2 4 2 3 2 2 4 2" xfId="47428" xr:uid="{D59CA18E-CD9D-4E36-B7D0-C2B7D24B275D}"/>
    <cellStyle name="Comma 2 4 2 3 2 2 4 3" xfId="29174" xr:uid="{E4395D56-6CD0-4FE2-8866-7D2DCDA5D324}"/>
    <cellStyle name="Comma 2 4 2 3 2 2 5" xfId="7270" xr:uid="{53C2CBA1-F7B1-4A70-941C-C98EC25D6240}"/>
    <cellStyle name="Comma 2 4 2 3 2 2 5 2" xfId="43778" xr:uid="{D2E8B3C3-9BA8-4709-8FB5-D8C089043E5C}"/>
    <cellStyle name="Comma 2 4 2 3 2 2 5 3" xfId="25524" xr:uid="{2A2054CF-B70A-4392-97E8-9408A7D31E69}"/>
    <cellStyle name="Comma 2 4 2 3 2 2 6" xfId="40128" xr:uid="{EDA7BE5C-BE54-416F-9ED0-F406500D8680}"/>
    <cellStyle name="Comma 2 4 2 3 2 2 7" xfId="21874" xr:uid="{DAFC2D78-C2FC-4860-9078-7378247C97B8}"/>
    <cellStyle name="Comma 2 4 2 3 2 3" xfId="2890" xr:uid="{3B9F287D-D388-4D16-879B-AE67F9F8022B}"/>
    <cellStyle name="Comma 2 4 2 3 2 3 2" xfId="17490" xr:uid="{27108DBE-4C7C-40E3-BE79-5DE0B48BD713}"/>
    <cellStyle name="Comma 2 4 2 3 2 3 2 2" xfId="53998" xr:uid="{921DFBF0-0C41-4927-966A-CFC2E02A0F5B}"/>
    <cellStyle name="Comma 2 4 2 3 2 3 2 3" xfId="35744" xr:uid="{C0A27E1A-D435-4D23-B92C-644840DDE822}"/>
    <cellStyle name="Comma 2 4 2 3 2 3 3" xfId="13840" xr:uid="{E3C067CA-B212-418E-952F-6D25A925CCB1}"/>
    <cellStyle name="Comma 2 4 2 3 2 3 3 2" xfId="50348" xr:uid="{95B50DBA-37D5-4286-BD6F-BB36F6E45AC9}"/>
    <cellStyle name="Comma 2 4 2 3 2 3 3 3" xfId="32094" xr:uid="{E6CBAD6A-FE8C-467E-92BA-354604AAD208}"/>
    <cellStyle name="Comma 2 4 2 3 2 3 4" xfId="10190" xr:uid="{C86D6DFA-5EDB-464D-9C8F-AA9DEAF11D8D}"/>
    <cellStyle name="Comma 2 4 2 3 2 3 4 2" xfId="46698" xr:uid="{D6E8D9BB-C274-4455-95D2-390E6A8DD94E}"/>
    <cellStyle name="Comma 2 4 2 3 2 3 4 3" xfId="28444" xr:uid="{0B238C47-15E8-4B59-86C2-47B5297BF2ED}"/>
    <cellStyle name="Comma 2 4 2 3 2 3 5" xfId="6540" xr:uid="{0A29C11E-081C-4A93-9777-C1DEB2012CC1}"/>
    <cellStyle name="Comma 2 4 2 3 2 3 5 2" xfId="43048" xr:uid="{8743405F-8909-4498-A58C-5CDB333FFAE8}"/>
    <cellStyle name="Comma 2 4 2 3 2 3 5 3" xfId="24794" xr:uid="{870F7409-B0E9-4EAE-AFBE-6506DCCE6A3B}"/>
    <cellStyle name="Comma 2 4 2 3 2 3 6" xfId="39398" xr:uid="{80064163-37E0-4D05-B702-7677953C5A60}"/>
    <cellStyle name="Comma 2 4 2 3 2 3 7" xfId="21144" xr:uid="{705FAF6D-4845-4F77-896E-E5A683E259A5}"/>
    <cellStyle name="Comma 2 4 2 3 2 4" xfId="2160" xr:uid="{D12E4922-12ED-4F02-9D2B-9E0ED2C4B9AD}"/>
    <cellStyle name="Comma 2 4 2 3 2 4 2" xfId="16760" xr:uid="{A04AAA56-A047-4C1C-BA6C-A5E750464D5A}"/>
    <cellStyle name="Comma 2 4 2 3 2 4 2 2" xfId="53268" xr:uid="{90B00A5C-C1DD-4FAE-A02C-5B2D7579A970}"/>
    <cellStyle name="Comma 2 4 2 3 2 4 2 3" xfId="35014" xr:uid="{27035F0C-CEF0-4536-84A0-AFECC3994454}"/>
    <cellStyle name="Comma 2 4 2 3 2 4 3" xfId="13110" xr:uid="{28B583F0-07F0-486E-83CF-FF11C1000CD7}"/>
    <cellStyle name="Comma 2 4 2 3 2 4 3 2" xfId="49618" xr:uid="{4EF48971-FF39-4172-ABCA-D09F4B5258B3}"/>
    <cellStyle name="Comma 2 4 2 3 2 4 3 3" xfId="31364" xr:uid="{032980E3-1D5F-425C-AE16-384AE67B913D}"/>
    <cellStyle name="Comma 2 4 2 3 2 4 4" xfId="9460" xr:uid="{24227C3B-0C1A-43DC-A927-6846B4C5FC6E}"/>
    <cellStyle name="Comma 2 4 2 3 2 4 4 2" xfId="45968" xr:uid="{F4F10A2A-798E-4C1B-B944-6184083F335E}"/>
    <cellStyle name="Comma 2 4 2 3 2 4 4 3" xfId="27714" xr:uid="{B56B6BDF-7D54-4D8D-8459-D60B3BF14F69}"/>
    <cellStyle name="Comma 2 4 2 3 2 4 5" xfId="5810" xr:uid="{8A725C67-94A7-412A-8887-AA0A62A0CBB7}"/>
    <cellStyle name="Comma 2 4 2 3 2 4 5 2" xfId="42318" xr:uid="{C58005DA-3A98-406D-8BC7-05968246DD86}"/>
    <cellStyle name="Comma 2 4 2 3 2 4 5 3" xfId="24064" xr:uid="{1CF0CBB0-E314-457B-8891-FD24FAF5A368}"/>
    <cellStyle name="Comma 2 4 2 3 2 4 6" xfId="38668" xr:uid="{4BEC2850-5251-455C-9AFA-F1C731826AFA}"/>
    <cellStyle name="Comma 2 4 2 3 2 4 7" xfId="20414" xr:uid="{CE9D0810-3DE7-420C-B6AA-A12C7DC17E32}"/>
    <cellStyle name="Comma 2 4 2 3 2 5" xfId="1430" xr:uid="{02EFC814-350E-43B0-9A89-FB19F3AC9A4C}"/>
    <cellStyle name="Comma 2 4 2 3 2 5 2" xfId="16030" xr:uid="{1F9F184A-1563-43FB-B027-92285E44B50D}"/>
    <cellStyle name="Comma 2 4 2 3 2 5 2 2" xfId="52538" xr:uid="{0DAF391B-E1D9-47B8-80F8-5F593DB2C37F}"/>
    <cellStyle name="Comma 2 4 2 3 2 5 2 3" xfId="34284" xr:uid="{FAC0449A-2063-4795-B3C2-489D59F06BA9}"/>
    <cellStyle name="Comma 2 4 2 3 2 5 3" xfId="12380" xr:uid="{1BFDFE2D-CD55-4908-A616-92318E67E0A9}"/>
    <cellStyle name="Comma 2 4 2 3 2 5 3 2" xfId="48888" xr:uid="{6BB3FFB1-AA0A-4CEF-80B3-6F3F12F1B9B0}"/>
    <cellStyle name="Comma 2 4 2 3 2 5 3 3" xfId="30634" xr:uid="{6B206579-EA4C-47D9-8724-29494A60A3F0}"/>
    <cellStyle name="Comma 2 4 2 3 2 5 4" xfId="8730" xr:uid="{163AD084-A7B4-40C0-BBE7-7D914EBC4033}"/>
    <cellStyle name="Comma 2 4 2 3 2 5 4 2" xfId="45238" xr:uid="{89FE65B7-75B8-4496-8A55-C9500E987FA5}"/>
    <cellStyle name="Comma 2 4 2 3 2 5 4 3" xfId="26984" xr:uid="{5DCD0E39-8D0D-479D-90A1-E605D21F2519}"/>
    <cellStyle name="Comma 2 4 2 3 2 5 5" xfId="5080" xr:uid="{7AC1D071-72E3-46F1-AE86-8F94C1FB8F88}"/>
    <cellStyle name="Comma 2 4 2 3 2 5 5 2" xfId="41588" xr:uid="{02911439-1F8B-4905-B023-34F1D89E8A91}"/>
    <cellStyle name="Comma 2 4 2 3 2 5 5 3" xfId="23334" xr:uid="{E93F810E-D6DB-46EB-B5DA-47650FD9DAD9}"/>
    <cellStyle name="Comma 2 4 2 3 2 5 6" xfId="37938" xr:uid="{04D7A787-A631-48CA-902C-8CAD701E3E7A}"/>
    <cellStyle name="Comma 2 4 2 3 2 5 7" xfId="19684" xr:uid="{0E7B3EA0-5E7B-438D-AF07-3766578C708F}"/>
    <cellStyle name="Comma 2 4 2 3 2 6" xfId="15300" xr:uid="{1C410A51-CC31-4074-B4BA-9AC99B574114}"/>
    <cellStyle name="Comma 2 4 2 3 2 6 2" xfId="51808" xr:uid="{DC463F63-8BE9-4FFE-946D-7821554A1F6E}"/>
    <cellStyle name="Comma 2 4 2 3 2 6 3" xfId="33554" xr:uid="{F354A049-FCCC-48BA-A1DF-B6782B73A53A}"/>
    <cellStyle name="Comma 2 4 2 3 2 7" xfId="11650" xr:uid="{3CC75385-A03F-49E5-8C1D-152A408AF77E}"/>
    <cellStyle name="Comma 2 4 2 3 2 7 2" xfId="48158" xr:uid="{F287C689-1882-4CD7-BE66-47518842A289}"/>
    <cellStyle name="Comma 2 4 2 3 2 7 3" xfId="29904" xr:uid="{229E3B64-972C-46D3-9397-10647180B263}"/>
    <cellStyle name="Comma 2 4 2 3 2 8" xfId="8000" xr:uid="{E20D1268-EF5B-40FC-B4A6-BA0649AC774B}"/>
    <cellStyle name="Comma 2 4 2 3 2 8 2" xfId="44508" xr:uid="{099CBDB3-F7A8-47F2-AB33-2F51AE634EC3}"/>
    <cellStyle name="Comma 2 4 2 3 2 8 3" xfId="26254" xr:uid="{F0B1E9B0-6A4F-456E-B644-6DD1117FE3A8}"/>
    <cellStyle name="Comma 2 4 2 3 2 9" xfId="4350" xr:uid="{4B6B475D-C657-40D2-846E-FBF7047C9F04}"/>
    <cellStyle name="Comma 2 4 2 3 2 9 2" xfId="40858" xr:uid="{16731C3E-4DC2-497C-B4B2-1E655279440F}"/>
    <cellStyle name="Comma 2 4 2 3 2 9 3" xfId="22604" xr:uid="{5C07745E-CE1B-4DB2-BEB7-0C413347D8AA}"/>
    <cellStyle name="Comma 2 4 2 3 3" xfId="596" xr:uid="{78DCBB59-3AE4-4046-A913-A05AB82AC843}"/>
    <cellStyle name="Comma 2 4 2 3 3 10" xfId="37104" xr:uid="{4282B050-3366-4E1E-96CF-E4EF8C53D8AF}"/>
    <cellStyle name="Comma 2 4 2 3 3 11" xfId="18850" xr:uid="{346FF8B4-7A66-4B95-974E-B6CB3D65E4FA}"/>
    <cellStyle name="Comma 2 4 2 3 3 2" xfId="3516" xr:uid="{AEC13D03-4B34-403C-89FB-C57A80C2F287}"/>
    <cellStyle name="Comma 2 4 2 3 3 2 2" xfId="18116" xr:uid="{71B76C08-EA5D-4A87-BD76-A5CD51E4C65F}"/>
    <cellStyle name="Comma 2 4 2 3 3 2 2 2" xfId="54624" xr:uid="{C1877C27-728E-45D8-AEA1-FB92CE4DD4AA}"/>
    <cellStyle name="Comma 2 4 2 3 3 2 2 3" xfId="36370" xr:uid="{71BB43FF-862B-4DE7-9875-6DC287CE4FAE}"/>
    <cellStyle name="Comma 2 4 2 3 3 2 3" xfId="14466" xr:uid="{2BE3D8F6-BA87-4B73-A90E-89B6BD225591}"/>
    <cellStyle name="Comma 2 4 2 3 3 2 3 2" xfId="50974" xr:uid="{0E7E36DF-37C4-4301-AE76-9B45BCF4E7B3}"/>
    <cellStyle name="Comma 2 4 2 3 3 2 3 3" xfId="32720" xr:uid="{57C45478-A221-407B-8B04-193FF0175A61}"/>
    <cellStyle name="Comma 2 4 2 3 3 2 4" xfId="10816" xr:uid="{B0B0951C-659D-454C-B861-35DA0942CB36}"/>
    <cellStyle name="Comma 2 4 2 3 3 2 4 2" xfId="47324" xr:uid="{757989EF-7B5D-45F1-870F-6C93360EA2AC}"/>
    <cellStyle name="Comma 2 4 2 3 3 2 4 3" xfId="29070" xr:uid="{71F61FDB-18CC-4D05-97BE-5AF2CEBD2076}"/>
    <cellStyle name="Comma 2 4 2 3 3 2 5" xfId="7166" xr:uid="{809DCCD3-1874-4B18-98B7-2D05E37E0344}"/>
    <cellStyle name="Comma 2 4 2 3 3 2 5 2" xfId="43674" xr:uid="{366CB34D-898F-42F9-A189-D23CD4F1377F}"/>
    <cellStyle name="Comma 2 4 2 3 3 2 5 3" xfId="25420" xr:uid="{B359734E-6B49-4294-8868-D6EA911D9896}"/>
    <cellStyle name="Comma 2 4 2 3 3 2 6" xfId="40024" xr:uid="{7506B091-C16F-4A60-9DCD-56DA56B33B21}"/>
    <cellStyle name="Comma 2 4 2 3 3 2 7" xfId="21770" xr:uid="{DD4D905A-08F3-48C1-A281-F3468302F6EB}"/>
    <cellStyle name="Comma 2 4 2 3 3 3" xfId="2786" xr:uid="{BB5986AD-2A87-4544-AB39-AF7BA69DFE11}"/>
    <cellStyle name="Comma 2 4 2 3 3 3 2" xfId="17386" xr:uid="{2C1F8AE3-BD65-471D-B13E-C18D16A08852}"/>
    <cellStyle name="Comma 2 4 2 3 3 3 2 2" xfId="53894" xr:uid="{70F88D97-B3F0-465E-B757-95DE88DE7760}"/>
    <cellStyle name="Comma 2 4 2 3 3 3 2 3" xfId="35640" xr:uid="{AE6D3203-F3BB-495D-B982-50F9280E1C7E}"/>
    <cellStyle name="Comma 2 4 2 3 3 3 3" xfId="13736" xr:uid="{01E541D1-988E-4943-9A5C-EEBF62B4FFC7}"/>
    <cellStyle name="Comma 2 4 2 3 3 3 3 2" xfId="50244" xr:uid="{717157E1-F813-465D-A6BD-7F871CDB4B4E}"/>
    <cellStyle name="Comma 2 4 2 3 3 3 3 3" xfId="31990" xr:uid="{3886B05C-2022-4D82-9381-33E7979DFF93}"/>
    <cellStyle name="Comma 2 4 2 3 3 3 4" xfId="10086" xr:uid="{12E0CABF-1C76-40AD-89B9-47AC541142BA}"/>
    <cellStyle name="Comma 2 4 2 3 3 3 4 2" xfId="46594" xr:uid="{88FAEBF4-529C-4442-94DC-5995E1654C2E}"/>
    <cellStyle name="Comma 2 4 2 3 3 3 4 3" xfId="28340" xr:uid="{524FF7D9-61E0-4A77-A4F0-134D2CD89927}"/>
    <cellStyle name="Comma 2 4 2 3 3 3 5" xfId="6436" xr:uid="{AC827A03-D8DD-4B81-91CD-351EA9FDC581}"/>
    <cellStyle name="Comma 2 4 2 3 3 3 5 2" xfId="42944" xr:uid="{84FC268B-3E34-4523-967F-430A4540BF62}"/>
    <cellStyle name="Comma 2 4 2 3 3 3 5 3" xfId="24690" xr:uid="{6E4FB542-615D-4EE6-83BD-F99AA8E0A97D}"/>
    <cellStyle name="Comma 2 4 2 3 3 3 6" xfId="39294" xr:uid="{FA234050-7935-46F6-8B3C-799FA7B0F537}"/>
    <cellStyle name="Comma 2 4 2 3 3 3 7" xfId="21040" xr:uid="{4F03BD76-450F-43F7-A320-F6720C3F3CDA}"/>
    <cellStyle name="Comma 2 4 2 3 3 4" xfId="2056" xr:uid="{86E74E42-7B40-4DBC-A8D4-1048FC179D41}"/>
    <cellStyle name="Comma 2 4 2 3 3 4 2" xfId="16656" xr:uid="{2DCC9087-F02C-4F04-BE66-B21D46651860}"/>
    <cellStyle name="Comma 2 4 2 3 3 4 2 2" xfId="53164" xr:uid="{1EBF33E2-A875-46C3-9395-65A10528AF6E}"/>
    <cellStyle name="Comma 2 4 2 3 3 4 2 3" xfId="34910" xr:uid="{D98DD911-71A4-4607-8395-5F5097CEE98E}"/>
    <cellStyle name="Comma 2 4 2 3 3 4 3" xfId="13006" xr:uid="{F58FD121-FCA4-426A-A8B4-FA81E0A5FCAF}"/>
    <cellStyle name="Comma 2 4 2 3 3 4 3 2" xfId="49514" xr:uid="{A3B303BB-2E51-43F7-A0ED-0399146FEC22}"/>
    <cellStyle name="Comma 2 4 2 3 3 4 3 3" xfId="31260" xr:uid="{1811328C-BC51-4CB6-A920-0B65ABF56891}"/>
    <cellStyle name="Comma 2 4 2 3 3 4 4" xfId="9356" xr:uid="{23F652D9-76E7-4390-B564-32FA1EFDFC45}"/>
    <cellStyle name="Comma 2 4 2 3 3 4 4 2" xfId="45864" xr:uid="{D72586A0-621D-4F44-8346-8C6C4E523F87}"/>
    <cellStyle name="Comma 2 4 2 3 3 4 4 3" xfId="27610" xr:uid="{99434784-5C13-4E2F-B165-87FD76CF585D}"/>
    <cellStyle name="Comma 2 4 2 3 3 4 5" xfId="5706" xr:uid="{01D02D18-300E-4D22-8423-EE4ED74A0C5D}"/>
    <cellStyle name="Comma 2 4 2 3 3 4 5 2" xfId="42214" xr:uid="{BB9FEC88-A6CC-48A7-897B-9BA6A19F913A}"/>
    <cellStyle name="Comma 2 4 2 3 3 4 5 3" xfId="23960" xr:uid="{CAADA801-875B-4E0D-AD23-8F55DE1B6B97}"/>
    <cellStyle name="Comma 2 4 2 3 3 4 6" xfId="38564" xr:uid="{654E108E-2C3B-4602-AAB4-2AF6FFA3F2D1}"/>
    <cellStyle name="Comma 2 4 2 3 3 4 7" xfId="20310" xr:uid="{E5005C2B-9309-41E1-872A-C8B4EBEB652C}"/>
    <cellStyle name="Comma 2 4 2 3 3 5" xfId="1326" xr:uid="{ED135B3A-64A4-48E3-AD65-C68B991D71F4}"/>
    <cellStyle name="Comma 2 4 2 3 3 5 2" xfId="15926" xr:uid="{4C555200-912C-4E4E-A9DA-710641DA3B07}"/>
    <cellStyle name="Comma 2 4 2 3 3 5 2 2" xfId="52434" xr:uid="{E45225AA-188A-4B0B-AE58-0CFCD065AAB1}"/>
    <cellStyle name="Comma 2 4 2 3 3 5 2 3" xfId="34180" xr:uid="{400BFB41-9E23-47C3-8C3A-C853CBBFEE97}"/>
    <cellStyle name="Comma 2 4 2 3 3 5 3" xfId="12276" xr:uid="{61AC3125-2943-4144-8E31-6BE3B1157621}"/>
    <cellStyle name="Comma 2 4 2 3 3 5 3 2" xfId="48784" xr:uid="{C134C7B1-B9BB-4302-82D8-8D6D2E6889A7}"/>
    <cellStyle name="Comma 2 4 2 3 3 5 3 3" xfId="30530" xr:uid="{959CB074-EDF7-4320-A800-8ACDC36C7A71}"/>
    <cellStyle name="Comma 2 4 2 3 3 5 4" xfId="8626" xr:uid="{474262F3-619D-455E-BB4E-3ED76EA42F64}"/>
    <cellStyle name="Comma 2 4 2 3 3 5 4 2" xfId="45134" xr:uid="{16FB8022-CB12-4658-98C6-66707CDDD189}"/>
    <cellStyle name="Comma 2 4 2 3 3 5 4 3" xfId="26880" xr:uid="{394FCC8F-6F3B-451A-93BD-56148AC99577}"/>
    <cellStyle name="Comma 2 4 2 3 3 5 5" xfId="4976" xr:uid="{8637D804-7B9E-495B-A60C-ABB792646C62}"/>
    <cellStyle name="Comma 2 4 2 3 3 5 5 2" xfId="41484" xr:uid="{8F4AF0EF-7656-49A1-A6FA-E5B2A35DD810}"/>
    <cellStyle name="Comma 2 4 2 3 3 5 5 3" xfId="23230" xr:uid="{EF73218D-9559-469A-A0B1-1320BDC88083}"/>
    <cellStyle name="Comma 2 4 2 3 3 5 6" xfId="37834" xr:uid="{9D462A6F-7C78-450A-986E-6ECF3DC0D56C}"/>
    <cellStyle name="Comma 2 4 2 3 3 5 7" xfId="19580" xr:uid="{E75B5F27-5999-45BF-B351-83471E46B738}"/>
    <cellStyle name="Comma 2 4 2 3 3 6" xfId="15196" xr:uid="{425DE0D1-9F36-4708-A0C2-E2591FE7C44D}"/>
    <cellStyle name="Comma 2 4 2 3 3 6 2" xfId="51704" xr:uid="{6EAF17DA-D000-4F2E-B3A3-21141331D85B}"/>
    <cellStyle name="Comma 2 4 2 3 3 6 3" xfId="33450" xr:uid="{E11B0976-5FB6-4285-8AB2-E4CE8A49F20E}"/>
    <cellStyle name="Comma 2 4 2 3 3 7" xfId="11546" xr:uid="{23B53F7C-14AB-4D80-AA91-38D31AC99D14}"/>
    <cellStyle name="Comma 2 4 2 3 3 7 2" xfId="48054" xr:uid="{478B1E31-9458-4C0C-A91E-C54376BF19C9}"/>
    <cellStyle name="Comma 2 4 2 3 3 7 3" xfId="29800" xr:uid="{4FE64779-6C28-44A8-A59A-08C04B51B381}"/>
    <cellStyle name="Comma 2 4 2 3 3 8" xfId="7896" xr:uid="{6E98F461-FF70-45BE-8BE9-01E801D566C7}"/>
    <cellStyle name="Comma 2 4 2 3 3 8 2" xfId="44404" xr:uid="{3364BF7F-4928-4428-942C-F853A01043DE}"/>
    <cellStyle name="Comma 2 4 2 3 3 8 3" xfId="26150" xr:uid="{ABE2E390-F6DF-4FC9-AFF8-84F0884077D0}"/>
    <cellStyle name="Comma 2 4 2 3 3 9" xfId="4246" xr:uid="{2660285B-7785-4C4E-AB30-1B507CB677B6}"/>
    <cellStyle name="Comma 2 4 2 3 3 9 2" xfId="40754" xr:uid="{2F50FF71-7666-4CC5-B266-1ECADB96B9A7}"/>
    <cellStyle name="Comma 2 4 2 3 3 9 3" xfId="22500" xr:uid="{AABABFF4-0202-4E0D-B198-5B59603C3137}"/>
    <cellStyle name="Comma 2 4 2 3 4" xfId="492" xr:uid="{00A5977D-1D5E-4516-9173-D104E5C57F1A}"/>
    <cellStyle name="Comma 2 4 2 3 4 10" xfId="37000" xr:uid="{C224F3C7-9756-4C39-A56D-93E7E4C08CB2}"/>
    <cellStyle name="Comma 2 4 2 3 4 11" xfId="18746" xr:uid="{DD7AB8D7-7314-4D8E-9813-6ACC3F732B4C}"/>
    <cellStyle name="Comma 2 4 2 3 4 2" xfId="3412" xr:uid="{7EB7A2FD-FB57-4D2C-ABB4-929A39127AAA}"/>
    <cellStyle name="Comma 2 4 2 3 4 2 2" xfId="18012" xr:uid="{048F61DE-FCDB-4FD2-8A1F-3802C2960E4F}"/>
    <cellStyle name="Comma 2 4 2 3 4 2 2 2" xfId="54520" xr:uid="{C8ECA4F1-D267-4150-B47F-FBC8555544DE}"/>
    <cellStyle name="Comma 2 4 2 3 4 2 2 3" xfId="36266" xr:uid="{D1C3497E-37B6-4A7D-8652-8024B885BFBA}"/>
    <cellStyle name="Comma 2 4 2 3 4 2 3" xfId="14362" xr:uid="{53D3BDCF-E9EE-4117-83ED-C85910216CD6}"/>
    <cellStyle name="Comma 2 4 2 3 4 2 3 2" xfId="50870" xr:uid="{13693AFA-DAC1-435F-9C8B-47AFAB0E15FC}"/>
    <cellStyle name="Comma 2 4 2 3 4 2 3 3" xfId="32616" xr:uid="{DA0AD89D-7EE7-4FFD-9F98-BF3DB831A5EB}"/>
    <cellStyle name="Comma 2 4 2 3 4 2 4" xfId="10712" xr:uid="{AD489757-5715-427C-ACAF-F5F757BC0428}"/>
    <cellStyle name="Comma 2 4 2 3 4 2 4 2" xfId="47220" xr:uid="{D99545AA-8916-4CE1-80BB-51ED5C9D60DF}"/>
    <cellStyle name="Comma 2 4 2 3 4 2 4 3" xfId="28966" xr:uid="{28D624A5-A251-4B28-9D50-C27CB4F52C0E}"/>
    <cellStyle name="Comma 2 4 2 3 4 2 5" xfId="7062" xr:uid="{1F6A954C-D2A0-4540-A94F-D59F46B36DF3}"/>
    <cellStyle name="Comma 2 4 2 3 4 2 5 2" xfId="43570" xr:uid="{BE3CC3B3-E6E0-46A9-A94E-16632E384F8E}"/>
    <cellStyle name="Comma 2 4 2 3 4 2 5 3" xfId="25316" xr:uid="{31BA268A-9F54-47E6-8BF9-AC7134A8B702}"/>
    <cellStyle name="Comma 2 4 2 3 4 2 6" xfId="39920" xr:uid="{8ACB6AFB-3CB0-4008-902A-C8E1993A713D}"/>
    <cellStyle name="Comma 2 4 2 3 4 2 7" xfId="21666" xr:uid="{9E1030CC-EECF-461F-BED0-3E498B22A81C}"/>
    <cellStyle name="Comma 2 4 2 3 4 3" xfId="2682" xr:uid="{2AE9A5FD-0A1B-4BF3-8EC3-97CEFBFDD91A}"/>
    <cellStyle name="Comma 2 4 2 3 4 3 2" xfId="17282" xr:uid="{9C3757F1-0CF6-48C3-8408-CC64478481DA}"/>
    <cellStyle name="Comma 2 4 2 3 4 3 2 2" xfId="53790" xr:uid="{315677C1-5EAD-4A11-9A02-A3360A915AA4}"/>
    <cellStyle name="Comma 2 4 2 3 4 3 2 3" xfId="35536" xr:uid="{8FC995C6-7507-42AF-806F-B18D69650C68}"/>
    <cellStyle name="Comma 2 4 2 3 4 3 3" xfId="13632" xr:uid="{41C21201-02E5-4687-B475-68E3B54DF5CD}"/>
    <cellStyle name="Comma 2 4 2 3 4 3 3 2" xfId="50140" xr:uid="{1753C7AB-2AAB-4A93-865B-CD55B4936816}"/>
    <cellStyle name="Comma 2 4 2 3 4 3 3 3" xfId="31886" xr:uid="{A0FD2849-91C3-4163-BC7B-DB49E88EF64A}"/>
    <cellStyle name="Comma 2 4 2 3 4 3 4" xfId="9982" xr:uid="{88B5AB05-2207-4953-969A-14C34C9399EC}"/>
    <cellStyle name="Comma 2 4 2 3 4 3 4 2" xfId="46490" xr:uid="{EE29F09B-85FF-4B2A-B04A-81C95E2F5951}"/>
    <cellStyle name="Comma 2 4 2 3 4 3 4 3" xfId="28236" xr:uid="{0B22652A-AD9F-4F00-A5DB-4BB745EF578E}"/>
    <cellStyle name="Comma 2 4 2 3 4 3 5" xfId="6332" xr:uid="{C4D091BE-38D8-4E98-AEBB-73141A9D0B00}"/>
    <cellStyle name="Comma 2 4 2 3 4 3 5 2" xfId="42840" xr:uid="{CC6D134F-9A53-47A1-B144-111B002ED59C}"/>
    <cellStyle name="Comma 2 4 2 3 4 3 5 3" xfId="24586" xr:uid="{AAC2ED25-9DEA-4837-8566-A1D1D6511E4D}"/>
    <cellStyle name="Comma 2 4 2 3 4 3 6" xfId="39190" xr:uid="{238378DD-0042-42F5-B3EB-AB930C429BFB}"/>
    <cellStyle name="Comma 2 4 2 3 4 3 7" xfId="20936" xr:uid="{733CAE50-A3F8-4A0E-9CF7-C3D8AA8404FE}"/>
    <cellStyle name="Comma 2 4 2 3 4 4" xfId="1952" xr:uid="{C6671071-F79B-4463-97ED-52AA617E01DB}"/>
    <cellStyle name="Comma 2 4 2 3 4 4 2" xfId="16552" xr:uid="{D4DEEAFE-3491-442F-BE45-36B39A723F8B}"/>
    <cellStyle name="Comma 2 4 2 3 4 4 2 2" xfId="53060" xr:uid="{B95BE9D5-4069-4BC9-8266-073A7BFEDE91}"/>
    <cellStyle name="Comma 2 4 2 3 4 4 2 3" xfId="34806" xr:uid="{CFAF0536-9C0F-4C06-ACF7-128F8AEB8E70}"/>
    <cellStyle name="Comma 2 4 2 3 4 4 3" xfId="12902" xr:uid="{97DA93B6-93C9-457E-920F-8F4B0B4B99A4}"/>
    <cellStyle name="Comma 2 4 2 3 4 4 3 2" xfId="49410" xr:uid="{BE64900C-9F45-4F52-9365-F90ED5E86E05}"/>
    <cellStyle name="Comma 2 4 2 3 4 4 3 3" xfId="31156" xr:uid="{D105C67A-36DD-497B-BDA9-2388A119FA59}"/>
    <cellStyle name="Comma 2 4 2 3 4 4 4" xfId="9252" xr:uid="{898D2531-F66F-4C65-A91C-E3D10BD8DCDC}"/>
    <cellStyle name="Comma 2 4 2 3 4 4 4 2" xfId="45760" xr:uid="{62317953-65CA-4EBE-BCA1-5189C973875D}"/>
    <cellStyle name="Comma 2 4 2 3 4 4 4 3" xfId="27506" xr:uid="{23546F38-80D6-405F-97D8-AFF722E8CC7A}"/>
    <cellStyle name="Comma 2 4 2 3 4 4 5" xfId="5602" xr:uid="{25D33992-BD64-4813-AC1E-A52F13BD6869}"/>
    <cellStyle name="Comma 2 4 2 3 4 4 5 2" xfId="42110" xr:uid="{4E8FE172-E44B-4111-B200-5BFDAEEB51EC}"/>
    <cellStyle name="Comma 2 4 2 3 4 4 5 3" xfId="23856" xr:uid="{91F0F12D-18A4-48FE-BDEA-DE4BE2E18130}"/>
    <cellStyle name="Comma 2 4 2 3 4 4 6" xfId="38460" xr:uid="{83A8076B-C3BB-48E4-A714-52BA90C32D84}"/>
    <cellStyle name="Comma 2 4 2 3 4 4 7" xfId="20206" xr:uid="{B39AD4C9-B8F0-48AC-A49B-064F7BBA9EC0}"/>
    <cellStyle name="Comma 2 4 2 3 4 5" xfId="1222" xr:uid="{1A8DE8F1-B71A-46B1-8F1D-FED02516A5AA}"/>
    <cellStyle name="Comma 2 4 2 3 4 5 2" xfId="15822" xr:uid="{E501E7B0-2F1A-4513-AD53-BAAC70C11CC6}"/>
    <cellStyle name="Comma 2 4 2 3 4 5 2 2" xfId="52330" xr:uid="{6D14325F-2C5B-42FD-A860-639F7D07F2D9}"/>
    <cellStyle name="Comma 2 4 2 3 4 5 2 3" xfId="34076" xr:uid="{2FFC9FC6-3917-4038-86A7-9CD88B54B4DF}"/>
    <cellStyle name="Comma 2 4 2 3 4 5 3" xfId="12172" xr:uid="{AE3E8815-CC25-48AC-BC9B-E5E05E938631}"/>
    <cellStyle name="Comma 2 4 2 3 4 5 3 2" xfId="48680" xr:uid="{E032E083-AC6A-4EAD-8428-93B500D5C035}"/>
    <cellStyle name="Comma 2 4 2 3 4 5 3 3" xfId="30426" xr:uid="{94277C61-9CE8-46E7-87F0-85C1DDA4138B}"/>
    <cellStyle name="Comma 2 4 2 3 4 5 4" xfId="8522" xr:uid="{A70A2B93-DE81-48EF-B3E4-1CB6C43E30A8}"/>
    <cellStyle name="Comma 2 4 2 3 4 5 4 2" xfId="45030" xr:uid="{A7E8DC2E-644F-4959-A3C9-8170E2DEB22E}"/>
    <cellStyle name="Comma 2 4 2 3 4 5 4 3" xfId="26776" xr:uid="{D6E0B261-8FA7-449E-A6C9-C393FDA573E6}"/>
    <cellStyle name="Comma 2 4 2 3 4 5 5" xfId="4872" xr:uid="{B8AE5CDE-BD40-4BE7-A459-16740A478FD9}"/>
    <cellStyle name="Comma 2 4 2 3 4 5 5 2" xfId="41380" xr:uid="{2B658732-E44A-4475-AAB2-F0D2674C9AB6}"/>
    <cellStyle name="Comma 2 4 2 3 4 5 5 3" xfId="23126" xr:uid="{AA8A5038-09B7-4768-A1A8-27CDF91116C5}"/>
    <cellStyle name="Comma 2 4 2 3 4 5 6" xfId="37730" xr:uid="{38B15836-0BA1-4AF6-BC2F-46E15E773170}"/>
    <cellStyle name="Comma 2 4 2 3 4 5 7" xfId="19476" xr:uid="{C35ACA0A-0CBA-4FB0-9539-E543DC94BAB5}"/>
    <cellStyle name="Comma 2 4 2 3 4 6" xfId="15092" xr:uid="{04260BEC-4B2A-4CB8-A1E5-7A477603F38E}"/>
    <cellStyle name="Comma 2 4 2 3 4 6 2" xfId="51600" xr:uid="{EE083FA4-AD71-404E-BD6F-D325D3785C91}"/>
    <cellStyle name="Comma 2 4 2 3 4 6 3" xfId="33346" xr:uid="{0F834389-9CC2-43A0-B2C7-1752F0D6E44C}"/>
    <cellStyle name="Comma 2 4 2 3 4 7" xfId="11442" xr:uid="{F9116335-8C19-4D4F-9FFE-1ABC2FBD8C19}"/>
    <cellStyle name="Comma 2 4 2 3 4 7 2" xfId="47950" xr:uid="{D83D1B41-0758-4BF5-A6C9-AD5A3089FDA7}"/>
    <cellStyle name="Comma 2 4 2 3 4 7 3" xfId="29696" xr:uid="{37A11F25-66A1-4319-8395-A9D04578BCE4}"/>
    <cellStyle name="Comma 2 4 2 3 4 8" xfId="7792" xr:uid="{4ED8CBA7-04CD-4687-BB67-FE7E6D7DAE30}"/>
    <cellStyle name="Comma 2 4 2 3 4 8 2" xfId="44300" xr:uid="{9266125C-5A59-481B-870D-5C31960322F1}"/>
    <cellStyle name="Comma 2 4 2 3 4 8 3" xfId="26046" xr:uid="{A0361116-9807-423B-9763-BD324D518A78}"/>
    <cellStyle name="Comma 2 4 2 3 4 9" xfId="4142" xr:uid="{3530EEAB-EAB9-4883-ABD0-348BC8C9A453}"/>
    <cellStyle name="Comma 2 4 2 3 4 9 2" xfId="40650" xr:uid="{D2504BA0-BB8F-4BBC-BE5F-059739EC2CBA}"/>
    <cellStyle name="Comma 2 4 2 3 4 9 3" xfId="22396" xr:uid="{89EC8911-EF29-4952-BF61-7C560A6D5815}"/>
    <cellStyle name="Comma 2 4 2 3 5" xfId="388" xr:uid="{E94ACCF4-5DA0-44DE-AA95-B222BAF73A87}"/>
    <cellStyle name="Comma 2 4 2 3 5 10" xfId="36896" xr:uid="{408E2C91-58A4-4395-84AD-8439A0C61D3A}"/>
    <cellStyle name="Comma 2 4 2 3 5 11" xfId="18642" xr:uid="{3CF11FFA-2AC4-4D4D-AE70-7FA488D69C53}"/>
    <cellStyle name="Comma 2 4 2 3 5 2" xfId="3308" xr:uid="{0227BE9D-46F1-41FA-9A37-2AA9B6F8AAA1}"/>
    <cellStyle name="Comma 2 4 2 3 5 2 2" xfId="17908" xr:uid="{2DFAAF03-8BC7-40E2-BEE6-3BCFC2E48CD7}"/>
    <cellStyle name="Comma 2 4 2 3 5 2 2 2" xfId="54416" xr:uid="{68DDC024-7DB7-490F-B7D6-56099CD7E216}"/>
    <cellStyle name="Comma 2 4 2 3 5 2 2 3" xfId="36162" xr:uid="{855ACC2D-7D44-4B65-85BE-5B3358887D42}"/>
    <cellStyle name="Comma 2 4 2 3 5 2 3" xfId="14258" xr:uid="{CDCC0673-AE9F-4406-8F17-25AEEF671B6C}"/>
    <cellStyle name="Comma 2 4 2 3 5 2 3 2" xfId="50766" xr:uid="{56FC35DF-F552-4D5A-8E63-69FC99F91EC1}"/>
    <cellStyle name="Comma 2 4 2 3 5 2 3 3" xfId="32512" xr:uid="{2EB48623-299C-4FA8-B812-BA85B9C0F209}"/>
    <cellStyle name="Comma 2 4 2 3 5 2 4" xfId="10608" xr:uid="{FE58F750-7386-45F8-A9F2-710B19CDB22E}"/>
    <cellStyle name="Comma 2 4 2 3 5 2 4 2" xfId="47116" xr:uid="{C8283415-CCC8-4B29-B3C9-F0DFAD2FD814}"/>
    <cellStyle name="Comma 2 4 2 3 5 2 4 3" xfId="28862" xr:uid="{34F8EE74-E1CA-461A-B85C-A38860B484A4}"/>
    <cellStyle name="Comma 2 4 2 3 5 2 5" xfId="6958" xr:uid="{6EC20655-CC4A-46FE-9264-9307A494CE47}"/>
    <cellStyle name="Comma 2 4 2 3 5 2 5 2" xfId="43466" xr:uid="{4ACEB313-875B-4580-A768-42BFFDDB735E}"/>
    <cellStyle name="Comma 2 4 2 3 5 2 5 3" xfId="25212" xr:uid="{90D0D901-324D-47D3-B87F-BFD31589B083}"/>
    <cellStyle name="Comma 2 4 2 3 5 2 6" xfId="39816" xr:uid="{32D1B884-78D4-45B2-B5C1-A695FC33F5FE}"/>
    <cellStyle name="Comma 2 4 2 3 5 2 7" xfId="21562" xr:uid="{44A2CADE-BD1F-473F-AB20-0E9F30A81302}"/>
    <cellStyle name="Comma 2 4 2 3 5 3" xfId="2578" xr:uid="{566F2AA5-8991-41A0-96E1-08EB42FD75C5}"/>
    <cellStyle name="Comma 2 4 2 3 5 3 2" xfId="17178" xr:uid="{FA3D2AE5-0E23-4001-A889-59D0F3955EA5}"/>
    <cellStyle name="Comma 2 4 2 3 5 3 2 2" xfId="53686" xr:uid="{89084748-5ECE-430B-BCDD-A1929C346E94}"/>
    <cellStyle name="Comma 2 4 2 3 5 3 2 3" xfId="35432" xr:uid="{9FB379E7-F920-4349-B86F-0684A621E425}"/>
    <cellStyle name="Comma 2 4 2 3 5 3 3" xfId="13528" xr:uid="{BFC9BEA9-4129-4943-9295-8AC4C6AEF99C}"/>
    <cellStyle name="Comma 2 4 2 3 5 3 3 2" xfId="50036" xr:uid="{78194E90-D20D-499C-9BE8-D59E436B3527}"/>
    <cellStyle name="Comma 2 4 2 3 5 3 3 3" xfId="31782" xr:uid="{349E8B8A-87D6-40CC-BE54-6EA6FD59FE45}"/>
    <cellStyle name="Comma 2 4 2 3 5 3 4" xfId="9878" xr:uid="{1AA36C22-D48F-4415-81B8-304D82ECE352}"/>
    <cellStyle name="Comma 2 4 2 3 5 3 4 2" xfId="46386" xr:uid="{B85642F3-23BB-448E-A117-BA8530827E91}"/>
    <cellStyle name="Comma 2 4 2 3 5 3 4 3" xfId="28132" xr:uid="{D5BF7B03-9CA9-470F-9D91-B985F131EBBC}"/>
    <cellStyle name="Comma 2 4 2 3 5 3 5" xfId="6228" xr:uid="{A3087468-9B2A-41A5-B192-256AEE6E52F1}"/>
    <cellStyle name="Comma 2 4 2 3 5 3 5 2" xfId="42736" xr:uid="{FD6B9380-3125-458A-A60A-02F92AE4414C}"/>
    <cellStyle name="Comma 2 4 2 3 5 3 5 3" xfId="24482" xr:uid="{4508094E-F0D8-4EC8-AEF7-65D629BC02C6}"/>
    <cellStyle name="Comma 2 4 2 3 5 3 6" xfId="39086" xr:uid="{20B1B0BE-7426-4978-AD20-3CB0CC13BC11}"/>
    <cellStyle name="Comma 2 4 2 3 5 3 7" xfId="20832" xr:uid="{ED4F588D-41CB-4CB4-8378-DE27D0645F1D}"/>
    <cellStyle name="Comma 2 4 2 3 5 4" xfId="1848" xr:uid="{299936CC-7E40-4221-A1DE-7696142FC830}"/>
    <cellStyle name="Comma 2 4 2 3 5 4 2" xfId="16448" xr:uid="{93D6FBC2-DBD1-40A5-8FB3-26836F0A1081}"/>
    <cellStyle name="Comma 2 4 2 3 5 4 2 2" xfId="52956" xr:uid="{1EDFD0F7-4F83-42B3-94B8-817FF3EA3115}"/>
    <cellStyle name="Comma 2 4 2 3 5 4 2 3" xfId="34702" xr:uid="{626644A9-0EB7-480D-BA0B-5E30579920BC}"/>
    <cellStyle name="Comma 2 4 2 3 5 4 3" xfId="12798" xr:uid="{601BDA6B-6DAB-42F8-8564-82615E56F798}"/>
    <cellStyle name="Comma 2 4 2 3 5 4 3 2" xfId="49306" xr:uid="{946AC9D2-9320-44FC-9AEC-AF4FEEE26BE8}"/>
    <cellStyle name="Comma 2 4 2 3 5 4 3 3" xfId="31052" xr:uid="{4B6747BD-31ED-4B47-BDF5-FC0532DAF838}"/>
    <cellStyle name="Comma 2 4 2 3 5 4 4" xfId="9148" xr:uid="{AF456592-C4AA-49F8-873A-078D095D3264}"/>
    <cellStyle name="Comma 2 4 2 3 5 4 4 2" xfId="45656" xr:uid="{BFF0A54E-ECD6-4B4D-8B37-97D99476CC4F}"/>
    <cellStyle name="Comma 2 4 2 3 5 4 4 3" xfId="27402" xr:uid="{182F99DC-E02E-4866-B001-3FD6695FFB9C}"/>
    <cellStyle name="Comma 2 4 2 3 5 4 5" xfId="5498" xr:uid="{4EF9FE60-633C-4230-AC2B-F2BFEED244E0}"/>
    <cellStyle name="Comma 2 4 2 3 5 4 5 2" xfId="42006" xr:uid="{4E3EE784-570C-4548-B332-FEDC7E4EEFD6}"/>
    <cellStyle name="Comma 2 4 2 3 5 4 5 3" xfId="23752" xr:uid="{06A74E7C-2B5F-48CA-90DB-B6123BD478F4}"/>
    <cellStyle name="Comma 2 4 2 3 5 4 6" xfId="38356" xr:uid="{8BC2BD97-DBDE-498A-97E5-B478F8279228}"/>
    <cellStyle name="Comma 2 4 2 3 5 4 7" xfId="20102" xr:uid="{E7C4AAC3-EA13-48C1-9117-39AC2336C4DF}"/>
    <cellStyle name="Comma 2 4 2 3 5 5" xfId="1118" xr:uid="{AC905A3C-5A73-49AF-B3C7-51C168C2E1D6}"/>
    <cellStyle name="Comma 2 4 2 3 5 5 2" xfId="15718" xr:uid="{D6A155A6-3C42-4515-8BA6-5C258ACBDC4D}"/>
    <cellStyle name="Comma 2 4 2 3 5 5 2 2" xfId="52226" xr:uid="{E3866AE2-9AD3-4280-9ED8-CF7925E52EF6}"/>
    <cellStyle name="Comma 2 4 2 3 5 5 2 3" xfId="33972" xr:uid="{1513F769-4158-4A82-8656-C33D8DA964BA}"/>
    <cellStyle name="Comma 2 4 2 3 5 5 3" xfId="12068" xr:uid="{9DDC2B31-5EF3-48F3-AD9F-3B8D1697E614}"/>
    <cellStyle name="Comma 2 4 2 3 5 5 3 2" xfId="48576" xr:uid="{1165BDC6-4921-4970-8189-DBE25B68F2A4}"/>
    <cellStyle name="Comma 2 4 2 3 5 5 3 3" xfId="30322" xr:uid="{5CA9D665-A5A8-49B8-9DC8-F1F73F842E7B}"/>
    <cellStyle name="Comma 2 4 2 3 5 5 4" xfId="8418" xr:uid="{1BB4EC2B-6A1B-46AA-B29B-E66A98559F37}"/>
    <cellStyle name="Comma 2 4 2 3 5 5 4 2" xfId="44926" xr:uid="{98492CB8-6BA5-4DB9-A893-7EE476CA2C9B}"/>
    <cellStyle name="Comma 2 4 2 3 5 5 4 3" xfId="26672" xr:uid="{80FC9D36-AA8D-40DD-BA9D-73CD9292442C}"/>
    <cellStyle name="Comma 2 4 2 3 5 5 5" xfId="4768" xr:uid="{4287E53E-4815-43B9-9FC6-3E9894F1E561}"/>
    <cellStyle name="Comma 2 4 2 3 5 5 5 2" xfId="41276" xr:uid="{C9C7A90C-97F0-44BD-B1D5-4ED5F866B61D}"/>
    <cellStyle name="Comma 2 4 2 3 5 5 5 3" xfId="23022" xr:uid="{D8628EE5-83F4-4DFB-8388-D90143DB0ED6}"/>
    <cellStyle name="Comma 2 4 2 3 5 5 6" xfId="37626" xr:uid="{10779AC0-52DE-4686-9099-E1EA1506F4DA}"/>
    <cellStyle name="Comma 2 4 2 3 5 5 7" xfId="19372" xr:uid="{6087E821-E78E-493D-9A21-45CFC03752AE}"/>
    <cellStyle name="Comma 2 4 2 3 5 6" xfId="14988" xr:uid="{6142DC38-819F-4839-8601-EDE0DD2BE457}"/>
    <cellStyle name="Comma 2 4 2 3 5 6 2" xfId="51496" xr:uid="{2465C5D2-84A9-4D1A-AF1C-EA98863D78F7}"/>
    <cellStyle name="Comma 2 4 2 3 5 6 3" xfId="33242" xr:uid="{B2A316B0-83E1-460D-A15A-7181835AC7C3}"/>
    <cellStyle name="Comma 2 4 2 3 5 7" xfId="11338" xr:uid="{913A3E17-2026-4666-9EC3-1EEF17141882}"/>
    <cellStyle name="Comma 2 4 2 3 5 7 2" xfId="47846" xr:uid="{CD628595-7CB9-4761-8950-0402D2E5093E}"/>
    <cellStyle name="Comma 2 4 2 3 5 7 3" xfId="29592" xr:uid="{43542744-415B-4CF2-9947-DC41A398E881}"/>
    <cellStyle name="Comma 2 4 2 3 5 8" xfId="7688" xr:uid="{E877E4A0-8096-46FC-A1A1-4A48B0B829E8}"/>
    <cellStyle name="Comma 2 4 2 3 5 8 2" xfId="44196" xr:uid="{0E31D802-67AB-4DB6-89EF-E077C72D4220}"/>
    <cellStyle name="Comma 2 4 2 3 5 8 3" xfId="25942" xr:uid="{5AFD9684-F546-4504-A952-0CB1E4FD21A8}"/>
    <cellStyle name="Comma 2 4 2 3 5 9" xfId="4038" xr:uid="{E58A997B-F238-46E7-9B78-F70D2EF32AA0}"/>
    <cellStyle name="Comma 2 4 2 3 5 9 2" xfId="40546" xr:uid="{257BE2C1-B25A-4BD8-82AC-F5DCE4C9A317}"/>
    <cellStyle name="Comma 2 4 2 3 5 9 3" xfId="22292" xr:uid="{F32E3D65-16EA-4BAA-8DDA-744FF8111BF0}"/>
    <cellStyle name="Comma 2 4 2 3 6" xfId="284" xr:uid="{25982792-D1D2-45FC-A275-DA3B66C558F0}"/>
    <cellStyle name="Comma 2 4 2 3 6 10" xfId="36792" xr:uid="{F68DAFF8-4B76-48D2-BD15-EA3CFCE6620D}"/>
    <cellStyle name="Comma 2 4 2 3 6 11" xfId="18538" xr:uid="{86A313A9-ACE5-4532-B057-F02693C8B5F0}"/>
    <cellStyle name="Comma 2 4 2 3 6 2" xfId="3204" xr:uid="{8885ADC3-5F9B-4B12-8632-539BB7B9552A}"/>
    <cellStyle name="Comma 2 4 2 3 6 2 2" xfId="17804" xr:uid="{FBDD31F8-AEC6-4853-A408-8D22DB95832E}"/>
    <cellStyle name="Comma 2 4 2 3 6 2 2 2" xfId="54312" xr:uid="{A7AB1C34-D313-4933-A660-3CB55253C0F8}"/>
    <cellStyle name="Comma 2 4 2 3 6 2 2 3" xfId="36058" xr:uid="{7E3DB25D-13EC-4943-9821-387D5D885DDA}"/>
    <cellStyle name="Comma 2 4 2 3 6 2 3" xfId="14154" xr:uid="{C32D74FD-9A10-4D27-995C-9F7E2B028C0F}"/>
    <cellStyle name="Comma 2 4 2 3 6 2 3 2" xfId="50662" xr:uid="{501B5785-9867-4B2E-A33D-CF685A77B50D}"/>
    <cellStyle name="Comma 2 4 2 3 6 2 3 3" xfId="32408" xr:uid="{D5984762-98A4-49C5-A837-CBA34E44B76F}"/>
    <cellStyle name="Comma 2 4 2 3 6 2 4" xfId="10504" xr:uid="{A5BD0A84-C2B4-4C70-8AD2-85C4A69813ED}"/>
    <cellStyle name="Comma 2 4 2 3 6 2 4 2" xfId="47012" xr:uid="{4FBA3E38-8928-4026-9657-C9E32EB0B3C8}"/>
    <cellStyle name="Comma 2 4 2 3 6 2 4 3" xfId="28758" xr:uid="{22B289B9-02D1-4B61-802F-C20EBCB5105E}"/>
    <cellStyle name="Comma 2 4 2 3 6 2 5" xfId="6854" xr:uid="{ED8F0B6F-F419-4E59-9358-1187768CAB43}"/>
    <cellStyle name="Comma 2 4 2 3 6 2 5 2" xfId="43362" xr:uid="{ACC1924E-C5E3-44A6-A94A-C1D312AD26E3}"/>
    <cellStyle name="Comma 2 4 2 3 6 2 5 3" xfId="25108" xr:uid="{B104C9B6-D314-4647-9332-C568F9F76C2A}"/>
    <cellStyle name="Comma 2 4 2 3 6 2 6" xfId="39712" xr:uid="{817F1AB5-13D2-4128-AA48-A6D04E6EDCDA}"/>
    <cellStyle name="Comma 2 4 2 3 6 2 7" xfId="21458" xr:uid="{BC54F571-9612-428C-9903-66656E4724E3}"/>
    <cellStyle name="Comma 2 4 2 3 6 3" xfId="2474" xr:uid="{F9A9D429-5941-4834-8E30-65CEF979F5BD}"/>
    <cellStyle name="Comma 2 4 2 3 6 3 2" xfId="17074" xr:uid="{744ADF31-2B41-4D6B-9116-F98AC04F5C78}"/>
    <cellStyle name="Comma 2 4 2 3 6 3 2 2" xfId="53582" xr:uid="{09E08BFA-E7EE-4F93-B73D-D879160E066E}"/>
    <cellStyle name="Comma 2 4 2 3 6 3 2 3" xfId="35328" xr:uid="{6ACFE76A-1FEC-4B0E-9057-2122473E6630}"/>
    <cellStyle name="Comma 2 4 2 3 6 3 3" xfId="13424" xr:uid="{2F995716-FC23-4812-A752-1561204C3BE1}"/>
    <cellStyle name="Comma 2 4 2 3 6 3 3 2" xfId="49932" xr:uid="{C26B294A-3524-4D25-AC76-8950EEF36B16}"/>
    <cellStyle name="Comma 2 4 2 3 6 3 3 3" xfId="31678" xr:uid="{1815A0C1-A8CF-4840-A9B6-1EF2D544DCE0}"/>
    <cellStyle name="Comma 2 4 2 3 6 3 4" xfId="9774" xr:uid="{00986C7B-2BD4-426C-9260-F6FC044228D7}"/>
    <cellStyle name="Comma 2 4 2 3 6 3 4 2" xfId="46282" xr:uid="{3B6D1578-56A3-4AA0-982E-999193FF19CE}"/>
    <cellStyle name="Comma 2 4 2 3 6 3 4 3" xfId="28028" xr:uid="{9E0F1EFD-6907-4D19-B432-BE912F76E682}"/>
    <cellStyle name="Comma 2 4 2 3 6 3 5" xfId="6124" xr:uid="{12201497-9413-4415-A45B-A3BEA3D2D215}"/>
    <cellStyle name="Comma 2 4 2 3 6 3 5 2" xfId="42632" xr:uid="{D8BD6FAC-2CAE-4A1D-BCD4-221832F20658}"/>
    <cellStyle name="Comma 2 4 2 3 6 3 5 3" xfId="24378" xr:uid="{677488BC-7CC1-4D68-98A2-7600499FD5C9}"/>
    <cellStyle name="Comma 2 4 2 3 6 3 6" xfId="38982" xr:uid="{340FA3A9-1824-470C-AC14-9E865C7077BF}"/>
    <cellStyle name="Comma 2 4 2 3 6 3 7" xfId="20728" xr:uid="{3AC3E47A-6DF8-45DD-9DC9-8664DCF7D9E0}"/>
    <cellStyle name="Comma 2 4 2 3 6 4" xfId="1744" xr:uid="{5CE2F9C1-1976-41AB-9CEC-FBDFEC9F6477}"/>
    <cellStyle name="Comma 2 4 2 3 6 4 2" xfId="16344" xr:uid="{8CD40FA6-846C-495B-B14F-5BFAF461CAA7}"/>
    <cellStyle name="Comma 2 4 2 3 6 4 2 2" xfId="52852" xr:uid="{67A9B4C6-6723-48D8-83DF-C98BDDDA6268}"/>
    <cellStyle name="Comma 2 4 2 3 6 4 2 3" xfId="34598" xr:uid="{F58F5BD5-611E-4045-B848-CFC69EA64414}"/>
    <cellStyle name="Comma 2 4 2 3 6 4 3" xfId="12694" xr:uid="{35BF62EF-41A4-4FA9-B1F6-2077B99BA8DD}"/>
    <cellStyle name="Comma 2 4 2 3 6 4 3 2" xfId="49202" xr:uid="{85205D71-6C4B-46E6-B4C6-C2E569A723D8}"/>
    <cellStyle name="Comma 2 4 2 3 6 4 3 3" xfId="30948" xr:uid="{3FAEE62F-74FA-41A3-B766-65E0334F40B5}"/>
    <cellStyle name="Comma 2 4 2 3 6 4 4" xfId="9044" xr:uid="{B94B121A-7C08-4AE5-B250-C94AFFBAE963}"/>
    <cellStyle name="Comma 2 4 2 3 6 4 4 2" xfId="45552" xr:uid="{C2397341-8E05-4CA6-8533-0D4C8B4273E6}"/>
    <cellStyle name="Comma 2 4 2 3 6 4 4 3" xfId="27298" xr:uid="{CCAFF900-DC3A-4083-BFC2-3F889B0C224C}"/>
    <cellStyle name="Comma 2 4 2 3 6 4 5" xfId="5394" xr:uid="{4E537BCB-56FC-477F-9662-8822566BFFC3}"/>
    <cellStyle name="Comma 2 4 2 3 6 4 5 2" xfId="41902" xr:uid="{FE3EA057-FEB5-4F8D-B479-4D0FE9716C0B}"/>
    <cellStyle name="Comma 2 4 2 3 6 4 5 3" xfId="23648" xr:uid="{D7CBC48A-B9E0-4310-98E3-7810DA3D9FFC}"/>
    <cellStyle name="Comma 2 4 2 3 6 4 6" xfId="38252" xr:uid="{639D4EE0-E4EA-4FD9-8B22-722EB42C3C99}"/>
    <cellStyle name="Comma 2 4 2 3 6 4 7" xfId="19998" xr:uid="{6DA17F9B-5597-49E7-92A4-174C18BCACB5}"/>
    <cellStyle name="Comma 2 4 2 3 6 5" xfId="1014" xr:uid="{E14203E8-AB0D-47C7-BED1-F2BBABE6DD99}"/>
    <cellStyle name="Comma 2 4 2 3 6 5 2" xfId="15614" xr:uid="{EAFBCEC6-7C38-41D0-87F3-64CC30517040}"/>
    <cellStyle name="Comma 2 4 2 3 6 5 2 2" xfId="52122" xr:uid="{A1434ACC-91B9-4C31-A8E7-45EFA0F1E4DF}"/>
    <cellStyle name="Comma 2 4 2 3 6 5 2 3" xfId="33868" xr:uid="{3CD4A0CF-37C5-4D2C-92B5-2DAD44D9A21D}"/>
    <cellStyle name="Comma 2 4 2 3 6 5 3" xfId="11964" xr:uid="{0183C641-AF63-4426-8F4F-89129CB09D1D}"/>
    <cellStyle name="Comma 2 4 2 3 6 5 3 2" xfId="48472" xr:uid="{1C5340C3-4345-4A12-821C-74F96FD27B13}"/>
    <cellStyle name="Comma 2 4 2 3 6 5 3 3" xfId="30218" xr:uid="{A3646A3C-D744-4107-8B54-240689590506}"/>
    <cellStyle name="Comma 2 4 2 3 6 5 4" xfId="8314" xr:uid="{2446042A-7675-4C3F-8A68-08DC134A4F0D}"/>
    <cellStyle name="Comma 2 4 2 3 6 5 4 2" xfId="44822" xr:uid="{654D5AAB-FD79-44EC-B74D-A642F9377A5F}"/>
    <cellStyle name="Comma 2 4 2 3 6 5 4 3" xfId="26568" xr:uid="{77B18A58-7659-4F22-A8ED-ADD3D4A0CE9E}"/>
    <cellStyle name="Comma 2 4 2 3 6 5 5" xfId="4664" xr:uid="{36C3F5CB-C52A-4E62-844F-14150A11CA5E}"/>
    <cellStyle name="Comma 2 4 2 3 6 5 5 2" xfId="41172" xr:uid="{F57596AC-D961-45C0-A24A-6F28D6B21DEE}"/>
    <cellStyle name="Comma 2 4 2 3 6 5 5 3" xfId="22918" xr:uid="{EAB175F1-2BEB-45EA-885B-9EE3D2343D98}"/>
    <cellStyle name="Comma 2 4 2 3 6 5 6" xfId="37522" xr:uid="{6FB831A7-52F2-45C9-B31E-DBAEB667C1DF}"/>
    <cellStyle name="Comma 2 4 2 3 6 5 7" xfId="19268" xr:uid="{172163C4-1EF9-427D-9818-C05F981F6F24}"/>
    <cellStyle name="Comma 2 4 2 3 6 6" xfId="14884" xr:uid="{2BD5E00B-D06B-4ED7-8161-6FBCBDF65065}"/>
    <cellStyle name="Comma 2 4 2 3 6 6 2" xfId="51392" xr:uid="{6466169F-D6C9-4636-9E96-B53A7E20792A}"/>
    <cellStyle name="Comma 2 4 2 3 6 6 3" xfId="33138" xr:uid="{7A250F42-F988-45D8-9120-D9C4E2575FDF}"/>
    <cellStyle name="Comma 2 4 2 3 6 7" xfId="11234" xr:uid="{93B1977D-86AC-4D23-AF17-D7375CADFDAF}"/>
    <cellStyle name="Comma 2 4 2 3 6 7 2" xfId="47742" xr:uid="{6637CD72-8927-4C28-9CC8-1150B6DE58EA}"/>
    <cellStyle name="Comma 2 4 2 3 6 7 3" xfId="29488" xr:uid="{DFEFD887-DAC6-476F-8DB8-6CF6D909DD86}"/>
    <cellStyle name="Comma 2 4 2 3 6 8" xfId="7584" xr:uid="{50BBEA65-BD0E-4C75-BD6E-A503EF80AB2F}"/>
    <cellStyle name="Comma 2 4 2 3 6 8 2" xfId="44092" xr:uid="{98C2AE7A-E358-410F-9271-1433B658DBDD}"/>
    <cellStyle name="Comma 2 4 2 3 6 8 3" xfId="25838" xr:uid="{5DB81B43-05D6-4D07-B99B-082FD2041141}"/>
    <cellStyle name="Comma 2 4 2 3 6 9" xfId="3934" xr:uid="{8BE8DF98-2B59-476F-B879-43E6A968DD7E}"/>
    <cellStyle name="Comma 2 4 2 3 6 9 2" xfId="40442" xr:uid="{B790C9FB-8A2E-45F0-A953-34CE650C9896}"/>
    <cellStyle name="Comma 2 4 2 3 6 9 3" xfId="22188" xr:uid="{EC0A3DE2-1929-450C-ACD0-8F109A22D7D8}"/>
    <cellStyle name="Comma 2 4 2 3 7" xfId="180" xr:uid="{FF6AE3A2-D68B-47C1-A6E1-5D374DE7030F}"/>
    <cellStyle name="Comma 2 4 2 3 7 10" xfId="36688" xr:uid="{B73639EA-696B-4C12-BF80-7115F40C64B0}"/>
    <cellStyle name="Comma 2 4 2 3 7 11" xfId="18434" xr:uid="{9458E5FA-0747-45C7-8FE9-170C47ED2B6D}"/>
    <cellStyle name="Comma 2 4 2 3 7 2" xfId="3100" xr:uid="{13ACD74B-26AC-4526-92CB-7022534F6BF9}"/>
    <cellStyle name="Comma 2 4 2 3 7 2 2" xfId="17700" xr:uid="{7E9CD7B7-3FD0-4396-845F-30E129760349}"/>
    <cellStyle name="Comma 2 4 2 3 7 2 2 2" xfId="54208" xr:uid="{9DE6DE6B-1503-4934-B8A9-0036245B50E5}"/>
    <cellStyle name="Comma 2 4 2 3 7 2 2 3" xfId="35954" xr:uid="{16497AB7-3C4A-407A-BC00-E78394D05417}"/>
    <cellStyle name="Comma 2 4 2 3 7 2 3" xfId="14050" xr:uid="{CF38204F-1BF2-477A-8252-37DB0037B252}"/>
    <cellStyle name="Comma 2 4 2 3 7 2 3 2" xfId="50558" xr:uid="{D8D3904B-089D-40BA-B6EE-579DC135AD26}"/>
    <cellStyle name="Comma 2 4 2 3 7 2 3 3" xfId="32304" xr:uid="{84D0555E-E027-4F3E-861C-FA0356A03BD2}"/>
    <cellStyle name="Comma 2 4 2 3 7 2 4" xfId="10400" xr:uid="{1CB904F8-4895-4B2A-9AD1-63A495A92DDF}"/>
    <cellStyle name="Comma 2 4 2 3 7 2 4 2" xfId="46908" xr:uid="{DB40E56F-624D-4E2F-BCA0-BE2BBC9D9238}"/>
    <cellStyle name="Comma 2 4 2 3 7 2 4 3" xfId="28654" xr:uid="{26A9E8D6-FF77-4424-AB68-2F3E08808972}"/>
    <cellStyle name="Comma 2 4 2 3 7 2 5" xfId="6750" xr:uid="{6B06CC3A-0574-457A-A5D2-A3C05B70A8FE}"/>
    <cellStyle name="Comma 2 4 2 3 7 2 5 2" xfId="43258" xr:uid="{B23D3B3B-CF4B-4B04-BFAF-F9FCFEBAFFA9}"/>
    <cellStyle name="Comma 2 4 2 3 7 2 5 3" xfId="25004" xr:uid="{BD2340D1-B2BB-47A1-A786-438AA3888DAC}"/>
    <cellStyle name="Comma 2 4 2 3 7 2 6" xfId="39608" xr:uid="{BA41F5C3-1A2D-46A1-9A4A-698E1B2E7BEA}"/>
    <cellStyle name="Comma 2 4 2 3 7 2 7" xfId="21354" xr:uid="{1E8A998D-A37E-4510-A5EB-2FF646CD0E47}"/>
    <cellStyle name="Comma 2 4 2 3 7 3" xfId="2370" xr:uid="{C4F92032-907E-4FFC-8287-0C140EE638C4}"/>
    <cellStyle name="Comma 2 4 2 3 7 3 2" xfId="16970" xr:uid="{CDDA40D5-B9BE-469E-9ACD-119F24BE9387}"/>
    <cellStyle name="Comma 2 4 2 3 7 3 2 2" xfId="53478" xr:uid="{47E0159A-050D-4387-A885-88D4DF331A13}"/>
    <cellStyle name="Comma 2 4 2 3 7 3 2 3" xfId="35224" xr:uid="{ED40FA77-24EF-43DA-A5AD-3AF0207DE048}"/>
    <cellStyle name="Comma 2 4 2 3 7 3 3" xfId="13320" xr:uid="{56E72F2B-CCA3-4558-8914-75130E7269DF}"/>
    <cellStyle name="Comma 2 4 2 3 7 3 3 2" xfId="49828" xr:uid="{03A8E4EA-F0B8-4A77-AA9B-0DF72C6292C6}"/>
    <cellStyle name="Comma 2 4 2 3 7 3 3 3" xfId="31574" xr:uid="{C9B8E6DA-F698-4748-A39B-9655B5512BFA}"/>
    <cellStyle name="Comma 2 4 2 3 7 3 4" xfId="9670" xr:uid="{A0427933-518C-4B12-873A-439A0628B768}"/>
    <cellStyle name="Comma 2 4 2 3 7 3 4 2" xfId="46178" xr:uid="{57E6860D-2C05-4F04-BCC0-324F9FA79753}"/>
    <cellStyle name="Comma 2 4 2 3 7 3 4 3" xfId="27924" xr:uid="{2B75808A-F2BA-42A1-958F-6EF49EA89731}"/>
    <cellStyle name="Comma 2 4 2 3 7 3 5" xfId="6020" xr:uid="{C43E95E8-0AD7-4624-9F54-14C94CE6F426}"/>
    <cellStyle name="Comma 2 4 2 3 7 3 5 2" xfId="42528" xr:uid="{BA8DD607-76DD-4A46-AFB6-827CBE9BC687}"/>
    <cellStyle name="Comma 2 4 2 3 7 3 5 3" xfId="24274" xr:uid="{B5DCF430-7893-453F-8F59-502BA189FB8D}"/>
    <cellStyle name="Comma 2 4 2 3 7 3 6" xfId="38878" xr:uid="{0B89A29F-6DAB-46FF-B892-B39C10E82430}"/>
    <cellStyle name="Comma 2 4 2 3 7 3 7" xfId="20624" xr:uid="{C239B0F2-40AA-4459-AB80-F9174BD79931}"/>
    <cellStyle name="Comma 2 4 2 3 7 4" xfId="1640" xr:uid="{84F017B3-9174-419E-924E-45BBB6270E7F}"/>
    <cellStyle name="Comma 2 4 2 3 7 4 2" xfId="16240" xr:uid="{AC306469-9979-4DAA-A357-44EF48588E70}"/>
    <cellStyle name="Comma 2 4 2 3 7 4 2 2" xfId="52748" xr:uid="{3783502E-3E4A-41DC-A2FA-684FD0564919}"/>
    <cellStyle name="Comma 2 4 2 3 7 4 2 3" xfId="34494" xr:uid="{6D6461F7-C84B-457B-9BC8-E609AA18E2A2}"/>
    <cellStyle name="Comma 2 4 2 3 7 4 3" xfId="12590" xr:uid="{43C4CCC5-C7E0-4454-9DB9-868E2FB6A7FE}"/>
    <cellStyle name="Comma 2 4 2 3 7 4 3 2" xfId="49098" xr:uid="{F9F2DF9E-AD86-4562-B80F-51897857C7A0}"/>
    <cellStyle name="Comma 2 4 2 3 7 4 3 3" xfId="30844" xr:uid="{2BDBB319-D02C-448C-8593-7069D7685806}"/>
    <cellStyle name="Comma 2 4 2 3 7 4 4" xfId="8940" xr:uid="{4CA2306A-C61A-4513-A5C1-9A3589ADD11F}"/>
    <cellStyle name="Comma 2 4 2 3 7 4 4 2" xfId="45448" xr:uid="{56D4C1F7-EF86-4E23-B0AD-A997FB2C0BDF}"/>
    <cellStyle name="Comma 2 4 2 3 7 4 4 3" xfId="27194" xr:uid="{FD5F03D2-6590-4236-8482-C58CB8650C08}"/>
    <cellStyle name="Comma 2 4 2 3 7 4 5" xfId="5290" xr:uid="{BC21EB17-753B-4BB6-B9E6-11F4AAE0024C}"/>
    <cellStyle name="Comma 2 4 2 3 7 4 5 2" xfId="41798" xr:uid="{4244889B-CD99-4070-A1E5-FE6334E486EB}"/>
    <cellStyle name="Comma 2 4 2 3 7 4 5 3" xfId="23544" xr:uid="{04BACE3C-6FFD-4AFE-94C3-BB7E46021444}"/>
    <cellStyle name="Comma 2 4 2 3 7 4 6" xfId="38148" xr:uid="{8C7AB457-5020-4678-B9AF-C5FBD053EC80}"/>
    <cellStyle name="Comma 2 4 2 3 7 4 7" xfId="19894" xr:uid="{BCB8D68F-05C7-4613-80F4-0046A92B407C}"/>
    <cellStyle name="Comma 2 4 2 3 7 5" xfId="910" xr:uid="{07598DE4-FCB9-4090-881B-2FC160E04B6A}"/>
    <cellStyle name="Comma 2 4 2 3 7 5 2" xfId="15510" xr:uid="{E76A98BA-B19B-4C65-B475-87176175FE5A}"/>
    <cellStyle name="Comma 2 4 2 3 7 5 2 2" xfId="52018" xr:uid="{1EAA388F-CB30-4CD3-95BC-AD2BB5C8DB08}"/>
    <cellStyle name="Comma 2 4 2 3 7 5 2 3" xfId="33764" xr:uid="{94DDD702-E4C8-429A-8B0B-BC9930DEC7EC}"/>
    <cellStyle name="Comma 2 4 2 3 7 5 3" xfId="11860" xr:uid="{94A40228-BBDA-4481-BCB7-3CB87FD326B2}"/>
    <cellStyle name="Comma 2 4 2 3 7 5 3 2" xfId="48368" xr:uid="{9DAE350C-29B3-4DF7-90AF-595E20AE978B}"/>
    <cellStyle name="Comma 2 4 2 3 7 5 3 3" xfId="30114" xr:uid="{8196899D-0F01-4D38-AE27-1436A32F7A73}"/>
    <cellStyle name="Comma 2 4 2 3 7 5 4" xfId="8210" xr:uid="{8F53A44B-3085-46F4-B46D-7FD2B073057A}"/>
    <cellStyle name="Comma 2 4 2 3 7 5 4 2" xfId="44718" xr:uid="{F1EE324F-0E3F-49B8-919D-9C1615984F25}"/>
    <cellStyle name="Comma 2 4 2 3 7 5 4 3" xfId="26464" xr:uid="{A8183F9B-DF52-4761-94FB-4088FCFAD18D}"/>
    <cellStyle name="Comma 2 4 2 3 7 5 5" xfId="4560" xr:uid="{7ABF5362-8CFC-40D9-9408-EA0F2D5AC016}"/>
    <cellStyle name="Comma 2 4 2 3 7 5 5 2" xfId="41068" xr:uid="{A94581DE-F085-428E-A85E-6AB6B8934154}"/>
    <cellStyle name="Comma 2 4 2 3 7 5 5 3" xfId="22814" xr:uid="{1473D3C7-313C-45B5-B1BD-4653D84DCBB7}"/>
    <cellStyle name="Comma 2 4 2 3 7 5 6" xfId="37418" xr:uid="{A3581FB1-B2C0-4D4E-B4E3-BE5E84103261}"/>
    <cellStyle name="Comma 2 4 2 3 7 5 7" xfId="19164" xr:uid="{D9F8681F-1093-4F50-9180-11DF521839E6}"/>
    <cellStyle name="Comma 2 4 2 3 7 6" xfId="14780" xr:uid="{4164BA85-3F69-493B-B916-C5D702E47C6C}"/>
    <cellStyle name="Comma 2 4 2 3 7 6 2" xfId="51288" xr:uid="{8D6A8AE7-0528-49BE-8110-094202D55381}"/>
    <cellStyle name="Comma 2 4 2 3 7 6 3" xfId="33034" xr:uid="{5878DADB-771C-458C-963E-0EE948EDDD00}"/>
    <cellStyle name="Comma 2 4 2 3 7 7" xfId="11130" xr:uid="{F5D12FA3-3464-4896-9131-E7014D9F9C11}"/>
    <cellStyle name="Comma 2 4 2 3 7 7 2" xfId="47638" xr:uid="{C5788762-D030-4C74-BDE0-83F59DC6DC36}"/>
    <cellStyle name="Comma 2 4 2 3 7 7 3" xfId="29384" xr:uid="{4350F7D6-EAD7-4AFE-A8F8-A656276D105E}"/>
    <cellStyle name="Comma 2 4 2 3 7 8" xfId="7480" xr:uid="{A01AFCBF-D1D6-4A7C-978E-62B9AFCD3C69}"/>
    <cellStyle name="Comma 2 4 2 3 7 8 2" xfId="43988" xr:uid="{556B02E2-86D9-4677-8DBB-4B3CA71E97A0}"/>
    <cellStyle name="Comma 2 4 2 3 7 8 3" xfId="25734" xr:uid="{46E5F5C5-BA55-4B2C-95C0-563980B38A7B}"/>
    <cellStyle name="Comma 2 4 2 3 7 9" xfId="3830" xr:uid="{3DFEF698-E7E5-46F2-A464-B1EC000F1D7A}"/>
    <cellStyle name="Comma 2 4 2 3 7 9 2" xfId="40338" xr:uid="{8AAFA6AE-B432-42AD-8B36-BFEB848B021D}"/>
    <cellStyle name="Comma 2 4 2 3 7 9 3" xfId="22084" xr:uid="{10546D70-3F14-4A6F-88DF-A493A3ED8922}"/>
    <cellStyle name="Comma 2 4 2 3 8" xfId="2996" xr:uid="{EFC43D10-2AB7-4633-BF9C-5E11318416C4}"/>
    <cellStyle name="Comma 2 4 2 3 8 2" xfId="17596" xr:uid="{C2579229-F245-45EB-84BB-EC23CB8A3470}"/>
    <cellStyle name="Comma 2 4 2 3 8 2 2" xfId="54104" xr:uid="{EC90998E-BB58-45AB-98CC-952D57C9353A}"/>
    <cellStyle name="Comma 2 4 2 3 8 2 3" xfId="35850" xr:uid="{768A240C-9913-48AB-AE2E-13C0A9945033}"/>
    <cellStyle name="Comma 2 4 2 3 8 3" xfId="13946" xr:uid="{853006F9-F723-4A9E-AB3B-769A319C3462}"/>
    <cellStyle name="Comma 2 4 2 3 8 3 2" xfId="50454" xr:uid="{F2E81CD9-9742-46E1-BBED-9C0D5BA89D14}"/>
    <cellStyle name="Comma 2 4 2 3 8 3 3" xfId="32200" xr:uid="{73B22BF4-B7D5-4E56-A48D-3F2F9E4F99FB}"/>
    <cellStyle name="Comma 2 4 2 3 8 4" xfId="10296" xr:uid="{8E8CFF75-5D42-4947-97EA-AF1D62CDBEDB}"/>
    <cellStyle name="Comma 2 4 2 3 8 4 2" xfId="46804" xr:uid="{9DE632F0-630C-4CAE-B9CD-4EC66064C9A0}"/>
    <cellStyle name="Comma 2 4 2 3 8 4 3" xfId="28550" xr:uid="{8718B9C3-F210-4F9A-98D5-ADAE30F12AFD}"/>
    <cellStyle name="Comma 2 4 2 3 8 5" xfId="6646" xr:uid="{43E7A999-A882-4834-B376-02CDC4476BD6}"/>
    <cellStyle name="Comma 2 4 2 3 8 5 2" xfId="43154" xr:uid="{68925951-CF41-4F24-AF4D-4E6172BEDF14}"/>
    <cellStyle name="Comma 2 4 2 3 8 5 3" xfId="24900" xr:uid="{48A14857-C39A-4E42-A922-C40DF332D860}"/>
    <cellStyle name="Comma 2 4 2 3 8 6" xfId="39504" xr:uid="{86CD5C64-AEFD-47C0-AB1A-889458AA990E}"/>
    <cellStyle name="Comma 2 4 2 3 8 7" xfId="21250" xr:uid="{27342C51-CD34-4C82-9999-807A978936A2}"/>
    <cellStyle name="Comma 2 4 2 3 9" xfId="2266" xr:uid="{8FF7EBD0-1BB3-4496-AF4A-F44EB534D26D}"/>
    <cellStyle name="Comma 2 4 2 3 9 2" xfId="16866" xr:uid="{8C783277-74A2-4028-A007-2CC772C810C8}"/>
    <cellStyle name="Comma 2 4 2 3 9 2 2" xfId="53374" xr:uid="{2BA1152F-1B45-4DD6-8050-0307F7C4EEFE}"/>
    <cellStyle name="Comma 2 4 2 3 9 2 3" xfId="35120" xr:uid="{11928D0B-69A7-4B8A-891E-96FF594614A7}"/>
    <cellStyle name="Comma 2 4 2 3 9 3" xfId="13216" xr:uid="{4BF90C63-AD3C-45B8-AF3F-BD95FAAE71EB}"/>
    <cellStyle name="Comma 2 4 2 3 9 3 2" xfId="49724" xr:uid="{D1E03009-FA33-490B-B8DE-91E12CDC4B0D}"/>
    <cellStyle name="Comma 2 4 2 3 9 3 3" xfId="31470" xr:uid="{F5E025CE-26FF-4398-9563-731FFEDC5D91}"/>
    <cellStyle name="Comma 2 4 2 3 9 4" xfId="9566" xr:uid="{69DEB9ED-BFAC-4221-9B2D-C369B3B5EE9C}"/>
    <cellStyle name="Comma 2 4 2 3 9 4 2" xfId="46074" xr:uid="{FC6E55DC-3741-4467-A4BB-1A6B4E5DB6B5}"/>
    <cellStyle name="Comma 2 4 2 3 9 4 3" xfId="27820" xr:uid="{B8F08E85-4D45-41BC-84A3-398C762EF2A3}"/>
    <cellStyle name="Comma 2 4 2 3 9 5" xfId="5916" xr:uid="{FB9B973C-8473-4AC4-81ED-473ADB9F6EEA}"/>
    <cellStyle name="Comma 2 4 2 3 9 5 2" xfId="42424" xr:uid="{9954F931-91C7-472C-95BE-4B40CE960B6C}"/>
    <cellStyle name="Comma 2 4 2 3 9 5 3" xfId="24170" xr:uid="{7B1ABBD5-D7B7-42A5-988F-D3F5BBAF3F26}"/>
    <cellStyle name="Comma 2 4 2 3 9 6" xfId="38774" xr:uid="{41CA7F87-0FBE-4140-A9DD-0B95FC698499}"/>
    <cellStyle name="Comma 2 4 2 3 9 7" xfId="20520" xr:uid="{E32D0225-862C-40C0-BFB7-9975CBADAD09}"/>
    <cellStyle name="Comma 2 4 2 4" xfId="668" xr:uid="{9B3E6B34-79CC-4B1B-8065-4B383D2F5710}"/>
    <cellStyle name="Comma 2 4 2 4 10" xfId="37176" xr:uid="{891FF947-E99C-4E8C-AC7A-0451B3D1C1DF}"/>
    <cellStyle name="Comma 2 4 2 4 11" xfId="18922" xr:uid="{2A4A18AA-A221-4328-BB2A-D3237A7C252C}"/>
    <cellStyle name="Comma 2 4 2 4 2" xfId="3588" xr:uid="{DC72CB44-7DF8-4C70-95D9-F167DD712B3E}"/>
    <cellStyle name="Comma 2 4 2 4 2 2" xfId="18188" xr:uid="{C3904800-BC3C-4DBE-9FF7-89B68AF8DB9B}"/>
    <cellStyle name="Comma 2 4 2 4 2 2 2" xfId="54696" xr:uid="{A2778B89-956C-4BBC-B0B4-D8D85A92F22E}"/>
    <cellStyle name="Comma 2 4 2 4 2 2 3" xfId="36442" xr:uid="{B74E13F0-5955-4AE6-B2FD-6A4EE7AA4507}"/>
    <cellStyle name="Comma 2 4 2 4 2 3" xfId="14538" xr:uid="{8991B569-A0F0-4415-AA83-2E720B01C663}"/>
    <cellStyle name="Comma 2 4 2 4 2 3 2" xfId="51046" xr:uid="{E8A161B9-4C46-4931-9D72-CF423971DD40}"/>
    <cellStyle name="Comma 2 4 2 4 2 3 3" xfId="32792" xr:uid="{C5191848-4C1F-49A1-9532-673E90779D73}"/>
    <cellStyle name="Comma 2 4 2 4 2 4" xfId="10888" xr:uid="{227E2AAC-7A3F-4B5F-806E-374CF02A7CA1}"/>
    <cellStyle name="Comma 2 4 2 4 2 4 2" xfId="47396" xr:uid="{F9DC51DC-C1C6-45F1-A33C-6C73E577AA05}"/>
    <cellStyle name="Comma 2 4 2 4 2 4 3" xfId="29142" xr:uid="{47EC657F-D064-49A4-8A7D-A44C728282AF}"/>
    <cellStyle name="Comma 2 4 2 4 2 5" xfId="7238" xr:uid="{3309289B-95B0-4D70-A3F4-D982A76E4B20}"/>
    <cellStyle name="Comma 2 4 2 4 2 5 2" xfId="43746" xr:uid="{46681BC3-0EB4-48BE-8F9C-9F776321AF10}"/>
    <cellStyle name="Comma 2 4 2 4 2 5 3" xfId="25492" xr:uid="{DB184F3F-05E9-474C-9FFC-346D1D1F3D0B}"/>
    <cellStyle name="Comma 2 4 2 4 2 6" xfId="40096" xr:uid="{083E7099-074F-4F56-BECA-926C241F742B}"/>
    <cellStyle name="Comma 2 4 2 4 2 7" xfId="21842" xr:uid="{DB952EDF-6203-4FB4-82C1-227DF0CCC878}"/>
    <cellStyle name="Comma 2 4 2 4 3" xfId="2858" xr:uid="{F3355B88-5461-4A0F-91C8-430B192212C5}"/>
    <cellStyle name="Comma 2 4 2 4 3 2" xfId="17458" xr:uid="{7B7082F2-86EB-4336-9EAE-992C11AC8773}"/>
    <cellStyle name="Comma 2 4 2 4 3 2 2" xfId="53966" xr:uid="{7D3087FD-14A4-4F84-A05E-2BEA69B5569C}"/>
    <cellStyle name="Comma 2 4 2 4 3 2 3" xfId="35712" xr:uid="{2F72D734-5BA6-408C-88BC-8EBB5CE81279}"/>
    <cellStyle name="Comma 2 4 2 4 3 3" xfId="13808" xr:uid="{9FCCA371-3DAD-47CB-A239-0FBCE54414EE}"/>
    <cellStyle name="Comma 2 4 2 4 3 3 2" xfId="50316" xr:uid="{1FD26255-C61F-44C6-BA0D-0F3824F8D7FE}"/>
    <cellStyle name="Comma 2 4 2 4 3 3 3" xfId="32062" xr:uid="{4794A2A2-F9D8-4D21-96ED-4F921992B301}"/>
    <cellStyle name="Comma 2 4 2 4 3 4" xfId="10158" xr:uid="{0DC2B7CF-A23E-4D46-BC37-8AFBA68F80EC}"/>
    <cellStyle name="Comma 2 4 2 4 3 4 2" xfId="46666" xr:uid="{745317C6-95E9-4408-9F1B-934D89EE120A}"/>
    <cellStyle name="Comma 2 4 2 4 3 4 3" xfId="28412" xr:uid="{3369A150-AFFF-405D-975A-5FD9E7DD3599}"/>
    <cellStyle name="Comma 2 4 2 4 3 5" xfId="6508" xr:uid="{13D403D1-501E-44D9-88B7-1CB973FCC479}"/>
    <cellStyle name="Comma 2 4 2 4 3 5 2" xfId="43016" xr:uid="{C9DCDCFB-1351-4FD3-B96A-3EA2BECE0A2C}"/>
    <cellStyle name="Comma 2 4 2 4 3 5 3" xfId="24762" xr:uid="{6B30F583-8E3B-4913-A3E6-5D859916A1DC}"/>
    <cellStyle name="Comma 2 4 2 4 3 6" xfId="39366" xr:uid="{0C0F3C81-764D-4049-BA9F-B0623D44F028}"/>
    <cellStyle name="Comma 2 4 2 4 3 7" xfId="21112" xr:uid="{AAD114C9-E3D9-45D2-AEEC-32DF9C50A481}"/>
    <cellStyle name="Comma 2 4 2 4 4" xfId="2128" xr:uid="{A968A527-804B-4482-9159-EFF777422807}"/>
    <cellStyle name="Comma 2 4 2 4 4 2" xfId="16728" xr:uid="{FFB53EA5-A31F-49B6-A70D-0BED65D649CF}"/>
    <cellStyle name="Comma 2 4 2 4 4 2 2" xfId="53236" xr:uid="{18F66E46-7819-4338-8F94-8D0D81AEA6F3}"/>
    <cellStyle name="Comma 2 4 2 4 4 2 3" xfId="34982" xr:uid="{64241A35-4DF7-4CD3-B145-7AADC09A350C}"/>
    <cellStyle name="Comma 2 4 2 4 4 3" xfId="13078" xr:uid="{32DE4149-856A-4B21-BB35-30829FCC0F2F}"/>
    <cellStyle name="Comma 2 4 2 4 4 3 2" xfId="49586" xr:uid="{F3968872-9D4F-4015-8206-FECE6CA7BA55}"/>
    <cellStyle name="Comma 2 4 2 4 4 3 3" xfId="31332" xr:uid="{DD4FF69A-5615-4934-9722-42ADE3E865D6}"/>
    <cellStyle name="Comma 2 4 2 4 4 4" xfId="9428" xr:uid="{53F22141-1550-419B-A494-58F1968013B8}"/>
    <cellStyle name="Comma 2 4 2 4 4 4 2" xfId="45936" xr:uid="{484ACF00-4010-46A0-ACB6-74A799F11D95}"/>
    <cellStyle name="Comma 2 4 2 4 4 4 3" xfId="27682" xr:uid="{8E9A16F2-E427-4502-A46C-324ED033807D}"/>
    <cellStyle name="Comma 2 4 2 4 4 5" xfId="5778" xr:uid="{9D8D5496-4285-4294-87C9-5A2394FCE945}"/>
    <cellStyle name="Comma 2 4 2 4 4 5 2" xfId="42286" xr:uid="{41F87FE5-935A-4573-B4E3-A766687FD6D6}"/>
    <cellStyle name="Comma 2 4 2 4 4 5 3" xfId="24032" xr:uid="{C8280CC7-52A6-40FB-A435-E769C4AA05FD}"/>
    <cellStyle name="Comma 2 4 2 4 4 6" xfId="38636" xr:uid="{705A406A-275E-43DF-A72A-666DFB7EFB32}"/>
    <cellStyle name="Comma 2 4 2 4 4 7" xfId="20382" xr:uid="{A6AFFB9E-224B-4098-BA9B-8212A8F968DA}"/>
    <cellStyle name="Comma 2 4 2 4 5" xfId="1398" xr:uid="{F494868B-9322-4C53-808C-B162A36DA4AA}"/>
    <cellStyle name="Comma 2 4 2 4 5 2" xfId="15998" xr:uid="{C98A288B-96C7-4034-B137-CD84EDE4B985}"/>
    <cellStyle name="Comma 2 4 2 4 5 2 2" xfId="52506" xr:uid="{3A021A3C-9587-45BA-940B-3CD0BFCE4DA1}"/>
    <cellStyle name="Comma 2 4 2 4 5 2 3" xfId="34252" xr:uid="{BFA268F1-9C18-4DCC-AB32-38A3378A8D0C}"/>
    <cellStyle name="Comma 2 4 2 4 5 3" xfId="12348" xr:uid="{046A419F-761B-4935-8810-27BE37856FBB}"/>
    <cellStyle name="Comma 2 4 2 4 5 3 2" xfId="48856" xr:uid="{658E9C88-2951-4389-868D-64E6E9A5D338}"/>
    <cellStyle name="Comma 2 4 2 4 5 3 3" xfId="30602" xr:uid="{6C916A4E-85F9-4B48-A264-7AD1971D7F2F}"/>
    <cellStyle name="Comma 2 4 2 4 5 4" xfId="8698" xr:uid="{9F8C9135-4897-4BE3-B8E1-DB1E7CDE724A}"/>
    <cellStyle name="Comma 2 4 2 4 5 4 2" xfId="45206" xr:uid="{2000EAAF-00C7-4E96-867C-24F004B62428}"/>
    <cellStyle name="Comma 2 4 2 4 5 4 3" xfId="26952" xr:uid="{46256F9D-4C9C-433E-846D-FE5426419AF4}"/>
    <cellStyle name="Comma 2 4 2 4 5 5" xfId="5048" xr:uid="{3CBBBD52-F65F-4126-99F5-F192D59D98DF}"/>
    <cellStyle name="Comma 2 4 2 4 5 5 2" xfId="41556" xr:uid="{4EC33187-EDEC-4966-9263-73F777BCB9B8}"/>
    <cellStyle name="Comma 2 4 2 4 5 5 3" xfId="23302" xr:uid="{FB75DA68-654B-49BC-AB40-CA1D832EC870}"/>
    <cellStyle name="Comma 2 4 2 4 5 6" xfId="37906" xr:uid="{77B6472C-B00D-4123-9F2B-A4A1DF43CF7D}"/>
    <cellStyle name="Comma 2 4 2 4 5 7" xfId="19652" xr:uid="{8CE24068-D9DC-4521-B376-35CE955AE775}"/>
    <cellStyle name="Comma 2 4 2 4 6" xfId="15268" xr:uid="{141DFBFC-BFDC-49B2-B72F-ED6000DC0DE1}"/>
    <cellStyle name="Comma 2 4 2 4 6 2" xfId="51776" xr:uid="{9FDBC6B0-1FE0-4CBA-A5C5-FD6D77597A32}"/>
    <cellStyle name="Comma 2 4 2 4 6 3" xfId="33522" xr:uid="{E1D7E02A-AD11-4507-AAD5-E030B572A1A4}"/>
    <cellStyle name="Comma 2 4 2 4 7" xfId="11618" xr:uid="{AD50E122-9F6C-4897-96A9-413E899DE899}"/>
    <cellStyle name="Comma 2 4 2 4 7 2" xfId="48126" xr:uid="{46E1030C-A568-4F96-BD54-905060BA8002}"/>
    <cellStyle name="Comma 2 4 2 4 7 3" xfId="29872" xr:uid="{6A8AE769-6139-42FD-AF09-B62AA30CFB26}"/>
    <cellStyle name="Comma 2 4 2 4 8" xfId="7968" xr:uid="{90C53B9D-EE70-4451-9271-29404C6D175E}"/>
    <cellStyle name="Comma 2 4 2 4 8 2" xfId="44476" xr:uid="{41789760-099F-443E-A7E1-4067E8C6F7AA}"/>
    <cellStyle name="Comma 2 4 2 4 8 3" xfId="26222" xr:uid="{F6FA53A3-F688-498D-9B0A-C5482C308AA8}"/>
    <cellStyle name="Comma 2 4 2 4 9" xfId="4318" xr:uid="{C8C76446-F96D-4250-961A-782C8F15F6B3}"/>
    <cellStyle name="Comma 2 4 2 4 9 2" xfId="40826" xr:uid="{1B5B8775-6A8D-4885-A9FA-4A8A5C2F5720}"/>
    <cellStyle name="Comma 2 4 2 4 9 3" xfId="22572" xr:uid="{6E4C0146-A0D7-47B2-A3B7-78E4BFBC4ECF}"/>
    <cellStyle name="Comma 2 4 2 5" xfId="564" xr:uid="{DC761B7E-CBD7-484C-968D-8F405061CD80}"/>
    <cellStyle name="Comma 2 4 2 5 10" xfId="37072" xr:uid="{6DABEBDA-D34E-4DC7-9401-596460C55084}"/>
    <cellStyle name="Comma 2 4 2 5 11" xfId="18818" xr:uid="{602622C4-1796-4996-B78B-3FBC627AE055}"/>
    <cellStyle name="Comma 2 4 2 5 2" xfId="3484" xr:uid="{1507B909-921E-437B-97F9-35830A0E51E6}"/>
    <cellStyle name="Comma 2 4 2 5 2 2" xfId="18084" xr:uid="{C52F4516-3000-43C0-9E4B-0A209A10CEBD}"/>
    <cellStyle name="Comma 2 4 2 5 2 2 2" xfId="54592" xr:uid="{80A33436-4D5A-46D6-A613-3B45715F0DE8}"/>
    <cellStyle name="Comma 2 4 2 5 2 2 3" xfId="36338" xr:uid="{FDD4C3D0-0B90-4472-9C21-D358311A27EE}"/>
    <cellStyle name="Comma 2 4 2 5 2 3" xfId="14434" xr:uid="{3B89DE3B-AD0D-4BD9-BC38-62AD36045DBC}"/>
    <cellStyle name="Comma 2 4 2 5 2 3 2" xfId="50942" xr:uid="{002C8500-AFC0-4121-B8F4-AB78C47B9100}"/>
    <cellStyle name="Comma 2 4 2 5 2 3 3" xfId="32688" xr:uid="{B0E3D31A-AE57-45CE-9D08-8F1266F3413A}"/>
    <cellStyle name="Comma 2 4 2 5 2 4" xfId="10784" xr:uid="{345CA658-5428-43F6-A247-C161C773CAFB}"/>
    <cellStyle name="Comma 2 4 2 5 2 4 2" xfId="47292" xr:uid="{F8F6770D-68FD-4FEF-BAE9-25FCEE6B9FEF}"/>
    <cellStyle name="Comma 2 4 2 5 2 4 3" xfId="29038" xr:uid="{EFA48D05-F3F8-4EE7-A966-3477A4D4987C}"/>
    <cellStyle name="Comma 2 4 2 5 2 5" xfId="7134" xr:uid="{9C2E53C9-698A-4B92-97CE-05DFEDC626F3}"/>
    <cellStyle name="Comma 2 4 2 5 2 5 2" xfId="43642" xr:uid="{9CED7E1F-7BA3-402C-BBA6-2277A112213D}"/>
    <cellStyle name="Comma 2 4 2 5 2 5 3" xfId="25388" xr:uid="{768B7888-A5C2-4771-AC1F-A6A2A95EE33E}"/>
    <cellStyle name="Comma 2 4 2 5 2 6" xfId="39992" xr:uid="{98F50299-B916-44B8-A3C1-D92F2E1360AC}"/>
    <cellStyle name="Comma 2 4 2 5 2 7" xfId="21738" xr:uid="{288C7C34-BDE3-42AB-827C-5511F6642402}"/>
    <cellStyle name="Comma 2 4 2 5 3" xfId="2754" xr:uid="{916EC3E4-F5D5-444B-B7DE-0A71A0D93502}"/>
    <cellStyle name="Comma 2 4 2 5 3 2" xfId="17354" xr:uid="{B8B19AD2-7B0E-4C4E-804F-0F7B68FE08F7}"/>
    <cellStyle name="Comma 2 4 2 5 3 2 2" xfId="53862" xr:uid="{221C0F60-B22F-4404-8014-795145C8509A}"/>
    <cellStyle name="Comma 2 4 2 5 3 2 3" xfId="35608" xr:uid="{DE3BFFEE-8A2B-41A6-B645-3CF2AD36A78F}"/>
    <cellStyle name="Comma 2 4 2 5 3 3" xfId="13704" xr:uid="{F40D655F-A971-4693-B31C-9AAEE2F1D2B5}"/>
    <cellStyle name="Comma 2 4 2 5 3 3 2" xfId="50212" xr:uid="{33CCE6E4-C467-4E22-84DC-242B4D5D5FF8}"/>
    <cellStyle name="Comma 2 4 2 5 3 3 3" xfId="31958" xr:uid="{72E3C988-F14B-43FA-A28D-13D73AFACE76}"/>
    <cellStyle name="Comma 2 4 2 5 3 4" xfId="10054" xr:uid="{D8456768-6C59-4341-8574-E2AFC012D280}"/>
    <cellStyle name="Comma 2 4 2 5 3 4 2" xfId="46562" xr:uid="{F270962C-DA6A-4DBE-A194-7A19F7C9F853}"/>
    <cellStyle name="Comma 2 4 2 5 3 4 3" xfId="28308" xr:uid="{090331D4-32AB-4DDF-8E12-49CFA643056A}"/>
    <cellStyle name="Comma 2 4 2 5 3 5" xfId="6404" xr:uid="{51C41EE4-8994-431D-91B5-A4ECAFB60207}"/>
    <cellStyle name="Comma 2 4 2 5 3 5 2" xfId="42912" xr:uid="{E3BC1D51-0ABF-42F5-82BD-792C7306D596}"/>
    <cellStyle name="Comma 2 4 2 5 3 5 3" xfId="24658" xr:uid="{909BD4EC-61BC-4C88-ACE9-1AA57EAC122E}"/>
    <cellStyle name="Comma 2 4 2 5 3 6" xfId="39262" xr:uid="{2BB04A2C-7808-4024-8237-3F152BA2D6AA}"/>
    <cellStyle name="Comma 2 4 2 5 3 7" xfId="21008" xr:uid="{8BC20FF0-BD03-4149-9786-3B2A42BB2390}"/>
    <cellStyle name="Comma 2 4 2 5 4" xfId="2024" xr:uid="{7BC3C6BC-88F1-406A-8CEF-D3B7FAC115E4}"/>
    <cellStyle name="Comma 2 4 2 5 4 2" xfId="16624" xr:uid="{BEC5F8ED-1A80-4361-B75B-49368E87FDEC}"/>
    <cellStyle name="Comma 2 4 2 5 4 2 2" xfId="53132" xr:uid="{D9351867-46A5-43C6-AD66-FC867B7048A2}"/>
    <cellStyle name="Comma 2 4 2 5 4 2 3" xfId="34878" xr:uid="{5A14403F-1DE9-4B3E-BA9A-030180928913}"/>
    <cellStyle name="Comma 2 4 2 5 4 3" xfId="12974" xr:uid="{7C0C6D5D-5816-4A22-AB83-FECB139CBF3F}"/>
    <cellStyle name="Comma 2 4 2 5 4 3 2" xfId="49482" xr:uid="{B8C02D78-E727-4879-977F-0615CC76B877}"/>
    <cellStyle name="Comma 2 4 2 5 4 3 3" xfId="31228" xr:uid="{2151E83A-71BE-4C78-9F67-2CEA07C11A6E}"/>
    <cellStyle name="Comma 2 4 2 5 4 4" xfId="9324" xr:uid="{E29DC1E7-DEE0-40B9-B90A-2A74FC5D95C4}"/>
    <cellStyle name="Comma 2 4 2 5 4 4 2" xfId="45832" xr:uid="{A529D79B-20A6-406A-A6A4-3BC7E1A384EF}"/>
    <cellStyle name="Comma 2 4 2 5 4 4 3" xfId="27578" xr:uid="{0E1DCE65-5455-4187-9A7D-66C4637E1809}"/>
    <cellStyle name="Comma 2 4 2 5 4 5" xfId="5674" xr:uid="{1EEE9829-3591-43F4-89C7-843D6574AAE8}"/>
    <cellStyle name="Comma 2 4 2 5 4 5 2" xfId="42182" xr:uid="{9EA9EC58-2D3C-490F-A4ED-4ADB4A32AFE0}"/>
    <cellStyle name="Comma 2 4 2 5 4 5 3" xfId="23928" xr:uid="{82E558F7-8156-47FB-9756-2B35ED9A1629}"/>
    <cellStyle name="Comma 2 4 2 5 4 6" xfId="38532" xr:uid="{55D135D2-8CC4-483E-9EFD-7838963A80D6}"/>
    <cellStyle name="Comma 2 4 2 5 4 7" xfId="20278" xr:uid="{E68534E9-B5BC-46B8-BFB1-9462BAA1C213}"/>
    <cellStyle name="Comma 2 4 2 5 5" xfId="1294" xr:uid="{AE27D9BF-4B58-4D01-8E43-F4C0D7CEE051}"/>
    <cellStyle name="Comma 2 4 2 5 5 2" xfId="15894" xr:uid="{BE251E92-A2B7-41B6-8899-4E478508F0BC}"/>
    <cellStyle name="Comma 2 4 2 5 5 2 2" xfId="52402" xr:uid="{362782D0-F423-4634-9B39-EF5CA5B08610}"/>
    <cellStyle name="Comma 2 4 2 5 5 2 3" xfId="34148" xr:uid="{BBD57D7B-B669-4E3E-BF5B-EFFB84CE8E67}"/>
    <cellStyle name="Comma 2 4 2 5 5 3" xfId="12244" xr:uid="{F63D1563-BBD1-4BC7-BA09-BD0C993DA727}"/>
    <cellStyle name="Comma 2 4 2 5 5 3 2" xfId="48752" xr:uid="{3F67E683-2566-44F7-8128-B4B6877F5E18}"/>
    <cellStyle name="Comma 2 4 2 5 5 3 3" xfId="30498" xr:uid="{D728B7E3-4875-4676-BF83-A84DD60708A2}"/>
    <cellStyle name="Comma 2 4 2 5 5 4" xfId="8594" xr:uid="{258BDD4A-56F6-40F2-A76F-0391AEB85669}"/>
    <cellStyle name="Comma 2 4 2 5 5 4 2" xfId="45102" xr:uid="{A68313CE-02B4-4EBF-BD45-BC0F498944AF}"/>
    <cellStyle name="Comma 2 4 2 5 5 4 3" xfId="26848" xr:uid="{8699287C-FE3A-4CED-80B6-B000EC8527F9}"/>
    <cellStyle name="Comma 2 4 2 5 5 5" xfId="4944" xr:uid="{1C1A5E23-0752-40D5-A78D-6CEE400658B9}"/>
    <cellStyle name="Comma 2 4 2 5 5 5 2" xfId="41452" xr:uid="{957C5411-731F-4461-AAAB-FFC3836679CF}"/>
    <cellStyle name="Comma 2 4 2 5 5 5 3" xfId="23198" xr:uid="{2ABD9E7F-DF0D-43BC-936C-DD31A1C90CD8}"/>
    <cellStyle name="Comma 2 4 2 5 5 6" xfId="37802" xr:uid="{EA1D0AD0-EE3E-4EB2-B5FC-DD1138242576}"/>
    <cellStyle name="Comma 2 4 2 5 5 7" xfId="19548" xr:uid="{822F3327-9857-4026-B5D2-61E551D95156}"/>
    <cellStyle name="Comma 2 4 2 5 6" xfId="15164" xr:uid="{2CC87982-C701-4B42-BE9B-2C7EC6BED5DD}"/>
    <cellStyle name="Comma 2 4 2 5 6 2" xfId="51672" xr:uid="{7015304E-42BC-4DC9-8C1A-2EA64E0F6839}"/>
    <cellStyle name="Comma 2 4 2 5 6 3" xfId="33418" xr:uid="{C518E007-4D14-424F-9428-7B9382335792}"/>
    <cellStyle name="Comma 2 4 2 5 7" xfId="11514" xr:uid="{4CABB0A6-4402-47B7-94AB-D0BD9DC92CAA}"/>
    <cellStyle name="Comma 2 4 2 5 7 2" xfId="48022" xr:uid="{41B169F8-A27E-4051-82F0-7AE7A02E0F70}"/>
    <cellStyle name="Comma 2 4 2 5 7 3" xfId="29768" xr:uid="{18A8AD09-BE29-4C73-9D81-B94686B80DD0}"/>
    <cellStyle name="Comma 2 4 2 5 8" xfId="7864" xr:uid="{B484D196-CA83-4A69-AC71-63A0220F7214}"/>
    <cellStyle name="Comma 2 4 2 5 8 2" xfId="44372" xr:uid="{B1B49971-8171-407F-89AB-6D5A7C59D610}"/>
    <cellStyle name="Comma 2 4 2 5 8 3" xfId="26118" xr:uid="{D8726CFD-820B-4D07-9071-91FFEFE0B3C7}"/>
    <cellStyle name="Comma 2 4 2 5 9" xfId="4214" xr:uid="{B3DF6D64-A67D-47F9-838D-20A3644EFEC2}"/>
    <cellStyle name="Comma 2 4 2 5 9 2" xfId="40722" xr:uid="{95F6EA51-2F86-4019-A60F-F6C421E98423}"/>
    <cellStyle name="Comma 2 4 2 5 9 3" xfId="22468" xr:uid="{6A0F0BF0-2E29-4252-BC66-F50EBB2312C8}"/>
    <cellStyle name="Comma 2 4 2 6" xfId="460" xr:uid="{C53E5C4A-60DE-4F0B-A7EC-80A25210BF8C}"/>
    <cellStyle name="Comma 2 4 2 6 10" xfId="36968" xr:uid="{364CAF19-E0A8-4F00-8069-ED1235A050AC}"/>
    <cellStyle name="Comma 2 4 2 6 11" xfId="18714" xr:uid="{DCC57704-722C-46E0-9957-C0AF84780F95}"/>
    <cellStyle name="Comma 2 4 2 6 2" xfId="3380" xr:uid="{047C8C09-D6FB-4191-A6C5-0ED87A71967E}"/>
    <cellStyle name="Comma 2 4 2 6 2 2" xfId="17980" xr:uid="{4BDC9180-54C4-4DBB-8A86-4CF6C2DBF446}"/>
    <cellStyle name="Comma 2 4 2 6 2 2 2" xfId="54488" xr:uid="{FAA94312-78AE-4ED8-AA75-FA66CE00A797}"/>
    <cellStyle name="Comma 2 4 2 6 2 2 3" xfId="36234" xr:uid="{81BAA8F1-1B4D-4256-874E-7CB69E46D2FF}"/>
    <cellStyle name="Comma 2 4 2 6 2 3" xfId="14330" xr:uid="{9F167282-37A7-469F-A287-AAC4CB307E9F}"/>
    <cellStyle name="Comma 2 4 2 6 2 3 2" xfId="50838" xr:uid="{B21445A4-60B2-4E17-B806-4043EA5BFEE9}"/>
    <cellStyle name="Comma 2 4 2 6 2 3 3" xfId="32584" xr:uid="{978C74E0-AC3E-4E37-B6D6-23C776F1F0FA}"/>
    <cellStyle name="Comma 2 4 2 6 2 4" xfId="10680" xr:uid="{25364B8A-7FD1-41B6-A0A8-5AB722ABD004}"/>
    <cellStyle name="Comma 2 4 2 6 2 4 2" xfId="47188" xr:uid="{46D894F7-45EC-44C6-B635-9CA306C3510E}"/>
    <cellStyle name="Comma 2 4 2 6 2 4 3" xfId="28934" xr:uid="{FAB3F73D-5382-4128-9A78-3F86555ECA87}"/>
    <cellStyle name="Comma 2 4 2 6 2 5" xfId="7030" xr:uid="{682C685E-CF83-4852-A6FF-ED672F49AFF9}"/>
    <cellStyle name="Comma 2 4 2 6 2 5 2" xfId="43538" xr:uid="{541EAC19-EFB1-4863-93C5-44D2C7B9FD5B}"/>
    <cellStyle name="Comma 2 4 2 6 2 5 3" xfId="25284" xr:uid="{43A2EEE7-1F45-4006-85E3-1EAC6F1A574B}"/>
    <cellStyle name="Comma 2 4 2 6 2 6" xfId="39888" xr:uid="{E15782DE-ABDF-4893-BDE4-44026459BC73}"/>
    <cellStyle name="Comma 2 4 2 6 2 7" xfId="21634" xr:uid="{5820688F-DCCC-4C7B-9813-43108E4E6D2C}"/>
    <cellStyle name="Comma 2 4 2 6 3" xfId="2650" xr:uid="{48DEC89B-B8E7-4E62-A04D-A52BCF99C5CB}"/>
    <cellStyle name="Comma 2 4 2 6 3 2" xfId="17250" xr:uid="{739C6AE5-1702-4656-BC99-C6766C1BFD20}"/>
    <cellStyle name="Comma 2 4 2 6 3 2 2" xfId="53758" xr:uid="{134CDE2D-BB8A-47DB-8EFA-BFA935C17FAF}"/>
    <cellStyle name="Comma 2 4 2 6 3 2 3" xfId="35504" xr:uid="{F546FAFE-1849-4520-8B1D-C0B9A987877D}"/>
    <cellStyle name="Comma 2 4 2 6 3 3" xfId="13600" xr:uid="{7B8EAD6C-595E-4F3E-B4BC-14633107C15C}"/>
    <cellStyle name="Comma 2 4 2 6 3 3 2" xfId="50108" xr:uid="{8D01EBB9-2315-4B65-B561-9EEB60E8AC7D}"/>
    <cellStyle name="Comma 2 4 2 6 3 3 3" xfId="31854" xr:uid="{56C43AE2-4C78-4BE8-BEB1-8211AD99A0DB}"/>
    <cellStyle name="Comma 2 4 2 6 3 4" xfId="9950" xr:uid="{3B293059-2457-4242-BE26-ACBE40FA14B2}"/>
    <cellStyle name="Comma 2 4 2 6 3 4 2" xfId="46458" xr:uid="{98205800-ED20-4F73-9D8D-4973A0719092}"/>
    <cellStyle name="Comma 2 4 2 6 3 4 3" xfId="28204" xr:uid="{CD811105-D94D-42D0-99CF-A4131ED01DD6}"/>
    <cellStyle name="Comma 2 4 2 6 3 5" xfId="6300" xr:uid="{7FDC1D8F-2002-4494-BF2D-744860476EF7}"/>
    <cellStyle name="Comma 2 4 2 6 3 5 2" xfId="42808" xr:uid="{A76CCD34-0779-44EF-B043-914525DE5094}"/>
    <cellStyle name="Comma 2 4 2 6 3 5 3" xfId="24554" xr:uid="{C7FF3959-ABA9-489B-B8FA-54154A6445F9}"/>
    <cellStyle name="Comma 2 4 2 6 3 6" xfId="39158" xr:uid="{597BC201-CD3F-4FAA-A5B1-2C471FCEF283}"/>
    <cellStyle name="Comma 2 4 2 6 3 7" xfId="20904" xr:uid="{3AC79BB3-B72D-4547-8198-2C2C3D4E2DA8}"/>
    <cellStyle name="Comma 2 4 2 6 4" xfId="1920" xr:uid="{631FF031-9A08-4548-9EEA-A0F1F7C4E754}"/>
    <cellStyle name="Comma 2 4 2 6 4 2" xfId="16520" xr:uid="{2D409B8A-30A6-466D-9BF1-BDD8B185FD8F}"/>
    <cellStyle name="Comma 2 4 2 6 4 2 2" xfId="53028" xr:uid="{C042D390-E528-4500-91ED-EDEE94D19EEB}"/>
    <cellStyle name="Comma 2 4 2 6 4 2 3" xfId="34774" xr:uid="{CB02F3A7-EE41-4B47-B068-EF6E044F8929}"/>
    <cellStyle name="Comma 2 4 2 6 4 3" xfId="12870" xr:uid="{7033B1E0-B132-458E-927C-F0F7150A7CE8}"/>
    <cellStyle name="Comma 2 4 2 6 4 3 2" xfId="49378" xr:uid="{282F723D-DC39-4D36-877F-22E4B0FD76D4}"/>
    <cellStyle name="Comma 2 4 2 6 4 3 3" xfId="31124" xr:uid="{DAE404EE-0C48-4BFC-8D28-73372C5A0F6C}"/>
    <cellStyle name="Comma 2 4 2 6 4 4" xfId="9220" xr:uid="{C6CEF01D-6F4F-4B2F-A7B8-94E3B36581B8}"/>
    <cellStyle name="Comma 2 4 2 6 4 4 2" xfId="45728" xr:uid="{051B871A-79B5-4754-A417-701CC0AACC67}"/>
    <cellStyle name="Comma 2 4 2 6 4 4 3" xfId="27474" xr:uid="{9F3B64A2-32C8-42AD-9C0B-6006AC18E07F}"/>
    <cellStyle name="Comma 2 4 2 6 4 5" xfId="5570" xr:uid="{31AC634B-FEAE-4E05-935A-B23260ADDB24}"/>
    <cellStyle name="Comma 2 4 2 6 4 5 2" xfId="42078" xr:uid="{0717FC88-2CEA-4C01-AE31-80E9E1E28D01}"/>
    <cellStyle name="Comma 2 4 2 6 4 5 3" xfId="23824" xr:uid="{0CC22CB1-FC78-41CB-8B35-410DC231C4E9}"/>
    <cellStyle name="Comma 2 4 2 6 4 6" xfId="38428" xr:uid="{2CACFA8A-D68B-42B4-A870-37BAFF204D4E}"/>
    <cellStyle name="Comma 2 4 2 6 4 7" xfId="20174" xr:uid="{2D237D7E-7543-4056-A2AA-B72B4A6DE69F}"/>
    <cellStyle name="Comma 2 4 2 6 5" xfId="1190" xr:uid="{A2549C8A-C8A6-49A1-91E4-D6D1B333435F}"/>
    <cellStyle name="Comma 2 4 2 6 5 2" xfId="15790" xr:uid="{C0ACD044-9B75-4785-A35C-C5CBAEBDA72B}"/>
    <cellStyle name="Comma 2 4 2 6 5 2 2" xfId="52298" xr:uid="{90CFC76C-0FA3-4AB7-B2BE-FB53DDFC983D}"/>
    <cellStyle name="Comma 2 4 2 6 5 2 3" xfId="34044" xr:uid="{3E202EF5-59E0-48B9-8808-0908A60478CF}"/>
    <cellStyle name="Comma 2 4 2 6 5 3" xfId="12140" xr:uid="{93B4A772-5EED-4E73-B10C-E0BEE1DB3137}"/>
    <cellStyle name="Comma 2 4 2 6 5 3 2" xfId="48648" xr:uid="{33DE2CF7-97A9-497B-A621-D8194EBAA0E6}"/>
    <cellStyle name="Comma 2 4 2 6 5 3 3" xfId="30394" xr:uid="{605F8342-BC59-4125-92FF-1CCE16169437}"/>
    <cellStyle name="Comma 2 4 2 6 5 4" xfId="8490" xr:uid="{372BCAAE-8A22-45EA-AE3E-E42D2EB357A7}"/>
    <cellStyle name="Comma 2 4 2 6 5 4 2" xfId="44998" xr:uid="{44077244-BE90-4F3D-A1B9-F1BAF16B0277}"/>
    <cellStyle name="Comma 2 4 2 6 5 4 3" xfId="26744" xr:uid="{D85F9CB3-B302-49BE-9E74-E82613BA8CBB}"/>
    <cellStyle name="Comma 2 4 2 6 5 5" xfId="4840" xr:uid="{3CB2A0AF-01ED-4EDB-AC7F-88E7887F572B}"/>
    <cellStyle name="Comma 2 4 2 6 5 5 2" xfId="41348" xr:uid="{7AFEEA2A-94E4-4AA6-ACDA-E20B08738070}"/>
    <cellStyle name="Comma 2 4 2 6 5 5 3" xfId="23094" xr:uid="{9F2BA8DB-83EF-4872-9CCA-2045AE58FCAF}"/>
    <cellStyle name="Comma 2 4 2 6 5 6" xfId="37698" xr:uid="{C4352BDA-7AE6-4796-ACDA-C843C06DB7C6}"/>
    <cellStyle name="Comma 2 4 2 6 5 7" xfId="19444" xr:uid="{DD364A17-12F5-4B27-BD5F-B5468BEE4AF3}"/>
    <cellStyle name="Comma 2 4 2 6 6" xfId="15060" xr:uid="{1B83D436-25C0-4ABD-91D2-AB5FBB37763A}"/>
    <cellStyle name="Comma 2 4 2 6 6 2" xfId="51568" xr:uid="{368FD9F6-45CD-40F7-92A3-C6D90984DDB9}"/>
    <cellStyle name="Comma 2 4 2 6 6 3" xfId="33314" xr:uid="{FDF082F2-85D9-4F38-B430-5089763B536B}"/>
    <cellStyle name="Comma 2 4 2 6 7" xfId="11410" xr:uid="{1E74CB28-F7AA-44E1-B2DA-F6627FC87EB4}"/>
    <cellStyle name="Comma 2 4 2 6 7 2" xfId="47918" xr:uid="{795FB496-1B0D-458B-8E88-E89445BAF21D}"/>
    <cellStyle name="Comma 2 4 2 6 7 3" xfId="29664" xr:uid="{BF25F75A-1C67-4E14-8210-249F9FDA7E51}"/>
    <cellStyle name="Comma 2 4 2 6 8" xfId="7760" xr:uid="{0623215F-CD67-4D01-A1EA-706C0EC23761}"/>
    <cellStyle name="Comma 2 4 2 6 8 2" xfId="44268" xr:uid="{A9024FDA-9820-4DB4-A3C8-7F871E500825}"/>
    <cellStyle name="Comma 2 4 2 6 8 3" xfId="26014" xr:uid="{0E3462CF-37F8-46B1-8AA5-C167AB15E403}"/>
    <cellStyle name="Comma 2 4 2 6 9" xfId="4110" xr:uid="{B1D9215E-B05A-4638-AE02-A78BFB482F1A}"/>
    <cellStyle name="Comma 2 4 2 6 9 2" xfId="40618" xr:uid="{25883F9A-2E93-4ECB-AD44-03FD82A28E47}"/>
    <cellStyle name="Comma 2 4 2 6 9 3" xfId="22364" xr:uid="{816E1777-B6EC-487D-8E7D-7E20EC8D6B86}"/>
    <cellStyle name="Comma 2 4 2 7" xfId="356" xr:uid="{F7663587-8B9E-429B-94BD-E49F7F609C4B}"/>
    <cellStyle name="Comma 2 4 2 7 10" xfId="36864" xr:uid="{D832EBA9-066D-4F7E-AF18-ED0FE9B79A3F}"/>
    <cellStyle name="Comma 2 4 2 7 11" xfId="18610" xr:uid="{45AAC8AC-E64E-4CBF-81F1-6AACCCD0495A}"/>
    <cellStyle name="Comma 2 4 2 7 2" xfId="3276" xr:uid="{D9AEFF15-F160-4191-9907-247297BDB654}"/>
    <cellStyle name="Comma 2 4 2 7 2 2" xfId="17876" xr:uid="{47C1E556-2002-4639-ADA5-825382D64C9D}"/>
    <cellStyle name="Comma 2 4 2 7 2 2 2" xfId="54384" xr:uid="{956E1C39-9C92-49DB-AEA1-59FCCD9A6BEE}"/>
    <cellStyle name="Comma 2 4 2 7 2 2 3" xfId="36130" xr:uid="{AC1A8A5F-BBE1-4C85-B06D-56D9939DBBC2}"/>
    <cellStyle name="Comma 2 4 2 7 2 3" xfId="14226" xr:uid="{28564011-42AC-4EFD-8B16-F8334F03D173}"/>
    <cellStyle name="Comma 2 4 2 7 2 3 2" xfId="50734" xr:uid="{348EF816-69A2-4FF7-B896-C5E3779491D6}"/>
    <cellStyle name="Comma 2 4 2 7 2 3 3" xfId="32480" xr:uid="{3BD3CA51-3C11-44B8-8734-14705F93AC68}"/>
    <cellStyle name="Comma 2 4 2 7 2 4" xfId="10576" xr:uid="{0EBFC46E-0EA5-4E29-9B94-4FD536776708}"/>
    <cellStyle name="Comma 2 4 2 7 2 4 2" xfId="47084" xr:uid="{30FA4E63-7BD6-4C08-914D-58C0FD22C780}"/>
    <cellStyle name="Comma 2 4 2 7 2 4 3" xfId="28830" xr:uid="{510F5313-4427-4F1C-8690-4FBA1F6407E5}"/>
    <cellStyle name="Comma 2 4 2 7 2 5" xfId="6926" xr:uid="{49B40DD4-BF75-40CF-A597-DECE6168795A}"/>
    <cellStyle name="Comma 2 4 2 7 2 5 2" xfId="43434" xr:uid="{61BA1D11-F0B7-46E7-A313-5AA5DBE9F341}"/>
    <cellStyle name="Comma 2 4 2 7 2 5 3" xfId="25180" xr:uid="{C82BFEFC-0A21-4B89-A702-C77F88865C93}"/>
    <cellStyle name="Comma 2 4 2 7 2 6" xfId="39784" xr:uid="{98C80666-AAD5-4CE8-9E4C-CFA189170931}"/>
    <cellStyle name="Comma 2 4 2 7 2 7" xfId="21530" xr:uid="{B1959EB9-2BE3-4F08-8BB8-B8125B1827D9}"/>
    <cellStyle name="Comma 2 4 2 7 3" xfId="2546" xr:uid="{27965DF6-5F9E-46D7-BC33-FFAB3486B250}"/>
    <cellStyle name="Comma 2 4 2 7 3 2" xfId="17146" xr:uid="{5CEBA5DE-8789-432E-8D54-6B637A6F6359}"/>
    <cellStyle name="Comma 2 4 2 7 3 2 2" xfId="53654" xr:uid="{801ECC2A-3875-421B-9CB5-ECD5382B8F0C}"/>
    <cellStyle name="Comma 2 4 2 7 3 2 3" xfId="35400" xr:uid="{475D5967-DB84-4478-B220-4A983EB78AA2}"/>
    <cellStyle name="Comma 2 4 2 7 3 3" xfId="13496" xr:uid="{CA82F693-80D3-4AAB-833A-2671C807B8F2}"/>
    <cellStyle name="Comma 2 4 2 7 3 3 2" xfId="50004" xr:uid="{9FFC7CA8-3760-4082-9390-2CAE7BD633CA}"/>
    <cellStyle name="Comma 2 4 2 7 3 3 3" xfId="31750" xr:uid="{1C95C907-E6C6-471A-82F1-5FA656B76DAE}"/>
    <cellStyle name="Comma 2 4 2 7 3 4" xfId="9846" xr:uid="{8DCB36A0-FCD6-4693-AF11-4AAAF5BDFE47}"/>
    <cellStyle name="Comma 2 4 2 7 3 4 2" xfId="46354" xr:uid="{7ED85802-D0F1-4E69-BADD-3FB2D8C359D3}"/>
    <cellStyle name="Comma 2 4 2 7 3 4 3" xfId="28100" xr:uid="{EF663983-0499-440F-B315-99B4497DC9BA}"/>
    <cellStyle name="Comma 2 4 2 7 3 5" xfId="6196" xr:uid="{BB8CF6E2-1397-4BE2-8810-73A8EE79DECC}"/>
    <cellStyle name="Comma 2 4 2 7 3 5 2" xfId="42704" xr:uid="{3DB89BD1-A789-4816-97E1-1A8A75A62971}"/>
    <cellStyle name="Comma 2 4 2 7 3 5 3" xfId="24450" xr:uid="{81CE8229-A87D-4119-9E8B-480FD56E786D}"/>
    <cellStyle name="Comma 2 4 2 7 3 6" xfId="39054" xr:uid="{AA76E166-E217-4BB3-AEAE-EF55F2BF59A8}"/>
    <cellStyle name="Comma 2 4 2 7 3 7" xfId="20800" xr:uid="{3B237460-3322-4218-8D21-DEF76E8A580F}"/>
    <cellStyle name="Comma 2 4 2 7 4" xfId="1816" xr:uid="{FFBF96C5-DD2C-4595-87F4-B785EA4C6ED4}"/>
    <cellStyle name="Comma 2 4 2 7 4 2" xfId="16416" xr:uid="{8874AB69-A048-4769-9359-949A10ED3974}"/>
    <cellStyle name="Comma 2 4 2 7 4 2 2" xfId="52924" xr:uid="{BAECFDEE-44E7-4C58-A6F2-12707043A7E3}"/>
    <cellStyle name="Comma 2 4 2 7 4 2 3" xfId="34670" xr:uid="{046DD196-37AC-4CAE-8215-0FA7D8D2406A}"/>
    <cellStyle name="Comma 2 4 2 7 4 3" xfId="12766" xr:uid="{F02D17C2-75B7-41AB-9391-469EF25A3C9E}"/>
    <cellStyle name="Comma 2 4 2 7 4 3 2" xfId="49274" xr:uid="{5E12AE11-A1E9-46CA-88A7-5EBF7A1E9139}"/>
    <cellStyle name="Comma 2 4 2 7 4 3 3" xfId="31020" xr:uid="{3B38DFCF-B828-4963-8283-01E968889C83}"/>
    <cellStyle name="Comma 2 4 2 7 4 4" xfId="9116" xr:uid="{381F60FB-62D8-4BF0-9D01-5CFB5925C63C}"/>
    <cellStyle name="Comma 2 4 2 7 4 4 2" xfId="45624" xr:uid="{1B4667DA-7675-4EF9-A11A-8E7AFBC1C40D}"/>
    <cellStyle name="Comma 2 4 2 7 4 4 3" xfId="27370" xr:uid="{2B6B6F17-753E-4CAB-BBC8-5FF4B03C827F}"/>
    <cellStyle name="Comma 2 4 2 7 4 5" xfId="5466" xr:uid="{F112AB65-B946-4A0B-863F-9028A7850E7F}"/>
    <cellStyle name="Comma 2 4 2 7 4 5 2" xfId="41974" xr:uid="{36BCDB48-0D43-4437-85C5-6F1EBEE411B1}"/>
    <cellStyle name="Comma 2 4 2 7 4 5 3" xfId="23720" xr:uid="{EAE89823-FD14-4F07-A176-3BC29325B0A5}"/>
    <cellStyle name="Comma 2 4 2 7 4 6" xfId="38324" xr:uid="{C8C18C06-F1B7-4A72-BF1E-1E0C990C0CFA}"/>
    <cellStyle name="Comma 2 4 2 7 4 7" xfId="20070" xr:uid="{B7DFFEC6-630A-4781-9604-ECDE0466F538}"/>
    <cellStyle name="Comma 2 4 2 7 5" xfId="1086" xr:uid="{FFE67321-1DCB-4D45-A529-95F314D532D6}"/>
    <cellStyle name="Comma 2 4 2 7 5 2" xfId="15686" xr:uid="{53B99B3F-0E88-4122-8591-87E873F86C06}"/>
    <cellStyle name="Comma 2 4 2 7 5 2 2" xfId="52194" xr:uid="{01A753D0-47D0-4F50-AFDB-B3A58929AF09}"/>
    <cellStyle name="Comma 2 4 2 7 5 2 3" xfId="33940" xr:uid="{141F392C-3D74-43ED-A7F2-6EFD47B341EF}"/>
    <cellStyle name="Comma 2 4 2 7 5 3" xfId="12036" xr:uid="{CB76353F-8932-413B-9F0E-5B994F9462B7}"/>
    <cellStyle name="Comma 2 4 2 7 5 3 2" xfId="48544" xr:uid="{092F3773-C0BC-4B40-9DE0-A6F1399FDDBB}"/>
    <cellStyle name="Comma 2 4 2 7 5 3 3" xfId="30290" xr:uid="{1E65EED3-BA35-41F8-BDCA-80BC8C011A8A}"/>
    <cellStyle name="Comma 2 4 2 7 5 4" xfId="8386" xr:uid="{2B2177C1-3882-4DC1-ABA8-580B16A38474}"/>
    <cellStyle name="Comma 2 4 2 7 5 4 2" xfId="44894" xr:uid="{AEA6CFE4-2E04-4557-9A0B-3B9AC20667D6}"/>
    <cellStyle name="Comma 2 4 2 7 5 4 3" xfId="26640" xr:uid="{338ED483-4369-46F9-98D8-63A3A0218A78}"/>
    <cellStyle name="Comma 2 4 2 7 5 5" xfId="4736" xr:uid="{6F2EFA4C-9E16-423D-B50B-6F2B06A65D72}"/>
    <cellStyle name="Comma 2 4 2 7 5 5 2" xfId="41244" xr:uid="{559C5F87-F659-486F-8AF7-8D6A6E49F6E7}"/>
    <cellStyle name="Comma 2 4 2 7 5 5 3" xfId="22990" xr:uid="{5DFDECEB-885F-40D8-A6D4-68D6FBB7BA69}"/>
    <cellStyle name="Comma 2 4 2 7 5 6" xfId="37594" xr:uid="{3D2D6F28-280C-4E33-9C85-D54A829A9057}"/>
    <cellStyle name="Comma 2 4 2 7 5 7" xfId="19340" xr:uid="{3BD60C3A-4DC3-4DD1-A0A8-F6152F0B3215}"/>
    <cellStyle name="Comma 2 4 2 7 6" xfId="14956" xr:uid="{ABFF273F-1874-4AA8-9AAF-160AAE018C2F}"/>
    <cellStyle name="Comma 2 4 2 7 6 2" xfId="51464" xr:uid="{DB353BEC-8F50-4618-A13E-99B546C80C62}"/>
    <cellStyle name="Comma 2 4 2 7 6 3" xfId="33210" xr:uid="{C4F1C88C-E365-4207-A229-F1CC87E02D12}"/>
    <cellStyle name="Comma 2 4 2 7 7" xfId="11306" xr:uid="{87FF63DB-7B90-40C0-8D10-8306A4EADA99}"/>
    <cellStyle name="Comma 2 4 2 7 7 2" xfId="47814" xr:uid="{5DE84CBB-8B2A-4FAB-ADDF-C6EC4F6011F8}"/>
    <cellStyle name="Comma 2 4 2 7 7 3" xfId="29560" xr:uid="{CD211BEF-27EB-457A-9FFD-42DCC902BA05}"/>
    <cellStyle name="Comma 2 4 2 7 8" xfId="7656" xr:uid="{05C873B0-A4AA-419B-A544-A8294D80C543}"/>
    <cellStyle name="Comma 2 4 2 7 8 2" xfId="44164" xr:uid="{0065FC83-9D51-4CBF-95C9-A388C97B9506}"/>
    <cellStyle name="Comma 2 4 2 7 8 3" xfId="25910" xr:uid="{73C14544-33D9-4D18-BA42-FB69A93A92AC}"/>
    <cellStyle name="Comma 2 4 2 7 9" xfId="4006" xr:uid="{C8EF55E3-2FBD-4001-99AC-E9CA22949493}"/>
    <cellStyle name="Comma 2 4 2 7 9 2" xfId="40514" xr:uid="{54B4FB38-7DFC-47EC-BD4C-1011448BF218}"/>
    <cellStyle name="Comma 2 4 2 7 9 3" xfId="22260" xr:uid="{C313A513-D28E-4E30-A799-755EDBD13FCC}"/>
    <cellStyle name="Comma 2 4 2 8" xfId="252" xr:uid="{A9413E40-81DF-40B2-8A25-629B92FE565E}"/>
    <cellStyle name="Comma 2 4 2 8 10" xfId="36760" xr:uid="{8ED01012-CE7D-4519-9B51-B6A6409833B7}"/>
    <cellStyle name="Comma 2 4 2 8 11" xfId="18506" xr:uid="{E5142F01-5DF6-418A-B1EE-71AB4AF546E1}"/>
    <cellStyle name="Comma 2 4 2 8 2" xfId="3172" xr:uid="{031898D3-83DF-4039-B1EF-08EF3661EC4C}"/>
    <cellStyle name="Comma 2 4 2 8 2 2" xfId="17772" xr:uid="{644B8F5D-0FBA-49FC-821D-2F76BE8DC96E}"/>
    <cellStyle name="Comma 2 4 2 8 2 2 2" xfId="54280" xr:uid="{1C0415FE-E7C3-495D-8679-CE62B8AB5ABC}"/>
    <cellStyle name="Comma 2 4 2 8 2 2 3" xfId="36026" xr:uid="{2130869D-A483-43D1-B382-D23DF5895184}"/>
    <cellStyle name="Comma 2 4 2 8 2 3" xfId="14122" xr:uid="{99A6DB72-9E7F-44D9-9F77-D0FFF5E0FFEE}"/>
    <cellStyle name="Comma 2 4 2 8 2 3 2" xfId="50630" xr:uid="{53EB54B6-4117-405B-8C0E-6541350E95DC}"/>
    <cellStyle name="Comma 2 4 2 8 2 3 3" xfId="32376" xr:uid="{A566F4AB-3E6C-4241-9E4C-ACEBFC069CD1}"/>
    <cellStyle name="Comma 2 4 2 8 2 4" xfId="10472" xr:uid="{7ADB594B-104F-4F6D-B2B5-B48BF982EA3F}"/>
    <cellStyle name="Comma 2 4 2 8 2 4 2" xfId="46980" xr:uid="{D9DED4BF-F648-45DC-A2C2-A6DEB7A23256}"/>
    <cellStyle name="Comma 2 4 2 8 2 4 3" xfId="28726" xr:uid="{2525FC1B-B65C-41A7-B485-56544FB47C8C}"/>
    <cellStyle name="Comma 2 4 2 8 2 5" xfId="6822" xr:uid="{8042C037-3DFD-4DBD-94FE-B977C5134196}"/>
    <cellStyle name="Comma 2 4 2 8 2 5 2" xfId="43330" xr:uid="{5C1F682E-C776-4A65-8599-C1A13BDCA9DA}"/>
    <cellStyle name="Comma 2 4 2 8 2 5 3" xfId="25076" xr:uid="{5F68892A-2B56-453F-8413-57A8179178BA}"/>
    <cellStyle name="Comma 2 4 2 8 2 6" xfId="39680" xr:uid="{EB36A948-DD70-4DC6-870B-61BB58B10E87}"/>
    <cellStyle name="Comma 2 4 2 8 2 7" xfId="21426" xr:uid="{83A65519-C6B6-43AD-8C21-235B3593CE40}"/>
    <cellStyle name="Comma 2 4 2 8 3" xfId="2442" xr:uid="{D42F78D4-0478-4B47-83D6-F7918CEFD671}"/>
    <cellStyle name="Comma 2 4 2 8 3 2" xfId="17042" xr:uid="{5560DFE3-462D-4188-B167-3F07E9902CBF}"/>
    <cellStyle name="Comma 2 4 2 8 3 2 2" xfId="53550" xr:uid="{7A137AFB-997B-40E0-99CF-1BF41FCAF5E5}"/>
    <cellStyle name="Comma 2 4 2 8 3 2 3" xfId="35296" xr:uid="{8E9889A1-8828-406C-940D-4DF2D5EB8FA4}"/>
    <cellStyle name="Comma 2 4 2 8 3 3" xfId="13392" xr:uid="{D68B97C2-80F8-4150-A019-701ED92461A9}"/>
    <cellStyle name="Comma 2 4 2 8 3 3 2" xfId="49900" xr:uid="{71A9AA0B-B0C9-4AC7-B16E-7181E24006F5}"/>
    <cellStyle name="Comma 2 4 2 8 3 3 3" xfId="31646" xr:uid="{E4C4E357-9148-4B19-A92B-A97852BD4430}"/>
    <cellStyle name="Comma 2 4 2 8 3 4" xfId="9742" xr:uid="{C93BEFD9-C73A-402E-A0CF-74F5918F3708}"/>
    <cellStyle name="Comma 2 4 2 8 3 4 2" xfId="46250" xr:uid="{87D3F337-1D6B-4A0D-95C5-76244FD841B6}"/>
    <cellStyle name="Comma 2 4 2 8 3 4 3" xfId="27996" xr:uid="{61E2E5EE-3DAE-476C-B4D7-1AF02F3C71C5}"/>
    <cellStyle name="Comma 2 4 2 8 3 5" xfId="6092" xr:uid="{88F03E4E-9F33-4A5C-9C00-FE59A3114BC2}"/>
    <cellStyle name="Comma 2 4 2 8 3 5 2" xfId="42600" xr:uid="{BC90043F-4EC2-4511-B316-4AC153699FF9}"/>
    <cellStyle name="Comma 2 4 2 8 3 5 3" xfId="24346" xr:uid="{B2DE87C7-2840-4E2E-AA44-8A8F6EAF179C}"/>
    <cellStyle name="Comma 2 4 2 8 3 6" xfId="38950" xr:uid="{D750DC9A-B206-465B-BFC9-8F337CD1F6E7}"/>
    <cellStyle name="Comma 2 4 2 8 3 7" xfId="20696" xr:uid="{3837E6A2-734D-4074-9A27-6EB98E25A7A2}"/>
    <cellStyle name="Comma 2 4 2 8 4" xfId="1712" xr:uid="{FF16B862-6430-4178-8D8E-468D51DEC7BD}"/>
    <cellStyle name="Comma 2 4 2 8 4 2" xfId="16312" xr:uid="{3789F599-3C2E-46A5-90C0-0DE1CBA7ADC7}"/>
    <cellStyle name="Comma 2 4 2 8 4 2 2" xfId="52820" xr:uid="{540414F6-A7DC-4C5D-8F46-C29012A835F2}"/>
    <cellStyle name="Comma 2 4 2 8 4 2 3" xfId="34566" xr:uid="{7A607272-7C0C-448D-8079-0BA862E08F87}"/>
    <cellStyle name="Comma 2 4 2 8 4 3" xfId="12662" xr:uid="{5C742B55-D3EF-4934-9CCD-BB78B0E6BCE6}"/>
    <cellStyle name="Comma 2 4 2 8 4 3 2" xfId="49170" xr:uid="{D542E914-1C92-4B35-8296-78EE07FBC426}"/>
    <cellStyle name="Comma 2 4 2 8 4 3 3" xfId="30916" xr:uid="{C86037FC-2379-43EA-AFD0-243FB4012DCE}"/>
    <cellStyle name="Comma 2 4 2 8 4 4" xfId="9012" xr:uid="{CB5856B8-35C9-4D85-B646-1A53B83E5B4A}"/>
    <cellStyle name="Comma 2 4 2 8 4 4 2" xfId="45520" xr:uid="{74EEE6AC-8001-473D-B0FE-F3BCF2B20493}"/>
    <cellStyle name="Comma 2 4 2 8 4 4 3" xfId="27266" xr:uid="{EE237388-BBF0-4138-8B1F-18E2F809EAE4}"/>
    <cellStyle name="Comma 2 4 2 8 4 5" xfId="5362" xr:uid="{8AEF70C9-AF22-43D1-885C-7C8FF82B5F19}"/>
    <cellStyle name="Comma 2 4 2 8 4 5 2" xfId="41870" xr:uid="{6B909CCF-3AB7-4234-B700-DE807AF942A7}"/>
    <cellStyle name="Comma 2 4 2 8 4 5 3" xfId="23616" xr:uid="{99D791E1-7480-4BD8-8049-75BB85E49E2C}"/>
    <cellStyle name="Comma 2 4 2 8 4 6" xfId="38220" xr:uid="{75AC973A-DDA5-46CA-A684-E83117F6E359}"/>
    <cellStyle name="Comma 2 4 2 8 4 7" xfId="19966" xr:uid="{E463754D-B9E7-4FE3-88A3-7CAB107D0C1E}"/>
    <cellStyle name="Comma 2 4 2 8 5" xfId="982" xr:uid="{494A409F-A40B-43AC-AA42-2022E92C26EA}"/>
    <cellStyle name="Comma 2 4 2 8 5 2" xfId="15582" xr:uid="{7AD176A7-F8A5-42B4-9E07-A3B70FCD82FD}"/>
    <cellStyle name="Comma 2 4 2 8 5 2 2" xfId="52090" xr:uid="{A81656F1-DB2A-4CF2-BCB4-FDB62E1DA81F}"/>
    <cellStyle name="Comma 2 4 2 8 5 2 3" xfId="33836" xr:uid="{4E4FC66C-D94A-4901-B063-BC1786215E9C}"/>
    <cellStyle name="Comma 2 4 2 8 5 3" xfId="11932" xr:uid="{1D6AFCB1-E4D3-41F2-8CF3-06FDD1C41863}"/>
    <cellStyle name="Comma 2 4 2 8 5 3 2" xfId="48440" xr:uid="{F6480200-41D0-419D-BE1E-E0E2ADA611EC}"/>
    <cellStyle name="Comma 2 4 2 8 5 3 3" xfId="30186" xr:uid="{54B06094-8B4A-4650-96B3-6F322A2D1A99}"/>
    <cellStyle name="Comma 2 4 2 8 5 4" xfId="8282" xr:uid="{F2A6EF42-869A-4D26-BFD9-9E68CF711CC8}"/>
    <cellStyle name="Comma 2 4 2 8 5 4 2" xfId="44790" xr:uid="{05DD4064-87EC-41FD-9399-C921C5C8FA42}"/>
    <cellStyle name="Comma 2 4 2 8 5 4 3" xfId="26536" xr:uid="{234EBDD1-25C0-468B-A354-ED86C8ABC330}"/>
    <cellStyle name="Comma 2 4 2 8 5 5" xfId="4632" xr:uid="{AC647883-A22F-4D72-91C4-A62D0B30FC37}"/>
    <cellStyle name="Comma 2 4 2 8 5 5 2" xfId="41140" xr:uid="{79F4F46D-EC3D-4273-B1A5-7DDA91D02C25}"/>
    <cellStyle name="Comma 2 4 2 8 5 5 3" xfId="22886" xr:uid="{2A56CDD7-44BB-4327-8EAC-1EC82152BC19}"/>
    <cellStyle name="Comma 2 4 2 8 5 6" xfId="37490" xr:uid="{7E79DC7D-A03F-49F8-83C5-8D6DC7BC76AB}"/>
    <cellStyle name="Comma 2 4 2 8 5 7" xfId="19236" xr:uid="{A3AED6C8-5B9A-4932-86FC-AEE6085B943B}"/>
    <cellStyle name="Comma 2 4 2 8 6" xfId="14852" xr:uid="{F49A95C9-B89D-42D6-A24E-6D2E2968A876}"/>
    <cellStyle name="Comma 2 4 2 8 6 2" xfId="51360" xr:uid="{C0365559-3283-4DE4-A157-464DEF4BCB1D}"/>
    <cellStyle name="Comma 2 4 2 8 6 3" xfId="33106" xr:uid="{652FB191-05E0-40F1-B28C-FB74B9AA6A32}"/>
    <cellStyle name="Comma 2 4 2 8 7" xfId="11202" xr:uid="{301310E6-D62C-456A-A0E2-D9D39F022712}"/>
    <cellStyle name="Comma 2 4 2 8 7 2" xfId="47710" xr:uid="{0596E7A8-E6EA-4491-ABD6-164CB612958C}"/>
    <cellStyle name="Comma 2 4 2 8 7 3" xfId="29456" xr:uid="{BD084A5B-D173-4FF4-834D-5C009AC78F33}"/>
    <cellStyle name="Comma 2 4 2 8 8" xfId="7552" xr:uid="{D46B5D2F-2EE8-40CC-8717-EA4211658DAC}"/>
    <cellStyle name="Comma 2 4 2 8 8 2" xfId="44060" xr:uid="{1193850A-2CF7-4347-B3E2-4149F9BC98A5}"/>
    <cellStyle name="Comma 2 4 2 8 8 3" xfId="25806" xr:uid="{B00BFB29-325E-449D-8E86-01C2A1AA82E5}"/>
    <cellStyle name="Comma 2 4 2 8 9" xfId="3902" xr:uid="{1A6E1B7A-910D-433F-AB2E-F9E2B585FF23}"/>
    <cellStyle name="Comma 2 4 2 8 9 2" xfId="40410" xr:uid="{12F42F7F-47CB-432C-AA1B-D1B2E69507CA}"/>
    <cellStyle name="Comma 2 4 2 8 9 3" xfId="22156" xr:uid="{5A413A02-A94B-416F-B183-2DC03D95770F}"/>
    <cellStyle name="Comma 2 4 2 9" xfId="148" xr:uid="{4478B809-6304-4E47-AE6C-7E5FAA412507}"/>
    <cellStyle name="Comma 2 4 2 9 10" xfId="36656" xr:uid="{99082AFA-440C-4B9F-9DCC-29FBCBBD3A38}"/>
    <cellStyle name="Comma 2 4 2 9 11" xfId="18402" xr:uid="{9AEF5274-304B-4835-BFAD-9E0A996DECC9}"/>
    <cellStyle name="Comma 2 4 2 9 2" xfId="3068" xr:uid="{FC6F9600-43FE-46E5-939D-F2438F125702}"/>
    <cellStyle name="Comma 2 4 2 9 2 2" xfId="17668" xr:uid="{A2B6D739-9A4D-48FC-91C9-5178AF4F26B5}"/>
    <cellStyle name="Comma 2 4 2 9 2 2 2" xfId="54176" xr:uid="{61411CCF-171E-4E25-A2BC-1414C230FAA2}"/>
    <cellStyle name="Comma 2 4 2 9 2 2 3" xfId="35922" xr:uid="{3E2B3299-D4EA-4312-8ADF-73B2BF3507C5}"/>
    <cellStyle name="Comma 2 4 2 9 2 3" xfId="14018" xr:uid="{6906F105-EEFB-4932-AB8E-A58E15EDEED3}"/>
    <cellStyle name="Comma 2 4 2 9 2 3 2" xfId="50526" xr:uid="{B98B3E2B-8B17-48E0-983E-5B24FA372A2B}"/>
    <cellStyle name="Comma 2 4 2 9 2 3 3" xfId="32272" xr:uid="{E5503CCB-3772-41A6-AFBA-4F0D2E4A8E11}"/>
    <cellStyle name="Comma 2 4 2 9 2 4" xfId="10368" xr:uid="{C9E6C692-2544-4E7F-BD79-F490C5E4D967}"/>
    <cellStyle name="Comma 2 4 2 9 2 4 2" xfId="46876" xr:uid="{EC8C117B-9873-4F55-A38D-8F8258022725}"/>
    <cellStyle name="Comma 2 4 2 9 2 4 3" xfId="28622" xr:uid="{E5A96DC0-5840-4C51-8E7F-6D09EA64BC7C}"/>
    <cellStyle name="Comma 2 4 2 9 2 5" xfId="6718" xr:uid="{52C57EC1-38EC-44C1-9AF8-7A823CAC709D}"/>
    <cellStyle name="Comma 2 4 2 9 2 5 2" xfId="43226" xr:uid="{05DF5F5F-9324-488D-90BB-BF86349985B3}"/>
    <cellStyle name="Comma 2 4 2 9 2 5 3" xfId="24972" xr:uid="{F3C92335-A277-4344-B7EB-6F501E57858E}"/>
    <cellStyle name="Comma 2 4 2 9 2 6" xfId="39576" xr:uid="{BCDBE2C8-B506-4A4E-AA87-5DC836E3E7CE}"/>
    <cellStyle name="Comma 2 4 2 9 2 7" xfId="21322" xr:uid="{56563470-A55F-4E6B-B3C5-68E5FC1867AC}"/>
    <cellStyle name="Comma 2 4 2 9 3" xfId="2338" xr:uid="{E2EC124E-84C5-4AE5-B5DC-317AF400F458}"/>
    <cellStyle name="Comma 2 4 2 9 3 2" xfId="16938" xr:uid="{66F06AD7-4F25-47AA-9421-2F3FD83A5B67}"/>
    <cellStyle name="Comma 2 4 2 9 3 2 2" xfId="53446" xr:uid="{9F163694-29CB-41BB-84A0-0E4E7E52DCCC}"/>
    <cellStyle name="Comma 2 4 2 9 3 2 3" xfId="35192" xr:uid="{38529489-7939-47FB-94A3-508D09C86A13}"/>
    <cellStyle name="Comma 2 4 2 9 3 3" xfId="13288" xr:uid="{51E02CF8-2519-4C21-A61B-B2411746D665}"/>
    <cellStyle name="Comma 2 4 2 9 3 3 2" xfId="49796" xr:uid="{A3AED099-59F1-428C-8C1F-3ECCE4381D97}"/>
    <cellStyle name="Comma 2 4 2 9 3 3 3" xfId="31542" xr:uid="{F4CB89E5-F76A-4B38-B536-4C1D3895D99C}"/>
    <cellStyle name="Comma 2 4 2 9 3 4" xfId="9638" xr:uid="{84B202FB-328B-45EC-923D-A6693FA0FBD8}"/>
    <cellStyle name="Comma 2 4 2 9 3 4 2" xfId="46146" xr:uid="{5EA87DA7-0190-4B83-B689-86DDE7D901E6}"/>
    <cellStyle name="Comma 2 4 2 9 3 4 3" xfId="27892" xr:uid="{14406186-B78E-4239-AA0E-AB81B9AAD954}"/>
    <cellStyle name="Comma 2 4 2 9 3 5" xfId="5988" xr:uid="{4ABBCC4D-46FA-4E8A-B227-6DB804CFF868}"/>
    <cellStyle name="Comma 2 4 2 9 3 5 2" xfId="42496" xr:uid="{E8003DFD-8D36-4422-B952-1ACC9FBD627A}"/>
    <cellStyle name="Comma 2 4 2 9 3 5 3" xfId="24242" xr:uid="{C2E8B520-9F2B-4E0E-89AA-C4DEAF7FC8DF}"/>
    <cellStyle name="Comma 2 4 2 9 3 6" xfId="38846" xr:uid="{BF101588-45EA-4DC4-8FBC-9E9583C88CA6}"/>
    <cellStyle name="Comma 2 4 2 9 3 7" xfId="20592" xr:uid="{124124DA-7DF0-4AAF-B603-107FC0B2AC4B}"/>
    <cellStyle name="Comma 2 4 2 9 4" xfId="1608" xr:uid="{493911C1-8DB6-4482-8DD6-44E87383FB84}"/>
    <cellStyle name="Comma 2 4 2 9 4 2" xfId="16208" xr:uid="{47C1461A-2C80-4C27-AFAA-3BF5E07F6636}"/>
    <cellStyle name="Comma 2 4 2 9 4 2 2" xfId="52716" xr:uid="{D047FF70-135F-4907-ADEA-A782930671E7}"/>
    <cellStyle name="Comma 2 4 2 9 4 2 3" xfId="34462" xr:uid="{6FBDC1E2-736D-495C-B3B3-65347DF143B4}"/>
    <cellStyle name="Comma 2 4 2 9 4 3" xfId="12558" xr:uid="{1A3C5404-4665-457A-ACA3-B932C38095C6}"/>
    <cellStyle name="Comma 2 4 2 9 4 3 2" xfId="49066" xr:uid="{BAC0768A-3CD1-44A8-A151-D11561E81B9C}"/>
    <cellStyle name="Comma 2 4 2 9 4 3 3" xfId="30812" xr:uid="{E16145F7-A3FB-4E84-B835-DDA05CDD7A4E}"/>
    <cellStyle name="Comma 2 4 2 9 4 4" xfId="8908" xr:uid="{B75A523C-A21D-4D98-951D-DC7845310F00}"/>
    <cellStyle name="Comma 2 4 2 9 4 4 2" xfId="45416" xr:uid="{C92B6E5A-3F08-4343-8B2B-96F374E33586}"/>
    <cellStyle name="Comma 2 4 2 9 4 4 3" xfId="27162" xr:uid="{56BD0DFD-83FC-499E-80C6-B1B545FE4723}"/>
    <cellStyle name="Comma 2 4 2 9 4 5" xfId="5258" xr:uid="{F8894CB2-1F4F-4EDB-A21A-8B336854DC70}"/>
    <cellStyle name="Comma 2 4 2 9 4 5 2" xfId="41766" xr:uid="{3CE670E7-0E93-4C94-B7E0-55B6392D7066}"/>
    <cellStyle name="Comma 2 4 2 9 4 5 3" xfId="23512" xr:uid="{8533AE29-8DAD-472C-A732-026A1FE93ED7}"/>
    <cellStyle name="Comma 2 4 2 9 4 6" xfId="38116" xr:uid="{617B361B-5C5B-4A26-BEDF-EB4DE14340C4}"/>
    <cellStyle name="Comma 2 4 2 9 4 7" xfId="19862" xr:uid="{EAB12DCB-6530-4BE9-B6C8-3DE9F5C4013B}"/>
    <cellStyle name="Comma 2 4 2 9 5" xfId="878" xr:uid="{117E5AC4-154E-440B-ACE6-94563D3BA602}"/>
    <cellStyle name="Comma 2 4 2 9 5 2" xfId="15478" xr:uid="{EFEC0860-89D0-48D1-BDF9-10C47AB40937}"/>
    <cellStyle name="Comma 2 4 2 9 5 2 2" xfId="51986" xr:uid="{107D5F85-E177-41DB-AD08-E02C6B2A038F}"/>
    <cellStyle name="Comma 2 4 2 9 5 2 3" xfId="33732" xr:uid="{E182948F-F240-4072-8A64-E928B3398AD5}"/>
    <cellStyle name="Comma 2 4 2 9 5 3" xfId="11828" xr:uid="{A2679C04-DF61-499D-865A-338AE7650E5C}"/>
    <cellStyle name="Comma 2 4 2 9 5 3 2" xfId="48336" xr:uid="{638EC0A5-3D9E-4EBB-8851-9CB4266E8845}"/>
    <cellStyle name="Comma 2 4 2 9 5 3 3" xfId="30082" xr:uid="{8160A118-8E1D-472B-8B97-ED360421FE34}"/>
    <cellStyle name="Comma 2 4 2 9 5 4" xfId="8178" xr:uid="{BC3C340E-A4EB-4CFD-9237-807EFA69014C}"/>
    <cellStyle name="Comma 2 4 2 9 5 4 2" xfId="44686" xr:uid="{C5EEB496-4A02-479E-91FC-F9996883DBCB}"/>
    <cellStyle name="Comma 2 4 2 9 5 4 3" xfId="26432" xr:uid="{4050AB18-515C-464D-912D-7F86F26C2A77}"/>
    <cellStyle name="Comma 2 4 2 9 5 5" xfId="4528" xr:uid="{7DD08DC8-35B3-4ABB-9256-CD707CA35193}"/>
    <cellStyle name="Comma 2 4 2 9 5 5 2" xfId="41036" xr:uid="{3766599B-3920-4A03-AB8C-1AD79FC5F65D}"/>
    <cellStyle name="Comma 2 4 2 9 5 5 3" xfId="22782" xr:uid="{1A3B90F0-44E2-49F1-B02F-C4A621E50651}"/>
    <cellStyle name="Comma 2 4 2 9 5 6" xfId="37386" xr:uid="{EEFBBA2F-A91A-4EEF-8517-3DAFEC6A6BEC}"/>
    <cellStyle name="Comma 2 4 2 9 5 7" xfId="19132" xr:uid="{CD2B633E-8EC1-4671-95B4-9CBD91EDC4E8}"/>
    <cellStyle name="Comma 2 4 2 9 6" xfId="14748" xr:uid="{2C570267-FFE1-4B55-8A69-1CE4C9E31925}"/>
    <cellStyle name="Comma 2 4 2 9 6 2" xfId="51256" xr:uid="{9DC65A89-39A0-48EC-BA46-0D47BBAD21F2}"/>
    <cellStyle name="Comma 2 4 2 9 6 3" xfId="33002" xr:uid="{BA0412ED-1F1B-4F72-B7E8-CF14741A83BD}"/>
    <cellStyle name="Comma 2 4 2 9 7" xfId="11098" xr:uid="{B1F1598E-4050-4723-90E7-04C57875DC85}"/>
    <cellStyle name="Comma 2 4 2 9 7 2" xfId="47606" xr:uid="{17AD4C44-F1B5-4F95-99B0-769EF38CE56B}"/>
    <cellStyle name="Comma 2 4 2 9 7 3" xfId="29352" xr:uid="{B225A774-0699-42C5-8FBD-1E2043D61C83}"/>
    <cellStyle name="Comma 2 4 2 9 8" xfId="7448" xr:uid="{FF2B3F79-DED5-47A7-90CB-F261B71897F7}"/>
    <cellStyle name="Comma 2 4 2 9 8 2" xfId="43956" xr:uid="{69CF2ED1-C821-43B1-BB62-42C58AE4CD7C}"/>
    <cellStyle name="Comma 2 4 2 9 8 3" xfId="25702" xr:uid="{F8551A66-D603-4CF2-93B6-DFFD43924ECB}"/>
    <cellStyle name="Comma 2 4 2 9 9" xfId="3798" xr:uid="{AA407DF0-53B7-4F9D-AA8F-9327C5BCA1A0}"/>
    <cellStyle name="Comma 2 4 2 9 9 2" xfId="40306" xr:uid="{A7D659DC-95B6-49DC-AAB4-C50A95352953}"/>
    <cellStyle name="Comma 2 4 2 9 9 3" xfId="22052" xr:uid="{D7B8FC8A-CEFB-4D55-B7E4-00A1FC95AB41}"/>
    <cellStyle name="Comma 2 4 20" xfId="18282" xr:uid="{12847E75-898D-418C-8A2B-AA9A87A81E5C}"/>
    <cellStyle name="Comma 2 4 3" xfId="92" xr:uid="{38241BC1-99C0-4AE2-A26F-07928AFAE82F}"/>
    <cellStyle name="Comma 2 4 3 10" xfId="1552" xr:uid="{F5CE889D-7E25-4F7A-8203-51054E273E8D}"/>
    <cellStyle name="Comma 2 4 3 10 2" xfId="16152" xr:uid="{9673FAB6-5840-4735-9A7E-FF3B97FC41BC}"/>
    <cellStyle name="Comma 2 4 3 10 2 2" xfId="52660" xr:uid="{EB503B63-F8BC-4018-B812-7979B1924DA1}"/>
    <cellStyle name="Comma 2 4 3 10 2 3" xfId="34406" xr:uid="{B4236979-A991-479A-A599-5FB393C0DC89}"/>
    <cellStyle name="Comma 2 4 3 10 3" xfId="12502" xr:uid="{D1C73D6F-FC5D-4C4A-99F8-DBC2E897209B}"/>
    <cellStyle name="Comma 2 4 3 10 3 2" xfId="49010" xr:uid="{321789B4-8971-4472-94C7-B6F4BC9633E6}"/>
    <cellStyle name="Comma 2 4 3 10 3 3" xfId="30756" xr:uid="{4A5872E6-4793-45C4-B8AD-8C386FC75B0F}"/>
    <cellStyle name="Comma 2 4 3 10 4" xfId="8852" xr:uid="{9E2B3E98-2680-4E08-B467-9B286BDEAE26}"/>
    <cellStyle name="Comma 2 4 3 10 4 2" xfId="45360" xr:uid="{6E45B66A-E1E8-4A50-825C-FF671B5411EE}"/>
    <cellStyle name="Comma 2 4 3 10 4 3" xfId="27106" xr:uid="{4B2B915B-CF73-42F9-99E2-6578A5457787}"/>
    <cellStyle name="Comma 2 4 3 10 5" xfId="5202" xr:uid="{AD892F3B-821F-4B30-8111-DBD691EBA891}"/>
    <cellStyle name="Comma 2 4 3 10 5 2" xfId="41710" xr:uid="{71561C43-EE63-48FC-980D-CC9BC6A959F2}"/>
    <cellStyle name="Comma 2 4 3 10 5 3" xfId="23456" xr:uid="{DDF66C9F-4120-49C6-BD76-894BF36E2204}"/>
    <cellStyle name="Comma 2 4 3 10 6" xfId="38060" xr:uid="{6293C193-AD65-4F1A-8615-95DF92198225}"/>
    <cellStyle name="Comma 2 4 3 10 7" xfId="19806" xr:uid="{734450C6-15D3-41E6-9CC3-D15518719909}"/>
    <cellStyle name="Comma 2 4 3 11" xfId="822" xr:uid="{C1538595-3B68-44A5-A6AC-3BC4D8E68224}"/>
    <cellStyle name="Comma 2 4 3 11 2" xfId="15422" xr:uid="{0F00BD2E-B8CB-45ED-89F0-684F746BE1D5}"/>
    <cellStyle name="Comma 2 4 3 11 2 2" xfId="51930" xr:uid="{9EA89B70-AEFB-47ED-9B3A-65A59B7E5339}"/>
    <cellStyle name="Comma 2 4 3 11 2 3" xfId="33676" xr:uid="{1A1D355A-8480-4AC0-9E93-C185EE659F84}"/>
    <cellStyle name="Comma 2 4 3 11 3" xfId="11772" xr:uid="{B2846D01-CFF0-49E1-9B3C-5894C9DFA5D9}"/>
    <cellStyle name="Comma 2 4 3 11 3 2" xfId="48280" xr:uid="{7427F202-484F-4F74-BEE8-07132B3A1A9D}"/>
    <cellStyle name="Comma 2 4 3 11 3 3" xfId="30026" xr:uid="{BF990ACA-F006-4DCE-BFFE-DB1A8A1A7593}"/>
    <cellStyle name="Comma 2 4 3 11 4" xfId="8122" xr:uid="{FA06FC13-BA6F-4ED9-A6BC-679CDC94F4FF}"/>
    <cellStyle name="Comma 2 4 3 11 4 2" xfId="44630" xr:uid="{4C29A827-64FA-4329-802F-E91FC13B7AE9}"/>
    <cellStyle name="Comma 2 4 3 11 4 3" xfId="26376" xr:uid="{0918FC2A-06A8-48EF-BB34-56AAEB5EB21E}"/>
    <cellStyle name="Comma 2 4 3 11 5" xfId="4472" xr:uid="{E2DCC274-2068-44D4-BBAF-9790EDD8842B}"/>
    <cellStyle name="Comma 2 4 3 11 5 2" xfId="40980" xr:uid="{DF47BBF4-3582-453A-B066-BDAC87190EB6}"/>
    <cellStyle name="Comma 2 4 3 11 5 3" xfId="22726" xr:uid="{9462389F-446F-45BD-8F98-A423DAA79098}"/>
    <cellStyle name="Comma 2 4 3 11 6" xfId="37330" xr:uid="{A669AD80-79EE-464F-8AA7-277457F77C6C}"/>
    <cellStyle name="Comma 2 4 3 11 7" xfId="19076" xr:uid="{94B81DBE-4AAB-4C66-9DF8-A03336CFFD71}"/>
    <cellStyle name="Comma 2 4 3 12" xfId="14692" xr:uid="{8FD56C8A-E32B-4C9A-B2F7-44D586D2C1B6}"/>
    <cellStyle name="Comma 2 4 3 12 2" xfId="51200" xr:uid="{B739D66B-971A-4814-A671-08A87698383F}"/>
    <cellStyle name="Comma 2 4 3 12 3" xfId="32946" xr:uid="{EB8D8282-1A78-4148-A10E-BC81BEE223E4}"/>
    <cellStyle name="Comma 2 4 3 13" xfId="11042" xr:uid="{B3E135F0-3303-45EB-909C-2458C07FB37A}"/>
    <cellStyle name="Comma 2 4 3 13 2" xfId="47550" xr:uid="{2FE686DA-5470-4E45-8854-3CFB3A2BFA6B}"/>
    <cellStyle name="Comma 2 4 3 13 3" xfId="29296" xr:uid="{E4D2DB18-C275-4D35-B9CA-650ABE7DE7D6}"/>
    <cellStyle name="Comma 2 4 3 14" xfId="7392" xr:uid="{2BF75DAA-BB1B-46B1-A002-BE9EBDE765B6}"/>
    <cellStyle name="Comma 2 4 3 14 2" xfId="43900" xr:uid="{9803B7C7-83CE-4F72-87BB-5DB76833239B}"/>
    <cellStyle name="Comma 2 4 3 14 3" xfId="25646" xr:uid="{7D03192F-BA92-4595-B706-4A3E72DF4D9E}"/>
    <cellStyle name="Comma 2 4 3 15" xfId="3742" xr:uid="{A7297D3A-9818-46ED-A572-6E03B9AEED86}"/>
    <cellStyle name="Comma 2 4 3 15 2" xfId="40250" xr:uid="{60FBB0FA-7659-4AD0-8D47-5EA5EF349BFB}"/>
    <cellStyle name="Comma 2 4 3 15 3" xfId="21996" xr:uid="{D3A900B0-80AF-4AE2-BC8B-24B9F0BF9EA2}"/>
    <cellStyle name="Comma 2 4 3 16" xfId="36600" xr:uid="{463A1C3D-25BA-494F-882D-319C64BC7BCB}"/>
    <cellStyle name="Comma 2 4 3 17" xfId="18346" xr:uid="{135DDE3E-33E5-4475-97FB-6D1D083CFD13}"/>
    <cellStyle name="Comma 2 4 3 2" xfId="716" xr:uid="{71BE8883-A693-42FD-B971-3587F88F42A0}"/>
    <cellStyle name="Comma 2 4 3 2 10" xfId="37224" xr:uid="{755E2F09-0CBF-49BB-A558-7E0108F8D830}"/>
    <cellStyle name="Comma 2 4 3 2 11" xfId="18970" xr:uid="{96321A5D-E9F1-4582-A0B8-A2C15FB9E885}"/>
    <cellStyle name="Comma 2 4 3 2 2" xfId="3636" xr:uid="{AA32F89B-61FE-49A3-9E18-9BF05F92F304}"/>
    <cellStyle name="Comma 2 4 3 2 2 2" xfId="18236" xr:uid="{5EAADFD3-2348-4287-998F-AA3A3A22C182}"/>
    <cellStyle name="Comma 2 4 3 2 2 2 2" xfId="54744" xr:uid="{9C8F7E7E-940B-4688-8130-34FF3964B1A1}"/>
    <cellStyle name="Comma 2 4 3 2 2 2 3" xfId="36490" xr:uid="{FB93DDB7-1974-40AA-84CA-549B66D6D288}"/>
    <cellStyle name="Comma 2 4 3 2 2 3" xfId="14586" xr:uid="{256E4D76-19E7-47AD-A564-4556039F1E9C}"/>
    <cellStyle name="Comma 2 4 3 2 2 3 2" xfId="51094" xr:uid="{4EF2370B-CD59-4A33-A9D6-6ECAC9ABD271}"/>
    <cellStyle name="Comma 2 4 3 2 2 3 3" xfId="32840" xr:uid="{A9B8050E-B482-46B0-923E-B94DBB857A6B}"/>
    <cellStyle name="Comma 2 4 3 2 2 4" xfId="10936" xr:uid="{6446CE0A-D873-42C3-AA06-76C9F28F0301}"/>
    <cellStyle name="Comma 2 4 3 2 2 4 2" xfId="47444" xr:uid="{C9C77B49-775E-4F02-96C3-9FC1361944C4}"/>
    <cellStyle name="Comma 2 4 3 2 2 4 3" xfId="29190" xr:uid="{DC533CA9-597E-4782-8A21-BE645BE33865}"/>
    <cellStyle name="Comma 2 4 3 2 2 5" xfId="7286" xr:uid="{8BCE0BDF-518B-4047-B448-6BA6C462DC73}"/>
    <cellStyle name="Comma 2 4 3 2 2 5 2" xfId="43794" xr:uid="{CF252CBC-DF68-409E-B89C-124EC72B377C}"/>
    <cellStyle name="Comma 2 4 3 2 2 5 3" xfId="25540" xr:uid="{C9467871-E06A-48D0-A77D-42D571AA4C65}"/>
    <cellStyle name="Comma 2 4 3 2 2 6" xfId="40144" xr:uid="{A2E93B47-DF2C-41E1-9B22-30C03368B8CB}"/>
    <cellStyle name="Comma 2 4 3 2 2 7" xfId="21890" xr:uid="{8BB770EE-AD8A-4DC3-959B-CAE24E9C9D7F}"/>
    <cellStyle name="Comma 2 4 3 2 3" xfId="2906" xr:uid="{A10A315A-94DB-45E8-9CC4-8A9732CE6D3D}"/>
    <cellStyle name="Comma 2 4 3 2 3 2" xfId="17506" xr:uid="{CD896D76-186F-4312-AF0C-765997E81898}"/>
    <cellStyle name="Comma 2 4 3 2 3 2 2" xfId="54014" xr:uid="{901BD093-AC5A-4B73-B4FE-52373C547CCC}"/>
    <cellStyle name="Comma 2 4 3 2 3 2 3" xfId="35760" xr:uid="{1A4BFB2E-C392-428A-9E40-A8C6B58C1BF8}"/>
    <cellStyle name="Comma 2 4 3 2 3 3" xfId="13856" xr:uid="{F999A57C-7189-452D-9DEA-2E0FA3EAF375}"/>
    <cellStyle name="Comma 2 4 3 2 3 3 2" xfId="50364" xr:uid="{74EBE370-90E0-4258-9058-CF8E0F6086BF}"/>
    <cellStyle name="Comma 2 4 3 2 3 3 3" xfId="32110" xr:uid="{AE06AF79-36DF-486A-AC7E-86246B75604B}"/>
    <cellStyle name="Comma 2 4 3 2 3 4" xfId="10206" xr:uid="{2CC73294-F999-49D4-A37E-5531708C5D39}"/>
    <cellStyle name="Comma 2 4 3 2 3 4 2" xfId="46714" xr:uid="{EE771932-3F48-4369-A425-F1763BA39FD9}"/>
    <cellStyle name="Comma 2 4 3 2 3 4 3" xfId="28460" xr:uid="{E56CF7B3-CA21-470E-B507-53BEA2B1EB16}"/>
    <cellStyle name="Comma 2 4 3 2 3 5" xfId="6556" xr:uid="{BF535B50-2B50-414A-92D4-DF0B474F9C7E}"/>
    <cellStyle name="Comma 2 4 3 2 3 5 2" xfId="43064" xr:uid="{427CA493-8C99-4FEC-ABAF-77A03E90660C}"/>
    <cellStyle name="Comma 2 4 3 2 3 5 3" xfId="24810" xr:uid="{81AD61DB-7C1F-42C2-908C-CDFD925E4C1F}"/>
    <cellStyle name="Comma 2 4 3 2 3 6" xfId="39414" xr:uid="{E06582CF-1D9C-455C-9157-49A134F2C2DD}"/>
    <cellStyle name="Comma 2 4 3 2 3 7" xfId="21160" xr:uid="{71EB129D-57F3-4433-AB82-5E48FC6A738A}"/>
    <cellStyle name="Comma 2 4 3 2 4" xfId="2176" xr:uid="{5F7B7885-80D7-4556-BFA6-D2312A96956E}"/>
    <cellStyle name="Comma 2 4 3 2 4 2" xfId="16776" xr:uid="{7F0D4994-0145-4D00-95FC-2032016918DD}"/>
    <cellStyle name="Comma 2 4 3 2 4 2 2" xfId="53284" xr:uid="{83F8AD20-ADAF-4779-8A8B-F3BD26B0F7FA}"/>
    <cellStyle name="Comma 2 4 3 2 4 2 3" xfId="35030" xr:uid="{6D1D0019-0722-4B1F-B752-3491DEA48E82}"/>
    <cellStyle name="Comma 2 4 3 2 4 3" xfId="13126" xr:uid="{A1DB91B0-2758-4B6C-B14A-32680BFA6313}"/>
    <cellStyle name="Comma 2 4 3 2 4 3 2" xfId="49634" xr:uid="{1F3BC4FB-529D-4323-8387-A67DE4945D88}"/>
    <cellStyle name="Comma 2 4 3 2 4 3 3" xfId="31380" xr:uid="{85EC7784-C83C-461F-B8C5-50B7C60289FD}"/>
    <cellStyle name="Comma 2 4 3 2 4 4" xfId="9476" xr:uid="{B79DF795-B97E-4286-881E-357DEE252D80}"/>
    <cellStyle name="Comma 2 4 3 2 4 4 2" xfId="45984" xr:uid="{CFC076AE-1437-4F3E-A3B5-29215CAE6970}"/>
    <cellStyle name="Comma 2 4 3 2 4 4 3" xfId="27730" xr:uid="{0AB4BF42-A4D8-41BF-97FF-4C86F89C6B33}"/>
    <cellStyle name="Comma 2 4 3 2 4 5" xfId="5826" xr:uid="{0DABBCC3-483F-43BD-AE2A-1D1DFAB4FE13}"/>
    <cellStyle name="Comma 2 4 3 2 4 5 2" xfId="42334" xr:uid="{15AE518F-E4F1-4E75-841C-F120B62B1E36}"/>
    <cellStyle name="Comma 2 4 3 2 4 5 3" xfId="24080" xr:uid="{F575A98C-A907-4DC6-AE14-4BC1E5B0CF58}"/>
    <cellStyle name="Comma 2 4 3 2 4 6" xfId="38684" xr:uid="{EFE1530F-995B-455F-A0CD-BEAE0A8D62B3}"/>
    <cellStyle name="Comma 2 4 3 2 4 7" xfId="20430" xr:uid="{7E0D7FC6-4678-40E1-AEB9-9DC08437C971}"/>
    <cellStyle name="Comma 2 4 3 2 5" xfId="1446" xr:uid="{0695BC36-FDAF-4DCC-B72B-419F49F5E754}"/>
    <cellStyle name="Comma 2 4 3 2 5 2" xfId="16046" xr:uid="{7A666962-F659-4F28-9DDB-A6FBB5A99659}"/>
    <cellStyle name="Comma 2 4 3 2 5 2 2" xfId="52554" xr:uid="{70489403-6193-4A72-882B-269EB00E93F2}"/>
    <cellStyle name="Comma 2 4 3 2 5 2 3" xfId="34300" xr:uid="{5DAC0967-8685-470C-8ED6-E2F7BD64BAEC}"/>
    <cellStyle name="Comma 2 4 3 2 5 3" xfId="12396" xr:uid="{E39FD053-E6A2-4082-B544-5608463FC2A1}"/>
    <cellStyle name="Comma 2 4 3 2 5 3 2" xfId="48904" xr:uid="{C45AF6CD-693A-473E-AE3B-E31020DB9F54}"/>
    <cellStyle name="Comma 2 4 3 2 5 3 3" xfId="30650" xr:uid="{FB7F3A71-F538-4DE6-9B3E-4A0CD39F715A}"/>
    <cellStyle name="Comma 2 4 3 2 5 4" xfId="8746" xr:uid="{3FBFCB0E-54D0-4CA9-AD7D-BC60910636D4}"/>
    <cellStyle name="Comma 2 4 3 2 5 4 2" xfId="45254" xr:uid="{81B6B0FC-3119-449F-B0F3-5E473BCDA495}"/>
    <cellStyle name="Comma 2 4 3 2 5 4 3" xfId="27000" xr:uid="{785BBC12-B67D-4D49-B544-CADB76C0E5C8}"/>
    <cellStyle name="Comma 2 4 3 2 5 5" xfId="5096" xr:uid="{793254ED-8EEA-49DE-927D-18068C0889F1}"/>
    <cellStyle name="Comma 2 4 3 2 5 5 2" xfId="41604" xr:uid="{216CFCB8-03D6-49EB-B23F-0BCB03D132B8}"/>
    <cellStyle name="Comma 2 4 3 2 5 5 3" xfId="23350" xr:uid="{9784DDA3-C55D-4493-A376-655943846800}"/>
    <cellStyle name="Comma 2 4 3 2 5 6" xfId="37954" xr:uid="{3E20AA44-F43F-4C49-99FE-0BD0C5F16335}"/>
    <cellStyle name="Comma 2 4 3 2 5 7" xfId="19700" xr:uid="{C7E5F5ED-8F88-4CC0-BEC2-C0A237050AC1}"/>
    <cellStyle name="Comma 2 4 3 2 6" xfId="15316" xr:uid="{3C64F246-37B2-4AF7-8553-7B92582C93F3}"/>
    <cellStyle name="Comma 2 4 3 2 6 2" xfId="51824" xr:uid="{467C88E0-A833-43CB-871D-5754F68F0080}"/>
    <cellStyle name="Comma 2 4 3 2 6 3" xfId="33570" xr:uid="{6A406B97-FB35-41E7-BEAC-517245C181EC}"/>
    <cellStyle name="Comma 2 4 3 2 7" xfId="11666" xr:uid="{67C301A5-3EEC-47C9-8161-CE37490BB883}"/>
    <cellStyle name="Comma 2 4 3 2 7 2" xfId="48174" xr:uid="{D5D824A1-9C5F-4F74-ACB9-2F73B5C8A171}"/>
    <cellStyle name="Comma 2 4 3 2 7 3" xfId="29920" xr:uid="{B62BAD1F-7549-4DCD-8443-19E585853D15}"/>
    <cellStyle name="Comma 2 4 3 2 8" xfId="8016" xr:uid="{FE2D8C6E-4668-4DA7-8B0A-A057C16B98BF}"/>
    <cellStyle name="Comma 2 4 3 2 8 2" xfId="44524" xr:uid="{F0638CA9-94F0-4F68-94F4-A51FAA203B29}"/>
    <cellStyle name="Comma 2 4 3 2 8 3" xfId="26270" xr:uid="{668BC10D-EA0B-4580-AC10-603A56B27B5C}"/>
    <cellStyle name="Comma 2 4 3 2 9" xfId="4366" xr:uid="{C42D1107-B17C-4CE3-9C15-C7FC7F78C761}"/>
    <cellStyle name="Comma 2 4 3 2 9 2" xfId="40874" xr:uid="{72BFB7FE-FC83-4CB8-87A0-57D3AD9A9ABD}"/>
    <cellStyle name="Comma 2 4 3 2 9 3" xfId="22620" xr:uid="{09EDBE33-DC81-4313-9286-9B757701AC42}"/>
    <cellStyle name="Comma 2 4 3 3" xfId="612" xr:uid="{FD553E2F-0309-4C9C-B5A6-BF69745B82FC}"/>
    <cellStyle name="Comma 2 4 3 3 10" xfId="37120" xr:uid="{DEEA75B0-0DD0-470F-B182-6332619D91A7}"/>
    <cellStyle name="Comma 2 4 3 3 11" xfId="18866" xr:uid="{3AA0A0B3-1D92-4B2B-83F2-814A5B1B6D5F}"/>
    <cellStyle name="Comma 2 4 3 3 2" xfId="3532" xr:uid="{B9762DEB-11F0-4128-8B4F-EE041130B252}"/>
    <cellStyle name="Comma 2 4 3 3 2 2" xfId="18132" xr:uid="{33E9DD27-8216-4B09-B110-55E1524BEB7E}"/>
    <cellStyle name="Comma 2 4 3 3 2 2 2" xfId="54640" xr:uid="{3120A820-B0AE-4AAB-81A7-F93009B69E4F}"/>
    <cellStyle name="Comma 2 4 3 3 2 2 3" xfId="36386" xr:uid="{BB6260F0-85E9-4ECB-8EAD-7EF82491BB4F}"/>
    <cellStyle name="Comma 2 4 3 3 2 3" xfId="14482" xr:uid="{9D708AA0-97DF-4521-A34A-DC8CCD3A950B}"/>
    <cellStyle name="Comma 2 4 3 3 2 3 2" xfId="50990" xr:uid="{CCA31FC5-3065-4933-A60D-83A04D46E3EB}"/>
    <cellStyle name="Comma 2 4 3 3 2 3 3" xfId="32736" xr:uid="{3755135C-B4E8-446B-B7E6-0024F60E7B22}"/>
    <cellStyle name="Comma 2 4 3 3 2 4" xfId="10832" xr:uid="{4AD681D8-1920-4C07-9963-9C3193FED114}"/>
    <cellStyle name="Comma 2 4 3 3 2 4 2" xfId="47340" xr:uid="{D63C6075-300F-4662-9FE4-CC5546194633}"/>
    <cellStyle name="Comma 2 4 3 3 2 4 3" xfId="29086" xr:uid="{A27C9823-FA67-4B50-9A54-BCE7423786A7}"/>
    <cellStyle name="Comma 2 4 3 3 2 5" xfId="7182" xr:uid="{6E3D5E21-0F07-4A3F-9389-A6A5690B9403}"/>
    <cellStyle name="Comma 2 4 3 3 2 5 2" xfId="43690" xr:uid="{11E6807F-AC60-4A9B-ACA0-BA8BA4EB9DB3}"/>
    <cellStyle name="Comma 2 4 3 3 2 5 3" xfId="25436" xr:uid="{C88784C7-65C7-4C24-A45C-74C8F9036EAC}"/>
    <cellStyle name="Comma 2 4 3 3 2 6" xfId="40040" xr:uid="{2EF760E7-332C-4FAF-9A77-06FDEF52E5DC}"/>
    <cellStyle name="Comma 2 4 3 3 2 7" xfId="21786" xr:uid="{A8C48045-1906-48E0-BB25-525A96DA2D85}"/>
    <cellStyle name="Comma 2 4 3 3 3" xfId="2802" xr:uid="{DA277432-5567-4EAF-BE1C-B357AAC1A99A}"/>
    <cellStyle name="Comma 2 4 3 3 3 2" xfId="17402" xr:uid="{D1859EC1-8000-419A-8EBF-F9929FC1F139}"/>
    <cellStyle name="Comma 2 4 3 3 3 2 2" xfId="53910" xr:uid="{D393E6B9-FDE6-46D0-B760-88E910A79FAD}"/>
    <cellStyle name="Comma 2 4 3 3 3 2 3" xfId="35656" xr:uid="{61185E0C-D4DD-48FA-9568-8E6CC1A8DADD}"/>
    <cellStyle name="Comma 2 4 3 3 3 3" xfId="13752" xr:uid="{194C66D7-F2CD-4C2B-9938-CE12D76A5179}"/>
    <cellStyle name="Comma 2 4 3 3 3 3 2" xfId="50260" xr:uid="{A15E63AB-49FF-4014-AE0E-CE4AC239BA87}"/>
    <cellStyle name="Comma 2 4 3 3 3 3 3" xfId="32006" xr:uid="{F30DAF32-D190-4CDA-8FF7-19FACA324616}"/>
    <cellStyle name="Comma 2 4 3 3 3 4" xfId="10102" xr:uid="{D6639DE5-86E7-4B62-ACDA-3A31153B9C7B}"/>
    <cellStyle name="Comma 2 4 3 3 3 4 2" xfId="46610" xr:uid="{506C9CB8-F6AF-4850-B625-69FFC528FCA0}"/>
    <cellStyle name="Comma 2 4 3 3 3 4 3" xfId="28356" xr:uid="{FD2FBDE9-C16D-44AE-A31E-0D08388F2463}"/>
    <cellStyle name="Comma 2 4 3 3 3 5" xfId="6452" xr:uid="{440F3352-641D-46D3-8047-AA8C9D6453B7}"/>
    <cellStyle name="Comma 2 4 3 3 3 5 2" xfId="42960" xr:uid="{7E5E368C-9B58-4A5E-A909-84AFC5ADDF68}"/>
    <cellStyle name="Comma 2 4 3 3 3 5 3" xfId="24706" xr:uid="{C4901C59-09D8-4E79-902B-5A6C65DCD6C9}"/>
    <cellStyle name="Comma 2 4 3 3 3 6" xfId="39310" xr:uid="{2E9CEBDF-97DF-437E-8073-2C79D786BDDB}"/>
    <cellStyle name="Comma 2 4 3 3 3 7" xfId="21056" xr:uid="{E658D14C-E700-46DF-BE93-780A2ABDFA48}"/>
    <cellStyle name="Comma 2 4 3 3 4" xfId="2072" xr:uid="{03A44C52-119A-4E1F-A339-B382E34922DC}"/>
    <cellStyle name="Comma 2 4 3 3 4 2" xfId="16672" xr:uid="{1C803CB3-34B7-409F-96A4-0243227CF3F8}"/>
    <cellStyle name="Comma 2 4 3 3 4 2 2" xfId="53180" xr:uid="{BBE75B58-07F2-4C19-9EB4-AECE7E4F1016}"/>
    <cellStyle name="Comma 2 4 3 3 4 2 3" xfId="34926" xr:uid="{B8CD13F4-DA53-4FA4-AEB0-5008628AF66A}"/>
    <cellStyle name="Comma 2 4 3 3 4 3" xfId="13022" xr:uid="{440D41F3-1D0B-4057-8176-6BE233CAC1CB}"/>
    <cellStyle name="Comma 2 4 3 3 4 3 2" xfId="49530" xr:uid="{182CCA2C-1424-4FDB-B774-E4A316B4625C}"/>
    <cellStyle name="Comma 2 4 3 3 4 3 3" xfId="31276" xr:uid="{EA727762-5EC6-4269-AAAE-A0583F191FD7}"/>
    <cellStyle name="Comma 2 4 3 3 4 4" xfId="9372" xr:uid="{0E188B83-EF0C-470C-A0E3-7C1DB6AFB445}"/>
    <cellStyle name="Comma 2 4 3 3 4 4 2" xfId="45880" xr:uid="{58821C8E-0431-4DFE-8CDF-4FB29D505185}"/>
    <cellStyle name="Comma 2 4 3 3 4 4 3" xfId="27626" xr:uid="{2E90F244-4746-4343-9A5B-DE14FE7202AF}"/>
    <cellStyle name="Comma 2 4 3 3 4 5" xfId="5722" xr:uid="{E271BDB7-547A-46D9-8B9C-B0B93C51D598}"/>
    <cellStyle name="Comma 2 4 3 3 4 5 2" xfId="42230" xr:uid="{9252366F-24C0-4F62-8830-2744E633BBDD}"/>
    <cellStyle name="Comma 2 4 3 3 4 5 3" xfId="23976" xr:uid="{2D18E392-551D-4277-A715-80E798AF5E8B}"/>
    <cellStyle name="Comma 2 4 3 3 4 6" xfId="38580" xr:uid="{B12C7115-26EF-4DDE-B584-530C55385749}"/>
    <cellStyle name="Comma 2 4 3 3 4 7" xfId="20326" xr:uid="{4B030864-8701-43F2-929A-C84221944326}"/>
    <cellStyle name="Comma 2 4 3 3 5" xfId="1342" xr:uid="{896E4707-2DAE-411C-8A84-83B6A53CB69F}"/>
    <cellStyle name="Comma 2 4 3 3 5 2" xfId="15942" xr:uid="{2197303E-6FD5-45DF-837C-3F3EBABFBD29}"/>
    <cellStyle name="Comma 2 4 3 3 5 2 2" xfId="52450" xr:uid="{2E8FE541-ED81-419D-93B7-00E0DB289A26}"/>
    <cellStyle name="Comma 2 4 3 3 5 2 3" xfId="34196" xr:uid="{411393F7-2BC8-44F8-B8CC-2D748E554057}"/>
    <cellStyle name="Comma 2 4 3 3 5 3" xfId="12292" xr:uid="{1ECF0261-46D5-4E21-9D65-0E19F4EFA8DF}"/>
    <cellStyle name="Comma 2 4 3 3 5 3 2" xfId="48800" xr:uid="{5101FE04-A24E-4346-A725-A4C84F42235B}"/>
    <cellStyle name="Comma 2 4 3 3 5 3 3" xfId="30546" xr:uid="{9AB69BCE-61E5-4A1B-B94D-DC9EFFA1A83B}"/>
    <cellStyle name="Comma 2 4 3 3 5 4" xfId="8642" xr:uid="{75795400-C98A-402A-8B6D-BAF90E195C91}"/>
    <cellStyle name="Comma 2 4 3 3 5 4 2" xfId="45150" xr:uid="{9488282A-1960-4CAD-A639-A5B14D606224}"/>
    <cellStyle name="Comma 2 4 3 3 5 4 3" xfId="26896" xr:uid="{CEFA40A8-5F70-4690-873B-B957BF5F57E4}"/>
    <cellStyle name="Comma 2 4 3 3 5 5" xfId="4992" xr:uid="{2066CAAD-8B37-4AAA-B2F8-9DAB46D278CE}"/>
    <cellStyle name="Comma 2 4 3 3 5 5 2" xfId="41500" xr:uid="{92F39C0A-D1A4-4683-AB99-8407E6577D7C}"/>
    <cellStyle name="Comma 2 4 3 3 5 5 3" xfId="23246" xr:uid="{0CEB1BF3-E3E1-4D8C-806C-29121D145B15}"/>
    <cellStyle name="Comma 2 4 3 3 5 6" xfId="37850" xr:uid="{248E195A-6272-4BA9-AB79-26EFB31FAE91}"/>
    <cellStyle name="Comma 2 4 3 3 5 7" xfId="19596" xr:uid="{B9EBF858-E3AC-4FEE-A0A8-1852C4FFE968}"/>
    <cellStyle name="Comma 2 4 3 3 6" xfId="15212" xr:uid="{528B0C90-C7DD-40F4-8E03-A354693007DE}"/>
    <cellStyle name="Comma 2 4 3 3 6 2" xfId="51720" xr:uid="{DE10247E-DFEA-457D-85FB-7E5048CD4C3B}"/>
    <cellStyle name="Comma 2 4 3 3 6 3" xfId="33466" xr:uid="{934385B0-68A1-4959-9021-9B5F054A8FCC}"/>
    <cellStyle name="Comma 2 4 3 3 7" xfId="11562" xr:uid="{583D8448-0030-4B23-8855-CD024F0DB4E3}"/>
    <cellStyle name="Comma 2 4 3 3 7 2" xfId="48070" xr:uid="{A10CF74B-A7D6-4E39-98DA-A52C9CDF5D53}"/>
    <cellStyle name="Comma 2 4 3 3 7 3" xfId="29816" xr:uid="{E8C6DC2F-B85D-410B-86C5-54CE82EDE28A}"/>
    <cellStyle name="Comma 2 4 3 3 8" xfId="7912" xr:uid="{67EC9ECF-669F-400B-BDF3-383675F0CBB0}"/>
    <cellStyle name="Comma 2 4 3 3 8 2" xfId="44420" xr:uid="{7C41D158-DED5-47A8-9DF8-570CCC9A2C9D}"/>
    <cellStyle name="Comma 2 4 3 3 8 3" xfId="26166" xr:uid="{0DC7375D-CF66-4F15-897B-370149C958F7}"/>
    <cellStyle name="Comma 2 4 3 3 9" xfId="4262" xr:uid="{73894C63-2A73-407A-B1C1-7514FC77086B}"/>
    <cellStyle name="Comma 2 4 3 3 9 2" xfId="40770" xr:uid="{F2C0021B-0EC0-414D-9AB0-0A7B27C6C3C1}"/>
    <cellStyle name="Comma 2 4 3 3 9 3" xfId="22516" xr:uid="{234BB2F9-58C1-4D10-BFA6-B0FCB3E9E8F8}"/>
    <cellStyle name="Comma 2 4 3 4" xfId="508" xr:uid="{EE123D1A-84FF-467F-BE66-948D5F5E98C2}"/>
    <cellStyle name="Comma 2 4 3 4 10" xfId="37016" xr:uid="{1BACA623-9CD3-4B4C-8902-4FF3327B3430}"/>
    <cellStyle name="Comma 2 4 3 4 11" xfId="18762" xr:uid="{2D52F787-9DBE-4C74-91E8-2A8C539FE010}"/>
    <cellStyle name="Comma 2 4 3 4 2" xfId="3428" xr:uid="{3B01D134-3CEF-41AA-9D2E-8C52A02107CF}"/>
    <cellStyle name="Comma 2 4 3 4 2 2" xfId="18028" xr:uid="{0BA063AB-08D8-4434-BFDA-78803AB066ED}"/>
    <cellStyle name="Comma 2 4 3 4 2 2 2" xfId="54536" xr:uid="{26FE8466-504B-4946-8E97-771B8CBDD37B}"/>
    <cellStyle name="Comma 2 4 3 4 2 2 3" xfId="36282" xr:uid="{7162F117-9987-44DC-AD9F-5EB45B006A07}"/>
    <cellStyle name="Comma 2 4 3 4 2 3" xfId="14378" xr:uid="{14B0373A-2FD7-474E-A72C-670F3A1512D7}"/>
    <cellStyle name="Comma 2 4 3 4 2 3 2" xfId="50886" xr:uid="{4387794F-3FA7-4854-898E-C31719B1580E}"/>
    <cellStyle name="Comma 2 4 3 4 2 3 3" xfId="32632" xr:uid="{D5FABA17-41DD-4564-86C6-6C2C8E232AC9}"/>
    <cellStyle name="Comma 2 4 3 4 2 4" xfId="10728" xr:uid="{D8639EB2-99F7-4EE0-882A-3A2398AC12B2}"/>
    <cellStyle name="Comma 2 4 3 4 2 4 2" xfId="47236" xr:uid="{A07EFD09-FF57-472B-9479-4F89E9BA96E9}"/>
    <cellStyle name="Comma 2 4 3 4 2 4 3" xfId="28982" xr:uid="{B5785AC5-5EA0-49A4-A208-612B8FCEB007}"/>
    <cellStyle name="Comma 2 4 3 4 2 5" xfId="7078" xr:uid="{A0AD612D-832F-47F6-849A-3E5A0BFEEC1E}"/>
    <cellStyle name="Comma 2 4 3 4 2 5 2" xfId="43586" xr:uid="{A234E497-F103-40AB-A184-8378D80ACF30}"/>
    <cellStyle name="Comma 2 4 3 4 2 5 3" xfId="25332" xr:uid="{4AF669A7-57E9-4163-8520-11BD59317E6A}"/>
    <cellStyle name="Comma 2 4 3 4 2 6" xfId="39936" xr:uid="{D15162C6-FD95-4335-9D1D-22B387F73A77}"/>
    <cellStyle name="Comma 2 4 3 4 2 7" xfId="21682" xr:uid="{0DA01A61-E773-46AD-BE8D-523EBC070007}"/>
    <cellStyle name="Comma 2 4 3 4 3" xfId="2698" xr:uid="{DED8B05F-B025-4CC6-AF2C-23EA1D0C5AA6}"/>
    <cellStyle name="Comma 2 4 3 4 3 2" xfId="17298" xr:uid="{250492A5-31FD-44B9-B4D3-FEAC97B9C55A}"/>
    <cellStyle name="Comma 2 4 3 4 3 2 2" xfId="53806" xr:uid="{5CA49DD2-1EE3-420E-A918-BF51E9F664C4}"/>
    <cellStyle name="Comma 2 4 3 4 3 2 3" xfId="35552" xr:uid="{955DF40F-CFC0-4F10-85CE-6EA7897A4C76}"/>
    <cellStyle name="Comma 2 4 3 4 3 3" xfId="13648" xr:uid="{FC53684A-33D9-4E42-A6AB-642C2FED32DA}"/>
    <cellStyle name="Comma 2 4 3 4 3 3 2" xfId="50156" xr:uid="{89C278CA-E528-4812-9798-796FD1BE91C5}"/>
    <cellStyle name="Comma 2 4 3 4 3 3 3" xfId="31902" xr:uid="{B528CE95-984A-4940-A48F-48BD1551130D}"/>
    <cellStyle name="Comma 2 4 3 4 3 4" xfId="9998" xr:uid="{FC1DEEBC-6577-4A70-99DC-5C31B72AEAE9}"/>
    <cellStyle name="Comma 2 4 3 4 3 4 2" xfId="46506" xr:uid="{5F467382-52C3-4D20-9F9E-8CEF6C50AB70}"/>
    <cellStyle name="Comma 2 4 3 4 3 4 3" xfId="28252" xr:uid="{4D971EA4-3937-4BFC-87F8-FC0081123F47}"/>
    <cellStyle name="Comma 2 4 3 4 3 5" xfId="6348" xr:uid="{30AB1966-2D05-4347-9EA9-7D92ACDB88B3}"/>
    <cellStyle name="Comma 2 4 3 4 3 5 2" xfId="42856" xr:uid="{CD720893-BF75-4C94-997A-A2AD0D0F2FA9}"/>
    <cellStyle name="Comma 2 4 3 4 3 5 3" xfId="24602" xr:uid="{BB6C8444-D53F-4AC6-8DA8-D06E4C65AD4A}"/>
    <cellStyle name="Comma 2 4 3 4 3 6" xfId="39206" xr:uid="{5F949841-CB11-47A8-9B30-42D3CDFC9E53}"/>
    <cellStyle name="Comma 2 4 3 4 3 7" xfId="20952" xr:uid="{F864AFD6-A3A1-426F-9DA9-FBB55AC309A4}"/>
    <cellStyle name="Comma 2 4 3 4 4" xfId="1968" xr:uid="{5402689D-1BBA-4DE9-A1ED-1DE837D37AAF}"/>
    <cellStyle name="Comma 2 4 3 4 4 2" xfId="16568" xr:uid="{C4C6239E-B71A-4E84-89C4-F3E64583B680}"/>
    <cellStyle name="Comma 2 4 3 4 4 2 2" xfId="53076" xr:uid="{1EE849CC-ADFA-4CEE-A504-225EA91D9A76}"/>
    <cellStyle name="Comma 2 4 3 4 4 2 3" xfId="34822" xr:uid="{BE10EC6A-72F2-42B3-ADEA-2775ED1C2A03}"/>
    <cellStyle name="Comma 2 4 3 4 4 3" xfId="12918" xr:uid="{887E6B8F-FBC5-4FC4-90A0-4C766E819C00}"/>
    <cellStyle name="Comma 2 4 3 4 4 3 2" xfId="49426" xr:uid="{14E5CD73-AD06-4C53-A7F2-32F41F6F9864}"/>
    <cellStyle name="Comma 2 4 3 4 4 3 3" xfId="31172" xr:uid="{178C98A7-44FA-4EB4-813B-8099D342AD10}"/>
    <cellStyle name="Comma 2 4 3 4 4 4" xfId="9268" xr:uid="{4572C6BB-439F-4AF1-B1E4-CFE4AE97CFED}"/>
    <cellStyle name="Comma 2 4 3 4 4 4 2" xfId="45776" xr:uid="{A584F345-5960-4645-A735-20DCCAD3CC72}"/>
    <cellStyle name="Comma 2 4 3 4 4 4 3" xfId="27522" xr:uid="{260E0E2B-8CB7-4B5D-830D-7930085AC691}"/>
    <cellStyle name="Comma 2 4 3 4 4 5" xfId="5618" xr:uid="{03CBC317-DC1E-48CA-A1CB-D84C1BA80438}"/>
    <cellStyle name="Comma 2 4 3 4 4 5 2" xfId="42126" xr:uid="{AF54AC39-B105-4662-B8C1-6A769AB51459}"/>
    <cellStyle name="Comma 2 4 3 4 4 5 3" xfId="23872" xr:uid="{69343D7A-381C-4406-AEA9-C50256924FEE}"/>
    <cellStyle name="Comma 2 4 3 4 4 6" xfId="38476" xr:uid="{2F3B83E0-FD1C-475F-BD95-D80F0D5CE120}"/>
    <cellStyle name="Comma 2 4 3 4 4 7" xfId="20222" xr:uid="{D2C860BD-B2BA-455B-9912-4376A61697EA}"/>
    <cellStyle name="Comma 2 4 3 4 5" xfId="1238" xr:uid="{C32E4853-2ECF-422A-A9CB-EE7207A89ECD}"/>
    <cellStyle name="Comma 2 4 3 4 5 2" xfId="15838" xr:uid="{CB6BBCE4-47A3-4729-976F-424C2EEEF993}"/>
    <cellStyle name="Comma 2 4 3 4 5 2 2" xfId="52346" xr:uid="{F45156B1-F695-4ABF-8916-CAF5FBBBFB4E}"/>
    <cellStyle name="Comma 2 4 3 4 5 2 3" xfId="34092" xr:uid="{B7CE588E-888E-4932-9C88-79EF3BA8F603}"/>
    <cellStyle name="Comma 2 4 3 4 5 3" xfId="12188" xr:uid="{B346437C-AE32-427F-A20D-B2A9C269F668}"/>
    <cellStyle name="Comma 2 4 3 4 5 3 2" xfId="48696" xr:uid="{D1B92C4D-C8D9-4A4C-8F0B-DE15C83FAE3C}"/>
    <cellStyle name="Comma 2 4 3 4 5 3 3" xfId="30442" xr:uid="{52C2FEF5-DB89-479E-8523-8A782ECEB2A2}"/>
    <cellStyle name="Comma 2 4 3 4 5 4" xfId="8538" xr:uid="{BC105C8C-7242-4D83-A150-C3839DF5A8FA}"/>
    <cellStyle name="Comma 2 4 3 4 5 4 2" xfId="45046" xr:uid="{E2A8A636-656E-459F-A1F7-0E20A2EBB2B2}"/>
    <cellStyle name="Comma 2 4 3 4 5 4 3" xfId="26792" xr:uid="{AF17AFDE-99B0-4918-8F3B-E6C27369CC5F}"/>
    <cellStyle name="Comma 2 4 3 4 5 5" xfId="4888" xr:uid="{5F9210DC-CF71-410B-A6EC-74DFDF85E73C}"/>
    <cellStyle name="Comma 2 4 3 4 5 5 2" xfId="41396" xr:uid="{D825532E-07A5-421B-86C4-88E5FD6DDDD1}"/>
    <cellStyle name="Comma 2 4 3 4 5 5 3" xfId="23142" xr:uid="{8A6AC7CA-A281-4BD5-9FAB-95BF525622D2}"/>
    <cellStyle name="Comma 2 4 3 4 5 6" xfId="37746" xr:uid="{33B3C476-C3D2-4462-BCD2-2E813214355E}"/>
    <cellStyle name="Comma 2 4 3 4 5 7" xfId="19492" xr:uid="{C5F58420-C9B5-497A-BE5D-256A0A425620}"/>
    <cellStyle name="Comma 2 4 3 4 6" xfId="15108" xr:uid="{212CB1F7-0F78-4FC9-8303-8A086FAC40E4}"/>
    <cellStyle name="Comma 2 4 3 4 6 2" xfId="51616" xr:uid="{8E501D53-0085-440E-A978-4E7495F04CD9}"/>
    <cellStyle name="Comma 2 4 3 4 6 3" xfId="33362" xr:uid="{B540ECCF-A9B4-4251-A74F-56E67FD5F889}"/>
    <cellStyle name="Comma 2 4 3 4 7" xfId="11458" xr:uid="{BC507C50-8C72-4C14-8C88-B803E6EDD4C8}"/>
    <cellStyle name="Comma 2 4 3 4 7 2" xfId="47966" xr:uid="{861178DB-1DB7-497A-8C9D-C080D057D250}"/>
    <cellStyle name="Comma 2 4 3 4 7 3" xfId="29712" xr:uid="{DD7FAEE9-0CC7-4EDB-B68C-D7E7CE901003}"/>
    <cellStyle name="Comma 2 4 3 4 8" xfId="7808" xr:uid="{9BE19315-86A9-4353-910F-A4EAC3ABC0A7}"/>
    <cellStyle name="Comma 2 4 3 4 8 2" xfId="44316" xr:uid="{EA0E4205-6221-4626-99A0-2AE729729C38}"/>
    <cellStyle name="Comma 2 4 3 4 8 3" xfId="26062" xr:uid="{B601AE89-02C1-41B9-BFF4-A7CF425F0A08}"/>
    <cellStyle name="Comma 2 4 3 4 9" xfId="4158" xr:uid="{EBCAB36A-86D0-44C6-BE01-C0F3FF3A0F5A}"/>
    <cellStyle name="Comma 2 4 3 4 9 2" xfId="40666" xr:uid="{D363948F-37CA-4877-8A5C-EAE05F3BDFAE}"/>
    <cellStyle name="Comma 2 4 3 4 9 3" xfId="22412" xr:uid="{8FA011E8-725E-4191-AC31-AB22A7AE1FE6}"/>
    <cellStyle name="Comma 2 4 3 5" xfId="404" xr:uid="{E1D8E015-6F30-45AC-B343-DFA7996C2B78}"/>
    <cellStyle name="Comma 2 4 3 5 10" xfId="36912" xr:uid="{3D68F117-E55F-4A2C-BF56-F84084E23740}"/>
    <cellStyle name="Comma 2 4 3 5 11" xfId="18658" xr:uid="{C434F0D1-7AF7-4F93-BBD1-AA5CA9D4E034}"/>
    <cellStyle name="Comma 2 4 3 5 2" xfId="3324" xr:uid="{4F607972-7EDC-4F4B-8F69-F85FB509EBD2}"/>
    <cellStyle name="Comma 2 4 3 5 2 2" xfId="17924" xr:uid="{A779FADC-3708-44AD-AFA8-4360456AAB1F}"/>
    <cellStyle name="Comma 2 4 3 5 2 2 2" xfId="54432" xr:uid="{49380C2F-1583-42C8-ABB5-282C4F6800D0}"/>
    <cellStyle name="Comma 2 4 3 5 2 2 3" xfId="36178" xr:uid="{2E2F61FF-8B80-4D21-96A5-9AFE2B7F16A0}"/>
    <cellStyle name="Comma 2 4 3 5 2 3" xfId="14274" xr:uid="{040B996C-108B-4A33-A03A-8DB77CA4234C}"/>
    <cellStyle name="Comma 2 4 3 5 2 3 2" xfId="50782" xr:uid="{5CEBCE1B-76EE-42E6-9992-4B4A20B933A9}"/>
    <cellStyle name="Comma 2 4 3 5 2 3 3" xfId="32528" xr:uid="{96AF4A02-6BD4-4F10-B256-2420B65417C3}"/>
    <cellStyle name="Comma 2 4 3 5 2 4" xfId="10624" xr:uid="{8E71A08E-4301-4AF5-A3A7-4805AAFCF417}"/>
    <cellStyle name="Comma 2 4 3 5 2 4 2" xfId="47132" xr:uid="{16C37FC4-C306-4210-8B0E-250389AE9EFE}"/>
    <cellStyle name="Comma 2 4 3 5 2 4 3" xfId="28878" xr:uid="{056478B4-A345-47C2-94D8-CF407FC64304}"/>
    <cellStyle name="Comma 2 4 3 5 2 5" xfId="6974" xr:uid="{FBC9A4D5-CA15-4B37-B88F-EF306A4C13AC}"/>
    <cellStyle name="Comma 2 4 3 5 2 5 2" xfId="43482" xr:uid="{68D886DE-D55E-4F1C-BEFC-591D0E1A5394}"/>
    <cellStyle name="Comma 2 4 3 5 2 5 3" xfId="25228" xr:uid="{2759B645-F375-4A5D-87EF-EC43AC5DB7EF}"/>
    <cellStyle name="Comma 2 4 3 5 2 6" xfId="39832" xr:uid="{42523ABD-D4AD-4FD7-A0C2-F4734FD5F0E4}"/>
    <cellStyle name="Comma 2 4 3 5 2 7" xfId="21578" xr:uid="{31152476-51AC-4169-86B8-9E85CDDF8251}"/>
    <cellStyle name="Comma 2 4 3 5 3" xfId="2594" xr:uid="{300C03B6-DD65-4E07-832F-A9472874EEC1}"/>
    <cellStyle name="Comma 2 4 3 5 3 2" xfId="17194" xr:uid="{9EAC34C1-40D5-42F2-8824-1BE672BE3348}"/>
    <cellStyle name="Comma 2 4 3 5 3 2 2" xfId="53702" xr:uid="{2A0B5DEB-CCC2-4BE8-B7FA-9B85B7C986A0}"/>
    <cellStyle name="Comma 2 4 3 5 3 2 3" xfId="35448" xr:uid="{A279F3D3-F879-4658-8339-BCF48A484C4F}"/>
    <cellStyle name="Comma 2 4 3 5 3 3" xfId="13544" xr:uid="{176BACD9-4BF5-4D48-AE05-AAE9A3889FB0}"/>
    <cellStyle name="Comma 2 4 3 5 3 3 2" xfId="50052" xr:uid="{CA9C309A-3E7F-4DD0-81A5-62A4ED8BA78E}"/>
    <cellStyle name="Comma 2 4 3 5 3 3 3" xfId="31798" xr:uid="{0BE2BC05-F215-4432-8F70-325B0FF928A2}"/>
    <cellStyle name="Comma 2 4 3 5 3 4" xfId="9894" xr:uid="{DB732ECF-C005-4DAF-8369-C92938DEBF2B}"/>
    <cellStyle name="Comma 2 4 3 5 3 4 2" xfId="46402" xr:uid="{FF1B38A2-3434-4FCE-BF78-A52A69B653A2}"/>
    <cellStyle name="Comma 2 4 3 5 3 4 3" xfId="28148" xr:uid="{1F6BA92E-9C9E-444D-BAD6-3E79AB752FA3}"/>
    <cellStyle name="Comma 2 4 3 5 3 5" xfId="6244" xr:uid="{641E6101-E454-4BB0-AAC2-D8873A4792DC}"/>
    <cellStyle name="Comma 2 4 3 5 3 5 2" xfId="42752" xr:uid="{A8BE7705-C687-4966-BF65-47FB40A5B20A}"/>
    <cellStyle name="Comma 2 4 3 5 3 5 3" xfId="24498" xr:uid="{371AF9FD-BE6D-498E-89B8-E97C8A697DF1}"/>
    <cellStyle name="Comma 2 4 3 5 3 6" xfId="39102" xr:uid="{A5B97AD7-71EB-439B-9B57-DDA48887882D}"/>
    <cellStyle name="Comma 2 4 3 5 3 7" xfId="20848" xr:uid="{459F0BA1-274E-4954-9811-2A5B9220C72A}"/>
    <cellStyle name="Comma 2 4 3 5 4" xfId="1864" xr:uid="{4A12767C-9B54-404D-8D43-E9E38538A831}"/>
    <cellStyle name="Comma 2 4 3 5 4 2" xfId="16464" xr:uid="{04827967-B190-44F9-992F-CD0FF9113C23}"/>
    <cellStyle name="Comma 2 4 3 5 4 2 2" xfId="52972" xr:uid="{FB8078F9-1982-487D-885F-7025E4C930FA}"/>
    <cellStyle name="Comma 2 4 3 5 4 2 3" xfId="34718" xr:uid="{D705ACB3-DDDA-436C-9843-5AAAE67D8ADE}"/>
    <cellStyle name="Comma 2 4 3 5 4 3" xfId="12814" xr:uid="{329460D8-0444-4E91-A65E-9D5B6EB144A9}"/>
    <cellStyle name="Comma 2 4 3 5 4 3 2" xfId="49322" xr:uid="{D92FCA20-7661-425B-A3D8-52E5A2F98D32}"/>
    <cellStyle name="Comma 2 4 3 5 4 3 3" xfId="31068" xr:uid="{8285269A-03BF-4CEC-BBDB-736AC66CFBB8}"/>
    <cellStyle name="Comma 2 4 3 5 4 4" xfId="9164" xr:uid="{019DC3E5-2F34-44F0-97E3-CCC76010AF1A}"/>
    <cellStyle name="Comma 2 4 3 5 4 4 2" xfId="45672" xr:uid="{CD62BF44-B6A1-4295-900D-EBA5D7ACDD2F}"/>
    <cellStyle name="Comma 2 4 3 5 4 4 3" xfId="27418" xr:uid="{CE2D72F0-DF0C-4287-A6A2-F2A94FE95FFA}"/>
    <cellStyle name="Comma 2 4 3 5 4 5" xfId="5514" xr:uid="{8F3E5272-F73E-4284-8FBF-FAEF0B80EA79}"/>
    <cellStyle name="Comma 2 4 3 5 4 5 2" xfId="42022" xr:uid="{5F7D348B-4177-475E-B8EC-6017549B3468}"/>
    <cellStyle name="Comma 2 4 3 5 4 5 3" xfId="23768" xr:uid="{6027F1F8-B2AE-4CA3-B991-53E36119DD06}"/>
    <cellStyle name="Comma 2 4 3 5 4 6" xfId="38372" xr:uid="{D39A60AD-A7FE-4936-A720-352AB9F413A7}"/>
    <cellStyle name="Comma 2 4 3 5 4 7" xfId="20118" xr:uid="{F0E55DD8-9BFC-45AA-B0E7-1CCBE537FB93}"/>
    <cellStyle name="Comma 2 4 3 5 5" xfId="1134" xr:uid="{79F0ECF1-ADF2-40A7-BAD1-2C589E964BCA}"/>
    <cellStyle name="Comma 2 4 3 5 5 2" xfId="15734" xr:uid="{A50793FB-2788-495E-B24C-5EEA2BE00535}"/>
    <cellStyle name="Comma 2 4 3 5 5 2 2" xfId="52242" xr:uid="{E5165462-91A7-4558-80B8-8BA2F708E72A}"/>
    <cellStyle name="Comma 2 4 3 5 5 2 3" xfId="33988" xr:uid="{71CF3FC3-48B5-4E58-9ECF-C582EA638BD5}"/>
    <cellStyle name="Comma 2 4 3 5 5 3" xfId="12084" xr:uid="{0C3A7EE8-5465-41F8-B545-8C8AD3F845D6}"/>
    <cellStyle name="Comma 2 4 3 5 5 3 2" xfId="48592" xr:uid="{0218F897-0F09-466D-ACBF-798C95212D51}"/>
    <cellStyle name="Comma 2 4 3 5 5 3 3" xfId="30338" xr:uid="{FEE0C444-6196-4EF8-A30F-5DFCA640339E}"/>
    <cellStyle name="Comma 2 4 3 5 5 4" xfId="8434" xr:uid="{DAE46DE3-28D1-4EFF-9728-CE1121D459EE}"/>
    <cellStyle name="Comma 2 4 3 5 5 4 2" xfId="44942" xr:uid="{F66E3AAA-DBCC-4CBE-8CDE-0C55A6782476}"/>
    <cellStyle name="Comma 2 4 3 5 5 4 3" xfId="26688" xr:uid="{56D26AE5-3770-469B-B190-E9DE1D032BB1}"/>
    <cellStyle name="Comma 2 4 3 5 5 5" xfId="4784" xr:uid="{5C72D1D0-BE93-4BC5-98F3-6473A318378C}"/>
    <cellStyle name="Comma 2 4 3 5 5 5 2" xfId="41292" xr:uid="{876743C7-3F5A-4673-8DEC-DAF9F71943AC}"/>
    <cellStyle name="Comma 2 4 3 5 5 5 3" xfId="23038" xr:uid="{6604973E-FD70-4103-9B6F-CC6C72B7BCA2}"/>
    <cellStyle name="Comma 2 4 3 5 5 6" xfId="37642" xr:uid="{B1D9921A-B46B-4421-8785-151CA6618829}"/>
    <cellStyle name="Comma 2 4 3 5 5 7" xfId="19388" xr:uid="{0A36C923-450A-4464-8BDC-E4E405C5D21F}"/>
    <cellStyle name="Comma 2 4 3 5 6" xfId="15004" xr:uid="{A7954471-7610-48DE-8FD8-D8ED0C12DE6B}"/>
    <cellStyle name="Comma 2 4 3 5 6 2" xfId="51512" xr:uid="{4DFF87F0-34FA-42CD-AF2D-EBF140AB667E}"/>
    <cellStyle name="Comma 2 4 3 5 6 3" xfId="33258" xr:uid="{4204CDF8-BAEA-47E8-8F65-2104B16E5A78}"/>
    <cellStyle name="Comma 2 4 3 5 7" xfId="11354" xr:uid="{EE6E56D2-1053-48BC-9F40-4F3CA3AA8CAE}"/>
    <cellStyle name="Comma 2 4 3 5 7 2" xfId="47862" xr:uid="{D66A2CE6-B2FB-47F7-9EE6-18F3F55B8332}"/>
    <cellStyle name="Comma 2 4 3 5 7 3" xfId="29608" xr:uid="{1D325C77-9EF9-4590-AEC4-9960805C4CF4}"/>
    <cellStyle name="Comma 2 4 3 5 8" xfId="7704" xr:uid="{26FC0344-C346-4DA5-8064-3D9E72B99F84}"/>
    <cellStyle name="Comma 2 4 3 5 8 2" xfId="44212" xr:uid="{5C9B1CE7-1AF1-4617-BEDC-8E399E975CD9}"/>
    <cellStyle name="Comma 2 4 3 5 8 3" xfId="25958" xr:uid="{5C174912-4872-47DC-9003-F6C3F6B11988}"/>
    <cellStyle name="Comma 2 4 3 5 9" xfId="4054" xr:uid="{B67F21B8-8303-451F-A338-EC003C0A78B5}"/>
    <cellStyle name="Comma 2 4 3 5 9 2" xfId="40562" xr:uid="{3C69A37F-41F4-4AD4-8120-FBB9E81B7B34}"/>
    <cellStyle name="Comma 2 4 3 5 9 3" xfId="22308" xr:uid="{C7E34799-5923-4DAE-B90C-48F6B035B17F}"/>
    <cellStyle name="Comma 2 4 3 6" xfId="300" xr:uid="{E0B04116-1C56-4C38-A12E-D53BA870A153}"/>
    <cellStyle name="Comma 2 4 3 6 10" xfId="36808" xr:uid="{774DFAE3-4718-4664-8558-5978A0563424}"/>
    <cellStyle name="Comma 2 4 3 6 11" xfId="18554" xr:uid="{A9228929-A564-45B4-BA70-6DCDF0148EBF}"/>
    <cellStyle name="Comma 2 4 3 6 2" xfId="3220" xr:uid="{A935C1B4-A440-4B9D-A302-27FBCD7A6BF1}"/>
    <cellStyle name="Comma 2 4 3 6 2 2" xfId="17820" xr:uid="{224B8BF0-27EC-49BC-8C62-8A96FDC1C8C6}"/>
    <cellStyle name="Comma 2 4 3 6 2 2 2" xfId="54328" xr:uid="{F2B41804-84A9-4C5E-B8C4-5002E1DE9CE6}"/>
    <cellStyle name="Comma 2 4 3 6 2 2 3" xfId="36074" xr:uid="{6CC54D81-88F5-423F-B7E0-758B671A0028}"/>
    <cellStyle name="Comma 2 4 3 6 2 3" xfId="14170" xr:uid="{713EA9D8-7203-471A-94B0-ACE69BC780FB}"/>
    <cellStyle name="Comma 2 4 3 6 2 3 2" xfId="50678" xr:uid="{0F37A537-BF00-4733-ACEA-F4D71D885517}"/>
    <cellStyle name="Comma 2 4 3 6 2 3 3" xfId="32424" xr:uid="{0300E7EF-682D-497B-AD22-144365C3DCC6}"/>
    <cellStyle name="Comma 2 4 3 6 2 4" xfId="10520" xr:uid="{D8289A92-AAFD-414A-881D-64146EC7486B}"/>
    <cellStyle name="Comma 2 4 3 6 2 4 2" xfId="47028" xr:uid="{A21886F5-5DAF-4C07-8F29-603C48085796}"/>
    <cellStyle name="Comma 2 4 3 6 2 4 3" xfId="28774" xr:uid="{6950EB8D-269C-429F-9CBB-235416F051B6}"/>
    <cellStyle name="Comma 2 4 3 6 2 5" xfId="6870" xr:uid="{D98B302E-657F-401A-BFF3-A1A183307CEC}"/>
    <cellStyle name="Comma 2 4 3 6 2 5 2" xfId="43378" xr:uid="{C2AC260E-98CB-4B3C-888B-F0A3DB1C1FCE}"/>
    <cellStyle name="Comma 2 4 3 6 2 5 3" xfId="25124" xr:uid="{26806BDD-C8CC-4816-9A4E-FF5B7FC3B934}"/>
    <cellStyle name="Comma 2 4 3 6 2 6" xfId="39728" xr:uid="{DCFE7820-265D-4EAB-9D7D-E580552B59D4}"/>
    <cellStyle name="Comma 2 4 3 6 2 7" xfId="21474" xr:uid="{21B82F6F-A736-487D-BC70-0A5C029705BC}"/>
    <cellStyle name="Comma 2 4 3 6 3" xfId="2490" xr:uid="{1E3D0235-B603-469A-B361-AA1C027CFECE}"/>
    <cellStyle name="Comma 2 4 3 6 3 2" xfId="17090" xr:uid="{C62008AB-53ED-462C-9417-B81A8C8A8147}"/>
    <cellStyle name="Comma 2 4 3 6 3 2 2" xfId="53598" xr:uid="{6C5616F1-916D-4189-8516-81CBB16A1DB7}"/>
    <cellStyle name="Comma 2 4 3 6 3 2 3" xfId="35344" xr:uid="{0828E021-82F4-4DB5-8C1D-94EBAE3C5E7B}"/>
    <cellStyle name="Comma 2 4 3 6 3 3" xfId="13440" xr:uid="{2E2F5BB4-9FF5-40F7-B3CE-79C49B2CD346}"/>
    <cellStyle name="Comma 2 4 3 6 3 3 2" xfId="49948" xr:uid="{1B5ED1C5-1A8D-46DF-8DF3-4021D1151429}"/>
    <cellStyle name="Comma 2 4 3 6 3 3 3" xfId="31694" xr:uid="{C2D6D47D-99A4-4A48-88BE-891FEADF46A5}"/>
    <cellStyle name="Comma 2 4 3 6 3 4" xfId="9790" xr:uid="{6DF9E8BB-B77A-4DDD-B905-7630C77A2C1F}"/>
    <cellStyle name="Comma 2 4 3 6 3 4 2" xfId="46298" xr:uid="{358F3944-DB93-4D91-9997-8086D660530D}"/>
    <cellStyle name="Comma 2 4 3 6 3 4 3" xfId="28044" xr:uid="{8F0AD3E0-79AB-4042-BCAA-AC46216DE66B}"/>
    <cellStyle name="Comma 2 4 3 6 3 5" xfId="6140" xr:uid="{1993102E-60FA-4A64-877C-8D48F7CAFA70}"/>
    <cellStyle name="Comma 2 4 3 6 3 5 2" xfId="42648" xr:uid="{877ACA5A-625E-4563-AE23-5350817CACAA}"/>
    <cellStyle name="Comma 2 4 3 6 3 5 3" xfId="24394" xr:uid="{C2DC8DEF-0DA1-45A7-BA9E-F801144A9881}"/>
    <cellStyle name="Comma 2 4 3 6 3 6" xfId="38998" xr:uid="{CD414CE9-0273-4033-9B90-A55C3B168701}"/>
    <cellStyle name="Comma 2 4 3 6 3 7" xfId="20744" xr:uid="{E6C65D39-4274-4461-B7EC-787FB8C49EB5}"/>
    <cellStyle name="Comma 2 4 3 6 4" xfId="1760" xr:uid="{8FB92D5A-57EF-4AC5-944D-7647B78E0C2A}"/>
    <cellStyle name="Comma 2 4 3 6 4 2" xfId="16360" xr:uid="{F893823D-86FA-4B87-A3AF-2D000F2EBBC1}"/>
    <cellStyle name="Comma 2 4 3 6 4 2 2" xfId="52868" xr:uid="{FF9DD0AB-C94F-4512-A8DC-C9CBE47C77B6}"/>
    <cellStyle name="Comma 2 4 3 6 4 2 3" xfId="34614" xr:uid="{C408B46D-0F7A-409C-9E70-A1A3F7193E47}"/>
    <cellStyle name="Comma 2 4 3 6 4 3" xfId="12710" xr:uid="{BA612596-871F-4DA9-9AED-7A9E5C8EEBD4}"/>
    <cellStyle name="Comma 2 4 3 6 4 3 2" xfId="49218" xr:uid="{597DEF38-C4EA-4E81-88D1-20089172D669}"/>
    <cellStyle name="Comma 2 4 3 6 4 3 3" xfId="30964" xr:uid="{B19F5818-DBB6-4D23-B151-BE1154434A1B}"/>
    <cellStyle name="Comma 2 4 3 6 4 4" xfId="9060" xr:uid="{995B8B99-B56F-4F5C-B6CF-BBA60453F87E}"/>
    <cellStyle name="Comma 2 4 3 6 4 4 2" xfId="45568" xr:uid="{603613C0-48DA-4A3A-8149-8033EBE8D571}"/>
    <cellStyle name="Comma 2 4 3 6 4 4 3" xfId="27314" xr:uid="{69DCDB0B-E4D5-4A31-BB8C-385F7FB480DC}"/>
    <cellStyle name="Comma 2 4 3 6 4 5" xfId="5410" xr:uid="{EEA8E0F9-ADBE-4433-8EAC-7BF06F8DB719}"/>
    <cellStyle name="Comma 2 4 3 6 4 5 2" xfId="41918" xr:uid="{83C6EA54-BA50-47E8-89B9-8DC6A84308B8}"/>
    <cellStyle name="Comma 2 4 3 6 4 5 3" xfId="23664" xr:uid="{C9B1FFAC-65FB-4D18-8388-511A68D7E383}"/>
    <cellStyle name="Comma 2 4 3 6 4 6" xfId="38268" xr:uid="{B9D64A34-20FC-4F90-AE6E-0473360894E5}"/>
    <cellStyle name="Comma 2 4 3 6 4 7" xfId="20014" xr:uid="{B74D2AC4-2055-437F-A361-AB5D5B2BCE47}"/>
    <cellStyle name="Comma 2 4 3 6 5" xfId="1030" xr:uid="{FFE91DB6-4A75-4772-843A-57A5037407C1}"/>
    <cellStyle name="Comma 2 4 3 6 5 2" xfId="15630" xr:uid="{BB49076F-22A9-45F1-81B1-E49731EA53AC}"/>
    <cellStyle name="Comma 2 4 3 6 5 2 2" xfId="52138" xr:uid="{94A3B4CF-CDE0-4F1B-A82D-E30AAD035950}"/>
    <cellStyle name="Comma 2 4 3 6 5 2 3" xfId="33884" xr:uid="{89EC5AA0-28E4-460D-99BB-F129BDFEB64A}"/>
    <cellStyle name="Comma 2 4 3 6 5 3" xfId="11980" xr:uid="{9A2BE3B5-771F-4F58-85D7-7B8CBD68D2A0}"/>
    <cellStyle name="Comma 2 4 3 6 5 3 2" xfId="48488" xr:uid="{EAE6F5C2-E535-48E6-8844-0B59A7070AA4}"/>
    <cellStyle name="Comma 2 4 3 6 5 3 3" xfId="30234" xr:uid="{2C79631B-84A3-441A-B6B2-24C7C7C2A35B}"/>
    <cellStyle name="Comma 2 4 3 6 5 4" xfId="8330" xr:uid="{953B3A64-E87B-4EBC-A52C-CEE94194F4D0}"/>
    <cellStyle name="Comma 2 4 3 6 5 4 2" xfId="44838" xr:uid="{24B8FACC-956C-4087-AFAC-5EE258DB521F}"/>
    <cellStyle name="Comma 2 4 3 6 5 4 3" xfId="26584" xr:uid="{F30C3EC5-C1D9-41D9-9862-90A1CE8BD14D}"/>
    <cellStyle name="Comma 2 4 3 6 5 5" xfId="4680" xr:uid="{2AFDD091-013A-4FF8-9B95-1F44533BB773}"/>
    <cellStyle name="Comma 2 4 3 6 5 5 2" xfId="41188" xr:uid="{0948DF72-E427-46AF-889B-0E2E95BAD315}"/>
    <cellStyle name="Comma 2 4 3 6 5 5 3" xfId="22934" xr:uid="{0F9C44EE-6B2E-4BE8-B61E-DC2E347DDB5A}"/>
    <cellStyle name="Comma 2 4 3 6 5 6" xfId="37538" xr:uid="{E6CE6D63-C3F8-4CE3-8EF0-68551AE99DB9}"/>
    <cellStyle name="Comma 2 4 3 6 5 7" xfId="19284" xr:uid="{32CEE133-9F0E-4E24-B090-FB3BD999D0F0}"/>
    <cellStyle name="Comma 2 4 3 6 6" xfId="14900" xr:uid="{A8F3754E-CB75-4073-A940-22FB8F2F5571}"/>
    <cellStyle name="Comma 2 4 3 6 6 2" xfId="51408" xr:uid="{7710BE1A-B236-48EF-82E8-8184DFD5FC1D}"/>
    <cellStyle name="Comma 2 4 3 6 6 3" xfId="33154" xr:uid="{346F1A32-7BB9-4E91-B95A-28A613AAAD01}"/>
    <cellStyle name="Comma 2 4 3 6 7" xfId="11250" xr:uid="{80625C1C-C9FB-4293-8FA3-9087AA35B43F}"/>
    <cellStyle name="Comma 2 4 3 6 7 2" xfId="47758" xr:uid="{10707178-96AD-4D0C-85A9-520A9340EE74}"/>
    <cellStyle name="Comma 2 4 3 6 7 3" xfId="29504" xr:uid="{91D23B4E-BB25-4355-AF85-5B4C208C54AF}"/>
    <cellStyle name="Comma 2 4 3 6 8" xfId="7600" xr:uid="{7554B25C-1395-457E-8C0F-659657835747}"/>
    <cellStyle name="Comma 2 4 3 6 8 2" xfId="44108" xr:uid="{0C242B78-D34C-4E5D-9EA2-D27EAF422F1B}"/>
    <cellStyle name="Comma 2 4 3 6 8 3" xfId="25854" xr:uid="{BF77307A-4939-4ED5-896C-EF47120710C1}"/>
    <cellStyle name="Comma 2 4 3 6 9" xfId="3950" xr:uid="{809F1D10-F80B-4A0C-8434-3AF7AFF9477E}"/>
    <cellStyle name="Comma 2 4 3 6 9 2" xfId="40458" xr:uid="{19075F84-BA9B-49C2-93AC-FA582B38A115}"/>
    <cellStyle name="Comma 2 4 3 6 9 3" xfId="22204" xr:uid="{56BA5511-BAD6-407D-AB3D-E8DF2C82D3C3}"/>
    <cellStyle name="Comma 2 4 3 7" xfId="196" xr:uid="{F800AD76-866A-4EB2-B3E4-0CD542E01835}"/>
    <cellStyle name="Comma 2 4 3 7 10" xfId="36704" xr:uid="{B29BC5EE-F2A1-4A81-95B5-D112C9E2703E}"/>
    <cellStyle name="Comma 2 4 3 7 11" xfId="18450" xr:uid="{FD9B4A20-A578-4B05-BDFC-2585051E758E}"/>
    <cellStyle name="Comma 2 4 3 7 2" xfId="3116" xr:uid="{F7945BBF-DD57-493F-9168-93172E810E80}"/>
    <cellStyle name="Comma 2 4 3 7 2 2" xfId="17716" xr:uid="{2819A461-4C95-4102-87FA-AC73CC687ACB}"/>
    <cellStyle name="Comma 2 4 3 7 2 2 2" xfId="54224" xr:uid="{338CFF4D-501D-4D77-8043-2647DBF0583C}"/>
    <cellStyle name="Comma 2 4 3 7 2 2 3" xfId="35970" xr:uid="{5592500F-8D3B-4CC5-85F5-2EFC1B496F97}"/>
    <cellStyle name="Comma 2 4 3 7 2 3" xfId="14066" xr:uid="{37F3AFA2-457F-4D7C-8AA0-26904F9C8BE4}"/>
    <cellStyle name="Comma 2 4 3 7 2 3 2" xfId="50574" xr:uid="{DA12755D-39B1-4F90-AA34-4A51DB296B3E}"/>
    <cellStyle name="Comma 2 4 3 7 2 3 3" xfId="32320" xr:uid="{46612356-E264-4376-81B7-FAFA7D0F6F92}"/>
    <cellStyle name="Comma 2 4 3 7 2 4" xfId="10416" xr:uid="{980247D6-6B0E-49A6-9824-36164135A946}"/>
    <cellStyle name="Comma 2 4 3 7 2 4 2" xfId="46924" xr:uid="{B555177E-141B-48DA-AFD4-74B1A6536F3D}"/>
    <cellStyle name="Comma 2 4 3 7 2 4 3" xfId="28670" xr:uid="{8100B5B5-8034-4712-956E-28B3BE4CAA45}"/>
    <cellStyle name="Comma 2 4 3 7 2 5" xfId="6766" xr:uid="{5A6F8C51-6B1E-44B9-B0F7-E1FE7CC698F3}"/>
    <cellStyle name="Comma 2 4 3 7 2 5 2" xfId="43274" xr:uid="{5FC2FB03-57F3-41C3-9E7B-E522E9548C54}"/>
    <cellStyle name="Comma 2 4 3 7 2 5 3" xfId="25020" xr:uid="{99D2A749-4249-4767-9C45-052755C1FC9F}"/>
    <cellStyle name="Comma 2 4 3 7 2 6" xfId="39624" xr:uid="{1B4C7CF9-92F2-4007-986E-C42ACFD29B17}"/>
    <cellStyle name="Comma 2 4 3 7 2 7" xfId="21370" xr:uid="{DF0707E0-DB65-4F1F-BFDA-345ACC99B36F}"/>
    <cellStyle name="Comma 2 4 3 7 3" xfId="2386" xr:uid="{22705655-26A9-47AC-B837-FE5D3BD3C5BF}"/>
    <cellStyle name="Comma 2 4 3 7 3 2" xfId="16986" xr:uid="{D57B716F-E008-46BC-806B-C103FFB0BBED}"/>
    <cellStyle name="Comma 2 4 3 7 3 2 2" xfId="53494" xr:uid="{36A59188-9CDB-4DD9-A295-5D814E9A2E48}"/>
    <cellStyle name="Comma 2 4 3 7 3 2 3" xfId="35240" xr:uid="{E00DA2C6-6110-45A3-8F35-83CCE6566EC8}"/>
    <cellStyle name="Comma 2 4 3 7 3 3" xfId="13336" xr:uid="{DA688427-68D2-449D-9DD7-41766C6E6788}"/>
    <cellStyle name="Comma 2 4 3 7 3 3 2" xfId="49844" xr:uid="{B22E85A8-2542-4B01-8AF3-D5F524DF1F77}"/>
    <cellStyle name="Comma 2 4 3 7 3 3 3" xfId="31590" xr:uid="{24B6E126-6A2A-456B-8AA2-FAA84318A1E5}"/>
    <cellStyle name="Comma 2 4 3 7 3 4" xfId="9686" xr:uid="{02EC0A10-46C5-4A1F-AEC0-28326FC12295}"/>
    <cellStyle name="Comma 2 4 3 7 3 4 2" xfId="46194" xr:uid="{213E903A-A5B9-4A2D-B1FC-2CCDA239FB0F}"/>
    <cellStyle name="Comma 2 4 3 7 3 4 3" xfId="27940" xr:uid="{DC98C565-3454-43A0-ACB9-2A0DF3EFEA09}"/>
    <cellStyle name="Comma 2 4 3 7 3 5" xfId="6036" xr:uid="{F39069F0-837F-4E7E-B209-5A87BC258D7A}"/>
    <cellStyle name="Comma 2 4 3 7 3 5 2" xfId="42544" xr:uid="{F2A0C92E-D1FD-4584-9F7A-D61161571909}"/>
    <cellStyle name="Comma 2 4 3 7 3 5 3" xfId="24290" xr:uid="{FCAE1F60-6EE3-40CF-9E94-DA1C11F97D70}"/>
    <cellStyle name="Comma 2 4 3 7 3 6" xfId="38894" xr:uid="{EDA34D10-0DC6-4F23-98F3-80FE6A467167}"/>
    <cellStyle name="Comma 2 4 3 7 3 7" xfId="20640" xr:uid="{BEEA4B05-60EC-472C-B47F-2460010CCFEE}"/>
    <cellStyle name="Comma 2 4 3 7 4" xfId="1656" xr:uid="{C5911480-A85B-41B8-905A-1C7EE2D578E9}"/>
    <cellStyle name="Comma 2 4 3 7 4 2" xfId="16256" xr:uid="{5391F37C-CED3-4611-8C9F-9F38D0EDDDF9}"/>
    <cellStyle name="Comma 2 4 3 7 4 2 2" xfId="52764" xr:uid="{7B6B49A8-2699-4090-B7A5-5C5993C83B2F}"/>
    <cellStyle name="Comma 2 4 3 7 4 2 3" xfId="34510" xr:uid="{FFF75C23-E3B8-43A3-B941-02FCCBC26CAB}"/>
    <cellStyle name="Comma 2 4 3 7 4 3" xfId="12606" xr:uid="{6FC930BA-BDC9-4754-98DE-310686B36B8F}"/>
    <cellStyle name="Comma 2 4 3 7 4 3 2" xfId="49114" xr:uid="{77139C11-86C5-4E0D-9486-B827710EDD82}"/>
    <cellStyle name="Comma 2 4 3 7 4 3 3" xfId="30860" xr:uid="{5D40F8B8-F242-42F7-8730-F42E3EF7B03B}"/>
    <cellStyle name="Comma 2 4 3 7 4 4" xfId="8956" xr:uid="{0E8B9456-BE7F-439A-AD07-CC6619D8356A}"/>
    <cellStyle name="Comma 2 4 3 7 4 4 2" xfId="45464" xr:uid="{E7845273-D3E6-4E4C-B391-FCF846A0E410}"/>
    <cellStyle name="Comma 2 4 3 7 4 4 3" xfId="27210" xr:uid="{D8A3106B-4A9B-4CEB-A8C9-93349CAE8468}"/>
    <cellStyle name="Comma 2 4 3 7 4 5" xfId="5306" xr:uid="{00B66343-B4B2-4754-BE47-D0E7083BB782}"/>
    <cellStyle name="Comma 2 4 3 7 4 5 2" xfId="41814" xr:uid="{CEC3853A-6F78-48C5-A40A-0286872A8413}"/>
    <cellStyle name="Comma 2 4 3 7 4 5 3" xfId="23560" xr:uid="{7197CBF4-CEFF-41E9-BAD1-E34967817538}"/>
    <cellStyle name="Comma 2 4 3 7 4 6" xfId="38164" xr:uid="{8D7EC9F2-F228-48E9-A57C-DB3DCF727E00}"/>
    <cellStyle name="Comma 2 4 3 7 4 7" xfId="19910" xr:uid="{0E6B5A70-81AF-4D18-B124-F3431FC52F40}"/>
    <cellStyle name="Comma 2 4 3 7 5" xfId="926" xr:uid="{A757E9B2-6CBF-49F2-896C-66E0398E4F0D}"/>
    <cellStyle name="Comma 2 4 3 7 5 2" xfId="15526" xr:uid="{7C87D13E-83F8-4998-B807-48FAB10C7B71}"/>
    <cellStyle name="Comma 2 4 3 7 5 2 2" xfId="52034" xr:uid="{FE2FD4DB-2DAF-4AB3-8B86-D44F50E16DC9}"/>
    <cellStyle name="Comma 2 4 3 7 5 2 3" xfId="33780" xr:uid="{8BDD27D4-692A-4BB4-A3F2-FD38CBE73D8D}"/>
    <cellStyle name="Comma 2 4 3 7 5 3" xfId="11876" xr:uid="{25AA2DE4-BFCA-4528-B2D7-5BDD9D11BCA2}"/>
    <cellStyle name="Comma 2 4 3 7 5 3 2" xfId="48384" xr:uid="{79BBDD0D-836C-4901-8D70-356D55936005}"/>
    <cellStyle name="Comma 2 4 3 7 5 3 3" xfId="30130" xr:uid="{CACBDEA7-37BC-4C73-AACF-4F120908D428}"/>
    <cellStyle name="Comma 2 4 3 7 5 4" xfId="8226" xr:uid="{7F211C82-E965-423A-A41C-34A52A105BEA}"/>
    <cellStyle name="Comma 2 4 3 7 5 4 2" xfId="44734" xr:uid="{2E7E706C-7A54-47F8-8F66-D87AECCBBFAD}"/>
    <cellStyle name="Comma 2 4 3 7 5 4 3" xfId="26480" xr:uid="{E80066E4-4F33-43EB-AC89-BF7D5E1FD284}"/>
    <cellStyle name="Comma 2 4 3 7 5 5" xfId="4576" xr:uid="{24D702BE-01BC-4716-9FEC-10B436895D03}"/>
    <cellStyle name="Comma 2 4 3 7 5 5 2" xfId="41084" xr:uid="{CF4FC0AE-E689-46C6-8CB6-984FF85F8D50}"/>
    <cellStyle name="Comma 2 4 3 7 5 5 3" xfId="22830" xr:uid="{B781FBDD-BBC6-4072-8495-32278D984471}"/>
    <cellStyle name="Comma 2 4 3 7 5 6" xfId="37434" xr:uid="{325AD6DA-F19A-43E3-BEAC-B8B4EA22F70A}"/>
    <cellStyle name="Comma 2 4 3 7 5 7" xfId="19180" xr:uid="{57D94B26-801E-4BC4-8005-E3DFDDD11A6D}"/>
    <cellStyle name="Comma 2 4 3 7 6" xfId="14796" xr:uid="{36B62302-9E16-4E8B-A4DD-8552F275094E}"/>
    <cellStyle name="Comma 2 4 3 7 6 2" xfId="51304" xr:uid="{402B8B2B-B59A-4379-9D76-522D83B14242}"/>
    <cellStyle name="Comma 2 4 3 7 6 3" xfId="33050" xr:uid="{0AEB092B-1643-4BF7-B590-A3D6F08AAD28}"/>
    <cellStyle name="Comma 2 4 3 7 7" xfId="11146" xr:uid="{57A1B3F4-80B6-4EC2-94A3-25A79D87F156}"/>
    <cellStyle name="Comma 2 4 3 7 7 2" xfId="47654" xr:uid="{79775200-92B5-4FE6-AAF6-31DE6F94E835}"/>
    <cellStyle name="Comma 2 4 3 7 7 3" xfId="29400" xr:uid="{5E2CB354-EDAC-43C1-AD71-E637AF19BE27}"/>
    <cellStyle name="Comma 2 4 3 7 8" xfId="7496" xr:uid="{D806D406-A9B7-49C3-B914-735BD540B6DB}"/>
    <cellStyle name="Comma 2 4 3 7 8 2" xfId="44004" xr:uid="{52803B91-7114-44AB-9A32-CB5E684CA893}"/>
    <cellStyle name="Comma 2 4 3 7 8 3" xfId="25750" xr:uid="{A1BAC1BD-F97F-4BC3-843D-9435F92678C6}"/>
    <cellStyle name="Comma 2 4 3 7 9" xfId="3846" xr:uid="{FD399D5F-C102-472C-8FE4-23CDC56F0D8A}"/>
    <cellStyle name="Comma 2 4 3 7 9 2" xfId="40354" xr:uid="{120C8D8B-C023-484C-9F3A-B437FD77741E}"/>
    <cellStyle name="Comma 2 4 3 7 9 3" xfId="22100" xr:uid="{B5CBCA09-1C3C-4276-86ED-6BB6678C824D}"/>
    <cellStyle name="Comma 2 4 3 8" xfId="3012" xr:uid="{B98B16DE-3F89-4B86-91BD-FBB6FA5B92AC}"/>
    <cellStyle name="Comma 2 4 3 8 2" xfId="17612" xr:uid="{80F6459A-E3F5-4487-81ED-E5584F0F4F1B}"/>
    <cellStyle name="Comma 2 4 3 8 2 2" xfId="54120" xr:uid="{296F977E-1D19-4F7D-88F9-B226944E9257}"/>
    <cellStyle name="Comma 2 4 3 8 2 3" xfId="35866" xr:uid="{08A27103-E534-4441-91B0-633808CEF6D3}"/>
    <cellStyle name="Comma 2 4 3 8 3" xfId="13962" xr:uid="{CB75439A-C9E7-41F1-A746-ED953D7C357F}"/>
    <cellStyle name="Comma 2 4 3 8 3 2" xfId="50470" xr:uid="{8F764EC4-7400-4BCE-B5F5-041BAEC32A88}"/>
    <cellStyle name="Comma 2 4 3 8 3 3" xfId="32216" xr:uid="{F7F8082C-CF3C-4C8D-B3AB-DA5894C7BD2B}"/>
    <cellStyle name="Comma 2 4 3 8 4" xfId="10312" xr:uid="{0C0216CC-5B2A-4F89-ACFB-2EDFD89FC76E}"/>
    <cellStyle name="Comma 2 4 3 8 4 2" xfId="46820" xr:uid="{13254AE9-5AE2-4B5F-AB1D-D775BE07408D}"/>
    <cellStyle name="Comma 2 4 3 8 4 3" xfId="28566" xr:uid="{03E471C9-FE2F-4C93-90FA-4A8ED8877507}"/>
    <cellStyle name="Comma 2 4 3 8 5" xfId="6662" xr:uid="{EE2AA563-A4BB-4F5D-BA13-6E43FFEAF928}"/>
    <cellStyle name="Comma 2 4 3 8 5 2" xfId="43170" xr:uid="{2F0CA25A-ED78-463B-B50B-F86093680DFB}"/>
    <cellStyle name="Comma 2 4 3 8 5 3" xfId="24916" xr:uid="{D2E5067D-553A-463C-8BFC-C274F5DEAE76}"/>
    <cellStyle name="Comma 2 4 3 8 6" xfId="39520" xr:uid="{54D5FEC1-70CC-4DCB-8808-BCD74D17CAD7}"/>
    <cellStyle name="Comma 2 4 3 8 7" xfId="21266" xr:uid="{9A656EF0-CFD1-44CC-8A83-6A15298AF3A6}"/>
    <cellStyle name="Comma 2 4 3 9" xfId="2282" xr:uid="{97DD9F76-17C3-4D4B-9F82-B15A33AFEFA4}"/>
    <cellStyle name="Comma 2 4 3 9 2" xfId="16882" xr:uid="{1FE0BC6D-DA4A-4EBE-B04D-48E5C9E9239E}"/>
    <cellStyle name="Comma 2 4 3 9 2 2" xfId="53390" xr:uid="{9D487B81-4691-4C94-9BC5-D0B904C187FB}"/>
    <cellStyle name="Comma 2 4 3 9 2 3" xfId="35136" xr:uid="{1BF69C29-1841-4208-ABE3-9AF2B0C7C1A8}"/>
    <cellStyle name="Comma 2 4 3 9 3" xfId="13232" xr:uid="{31E6DBF6-8412-47C1-BAC2-C2D724D30388}"/>
    <cellStyle name="Comma 2 4 3 9 3 2" xfId="49740" xr:uid="{CA94DB8C-A3BF-467E-BD00-170119B9DDF9}"/>
    <cellStyle name="Comma 2 4 3 9 3 3" xfId="31486" xr:uid="{2541B63A-66DA-4503-BF6F-4F55D1BD873B}"/>
    <cellStyle name="Comma 2 4 3 9 4" xfId="9582" xr:uid="{B7882776-638D-4540-A77E-906FCDECE6F7}"/>
    <cellStyle name="Comma 2 4 3 9 4 2" xfId="46090" xr:uid="{04C1D607-BF0E-4F03-8168-0C6C4019AECA}"/>
    <cellStyle name="Comma 2 4 3 9 4 3" xfId="27836" xr:uid="{D6ABE83E-F3F2-4D8F-A3B6-B2B5A1623FC5}"/>
    <cellStyle name="Comma 2 4 3 9 5" xfId="5932" xr:uid="{76EDCFBB-A620-463F-8E8E-AF2CBDD7255D}"/>
    <cellStyle name="Comma 2 4 3 9 5 2" xfId="42440" xr:uid="{3E9A21B9-5D41-48AC-B41E-5514C58DA3B6}"/>
    <cellStyle name="Comma 2 4 3 9 5 3" xfId="24186" xr:uid="{F454A204-169B-48A9-A7DC-8F5C4B9FABCA}"/>
    <cellStyle name="Comma 2 4 3 9 6" xfId="38790" xr:uid="{6AE69060-2840-40A7-B8ED-330832F3C404}"/>
    <cellStyle name="Comma 2 4 3 9 7" xfId="20536" xr:uid="{3AB4C9FE-EDE9-4C23-BAF5-56E35719E72F}"/>
    <cellStyle name="Comma 2 4 4" xfId="54" xr:uid="{2AD637A0-E5CA-4837-887D-1047A8729220}"/>
    <cellStyle name="Comma 2 4 4 10" xfId="1520" xr:uid="{AF6621C1-FC3C-457E-B070-E560D2B9CFF1}"/>
    <cellStyle name="Comma 2 4 4 10 2" xfId="16120" xr:uid="{8458A5CD-CD7D-461A-AB04-0A39A6EE3934}"/>
    <cellStyle name="Comma 2 4 4 10 2 2" xfId="52628" xr:uid="{34869973-CB58-45B4-86A4-D8DFA27B7C1D}"/>
    <cellStyle name="Comma 2 4 4 10 2 3" xfId="34374" xr:uid="{928CAF9E-2F6B-4A18-BF85-E447683843B1}"/>
    <cellStyle name="Comma 2 4 4 10 3" xfId="12470" xr:uid="{2BD3593A-B33E-422F-9ACD-EDF42F503A07}"/>
    <cellStyle name="Comma 2 4 4 10 3 2" xfId="48978" xr:uid="{89620F84-8198-4642-952F-56B268D20777}"/>
    <cellStyle name="Comma 2 4 4 10 3 3" xfId="30724" xr:uid="{6B407233-EF88-4682-A9D9-F6BF3DD7826D}"/>
    <cellStyle name="Comma 2 4 4 10 4" xfId="8820" xr:uid="{ADF8AF0F-5110-4C26-AB28-0536387D0E65}"/>
    <cellStyle name="Comma 2 4 4 10 4 2" xfId="45328" xr:uid="{51F7A829-08BD-41E3-8A84-32F3C22CD89C}"/>
    <cellStyle name="Comma 2 4 4 10 4 3" xfId="27074" xr:uid="{A810D09D-32BE-4985-9556-A543BFFC34A3}"/>
    <cellStyle name="Comma 2 4 4 10 5" xfId="5170" xr:uid="{B91131F8-20D3-4C8B-AE16-A742272C5A13}"/>
    <cellStyle name="Comma 2 4 4 10 5 2" xfId="41678" xr:uid="{0E13967B-CD9C-46AE-93DB-73A08921E8B1}"/>
    <cellStyle name="Comma 2 4 4 10 5 3" xfId="23424" xr:uid="{E31A4F33-D652-441B-A5E4-630D8E5C0110}"/>
    <cellStyle name="Comma 2 4 4 10 6" xfId="38028" xr:uid="{5CDD191B-FA8D-4404-AB3C-EAAE43F016CA}"/>
    <cellStyle name="Comma 2 4 4 10 7" xfId="19774" xr:uid="{6B4FF902-007E-4E56-8197-0EAD443C4F86}"/>
    <cellStyle name="Comma 2 4 4 11" xfId="790" xr:uid="{2103EFA3-C736-4FEB-AFCA-6EF7CE854A6E}"/>
    <cellStyle name="Comma 2 4 4 11 2" xfId="15390" xr:uid="{A89757AC-2595-4BB6-ABA5-D8B0EEE7F9F3}"/>
    <cellStyle name="Comma 2 4 4 11 2 2" xfId="51898" xr:uid="{0C076B0F-D525-4101-B3C3-E952C807B7C5}"/>
    <cellStyle name="Comma 2 4 4 11 2 3" xfId="33644" xr:uid="{77A0EC28-7CEA-4BBD-BE6A-D5C5B6C64445}"/>
    <cellStyle name="Comma 2 4 4 11 3" xfId="11740" xr:uid="{297F379B-05FA-4A76-9C65-CAF84F873966}"/>
    <cellStyle name="Comma 2 4 4 11 3 2" xfId="48248" xr:uid="{95298544-C25F-4770-A824-0516857F7E4D}"/>
    <cellStyle name="Comma 2 4 4 11 3 3" xfId="29994" xr:uid="{AAAE811C-F91E-4FE4-B1D1-415E9D11A36C}"/>
    <cellStyle name="Comma 2 4 4 11 4" xfId="8090" xr:uid="{2CCE344B-6B9F-485A-AA24-DEB4588AC7B0}"/>
    <cellStyle name="Comma 2 4 4 11 4 2" xfId="44598" xr:uid="{B0FAAB63-E214-4EEC-B502-E52B0BFF8BC4}"/>
    <cellStyle name="Comma 2 4 4 11 4 3" xfId="26344" xr:uid="{3587F168-408D-469B-8E2B-D4A091E7C665}"/>
    <cellStyle name="Comma 2 4 4 11 5" xfId="4440" xr:uid="{643F577B-FF32-4C8F-B5B3-F37438369ED3}"/>
    <cellStyle name="Comma 2 4 4 11 5 2" xfId="40948" xr:uid="{07D6C7EA-AA26-406B-9030-CE6E31F6DFDA}"/>
    <cellStyle name="Comma 2 4 4 11 5 3" xfId="22694" xr:uid="{0B9D7690-A96B-4D61-B8B6-DE04020835EC}"/>
    <cellStyle name="Comma 2 4 4 11 6" xfId="37298" xr:uid="{5BFF2DAA-D927-43AD-BED1-72F869F19E61}"/>
    <cellStyle name="Comma 2 4 4 11 7" xfId="19044" xr:uid="{EC91FF08-877C-495E-9088-62E82B76A692}"/>
    <cellStyle name="Comma 2 4 4 12" xfId="14660" xr:uid="{1421BCA2-25AE-4057-AE03-D3CA6625A3EF}"/>
    <cellStyle name="Comma 2 4 4 12 2" xfId="51168" xr:uid="{CCBA87AA-7E0D-4C68-A1F5-4E595CA9F1BE}"/>
    <cellStyle name="Comma 2 4 4 12 3" xfId="32914" xr:uid="{0A587817-A40C-43DB-8459-DF7CAB88F276}"/>
    <cellStyle name="Comma 2 4 4 13" xfId="11010" xr:uid="{40473424-19FB-434C-9F6E-BAEF08C20E7B}"/>
    <cellStyle name="Comma 2 4 4 13 2" xfId="47518" xr:uid="{79A7F200-E241-4FE2-B45A-A52ACBA79802}"/>
    <cellStyle name="Comma 2 4 4 13 3" xfId="29264" xr:uid="{ADBB648C-0F9B-4E27-870F-DA7748283AD3}"/>
    <cellStyle name="Comma 2 4 4 14" xfId="7360" xr:uid="{2FFBB8EF-49EE-459E-8A99-D23DCDE088E9}"/>
    <cellStyle name="Comma 2 4 4 14 2" xfId="43868" xr:uid="{87D4904D-3391-49A5-8C7A-28A3E7A70DC4}"/>
    <cellStyle name="Comma 2 4 4 14 3" xfId="25614" xr:uid="{80741587-C140-4298-A34E-7551FCCEAF8C}"/>
    <cellStyle name="Comma 2 4 4 15" xfId="3710" xr:uid="{11D23ED2-C77F-4224-A7BE-43B715337EB6}"/>
    <cellStyle name="Comma 2 4 4 15 2" xfId="40218" xr:uid="{8D75B158-44AD-415F-BA76-57D18BE20E01}"/>
    <cellStyle name="Comma 2 4 4 15 3" xfId="21964" xr:uid="{2F6CDCE4-19CE-4F4D-B7F9-712F5D7EDF3C}"/>
    <cellStyle name="Comma 2 4 4 16" xfId="36568" xr:uid="{403EC120-6AA6-4A67-8C93-2E1444042C6C}"/>
    <cellStyle name="Comma 2 4 4 17" xfId="18314" xr:uid="{A5578FD4-0B33-437A-91F4-C1E5168DA45B}"/>
    <cellStyle name="Comma 2 4 4 2" xfId="684" xr:uid="{B76AAD3C-D8AB-4798-A0B1-0C4976E0B211}"/>
    <cellStyle name="Comma 2 4 4 2 10" xfId="37192" xr:uid="{0FD8A453-2327-4797-B563-7D1CD1B18D55}"/>
    <cellStyle name="Comma 2 4 4 2 11" xfId="18938" xr:uid="{263EB231-B440-43EB-B072-A44EFD712D7F}"/>
    <cellStyle name="Comma 2 4 4 2 2" xfId="3604" xr:uid="{DD62878C-C3ED-4DF0-9BAF-5244BC7BBF55}"/>
    <cellStyle name="Comma 2 4 4 2 2 2" xfId="18204" xr:uid="{997B5B55-5A16-45E3-9B7C-C5FF459FA4F7}"/>
    <cellStyle name="Comma 2 4 4 2 2 2 2" xfId="54712" xr:uid="{3CC6FA5D-8BE2-4776-9D96-E3F9D9EC7E0E}"/>
    <cellStyle name="Comma 2 4 4 2 2 2 3" xfId="36458" xr:uid="{644647A2-9E34-4158-891C-3C2449BBA911}"/>
    <cellStyle name="Comma 2 4 4 2 2 3" xfId="14554" xr:uid="{4E9BA01D-05E5-4C17-834B-D47E766D83B5}"/>
    <cellStyle name="Comma 2 4 4 2 2 3 2" xfId="51062" xr:uid="{B2CA86B1-DF26-41B2-ADE4-E4A5DA130047}"/>
    <cellStyle name="Comma 2 4 4 2 2 3 3" xfId="32808" xr:uid="{3A723D85-9568-4E03-8370-D5874EF350E6}"/>
    <cellStyle name="Comma 2 4 4 2 2 4" xfId="10904" xr:uid="{193640AB-14A5-47BB-8C1C-BC07BF32923D}"/>
    <cellStyle name="Comma 2 4 4 2 2 4 2" xfId="47412" xr:uid="{9A297B38-2A52-48C3-A007-2F05F1E1E135}"/>
    <cellStyle name="Comma 2 4 4 2 2 4 3" xfId="29158" xr:uid="{1C2CA9F0-80E1-4100-9D96-BAB032791830}"/>
    <cellStyle name="Comma 2 4 4 2 2 5" xfId="7254" xr:uid="{F931170F-42DA-4857-BE04-BD958706D7C8}"/>
    <cellStyle name="Comma 2 4 4 2 2 5 2" xfId="43762" xr:uid="{7008CB41-52D4-4ABA-A01B-365ECB951CE8}"/>
    <cellStyle name="Comma 2 4 4 2 2 5 3" xfId="25508" xr:uid="{AA6D032F-AEBB-42BF-9A61-57076F6D06FD}"/>
    <cellStyle name="Comma 2 4 4 2 2 6" xfId="40112" xr:uid="{FC40F0C2-6803-49D7-B633-E62CCCCECC5C}"/>
    <cellStyle name="Comma 2 4 4 2 2 7" xfId="21858" xr:uid="{022C022E-70AE-4744-8F9F-43D646116A0A}"/>
    <cellStyle name="Comma 2 4 4 2 3" xfId="2874" xr:uid="{6619A8EA-30BA-496E-85F4-D301AD43F559}"/>
    <cellStyle name="Comma 2 4 4 2 3 2" xfId="17474" xr:uid="{39153C2E-891F-433D-A553-99F06C2A69A0}"/>
    <cellStyle name="Comma 2 4 4 2 3 2 2" xfId="53982" xr:uid="{874DC5C7-4986-47DC-A460-C3FDD8FC1361}"/>
    <cellStyle name="Comma 2 4 4 2 3 2 3" xfId="35728" xr:uid="{2FEC14B2-E41D-4974-BA5B-A29B7BA4D8C5}"/>
    <cellStyle name="Comma 2 4 4 2 3 3" xfId="13824" xr:uid="{43EBA35E-4C7A-4971-AD35-7D17EA4C1852}"/>
    <cellStyle name="Comma 2 4 4 2 3 3 2" xfId="50332" xr:uid="{66A975AB-3FC0-45BB-ACB9-3D0BB4E1ECCC}"/>
    <cellStyle name="Comma 2 4 4 2 3 3 3" xfId="32078" xr:uid="{7F48345D-5FA3-49B1-84B7-FDEA0F794F98}"/>
    <cellStyle name="Comma 2 4 4 2 3 4" xfId="10174" xr:uid="{BC884527-8D6A-48FA-9E7A-EACEA5C35B9F}"/>
    <cellStyle name="Comma 2 4 4 2 3 4 2" xfId="46682" xr:uid="{E7676DFA-A895-4F45-B3B6-E6DA3B9770D9}"/>
    <cellStyle name="Comma 2 4 4 2 3 4 3" xfId="28428" xr:uid="{7252DF10-8251-4E98-86EB-8AA4D33BEA1F}"/>
    <cellStyle name="Comma 2 4 4 2 3 5" xfId="6524" xr:uid="{F7425503-2DF5-4720-80BD-659366CAE8AA}"/>
    <cellStyle name="Comma 2 4 4 2 3 5 2" xfId="43032" xr:uid="{1A71950F-09DA-4372-9B4C-A51FC26AD226}"/>
    <cellStyle name="Comma 2 4 4 2 3 5 3" xfId="24778" xr:uid="{2A498857-36E0-4F9C-AE47-38321D6FA7A8}"/>
    <cellStyle name="Comma 2 4 4 2 3 6" xfId="39382" xr:uid="{AA71881B-B288-4F12-8A6D-89E23B10783D}"/>
    <cellStyle name="Comma 2 4 4 2 3 7" xfId="21128" xr:uid="{5E4F6CEB-590D-409A-AEA6-EC7ACF31021D}"/>
    <cellStyle name="Comma 2 4 4 2 4" xfId="2144" xr:uid="{30053A60-8B82-4E03-82D5-579929D980E0}"/>
    <cellStyle name="Comma 2 4 4 2 4 2" xfId="16744" xr:uid="{85FCD7A5-D71A-45F5-BE89-8835A024266C}"/>
    <cellStyle name="Comma 2 4 4 2 4 2 2" xfId="53252" xr:uid="{A2F67DE3-12CE-4CDD-B764-444DDD32B84F}"/>
    <cellStyle name="Comma 2 4 4 2 4 2 3" xfId="34998" xr:uid="{A756227B-A1FE-4332-967E-7300FE094DC7}"/>
    <cellStyle name="Comma 2 4 4 2 4 3" xfId="13094" xr:uid="{EB277860-7277-47E5-982C-3086C656F4A0}"/>
    <cellStyle name="Comma 2 4 4 2 4 3 2" xfId="49602" xr:uid="{3CBDDA11-F4CB-47A3-84A7-833586ABB643}"/>
    <cellStyle name="Comma 2 4 4 2 4 3 3" xfId="31348" xr:uid="{ACCC4863-3AA6-4BB9-BE43-F4267CA9B523}"/>
    <cellStyle name="Comma 2 4 4 2 4 4" xfId="9444" xr:uid="{9AD92532-BF2D-4943-9EEB-63F8DE16CEE4}"/>
    <cellStyle name="Comma 2 4 4 2 4 4 2" xfId="45952" xr:uid="{DA9FC3C2-4DAE-4355-9105-14368CEF628F}"/>
    <cellStyle name="Comma 2 4 4 2 4 4 3" xfId="27698" xr:uid="{E4FDCBB0-00E4-45A2-AC9C-12CCB7C15AFE}"/>
    <cellStyle name="Comma 2 4 4 2 4 5" xfId="5794" xr:uid="{DA02FEDA-BB5F-44EA-835F-9813423805EC}"/>
    <cellStyle name="Comma 2 4 4 2 4 5 2" xfId="42302" xr:uid="{02E7E5BE-DF93-4DE7-BB4C-D08237C1CBA7}"/>
    <cellStyle name="Comma 2 4 4 2 4 5 3" xfId="24048" xr:uid="{71C7BFCE-D951-4E6C-BB9F-5AEED3A3E8AC}"/>
    <cellStyle name="Comma 2 4 4 2 4 6" xfId="38652" xr:uid="{0EB8A353-1ABB-4F0B-AD63-1DD975999C01}"/>
    <cellStyle name="Comma 2 4 4 2 4 7" xfId="20398" xr:uid="{060620A9-C800-4F21-BFC5-EC7356EC7710}"/>
    <cellStyle name="Comma 2 4 4 2 5" xfId="1414" xr:uid="{7E07A82D-4E94-456E-8CEA-75AA5A21183E}"/>
    <cellStyle name="Comma 2 4 4 2 5 2" xfId="16014" xr:uid="{FE50D838-E28D-4115-87A0-EF3D95234507}"/>
    <cellStyle name="Comma 2 4 4 2 5 2 2" xfId="52522" xr:uid="{C10F4027-B109-471B-B5C2-D0ECC7EC50F4}"/>
    <cellStyle name="Comma 2 4 4 2 5 2 3" xfId="34268" xr:uid="{B8E10307-7005-4C12-B10A-5F542D12374B}"/>
    <cellStyle name="Comma 2 4 4 2 5 3" xfId="12364" xr:uid="{6B3CD0DF-E913-4BE6-926D-29B797DDB95B}"/>
    <cellStyle name="Comma 2 4 4 2 5 3 2" xfId="48872" xr:uid="{A9F1F181-6075-4554-9AA9-44821706CE21}"/>
    <cellStyle name="Comma 2 4 4 2 5 3 3" xfId="30618" xr:uid="{0D9D0E6A-3477-47D5-A2BE-69FE755BE311}"/>
    <cellStyle name="Comma 2 4 4 2 5 4" xfId="8714" xr:uid="{6F8793E3-5EEA-4BE7-9966-744A740262FC}"/>
    <cellStyle name="Comma 2 4 4 2 5 4 2" xfId="45222" xr:uid="{1A51A0F3-8356-439A-8542-B032CD4EA53E}"/>
    <cellStyle name="Comma 2 4 4 2 5 4 3" xfId="26968" xr:uid="{D0CC4BEB-8EC7-4C97-8DB5-03562176F617}"/>
    <cellStyle name="Comma 2 4 4 2 5 5" xfId="5064" xr:uid="{8EA9B43C-DDA7-4AB7-AA18-CC36FD459A2F}"/>
    <cellStyle name="Comma 2 4 4 2 5 5 2" xfId="41572" xr:uid="{E44E9A10-284A-49E4-91C8-A51CAB16AF7A}"/>
    <cellStyle name="Comma 2 4 4 2 5 5 3" xfId="23318" xr:uid="{ACFD91E9-5876-46E5-8830-18A80D6E307C}"/>
    <cellStyle name="Comma 2 4 4 2 5 6" xfId="37922" xr:uid="{0479D3AC-78CA-4714-BA67-5788948291C4}"/>
    <cellStyle name="Comma 2 4 4 2 5 7" xfId="19668" xr:uid="{AB6D14FE-1325-4E5D-8179-57BC54C478DB}"/>
    <cellStyle name="Comma 2 4 4 2 6" xfId="15284" xr:uid="{F5EE9D3C-5967-41C5-8C56-D279D6D91F27}"/>
    <cellStyle name="Comma 2 4 4 2 6 2" xfId="51792" xr:uid="{DF273D55-03CF-4F4B-915D-C2F5B9A55912}"/>
    <cellStyle name="Comma 2 4 4 2 6 3" xfId="33538" xr:uid="{20EDD757-323A-4053-BC19-9BBA54B3CEFE}"/>
    <cellStyle name="Comma 2 4 4 2 7" xfId="11634" xr:uid="{2B8AF8BE-018E-4495-8CC5-B822CDBFADAF}"/>
    <cellStyle name="Comma 2 4 4 2 7 2" xfId="48142" xr:uid="{5B3C5A52-84F0-43C5-87FE-7CB6A17DFDAC}"/>
    <cellStyle name="Comma 2 4 4 2 7 3" xfId="29888" xr:uid="{98627CB2-9568-4A3B-B953-48693CC3C140}"/>
    <cellStyle name="Comma 2 4 4 2 8" xfId="7984" xr:uid="{A6D167E2-CF05-410C-9FE1-DB4C1A432D43}"/>
    <cellStyle name="Comma 2 4 4 2 8 2" xfId="44492" xr:uid="{6E149E73-13E8-4D89-80D7-E0B674A3AD87}"/>
    <cellStyle name="Comma 2 4 4 2 8 3" xfId="26238" xr:uid="{5DD08048-B5DC-49B2-ADA4-5154E1E3C8AD}"/>
    <cellStyle name="Comma 2 4 4 2 9" xfId="4334" xr:uid="{6D1AFA63-1FBA-4B8A-90DF-2F658D8921A3}"/>
    <cellStyle name="Comma 2 4 4 2 9 2" xfId="40842" xr:uid="{BAC17FAA-20DB-4B96-A91A-B2E3604DC04F}"/>
    <cellStyle name="Comma 2 4 4 2 9 3" xfId="22588" xr:uid="{23287C74-A6C3-4D98-9084-832003878E70}"/>
    <cellStyle name="Comma 2 4 4 3" xfId="580" xr:uid="{D97996C2-0D36-4FA0-A3A5-6DBCDEA72E80}"/>
    <cellStyle name="Comma 2 4 4 3 10" xfId="37088" xr:uid="{1C540AFC-DAA0-4BAF-9141-D6B2944F318C}"/>
    <cellStyle name="Comma 2 4 4 3 11" xfId="18834" xr:uid="{8F2BA151-E503-4158-BA24-798385BE0A4B}"/>
    <cellStyle name="Comma 2 4 4 3 2" xfId="3500" xr:uid="{AB8C35C2-027F-442E-BD79-1F54E9B68533}"/>
    <cellStyle name="Comma 2 4 4 3 2 2" xfId="18100" xr:uid="{B824A6EF-7401-43BA-BA29-864602CCF019}"/>
    <cellStyle name="Comma 2 4 4 3 2 2 2" xfId="54608" xr:uid="{8BA420F0-07D6-4967-A412-3777E34598CB}"/>
    <cellStyle name="Comma 2 4 4 3 2 2 3" xfId="36354" xr:uid="{06F9974A-B857-4EDD-A072-4EDD668303C6}"/>
    <cellStyle name="Comma 2 4 4 3 2 3" xfId="14450" xr:uid="{781BBDCB-430D-41C4-9D60-629F4A5AA39E}"/>
    <cellStyle name="Comma 2 4 4 3 2 3 2" xfId="50958" xr:uid="{D5E029FB-7F75-42F9-A406-34C3AF5152F4}"/>
    <cellStyle name="Comma 2 4 4 3 2 3 3" xfId="32704" xr:uid="{884688B5-65F9-4BCD-A911-F1F86E708E27}"/>
    <cellStyle name="Comma 2 4 4 3 2 4" xfId="10800" xr:uid="{A3297933-9C81-467C-A4BF-6F4B8418AF0E}"/>
    <cellStyle name="Comma 2 4 4 3 2 4 2" xfId="47308" xr:uid="{0EB509F3-A8E9-437F-A104-8A729FCE32F5}"/>
    <cellStyle name="Comma 2 4 4 3 2 4 3" xfId="29054" xr:uid="{DD926832-26F1-40DE-A243-78903CDEAC5D}"/>
    <cellStyle name="Comma 2 4 4 3 2 5" xfId="7150" xr:uid="{64DEBF12-E09B-42F5-9411-B6FFC2D9FE6C}"/>
    <cellStyle name="Comma 2 4 4 3 2 5 2" xfId="43658" xr:uid="{15D36F59-7FFC-411E-BC01-9E1A7E7B0CF0}"/>
    <cellStyle name="Comma 2 4 4 3 2 5 3" xfId="25404" xr:uid="{05CEFF15-A586-4E10-ABC3-78C1460607E8}"/>
    <cellStyle name="Comma 2 4 4 3 2 6" xfId="40008" xr:uid="{DA98797D-F809-4B6F-A1AC-AB32C0B4442B}"/>
    <cellStyle name="Comma 2 4 4 3 2 7" xfId="21754" xr:uid="{88F94A90-8206-4FD9-8B3D-92F1000ABE16}"/>
    <cellStyle name="Comma 2 4 4 3 3" xfId="2770" xr:uid="{431CC01E-1E07-4C3F-B842-ED5906EE1AED}"/>
    <cellStyle name="Comma 2 4 4 3 3 2" xfId="17370" xr:uid="{13E9E922-9543-47EE-BA6E-F49CF4CA034F}"/>
    <cellStyle name="Comma 2 4 4 3 3 2 2" xfId="53878" xr:uid="{E54145C0-11EF-40B2-97BA-8799C937C4F7}"/>
    <cellStyle name="Comma 2 4 4 3 3 2 3" xfId="35624" xr:uid="{2E8C79BC-BAF4-457A-8674-A5CF00365C46}"/>
    <cellStyle name="Comma 2 4 4 3 3 3" xfId="13720" xr:uid="{0AAF8C2E-8459-4598-9450-73089AB08F32}"/>
    <cellStyle name="Comma 2 4 4 3 3 3 2" xfId="50228" xr:uid="{1AD1ACEB-A227-47EC-9B89-B243C4EE757C}"/>
    <cellStyle name="Comma 2 4 4 3 3 3 3" xfId="31974" xr:uid="{BC6CB6A0-F044-4B3E-B861-354E65101F3A}"/>
    <cellStyle name="Comma 2 4 4 3 3 4" xfId="10070" xr:uid="{B00FD0FA-E8F7-4E2E-9522-4060A7E70799}"/>
    <cellStyle name="Comma 2 4 4 3 3 4 2" xfId="46578" xr:uid="{31323D88-E2DB-4454-BDD5-D551D874C344}"/>
    <cellStyle name="Comma 2 4 4 3 3 4 3" xfId="28324" xr:uid="{08BD8B57-9CA4-4814-975B-AF0962AB5FEA}"/>
    <cellStyle name="Comma 2 4 4 3 3 5" xfId="6420" xr:uid="{1AC0C084-AE28-4900-A30E-D81C83E0914D}"/>
    <cellStyle name="Comma 2 4 4 3 3 5 2" xfId="42928" xr:uid="{AF1EBC6D-833D-428F-B55A-9BBD02A8C44E}"/>
    <cellStyle name="Comma 2 4 4 3 3 5 3" xfId="24674" xr:uid="{8DDEE380-E1E1-4A68-B19F-B4724B43EF6E}"/>
    <cellStyle name="Comma 2 4 4 3 3 6" xfId="39278" xr:uid="{8E293189-E540-427C-904A-4393D517965B}"/>
    <cellStyle name="Comma 2 4 4 3 3 7" xfId="21024" xr:uid="{C0C2AC7E-9F72-4BFA-BED6-3BECC5770436}"/>
    <cellStyle name="Comma 2 4 4 3 4" xfId="2040" xr:uid="{53BDF3B2-D263-4485-B977-A9A22C725C76}"/>
    <cellStyle name="Comma 2 4 4 3 4 2" xfId="16640" xr:uid="{B0D23BE5-361E-4D44-96F7-37562690426D}"/>
    <cellStyle name="Comma 2 4 4 3 4 2 2" xfId="53148" xr:uid="{F909C86B-BA5F-44D7-8CF7-6B28568D1207}"/>
    <cellStyle name="Comma 2 4 4 3 4 2 3" xfId="34894" xr:uid="{AD4D5546-DF2D-4B10-9214-CB31274BAF09}"/>
    <cellStyle name="Comma 2 4 4 3 4 3" xfId="12990" xr:uid="{779F0044-ED6D-46B3-80CD-8D79D7D41932}"/>
    <cellStyle name="Comma 2 4 4 3 4 3 2" xfId="49498" xr:uid="{53E3EBDC-33E9-4927-838A-4F34F5C1BD3E}"/>
    <cellStyle name="Comma 2 4 4 3 4 3 3" xfId="31244" xr:uid="{19A62D40-28F5-4DDE-99A0-B21459B8DDA0}"/>
    <cellStyle name="Comma 2 4 4 3 4 4" xfId="9340" xr:uid="{D6AAEA6F-3532-4A10-83EC-6F25CA27D8A5}"/>
    <cellStyle name="Comma 2 4 4 3 4 4 2" xfId="45848" xr:uid="{38836AA2-5423-4AE3-9377-648C7FD0B4CF}"/>
    <cellStyle name="Comma 2 4 4 3 4 4 3" xfId="27594" xr:uid="{027AA3D2-C971-4CA6-85C4-EDF8C9001419}"/>
    <cellStyle name="Comma 2 4 4 3 4 5" xfId="5690" xr:uid="{B8DF8A32-E12A-4401-9610-5CFA8995AF4D}"/>
    <cellStyle name="Comma 2 4 4 3 4 5 2" xfId="42198" xr:uid="{6C6E8E76-C644-45B7-8E05-C79D95C0EB9A}"/>
    <cellStyle name="Comma 2 4 4 3 4 5 3" xfId="23944" xr:uid="{C329DE80-D9A7-4356-9DBA-1831C1AE72A6}"/>
    <cellStyle name="Comma 2 4 4 3 4 6" xfId="38548" xr:uid="{09DB9A3F-649E-4787-A947-3B409747986E}"/>
    <cellStyle name="Comma 2 4 4 3 4 7" xfId="20294" xr:uid="{6C340749-12D6-4113-851F-875C786ABFD1}"/>
    <cellStyle name="Comma 2 4 4 3 5" xfId="1310" xr:uid="{4B78C993-AA7C-487E-9D2A-2E3241EE4853}"/>
    <cellStyle name="Comma 2 4 4 3 5 2" xfId="15910" xr:uid="{CAC482D0-9B88-4182-AF03-376E0FC2A714}"/>
    <cellStyle name="Comma 2 4 4 3 5 2 2" xfId="52418" xr:uid="{62CDA4ED-2CAE-42E7-8FDA-6A1CAD605398}"/>
    <cellStyle name="Comma 2 4 4 3 5 2 3" xfId="34164" xr:uid="{3E7F7E15-E7D2-424A-BE71-32137C0D26D6}"/>
    <cellStyle name="Comma 2 4 4 3 5 3" xfId="12260" xr:uid="{D984F5B6-01A2-4288-9183-528F0634B0A0}"/>
    <cellStyle name="Comma 2 4 4 3 5 3 2" xfId="48768" xr:uid="{D69EE7C5-8B08-45FC-8317-19B69F57E9CF}"/>
    <cellStyle name="Comma 2 4 4 3 5 3 3" xfId="30514" xr:uid="{614E24A3-549F-4BA8-AA2C-521EC1E11CC6}"/>
    <cellStyle name="Comma 2 4 4 3 5 4" xfId="8610" xr:uid="{67DB5646-481B-4372-A56C-4862FF805C75}"/>
    <cellStyle name="Comma 2 4 4 3 5 4 2" xfId="45118" xr:uid="{6C19290F-59C5-44E8-AD64-88D2867332AE}"/>
    <cellStyle name="Comma 2 4 4 3 5 4 3" xfId="26864" xr:uid="{5306B72E-A03C-4AD3-B5E7-0F81ADB89F16}"/>
    <cellStyle name="Comma 2 4 4 3 5 5" xfId="4960" xr:uid="{620F94C2-8782-49B8-89F7-1F1CC52DA30A}"/>
    <cellStyle name="Comma 2 4 4 3 5 5 2" xfId="41468" xr:uid="{749EE2A3-CEBB-4412-B1B0-9A8ACAA0C75A}"/>
    <cellStyle name="Comma 2 4 4 3 5 5 3" xfId="23214" xr:uid="{2A590BB5-DE47-440E-99AD-FF6FC04101B0}"/>
    <cellStyle name="Comma 2 4 4 3 5 6" xfId="37818" xr:uid="{1586E762-F9AF-43E9-99F5-D0EAB95EDC2F}"/>
    <cellStyle name="Comma 2 4 4 3 5 7" xfId="19564" xr:uid="{9706AEE9-FFAF-45D0-8739-4ECDC3CEDDCD}"/>
    <cellStyle name="Comma 2 4 4 3 6" xfId="15180" xr:uid="{D45BC3A9-F89C-4242-9C9E-A430F4E45D36}"/>
    <cellStyle name="Comma 2 4 4 3 6 2" xfId="51688" xr:uid="{BEA99404-EBF6-4803-B74C-3B054137C33D}"/>
    <cellStyle name="Comma 2 4 4 3 6 3" xfId="33434" xr:uid="{42D3C06B-5BF3-41A3-9DB9-B831376BB63A}"/>
    <cellStyle name="Comma 2 4 4 3 7" xfId="11530" xr:uid="{8D26BAF0-934F-4C15-88F2-BDE73C853A29}"/>
    <cellStyle name="Comma 2 4 4 3 7 2" xfId="48038" xr:uid="{55BF07FB-5ABC-4B07-8EC7-3C614BCB6EF3}"/>
    <cellStyle name="Comma 2 4 4 3 7 3" xfId="29784" xr:uid="{59B5433D-F01D-4297-86DD-325C6839D8BB}"/>
    <cellStyle name="Comma 2 4 4 3 8" xfId="7880" xr:uid="{61B5336B-878F-48ED-B272-D75424403386}"/>
    <cellStyle name="Comma 2 4 4 3 8 2" xfId="44388" xr:uid="{444276AF-832E-498A-A9D4-3EAD37B6D818}"/>
    <cellStyle name="Comma 2 4 4 3 8 3" xfId="26134" xr:uid="{20A02B31-9D97-400D-B320-92BD2A1D6A11}"/>
    <cellStyle name="Comma 2 4 4 3 9" xfId="4230" xr:uid="{58CE6B9D-11FC-48EF-9EB9-567334D4F27D}"/>
    <cellStyle name="Comma 2 4 4 3 9 2" xfId="40738" xr:uid="{B35017B6-4EAD-488D-B8EC-7025B4F38077}"/>
    <cellStyle name="Comma 2 4 4 3 9 3" xfId="22484" xr:uid="{D1D36FE4-088A-4066-A421-7A066F3DC0DC}"/>
    <cellStyle name="Comma 2 4 4 4" xfId="476" xr:uid="{B3003DBC-A16A-4D47-BF94-AEB61D46B141}"/>
    <cellStyle name="Comma 2 4 4 4 10" xfId="36984" xr:uid="{1235BBFE-F64F-4BD6-AE04-67D5B1507AB8}"/>
    <cellStyle name="Comma 2 4 4 4 11" xfId="18730" xr:uid="{BAC91C22-56AE-40E1-B50E-33A8B4A385D6}"/>
    <cellStyle name="Comma 2 4 4 4 2" xfId="3396" xr:uid="{EB6001BD-7B4F-43F6-ACE9-79BF1C459940}"/>
    <cellStyle name="Comma 2 4 4 4 2 2" xfId="17996" xr:uid="{C77381AE-6154-46DD-8A88-71D93BC9F308}"/>
    <cellStyle name="Comma 2 4 4 4 2 2 2" xfId="54504" xr:uid="{1D868093-E89E-448B-B592-1A18ABDCD74D}"/>
    <cellStyle name="Comma 2 4 4 4 2 2 3" xfId="36250" xr:uid="{BCF2981B-E576-4347-A10F-D792279EE382}"/>
    <cellStyle name="Comma 2 4 4 4 2 3" xfId="14346" xr:uid="{79CDD46C-FCB2-487E-9B75-F2669E39CD47}"/>
    <cellStyle name="Comma 2 4 4 4 2 3 2" xfId="50854" xr:uid="{73AC8136-D35B-4B40-A5C1-70A3395CDA1F}"/>
    <cellStyle name="Comma 2 4 4 4 2 3 3" xfId="32600" xr:uid="{663F0CDC-6D2A-4762-8018-F105856D5B3A}"/>
    <cellStyle name="Comma 2 4 4 4 2 4" xfId="10696" xr:uid="{19EEAD08-D0E4-49B6-A7C4-6151F7060A7E}"/>
    <cellStyle name="Comma 2 4 4 4 2 4 2" xfId="47204" xr:uid="{B0C7DB55-D4E9-4C53-B314-E6BF814D9DF7}"/>
    <cellStyle name="Comma 2 4 4 4 2 4 3" xfId="28950" xr:uid="{EDF93FAA-6FC5-4D5A-B075-BEFB6EB35A20}"/>
    <cellStyle name="Comma 2 4 4 4 2 5" xfId="7046" xr:uid="{37D6A86D-03D4-4A07-A72F-57CC07449525}"/>
    <cellStyle name="Comma 2 4 4 4 2 5 2" xfId="43554" xr:uid="{E4D5A3BE-ABEA-4AC5-AAA2-97C3CCDEF997}"/>
    <cellStyle name="Comma 2 4 4 4 2 5 3" xfId="25300" xr:uid="{CAC1C9D0-2D73-4399-B172-5B5B362BF2FC}"/>
    <cellStyle name="Comma 2 4 4 4 2 6" xfId="39904" xr:uid="{06AF0625-E64E-41A4-800A-0284F1B9A191}"/>
    <cellStyle name="Comma 2 4 4 4 2 7" xfId="21650" xr:uid="{DB05750C-8B9D-4B20-8BEE-375D8E732A02}"/>
    <cellStyle name="Comma 2 4 4 4 3" xfId="2666" xr:uid="{7A747092-D467-4DDF-A061-537F6016F45E}"/>
    <cellStyle name="Comma 2 4 4 4 3 2" xfId="17266" xr:uid="{648CFB89-F052-4E6F-90F5-9FAE87488436}"/>
    <cellStyle name="Comma 2 4 4 4 3 2 2" xfId="53774" xr:uid="{36CBDB70-5FF2-421D-9DB1-A047682848FC}"/>
    <cellStyle name="Comma 2 4 4 4 3 2 3" xfId="35520" xr:uid="{0B3547EF-7901-4540-BE39-7E0D7015FDF0}"/>
    <cellStyle name="Comma 2 4 4 4 3 3" xfId="13616" xr:uid="{5D7F73E3-6EAA-4472-9CEC-3140B7A00E07}"/>
    <cellStyle name="Comma 2 4 4 4 3 3 2" xfId="50124" xr:uid="{FD8964DB-6A10-474E-A9A1-AA09A0DDBFBB}"/>
    <cellStyle name="Comma 2 4 4 4 3 3 3" xfId="31870" xr:uid="{53E8166A-C0E7-4249-AC19-E5E5C8A23A64}"/>
    <cellStyle name="Comma 2 4 4 4 3 4" xfId="9966" xr:uid="{D767C239-621C-4F2C-A2B6-3C4B6B2156F0}"/>
    <cellStyle name="Comma 2 4 4 4 3 4 2" xfId="46474" xr:uid="{045F4872-B344-427C-B8C4-F0EB016ECFA8}"/>
    <cellStyle name="Comma 2 4 4 4 3 4 3" xfId="28220" xr:uid="{BBE51A40-00DA-4C87-B51E-E66F506AA479}"/>
    <cellStyle name="Comma 2 4 4 4 3 5" xfId="6316" xr:uid="{79269353-2D1A-4877-BABD-95EDA77B169E}"/>
    <cellStyle name="Comma 2 4 4 4 3 5 2" xfId="42824" xr:uid="{086243ED-E6A2-43CB-943F-AF7B527C032F}"/>
    <cellStyle name="Comma 2 4 4 4 3 5 3" xfId="24570" xr:uid="{98CABD49-2B41-4BFE-8C97-CCD0A002F0E9}"/>
    <cellStyle name="Comma 2 4 4 4 3 6" xfId="39174" xr:uid="{0F3900FB-C563-46E5-A022-D19FCBE6D735}"/>
    <cellStyle name="Comma 2 4 4 4 3 7" xfId="20920" xr:uid="{2D4A2412-BE5B-4E30-9F2D-8E5A8B8D201E}"/>
    <cellStyle name="Comma 2 4 4 4 4" xfId="1936" xr:uid="{B461C96A-3D4D-459D-88BD-D504A0C0279F}"/>
    <cellStyle name="Comma 2 4 4 4 4 2" xfId="16536" xr:uid="{22D371E5-8763-45DC-9FAD-8B5B619B7B4C}"/>
    <cellStyle name="Comma 2 4 4 4 4 2 2" xfId="53044" xr:uid="{DA97853C-8CF2-42F3-84D2-A60ABD7DB776}"/>
    <cellStyle name="Comma 2 4 4 4 4 2 3" xfId="34790" xr:uid="{34E7E360-E00E-40B6-A274-29D986A44C8A}"/>
    <cellStyle name="Comma 2 4 4 4 4 3" xfId="12886" xr:uid="{1516F83C-65CF-490A-B0C7-D9E365EBDAB7}"/>
    <cellStyle name="Comma 2 4 4 4 4 3 2" xfId="49394" xr:uid="{0DF1B328-F265-48F3-9CF7-A6AB406BB030}"/>
    <cellStyle name="Comma 2 4 4 4 4 3 3" xfId="31140" xr:uid="{39933F24-BA56-4963-AF34-6779AF30C45B}"/>
    <cellStyle name="Comma 2 4 4 4 4 4" xfId="9236" xr:uid="{510A6A09-AB5E-4908-BE7F-3F9A516BAEDF}"/>
    <cellStyle name="Comma 2 4 4 4 4 4 2" xfId="45744" xr:uid="{7F04D2BE-9F2A-494B-AE0C-D444E8F61D89}"/>
    <cellStyle name="Comma 2 4 4 4 4 4 3" xfId="27490" xr:uid="{CE6B9415-D62D-44A5-A3F0-F960A18740D2}"/>
    <cellStyle name="Comma 2 4 4 4 4 5" xfId="5586" xr:uid="{BADBBE19-F3E7-419D-BB91-B5B869CB77E6}"/>
    <cellStyle name="Comma 2 4 4 4 4 5 2" xfId="42094" xr:uid="{FBA6DB5F-3C7C-4940-99E8-7C1CFB33459B}"/>
    <cellStyle name="Comma 2 4 4 4 4 5 3" xfId="23840" xr:uid="{2EF49CF9-B6E1-4515-9F5B-D86296B3D543}"/>
    <cellStyle name="Comma 2 4 4 4 4 6" xfId="38444" xr:uid="{D7EBE18A-3EE9-4431-B552-1F21D364C304}"/>
    <cellStyle name="Comma 2 4 4 4 4 7" xfId="20190" xr:uid="{93AB93A3-D32F-47E9-9E7E-F0E8E9CD73DD}"/>
    <cellStyle name="Comma 2 4 4 4 5" xfId="1206" xr:uid="{8BE3AF44-7308-4914-A9B4-EB83631DF90A}"/>
    <cellStyle name="Comma 2 4 4 4 5 2" xfId="15806" xr:uid="{9EDDB2F1-5218-44CA-8691-8665DC2D9687}"/>
    <cellStyle name="Comma 2 4 4 4 5 2 2" xfId="52314" xr:uid="{CC6D68CA-979F-4349-B253-680444EED6CA}"/>
    <cellStyle name="Comma 2 4 4 4 5 2 3" xfId="34060" xr:uid="{E4428A4B-342D-49B7-9906-5886F8178CF4}"/>
    <cellStyle name="Comma 2 4 4 4 5 3" xfId="12156" xr:uid="{5B1A1685-C356-4306-9042-21915D60B0F2}"/>
    <cellStyle name="Comma 2 4 4 4 5 3 2" xfId="48664" xr:uid="{40EDA1DE-D8F9-4880-BF40-7CE6AB67F211}"/>
    <cellStyle name="Comma 2 4 4 4 5 3 3" xfId="30410" xr:uid="{12C67864-7305-4348-B142-0A734C134AFD}"/>
    <cellStyle name="Comma 2 4 4 4 5 4" xfId="8506" xr:uid="{D4249BEB-AB86-45B2-AD48-21E24DA04CE1}"/>
    <cellStyle name="Comma 2 4 4 4 5 4 2" xfId="45014" xr:uid="{1C38BEE5-5B30-4A23-AAE2-42F378162CF4}"/>
    <cellStyle name="Comma 2 4 4 4 5 4 3" xfId="26760" xr:uid="{F8600398-0D56-4F92-9D7D-07ED0BAC5E7E}"/>
    <cellStyle name="Comma 2 4 4 4 5 5" xfId="4856" xr:uid="{F1F80785-85AC-4D6A-909D-CA5951917614}"/>
    <cellStyle name="Comma 2 4 4 4 5 5 2" xfId="41364" xr:uid="{5593DB03-7F81-48F8-9EA3-625337ED1466}"/>
    <cellStyle name="Comma 2 4 4 4 5 5 3" xfId="23110" xr:uid="{F0DC604A-0AC6-41CA-8946-2BF538A9D980}"/>
    <cellStyle name="Comma 2 4 4 4 5 6" xfId="37714" xr:uid="{31672075-D562-47B3-9C0A-624B2F216F5A}"/>
    <cellStyle name="Comma 2 4 4 4 5 7" xfId="19460" xr:uid="{68E1B762-D6D7-490E-A734-614E7FD63838}"/>
    <cellStyle name="Comma 2 4 4 4 6" xfId="15076" xr:uid="{3E9EB532-6A3E-4190-BC5F-668A2BF6645C}"/>
    <cellStyle name="Comma 2 4 4 4 6 2" xfId="51584" xr:uid="{6A0ECA43-6346-4909-B2FC-56F9E0864F36}"/>
    <cellStyle name="Comma 2 4 4 4 6 3" xfId="33330" xr:uid="{ACC38DC8-FE0A-4B77-9554-ABE104CC0138}"/>
    <cellStyle name="Comma 2 4 4 4 7" xfId="11426" xr:uid="{3A68B4E4-ED81-42CA-854F-0A8E2678FC69}"/>
    <cellStyle name="Comma 2 4 4 4 7 2" xfId="47934" xr:uid="{93D46953-BB90-40B3-8518-0CC7D0D5D5EF}"/>
    <cellStyle name="Comma 2 4 4 4 7 3" xfId="29680" xr:uid="{73DFE74E-438C-45E4-8A38-68C51925FB1B}"/>
    <cellStyle name="Comma 2 4 4 4 8" xfId="7776" xr:uid="{B648ACC8-05DD-45FD-88D9-2025241D287B}"/>
    <cellStyle name="Comma 2 4 4 4 8 2" xfId="44284" xr:uid="{A10F2050-9561-4E4E-BF9E-FC00B2792105}"/>
    <cellStyle name="Comma 2 4 4 4 8 3" xfId="26030" xr:uid="{38C5B303-A511-4863-9C77-101AC9183421}"/>
    <cellStyle name="Comma 2 4 4 4 9" xfId="4126" xr:uid="{4E18B8EE-5126-41C5-9E9A-E896FB21DD8E}"/>
    <cellStyle name="Comma 2 4 4 4 9 2" xfId="40634" xr:uid="{9DD8E30C-BB1B-46A3-BD44-84776F3AA34F}"/>
    <cellStyle name="Comma 2 4 4 4 9 3" xfId="22380" xr:uid="{B8D2C9C5-FBEC-4063-BECE-0EC3754B75D8}"/>
    <cellStyle name="Comma 2 4 4 5" xfId="372" xr:uid="{2A5296ED-3487-4CD7-8CDB-906CA6674C6B}"/>
    <cellStyle name="Comma 2 4 4 5 10" xfId="36880" xr:uid="{9C5CA4C2-BF9A-447B-A969-7A74055A8366}"/>
    <cellStyle name="Comma 2 4 4 5 11" xfId="18626" xr:uid="{B252FD5A-0C4F-44F7-8C8D-FBD31494F2C4}"/>
    <cellStyle name="Comma 2 4 4 5 2" xfId="3292" xr:uid="{E6FC805B-543A-4E5C-93C2-8E2C92265DE1}"/>
    <cellStyle name="Comma 2 4 4 5 2 2" xfId="17892" xr:uid="{8756C753-A84B-4BCF-899D-7675F6E057D1}"/>
    <cellStyle name="Comma 2 4 4 5 2 2 2" xfId="54400" xr:uid="{818FF3F5-195A-4F16-AF5A-94B098ED55A7}"/>
    <cellStyle name="Comma 2 4 4 5 2 2 3" xfId="36146" xr:uid="{80A67662-AC65-4F9F-B959-9BF9862C00AA}"/>
    <cellStyle name="Comma 2 4 4 5 2 3" xfId="14242" xr:uid="{D54E0F9B-3ECF-4FCE-8A9A-DAAB1FDC27BC}"/>
    <cellStyle name="Comma 2 4 4 5 2 3 2" xfId="50750" xr:uid="{C1A5E30A-B383-4FE9-AC21-6B650ACA5E18}"/>
    <cellStyle name="Comma 2 4 4 5 2 3 3" xfId="32496" xr:uid="{9CAF6B50-1A24-497B-805D-529EFEDD7D7B}"/>
    <cellStyle name="Comma 2 4 4 5 2 4" xfId="10592" xr:uid="{CDC0E48A-060B-4099-9029-2B8866BD869F}"/>
    <cellStyle name="Comma 2 4 4 5 2 4 2" xfId="47100" xr:uid="{85030416-071E-415B-8A19-5A4F259E76F6}"/>
    <cellStyle name="Comma 2 4 4 5 2 4 3" xfId="28846" xr:uid="{C82D3F95-809B-4DAF-9D20-47F58D2CD7FD}"/>
    <cellStyle name="Comma 2 4 4 5 2 5" xfId="6942" xr:uid="{F86B1B65-A02D-4000-BC59-40BE7429FA72}"/>
    <cellStyle name="Comma 2 4 4 5 2 5 2" xfId="43450" xr:uid="{17C5CB87-C2DC-4997-BC55-107FCC8A2432}"/>
    <cellStyle name="Comma 2 4 4 5 2 5 3" xfId="25196" xr:uid="{944664C9-25B0-41B5-87F0-69B73A98E786}"/>
    <cellStyle name="Comma 2 4 4 5 2 6" xfId="39800" xr:uid="{C37EAFAD-71EB-44D2-BFE3-ED506F954EE1}"/>
    <cellStyle name="Comma 2 4 4 5 2 7" xfId="21546" xr:uid="{F32AF82C-4467-474B-A35B-784DB816C2B1}"/>
    <cellStyle name="Comma 2 4 4 5 3" xfId="2562" xr:uid="{D93A6E10-6AA0-4D20-8142-3E7E968265B7}"/>
    <cellStyle name="Comma 2 4 4 5 3 2" xfId="17162" xr:uid="{65B2ADB7-5790-4C66-A30F-1A8B973AF7C8}"/>
    <cellStyle name="Comma 2 4 4 5 3 2 2" xfId="53670" xr:uid="{7E207B9D-90F3-41CD-89C5-DB886BF9A81B}"/>
    <cellStyle name="Comma 2 4 4 5 3 2 3" xfId="35416" xr:uid="{D0F943CE-B8D5-431C-B9BE-48A474BFC5DC}"/>
    <cellStyle name="Comma 2 4 4 5 3 3" xfId="13512" xr:uid="{6A5F4F9F-4BA6-474F-9DC2-A77CED733F82}"/>
    <cellStyle name="Comma 2 4 4 5 3 3 2" xfId="50020" xr:uid="{E3BA4C48-6E9B-4510-A539-5BD03D55F64A}"/>
    <cellStyle name="Comma 2 4 4 5 3 3 3" xfId="31766" xr:uid="{2E427394-9A40-41F0-8970-F4007156BA30}"/>
    <cellStyle name="Comma 2 4 4 5 3 4" xfId="9862" xr:uid="{5D13CD74-BDEE-42C1-A59B-92777847A773}"/>
    <cellStyle name="Comma 2 4 4 5 3 4 2" xfId="46370" xr:uid="{EB45EC8C-55A0-42F0-834E-D0547C043D00}"/>
    <cellStyle name="Comma 2 4 4 5 3 4 3" xfId="28116" xr:uid="{84B702E1-E736-4BD0-ABF9-080C4C76ED88}"/>
    <cellStyle name="Comma 2 4 4 5 3 5" xfId="6212" xr:uid="{9A525CCC-6315-48DB-B751-259CD06EF8A0}"/>
    <cellStyle name="Comma 2 4 4 5 3 5 2" xfId="42720" xr:uid="{40821F0F-D3F3-47E2-B8C3-B47C0C01CC1A}"/>
    <cellStyle name="Comma 2 4 4 5 3 5 3" xfId="24466" xr:uid="{200748AA-D3E6-401F-8DD1-1A3A63DA3B0F}"/>
    <cellStyle name="Comma 2 4 4 5 3 6" xfId="39070" xr:uid="{A97A1E20-3157-4975-B77D-6994D01CACBB}"/>
    <cellStyle name="Comma 2 4 4 5 3 7" xfId="20816" xr:uid="{81FB7217-CFDA-470B-B071-530EC0BBB892}"/>
    <cellStyle name="Comma 2 4 4 5 4" xfId="1832" xr:uid="{8B820489-3623-47DF-9A2E-1DCE3E809A39}"/>
    <cellStyle name="Comma 2 4 4 5 4 2" xfId="16432" xr:uid="{AA420BF2-FF25-41BB-BCA3-49722746A1B5}"/>
    <cellStyle name="Comma 2 4 4 5 4 2 2" xfId="52940" xr:uid="{03249925-E81D-4BD0-9D13-CDE0349FAD27}"/>
    <cellStyle name="Comma 2 4 4 5 4 2 3" xfId="34686" xr:uid="{C7B77358-D2B3-4D5C-AF2E-8FEEA2C33C41}"/>
    <cellStyle name="Comma 2 4 4 5 4 3" xfId="12782" xr:uid="{937F93B9-4E3E-44F2-8007-5483EFE8ACAC}"/>
    <cellStyle name="Comma 2 4 4 5 4 3 2" xfId="49290" xr:uid="{7CA4D763-BB5A-442A-863D-9322F1293B6C}"/>
    <cellStyle name="Comma 2 4 4 5 4 3 3" xfId="31036" xr:uid="{0703C751-5A34-4850-8C99-C0071CFDF76C}"/>
    <cellStyle name="Comma 2 4 4 5 4 4" xfId="9132" xr:uid="{929BAABC-C3FC-44D1-B7E0-E20647BEE526}"/>
    <cellStyle name="Comma 2 4 4 5 4 4 2" xfId="45640" xr:uid="{DAE9C70F-E6D2-443B-9661-AC22DA45E9DE}"/>
    <cellStyle name="Comma 2 4 4 5 4 4 3" xfId="27386" xr:uid="{AB50B521-7A31-48C6-9E49-A2F829DC42DA}"/>
    <cellStyle name="Comma 2 4 4 5 4 5" xfId="5482" xr:uid="{43CDB2E8-303A-4573-81F9-F4B83D076CA3}"/>
    <cellStyle name="Comma 2 4 4 5 4 5 2" xfId="41990" xr:uid="{A4F8C24E-DE3A-4172-896A-415B28375E35}"/>
    <cellStyle name="Comma 2 4 4 5 4 5 3" xfId="23736" xr:uid="{7B27B6A4-8F0C-46E8-8880-4242F880D95E}"/>
    <cellStyle name="Comma 2 4 4 5 4 6" xfId="38340" xr:uid="{787590CA-F48F-46CE-BC69-4B662D635F79}"/>
    <cellStyle name="Comma 2 4 4 5 4 7" xfId="20086" xr:uid="{DC12A2C0-CFC3-48CC-9202-D0FD34D0FBC1}"/>
    <cellStyle name="Comma 2 4 4 5 5" xfId="1102" xr:uid="{B2C9D1C1-D2BA-41F5-98AF-5B2AA49DA320}"/>
    <cellStyle name="Comma 2 4 4 5 5 2" xfId="15702" xr:uid="{668274D7-71DA-4BA4-9936-C59DD6A4ABC8}"/>
    <cellStyle name="Comma 2 4 4 5 5 2 2" xfId="52210" xr:uid="{DB16D81B-F013-4F07-B6F2-20CC609E64D5}"/>
    <cellStyle name="Comma 2 4 4 5 5 2 3" xfId="33956" xr:uid="{C7C42907-8739-4DAF-90B0-B5B87086F8CC}"/>
    <cellStyle name="Comma 2 4 4 5 5 3" xfId="12052" xr:uid="{3859139F-874C-4EAE-9CA0-1225CED77E67}"/>
    <cellStyle name="Comma 2 4 4 5 5 3 2" xfId="48560" xr:uid="{B3F2A1B3-9172-4EFE-80F2-2D5AF9982F98}"/>
    <cellStyle name="Comma 2 4 4 5 5 3 3" xfId="30306" xr:uid="{E403F0AB-6F3B-4C46-AE0A-0C48D7F547F4}"/>
    <cellStyle name="Comma 2 4 4 5 5 4" xfId="8402" xr:uid="{A3A95E22-89B3-49D3-AA23-A9D1112DB070}"/>
    <cellStyle name="Comma 2 4 4 5 5 4 2" xfId="44910" xr:uid="{97C5CA01-F157-4C6A-8198-F8F5642845FB}"/>
    <cellStyle name="Comma 2 4 4 5 5 4 3" xfId="26656" xr:uid="{5BAE8F03-BF1B-4040-B310-A8F9484D92E7}"/>
    <cellStyle name="Comma 2 4 4 5 5 5" xfId="4752" xr:uid="{62D2C4A3-AEB4-405C-970E-FFF6743CA42B}"/>
    <cellStyle name="Comma 2 4 4 5 5 5 2" xfId="41260" xr:uid="{16318A5B-260A-4851-B03D-2B1107EB2DA4}"/>
    <cellStyle name="Comma 2 4 4 5 5 5 3" xfId="23006" xr:uid="{93C692F9-A049-4147-B1A5-FC3A3ABB0887}"/>
    <cellStyle name="Comma 2 4 4 5 5 6" xfId="37610" xr:uid="{17D65B38-A7B8-42D5-9B6D-FF285993F3CF}"/>
    <cellStyle name="Comma 2 4 4 5 5 7" xfId="19356" xr:uid="{DE9B6676-16E7-4832-A9F2-A6719C7FDF85}"/>
    <cellStyle name="Comma 2 4 4 5 6" xfId="14972" xr:uid="{B94DEA3A-8C7C-4E09-A809-898A890F27B0}"/>
    <cellStyle name="Comma 2 4 4 5 6 2" xfId="51480" xr:uid="{94FEAF31-1468-4C2F-8258-F269223A98D1}"/>
    <cellStyle name="Comma 2 4 4 5 6 3" xfId="33226" xr:uid="{044DDDF3-6BC5-4CD8-9153-713BBF465635}"/>
    <cellStyle name="Comma 2 4 4 5 7" xfId="11322" xr:uid="{B4D22228-AA60-4BDA-812E-51B90D732358}"/>
    <cellStyle name="Comma 2 4 4 5 7 2" xfId="47830" xr:uid="{468F48E8-8595-4290-B543-811BE504AEB2}"/>
    <cellStyle name="Comma 2 4 4 5 7 3" xfId="29576" xr:uid="{0DA9F706-BF14-4853-A2C6-D55642A677FF}"/>
    <cellStyle name="Comma 2 4 4 5 8" xfId="7672" xr:uid="{64B1DBD8-F3E5-4CF2-BE34-EC567CBDF1F8}"/>
    <cellStyle name="Comma 2 4 4 5 8 2" xfId="44180" xr:uid="{7616CABD-964E-447F-A286-020C5336ED3A}"/>
    <cellStyle name="Comma 2 4 4 5 8 3" xfId="25926" xr:uid="{C7D25248-E64C-4FAA-A817-EF26DEFCF238}"/>
    <cellStyle name="Comma 2 4 4 5 9" xfId="4022" xr:uid="{ACB58AD4-B6FE-416E-B58A-7BE2F65ED4A8}"/>
    <cellStyle name="Comma 2 4 4 5 9 2" xfId="40530" xr:uid="{3D907C7B-3081-4BC8-A0E7-2D9D150A83E6}"/>
    <cellStyle name="Comma 2 4 4 5 9 3" xfId="22276" xr:uid="{105BA7E8-2083-4EFC-AEEB-93731D54E076}"/>
    <cellStyle name="Comma 2 4 4 6" xfId="268" xr:uid="{5305A8D0-331C-4085-8A2A-F54ACA236127}"/>
    <cellStyle name="Comma 2 4 4 6 10" xfId="36776" xr:uid="{26665D9C-92A7-404F-994D-86F14624551B}"/>
    <cellStyle name="Comma 2 4 4 6 11" xfId="18522" xr:uid="{EB4F2D58-19E9-489C-AD29-404447133DB6}"/>
    <cellStyle name="Comma 2 4 4 6 2" xfId="3188" xr:uid="{1E5386FF-566F-452F-8883-58FA76C308B3}"/>
    <cellStyle name="Comma 2 4 4 6 2 2" xfId="17788" xr:uid="{F54174E0-7C87-4F70-9409-931A120B1917}"/>
    <cellStyle name="Comma 2 4 4 6 2 2 2" xfId="54296" xr:uid="{3D42455D-FB5A-4CAF-B8F5-6A3ACCFDCE7C}"/>
    <cellStyle name="Comma 2 4 4 6 2 2 3" xfId="36042" xr:uid="{4CB26DFD-78F5-497C-AB15-5A5279404F69}"/>
    <cellStyle name="Comma 2 4 4 6 2 3" xfId="14138" xr:uid="{57FC82AF-9C6C-48E4-94E9-8EBBDF6A2779}"/>
    <cellStyle name="Comma 2 4 4 6 2 3 2" xfId="50646" xr:uid="{9DD98D87-22F2-4AE7-96B1-675741F33CFF}"/>
    <cellStyle name="Comma 2 4 4 6 2 3 3" xfId="32392" xr:uid="{02A1954F-8580-4F08-BB9B-1D03CC2A399B}"/>
    <cellStyle name="Comma 2 4 4 6 2 4" xfId="10488" xr:uid="{B1EB2816-1F6C-48D1-B304-23DC7A0D606C}"/>
    <cellStyle name="Comma 2 4 4 6 2 4 2" xfId="46996" xr:uid="{D8EE87C9-4E22-4AF4-8512-A5E17BCE0E5D}"/>
    <cellStyle name="Comma 2 4 4 6 2 4 3" xfId="28742" xr:uid="{6F2828C6-9CB4-4372-A164-571204C4E8C8}"/>
    <cellStyle name="Comma 2 4 4 6 2 5" xfId="6838" xr:uid="{D97EF5A8-1894-4A04-94A8-8E04E1415EB6}"/>
    <cellStyle name="Comma 2 4 4 6 2 5 2" xfId="43346" xr:uid="{41BBEDBC-3769-4D5E-B937-D304D55495AA}"/>
    <cellStyle name="Comma 2 4 4 6 2 5 3" xfId="25092" xr:uid="{BBA5ABA8-00DE-4303-B9C9-6493364A50AF}"/>
    <cellStyle name="Comma 2 4 4 6 2 6" xfId="39696" xr:uid="{6268AD0D-7F46-4E21-8E17-3CFFB42195F8}"/>
    <cellStyle name="Comma 2 4 4 6 2 7" xfId="21442" xr:uid="{908E3F91-41F3-413D-9D1D-9273BFC01E4F}"/>
    <cellStyle name="Comma 2 4 4 6 3" xfId="2458" xr:uid="{87B84A38-1848-4ABB-991A-3425EAAEC3CA}"/>
    <cellStyle name="Comma 2 4 4 6 3 2" xfId="17058" xr:uid="{0416A6B1-D540-4345-86FD-24A7345CA488}"/>
    <cellStyle name="Comma 2 4 4 6 3 2 2" xfId="53566" xr:uid="{AC991823-A39B-4353-9AAB-AAD869863D80}"/>
    <cellStyle name="Comma 2 4 4 6 3 2 3" xfId="35312" xr:uid="{AAED4375-5015-4E00-88B5-4D2A3EE76E28}"/>
    <cellStyle name="Comma 2 4 4 6 3 3" xfId="13408" xr:uid="{6D58ED33-2651-4101-AB44-91BB0F38AEA7}"/>
    <cellStyle name="Comma 2 4 4 6 3 3 2" xfId="49916" xr:uid="{D13B4A6C-9F33-4918-8B02-C2587D2D62EC}"/>
    <cellStyle name="Comma 2 4 4 6 3 3 3" xfId="31662" xr:uid="{81E799B1-1A2C-4142-BD77-B83C1E414139}"/>
    <cellStyle name="Comma 2 4 4 6 3 4" xfId="9758" xr:uid="{C8CBDEAE-1E85-4800-AF38-52A9A92B67AD}"/>
    <cellStyle name="Comma 2 4 4 6 3 4 2" xfId="46266" xr:uid="{898B4230-D1C2-4FD0-A63C-1B5DDE7D948C}"/>
    <cellStyle name="Comma 2 4 4 6 3 4 3" xfId="28012" xr:uid="{027C0DDD-FBBA-4D16-B5A6-8CCEBE61D868}"/>
    <cellStyle name="Comma 2 4 4 6 3 5" xfId="6108" xr:uid="{CBBBDA5A-8895-4888-874C-AD5811C80B7D}"/>
    <cellStyle name="Comma 2 4 4 6 3 5 2" xfId="42616" xr:uid="{5C66F8BB-0090-4DF2-9D4B-00D32D5DBE39}"/>
    <cellStyle name="Comma 2 4 4 6 3 5 3" xfId="24362" xr:uid="{5F667336-D87C-4991-B875-859D6F955321}"/>
    <cellStyle name="Comma 2 4 4 6 3 6" xfId="38966" xr:uid="{40111987-D0E5-4055-9424-28D811576C36}"/>
    <cellStyle name="Comma 2 4 4 6 3 7" xfId="20712" xr:uid="{B8E04DF5-736E-4EBC-A384-E2A2B7E9A407}"/>
    <cellStyle name="Comma 2 4 4 6 4" xfId="1728" xr:uid="{F3A2B104-FA16-4CBD-9902-5C09E938C485}"/>
    <cellStyle name="Comma 2 4 4 6 4 2" xfId="16328" xr:uid="{7BFDD401-71CD-4BA5-9F1F-F3B5E2B6B731}"/>
    <cellStyle name="Comma 2 4 4 6 4 2 2" xfId="52836" xr:uid="{7487CE78-51FC-4CA7-89B7-460362CBF42C}"/>
    <cellStyle name="Comma 2 4 4 6 4 2 3" xfId="34582" xr:uid="{3F7043F5-E5B7-4594-9282-909820B8A5E7}"/>
    <cellStyle name="Comma 2 4 4 6 4 3" xfId="12678" xr:uid="{52A87378-3967-484D-B68B-D040B6A16260}"/>
    <cellStyle name="Comma 2 4 4 6 4 3 2" xfId="49186" xr:uid="{32C35BFC-7D61-4B2F-927F-4CA341E4C753}"/>
    <cellStyle name="Comma 2 4 4 6 4 3 3" xfId="30932" xr:uid="{CE3A780C-3AF5-4D97-9DD7-C6E7EB7E6B82}"/>
    <cellStyle name="Comma 2 4 4 6 4 4" xfId="9028" xr:uid="{B975C6AC-8171-439E-A4EB-A8406551A82D}"/>
    <cellStyle name="Comma 2 4 4 6 4 4 2" xfId="45536" xr:uid="{AAEB198B-E504-41A3-949B-65AC3BFD5A03}"/>
    <cellStyle name="Comma 2 4 4 6 4 4 3" xfId="27282" xr:uid="{88EC0C09-17E6-4881-A23C-F77267E2E486}"/>
    <cellStyle name="Comma 2 4 4 6 4 5" xfId="5378" xr:uid="{690284AD-D3BB-4616-B929-F2B346E43F92}"/>
    <cellStyle name="Comma 2 4 4 6 4 5 2" xfId="41886" xr:uid="{A4C9C5DE-80F1-45CF-BC7E-26A015371301}"/>
    <cellStyle name="Comma 2 4 4 6 4 5 3" xfId="23632" xr:uid="{272C844B-B716-4989-8BE6-0E02876149DF}"/>
    <cellStyle name="Comma 2 4 4 6 4 6" xfId="38236" xr:uid="{3CC0CB44-3D4F-48E5-8983-6FEC54D8FF58}"/>
    <cellStyle name="Comma 2 4 4 6 4 7" xfId="19982" xr:uid="{C1B007E9-1173-4B7C-9BBF-4C88BCAAF269}"/>
    <cellStyle name="Comma 2 4 4 6 5" xfId="998" xr:uid="{76AF07B7-355B-42DB-937F-914E3339B883}"/>
    <cellStyle name="Comma 2 4 4 6 5 2" xfId="15598" xr:uid="{EE3187A9-260C-44E4-9EF8-4576BB163121}"/>
    <cellStyle name="Comma 2 4 4 6 5 2 2" xfId="52106" xr:uid="{6DAA53D0-5FF1-4A98-9D70-5D7EEE606EB4}"/>
    <cellStyle name="Comma 2 4 4 6 5 2 3" xfId="33852" xr:uid="{5BCA66A4-00F0-4D90-B94F-143A1113DB48}"/>
    <cellStyle name="Comma 2 4 4 6 5 3" xfId="11948" xr:uid="{90DFDF79-89D7-4A54-A91E-2C57AC44006F}"/>
    <cellStyle name="Comma 2 4 4 6 5 3 2" xfId="48456" xr:uid="{5525E043-DEB4-4DA3-B7D7-CB7D7CA50493}"/>
    <cellStyle name="Comma 2 4 4 6 5 3 3" xfId="30202" xr:uid="{955489DC-E746-4BBA-9B8F-DA136B0135AF}"/>
    <cellStyle name="Comma 2 4 4 6 5 4" xfId="8298" xr:uid="{772F8CC6-549A-45A3-95DF-A71FBCAC879E}"/>
    <cellStyle name="Comma 2 4 4 6 5 4 2" xfId="44806" xr:uid="{6708E809-A419-4E88-902C-5C14D5142761}"/>
    <cellStyle name="Comma 2 4 4 6 5 4 3" xfId="26552" xr:uid="{A05C8EB4-66EF-402F-B2A9-778A74327DC7}"/>
    <cellStyle name="Comma 2 4 4 6 5 5" xfId="4648" xr:uid="{6F214AD5-44E6-490B-A4C9-4F2071991F5C}"/>
    <cellStyle name="Comma 2 4 4 6 5 5 2" xfId="41156" xr:uid="{4D161C41-C0B1-40BE-9AE0-B1BB53CEAEEF}"/>
    <cellStyle name="Comma 2 4 4 6 5 5 3" xfId="22902" xr:uid="{3E408A7B-8B87-4DDF-8BA5-3B47AAF4E76A}"/>
    <cellStyle name="Comma 2 4 4 6 5 6" xfId="37506" xr:uid="{ACF1C0E9-210E-4F78-AE74-E34897710101}"/>
    <cellStyle name="Comma 2 4 4 6 5 7" xfId="19252" xr:uid="{BD3542D9-18FA-44D1-B48F-B548804BEB94}"/>
    <cellStyle name="Comma 2 4 4 6 6" xfId="14868" xr:uid="{146C5E51-61C3-4B3F-B22A-4C48C98656B5}"/>
    <cellStyle name="Comma 2 4 4 6 6 2" xfId="51376" xr:uid="{FB9920FF-5CEB-4F49-ACFA-C7F790E244B5}"/>
    <cellStyle name="Comma 2 4 4 6 6 3" xfId="33122" xr:uid="{0260F61A-0300-43B0-A004-CD324520B677}"/>
    <cellStyle name="Comma 2 4 4 6 7" xfId="11218" xr:uid="{C1C62780-B1BC-4C3C-AB89-30D7D58DAA0E}"/>
    <cellStyle name="Comma 2 4 4 6 7 2" xfId="47726" xr:uid="{0C168894-F9F3-4F67-A53D-81CD4CD1CED3}"/>
    <cellStyle name="Comma 2 4 4 6 7 3" xfId="29472" xr:uid="{4CA46C8A-B2F0-44C7-A798-248226E8CCB6}"/>
    <cellStyle name="Comma 2 4 4 6 8" xfId="7568" xr:uid="{11C8DC7A-9313-46AB-8EBF-35930A423950}"/>
    <cellStyle name="Comma 2 4 4 6 8 2" xfId="44076" xr:uid="{8C8DAE6C-5D55-4148-9C22-EED79C6183C5}"/>
    <cellStyle name="Comma 2 4 4 6 8 3" xfId="25822" xr:uid="{F8D066FB-A3E3-4FB6-BBAC-7B15AEE67846}"/>
    <cellStyle name="Comma 2 4 4 6 9" xfId="3918" xr:uid="{6D547ED8-E80D-4905-9AA1-C52204E07108}"/>
    <cellStyle name="Comma 2 4 4 6 9 2" xfId="40426" xr:uid="{550EDE6E-82F5-45DA-8C17-0685EEA4FC20}"/>
    <cellStyle name="Comma 2 4 4 6 9 3" xfId="22172" xr:uid="{F0F33B80-05AF-4296-A9E6-98D8A7996CB1}"/>
    <cellStyle name="Comma 2 4 4 7" xfId="164" xr:uid="{33A81EA5-D6BF-4CA3-B381-16ADF6D88403}"/>
    <cellStyle name="Comma 2 4 4 7 10" xfId="36672" xr:uid="{B8C8C370-8ABE-40CF-9FE0-A2FF38160F0E}"/>
    <cellStyle name="Comma 2 4 4 7 11" xfId="18418" xr:uid="{7663F802-5A7C-4FB5-A54B-CCE300D65D5F}"/>
    <cellStyle name="Comma 2 4 4 7 2" xfId="3084" xr:uid="{E127AFCE-D40A-4F86-A9EF-29F9C3B34799}"/>
    <cellStyle name="Comma 2 4 4 7 2 2" xfId="17684" xr:uid="{CA380920-605F-4497-A03E-6CE57345D85C}"/>
    <cellStyle name="Comma 2 4 4 7 2 2 2" xfId="54192" xr:uid="{922297B4-53AE-4407-8A99-D1B35CBE26FE}"/>
    <cellStyle name="Comma 2 4 4 7 2 2 3" xfId="35938" xr:uid="{983111D4-63A4-43CB-886C-635C937FE614}"/>
    <cellStyle name="Comma 2 4 4 7 2 3" xfId="14034" xr:uid="{164F4B66-B29D-4718-B123-3DBB4E4B7663}"/>
    <cellStyle name="Comma 2 4 4 7 2 3 2" xfId="50542" xr:uid="{3E11A359-DED3-4131-858C-30CC844141A8}"/>
    <cellStyle name="Comma 2 4 4 7 2 3 3" xfId="32288" xr:uid="{F5194E0A-DB88-427D-99A8-B63137EBB28B}"/>
    <cellStyle name="Comma 2 4 4 7 2 4" xfId="10384" xr:uid="{CCF7B1C9-57DF-4A6D-BC19-3D4DF981D2C8}"/>
    <cellStyle name="Comma 2 4 4 7 2 4 2" xfId="46892" xr:uid="{39C5CD55-9EC0-49B1-BC0F-10BD70103A3F}"/>
    <cellStyle name="Comma 2 4 4 7 2 4 3" xfId="28638" xr:uid="{8F57F89A-64A0-46A0-BCD3-3FEAD4735220}"/>
    <cellStyle name="Comma 2 4 4 7 2 5" xfId="6734" xr:uid="{A3A4A1E7-14CF-4A35-8DF1-DF01C4210531}"/>
    <cellStyle name="Comma 2 4 4 7 2 5 2" xfId="43242" xr:uid="{CEC99E8B-5311-4ACD-AFC7-82E6F2A86419}"/>
    <cellStyle name="Comma 2 4 4 7 2 5 3" xfId="24988" xr:uid="{31FDE91F-735A-429B-BBB5-4E64D52B2126}"/>
    <cellStyle name="Comma 2 4 4 7 2 6" xfId="39592" xr:uid="{C4AFD288-2C7B-48C1-BB1E-03154363B3B7}"/>
    <cellStyle name="Comma 2 4 4 7 2 7" xfId="21338" xr:uid="{1EC3373E-097C-4765-9190-5F6DAD0C9815}"/>
    <cellStyle name="Comma 2 4 4 7 3" xfId="2354" xr:uid="{77064CCA-0C57-41C0-B097-AF4BDC31990D}"/>
    <cellStyle name="Comma 2 4 4 7 3 2" xfId="16954" xr:uid="{8E3A3298-A073-449E-9F61-1FF6F30691AA}"/>
    <cellStyle name="Comma 2 4 4 7 3 2 2" xfId="53462" xr:uid="{1603CEC3-7424-4E49-A868-09E20D8EBA38}"/>
    <cellStyle name="Comma 2 4 4 7 3 2 3" xfId="35208" xr:uid="{2BDA1B46-0E52-42AA-8836-79EDBED70BE1}"/>
    <cellStyle name="Comma 2 4 4 7 3 3" xfId="13304" xr:uid="{A8C16F7D-FE56-4E83-B925-808D719F793E}"/>
    <cellStyle name="Comma 2 4 4 7 3 3 2" xfId="49812" xr:uid="{73CB121C-9B5A-41DE-B376-E148F58897AA}"/>
    <cellStyle name="Comma 2 4 4 7 3 3 3" xfId="31558" xr:uid="{8E9FE073-0AE5-4AFD-AC46-B7EED264C747}"/>
    <cellStyle name="Comma 2 4 4 7 3 4" xfId="9654" xr:uid="{27DAE8B3-3B05-4CBA-9B29-D524350FFF50}"/>
    <cellStyle name="Comma 2 4 4 7 3 4 2" xfId="46162" xr:uid="{2F68E0A6-C127-4F9D-99F3-99EBA2DFBB2E}"/>
    <cellStyle name="Comma 2 4 4 7 3 4 3" xfId="27908" xr:uid="{019F768B-4378-4C8C-BD53-A65793A5FFD1}"/>
    <cellStyle name="Comma 2 4 4 7 3 5" xfId="6004" xr:uid="{8F950437-812E-4AEE-A350-694429DE59A0}"/>
    <cellStyle name="Comma 2 4 4 7 3 5 2" xfId="42512" xr:uid="{A6B4DB74-8975-4630-BD29-AB2194B3FFC4}"/>
    <cellStyle name="Comma 2 4 4 7 3 5 3" xfId="24258" xr:uid="{8A00180A-82AC-4F73-9D8E-B5C837F1149A}"/>
    <cellStyle name="Comma 2 4 4 7 3 6" xfId="38862" xr:uid="{9CD78C88-6770-4458-B858-9FEA5825473F}"/>
    <cellStyle name="Comma 2 4 4 7 3 7" xfId="20608" xr:uid="{76FCDFA8-D2AB-466D-BA57-743EA296385A}"/>
    <cellStyle name="Comma 2 4 4 7 4" xfId="1624" xr:uid="{956BE20D-6B10-498A-8193-EC5343F1DF84}"/>
    <cellStyle name="Comma 2 4 4 7 4 2" xfId="16224" xr:uid="{DAAD42F9-EC7B-4F7B-B6D4-426EE2B0BD80}"/>
    <cellStyle name="Comma 2 4 4 7 4 2 2" xfId="52732" xr:uid="{BE2E2E18-2B2B-4A5A-8632-3CA806E1373B}"/>
    <cellStyle name="Comma 2 4 4 7 4 2 3" xfId="34478" xr:uid="{790CE899-6A74-48C3-A670-20C02160D4D5}"/>
    <cellStyle name="Comma 2 4 4 7 4 3" xfId="12574" xr:uid="{00151793-952B-48DC-896F-0CBB2063CB3D}"/>
    <cellStyle name="Comma 2 4 4 7 4 3 2" xfId="49082" xr:uid="{EE58ABF3-D0F2-4D6E-8A1B-43254105723D}"/>
    <cellStyle name="Comma 2 4 4 7 4 3 3" xfId="30828" xr:uid="{11B4CA92-14A9-4F2B-A119-D07AAB541F8F}"/>
    <cellStyle name="Comma 2 4 4 7 4 4" xfId="8924" xr:uid="{3442FE2E-930B-4C54-8F84-8A112ECE7656}"/>
    <cellStyle name="Comma 2 4 4 7 4 4 2" xfId="45432" xr:uid="{C587A4CD-CB1E-4F8F-BF1F-E2C1D751A6B2}"/>
    <cellStyle name="Comma 2 4 4 7 4 4 3" xfId="27178" xr:uid="{6041836C-D693-4CBA-A1D5-9F99B6A7E7E9}"/>
    <cellStyle name="Comma 2 4 4 7 4 5" xfId="5274" xr:uid="{91908375-1A88-42FD-B1D2-05DA727BCCAD}"/>
    <cellStyle name="Comma 2 4 4 7 4 5 2" xfId="41782" xr:uid="{D8121792-1164-4F23-9E34-5C6B59628396}"/>
    <cellStyle name="Comma 2 4 4 7 4 5 3" xfId="23528" xr:uid="{547D7EC8-A40D-47CB-920C-E1B9BCE17F13}"/>
    <cellStyle name="Comma 2 4 4 7 4 6" xfId="38132" xr:uid="{C41A0410-B723-4DBE-AEE2-A4E8C3F53D07}"/>
    <cellStyle name="Comma 2 4 4 7 4 7" xfId="19878" xr:uid="{8CFDECB7-9BB8-41E5-AA77-6CE06620D0CC}"/>
    <cellStyle name="Comma 2 4 4 7 5" xfId="894" xr:uid="{90633A9B-37D5-4DB7-A457-EBC5533EA65E}"/>
    <cellStyle name="Comma 2 4 4 7 5 2" xfId="15494" xr:uid="{3014AC04-228F-4958-A310-8057813AF94D}"/>
    <cellStyle name="Comma 2 4 4 7 5 2 2" xfId="52002" xr:uid="{F1E085A0-8F5F-4A79-83C9-FB80CC33FAD2}"/>
    <cellStyle name="Comma 2 4 4 7 5 2 3" xfId="33748" xr:uid="{16E7C063-154A-4DCB-A184-51F7D4EF221A}"/>
    <cellStyle name="Comma 2 4 4 7 5 3" xfId="11844" xr:uid="{26BFB628-E203-446D-AC1E-6874CE989BC4}"/>
    <cellStyle name="Comma 2 4 4 7 5 3 2" xfId="48352" xr:uid="{DC42434A-8FEC-4FE3-90A5-3711EA70A3B8}"/>
    <cellStyle name="Comma 2 4 4 7 5 3 3" xfId="30098" xr:uid="{7970D48A-594C-420F-A4F0-518148490E9B}"/>
    <cellStyle name="Comma 2 4 4 7 5 4" xfId="8194" xr:uid="{30EB58E0-CAA4-4293-8F63-225D32F47D0C}"/>
    <cellStyle name="Comma 2 4 4 7 5 4 2" xfId="44702" xr:uid="{49659AEB-36F9-43AC-8C68-FE29E7C2E061}"/>
    <cellStyle name="Comma 2 4 4 7 5 4 3" xfId="26448" xr:uid="{394EBC26-E79F-47DD-AFC4-4138EC22300A}"/>
    <cellStyle name="Comma 2 4 4 7 5 5" xfId="4544" xr:uid="{E8E653FE-3117-4EBD-BD14-5607737CE1E2}"/>
    <cellStyle name="Comma 2 4 4 7 5 5 2" xfId="41052" xr:uid="{67D4CB94-A3D4-4958-B2EA-13738D0BCB69}"/>
    <cellStyle name="Comma 2 4 4 7 5 5 3" xfId="22798" xr:uid="{C009CD36-20CD-492A-9BA1-A0383109E397}"/>
    <cellStyle name="Comma 2 4 4 7 5 6" xfId="37402" xr:uid="{28069C31-8F7A-4BEB-852B-66FE66E2E82D}"/>
    <cellStyle name="Comma 2 4 4 7 5 7" xfId="19148" xr:uid="{D4586021-8DD9-430C-903A-67EE98E450B4}"/>
    <cellStyle name="Comma 2 4 4 7 6" xfId="14764" xr:uid="{DB548E0E-3A58-4060-9D5D-D8648DAED974}"/>
    <cellStyle name="Comma 2 4 4 7 6 2" xfId="51272" xr:uid="{9022D9A8-ED9D-433E-A546-876953ACF3F5}"/>
    <cellStyle name="Comma 2 4 4 7 6 3" xfId="33018" xr:uid="{7B860FB2-7B14-4513-A256-D349DAF1731F}"/>
    <cellStyle name="Comma 2 4 4 7 7" xfId="11114" xr:uid="{7ECF6824-3245-4AB1-ACD2-3C3CB34ED292}"/>
    <cellStyle name="Comma 2 4 4 7 7 2" xfId="47622" xr:uid="{1214FCF3-C7D0-4FB2-AC69-829061FA1E06}"/>
    <cellStyle name="Comma 2 4 4 7 7 3" xfId="29368" xr:uid="{F27DF757-012B-4264-9ADD-E37A0E033D02}"/>
    <cellStyle name="Comma 2 4 4 7 8" xfId="7464" xr:uid="{FA78C69B-5E73-46F3-808E-DE313BBBE8CB}"/>
    <cellStyle name="Comma 2 4 4 7 8 2" xfId="43972" xr:uid="{FAFB790B-6110-47BD-8897-92DDA55A74B7}"/>
    <cellStyle name="Comma 2 4 4 7 8 3" xfId="25718" xr:uid="{91403536-E9AE-4D98-A6E2-FF18DE9904D2}"/>
    <cellStyle name="Comma 2 4 4 7 9" xfId="3814" xr:uid="{83D5A779-BFE3-46B1-BD25-4FAE028995D0}"/>
    <cellStyle name="Comma 2 4 4 7 9 2" xfId="40322" xr:uid="{A74AD6E2-FC00-4641-8DFB-9236358F90D8}"/>
    <cellStyle name="Comma 2 4 4 7 9 3" xfId="22068" xr:uid="{ED2D991B-DA5F-4738-A9B4-E38E2DF29B54}"/>
    <cellStyle name="Comma 2 4 4 8" xfId="2980" xr:uid="{89E4E0C0-AA6B-41BC-B4A7-E5FDC1677AA0}"/>
    <cellStyle name="Comma 2 4 4 8 2" xfId="17580" xr:uid="{B14DEEB9-2579-4164-A485-D8A3A8CF4EC0}"/>
    <cellStyle name="Comma 2 4 4 8 2 2" xfId="54088" xr:uid="{22B2EA68-5040-438C-8479-AE7974AE557A}"/>
    <cellStyle name="Comma 2 4 4 8 2 3" xfId="35834" xr:uid="{CC4834BB-AA99-4FE1-BF87-71AD7A11F3ED}"/>
    <cellStyle name="Comma 2 4 4 8 3" xfId="13930" xr:uid="{A05AA0A9-A1CA-409B-AF06-AE6D1467CDCD}"/>
    <cellStyle name="Comma 2 4 4 8 3 2" xfId="50438" xr:uid="{7668CEBA-9258-4C05-BA88-313BD014A032}"/>
    <cellStyle name="Comma 2 4 4 8 3 3" xfId="32184" xr:uid="{8FDF5117-2139-4DF6-9F08-EC5D20AD3769}"/>
    <cellStyle name="Comma 2 4 4 8 4" xfId="10280" xr:uid="{6D5E9B67-0CB0-4943-A00E-427008461BA9}"/>
    <cellStyle name="Comma 2 4 4 8 4 2" xfId="46788" xr:uid="{ACE70B1C-879B-4881-B90F-D3C71222C0A4}"/>
    <cellStyle name="Comma 2 4 4 8 4 3" xfId="28534" xr:uid="{660C8767-05A7-4E86-823E-B9303CEE29CB}"/>
    <cellStyle name="Comma 2 4 4 8 5" xfId="6630" xr:uid="{C1DA5D0F-F4AD-4646-84CD-41F4C1ACB96D}"/>
    <cellStyle name="Comma 2 4 4 8 5 2" xfId="43138" xr:uid="{24AF1BB4-AC09-490D-BC8C-7DEF4C7892AB}"/>
    <cellStyle name="Comma 2 4 4 8 5 3" xfId="24884" xr:uid="{24118FBB-A1CB-41B2-9B71-40153280B806}"/>
    <cellStyle name="Comma 2 4 4 8 6" xfId="39488" xr:uid="{27368868-A52E-437F-8F95-58E922A79DF4}"/>
    <cellStyle name="Comma 2 4 4 8 7" xfId="21234" xr:uid="{AAA041F3-E565-4804-BB1F-B232C4F6FA25}"/>
    <cellStyle name="Comma 2 4 4 9" xfId="2250" xr:uid="{4533E510-E274-4630-B09A-A4C54DBA0AA9}"/>
    <cellStyle name="Comma 2 4 4 9 2" xfId="16850" xr:uid="{F7439154-977A-4CBD-AC36-5FC3CF485F1D}"/>
    <cellStyle name="Comma 2 4 4 9 2 2" xfId="53358" xr:uid="{A7AA8525-B1EE-4757-BED6-7C858C3FB4D8}"/>
    <cellStyle name="Comma 2 4 4 9 2 3" xfId="35104" xr:uid="{F436178E-ABD8-4807-A95C-620F1C47C906}"/>
    <cellStyle name="Comma 2 4 4 9 3" xfId="13200" xr:uid="{2BEC9FAA-537E-41C3-A75A-B66D627A796A}"/>
    <cellStyle name="Comma 2 4 4 9 3 2" xfId="49708" xr:uid="{A0E6BCB1-3C9D-427B-8CE2-7A48E01FE6EA}"/>
    <cellStyle name="Comma 2 4 4 9 3 3" xfId="31454" xr:uid="{1049A6BF-1C03-422E-933C-5470EF853E2C}"/>
    <cellStyle name="Comma 2 4 4 9 4" xfId="9550" xr:uid="{1D4C82B2-7161-48E9-8D28-310D8528294C}"/>
    <cellStyle name="Comma 2 4 4 9 4 2" xfId="46058" xr:uid="{75824CB2-4FC6-461D-83AB-C1567904EB14}"/>
    <cellStyle name="Comma 2 4 4 9 4 3" xfId="27804" xr:uid="{4B672BB6-C19B-4CC6-A695-E9FB636239BE}"/>
    <cellStyle name="Comma 2 4 4 9 5" xfId="5900" xr:uid="{2B7589CD-09B0-4780-A4FA-2BD816E04AA4}"/>
    <cellStyle name="Comma 2 4 4 9 5 2" xfId="42408" xr:uid="{5B964193-D62B-42BC-A0C7-D43D0CC7393F}"/>
    <cellStyle name="Comma 2 4 4 9 5 3" xfId="24154" xr:uid="{0E93077D-96C6-48CF-8FA6-C27AB3132D43}"/>
    <cellStyle name="Comma 2 4 4 9 6" xfId="38758" xr:uid="{8FB73E97-FEAE-450E-9411-BF8E8689AA96}"/>
    <cellStyle name="Comma 2 4 4 9 7" xfId="20504" xr:uid="{FCAA62AF-3E75-40E3-9669-49F45686A4B6}"/>
    <cellStyle name="Comma 2 4 5" xfId="652" xr:uid="{6DCFD56F-E597-462A-B91B-78CA3F1B8F40}"/>
    <cellStyle name="Comma 2 4 5 10" xfId="37160" xr:uid="{1C55140E-1FBC-420B-82D9-1ABA2251EDAB}"/>
    <cellStyle name="Comma 2 4 5 11" xfId="18906" xr:uid="{F6D96EC5-E3C4-481C-96F3-576951FB9248}"/>
    <cellStyle name="Comma 2 4 5 2" xfId="3572" xr:uid="{A7DA0451-2F71-43A4-ABD3-EFC45F93D879}"/>
    <cellStyle name="Comma 2 4 5 2 2" xfId="18172" xr:uid="{83646258-7A04-4C4D-8010-C2A498163D2F}"/>
    <cellStyle name="Comma 2 4 5 2 2 2" xfId="54680" xr:uid="{095AF2A9-7C03-404C-B4E5-672F8157AB66}"/>
    <cellStyle name="Comma 2 4 5 2 2 3" xfId="36426" xr:uid="{4E3DA7C1-BD77-4A13-BFCF-B9613A0FF133}"/>
    <cellStyle name="Comma 2 4 5 2 3" xfId="14522" xr:uid="{13E46540-A1E7-4881-8F8A-4CDDA04EBB83}"/>
    <cellStyle name="Comma 2 4 5 2 3 2" xfId="51030" xr:uid="{D157773D-2A87-4750-8C65-C739B28D4DFE}"/>
    <cellStyle name="Comma 2 4 5 2 3 3" xfId="32776" xr:uid="{7EA02D3D-A5B4-4D2F-9E74-8F02DA7F0441}"/>
    <cellStyle name="Comma 2 4 5 2 4" xfId="10872" xr:uid="{9707BB4F-0649-40F0-B540-453262EE6D94}"/>
    <cellStyle name="Comma 2 4 5 2 4 2" xfId="47380" xr:uid="{CD350DC2-F246-4F14-923C-D8089FF3071F}"/>
    <cellStyle name="Comma 2 4 5 2 4 3" xfId="29126" xr:uid="{272BCA02-2713-446B-90C9-E5977A7842C5}"/>
    <cellStyle name="Comma 2 4 5 2 5" xfId="7222" xr:uid="{EC7C4602-C62C-4394-828B-E77551908DD2}"/>
    <cellStyle name="Comma 2 4 5 2 5 2" xfId="43730" xr:uid="{806C55B4-0F94-4A43-A2FA-FC2DC4FEE98B}"/>
    <cellStyle name="Comma 2 4 5 2 5 3" xfId="25476" xr:uid="{38FE821E-9266-45D1-A17E-AA2BD33492B9}"/>
    <cellStyle name="Comma 2 4 5 2 6" xfId="40080" xr:uid="{953F4540-A5A2-435A-9B63-105F8FDB860D}"/>
    <cellStyle name="Comma 2 4 5 2 7" xfId="21826" xr:uid="{56438842-6447-42D1-AD9D-1EB2F328852C}"/>
    <cellStyle name="Comma 2 4 5 3" xfId="2842" xr:uid="{AEFD711F-3427-4E24-A69C-66A399F04A8B}"/>
    <cellStyle name="Comma 2 4 5 3 2" xfId="17442" xr:uid="{048C58C8-A0A8-4B5C-AEB3-1DE5261C65FE}"/>
    <cellStyle name="Comma 2 4 5 3 2 2" xfId="53950" xr:uid="{6069EC02-013E-43AD-ADCE-76894B5120D9}"/>
    <cellStyle name="Comma 2 4 5 3 2 3" xfId="35696" xr:uid="{F11F030A-ADF1-4E8E-9746-80CBDF89D398}"/>
    <cellStyle name="Comma 2 4 5 3 3" xfId="13792" xr:uid="{E013966C-EFFA-432C-92D6-128562FB4946}"/>
    <cellStyle name="Comma 2 4 5 3 3 2" xfId="50300" xr:uid="{4B04F518-9CB0-47E6-A65B-D847A307FC75}"/>
    <cellStyle name="Comma 2 4 5 3 3 3" xfId="32046" xr:uid="{69FB5525-22EC-4689-B1D3-7789E645631B}"/>
    <cellStyle name="Comma 2 4 5 3 4" xfId="10142" xr:uid="{F160E022-85E8-4A90-8500-2893DB65B09C}"/>
    <cellStyle name="Comma 2 4 5 3 4 2" xfId="46650" xr:uid="{DD0A1DC5-C737-46DB-A726-2E55DA84B197}"/>
    <cellStyle name="Comma 2 4 5 3 4 3" xfId="28396" xr:uid="{F28A30DF-7460-47C1-A5A3-04B3253A2A48}"/>
    <cellStyle name="Comma 2 4 5 3 5" xfId="6492" xr:uid="{90975DC8-D826-43B6-A064-111A59F3FB72}"/>
    <cellStyle name="Comma 2 4 5 3 5 2" xfId="43000" xr:uid="{36BB2E58-571D-4675-B9AB-22FEA6E8E650}"/>
    <cellStyle name="Comma 2 4 5 3 5 3" xfId="24746" xr:uid="{3EB63B6C-66EC-4C46-A68C-B4DDD298D815}"/>
    <cellStyle name="Comma 2 4 5 3 6" xfId="39350" xr:uid="{13ECD9E0-99D2-4384-B619-68A6E47D1CFF}"/>
    <cellStyle name="Comma 2 4 5 3 7" xfId="21096" xr:uid="{A270DB4E-E4AB-43C8-A5FF-C9C36E0848C9}"/>
    <cellStyle name="Comma 2 4 5 4" xfId="2112" xr:uid="{9FC19C29-D67E-43A9-80B4-B685C94EA426}"/>
    <cellStyle name="Comma 2 4 5 4 2" xfId="16712" xr:uid="{3108CCEB-3DEB-4691-9AA8-F2B7F911C79B}"/>
    <cellStyle name="Comma 2 4 5 4 2 2" xfId="53220" xr:uid="{738B5A87-11D2-450A-BDDD-B453845091FA}"/>
    <cellStyle name="Comma 2 4 5 4 2 3" xfId="34966" xr:uid="{CE7EE42A-1127-44C0-A431-066ADA01D690}"/>
    <cellStyle name="Comma 2 4 5 4 3" xfId="13062" xr:uid="{DCE74283-B9CC-432C-8A05-94A60AC0214C}"/>
    <cellStyle name="Comma 2 4 5 4 3 2" xfId="49570" xr:uid="{CF3CFAE5-DE93-44F2-9AD8-3909B33DC0F9}"/>
    <cellStyle name="Comma 2 4 5 4 3 3" xfId="31316" xr:uid="{AEB6190C-6FE1-46BE-8B4D-D59BCB846C4F}"/>
    <cellStyle name="Comma 2 4 5 4 4" xfId="9412" xr:uid="{3C006EB0-A90A-4BAB-8B6B-0A890B7E53C3}"/>
    <cellStyle name="Comma 2 4 5 4 4 2" xfId="45920" xr:uid="{057318C9-4CB8-4CA2-88CE-53A2700E0922}"/>
    <cellStyle name="Comma 2 4 5 4 4 3" xfId="27666" xr:uid="{7A91B54B-512B-419F-8C75-F587A21680BF}"/>
    <cellStyle name="Comma 2 4 5 4 5" xfId="5762" xr:uid="{7D4A12B6-1358-4B69-9CB0-87DA8F3928B9}"/>
    <cellStyle name="Comma 2 4 5 4 5 2" xfId="42270" xr:uid="{CA425A7F-AA71-4B8A-BB84-982A953C1856}"/>
    <cellStyle name="Comma 2 4 5 4 5 3" xfId="24016" xr:uid="{33621D8E-6B23-4C1C-B939-EAF453FBA56C}"/>
    <cellStyle name="Comma 2 4 5 4 6" xfId="38620" xr:uid="{A0B121BD-DCFC-4615-8D67-39E9259030A3}"/>
    <cellStyle name="Comma 2 4 5 4 7" xfId="20366" xr:uid="{E8BA02D4-2BE7-4CC6-B77A-45C0202F52C6}"/>
    <cellStyle name="Comma 2 4 5 5" xfId="1382" xr:uid="{5D4A814F-BD22-43BD-B193-52F0D68D732A}"/>
    <cellStyle name="Comma 2 4 5 5 2" xfId="15982" xr:uid="{1102BFCA-08D0-470C-BDEF-F1E7273D4849}"/>
    <cellStyle name="Comma 2 4 5 5 2 2" xfId="52490" xr:uid="{9FF6CED0-2026-433C-A9DB-952E53319C7B}"/>
    <cellStyle name="Comma 2 4 5 5 2 3" xfId="34236" xr:uid="{09BD3111-8F5A-4C79-A354-BC660D0FA41E}"/>
    <cellStyle name="Comma 2 4 5 5 3" xfId="12332" xr:uid="{28B7E2A0-8FC1-4053-9BE2-B5F7CDF685EC}"/>
    <cellStyle name="Comma 2 4 5 5 3 2" xfId="48840" xr:uid="{3B64266B-0787-4F52-AC09-0D637E6A06A7}"/>
    <cellStyle name="Comma 2 4 5 5 3 3" xfId="30586" xr:uid="{2AC27A05-C94D-49D8-9402-761B7124158A}"/>
    <cellStyle name="Comma 2 4 5 5 4" xfId="8682" xr:uid="{A03A76BA-1A94-449D-B89C-DB458ABF2789}"/>
    <cellStyle name="Comma 2 4 5 5 4 2" xfId="45190" xr:uid="{0FF8C179-94E3-485D-A1A5-7E1804DAB09C}"/>
    <cellStyle name="Comma 2 4 5 5 4 3" xfId="26936" xr:uid="{6EFB1DFE-B562-48AE-AA32-19738AAA3D18}"/>
    <cellStyle name="Comma 2 4 5 5 5" xfId="5032" xr:uid="{7DE8DD84-736C-4ABD-874B-CE32C0DE5CE1}"/>
    <cellStyle name="Comma 2 4 5 5 5 2" xfId="41540" xr:uid="{454540E1-A5DC-43A0-B335-1693B16041FA}"/>
    <cellStyle name="Comma 2 4 5 5 5 3" xfId="23286" xr:uid="{3675C237-CC7D-46AC-AEC0-33B36796807C}"/>
    <cellStyle name="Comma 2 4 5 5 6" xfId="37890" xr:uid="{30B7CA21-CBF4-46C2-BFFB-BD83255B6FE5}"/>
    <cellStyle name="Comma 2 4 5 5 7" xfId="19636" xr:uid="{443D3FAD-E5F1-4A6A-8F54-7F6985E75E7A}"/>
    <cellStyle name="Comma 2 4 5 6" xfId="15252" xr:uid="{DDE3CD7E-8D30-446C-AE71-47E8EE57369B}"/>
    <cellStyle name="Comma 2 4 5 6 2" xfId="51760" xr:uid="{D28B5E48-EFE2-4E9C-8C5E-E788CBE88A4B}"/>
    <cellStyle name="Comma 2 4 5 6 3" xfId="33506" xr:uid="{E3752EEB-2443-4743-99D5-97513A307199}"/>
    <cellStyle name="Comma 2 4 5 7" xfId="11602" xr:uid="{2C0116B1-ACE2-41DA-846E-4081E280BD5C}"/>
    <cellStyle name="Comma 2 4 5 7 2" xfId="48110" xr:uid="{FF4EF830-6EF0-4D0A-B3D9-DEBA91A82995}"/>
    <cellStyle name="Comma 2 4 5 7 3" xfId="29856" xr:uid="{9DBCD7C4-479D-4423-AA07-85C353FFE7E9}"/>
    <cellStyle name="Comma 2 4 5 8" xfId="7952" xr:uid="{FCA5BB68-B82B-4A22-8E0F-EAE7A72F7D97}"/>
    <cellStyle name="Comma 2 4 5 8 2" xfId="44460" xr:uid="{1F44A81C-52F9-48CB-A30C-E32AFDECA2DE}"/>
    <cellStyle name="Comma 2 4 5 8 3" xfId="26206" xr:uid="{7FD8BAAA-14EC-4973-9B87-FEEA04D8F177}"/>
    <cellStyle name="Comma 2 4 5 9" xfId="4302" xr:uid="{9497D2C7-0EE5-454A-BD8D-52460337A059}"/>
    <cellStyle name="Comma 2 4 5 9 2" xfId="40810" xr:uid="{3C58321E-383D-4877-B2D9-C8B8F0511350}"/>
    <cellStyle name="Comma 2 4 5 9 3" xfId="22556" xr:uid="{52A40852-F227-4B65-849F-2AB56462B977}"/>
    <cellStyle name="Comma 2 4 6" xfId="548" xr:uid="{F00D39C3-FB62-48B3-BA0D-8672932AE10F}"/>
    <cellStyle name="Comma 2 4 6 10" xfId="37056" xr:uid="{FC0A7F9E-FA2B-44B1-A914-3E148DB1A772}"/>
    <cellStyle name="Comma 2 4 6 11" xfId="18802" xr:uid="{E1745CAD-3F71-44EC-8302-BBDFE8696F29}"/>
    <cellStyle name="Comma 2 4 6 2" xfId="3468" xr:uid="{5F68C86C-817A-451F-B803-575FD227ECAC}"/>
    <cellStyle name="Comma 2 4 6 2 2" xfId="18068" xr:uid="{548ABE05-FCC1-48AE-8D47-400C40BD1C55}"/>
    <cellStyle name="Comma 2 4 6 2 2 2" xfId="54576" xr:uid="{57D44C6A-7E8A-4BED-BEF4-44B494EB27FF}"/>
    <cellStyle name="Comma 2 4 6 2 2 3" xfId="36322" xr:uid="{E0D9E87C-6F62-433A-9C4C-2BE899816F66}"/>
    <cellStyle name="Comma 2 4 6 2 3" xfId="14418" xr:uid="{88B799C2-1801-49C2-981D-77CEBD6BA0A7}"/>
    <cellStyle name="Comma 2 4 6 2 3 2" xfId="50926" xr:uid="{BC07B9DF-DA4F-4C19-ACC6-C29B95C8FED3}"/>
    <cellStyle name="Comma 2 4 6 2 3 3" xfId="32672" xr:uid="{3819342A-BE9D-46AD-82EF-9A392A22EE44}"/>
    <cellStyle name="Comma 2 4 6 2 4" xfId="10768" xr:uid="{9B1DE6F1-4944-4408-AA68-9AD1ED035094}"/>
    <cellStyle name="Comma 2 4 6 2 4 2" xfId="47276" xr:uid="{02E334F8-9525-4621-BBB6-2FE4333732FA}"/>
    <cellStyle name="Comma 2 4 6 2 4 3" xfId="29022" xr:uid="{91716402-BA24-48DB-82D9-7A5583ADCD65}"/>
    <cellStyle name="Comma 2 4 6 2 5" xfId="7118" xr:uid="{8ECF0B81-D12C-4FAE-8E11-05093BDB9AA3}"/>
    <cellStyle name="Comma 2 4 6 2 5 2" xfId="43626" xr:uid="{7F122B2F-1A0D-405E-8CB4-1B9FA7DA4A4F}"/>
    <cellStyle name="Comma 2 4 6 2 5 3" xfId="25372" xr:uid="{48ACFE1F-EB44-4FF6-BB14-C2709A4E6A63}"/>
    <cellStyle name="Comma 2 4 6 2 6" xfId="39976" xr:uid="{7BA07503-65E8-4497-BD73-7938DAE32F00}"/>
    <cellStyle name="Comma 2 4 6 2 7" xfId="21722" xr:uid="{0E79B060-3978-4730-94C7-FCE0B848D8D6}"/>
    <cellStyle name="Comma 2 4 6 3" xfId="2738" xr:uid="{EB566D05-5396-485C-9A54-A734FA3CC143}"/>
    <cellStyle name="Comma 2 4 6 3 2" xfId="17338" xr:uid="{692A616A-022F-49DC-80AB-81482DEE4159}"/>
    <cellStyle name="Comma 2 4 6 3 2 2" xfId="53846" xr:uid="{0CAD067E-34D4-46C9-8F8A-60D0A324AB4C}"/>
    <cellStyle name="Comma 2 4 6 3 2 3" xfId="35592" xr:uid="{4EBF5EE1-B14D-45EC-B259-48EB0ECB7C1F}"/>
    <cellStyle name="Comma 2 4 6 3 3" xfId="13688" xr:uid="{0C731ECD-7C39-450F-8068-740E73B71C98}"/>
    <cellStyle name="Comma 2 4 6 3 3 2" xfId="50196" xr:uid="{9F373A4C-3C0D-4140-A09F-6BAC2316147A}"/>
    <cellStyle name="Comma 2 4 6 3 3 3" xfId="31942" xr:uid="{0F02BC6D-6F8C-497C-855D-F61AD5FDC295}"/>
    <cellStyle name="Comma 2 4 6 3 4" xfId="10038" xr:uid="{37537585-1F82-4FB1-8EB1-8FD771128A0E}"/>
    <cellStyle name="Comma 2 4 6 3 4 2" xfId="46546" xr:uid="{70896DAF-AC16-4871-BF65-4FAFB0E635D1}"/>
    <cellStyle name="Comma 2 4 6 3 4 3" xfId="28292" xr:uid="{4849D9FA-BF88-4173-BF43-CE054DEA98F3}"/>
    <cellStyle name="Comma 2 4 6 3 5" xfId="6388" xr:uid="{5CDB0E65-7744-4407-A72C-D39931C439EB}"/>
    <cellStyle name="Comma 2 4 6 3 5 2" xfId="42896" xr:uid="{949A0BC2-737F-43F9-B6B9-52C60270C634}"/>
    <cellStyle name="Comma 2 4 6 3 5 3" xfId="24642" xr:uid="{8B72748E-FB5C-4D8C-8BC5-489F42C63CEF}"/>
    <cellStyle name="Comma 2 4 6 3 6" xfId="39246" xr:uid="{F21FE7DE-924D-4B3A-B689-C635C00986D6}"/>
    <cellStyle name="Comma 2 4 6 3 7" xfId="20992" xr:uid="{2B8B9AAE-5518-4E85-AA60-F0BE632E2CD7}"/>
    <cellStyle name="Comma 2 4 6 4" xfId="2008" xr:uid="{C729D433-4CFC-4A99-9A35-79892BFB3CF0}"/>
    <cellStyle name="Comma 2 4 6 4 2" xfId="16608" xr:uid="{2B3372B3-049B-4919-90C8-1E6F2DF5D2BC}"/>
    <cellStyle name="Comma 2 4 6 4 2 2" xfId="53116" xr:uid="{AC4FBF82-B155-407C-89CC-6279FF354442}"/>
    <cellStyle name="Comma 2 4 6 4 2 3" xfId="34862" xr:uid="{D3151BD6-7C77-4775-B028-3DB47D5D7D40}"/>
    <cellStyle name="Comma 2 4 6 4 3" xfId="12958" xr:uid="{41269E30-E990-4260-9435-98193FCE92EE}"/>
    <cellStyle name="Comma 2 4 6 4 3 2" xfId="49466" xr:uid="{FF1DABA9-39B6-4431-AB9A-66F81C980A1B}"/>
    <cellStyle name="Comma 2 4 6 4 3 3" xfId="31212" xr:uid="{DEBD90BE-3825-4FDB-ACA8-6EA1253ECB14}"/>
    <cellStyle name="Comma 2 4 6 4 4" xfId="9308" xr:uid="{EC5A1442-832C-4B3F-86D0-93446BD83DFF}"/>
    <cellStyle name="Comma 2 4 6 4 4 2" xfId="45816" xr:uid="{5D752E3D-5203-44C7-A486-21DC9D869380}"/>
    <cellStyle name="Comma 2 4 6 4 4 3" xfId="27562" xr:uid="{F297CC4E-EDD7-47DF-A53D-D71F8489B235}"/>
    <cellStyle name="Comma 2 4 6 4 5" xfId="5658" xr:uid="{B1A7620A-696D-4EE6-9596-ADB6118FB03A}"/>
    <cellStyle name="Comma 2 4 6 4 5 2" xfId="42166" xr:uid="{E9CA64C4-7D3D-4E5A-99C5-D3382603AE32}"/>
    <cellStyle name="Comma 2 4 6 4 5 3" xfId="23912" xr:uid="{BEB2360E-B397-4A68-BB78-2F324BCBBCC9}"/>
    <cellStyle name="Comma 2 4 6 4 6" xfId="38516" xr:uid="{B651759F-38E7-4947-8790-8C7380DB3C86}"/>
    <cellStyle name="Comma 2 4 6 4 7" xfId="20262" xr:uid="{E7AF754D-0584-4D93-BC82-6C1F8FC2EFF2}"/>
    <cellStyle name="Comma 2 4 6 5" xfId="1278" xr:uid="{ABC8B7CD-7AB4-46F9-882D-843806DA0961}"/>
    <cellStyle name="Comma 2 4 6 5 2" xfId="15878" xr:uid="{AFBB2029-362F-4314-BFC3-44D6B9532405}"/>
    <cellStyle name="Comma 2 4 6 5 2 2" xfId="52386" xr:uid="{D5FC53F3-D3EE-42CA-9714-B7BD455D2066}"/>
    <cellStyle name="Comma 2 4 6 5 2 3" xfId="34132" xr:uid="{75F21E5E-54D3-43BC-A11B-D9114894D462}"/>
    <cellStyle name="Comma 2 4 6 5 3" xfId="12228" xr:uid="{B0BA0137-9938-4E1E-8BA5-9887484AF302}"/>
    <cellStyle name="Comma 2 4 6 5 3 2" xfId="48736" xr:uid="{CEAA801F-C958-478D-A4F1-D255A2F82B6A}"/>
    <cellStyle name="Comma 2 4 6 5 3 3" xfId="30482" xr:uid="{374970E5-6FE8-4480-98E4-47A111C4CE81}"/>
    <cellStyle name="Comma 2 4 6 5 4" xfId="8578" xr:uid="{1A80878D-B942-4353-B338-0BA697F84327}"/>
    <cellStyle name="Comma 2 4 6 5 4 2" xfId="45086" xr:uid="{0539EDCC-BBE2-46C9-AFB6-BD3C7AF1C741}"/>
    <cellStyle name="Comma 2 4 6 5 4 3" xfId="26832" xr:uid="{84FB224D-7FA9-4431-9A32-50D0CBB0B905}"/>
    <cellStyle name="Comma 2 4 6 5 5" xfId="4928" xr:uid="{7E246CA4-F1F3-435F-AE10-43AFEE826AE9}"/>
    <cellStyle name="Comma 2 4 6 5 5 2" xfId="41436" xr:uid="{81578E0B-4181-49E7-9890-0FF40FA76F9A}"/>
    <cellStyle name="Comma 2 4 6 5 5 3" xfId="23182" xr:uid="{019813D0-5008-4A4F-A3DF-AAA0506DB2B2}"/>
    <cellStyle name="Comma 2 4 6 5 6" xfId="37786" xr:uid="{3B998FEF-2F2F-4986-8A31-A897D51354B4}"/>
    <cellStyle name="Comma 2 4 6 5 7" xfId="19532" xr:uid="{D671680F-67D6-4F69-AD0E-5C373DEF8DD7}"/>
    <cellStyle name="Comma 2 4 6 6" xfId="15148" xr:uid="{03D46376-1D45-4EA3-86BD-A7F12A2E24B7}"/>
    <cellStyle name="Comma 2 4 6 6 2" xfId="51656" xr:uid="{3E72A4B2-AEA6-4641-B030-85BC33E98170}"/>
    <cellStyle name="Comma 2 4 6 6 3" xfId="33402" xr:uid="{ABDE449A-785D-45B6-A690-BE1591E24247}"/>
    <cellStyle name="Comma 2 4 6 7" xfId="11498" xr:uid="{25DF4805-081E-4865-A21A-C506A8805FF9}"/>
    <cellStyle name="Comma 2 4 6 7 2" xfId="48006" xr:uid="{ABE3220B-9F11-4FAA-9051-C5F35F9BCDB1}"/>
    <cellStyle name="Comma 2 4 6 7 3" xfId="29752" xr:uid="{D6C80F68-3804-46EE-8F9C-BB63F0509F10}"/>
    <cellStyle name="Comma 2 4 6 8" xfId="7848" xr:uid="{ED6D256B-6850-42C9-8EC4-56C21D069C1F}"/>
    <cellStyle name="Comma 2 4 6 8 2" xfId="44356" xr:uid="{04A3480E-2D9C-4B30-9BBB-AB7B0E6C57F0}"/>
    <cellStyle name="Comma 2 4 6 8 3" xfId="26102" xr:uid="{E4F61789-9DC1-4025-9014-DAB394F2AC17}"/>
    <cellStyle name="Comma 2 4 6 9" xfId="4198" xr:uid="{93FCD41E-DB6E-4D61-8645-6E5EFAF2DA09}"/>
    <cellStyle name="Comma 2 4 6 9 2" xfId="40706" xr:uid="{FD1995C4-EFEF-4476-9242-E52EE6A74204}"/>
    <cellStyle name="Comma 2 4 6 9 3" xfId="22452" xr:uid="{6BE1AE31-7438-4900-B72B-75E3A4A2A252}"/>
    <cellStyle name="Comma 2 4 7" xfId="444" xr:uid="{59AAEE7E-FABD-4B09-A700-C4DD6933568E}"/>
    <cellStyle name="Comma 2 4 7 10" xfId="36952" xr:uid="{9AF624AB-473C-42CF-9A35-AB4E7F0CC9E3}"/>
    <cellStyle name="Comma 2 4 7 11" xfId="18698" xr:uid="{E868064F-5409-4E34-AD1C-F8DE9F3CB4F6}"/>
    <cellStyle name="Comma 2 4 7 2" xfId="3364" xr:uid="{21E01DD5-770C-4BA7-84DA-6316BFC769A6}"/>
    <cellStyle name="Comma 2 4 7 2 2" xfId="17964" xr:uid="{5E24FFF0-2B07-42CC-ADB7-D0B8E14F1CCD}"/>
    <cellStyle name="Comma 2 4 7 2 2 2" xfId="54472" xr:uid="{BFA3B731-8E78-4BDB-AC08-F32703553CA7}"/>
    <cellStyle name="Comma 2 4 7 2 2 3" xfId="36218" xr:uid="{44389EC2-18B7-486E-A37D-ABAE6DD3F799}"/>
    <cellStyle name="Comma 2 4 7 2 3" xfId="14314" xr:uid="{29736440-DC40-46C8-A112-C7315EF93D0E}"/>
    <cellStyle name="Comma 2 4 7 2 3 2" xfId="50822" xr:uid="{32E250CA-6DC3-4273-8116-D3C9986531DD}"/>
    <cellStyle name="Comma 2 4 7 2 3 3" xfId="32568" xr:uid="{2FA6E070-A8CF-4BFD-A617-781E3A4046A6}"/>
    <cellStyle name="Comma 2 4 7 2 4" xfId="10664" xr:uid="{970D70F9-0528-47D9-8EBD-8D9EFBD2CB7A}"/>
    <cellStyle name="Comma 2 4 7 2 4 2" xfId="47172" xr:uid="{D604A038-7CC2-42C9-8061-2BF50F870ED9}"/>
    <cellStyle name="Comma 2 4 7 2 4 3" xfId="28918" xr:uid="{B88C9BC6-D592-445C-9019-A35B2BB6B51C}"/>
    <cellStyle name="Comma 2 4 7 2 5" xfId="7014" xr:uid="{AA20B7CF-4865-4B1C-8721-D0B7C6569BAC}"/>
    <cellStyle name="Comma 2 4 7 2 5 2" xfId="43522" xr:uid="{D8951794-E20C-4646-B578-69D36BDD6A9A}"/>
    <cellStyle name="Comma 2 4 7 2 5 3" xfId="25268" xr:uid="{2867BB42-ADC0-4056-BD58-9579C120B1F1}"/>
    <cellStyle name="Comma 2 4 7 2 6" xfId="39872" xr:uid="{8B692B11-CE99-430B-AEC2-9023CB1D4369}"/>
    <cellStyle name="Comma 2 4 7 2 7" xfId="21618" xr:uid="{FE8B2B8B-DE80-4658-8196-83F4DB0684EF}"/>
    <cellStyle name="Comma 2 4 7 3" xfId="2634" xr:uid="{93067FA5-C6FF-4579-B7EA-4990B17AEA47}"/>
    <cellStyle name="Comma 2 4 7 3 2" xfId="17234" xr:uid="{90ABB8CD-183E-41EC-994E-2789E23C8923}"/>
    <cellStyle name="Comma 2 4 7 3 2 2" xfId="53742" xr:uid="{5CD9DE21-8FFD-4C7C-8DCC-69D0C207FCE8}"/>
    <cellStyle name="Comma 2 4 7 3 2 3" xfId="35488" xr:uid="{9B3988DB-2284-497C-9428-0173E029FE56}"/>
    <cellStyle name="Comma 2 4 7 3 3" xfId="13584" xr:uid="{9567E4E6-40A6-4087-9CEA-DCE8DDE406DC}"/>
    <cellStyle name="Comma 2 4 7 3 3 2" xfId="50092" xr:uid="{4C0A481A-CCA4-4D31-B884-49821C1CF4B6}"/>
    <cellStyle name="Comma 2 4 7 3 3 3" xfId="31838" xr:uid="{F8CCB5A5-5377-4AF5-9E8A-BC99F8E941B3}"/>
    <cellStyle name="Comma 2 4 7 3 4" xfId="9934" xr:uid="{6993B283-F705-47B7-AA83-1B6C83ED443E}"/>
    <cellStyle name="Comma 2 4 7 3 4 2" xfId="46442" xr:uid="{3330D186-4A4D-4FA2-A708-2216EBD30A32}"/>
    <cellStyle name="Comma 2 4 7 3 4 3" xfId="28188" xr:uid="{A488C99A-AF24-428D-BF54-F59C320093E1}"/>
    <cellStyle name="Comma 2 4 7 3 5" xfId="6284" xr:uid="{7B03B5A2-8C53-4A3A-A15C-AE3577CD3852}"/>
    <cellStyle name="Comma 2 4 7 3 5 2" xfId="42792" xr:uid="{71713ED9-D407-44F0-9EDC-E69A17A1F398}"/>
    <cellStyle name="Comma 2 4 7 3 5 3" xfId="24538" xr:uid="{8D6EED93-2079-443D-941D-F9D1A449238F}"/>
    <cellStyle name="Comma 2 4 7 3 6" xfId="39142" xr:uid="{387EF0CA-CF4C-413F-8C7A-0E3EE3ADE096}"/>
    <cellStyle name="Comma 2 4 7 3 7" xfId="20888" xr:uid="{46E30B8E-B617-4FDD-ACD7-AA9E069F7F20}"/>
    <cellStyle name="Comma 2 4 7 4" xfId="1904" xr:uid="{D09A3CDE-A912-4EA7-BBDA-77C3DB93D7F2}"/>
    <cellStyle name="Comma 2 4 7 4 2" xfId="16504" xr:uid="{31C4A3F0-9C44-4939-8A5C-D00A69822D2B}"/>
    <cellStyle name="Comma 2 4 7 4 2 2" xfId="53012" xr:uid="{CE6FAAF1-4D56-45BB-87E3-DADD2632F8D5}"/>
    <cellStyle name="Comma 2 4 7 4 2 3" xfId="34758" xr:uid="{1BE80B3E-9E18-4F84-9661-9E49E751F652}"/>
    <cellStyle name="Comma 2 4 7 4 3" xfId="12854" xr:uid="{5C61FF4B-C433-4507-86F1-19F65F08F28E}"/>
    <cellStyle name="Comma 2 4 7 4 3 2" xfId="49362" xr:uid="{314FB08C-D0C2-4198-85A6-9DA1DD816D36}"/>
    <cellStyle name="Comma 2 4 7 4 3 3" xfId="31108" xr:uid="{6FD6F330-7233-4BE9-B5B3-ACC2B6888B70}"/>
    <cellStyle name="Comma 2 4 7 4 4" xfId="9204" xr:uid="{47CA43E4-1C9B-442F-8B45-3FA046360435}"/>
    <cellStyle name="Comma 2 4 7 4 4 2" xfId="45712" xr:uid="{4CE161FD-6C31-4C0C-AC51-7113FF80467C}"/>
    <cellStyle name="Comma 2 4 7 4 4 3" xfId="27458" xr:uid="{C8D89CF0-0E0B-4867-A151-91E8BAF2733A}"/>
    <cellStyle name="Comma 2 4 7 4 5" xfId="5554" xr:uid="{3230F1BB-1E32-4F87-968F-147963CA0D43}"/>
    <cellStyle name="Comma 2 4 7 4 5 2" xfId="42062" xr:uid="{DF90E635-4710-41B9-BF78-4051EFC8FD39}"/>
    <cellStyle name="Comma 2 4 7 4 5 3" xfId="23808" xr:uid="{967769E6-E524-4BFF-BF06-20D5E4EA2673}"/>
    <cellStyle name="Comma 2 4 7 4 6" xfId="38412" xr:uid="{77C95C71-685C-4C27-A139-A1CB6C7888A6}"/>
    <cellStyle name="Comma 2 4 7 4 7" xfId="20158" xr:uid="{54297AEC-50F6-441C-82E2-68FE516CE448}"/>
    <cellStyle name="Comma 2 4 7 5" xfId="1174" xr:uid="{7BF10A0D-90BB-401B-B17A-C1A9CBB5AB98}"/>
    <cellStyle name="Comma 2 4 7 5 2" xfId="15774" xr:uid="{669EDC9F-8CD2-4672-BF94-971EA5545973}"/>
    <cellStyle name="Comma 2 4 7 5 2 2" xfId="52282" xr:uid="{E5C0DD4B-A74C-4595-AA12-317BD1C50F57}"/>
    <cellStyle name="Comma 2 4 7 5 2 3" xfId="34028" xr:uid="{FEC9899D-FD49-4CC7-925E-C277E2E115F4}"/>
    <cellStyle name="Comma 2 4 7 5 3" xfId="12124" xr:uid="{CCABABC8-8F9B-4704-939C-A0D0452DF037}"/>
    <cellStyle name="Comma 2 4 7 5 3 2" xfId="48632" xr:uid="{B2DC0C14-CB6A-4FA8-B4E0-4F543B4DD747}"/>
    <cellStyle name="Comma 2 4 7 5 3 3" xfId="30378" xr:uid="{7FE3ECF6-F748-46B5-A1A1-724F944029EA}"/>
    <cellStyle name="Comma 2 4 7 5 4" xfId="8474" xr:uid="{1565E5EC-9A3C-44D9-95F1-C62448610A1B}"/>
    <cellStyle name="Comma 2 4 7 5 4 2" xfId="44982" xr:uid="{8FABC82C-A069-4E01-B006-18D91E59C169}"/>
    <cellStyle name="Comma 2 4 7 5 4 3" xfId="26728" xr:uid="{55C97984-F8DC-445F-93D5-415E3DF8A138}"/>
    <cellStyle name="Comma 2 4 7 5 5" xfId="4824" xr:uid="{2D0AF40C-134B-44AE-BE88-902405CE43FC}"/>
    <cellStyle name="Comma 2 4 7 5 5 2" xfId="41332" xr:uid="{58A70750-631A-4A85-96DD-07BB6506B1E9}"/>
    <cellStyle name="Comma 2 4 7 5 5 3" xfId="23078" xr:uid="{9F772841-6EAE-4821-8441-ABA601BB1C85}"/>
    <cellStyle name="Comma 2 4 7 5 6" xfId="37682" xr:uid="{8E0E64AB-88AB-4657-BE2F-66F57BCB9B51}"/>
    <cellStyle name="Comma 2 4 7 5 7" xfId="19428" xr:uid="{432002C4-84C0-4107-9F0B-EC0191ADBC98}"/>
    <cellStyle name="Comma 2 4 7 6" xfId="15044" xr:uid="{8862633A-DB86-4AF2-B08C-D989B9B667FF}"/>
    <cellStyle name="Comma 2 4 7 6 2" xfId="51552" xr:uid="{40CA1072-968D-4997-B074-5E8095469685}"/>
    <cellStyle name="Comma 2 4 7 6 3" xfId="33298" xr:uid="{D0BA99D5-BAA6-4A56-B315-850320DF21A5}"/>
    <cellStyle name="Comma 2 4 7 7" xfId="11394" xr:uid="{FBA5BAEA-472D-4003-ADEF-CC942F7D472F}"/>
    <cellStyle name="Comma 2 4 7 7 2" xfId="47902" xr:uid="{46ECC6FF-FC64-484D-833D-C98BC03E1870}"/>
    <cellStyle name="Comma 2 4 7 7 3" xfId="29648" xr:uid="{DF2F5BC7-5E65-4E1D-A8F5-A8185D5EE091}"/>
    <cellStyle name="Comma 2 4 7 8" xfId="7744" xr:uid="{2B21BF5B-D1FA-409F-A19F-C7C91E79C0F2}"/>
    <cellStyle name="Comma 2 4 7 8 2" xfId="44252" xr:uid="{74E7EA3A-2B07-4CE9-9E20-1C772C84FCFF}"/>
    <cellStyle name="Comma 2 4 7 8 3" xfId="25998" xr:uid="{1FC1224A-61E4-4654-AAFD-6B7D26184A22}"/>
    <cellStyle name="Comma 2 4 7 9" xfId="4094" xr:uid="{8A544898-F413-4CB9-96FE-BF6078B0BAF1}"/>
    <cellStyle name="Comma 2 4 7 9 2" xfId="40602" xr:uid="{07880C83-E345-4819-BE22-3327B605F8EF}"/>
    <cellStyle name="Comma 2 4 7 9 3" xfId="22348" xr:uid="{0CD8D9E7-472F-4421-8C54-A24453A491EB}"/>
    <cellStyle name="Comma 2 4 8" xfId="340" xr:uid="{C56208FD-D158-4C6A-8E52-BED5E83C2C84}"/>
    <cellStyle name="Comma 2 4 8 10" xfId="36848" xr:uid="{CD262E62-DD2E-424F-93EA-EAAC6C119283}"/>
    <cellStyle name="Comma 2 4 8 11" xfId="18594" xr:uid="{98DB147B-154F-4193-AD90-F96D838CE641}"/>
    <cellStyle name="Comma 2 4 8 2" xfId="3260" xr:uid="{EF108AD3-C84D-446A-9D38-484BD68EEC87}"/>
    <cellStyle name="Comma 2 4 8 2 2" xfId="17860" xr:uid="{677E3C19-330D-4AE0-A62B-9DB81F8A3B6F}"/>
    <cellStyle name="Comma 2 4 8 2 2 2" xfId="54368" xr:uid="{DE43D5A7-7EA0-4ABA-A4C4-80B7A1643C47}"/>
    <cellStyle name="Comma 2 4 8 2 2 3" xfId="36114" xr:uid="{47CE9B46-D76E-4C76-A0B9-0DE953219D0C}"/>
    <cellStyle name="Comma 2 4 8 2 3" xfId="14210" xr:uid="{1D5CFA01-6DEA-4C73-A94C-317DCE2A2A87}"/>
    <cellStyle name="Comma 2 4 8 2 3 2" xfId="50718" xr:uid="{960AE15C-2B6C-4157-BB05-F44B79091E76}"/>
    <cellStyle name="Comma 2 4 8 2 3 3" xfId="32464" xr:uid="{E0D1B0F4-2259-4F7E-9D31-A26206570B4F}"/>
    <cellStyle name="Comma 2 4 8 2 4" xfId="10560" xr:uid="{6D59AD32-5CD1-46F4-8335-210702D47F10}"/>
    <cellStyle name="Comma 2 4 8 2 4 2" xfId="47068" xr:uid="{567EB5CF-3E51-4DEF-8445-7B865EA78B2C}"/>
    <cellStyle name="Comma 2 4 8 2 4 3" xfId="28814" xr:uid="{C02EB9C2-A6FD-443F-B4C3-E0E51061716D}"/>
    <cellStyle name="Comma 2 4 8 2 5" xfId="6910" xr:uid="{52388348-9672-464E-B5CF-8BA1DE606DCC}"/>
    <cellStyle name="Comma 2 4 8 2 5 2" xfId="43418" xr:uid="{29466C51-07A4-4949-9843-613ABCFA1769}"/>
    <cellStyle name="Comma 2 4 8 2 5 3" xfId="25164" xr:uid="{3EE54A2A-C5AE-4F17-9CE0-D04F8E4A2E7A}"/>
    <cellStyle name="Comma 2 4 8 2 6" xfId="39768" xr:uid="{D0039034-6BC5-4B16-91A4-E78C8BC56A85}"/>
    <cellStyle name="Comma 2 4 8 2 7" xfId="21514" xr:uid="{BADDE3BB-39F0-4B9F-B97A-26E017FCF41E}"/>
    <cellStyle name="Comma 2 4 8 3" xfId="2530" xr:uid="{37289352-C952-4C79-ABF2-A4C1238845DF}"/>
    <cellStyle name="Comma 2 4 8 3 2" xfId="17130" xr:uid="{A48B5D4E-EACE-4E13-B121-865D34E41E97}"/>
    <cellStyle name="Comma 2 4 8 3 2 2" xfId="53638" xr:uid="{F7B14F26-A5D5-4ED0-8215-E43560B8C8B7}"/>
    <cellStyle name="Comma 2 4 8 3 2 3" xfId="35384" xr:uid="{C165C56D-F8C4-40B4-8C27-9C0D38DE2409}"/>
    <cellStyle name="Comma 2 4 8 3 3" xfId="13480" xr:uid="{F3B22161-0A97-4584-B676-66693E687606}"/>
    <cellStyle name="Comma 2 4 8 3 3 2" xfId="49988" xr:uid="{09D522B1-3FC4-4FDE-8FBB-A04F70637AF5}"/>
    <cellStyle name="Comma 2 4 8 3 3 3" xfId="31734" xr:uid="{2C8E0FDD-CC73-4EE1-9A07-5F4712105CCE}"/>
    <cellStyle name="Comma 2 4 8 3 4" xfId="9830" xr:uid="{67D7F0CB-8BB7-4352-922B-B72A7FEB2096}"/>
    <cellStyle name="Comma 2 4 8 3 4 2" xfId="46338" xr:uid="{DACD2E43-4E87-4084-8ADA-192C13066DA0}"/>
    <cellStyle name="Comma 2 4 8 3 4 3" xfId="28084" xr:uid="{D134387E-8B96-473F-802B-58624BE4EDDB}"/>
    <cellStyle name="Comma 2 4 8 3 5" xfId="6180" xr:uid="{34CC9551-9D1E-4F48-832D-02BE27163AB3}"/>
    <cellStyle name="Comma 2 4 8 3 5 2" xfId="42688" xr:uid="{D662DC8D-3F62-4D4E-A82D-0A94E67B8671}"/>
    <cellStyle name="Comma 2 4 8 3 5 3" xfId="24434" xr:uid="{D43AD670-1ED9-45E1-96DF-92D3591D11CD}"/>
    <cellStyle name="Comma 2 4 8 3 6" xfId="39038" xr:uid="{16239C84-2643-4288-BB0B-31786CF8AD4F}"/>
    <cellStyle name="Comma 2 4 8 3 7" xfId="20784" xr:uid="{CA3EA248-C353-4483-84DC-3E3B5F3DA644}"/>
    <cellStyle name="Comma 2 4 8 4" xfId="1800" xr:uid="{FE1DC583-1E43-4DAA-A17C-44836B40B361}"/>
    <cellStyle name="Comma 2 4 8 4 2" xfId="16400" xr:uid="{7716C87B-CEAF-4E51-8FE3-844367539A5F}"/>
    <cellStyle name="Comma 2 4 8 4 2 2" xfId="52908" xr:uid="{5239F795-C5D3-4565-8C38-5DFA9F362EB5}"/>
    <cellStyle name="Comma 2 4 8 4 2 3" xfId="34654" xr:uid="{D1163A89-12DA-4BD4-A8CD-101634D513D7}"/>
    <cellStyle name="Comma 2 4 8 4 3" xfId="12750" xr:uid="{FA5B6346-7D7B-442A-82C6-50A744BB1AE2}"/>
    <cellStyle name="Comma 2 4 8 4 3 2" xfId="49258" xr:uid="{331F3ABD-BE46-4FF7-8FDD-05D723960C09}"/>
    <cellStyle name="Comma 2 4 8 4 3 3" xfId="31004" xr:uid="{57BD5496-D181-4551-AB76-3AD42A66ED5A}"/>
    <cellStyle name="Comma 2 4 8 4 4" xfId="9100" xr:uid="{B99C907A-7AB6-4F05-964F-BD6D618884D3}"/>
    <cellStyle name="Comma 2 4 8 4 4 2" xfId="45608" xr:uid="{DC2C1247-FCF5-474D-B673-50792A60F90A}"/>
    <cellStyle name="Comma 2 4 8 4 4 3" xfId="27354" xr:uid="{97B4E895-F885-420A-BB67-FAE0BF04A14D}"/>
    <cellStyle name="Comma 2 4 8 4 5" xfId="5450" xr:uid="{026FC592-1DC4-48F3-A15E-2C533FB2A92E}"/>
    <cellStyle name="Comma 2 4 8 4 5 2" xfId="41958" xr:uid="{6F92B5C4-D555-4A7B-9B1E-A1F2B855E745}"/>
    <cellStyle name="Comma 2 4 8 4 5 3" xfId="23704" xr:uid="{73268483-8EEF-4821-9592-66AE76751CE2}"/>
    <cellStyle name="Comma 2 4 8 4 6" xfId="38308" xr:uid="{DCB9A996-5ED2-414C-91C8-FC33C8574759}"/>
    <cellStyle name="Comma 2 4 8 4 7" xfId="20054" xr:uid="{5AE8E39B-01F2-4727-9B10-0F22C0959CE2}"/>
    <cellStyle name="Comma 2 4 8 5" xfId="1070" xr:uid="{4B9DDB8A-DF59-40C0-BDEB-50321631C077}"/>
    <cellStyle name="Comma 2 4 8 5 2" xfId="15670" xr:uid="{A25420C9-5E6F-4D48-B1AC-A8D5F4BB07CA}"/>
    <cellStyle name="Comma 2 4 8 5 2 2" xfId="52178" xr:uid="{25172E4F-7C71-4E31-BA30-09D6E0DB7C1D}"/>
    <cellStyle name="Comma 2 4 8 5 2 3" xfId="33924" xr:uid="{A6E8DD5F-1CC2-44A1-A9CD-131E61235C93}"/>
    <cellStyle name="Comma 2 4 8 5 3" xfId="12020" xr:uid="{093F0C06-207A-4C4A-88ED-361C283879C9}"/>
    <cellStyle name="Comma 2 4 8 5 3 2" xfId="48528" xr:uid="{D1242168-2677-4480-B00D-E437959A2F4B}"/>
    <cellStyle name="Comma 2 4 8 5 3 3" xfId="30274" xr:uid="{2506604A-5A19-4740-9C99-4574A3853974}"/>
    <cellStyle name="Comma 2 4 8 5 4" xfId="8370" xr:uid="{476A36A1-B09A-477C-86BA-C84006C47C8A}"/>
    <cellStyle name="Comma 2 4 8 5 4 2" xfId="44878" xr:uid="{B249E6C5-088E-46D1-8103-25D773636A37}"/>
    <cellStyle name="Comma 2 4 8 5 4 3" xfId="26624" xr:uid="{03E4B2F7-6601-4585-A82D-A76B89CEA5B8}"/>
    <cellStyle name="Comma 2 4 8 5 5" xfId="4720" xr:uid="{4245A360-46B0-4044-98DD-08A9EA5E2A52}"/>
    <cellStyle name="Comma 2 4 8 5 5 2" xfId="41228" xr:uid="{2D277DA1-5C2B-43CE-8DB5-73099775F94D}"/>
    <cellStyle name="Comma 2 4 8 5 5 3" xfId="22974" xr:uid="{0D415824-987C-4ABD-B971-B13878433E78}"/>
    <cellStyle name="Comma 2 4 8 5 6" xfId="37578" xr:uid="{46BAE8B1-0E87-4DFE-B82C-2DA568012F20}"/>
    <cellStyle name="Comma 2 4 8 5 7" xfId="19324" xr:uid="{9272B298-CC03-4C51-9B5A-7AB77ED92003}"/>
    <cellStyle name="Comma 2 4 8 6" xfId="14940" xr:uid="{617CCF8D-DE92-4963-9999-F7FEF6ED5C70}"/>
    <cellStyle name="Comma 2 4 8 6 2" xfId="51448" xr:uid="{1F751686-4D5B-47BE-A938-7EEC4323DF81}"/>
    <cellStyle name="Comma 2 4 8 6 3" xfId="33194" xr:uid="{AF12AF52-F978-48E7-9009-F9F76E32F6DC}"/>
    <cellStyle name="Comma 2 4 8 7" xfId="11290" xr:uid="{18A55FE4-ED0F-444C-81EC-FF6881292FAE}"/>
    <cellStyle name="Comma 2 4 8 7 2" xfId="47798" xr:uid="{0F2FC4E2-EBBC-45D2-A2AD-A1F6531A7C8E}"/>
    <cellStyle name="Comma 2 4 8 7 3" xfId="29544" xr:uid="{A3D901D8-11D8-4805-971C-0DF5AE45435B}"/>
    <cellStyle name="Comma 2 4 8 8" xfId="7640" xr:uid="{833439C4-E198-4A73-8BC5-50AF3C82A848}"/>
    <cellStyle name="Comma 2 4 8 8 2" xfId="44148" xr:uid="{1365C5BA-8D10-49F2-8103-17DD97D8C59F}"/>
    <cellStyle name="Comma 2 4 8 8 3" xfId="25894" xr:uid="{886FB69A-A371-498F-BA30-51E9460F7CDB}"/>
    <cellStyle name="Comma 2 4 8 9" xfId="3990" xr:uid="{3195366D-33CF-4F46-B5E2-2E1251E6902B}"/>
    <cellStyle name="Comma 2 4 8 9 2" xfId="40498" xr:uid="{2646E850-3B5E-4CDE-AB1B-7D8917550155}"/>
    <cellStyle name="Comma 2 4 8 9 3" xfId="22244" xr:uid="{9B20B1AE-7FAD-4A43-B16D-1E4DB76A138F}"/>
    <cellStyle name="Comma 2 4 9" xfId="236" xr:uid="{6FB9CB67-AB7F-4EC9-B14A-813A3D663090}"/>
    <cellStyle name="Comma 2 4 9 10" xfId="36744" xr:uid="{C58AC1BE-8F6D-4478-BC72-F34CAD0DF76C}"/>
    <cellStyle name="Comma 2 4 9 11" xfId="18490" xr:uid="{A12015F9-E889-4FBA-A932-C59AFFDF2562}"/>
    <cellStyle name="Comma 2 4 9 2" xfId="3156" xr:uid="{7D50B5A4-5129-44E6-9CEC-2F3A9C526675}"/>
    <cellStyle name="Comma 2 4 9 2 2" xfId="17756" xr:uid="{0E2AD914-DC93-4C9F-88CD-C46BBDBA0F7A}"/>
    <cellStyle name="Comma 2 4 9 2 2 2" xfId="54264" xr:uid="{CB1A2B82-A50F-4679-BDC1-59224F0429EA}"/>
    <cellStyle name="Comma 2 4 9 2 2 3" xfId="36010" xr:uid="{76E9590B-CA77-4F88-811E-92F74B1123AB}"/>
    <cellStyle name="Comma 2 4 9 2 3" xfId="14106" xr:uid="{73ED9E70-54E6-4BAF-9EE1-9D831926340D}"/>
    <cellStyle name="Comma 2 4 9 2 3 2" xfId="50614" xr:uid="{2D7FEDE0-88CB-49B0-85DA-236B952BE010}"/>
    <cellStyle name="Comma 2 4 9 2 3 3" xfId="32360" xr:uid="{0AA152DF-F5FD-407A-BF7A-16194158694C}"/>
    <cellStyle name="Comma 2 4 9 2 4" xfId="10456" xr:uid="{3654C1B5-1CCB-46CA-8A1A-7604E24A8412}"/>
    <cellStyle name="Comma 2 4 9 2 4 2" xfId="46964" xr:uid="{E415A667-9F54-41F6-BE59-9F5263055080}"/>
    <cellStyle name="Comma 2 4 9 2 4 3" xfId="28710" xr:uid="{F8FC9798-6C58-40A9-80B7-9DC872089EE2}"/>
    <cellStyle name="Comma 2 4 9 2 5" xfId="6806" xr:uid="{3B63CF06-C4D7-4EDA-9B72-E655947CFE3A}"/>
    <cellStyle name="Comma 2 4 9 2 5 2" xfId="43314" xr:uid="{C38B2A89-701F-4580-B030-93051A60CB14}"/>
    <cellStyle name="Comma 2 4 9 2 5 3" xfId="25060" xr:uid="{E9777F94-2EE3-4BF3-B7DD-DEA015E7644D}"/>
    <cellStyle name="Comma 2 4 9 2 6" xfId="39664" xr:uid="{A168F507-D3A0-447D-8F8F-E516BFC2B683}"/>
    <cellStyle name="Comma 2 4 9 2 7" xfId="21410" xr:uid="{7CE7360A-1E13-4337-B6CA-5C80AE645AA7}"/>
    <cellStyle name="Comma 2 4 9 3" xfId="2426" xr:uid="{F21738E7-BE7E-44EB-8BE6-194342A14518}"/>
    <cellStyle name="Comma 2 4 9 3 2" xfId="17026" xr:uid="{2DE01489-E3ED-47B7-A368-A109799B7C79}"/>
    <cellStyle name="Comma 2 4 9 3 2 2" xfId="53534" xr:uid="{2A539420-C876-4020-938D-8CB2F1A486A9}"/>
    <cellStyle name="Comma 2 4 9 3 2 3" xfId="35280" xr:uid="{647DAA6C-2E61-46C0-BA3E-E06FD17F7E22}"/>
    <cellStyle name="Comma 2 4 9 3 3" xfId="13376" xr:uid="{DE6861D3-D7A8-402B-BADF-D843087CE1CF}"/>
    <cellStyle name="Comma 2 4 9 3 3 2" xfId="49884" xr:uid="{E8CBAE49-3257-41CA-96A7-39C3D25739AC}"/>
    <cellStyle name="Comma 2 4 9 3 3 3" xfId="31630" xr:uid="{57B5D2FA-870F-4AB6-875D-151AA62CF556}"/>
    <cellStyle name="Comma 2 4 9 3 4" xfId="9726" xr:uid="{33FD0974-5CF1-4342-9513-4594410304CC}"/>
    <cellStyle name="Comma 2 4 9 3 4 2" xfId="46234" xr:uid="{0B2BEB81-240A-414F-8CC8-66198BC47FC4}"/>
    <cellStyle name="Comma 2 4 9 3 4 3" xfId="27980" xr:uid="{EEBE6095-F490-4D52-97E3-1483A84BBACB}"/>
    <cellStyle name="Comma 2 4 9 3 5" xfId="6076" xr:uid="{CADFFBE1-60FC-4EC5-B97F-29B30138FD0A}"/>
    <cellStyle name="Comma 2 4 9 3 5 2" xfId="42584" xr:uid="{BFA823E4-E573-47BF-94FB-1108CF70FA09}"/>
    <cellStyle name="Comma 2 4 9 3 5 3" xfId="24330" xr:uid="{FAF99730-5E06-4627-92B9-0DADDEFE8090}"/>
    <cellStyle name="Comma 2 4 9 3 6" xfId="38934" xr:uid="{F1CE45F0-7917-43BC-9490-23AC244DBC61}"/>
    <cellStyle name="Comma 2 4 9 3 7" xfId="20680" xr:uid="{8BFCC1D2-5955-489A-B463-3B23A1178380}"/>
    <cellStyle name="Comma 2 4 9 4" xfId="1696" xr:uid="{51311A4D-786C-4CE1-9968-4FFB3A0AAAF4}"/>
    <cellStyle name="Comma 2 4 9 4 2" xfId="16296" xr:uid="{DDCEB5D4-DF5D-496D-B16A-983949391CF0}"/>
    <cellStyle name="Comma 2 4 9 4 2 2" xfId="52804" xr:uid="{C8ECA228-C1F0-4D30-B755-4BECEB1325A3}"/>
    <cellStyle name="Comma 2 4 9 4 2 3" xfId="34550" xr:uid="{AF2A9430-A748-49B5-8720-A02CDF35C6D0}"/>
    <cellStyle name="Comma 2 4 9 4 3" xfId="12646" xr:uid="{A56B7F50-F712-4C20-9045-17CB3E70AB66}"/>
    <cellStyle name="Comma 2 4 9 4 3 2" xfId="49154" xr:uid="{11CACFDB-F346-4D93-AB7E-CC6C880C6A7A}"/>
    <cellStyle name="Comma 2 4 9 4 3 3" xfId="30900" xr:uid="{F737BF36-8E08-46C6-9ECB-E4D1D396AFBF}"/>
    <cellStyle name="Comma 2 4 9 4 4" xfId="8996" xr:uid="{352FC317-E658-4D90-8730-6F7C8238D1C2}"/>
    <cellStyle name="Comma 2 4 9 4 4 2" xfId="45504" xr:uid="{6D3EB87A-02EA-4F48-A05E-883C30F08853}"/>
    <cellStyle name="Comma 2 4 9 4 4 3" xfId="27250" xr:uid="{7CD76990-EE1F-4F7E-9406-BA5EF5635ECE}"/>
    <cellStyle name="Comma 2 4 9 4 5" xfId="5346" xr:uid="{D76F8CB4-8C3C-43E6-AB48-3FE663FF0316}"/>
    <cellStyle name="Comma 2 4 9 4 5 2" xfId="41854" xr:uid="{9B4F63C5-8196-4C88-A6F7-9E82EB78CA2E}"/>
    <cellStyle name="Comma 2 4 9 4 5 3" xfId="23600" xr:uid="{1BF71DC5-7768-4A4D-87F8-FAF61CF07383}"/>
    <cellStyle name="Comma 2 4 9 4 6" xfId="38204" xr:uid="{5702169F-2163-4A8A-BAC5-AC99C231D683}"/>
    <cellStyle name="Comma 2 4 9 4 7" xfId="19950" xr:uid="{93912271-61FA-4A72-82B6-9790AE921DDF}"/>
    <cellStyle name="Comma 2 4 9 5" xfId="966" xr:uid="{401657C9-EF8B-4CBB-9143-F9A69CC5F153}"/>
    <cellStyle name="Comma 2 4 9 5 2" xfId="15566" xr:uid="{CB51BA6C-2BC4-45A5-8391-B2C8F4D8125B}"/>
    <cellStyle name="Comma 2 4 9 5 2 2" xfId="52074" xr:uid="{667BCBE4-C467-4558-9F7F-CE417B4DA0E3}"/>
    <cellStyle name="Comma 2 4 9 5 2 3" xfId="33820" xr:uid="{821D7AFE-E88C-4C93-87A9-71834A458CD5}"/>
    <cellStyle name="Comma 2 4 9 5 3" xfId="11916" xr:uid="{7A9D1B97-D6C6-4CD8-9A38-C3EC5CC7E9C1}"/>
    <cellStyle name="Comma 2 4 9 5 3 2" xfId="48424" xr:uid="{7850E954-060A-48DB-BB44-5C24F1B8B11E}"/>
    <cellStyle name="Comma 2 4 9 5 3 3" xfId="30170" xr:uid="{30A68DD2-5B87-449C-9105-EF4CBA28F16C}"/>
    <cellStyle name="Comma 2 4 9 5 4" xfId="8266" xr:uid="{ABE03A2D-E71C-4D61-8E09-F8C3AE4A9F6D}"/>
    <cellStyle name="Comma 2 4 9 5 4 2" xfId="44774" xr:uid="{96D108F4-3D2E-48FB-90C8-BCB8C13B4EC0}"/>
    <cellStyle name="Comma 2 4 9 5 4 3" xfId="26520" xr:uid="{A7F63B19-D2CF-47A3-A91E-47CBB6DFB826}"/>
    <cellStyle name="Comma 2 4 9 5 5" xfId="4616" xr:uid="{AFFDA04B-DF30-4C88-9A2E-A5B657D3EE72}"/>
    <cellStyle name="Comma 2 4 9 5 5 2" xfId="41124" xr:uid="{2C7699F8-EED5-4AAA-8A97-A69D352C85D9}"/>
    <cellStyle name="Comma 2 4 9 5 5 3" xfId="22870" xr:uid="{E5B3527A-A031-4F3D-9693-8AEA2F00566F}"/>
    <cellStyle name="Comma 2 4 9 5 6" xfId="37474" xr:uid="{BFC67233-F3F4-4B81-A304-6245C08E2528}"/>
    <cellStyle name="Comma 2 4 9 5 7" xfId="19220" xr:uid="{19829B6B-E86E-4C34-AEA0-99FADE251ED2}"/>
    <cellStyle name="Comma 2 4 9 6" xfId="14836" xr:uid="{43D1F64E-E90B-467A-B7D2-556824864ED3}"/>
    <cellStyle name="Comma 2 4 9 6 2" xfId="51344" xr:uid="{A0898547-3978-444F-96AF-8C3706DB9410}"/>
    <cellStyle name="Comma 2 4 9 6 3" xfId="33090" xr:uid="{E18E5605-3301-42D4-A756-42CA047698CE}"/>
    <cellStyle name="Comma 2 4 9 7" xfId="11186" xr:uid="{1FA7130C-CC56-4E49-9308-696D471650EE}"/>
    <cellStyle name="Comma 2 4 9 7 2" xfId="47694" xr:uid="{AF5EC4EB-DB5E-4A00-803D-CC1929ED9D0D}"/>
    <cellStyle name="Comma 2 4 9 7 3" xfId="29440" xr:uid="{A7D2BB90-B951-4F56-889D-C9EC6126459B}"/>
    <cellStyle name="Comma 2 4 9 8" xfId="7536" xr:uid="{FD0A2B95-DB09-4890-BD71-730A8DCD84CD}"/>
    <cellStyle name="Comma 2 4 9 8 2" xfId="44044" xr:uid="{E019C3D9-852C-4226-8856-093957D57645}"/>
    <cellStyle name="Comma 2 4 9 8 3" xfId="25790" xr:uid="{BF7CA9B7-0234-4D0B-909E-3803BA65B252}"/>
    <cellStyle name="Comma 2 4 9 9" xfId="3886" xr:uid="{CDA2BC20-A9B5-477E-90A7-F34CE368C943}"/>
    <cellStyle name="Comma 2 4 9 9 2" xfId="40394" xr:uid="{FB018FEB-569E-4574-BAD7-5D9FB077D36F}"/>
    <cellStyle name="Comma 2 4 9 9 3" xfId="22140" xr:uid="{478EC656-C876-443C-8C7F-1510E99612B0}"/>
    <cellStyle name="Comma 2 5" xfId="27" xr:uid="{A79BE833-C444-4356-915A-34347922CAFF}"/>
    <cellStyle name="Comma 2 5 10" xfId="2956" xr:uid="{2392327A-5306-4CC2-BB24-FE9035A4B5BF}"/>
    <cellStyle name="Comma 2 5 10 2" xfId="17556" xr:uid="{AD22D446-2210-41A1-AAA0-315E88D667C3}"/>
    <cellStyle name="Comma 2 5 10 2 2" xfId="54064" xr:uid="{B27A1ED9-8DD4-489C-BC28-08C4645AFE86}"/>
    <cellStyle name="Comma 2 5 10 2 3" xfId="35810" xr:uid="{103C5659-6BFE-4F74-A01D-35D9DA4FC853}"/>
    <cellStyle name="Comma 2 5 10 3" xfId="13906" xr:uid="{95DFAB5A-5E6C-4EFA-96B4-1EC032169F15}"/>
    <cellStyle name="Comma 2 5 10 3 2" xfId="50414" xr:uid="{72316399-C594-4878-BBD8-C4247DEB01A1}"/>
    <cellStyle name="Comma 2 5 10 3 3" xfId="32160" xr:uid="{8BE39F7C-D7BC-4EEF-8614-6C675B452860}"/>
    <cellStyle name="Comma 2 5 10 4" xfId="10256" xr:uid="{D9469E9A-DAA6-4FF2-9561-F737661FEF6C}"/>
    <cellStyle name="Comma 2 5 10 4 2" xfId="46764" xr:uid="{AD0BB944-A1D7-4D19-8E14-2465F7C38069}"/>
    <cellStyle name="Comma 2 5 10 4 3" xfId="28510" xr:uid="{3D25EF2F-5E46-47F4-88A2-1B8B1652EF09}"/>
    <cellStyle name="Comma 2 5 10 5" xfId="6606" xr:uid="{34666DE3-E4B2-4263-A343-8DC5E9763A7C}"/>
    <cellStyle name="Comma 2 5 10 5 2" xfId="43114" xr:uid="{B37B5002-6DC3-488C-8C19-0B2E0B62DE5F}"/>
    <cellStyle name="Comma 2 5 10 5 3" xfId="24860" xr:uid="{91C46218-B852-4D15-9E9E-A89F82BE1D46}"/>
    <cellStyle name="Comma 2 5 10 6" xfId="39464" xr:uid="{84F8A45D-514D-43B4-94B5-F6FCF51AAA8D}"/>
    <cellStyle name="Comma 2 5 10 7" xfId="21210" xr:uid="{C9B36001-38F7-471B-AB71-04D49A657A00}"/>
    <cellStyle name="Comma 2 5 11" xfId="2226" xr:uid="{5E684C14-AC12-4557-B0D1-F963C8E0E928}"/>
    <cellStyle name="Comma 2 5 11 2" xfId="16826" xr:uid="{B1D5C7E4-8A25-4490-B03A-ABA718062D01}"/>
    <cellStyle name="Comma 2 5 11 2 2" xfId="53334" xr:uid="{ADAD431B-233F-4CE7-A00F-9171CE985A9C}"/>
    <cellStyle name="Comma 2 5 11 2 3" xfId="35080" xr:uid="{86121B50-2634-42D4-ACDF-9B11FE945F9D}"/>
    <cellStyle name="Comma 2 5 11 3" xfId="13176" xr:uid="{02458ADC-4B19-457A-85B6-6425C0071809}"/>
    <cellStyle name="Comma 2 5 11 3 2" xfId="49684" xr:uid="{FF5C75E9-F11F-4962-AF20-2872A0C4B1AE}"/>
    <cellStyle name="Comma 2 5 11 3 3" xfId="31430" xr:uid="{FA8969BF-E302-414C-A8CF-7685FDF1B3A0}"/>
    <cellStyle name="Comma 2 5 11 4" xfId="9526" xr:uid="{D2BD09CA-4A38-4A08-8621-323E41176841}"/>
    <cellStyle name="Comma 2 5 11 4 2" xfId="46034" xr:uid="{B30C2670-C7C4-4E12-8CDF-31EA5AD53098}"/>
    <cellStyle name="Comma 2 5 11 4 3" xfId="27780" xr:uid="{6F9FA179-6CAA-468A-80AB-FF149AD3DA60}"/>
    <cellStyle name="Comma 2 5 11 5" xfId="5876" xr:uid="{B170FB00-CE65-43D7-9885-CB1AE62E17EC}"/>
    <cellStyle name="Comma 2 5 11 5 2" xfId="42384" xr:uid="{E0849D5F-919B-46EE-BB85-47418F0A176F}"/>
    <cellStyle name="Comma 2 5 11 5 3" xfId="24130" xr:uid="{6A9E3D69-A4CC-4D55-AFA1-CC3884614347}"/>
    <cellStyle name="Comma 2 5 11 6" xfId="38734" xr:uid="{65174198-3B09-4F76-97F2-89196D2A212F}"/>
    <cellStyle name="Comma 2 5 11 7" xfId="20480" xr:uid="{CD91B253-3890-4570-A1D0-F40818FFD5FB}"/>
    <cellStyle name="Comma 2 5 12" xfId="1496" xr:uid="{D3A76E7E-86F7-437C-A153-62621C7801B6}"/>
    <cellStyle name="Comma 2 5 12 2" xfId="16096" xr:uid="{6D54BF6B-CD7D-4860-BD23-1D201C3DFF32}"/>
    <cellStyle name="Comma 2 5 12 2 2" xfId="52604" xr:uid="{98092E1B-28CC-4A56-BB1A-1C565092E81E}"/>
    <cellStyle name="Comma 2 5 12 2 3" xfId="34350" xr:uid="{1817FAF8-3C25-4773-841F-BFAEAFBB2423}"/>
    <cellStyle name="Comma 2 5 12 3" xfId="12446" xr:uid="{1A7ABC64-A3FE-4F19-B659-07E27F4DB77D}"/>
    <cellStyle name="Comma 2 5 12 3 2" xfId="48954" xr:uid="{89E84C53-C21C-4656-B6E6-87347D779F56}"/>
    <cellStyle name="Comma 2 5 12 3 3" xfId="30700" xr:uid="{76A992B0-AE8C-41F0-8165-591C092822CF}"/>
    <cellStyle name="Comma 2 5 12 4" xfId="8796" xr:uid="{A1D4CF76-A297-4B44-A603-B09C0A4DFF57}"/>
    <cellStyle name="Comma 2 5 12 4 2" xfId="45304" xr:uid="{B0CC06B1-D649-43C5-9289-460B96E567F1}"/>
    <cellStyle name="Comma 2 5 12 4 3" xfId="27050" xr:uid="{312FC6D8-C3BB-42CE-96B7-31CECED584A1}"/>
    <cellStyle name="Comma 2 5 12 5" xfId="5146" xr:uid="{BF3FC0A7-14C4-4B4D-BEAD-AEB60D7F4656}"/>
    <cellStyle name="Comma 2 5 12 5 2" xfId="41654" xr:uid="{E89F1674-7CC2-4240-B428-A57B76D418A6}"/>
    <cellStyle name="Comma 2 5 12 5 3" xfId="23400" xr:uid="{858F0346-54A4-420F-83C0-6FA19E4AA5A5}"/>
    <cellStyle name="Comma 2 5 12 6" xfId="38004" xr:uid="{EF72D14B-DD7A-4AE3-8DB3-DC6F937F47A8}"/>
    <cellStyle name="Comma 2 5 12 7" xfId="19750" xr:uid="{C6B4E442-1A7C-445D-9FFA-C5560905DC63}"/>
    <cellStyle name="Comma 2 5 13" xfId="766" xr:uid="{3036B889-7F75-4CCB-98A8-7FE22D714CB5}"/>
    <cellStyle name="Comma 2 5 13 2" xfId="15366" xr:uid="{0DB24DF7-03E6-4BD5-85BB-41A2006ED870}"/>
    <cellStyle name="Comma 2 5 13 2 2" xfId="51874" xr:uid="{A6DEB0AE-F59A-4948-BFA1-D46BFE25E2F0}"/>
    <cellStyle name="Comma 2 5 13 2 3" xfId="33620" xr:uid="{8367DA83-75D6-4E4F-A3C7-5735EF3C4BEB}"/>
    <cellStyle name="Comma 2 5 13 3" xfId="11716" xr:uid="{EA457459-D9AE-42A1-B30E-239B55D0FF4D}"/>
    <cellStyle name="Comma 2 5 13 3 2" xfId="48224" xr:uid="{8E8E6136-C5E9-4CD8-8FC8-7BB5A1814034}"/>
    <cellStyle name="Comma 2 5 13 3 3" xfId="29970" xr:uid="{D1A1C112-6EF7-4F89-83AB-DAAF81C7399F}"/>
    <cellStyle name="Comma 2 5 13 4" xfId="8066" xr:uid="{3F101D62-765B-4FA4-BBFA-0FB7EE798F13}"/>
    <cellStyle name="Comma 2 5 13 4 2" xfId="44574" xr:uid="{710E8708-9232-4EBD-8A7A-6768BC73DAA4}"/>
    <cellStyle name="Comma 2 5 13 4 3" xfId="26320" xr:uid="{E9274B27-40C0-437A-9797-616BDC696FA1}"/>
    <cellStyle name="Comma 2 5 13 5" xfId="4416" xr:uid="{62B50F06-C05E-4EB4-9AB3-108F61B70088}"/>
    <cellStyle name="Comma 2 5 13 5 2" xfId="40924" xr:uid="{1B87F6FE-7D29-4E0E-845A-FFE25FAD0BD9}"/>
    <cellStyle name="Comma 2 5 13 5 3" xfId="22670" xr:uid="{4F156246-CFB6-418A-9EB0-70A92ADD2557}"/>
    <cellStyle name="Comma 2 5 13 6" xfId="37274" xr:uid="{68538B5C-56AB-445F-8CE0-43893866A8E4}"/>
    <cellStyle name="Comma 2 5 13 7" xfId="19020" xr:uid="{A96BF2FF-AD60-430D-8FDD-7811B78A624F}"/>
    <cellStyle name="Comma 2 5 14" xfId="14636" xr:uid="{A258F0AD-3BC7-468A-A454-4472972C6F7C}"/>
    <cellStyle name="Comma 2 5 14 2" xfId="51144" xr:uid="{E86D7BD8-C52E-4ADA-A462-4F32AE25D28E}"/>
    <cellStyle name="Comma 2 5 14 3" xfId="32890" xr:uid="{CAF0E34A-25D8-4C50-96BC-0E1A117BB554}"/>
    <cellStyle name="Comma 2 5 15" xfId="10986" xr:uid="{10AC952F-2189-4A49-8B43-F87802B20961}"/>
    <cellStyle name="Comma 2 5 15 2" xfId="47494" xr:uid="{A3EE3D7B-85C0-48B3-884D-37FEB42387CD}"/>
    <cellStyle name="Comma 2 5 15 3" xfId="29240" xr:uid="{5D5183F9-C5A3-4681-B087-9297F71823B4}"/>
    <cellStyle name="Comma 2 5 16" xfId="7336" xr:uid="{61CD6047-E068-4799-8BE9-92C278DE01F0}"/>
    <cellStyle name="Comma 2 5 16 2" xfId="43844" xr:uid="{0A684B67-208B-487B-95D4-E8672A5601BE}"/>
    <cellStyle name="Comma 2 5 16 3" xfId="25590" xr:uid="{3328C364-FB84-4F82-B8BC-87A542BD1972}"/>
    <cellStyle name="Comma 2 5 17" xfId="3686" xr:uid="{2888BBC3-BAC6-43DB-91F3-51024790C7E8}"/>
    <cellStyle name="Comma 2 5 17 2" xfId="40194" xr:uid="{40EB8AA6-3471-4366-BE12-D8B19DC995ED}"/>
    <cellStyle name="Comma 2 5 17 3" xfId="21940" xr:uid="{080AE3D0-8328-4EDA-A8EE-66B41F4983A0}"/>
    <cellStyle name="Comma 2 5 18" xfId="36544" xr:uid="{34D9F276-7680-48A3-AB55-A94E30FF3C9C}"/>
    <cellStyle name="Comma 2 5 19" xfId="18290" xr:uid="{5FB89BEA-9904-4EBF-A985-C293267AD50B}"/>
    <cellStyle name="Comma 2 5 2" xfId="101" xr:uid="{42247FEC-CE18-4A1F-B914-BB39FE77B7EC}"/>
    <cellStyle name="Comma 2 5 2 10" xfId="1560" xr:uid="{EF859725-043A-414E-8092-1CEED6B0391F}"/>
    <cellStyle name="Comma 2 5 2 10 2" xfId="16160" xr:uid="{B7737525-F096-4BB9-A52B-33C863310D89}"/>
    <cellStyle name="Comma 2 5 2 10 2 2" xfId="52668" xr:uid="{9E56A9DC-740F-4E0E-BECA-76CD47B9D37E}"/>
    <cellStyle name="Comma 2 5 2 10 2 3" xfId="34414" xr:uid="{CC48B6F8-5E3C-459E-BA92-87115F59DD1E}"/>
    <cellStyle name="Comma 2 5 2 10 3" xfId="12510" xr:uid="{BDBE1869-1C70-4F25-92F7-6081E068878A}"/>
    <cellStyle name="Comma 2 5 2 10 3 2" xfId="49018" xr:uid="{F11497CD-08E1-4A3D-A92B-C790CCE87FB3}"/>
    <cellStyle name="Comma 2 5 2 10 3 3" xfId="30764" xr:uid="{6C4EC898-4236-4F06-AB8A-9261952B7265}"/>
    <cellStyle name="Comma 2 5 2 10 4" xfId="8860" xr:uid="{C2E0D6FC-3D44-49AB-8AB4-819BF3483A9E}"/>
    <cellStyle name="Comma 2 5 2 10 4 2" xfId="45368" xr:uid="{69DDFA71-70C3-4998-849F-CD238EC6679F}"/>
    <cellStyle name="Comma 2 5 2 10 4 3" xfId="27114" xr:uid="{BA942402-AD4D-4434-9BF3-D56D6CFB26A7}"/>
    <cellStyle name="Comma 2 5 2 10 5" xfId="5210" xr:uid="{A09D7E9E-7B62-4DB3-8D23-029ADA8632C6}"/>
    <cellStyle name="Comma 2 5 2 10 5 2" xfId="41718" xr:uid="{E949E18E-D95A-4ECA-B123-F4BC0A3CFB3D}"/>
    <cellStyle name="Comma 2 5 2 10 5 3" xfId="23464" xr:uid="{D1788E0B-08A1-4F51-9FC5-41C377D15B37}"/>
    <cellStyle name="Comma 2 5 2 10 6" xfId="38068" xr:uid="{8ED86491-03B0-4981-BC28-1037274CF3F2}"/>
    <cellStyle name="Comma 2 5 2 10 7" xfId="19814" xr:uid="{AD63865B-C625-4D17-A1E8-A682C85153AA}"/>
    <cellStyle name="Comma 2 5 2 11" xfId="830" xr:uid="{94FF3BD5-3596-4C73-AFC0-75106A4FF9B6}"/>
    <cellStyle name="Comma 2 5 2 11 2" xfId="15430" xr:uid="{8128C4B8-0BB4-48ED-8276-29A03B2E4AF3}"/>
    <cellStyle name="Comma 2 5 2 11 2 2" xfId="51938" xr:uid="{8D8E92ED-A8BB-4C01-A06A-91D661331D01}"/>
    <cellStyle name="Comma 2 5 2 11 2 3" xfId="33684" xr:uid="{172CE21A-AD3E-4374-8FB2-ECC86F37487F}"/>
    <cellStyle name="Comma 2 5 2 11 3" xfId="11780" xr:uid="{1E615AEE-319B-4980-9048-D0D460F0A63B}"/>
    <cellStyle name="Comma 2 5 2 11 3 2" xfId="48288" xr:uid="{34B032F1-A808-428D-A033-B8DC6DB0C15E}"/>
    <cellStyle name="Comma 2 5 2 11 3 3" xfId="30034" xr:uid="{0D0AA5F4-2D2E-4EEE-B2DE-6523FC468C5F}"/>
    <cellStyle name="Comma 2 5 2 11 4" xfId="8130" xr:uid="{2418B701-4119-49B5-B479-C8255DE111FD}"/>
    <cellStyle name="Comma 2 5 2 11 4 2" xfId="44638" xr:uid="{D74C43BB-C71C-4F00-8B7C-06AA41EC7B20}"/>
    <cellStyle name="Comma 2 5 2 11 4 3" xfId="26384" xr:uid="{42686FF6-BC2B-4417-8AE0-CA80494F38C4}"/>
    <cellStyle name="Comma 2 5 2 11 5" xfId="4480" xr:uid="{9B406DA6-5807-40B4-82D4-28D0E1C575E0}"/>
    <cellStyle name="Comma 2 5 2 11 5 2" xfId="40988" xr:uid="{F908FCE9-3CAE-4A99-8BDD-D860C9B416DF}"/>
    <cellStyle name="Comma 2 5 2 11 5 3" xfId="22734" xr:uid="{591E4191-E807-4E06-90D1-6EC6C8D26622}"/>
    <cellStyle name="Comma 2 5 2 11 6" xfId="37338" xr:uid="{33C1D41E-B8A0-4199-A22A-FC2FB1AD1058}"/>
    <cellStyle name="Comma 2 5 2 11 7" xfId="19084" xr:uid="{677500DB-B69F-48A6-8A6E-9A28FD17EF65}"/>
    <cellStyle name="Comma 2 5 2 12" xfId="14700" xr:uid="{40AA4913-532D-4195-89E5-070D4EE9B4CF}"/>
    <cellStyle name="Comma 2 5 2 12 2" xfId="51208" xr:uid="{A90C53D9-8934-42D1-8DD9-5D50562D8157}"/>
    <cellStyle name="Comma 2 5 2 12 3" xfId="32954" xr:uid="{FD450320-BABD-4864-82FC-412922F4059D}"/>
    <cellStyle name="Comma 2 5 2 13" xfId="11050" xr:uid="{0FBEBA04-D4C4-4CB8-A7E0-2739C13201E3}"/>
    <cellStyle name="Comma 2 5 2 13 2" xfId="47558" xr:uid="{8B03FAE9-0416-45C9-B566-C4AF7FF9B435}"/>
    <cellStyle name="Comma 2 5 2 13 3" xfId="29304" xr:uid="{59F4466B-87EE-4A12-A1F8-896F24CE90E0}"/>
    <cellStyle name="Comma 2 5 2 14" xfId="7400" xr:uid="{83955D93-CF25-46B7-9453-A93916AAEEDF}"/>
    <cellStyle name="Comma 2 5 2 14 2" xfId="43908" xr:uid="{8DB6DB97-BAA7-4648-9BD5-B5B30D5C053F}"/>
    <cellStyle name="Comma 2 5 2 14 3" xfId="25654" xr:uid="{4CB84326-DECD-4C00-A426-345CD3741D4D}"/>
    <cellStyle name="Comma 2 5 2 15" xfId="3750" xr:uid="{950087B6-0CA9-4E39-8870-D2220B12C8BD}"/>
    <cellStyle name="Comma 2 5 2 15 2" xfId="40258" xr:uid="{FCD9A388-7F5B-41A0-BEB7-ED483CF81BB6}"/>
    <cellStyle name="Comma 2 5 2 15 3" xfId="22004" xr:uid="{F225CEFA-52E5-4745-AA5D-48025029DA49}"/>
    <cellStyle name="Comma 2 5 2 16" xfId="36608" xr:uid="{B3F413FE-B3AF-4E1E-AE4E-9B7BCE0C540A}"/>
    <cellStyle name="Comma 2 5 2 17" xfId="18354" xr:uid="{6480C937-ACCF-4218-A400-BEE38924F3AB}"/>
    <cellStyle name="Comma 2 5 2 2" xfId="724" xr:uid="{14CFEF73-B403-474B-AF42-B3CCC970D042}"/>
    <cellStyle name="Comma 2 5 2 2 10" xfId="37232" xr:uid="{D247A0AD-F5E7-4CF6-A80A-388178149281}"/>
    <cellStyle name="Comma 2 5 2 2 11" xfId="18978" xr:uid="{75B4FE92-57C4-4213-91FD-D6A2DDA9AC91}"/>
    <cellStyle name="Comma 2 5 2 2 2" xfId="3644" xr:uid="{F7B17D63-AEBC-4AD4-B67F-539B39AE37E6}"/>
    <cellStyle name="Comma 2 5 2 2 2 2" xfId="18244" xr:uid="{FB13222C-0F5A-44EC-A706-3E3B1E1E0320}"/>
    <cellStyle name="Comma 2 5 2 2 2 2 2" xfId="54752" xr:uid="{C2CA0658-1497-4F05-93FC-8035AB88CEDF}"/>
    <cellStyle name="Comma 2 5 2 2 2 2 3" xfId="36498" xr:uid="{98673D6F-FA95-4D1C-94C2-FCDAF27EE3C6}"/>
    <cellStyle name="Comma 2 5 2 2 2 3" xfId="14594" xr:uid="{8CE88236-44E9-407A-9285-4AE5FDA67F08}"/>
    <cellStyle name="Comma 2 5 2 2 2 3 2" xfId="51102" xr:uid="{0A2CD4B7-58A2-4BB9-9577-00416BF90F1D}"/>
    <cellStyle name="Comma 2 5 2 2 2 3 3" xfId="32848" xr:uid="{4A230205-D3E6-410C-B83E-ABF873DE405C}"/>
    <cellStyle name="Comma 2 5 2 2 2 4" xfId="10944" xr:uid="{F2274283-2CE8-4B17-B9F9-26A50D9CBCAA}"/>
    <cellStyle name="Comma 2 5 2 2 2 4 2" xfId="47452" xr:uid="{D2BA7313-341B-41CF-949A-98948BCA765E}"/>
    <cellStyle name="Comma 2 5 2 2 2 4 3" xfId="29198" xr:uid="{03A17AF4-5B75-41B1-964A-AFDAECAEDEA3}"/>
    <cellStyle name="Comma 2 5 2 2 2 5" xfId="7294" xr:uid="{3BD022CD-FC26-4A0E-BBBB-11B37267CEC9}"/>
    <cellStyle name="Comma 2 5 2 2 2 5 2" xfId="43802" xr:uid="{06CB8B4A-9A1F-4A2D-8E56-18E43BAEB1BB}"/>
    <cellStyle name="Comma 2 5 2 2 2 5 3" xfId="25548" xr:uid="{68C58175-3C9C-4019-8598-50005ADCA23D}"/>
    <cellStyle name="Comma 2 5 2 2 2 6" xfId="40152" xr:uid="{040666A8-0131-447C-86B4-B2E1B84BE010}"/>
    <cellStyle name="Comma 2 5 2 2 2 7" xfId="21898" xr:uid="{147A2297-68B2-4046-9033-2D6CC39AC194}"/>
    <cellStyle name="Comma 2 5 2 2 3" xfId="2914" xr:uid="{8722DDCA-29B9-4757-B0A1-F56C5B4DE6BE}"/>
    <cellStyle name="Comma 2 5 2 2 3 2" xfId="17514" xr:uid="{8A82A213-72B6-48CD-84BA-23806894368C}"/>
    <cellStyle name="Comma 2 5 2 2 3 2 2" xfId="54022" xr:uid="{BCA3B55F-94DD-4BE3-935B-DE0FE1338BC0}"/>
    <cellStyle name="Comma 2 5 2 2 3 2 3" xfId="35768" xr:uid="{71F93FBA-61A6-4491-A9F9-029614D250AC}"/>
    <cellStyle name="Comma 2 5 2 2 3 3" xfId="13864" xr:uid="{E0E6466A-E133-4F92-B4B3-C82E76D77FE1}"/>
    <cellStyle name="Comma 2 5 2 2 3 3 2" xfId="50372" xr:uid="{0623284E-5C3D-43EA-9665-461A7D29A94C}"/>
    <cellStyle name="Comma 2 5 2 2 3 3 3" xfId="32118" xr:uid="{7B1C88E8-D2E3-4F89-86F0-5C7440F97C3E}"/>
    <cellStyle name="Comma 2 5 2 2 3 4" xfId="10214" xr:uid="{F2A18836-724D-44C4-AD88-DF2DF8F35B60}"/>
    <cellStyle name="Comma 2 5 2 2 3 4 2" xfId="46722" xr:uid="{5A9E96D8-3115-4A56-98D6-2BB2BAC98A7C}"/>
    <cellStyle name="Comma 2 5 2 2 3 4 3" xfId="28468" xr:uid="{8C8C66B2-61B8-4628-8C56-74019BE214D7}"/>
    <cellStyle name="Comma 2 5 2 2 3 5" xfId="6564" xr:uid="{6BCD9B08-5D4F-4320-BAEA-072EA692F871}"/>
    <cellStyle name="Comma 2 5 2 2 3 5 2" xfId="43072" xr:uid="{405B516D-6BB7-4111-81D8-6205F64906F8}"/>
    <cellStyle name="Comma 2 5 2 2 3 5 3" xfId="24818" xr:uid="{28AADE5A-AEA3-4AA0-B259-3AD57C32EEC4}"/>
    <cellStyle name="Comma 2 5 2 2 3 6" xfId="39422" xr:uid="{9AA0299F-502A-4C23-80E1-16B6A87B8332}"/>
    <cellStyle name="Comma 2 5 2 2 3 7" xfId="21168" xr:uid="{A7BCB62D-6723-4C65-9367-767F8F7FCCA7}"/>
    <cellStyle name="Comma 2 5 2 2 4" xfId="2184" xr:uid="{257372E2-FD1E-4F39-A44B-3691564183B1}"/>
    <cellStyle name="Comma 2 5 2 2 4 2" xfId="16784" xr:uid="{A9D6D7A3-136B-489E-8A4A-DBBD5F2B7464}"/>
    <cellStyle name="Comma 2 5 2 2 4 2 2" xfId="53292" xr:uid="{24E97B43-57CA-4A50-9651-DA06F7B50652}"/>
    <cellStyle name="Comma 2 5 2 2 4 2 3" xfId="35038" xr:uid="{0297A0C3-D511-41B4-BAD3-8D67C1C5C3C6}"/>
    <cellStyle name="Comma 2 5 2 2 4 3" xfId="13134" xr:uid="{982003CD-90CC-44A0-A44C-8BB764C517F1}"/>
    <cellStyle name="Comma 2 5 2 2 4 3 2" xfId="49642" xr:uid="{925B2A91-E040-4C03-A172-9D66B5EBBB01}"/>
    <cellStyle name="Comma 2 5 2 2 4 3 3" xfId="31388" xr:uid="{1CC57CAB-B5A9-4392-8821-25D54AD1022E}"/>
    <cellStyle name="Comma 2 5 2 2 4 4" xfId="9484" xr:uid="{99177493-9610-42C5-AE0F-492D2BB9A66D}"/>
    <cellStyle name="Comma 2 5 2 2 4 4 2" xfId="45992" xr:uid="{406B7730-0C23-4DF5-83AD-4DEC2C2BA496}"/>
    <cellStyle name="Comma 2 5 2 2 4 4 3" xfId="27738" xr:uid="{7ABC8F35-CBF7-4F3F-AFF3-A38BBB33FAA0}"/>
    <cellStyle name="Comma 2 5 2 2 4 5" xfId="5834" xr:uid="{E1C56680-02AB-481F-8F21-4C48D666C981}"/>
    <cellStyle name="Comma 2 5 2 2 4 5 2" xfId="42342" xr:uid="{A7EBD76E-219D-4B3E-B04F-F5120FDE220E}"/>
    <cellStyle name="Comma 2 5 2 2 4 5 3" xfId="24088" xr:uid="{DAAE2D0E-753B-48AA-9429-50F287AB0B08}"/>
    <cellStyle name="Comma 2 5 2 2 4 6" xfId="38692" xr:uid="{294AF30A-AC05-4BA7-8534-C8E3FEE02AF0}"/>
    <cellStyle name="Comma 2 5 2 2 4 7" xfId="20438" xr:uid="{51ABBDEA-57F7-4E65-AAB8-9A6235DF37B8}"/>
    <cellStyle name="Comma 2 5 2 2 5" xfId="1454" xr:uid="{59C56F2F-2613-4AA5-892C-D3CCCDC1BB74}"/>
    <cellStyle name="Comma 2 5 2 2 5 2" xfId="16054" xr:uid="{52C65F74-9457-4133-ACC3-576091703BDA}"/>
    <cellStyle name="Comma 2 5 2 2 5 2 2" xfId="52562" xr:uid="{EBE0B419-C782-4876-8310-A1111DA04F82}"/>
    <cellStyle name="Comma 2 5 2 2 5 2 3" xfId="34308" xr:uid="{75F68448-8D84-464D-BF00-25790406DD6C}"/>
    <cellStyle name="Comma 2 5 2 2 5 3" xfId="12404" xr:uid="{4DC0F24A-2E9E-4CC0-BC11-2711CEF0C032}"/>
    <cellStyle name="Comma 2 5 2 2 5 3 2" xfId="48912" xr:uid="{B4AED190-B45A-490A-8EBB-4AF6DE0571FA}"/>
    <cellStyle name="Comma 2 5 2 2 5 3 3" xfId="30658" xr:uid="{A816A139-084F-4D77-9F60-4CB42A9E418C}"/>
    <cellStyle name="Comma 2 5 2 2 5 4" xfId="8754" xr:uid="{A191725A-B2B5-4723-B7D0-4C75E3471A80}"/>
    <cellStyle name="Comma 2 5 2 2 5 4 2" xfId="45262" xr:uid="{C342467F-08A4-4562-B292-4558E3A30537}"/>
    <cellStyle name="Comma 2 5 2 2 5 4 3" xfId="27008" xr:uid="{60A4E7B5-ABBF-47CF-B57C-7A84F5CC62E3}"/>
    <cellStyle name="Comma 2 5 2 2 5 5" xfId="5104" xr:uid="{900A7EF8-7506-40CB-81E2-D39F3AB5D151}"/>
    <cellStyle name="Comma 2 5 2 2 5 5 2" xfId="41612" xr:uid="{FEF6573A-1301-4208-81A1-0B37A6F22E28}"/>
    <cellStyle name="Comma 2 5 2 2 5 5 3" xfId="23358" xr:uid="{D1405839-9AF2-4CCB-88C1-9FC9A3D8A2F6}"/>
    <cellStyle name="Comma 2 5 2 2 5 6" xfId="37962" xr:uid="{E099A140-978D-4852-BC6B-D2C3F22934A3}"/>
    <cellStyle name="Comma 2 5 2 2 5 7" xfId="19708" xr:uid="{6C66E70B-12BB-41BD-A424-E2A070256702}"/>
    <cellStyle name="Comma 2 5 2 2 6" xfId="15324" xr:uid="{19B05C71-023E-4645-BB08-FDC7957F80AF}"/>
    <cellStyle name="Comma 2 5 2 2 6 2" xfId="51832" xr:uid="{8AA92070-D1CB-48DB-B61A-A07CB1C174F9}"/>
    <cellStyle name="Comma 2 5 2 2 6 3" xfId="33578" xr:uid="{E8207900-2F63-4C00-8F48-D6879678DB77}"/>
    <cellStyle name="Comma 2 5 2 2 7" xfId="11674" xr:uid="{D4945F6D-055B-4A72-AB71-2A89AD7771A6}"/>
    <cellStyle name="Comma 2 5 2 2 7 2" xfId="48182" xr:uid="{7D6E45F2-F176-452D-95AB-7167CE17C4CE}"/>
    <cellStyle name="Comma 2 5 2 2 7 3" xfId="29928" xr:uid="{58174E2A-272C-494B-9B61-A5D486A2B462}"/>
    <cellStyle name="Comma 2 5 2 2 8" xfId="8024" xr:uid="{AFD9587A-0FA7-4878-A550-0AD7A23A78BE}"/>
    <cellStyle name="Comma 2 5 2 2 8 2" xfId="44532" xr:uid="{2FCB94DA-A05E-4B8C-9E77-D5DE098A105B}"/>
    <cellStyle name="Comma 2 5 2 2 8 3" xfId="26278" xr:uid="{63AF0EA6-B4CA-442A-9AC9-EAAAE0BBA0B1}"/>
    <cellStyle name="Comma 2 5 2 2 9" xfId="4374" xr:uid="{CA526779-A233-4DF6-B0B6-A74A6F767BBE}"/>
    <cellStyle name="Comma 2 5 2 2 9 2" xfId="40882" xr:uid="{1E03A9B9-79C9-48A4-A45A-44C14AC89C10}"/>
    <cellStyle name="Comma 2 5 2 2 9 3" xfId="22628" xr:uid="{66676AFA-2BBC-4E91-9F37-E5A58DF43141}"/>
    <cellStyle name="Comma 2 5 2 3" xfId="620" xr:uid="{54AE0149-DFF1-4978-A541-A291A14C35CE}"/>
    <cellStyle name="Comma 2 5 2 3 10" xfId="37128" xr:uid="{67FD0C1C-5AD2-48F3-8160-24A4F29A961F}"/>
    <cellStyle name="Comma 2 5 2 3 11" xfId="18874" xr:uid="{A9A92887-A6F8-41E4-A8DC-D1BFBE80EEC0}"/>
    <cellStyle name="Comma 2 5 2 3 2" xfId="3540" xr:uid="{269A264C-C944-488D-AD2C-37253135E869}"/>
    <cellStyle name="Comma 2 5 2 3 2 2" xfId="18140" xr:uid="{7D6EE9FB-5300-4F44-B7BC-8C743A72188C}"/>
    <cellStyle name="Comma 2 5 2 3 2 2 2" xfId="54648" xr:uid="{C0984B1D-69FC-4DF7-8B39-50630FF2BCCC}"/>
    <cellStyle name="Comma 2 5 2 3 2 2 3" xfId="36394" xr:uid="{D0CA1C74-CABC-4D94-BA33-D639C2404743}"/>
    <cellStyle name="Comma 2 5 2 3 2 3" xfId="14490" xr:uid="{3009BB5D-4070-4C7C-B5BD-3EEF5F091FD3}"/>
    <cellStyle name="Comma 2 5 2 3 2 3 2" xfId="50998" xr:uid="{CCBB4B83-C705-4F5B-9CB0-FE47B1F3A9FA}"/>
    <cellStyle name="Comma 2 5 2 3 2 3 3" xfId="32744" xr:uid="{ED08F651-6147-4972-A3A5-339F3C46EA49}"/>
    <cellStyle name="Comma 2 5 2 3 2 4" xfId="10840" xr:uid="{18429EB0-8E71-4EAD-9B55-55586A73A10A}"/>
    <cellStyle name="Comma 2 5 2 3 2 4 2" xfId="47348" xr:uid="{AFDF9661-2ABA-49EA-85DE-32AD49E043D3}"/>
    <cellStyle name="Comma 2 5 2 3 2 4 3" xfId="29094" xr:uid="{951A369E-2D81-40ED-B283-0966BAE07F81}"/>
    <cellStyle name="Comma 2 5 2 3 2 5" xfId="7190" xr:uid="{B65AEFB8-CAE4-4135-96B2-0A722E4775D3}"/>
    <cellStyle name="Comma 2 5 2 3 2 5 2" xfId="43698" xr:uid="{6BAF4E9F-FB75-4F5E-9337-047EFADB70F2}"/>
    <cellStyle name="Comma 2 5 2 3 2 5 3" xfId="25444" xr:uid="{19528447-6B49-40F5-815B-87DB999B9275}"/>
    <cellStyle name="Comma 2 5 2 3 2 6" xfId="40048" xr:uid="{C587912A-ECDB-4E30-A6D7-CC1E2B5FD4E1}"/>
    <cellStyle name="Comma 2 5 2 3 2 7" xfId="21794" xr:uid="{C05822A5-0B68-49EE-B9DC-A2318B9EE21D}"/>
    <cellStyle name="Comma 2 5 2 3 3" xfId="2810" xr:uid="{B9CFADC4-A354-4025-8C15-4BADDE6DEB7E}"/>
    <cellStyle name="Comma 2 5 2 3 3 2" xfId="17410" xr:uid="{ACB7A8F6-3EB6-4BA3-ACFE-6129A805AE0B}"/>
    <cellStyle name="Comma 2 5 2 3 3 2 2" xfId="53918" xr:uid="{A5C55F05-4A6D-47B1-B1AE-35B8EE5E2748}"/>
    <cellStyle name="Comma 2 5 2 3 3 2 3" xfId="35664" xr:uid="{B65130CF-EEC8-477A-83EC-0C7E6083D060}"/>
    <cellStyle name="Comma 2 5 2 3 3 3" xfId="13760" xr:uid="{6F7E4C7C-F16C-4706-A8B7-957E9FF9AFAF}"/>
    <cellStyle name="Comma 2 5 2 3 3 3 2" xfId="50268" xr:uid="{7982BC44-3FE7-464E-99A1-C910A9A80315}"/>
    <cellStyle name="Comma 2 5 2 3 3 3 3" xfId="32014" xr:uid="{758572C8-050C-41C9-989F-BEB8E24004EA}"/>
    <cellStyle name="Comma 2 5 2 3 3 4" xfId="10110" xr:uid="{7A486D60-2B15-42D8-A8F9-527D3375943B}"/>
    <cellStyle name="Comma 2 5 2 3 3 4 2" xfId="46618" xr:uid="{B6759C36-A3F2-4942-BBD0-3E604E76D16E}"/>
    <cellStyle name="Comma 2 5 2 3 3 4 3" xfId="28364" xr:uid="{F562D3DE-1521-4AC9-9144-C8F2B3C9484B}"/>
    <cellStyle name="Comma 2 5 2 3 3 5" xfId="6460" xr:uid="{8790C014-6748-4509-B325-EC6A0B4ADAE5}"/>
    <cellStyle name="Comma 2 5 2 3 3 5 2" xfId="42968" xr:uid="{04186906-0948-4B28-AD3C-8A87A9317BE3}"/>
    <cellStyle name="Comma 2 5 2 3 3 5 3" xfId="24714" xr:uid="{7E416689-8702-4006-ADF3-E8CB4401DCDF}"/>
    <cellStyle name="Comma 2 5 2 3 3 6" xfId="39318" xr:uid="{9C10D39E-CB84-4ADE-B48F-99B4E4ECCDD5}"/>
    <cellStyle name="Comma 2 5 2 3 3 7" xfId="21064" xr:uid="{46E9645B-7670-4592-BAC3-FDDCA2096928}"/>
    <cellStyle name="Comma 2 5 2 3 4" xfId="2080" xr:uid="{662F0C27-7745-4E59-9C58-4F34570624DE}"/>
    <cellStyle name="Comma 2 5 2 3 4 2" xfId="16680" xr:uid="{F6570F64-A81C-4A5D-8E99-497BDD834FC0}"/>
    <cellStyle name="Comma 2 5 2 3 4 2 2" xfId="53188" xr:uid="{F21FB244-DB50-4333-8A2D-87C32549DCBA}"/>
    <cellStyle name="Comma 2 5 2 3 4 2 3" xfId="34934" xr:uid="{A784BAF1-E2DD-4EB0-B2BD-B8AA952E6BB0}"/>
    <cellStyle name="Comma 2 5 2 3 4 3" xfId="13030" xr:uid="{D1D6DA98-B696-4526-BDD8-B506CBF54E43}"/>
    <cellStyle name="Comma 2 5 2 3 4 3 2" xfId="49538" xr:uid="{3ACAF049-C790-438B-BA0C-89F89A525224}"/>
    <cellStyle name="Comma 2 5 2 3 4 3 3" xfId="31284" xr:uid="{BF92B530-B757-4925-B843-415DF9943114}"/>
    <cellStyle name="Comma 2 5 2 3 4 4" xfId="9380" xr:uid="{19375C47-9020-4531-8FEF-581CF2B46C59}"/>
    <cellStyle name="Comma 2 5 2 3 4 4 2" xfId="45888" xr:uid="{38E625BE-92A1-4628-B736-89EAE58A384B}"/>
    <cellStyle name="Comma 2 5 2 3 4 4 3" xfId="27634" xr:uid="{CA65B680-30D1-4A89-8818-E48F4E2C5F0A}"/>
    <cellStyle name="Comma 2 5 2 3 4 5" xfId="5730" xr:uid="{0E3F14A4-12E2-4F9D-9C64-EC929F0F4495}"/>
    <cellStyle name="Comma 2 5 2 3 4 5 2" xfId="42238" xr:uid="{10298EFB-1701-4F09-93CA-BCD44A3B24DB}"/>
    <cellStyle name="Comma 2 5 2 3 4 5 3" xfId="23984" xr:uid="{A3FE76E7-00AF-4484-8B10-7C14D7742978}"/>
    <cellStyle name="Comma 2 5 2 3 4 6" xfId="38588" xr:uid="{FAEA8F4E-12DB-4BB0-8747-79A840718175}"/>
    <cellStyle name="Comma 2 5 2 3 4 7" xfId="20334" xr:uid="{D24E9FF7-C582-4830-A72E-AF215F67E905}"/>
    <cellStyle name="Comma 2 5 2 3 5" xfId="1350" xr:uid="{B13B1AE4-5617-461C-982F-3147A6B8DA01}"/>
    <cellStyle name="Comma 2 5 2 3 5 2" xfId="15950" xr:uid="{D5A70D82-2C94-4C9A-8242-B3C5DBB0CCDB}"/>
    <cellStyle name="Comma 2 5 2 3 5 2 2" xfId="52458" xr:uid="{A58EA6D3-D537-470C-8974-ADDC9EFF6996}"/>
    <cellStyle name="Comma 2 5 2 3 5 2 3" xfId="34204" xr:uid="{2F799DA6-4E2E-40C1-8F64-515AD6FDB357}"/>
    <cellStyle name="Comma 2 5 2 3 5 3" xfId="12300" xr:uid="{5A4CCCF6-9C73-416F-8B48-4BC0E73C0DC4}"/>
    <cellStyle name="Comma 2 5 2 3 5 3 2" xfId="48808" xr:uid="{CDD7B582-2866-4CF0-A553-DDEA13232BAD}"/>
    <cellStyle name="Comma 2 5 2 3 5 3 3" xfId="30554" xr:uid="{104E5B3F-53D6-40AA-97F5-130CD2D0325D}"/>
    <cellStyle name="Comma 2 5 2 3 5 4" xfId="8650" xr:uid="{2B6BDA54-2105-41BA-AC40-2ECC2988C056}"/>
    <cellStyle name="Comma 2 5 2 3 5 4 2" xfId="45158" xr:uid="{D6E11AEC-189D-4A6B-8FC9-D64E9587C3FC}"/>
    <cellStyle name="Comma 2 5 2 3 5 4 3" xfId="26904" xr:uid="{5B467577-9D2F-43A5-B23E-2D2C301CA80B}"/>
    <cellStyle name="Comma 2 5 2 3 5 5" xfId="5000" xr:uid="{4E32B3E2-5301-41EA-B360-1DACBB9981FB}"/>
    <cellStyle name="Comma 2 5 2 3 5 5 2" xfId="41508" xr:uid="{C5666969-8644-4DD6-8FCD-EB415593538F}"/>
    <cellStyle name="Comma 2 5 2 3 5 5 3" xfId="23254" xr:uid="{E8FC193C-F6E5-4398-94E6-B80B0ABDB393}"/>
    <cellStyle name="Comma 2 5 2 3 5 6" xfId="37858" xr:uid="{52D94402-51EF-4ACA-A655-7EDA39E2358D}"/>
    <cellStyle name="Comma 2 5 2 3 5 7" xfId="19604" xr:uid="{CB936CAB-5724-458E-952E-B9B136806ABC}"/>
    <cellStyle name="Comma 2 5 2 3 6" xfId="15220" xr:uid="{779BB50C-7E50-4AEC-B08C-2280E3394E47}"/>
    <cellStyle name="Comma 2 5 2 3 6 2" xfId="51728" xr:uid="{E6F40861-436F-4F18-B77F-10F98E2DF3A8}"/>
    <cellStyle name="Comma 2 5 2 3 6 3" xfId="33474" xr:uid="{E0615A60-84A0-4FCD-A26C-862E9D6CB3A9}"/>
    <cellStyle name="Comma 2 5 2 3 7" xfId="11570" xr:uid="{36D7C508-27E2-4C26-AE1A-B2479FD289F8}"/>
    <cellStyle name="Comma 2 5 2 3 7 2" xfId="48078" xr:uid="{FCA38274-A230-490A-AC56-6D95F698F270}"/>
    <cellStyle name="Comma 2 5 2 3 7 3" xfId="29824" xr:uid="{AE9050CF-F304-452B-B5A5-650B305D72C1}"/>
    <cellStyle name="Comma 2 5 2 3 8" xfId="7920" xr:uid="{9F0984B6-B1CE-4E13-9E86-8A034503A8DC}"/>
    <cellStyle name="Comma 2 5 2 3 8 2" xfId="44428" xr:uid="{C70ED1C9-4DAF-42E4-BAC1-055B215EC3C9}"/>
    <cellStyle name="Comma 2 5 2 3 8 3" xfId="26174" xr:uid="{0136FDB9-F9A5-4DA3-B09B-5CCCBBA7E394}"/>
    <cellStyle name="Comma 2 5 2 3 9" xfId="4270" xr:uid="{A03E7ABF-4B8E-44F9-8736-08F7CF6597FA}"/>
    <cellStyle name="Comma 2 5 2 3 9 2" xfId="40778" xr:uid="{AA5337F6-521E-4952-ABCE-732B1EC2A4A0}"/>
    <cellStyle name="Comma 2 5 2 3 9 3" xfId="22524" xr:uid="{F7A9DF21-05A0-42E9-BA52-2098CD377D03}"/>
    <cellStyle name="Comma 2 5 2 4" xfId="516" xr:uid="{84AF407B-DE24-4F3D-AA48-033A81133C75}"/>
    <cellStyle name="Comma 2 5 2 4 10" xfId="37024" xr:uid="{8FFF0F8A-4424-4401-8ACB-D30AD346EA7D}"/>
    <cellStyle name="Comma 2 5 2 4 11" xfId="18770" xr:uid="{9F91197A-E83A-425B-A911-D868D073FFD3}"/>
    <cellStyle name="Comma 2 5 2 4 2" xfId="3436" xr:uid="{C1BB54BC-90BD-4C69-9BC0-A605A57D8A89}"/>
    <cellStyle name="Comma 2 5 2 4 2 2" xfId="18036" xr:uid="{781ABED4-8D17-444A-8D9D-FEC8454BB57F}"/>
    <cellStyle name="Comma 2 5 2 4 2 2 2" xfId="54544" xr:uid="{DED847C9-3B38-4780-AE21-F453A4BBDD65}"/>
    <cellStyle name="Comma 2 5 2 4 2 2 3" xfId="36290" xr:uid="{D0C10F07-664B-4513-BC47-A4E27D7D58A4}"/>
    <cellStyle name="Comma 2 5 2 4 2 3" xfId="14386" xr:uid="{3EC83A33-10A1-4E56-B33F-AC0E9495DCE9}"/>
    <cellStyle name="Comma 2 5 2 4 2 3 2" xfId="50894" xr:uid="{870C23D2-B45E-4DF3-8B1A-E0A0613FD86F}"/>
    <cellStyle name="Comma 2 5 2 4 2 3 3" xfId="32640" xr:uid="{A9DC7E2F-3CC7-4BA5-8194-71FD6B8CEE24}"/>
    <cellStyle name="Comma 2 5 2 4 2 4" xfId="10736" xr:uid="{53E2DF7C-7E76-4C1D-8D51-8C8960B52539}"/>
    <cellStyle name="Comma 2 5 2 4 2 4 2" xfId="47244" xr:uid="{C0AFA6D0-F02C-43C6-B2E0-201941415D6F}"/>
    <cellStyle name="Comma 2 5 2 4 2 4 3" xfId="28990" xr:uid="{8491D39A-742E-4C26-8D78-F25E3BC9D91C}"/>
    <cellStyle name="Comma 2 5 2 4 2 5" xfId="7086" xr:uid="{FD5C6B45-869B-4677-AC9D-0C5D7CC2AE43}"/>
    <cellStyle name="Comma 2 5 2 4 2 5 2" xfId="43594" xr:uid="{A29F01CE-CC6E-4BAC-AB50-ABB31C392277}"/>
    <cellStyle name="Comma 2 5 2 4 2 5 3" xfId="25340" xr:uid="{E5C2BCD8-0A23-4935-85A5-58390A499DF8}"/>
    <cellStyle name="Comma 2 5 2 4 2 6" xfId="39944" xr:uid="{E59F3D2A-DCFC-4DC0-8EAD-E9B97FCF2518}"/>
    <cellStyle name="Comma 2 5 2 4 2 7" xfId="21690" xr:uid="{06266014-A71E-495A-A8C9-DC7075EB01AA}"/>
    <cellStyle name="Comma 2 5 2 4 3" xfId="2706" xr:uid="{9DC45B75-BEA9-4917-82EA-43612E95BEC9}"/>
    <cellStyle name="Comma 2 5 2 4 3 2" xfId="17306" xr:uid="{F7184FA3-34BD-4329-B6F3-1435004C46A5}"/>
    <cellStyle name="Comma 2 5 2 4 3 2 2" xfId="53814" xr:uid="{67F3FCDE-D31F-4F2B-9594-02BEBAAF2640}"/>
    <cellStyle name="Comma 2 5 2 4 3 2 3" xfId="35560" xr:uid="{F773F21D-3C45-4488-A025-C63B582B0A00}"/>
    <cellStyle name="Comma 2 5 2 4 3 3" xfId="13656" xr:uid="{BF1522E8-DD52-4098-88A2-873F4EA1A29B}"/>
    <cellStyle name="Comma 2 5 2 4 3 3 2" xfId="50164" xr:uid="{C36D5222-4AE0-45BF-B8AE-6E7FEE48E5DB}"/>
    <cellStyle name="Comma 2 5 2 4 3 3 3" xfId="31910" xr:uid="{6C3B6823-36FF-439D-AAE0-EA3677479C34}"/>
    <cellStyle name="Comma 2 5 2 4 3 4" xfId="10006" xr:uid="{32628A82-9554-40F7-AC98-D16E6CC7EAAD}"/>
    <cellStyle name="Comma 2 5 2 4 3 4 2" xfId="46514" xr:uid="{105ECA72-BC25-41C3-BEDA-1FDF571F6EB1}"/>
    <cellStyle name="Comma 2 5 2 4 3 4 3" xfId="28260" xr:uid="{2D5C43C4-EFC4-4022-9CC9-2240C7581C92}"/>
    <cellStyle name="Comma 2 5 2 4 3 5" xfId="6356" xr:uid="{4F0FF758-4E0D-4B08-AEEB-603FCF28711E}"/>
    <cellStyle name="Comma 2 5 2 4 3 5 2" xfId="42864" xr:uid="{B3599F2E-D8E5-428D-AAF5-4E66BED8B836}"/>
    <cellStyle name="Comma 2 5 2 4 3 5 3" xfId="24610" xr:uid="{DF37939C-0169-4E49-87E2-5B6FF75376F5}"/>
    <cellStyle name="Comma 2 5 2 4 3 6" xfId="39214" xr:uid="{B4438581-2E44-41F2-961D-06FAAB834065}"/>
    <cellStyle name="Comma 2 5 2 4 3 7" xfId="20960" xr:uid="{8473171E-0450-49ED-AD93-F292A448F0C8}"/>
    <cellStyle name="Comma 2 5 2 4 4" xfId="1976" xr:uid="{B6EF3675-0A34-4DB6-B384-FED711961779}"/>
    <cellStyle name="Comma 2 5 2 4 4 2" xfId="16576" xr:uid="{1FCD650E-0AE8-44BF-9110-851CBF7E0CC7}"/>
    <cellStyle name="Comma 2 5 2 4 4 2 2" xfId="53084" xr:uid="{A71D3E74-CC53-475D-B400-E8248F38F98A}"/>
    <cellStyle name="Comma 2 5 2 4 4 2 3" xfId="34830" xr:uid="{C93950C7-E48D-480D-90F5-05CC97A53891}"/>
    <cellStyle name="Comma 2 5 2 4 4 3" xfId="12926" xr:uid="{8936E915-398F-4840-921E-28C7BD24A8D7}"/>
    <cellStyle name="Comma 2 5 2 4 4 3 2" xfId="49434" xr:uid="{313D1620-F29F-46E6-AE11-6BCC77DFA848}"/>
    <cellStyle name="Comma 2 5 2 4 4 3 3" xfId="31180" xr:uid="{2B12FAD4-1F32-4505-99D8-428E584892D3}"/>
    <cellStyle name="Comma 2 5 2 4 4 4" xfId="9276" xr:uid="{A24A4B42-7364-491B-9D79-17E7EE094EA2}"/>
    <cellStyle name="Comma 2 5 2 4 4 4 2" xfId="45784" xr:uid="{16D57AB3-AD7E-420E-B9E0-D9DA16E56DC2}"/>
    <cellStyle name="Comma 2 5 2 4 4 4 3" xfId="27530" xr:uid="{11C3959F-F7AC-4C30-82DD-BF583E2FCDA7}"/>
    <cellStyle name="Comma 2 5 2 4 4 5" xfId="5626" xr:uid="{C7F55AED-D483-4835-97E9-E50B87ECCC04}"/>
    <cellStyle name="Comma 2 5 2 4 4 5 2" xfId="42134" xr:uid="{8B61B342-1D5A-447A-AAB3-5A951E98A5CA}"/>
    <cellStyle name="Comma 2 5 2 4 4 5 3" xfId="23880" xr:uid="{35145A5A-BB48-4365-89DB-7E6D6CB4AC95}"/>
    <cellStyle name="Comma 2 5 2 4 4 6" xfId="38484" xr:uid="{267EA182-3DDB-4E16-B45A-8C2E9A17A18C}"/>
    <cellStyle name="Comma 2 5 2 4 4 7" xfId="20230" xr:uid="{BC940DED-75DC-4D4C-AC6B-179C8E4CFFBE}"/>
    <cellStyle name="Comma 2 5 2 4 5" xfId="1246" xr:uid="{1029FAB3-2C48-4AFC-85F9-507E471ACE64}"/>
    <cellStyle name="Comma 2 5 2 4 5 2" xfId="15846" xr:uid="{E795F144-2D14-4FA6-BF46-E2536DE9237C}"/>
    <cellStyle name="Comma 2 5 2 4 5 2 2" xfId="52354" xr:uid="{C17AEC14-6F6B-404C-8EC9-859EB31B1812}"/>
    <cellStyle name="Comma 2 5 2 4 5 2 3" xfId="34100" xr:uid="{E8F892D0-6974-41CF-ACC0-1FF7D1E3BE3B}"/>
    <cellStyle name="Comma 2 5 2 4 5 3" xfId="12196" xr:uid="{3706608C-1BCC-4519-A69F-0D0CF46D8BDD}"/>
    <cellStyle name="Comma 2 5 2 4 5 3 2" xfId="48704" xr:uid="{72195CA5-3384-41B1-8D9C-A2AB58581E4C}"/>
    <cellStyle name="Comma 2 5 2 4 5 3 3" xfId="30450" xr:uid="{36C30317-6008-42CC-9BDA-AF6B8442CE49}"/>
    <cellStyle name="Comma 2 5 2 4 5 4" xfId="8546" xr:uid="{D296D09B-398E-41B2-96EF-E443C1BF9783}"/>
    <cellStyle name="Comma 2 5 2 4 5 4 2" xfId="45054" xr:uid="{02BB084E-FDBB-4981-8999-5A0DB86E3B2B}"/>
    <cellStyle name="Comma 2 5 2 4 5 4 3" xfId="26800" xr:uid="{08F5EECE-B387-4D6D-B0EF-389D2646ABD8}"/>
    <cellStyle name="Comma 2 5 2 4 5 5" xfId="4896" xr:uid="{E1E082CC-C65B-40AB-95F3-EE8F76C93073}"/>
    <cellStyle name="Comma 2 5 2 4 5 5 2" xfId="41404" xr:uid="{BF6D8922-C0C8-461D-873F-3C748CF1EA43}"/>
    <cellStyle name="Comma 2 5 2 4 5 5 3" xfId="23150" xr:uid="{BA41D18B-EDB8-48BC-8638-CC8BDC20F6BD}"/>
    <cellStyle name="Comma 2 5 2 4 5 6" xfId="37754" xr:uid="{96290253-BC0B-48C3-B855-BC4E05847A64}"/>
    <cellStyle name="Comma 2 5 2 4 5 7" xfId="19500" xr:uid="{2CBEB040-B978-4F90-94D9-E8B6FCBC0249}"/>
    <cellStyle name="Comma 2 5 2 4 6" xfId="15116" xr:uid="{195580E0-10EE-4792-90EF-DE2AA0F6D7A1}"/>
    <cellStyle name="Comma 2 5 2 4 6 2" xfId="51624" xr:uid="{9FB7FECF-AB13-4C75-B68F-1649D82EA622}"/>
    <cellStyle name="Comma 2 5 2 4 6 3" xfId="33370" xr:uid="{3B4F43ED-A8C0-4AC0-A927-80FFD8872426}"/>
    <cellStyle name="Comma 2 5 2 4 7" xfId="11466" xr:uid="{93652F7D-9607-4695-B060-C1A359B9C111}"/>
    <cellStyle name="Comma 2 5 2 4 7 2" xfId="47974" xr:uid="{4FE285EB-BB71-4F96-ACE6-B838C9A2BE5D}"/>
    <cellStyle name="Comma 2 5 2 4 7 3" xfId="29720" xr:uid="{0CACDA71-73FE-4C6D-B05D-5C4F32520398}"/>
    <cellStyle name="Comma 2 5 2 4 8" xfId="7816" xr:uid="{7CA35D8D-7B85-4923-8F60-AE369D0EC798}"/>
    <cellStyle name="Comma 2 5 2 4 8 2" xfId="44324" xr:uid="{D7C023ED-DC8E-433A-A118-3DAE33EA32B8}"/>
    <cellStyle name="Comma 2 5 2 4 8 3" xfId="26070" xr:uid="{B899B21B-405E-41CE-B475-A03C2841B2F0}"/>
    <cellStyle name="Comma 2 5 2 4 9" xfId="4166" xr:uid="{3A757875-B0A6-429E-A0E6-A959F38F8738}"/>
    <cellStyle name="Comma 2 5 2 4 9 2" xfId="40674" xr:uid="{B8877A07-346D-4E48-A24C-2AF8F6E16FD6}"/>
    <cellStyle name="Comma 2 5 2 4 9 3" xfId="22420" xr:uid="{89E9B9DA-BAFE-458A-911E-ED33A59C1A75}"/>
    <cellStyle name="Comma 2 5 2 5" xfId="412" xr:uid="{A12CFCEB-B9C8-4DD8-89AF-D10DCF11402D}"/>
    <cellStyle name="Comma 2 5 2 5 10" xfId="36920" xr:uid="{BC93B5F7-44CD-448D-B66B-4DC092444225}"/>
    <cellStyle name="Comma 2 5 2 5 11" xfId="18666" xr:uid="{7FF9EA9C-C12A-494D-9AAC-8735910A817E}"/>
    <cellStyle name="Comma 2 5 2 5 2" xfId="3332" xr:uid="{1A2DBF5C-7931-45A4-8840-833E1C9096B7}"/>
    <cellStyle name="Comma 2 5 2 5 2 2" xfId="17932" xr:uid="{7DACD01F-87DB-4AE3-95A1-0521DFBEB5C1}"/>
    <cellStyle name="Comma 2 5 2 5 2 2 2" xfId="54440" xr:uid="{9D3660B5-EBAA-4E1E-A619-4BF61516FBED}"/>
    <cellStyle name="Comma 2 5 2 5 2 2 3" xfId="36186" xr:uid="{741286D2-31AB-4C8B-BED2-BFFDF2514D23}"/>
    <cellStyle name="Comma 2 5 2 5 2 3" xfId="14282" xr:uid="{98C6FF2E-1280-48EF-8F0E-6F44F044A8F7}"/>
    <cellStyle name="Comma 2 5 2 5 2 3 2" xfId="50790" xr:uid="{0EF270C0-D93D-4AAB-98AD-B52B7D420CFA}"/>
    <cellStyle name="Comma 2 5 2 5 2 3 3" xfId="32536" xr:uid="{64F21CE6-ED32-4558-BE59-D5A0B1E4A996}"/>
    <cellStyle name="Comma 2 5 2 5 2 4" xfId="10632" xr:uid="{19325DF2-5112-4043-AA10-878AEC58EAF2}"/>
    <cellStyle name="Comma 2 5 2 5 2 4 2" xfId="47140" xr:uid="{B7C833A7-9D48-4313-A60C-DAE1C3B9102D}"/>
    <cellStyle name="Comma 2 5 2 5 2 4 3" xfId="28886" xr:uid="{9B3DAA4C-36CE-476E-8A65-FACF75B943EC}"/>
    <cellStyle name="Comma 2 5 2 5 2 5" xfId="6982" xr:uid="{EF4BB4C6-1DC9-4BA9-AE71-0CD10C79C762}"/>
    <cellStyle name="Comma 2 5 2 5 2 5 2" xfId="43490" xr:uid="{E7B3EA1A-6FCD-47D5-BD68-4E41DBE65C11}"/>
    <cellStyle name="Comma 2 5 2 5 2 5 3" xfId="25236" xr:uid="{E7D5016C-E296-4D78-A0AE-048C5AB5EAC5}"/>
    <cellStyle name="Comma 2 5 2 5 2 6" xfId="39840" xr:uid="{CDB0BDA1-A2C6-4E88-A5CB-2247C7B38D49}"/>
    <cellStyle name="Comma 2 5 2 5 2 7" xfId="21586" xr:uid="{98AE6535-7E82-4E77-A80A-E61007B44FFF}"/>
    <cellStyle name="Comma 2 5 2 5 3" xfId="2602" xr:uid="{888BED9D-1813-4D41-B585-4B60504DC2AA}"/>
    <cellStyle name="Comma 2 5 2 5 3 2" xfId="17202" xr:uid="{80933BE4-D0F1-48F0-81C9-2E58A6369CE8}"/>
    <cellStyle name="Comma 2 5 2 5 3 2 2" xfId="53710" xr:uid="{EEE938F1-0EC7-44BC-8FBB-EFF959930AFD}"/>
    <cellStyle name="Comma 2 5 2 5 3 2 3" xfId="35456" xr:uid="{BAFC799C-4E60-48E5-AE69-FF5E1638DFA4}"/>
    <cellStyle name="Comma 2 5 2 5 3 3" xfId="13552" xr:uid="{D71678D0-09BE-4992-942A-4A0DAE77671B}"/>
    <cellStyle name="Comma 2 5 2 5 3 3 2" xfId="50060" xr:uid="{3788FCBB-A25F-4597-AF98-C8A538A47E6B}"/>
    <cellStyle name="Comma 2 5 2 5 3 3 3" xfId="31806" xr:uid="{EF9CD406-5006-4168-AC65-C8733791C365}"/>
    <cellStyle name="Comma 2 5 2 5 3 4" xfId="9902" xr:uid="{2917CB08-612F-4C6F-A97A-E36B3E39F1F2}"/>
    <cellStyle name="Comma 2 5 2 5 3 4 2" xfId="46410" xr:uid="{49A5648A-3AA0-4CB0-8E03-A6C26569BE4D}"/>
    <cellStyle name="Comma 2 5 2 5 3 4 3" xfId="28156" xr:uid="{73A6C654-9A67-41F4-A3BC-30461D65127B}"/>
    <cellStyle name="Comma 2 5 2 5 3 5" xfId="6252" xr:uid="{113E02C9-2AB0-4C76-843A-25C4734F007E}"/>
    <cellStyle name="Comma 2 5 2 5 3 5 2" xfId="42760" xr:uid="{435F2DA4-86C0-43CA-8C12-ACF69DFD9A1D}"/>
    <cellStyle name="Comma 2 5 2 5 3 5 3" xfId="24506" xr:uid="{75CC7253-8625-4A27-97BD-99E66B6026C9}"/>
    <cellStyle name="Comma 2 5 2 5 3 6" xfId="39110" xr:uid="{2677C869-A174-4352-92D0-38D28A034B28}"/>
    <cellStyle name="Comma 2 5 2 5 3 7" xfId="20856" xr:uid="{69D39261-833B-4F17-8142-076AD7B792DA}"/>
    <cellStyle name="Comma 2 5 2 5 4" xfId="1872" xr:uid="{E68A6C08-A17E-4136-B6F8-24C14748B39A}"/>
    <cellStyle name="Comma 2 5 2 5 4 2" xfId="16472" xr:uid="{BADA7446-48BF-4478-A6E8-FF0775D911DE}"/>
    <cellStyle name="Comma 2 5 2 5 4 2 2" xfId="52980" xr:uid="{FF632000-7404-4CD5-9872-28D998338F34}"/>
    <cellStyle name="Comma 2 5 2 5 4 2 3" xfId="34726" xr:uid="{8A29EAB1-3687-4EB8-82A5-3FD7CCAD2610}"/>
    <cellStyle name="Comma 2 5 2 5 4 3" xfId="12822" xr:uid="{74E13913-09D7-4160-A62F-002DD3DCE58A}"/>
    <cellStyle name="Comma 2 5 2 5 4 3 2" xfId="49330" xr:uid="{423F1F4D-92FA-41D1-A4A0-1F497DA723A1}"/>
    <cellStyle name="Comma 2 5 2 5 4 3 3" xfId="31076" xr:uid="{39355606-0665-4160-9FE1-D7B94C7696EE}"/>
    <cellStyle name="Comma 2 5 2 5 4 4" xfId="9172" xr:uid="{35C9B39D-9521-4991-981B-C8D655BE0277}"/>
    <cellStyle name="Comma 2 5 2 5 4 4 2" xfId="45680" xr:uid="{AFE5553F-187C-4930-A781-0EA5800B70C8}"/>
    <cellStyle name="Comma 2 5 2 5 4 4 3" xfId="27426" xr:uid="{57356333-F28B-4DC5-87AE-99B52BB3D6F8}"/>
    <cellStyle name="Comma 2 5 2 5 4 5" xfId="5522" xr:uid="{DF13E5BF-285F-48E3-B21A-6CA60BF30719}"/>
    <cellStyle name="Comma 2 5 2 5 4 5 2" xfId="42030" xr:uid="{4CB0D83E-D5A3-49F7-B56D-0464E4703720}"/>
    <cellStyle name="Comma 2 5 2 5 4 5 3" xfId="23776" xr:uid="{55D4E713-68C3-4350-9152-39BB8CCD00D7}"/>
    <cellStyle name="Comma 2 5 2 5 4 6" xfId="38380" xr:uid="{63F36113-6C86-4CD2-84D8-703B72865EB0}"/>
    <cellStyle name="Comma 2 5 2 5 4 7" xfId="20126" xr:uid="{7E79E775-5CE6-4D2F-94B1-897E1D5ABC60}"/>
    <cellStyle name="Comma 2 5 2 5 5" xfId="1142" xr:uid="{8CF87227-28C4-4336-9593-7A85F95478E1}"/>
    <cellStyle name="Comma 2 5 2 5 5 2" xfId="15742" xr:uid="{A2B2BB66-FF40-4834-A75C-35FC572AA5BA}"/>
    <cellStyle name="Comma 2 5 2 5 5 2 2" xfId="52250" xr:uid="{945EB370-10A1-40EF-A6A1-6D3552733743}"/>
    <cellStyle name="Comma 2 5 2 5 5 2 3" xfId="33996" xr:uid="{89DE00B4-B352-44E8-B9C6-76EDAF9C9FCF}"/>
    <cellStyle name="Comma 2 5 2 5 5 3" xfId="12092" xr:uid="{73AF5859-A13F-42A5-ABED-F6741D5ED7EA}"/>
    <cellStyle name="Comma 2 5 2 5 5 3 2" xfId="48600" xr:uid="{A091750F-1E66-4DCF-92B6-F2D9984C382B}"/>
    <cellStyle name="Comma 2 5 2 5 5 3 3" xfId="30346" xr:uid="{8E722DB1-2131-48EB-ACBD-F76FAD88C9CB}"/>
    <cellStyle name="Comma 2 5 2 5 5 4" xfId="8442" xr:uid="{56435C82-B643-462D-8452-049707133A17}"/>
    <cellStyle name="Comma 2 5 2 5 5 4 2" xfId="44950" xr:uid="{E14C7230-4F00-434E-B841-F3EF3A0B870F}"/>
    <cellStyle name="Comma 2 5 2 5 5 4 3" xfId="26696" xr:uid="{6B45B3E4-15D7-4674-A9BC-4B267311E21A}"/>
    <cellStyle name="Comma 2 5 2 5 5 5" xfId="4792" xr:uid="{7D654D73-70BB-45E0-9D80-D51C62004D59}"/>
    <cellStyle name="Comma 2 5 2 5 5 5 2" xfId="41300" xr:uid="{FFA55D8F-192A-4F55-ABE2-040440AAD275}"/>
    <cellStyle name="Comma 2 5 2 5 5 5 3" xfId="23046" xr:uid="{2AA6535A-662C-4D37-8EB8-6A7CE25F58CB}"/>
    <cellStyle name="Comma 2 5 2 5 5 6" xfId="37650" xr:uid="{B971EE68-B8FE-477A-A567-27CCEE5095E3}"/>
    <cellStyle name="Comma 2 5 2 5 5 7" xfId="19396" xr:uid="{51EDA492-AFD4-4EA2-99BD-8C56C0763833}"/>
    <cellStyle name="Comma 2 5 2 5 6" xfId="15012" xr:uid="{8CAF7DD9-3B45-4752-9F14-F09972BED1C8}"/>
    <cellStyle name="Comma 2 5 2 5 6 2" xfId="51520" xr:uid="{ADA95A00-441C-4DC5-8524-BAFFD85BC083}"/>
    <cellStyle name="Comma 2 5 2 5 6 3" xfId="33266" xr:uid="{79AE035F-DF5E-4075-A58A-93CB178E6CBE}"/>
    <cellStyle name="Comma 2 5 2 5 7" xfId="11362" xr:uid="{D4113616-7BF7-499D-B505-DB1D41ABA3EA}"/>
    <cellStyle name="Comma 2 5 2 5 7 2" xfId="47870" xr:uid="{B741439B-F19C-418C-A9E8-F8A42DC9CAD2}"/>
    <cellStyle name="Comma 2 5 2 5 7 3" xfId="29616" xr:uid="{ECF405CB-9B08-4003-AE6F-46618030B0C6}"/>
    <cellStyle name="Comma 2 5 2 5 8" xfId="7712" xr:uid="{0D359E98-2DB4-4A40-AFE0-61D1F03A04D7}"/>
    <cellStyle name="Comma 2 5 2 5 8 2" xfId="44220" xr:uid="{20B91767-C284-4CA9-87ED-EF7CFDE89FE0}"/>
    <cellStyle name="Comma 2 5 2 5 8 3" xfId="25966" xr:uid="{23292A07-407C-4147-8898-969F33F1A1B5}"/>
    <cellStyle name="Comma 2 5 2 5 9" xfId="4062" xr:uid="{E1E132CD-00F0-4A96-91BB-2EA4042B3201}"/>
    <cellStyle name="Comma 2 5 2 5 9 2" xfId="40570" xr:uid="{0CE77ECB-437C-4882-9C08-243D56578A13}"/>
    <cellStyle name="Comma 2 5 2 5 9 3" xfId="22316" xr:uid="{9F88DA5B-AF0E-4014-B780-7838851827CC}"/>
    <cellStyle name="Comma 2 5 2 6" xfId="308" xr:uid="{4023ED33-2AFF-46BB-AAFB-02762F7FC121}"/>
    <cellStyle name="Comma 2 5 2 6 10" xfId="36816" xr:uid="{80FF115A-C8BA-44D8-A9D2-71DD40D693CE}"/>
    <cellStyle name="Comma 2 5 2 6 11" xfId="18562" xr:uid="{6D6F0D13-5E72-4AC7-9E95-F771CE71E302}"/>
    <cellStyle name="Comma 2 5 2 6 2" xfId="3228" xr:uid="{2FB0746D-4039-4557-97FA-63FF1490F37E}"/>
    <cellStyle name="Comma 2 5 2 6 2 2" xfId="17828" xr:uid="{20D082CD-796D-4406-90D2-55083DDB3A56}"/>
    <cellStyle name="Comma 2 5 2 6 2 2 2" xfId="54336" xr:uid="{73030288-8578-4794-A441-285EE7F6C8E6}"/>
    <cellStyle name="Comma 2 5 2 6 2 2 3" xfId="36082" xr:uid="{92E1454E-E4A0-4876-BE2A-2AB69B7A6B48}"/>
    <cellStyle name="Comma 2 5 2 6 2 3" xfId="14178" xr:uid="{72D95043-050B-4747-83FC-69736E02C821}"/>
    <cellStyle name="Comma 2 5 2 6 2 3 2" xfId="50686" xr:uid="{68ADC6FF-1835-408F-9A6C-AA5C1C7CF874}"/>
    <cellStyle name="Comma 2 5 2 6 2 3 3" xfId="32432" xr:uid="{C4A76846-25EC-4FC6-964C-4723B3ADC2FC}"/>
    <cellStyle name="Comma 2 5 2 6 2 4" xfId="10528" xr:uid="{0A9C883B-1FC4-4C0D-9182-24C0651BE73A}"/>
    <cellStyle name="Comma 2 5 2 6 2 4 2" xfId="47036" xr:uid="{743B76F3-7C9B-407A-A074-1C679C6399C6}"/>
    <cellStyle name="Comma 2 5 2 6 2 4 3" xfId="28782" xr:uid="{7F6D27B5-C8B1-434B-A4ED-990F3AC48D6B}"/>
    <cellStyle name="Comma 2 5 2 6 2 5" xfId="6878" xr:uid="{7D539353-7667-46EA-9706-9BBD4871A83D}"/>
    <cellStyle name="Comma 2 5 2 6 2 5 2" xfId="43386" xr:uid="{4955DAF9-51D7-4736-91AB-D713B7EF1CD6}"/>
    <cellStyle name="Comma 2 5 2 6 2 5 3" xfId="25132" xr:uid="{A2087F80-C312-4E24-9D1F-40E3F4A4AD67}"/>
    <cellStyle name="Comma 2 5 2 6 2 6" xfId="39736" xr:uid="{52973BC4-15E2-4A8C-9DB5-795AB5144D5E}"/>
    <cellStyle name="Comma 2 5 2 6 2 7" xfId="21482" xr:uid="{6A7081B9-4B94-4DA9-9458-770BA942AC7A}"/>
    <cellStyle name="Comma 2 5 2 6 3" xfId="2498" xr:uid="{52BCCC40-F3EC-419C-BD68-7C1A452D7355}"/>
    <cellStyle name="Comma 2 5 2 6 3 2" xfId="17098" xr:uid="{155BBED0-332F-4958-B280-E22AD8BEEB16}"/>
    <cellStyle name="Comma 2 5 2 6 3 2 2" xfId="53606" xr:uid="{FF97D388-44AB-4A16-AFE4-8FD15EA345B1}"/>
    <cellStyle name="Comma 2 5 2 6 3 2 3" xfId="35352" xr:uid="{8B14A8BE-9213-4359-82DB-41A759BA2521}"/>
    <cellStyle name="Comma 2 5 2 6 3 3" xfId="13448" xr:uid="{1CBE9274-79EE-483D-BCE1-091D44E80F4A}"/>
    <cellStyle name="Comma 2 5 2 6 3 3 2" xfId="49956" xr:uid="{2FF31719-9C8F-43D1-9806-404AFC36CB30}"/>
    <cellStyle name="Comma 2 5 2 6 3 3 3" xfId="31702" xr:uid="{FAA3373C-08FC-43AB-99F4-FBFC15F79E93}"/>
    <cellStyle name="Comma 2 5 2 6 3 4" xfId="9798" xr:uid="{D69F774C-6FD5-4AFB-B5E5-FDE006B8F8C7}"/>
    <cellStyle name="Comma 2 5 2 6 3 4 2" xfId="46306" xr:uid="{E4401DA2-A425-416F-ABED-131C6B2B1A05}"/>
    <cellStyle name="Comma 2 5 2 6 3 4 3" xfId="28052" xr:uid="{2F7405E3-E3D3-4685-A1A2-A6A060222D39}"/>
    <cellStyle name="Comma 2 5 2 6 3 5" xfId="6148" xr:uid="{285E682A-DF52-44EF-8416-D6EFD4294E12}"/>
    <cellStyle name="Comma 2 5 2 6 3 5 2" xfId="42656" xr:uid="{FD02078C-0A3F-43D9-8569-4C855FDFE3F1}"/>
    <cellStyle name="Comma 2 5 2 6 3 5 3" xfId="24402" xr:uid="{9B3B2DEF-4746-43FF-9760-EE95AF260122}"/>
    <cellStyle name="Comma 2 5 2 6 3 6" xfId="39006" xr:uid="{1584F89C-4698-4322-9CBD-38C5922E8428}"/>
    <cellStyle name="Comma 2 5 2 6 3 7" xfId="20752" xr:uid="{26F50D71-4544-42C7-BC6C-BF6EEBB338D4}"/>
    <cellStyle name="Comma 2 5 2 6 4" xfId="1768" xr:uid="{C975CA93-1491-4504-9006-30ACD5004354}"/>
    <cellStyle name="Comma 2 5 2 6 4 2" xfId="16368" xr:uid="{00CBEB52-DCC9-4924-B6F6-76E6A6F43F20}"/>
    <cellStyle name="Comma 2 5 2 6 4 2 2" xfId="52876" xr:uid="{5864A01E-8C8B-452D-B5AD-5D3B787AA9BB}"/>
    <cellStyle name="Comma 2 5 2 6 4 2 3" xfId="34622" xr:uid="{648D3D3A-7FF8-4B5C-B4B9-CEBAF5C1E2A5}"/>
    <cellStyle name="Comma 2 5 2 6 4 3" xfId="12718" xr:uid="{7DF9D751-4A02-4881-83F9-0F6BA54D6238}"/>
    <cellStyle name="Comma 2 5 2 6 4 3 2" xfId="49226" xr:uid="{21BD71AB-4069-4EAA-8183-30FBD26EE4E2}"/>
    <cellStyle name="Comma 2 5 2 6 4 3 3" xfId="30972" xr:uid="{C1ED4A3F-C025-4863-B56E-F37F01C73D8E}"/>
    <cellStyle name="Comma 2 5 2 6 4 4" xfId="9068" xr:uid="{0DAD0470-2925-4973-B533-6A9B57E6437F}"/>
    <cellStyle name="Comma 2 5 2 6 4 4 2" xfId="45576" xr:uid="{ADD26578-3797-4C50-8773-5524245CDF47}"/>
    <cellStyle name="Comma 2 5 2 6 4 4 3" xfId="27322" xr:uid="{DD9770A8-5AFA-40A6-957C-CFE0CCCF4B76}"/>
    <cellStyle name="Comma 2 5 2 6 4 5" xfId="5418" xr:uid="{614A6402-1C83-4388-A98A-0905CA3D93C9}"/>
    <cellStyle name="Comma 2 5 2 6 4 5 2" xfId="41926" xr:uid="{3028FCD4-2849-43E4-8420-75817752620F}"/>
    <cellStyle name="Comma 2 5 2 6 4 5 3" xfId="23672" xr:uid="{4173AF3F-BF34-4982-98F2-9155501A5C93}"/>
    <cellStyle name="Comma 2 5 2 6 4 6" xfId="38276" xr:uid="{58A710C3-79DD-4F6D-9A08-D00DC17D3F22}"/>
    <cellStyle name="Comma 2 5 2 6 4 7" xfId="20022" xr:uid="{0FCF3EB9-7EA9-4DEF-A540-2EF941FB4D06}"/>
    <cellStyle name="Comma 2 5 2 6 5" xfId="1038" xr:uid="{34221E31-1110-4F83-A20A-F88B8ABDA9FC}"/>
    <cellStyle name="Comma 2 5 2 6 5 2" xfId="15638" xr:uid="{232CFE59-1835-4034-B11F-E982785A5232}"/>
    <cellStyle name="Comma 2 5 2 6 5 2 2" xfId="52146" xr:uid="{07E3B4BC-5A03-481C-883B-48BC0A29FEAA}"/>
    <cellStyle name="Comma 2 5 2 6 5 2 3" xfId="33892" xr:uid="{8F2DF445-37DB-4989-9A7F-E97228995B65}"/>
    <cellStyle name="Comma 2 5 2 6 5 3" xfId="11988" xr:uid="{6F9E8AF0-DBC4-43C9-890E-7052D7C07A05}"/>
    <cellStyle name="Comma 2 5 2 6 5 3 2" xfId="48496" xr:uid="{8EC50A94-5C35-40A4-AEEF-70613621BE26}"/>
    <cellStyle name="Comma 2 5 2 6 5 3 3" xfId="30242" xr:uid="{F77A81E8-4BAD-4A1D-8441-3FEDAE8E4E50}"/>
    <cellStyle name="Comma 2 5 2 6 5 4" xfId="8338" xr:uid="{9E363000-320B-4AF7-AE88-50070757C5AA}"/>
    <cellStyle name="Comma 2 5 2 6 5 4 2" xfId="44846" xr:uid="{4853727A-9282-4924-B490-1D1830899EAF}"/>
    <cellStyle name="Comma 2 5 2 6 5 4 3" xfId="26592" xr:uid="{A5F090A0-FCC1-4EE8-A76C-EBAADDDC4632}"/>
    <cellStyle name="Comma 2 5 2 6 5 5" xfId="4688" xr:uid="{D2D25AF0-9D99-4430-A7FC-FE7A828360B9}"/>
    <cellStyle name="Comma 2 5 2 6 5 5 2" xfId="41196" xr:uid="{C04152DC-32F6-4F57-8CE0-15627EFBBDF8}"/>
    <cellStyle name="Comma 2 5 2 6 5 5 3" xfId="22942" xr:uid="{BCCCECA4-5D22-41CE-9821-E7F7A1F65121}"/>
    <cellStyle name="Comma 2 5 2 6 5 6" xfId="37546" xr:uid="{566B0D43-8BD6-4094-BAD1-79DE13E9A31B}"/>
    <cellStyle name="Comma 2 5 2 6 5 7" xfId="19292" xr:uid="{FFF257AC-923E-4E71-B4AB-E1949C954ECA}"/>
    <cellStyle name="Comma 2 5 2 6 6" xfId="14908" xr:uid="{04608C98-C1EA-4D07-94DC-E1232D6A8D0D}"/>
    <cellStyle name="Comma 2 5 2 6 6 2" xfId="51416" xr:uid="{45E431EC-75AF-44F0-B901-9F9E6D2BC03F}"/>
    <cellStyle name="Comma 2 5 2 6 6 3" xfId="33162" xr:uid="{EBE8CA4E-4664-4BAA-B93F-0A48C22837A9}"/>
    <cellStyle name="Comma 2 5 2 6 7" xfId="11258" xr:uid="{82947F1C-05DC-4217-AE89-D5C311296578}"/>
    <cellStyle name="Comma 2 5 2 6 7 2" xfId="47766" xr:uid="{5B757849-4C70-438C-88B0-C338CA7E3C11}"/>
    <cellStyle name="Comma 2 5 2 6 7 3" xfId="29512" xr:uid="{419EF9AA-B971-48AB-B27D-7F4D185A8373}"/>
    <cellStyle name="Comma 2 5 2 6 8" xfId="7608" xr:uid="{1581BFDA-AA60-43AE-AC07-9E7372302DCB}"/>
    <cellStyle name="Comma 2 5 2 6 8 2" xfId="44116" xr:uid="{77D191F7-5E73-43C1-97E7-FA0DD58023F8}"/>
    <cellStyle name="Comma 2 5 2 6 8 3" xfId="25862" xr:uid="{ACBA42CF-6717-46D4-9A16-D6BE32341EEB}"/>
    <cellStyle name="Comma 2 5 2 6 9" xfId="3958" xr:uid="{A542E812-4BDB-4754-B684-2C772D6192DE}"/>
    <cellStyle name="Comma 2 5 2 6 9 2" xfId="40466" xr:uid="{1A43A7EA-CDBF-404E-ABBD-D5CF223AFB3D}"/>
    <cellStyle name="Comma 2 5 2 6 9 3" xfId="22212" xr:uid="{8892A906-ED2E-4D03-B020-B88D80825993}"/>
    <cellStyle name="Comma 2 5 2 7" xfId="204" xr:uid="{78B76E90-87EA-4539-993F-BAC6DF4941C0}"/>
    <cellStyle name="Comma 2 5 2 7 10" xfId="36712" xr:uid="{462FDA32-EF15-4A10-99BF-7B0ED81FB07C}"/>
    <cellStyle name="Comma 2 5 2 7 11" xfId="18458" xr:uid="{E663E95A-78CA-4773-AD5F-7357EE381338}"/>
    <cellStyle name="Comma 2 5 2 7 2" xfId="3124" xr:uid="{0368DEAE-C8C7-42CE-8A57-998335E2BB98}"/>
    <cellStyle name="Comma 2 5 2 7 2 2" xfId="17724" xr:uid="{8B5EB9AD-3EED-4253-8A3F-E917F5B98B04}"/>
    <cellStyle name="Comma 2 5 2 7 2 2 2" xfId="54232" xr:uid="{AE96653E-52C9-4E9D-BC81-A8025BBCD823}"/>
    <cellStyle name="Comma 2 5 2 7 2 2 3" xfId="35978" xr:uid="{305DA8C7-CE25-4035-BA44-357B72778F15}"/>
    <cellStyle name="Comma 2 5 2 7 2 3" xfId="14074" xr:uid="{FC7C5566-72DA-42D7-A32A-FFBA48B28C93}"/>
    <cellStyle name="Comma 2 5 2 7 2 3 2" xfId="50582" xr:uid="{325E1BDC-8EA6-4698-A3C8-FA160ED7556B}"/>
    <cellStyle name="Comma 2 5 2 7 2 3 3" xfId="32328" xr:uid="{93E7A89F-E93C-46D6-9B77-79B90F0F9203}"/>
    <cellStyle name="Comma 2 5 2 7 2 4" xfId="10424" xr:uid="{A7FD412A-C51E-414B-A139-E425EF71DAB2}"/>
    <cellStyle name="Comma 2 5 2 7 2 4 2" xfId="46932" xr:uid="{F6DB5891-67F8-43C4-B284-163A215EB524}"/>
    <cellStyle name="Comma 2 5 2 7 2 4 3" xfId="28678" xr:uid="{19DD2265-8D69-403B-8CC8-2D339D6926A5}"/>
    <cellStyle name="Comma 2 5 2 7 2 5" xfId="6774" xr:uid="{0760D31C-F6F5-4707-B419-A88273A74974}"/>
    <cellStyle name="Comma 2 5 2 7 2 5 2" xfId="43282" xr:uid="{C47361AC-DB0C-400B-AB66-D82695DF9A14}"/>
    <cellStyle name="Comma 2 5 2 7 2 5 3" xfId="25028" xr:uid="{CA2ED914-D350-43C3-B1CA-197351DD494A}"/>
    <cellStyle name="Comma 2 5 2 7 2 6" xfId="39632" xr:uid="{E0003B7A-EB7C-4E5C-8ECE-AC4603E51B81}"/>
    <cellStyle name="Comma 2 5 2 7 2 7" xfId="21378" xr:uid="{C20DB7D6-A29F-421B-A0DA-1AB71C67D85F}"/>
    <cellStyle name="Comma 2 5 2 7 3" xfId="2394" xr:uid="{57F96426-9338-4E43-815F-22F3B0582EA6}"/>
    <cellStyle name="Comma 2 5 2 7 3 2" xfId="16994" xr:uid="{E9314DD2-08DF-4CD8-B2B8-1ADE68A65F7E}"/>
    <cellStyle name="Comma 2 5 2 7 3 2 2" xfId="53502" xr:uid="{6568A9DB-6123-4429-A769-1DB026E2324B}"/>
    <cellStyle name="Comma 2 5 2 7 3 2 3" xfId="35248" xr:uid="{71434310-8D91-442B-8A21-DADAAA7054AD}"/>
    <cellStyle name="Comma 2 5 2 7 3 3" xfId="13344" xr:uid="{E6A13921-8269-4A5B-B567-2EE644AD7BE9}"/>
    <cellStyle name="Comma 2 5 2 7 3 3 2" xfId="49852" xr:uid="{33FEEC5D-0005-4DCD-9510-B1E635694A1C}"/>
    <cellStyle name="Comma 2 5 2 7 3 3 3" xfId="31598" xr:uid="{8605D3A8-7C0A-4B9E-B704-F8D69E005844}"/>
    <cellStyle name="Comma 2 5 2 7 3 4" xfId="9694" xr:uid="{237A2111-50A8-4519-AB96-46C6CEE5AEAF}"/>
    <cellStyle name="Comma 2 5 2 7 3 4 2" xfId="46202" xr:uid="{5EB816B7-6110-46E6-B679-4A5A339F10D8}"/>
    <cellStyle name="Comma 2 5 2 7 3 4 3" xfId="27948" xr:uid="{7B9A017C-976B-49D0-A8D6-B8846A8C61FE}"/>
    <cellStyle name="Comma 2 5 2 7 3 5" xfId="6044" xr:uid="{690C6E87-8C6F-4371-9045-B9A601F7C8BB}"/>
    <cellStyle name="Comma 2 5 2 7 3 5 2" xfId="42552" xr:uid="{DF9AC20A-A976-4C3F-9656-BDC204B2D34C}"/>
    <cellStyle name="Comma 2 5 2 7 3 5 3" xfId="24298" xr:uid="{E0756DC2-347C-4A31-AF73-EFCFEC5E5D0D}"/>
    <cellStyle name="Comma 2 5 2 7 3 6" xfId="38902" xr:uid="{AA043F81-E3B9-477B-A5BC-4690A56526F1}"/>
    <cellStyle name="Comma 2 5 2 7 3 7" xfId="20648" xr:uid="{C27517E1-1A99-4060-874B-323AC59EAF97}"/>
    <cellStyle name="Comma 2 5 2 7 4" xfId="1664" xr:uid="{6615EA2E-E12F-4C60-A266-53092F5AF7D3}"/>
    <cellStyle name="Comma 2 5 2 7 4 2" xfId="16264" xr:uid="{14FF7BDE-4B64-48AE-82D5-77F41CA145B6}"/>
    <cellStyle name="Comma 2 5 2 7 4 2 2" xfId="52772" xr:uid="{1D630794-F469-487C-A62F-B14202A3E2E1}"/>
    <cellStyle name="Comma 2 5 2 7 4 2 3" xfId="34518" xr:uid="{F1186D1D-7A57-4A15-BE1F-0D5A5060F467}"/>
    <cellStyle name="Comma 2 5 2 7 4 3" xfId="12614" xr:uid="{56A244F0-CBB2-4397-B76A-0AB992412DCB}"/>
    <cellStyle name="Comma 2 5 2 7 4 3 2" xfId="49122" xr:uid="{B3E605EF-5842-4399-9D42-6F3F13EBC8EE}"/>
    <cellStyle name="Comma 2 5 2 7 4 3 3" xfId="30868" xr:uid="{88926BCA-4B6F-4777-820A-19DF490BBAF9}"/>
    <cellStyle name="Comma 2 5 2 7 4 4" xfId="8964" xr:uid="{A2064BC0-3930-4A68-A241-B77B459AB5AA}"/>
    <cellStyle name="Comma 2 5 2 7 4 4 2" xfId="45472" xr:uid="{584DBA4C-C38E-4FEB-A51F-3162DCDCD64B}"/>
    <cellStyle name="Comma 2 5 2 7 4 4 3" xfId="27218" xr:uid="{4F9DB3D6-15A5-4114-98AB-74E70BAAE584}"/>
    <cellStyle name="Comma 2 5 2 7 4 5" xfId="5314" xr:uid="{86ED2BC9-00AB-4B23-BE14-52D7E0BC3AF4}"/>
    <cellStyle name="Comma 2 5 2 7 4 5 2" xfId="41822" xr:uid="{8A6DE947-7E36-4DB7-9B99-F04F32B96E22}"/>
    <cellStyle name="Comma 2 5 2 7 4 5 3" xfId="23568" xr:uid="{7AA31682-EF22-47AF-A30F-3BE333A74705}"/>
    <cellStyle name="Comma 2 5 2 7 4 6" xfId="38172" xr:uid="{6A5A8F90-7825-4E75-9086-BD8375D09458}"/>
    <cellStyle name="Comma 2 5 2 7 4 7" xfId="19918" xr:uid="{6D9E9B78-25D5-4D34-BFD2-414154DF5A2F}"/>
    <cellStyle name="Comma 2 5 2 7 5" xfId="934" xr:uid="{1FCB25B5-8405-4969-A69D-1A2D8F9E6E67}"/>
    <cellStyle name="Comma 2 5 2 7 5 2" xfId="15534" xr:uid="{255F9732-49D0-4A81-9B42-1DABFE499339}"/>
    <cellStyle name="Comma 2 5 2 7 5 2 2" xfId="52042" xr:uid="{D9604C0A-08D8-4BDC-902E-7E484C997B96}"/>
    <cellStyle name="Comma 2 5 2 7 5 2 3" xfId="33788" xr:uid="{C1640008-FC23-4230-85D5-85F2DD5C27CC}"/>
    <cellStyle name="Comma 2 5 2 7 5 3" xfId="11884" xr:uid="{1B971AD3-E5D2-445A-B3D1-3C29F2AEBC71}"/>
    <cellStyle name="Comma 2 5 2 7 5 3 2" xfId="48392" xr:uid="{E930F5B7-D8B8-42B9-9C4F-F6CE5808CDEE}"/>
    <cellStyle name="Comma 2 5 2 7 5 3 3" xfId="30138" xr:uid="{444D249C-413A-430E-B161-80DBDFA9C155}"/>
    <cellStyle name="Comma 2 5 2 7 5 4" xfId="8234" xr:uid="{9F70DEA3-ABB7-423F-B96C-45F8A044E4FF}"/>
    <cellStyle name="Comma 2 5 2 7 5 4 2" xfId="44742" xr:uid="{3D59ED24-B1E9-46D0-AFB1-8D83D8E724E2}"/>
    <cellStyle name="Comma 2 5 2 7 5 4 3" xfId="26488" xr:uid="{8BE89FDC-CB61-436F-8AE8-CBBE2A700CDC}"/>
    <cellStyle name="Comma 2 5 2 7 5 5" xfId="4584" xr:uid="{F832A591-3168-40C8-BE84-4AEC72443174}"/>
    <cellStyle name="Comma 2 5 2 7 5 5 2" xfId="41092" xr:uid="{35F41C6A-DB9E-4370-942F-A482F8329250}"/>
    <cellStyle name="Comma 2 5 2 7 5 5 3" xfId="22838" xr:uid="{DC996C9C-D0F9-487D-82DC-0E82FDFE65C4}"/>
    <cellStyle name="Comma 2 5 2 7 5 6" xfId="37442" xr:uid="{ED6437F8-4B00-4FD7-BEC6-AA4E4129960B}"/>
    <cellStyle name="Comma 2 5 2 7 5 7" xfId="19188" xr:uid="{572C93E2-840E-4244-AF6F-2A9BDCD12B5D}"/>
    <cellStyle name="Comma 2 5 2 7 6" xfId="14804" xr:uid="{DC060BEE-8CBB-4583-9A2E-49D592D32032}"/>
    <cellStyle name="Comma 2 5 2 7 6 2" xfId="51312" xr:uid="{72EDE0BA-BC29-4B2D-BCBE-40E1C48A7006}"/>
    <cellStyle name="Comma 2 5 2 7 6 3" xfId="33058" xr:uid="{B176FCBB-1407-49B4-9728-A6896AD254BB}"/>
    <cellStyle name="Comma 2 5 2 7 7" xfId="11154" xr:uid="{BB1721DB-5E4D-442A-9FB8-63736B54C22F}"/>
    <cellStyle name="Comma 2 5 2 7 7 2" xfId="47662" xr:uid="{CAB0C3F0-EE83-4CFF-8B18-235BD7664206}"/>
    <cellStyle name="Comma 2 5 2 7 7 3" xfId="29408" xr:uid="{452D6FF9-6C88-4EA3-A259-6F24C518C12E}"/>
    <cellStyle name="Comma 2 5 2 7 8" xfId="7504" xr:uid="{621D7F8D-BC9E-49BA-B8FE-0576117442F8}"/>
    <cellStyle name="Comma 2 5 2 7 8 2" xfId="44012" xr:uid="{7DBFCC3F-E4BC-421E-96F7-C9BD364A8B47}"/>
    <cellStyle name="Comma 2 5 2 7 8 3" xfId="25758" xr:uid="{5A8C6743-9217-40D3-B4A7-C5C2255D3F7D}"/>
    <cellStyle name="Comma 2 5 2 7 9" xfId="3854" xr:uid="{723BA0FF-C1CA-4E06-9D7B-831906B1DC5D}"/>
    <cellStyle name="Comma 2 5 2 7 9 2" xfId="40362" xr:uid="{6C97B122-CA5E-4DAC-98EC-54ED58406067}"/>
    <cellStyle name="Comma 2 5 2 7 9 3" xfId="22108" xr:uid="{CCF91209-B583-4C4E-94E6-88BFDD9096B1}"/>
    <cellStyle name="Comma 2 5 2 8" xfId="3020" xr:uid="{F5280FC6-8AEB-4991-A2C9-9693812744F1}"/>
    <cellStyle name="Comma 2 5 2 8 2" xfId="17620" xr:uid="{11CEA4E4-7070-4127-B307-3E786349818E}"/>
    <cellStyle name="Comma 2 5 2 8 2 2" xfId="54128" xr:uid="{155EA65E-3464-471E-8196-6D97A5677F74}"/>
    <cellStyle name="Comma 2 5 2 8 2 3" xfId="35874" xr:uid="{77F1DCB2-78A0-470D-906E-C29D7166BA09}"/>
    <cellStyle name="Comma 2 5 2 8 3" xfId="13970" xr:uid="{CDA7B97B-9226-4DFF-8652-D84F0483831D}"/>
    <cellStyle name="Comma 2 5 2 8 3 2" xfId="50478" xr:uid="{B01D0173-87E1-477E-AD8D-327E615B7590}"/>
    <cellStyle name="Comma 2 5 2 8 3 3" xfId="32224" xr:uid="{4746043F-BFF9-4034-92A8-24051FD00A2A}"/>
    <cellStyle name="Comma 2 5 2 8 4" xfId="10320" xr:uid="{D3F55320-C981-4DF6-9A83-DB3C6396C703}"/>
    <cellStyle name="Comma 2 5 2 8 4 2" xfId="46828" xr:uid="{1972CC7C-EF39-4677-AC7C-26085BF0C32A}"/>
    <cellStyle name="Comma 2 5 2 8 4 3" xfId="28574" xr:uid="{F42B03C4-4E02-4934-9F0F-C1BAB48BF7A1}"/>
    <cellStyle name="Comma 2 5 2 8 5" xfId="6670" xr:uid="{6562ED2F-8D72-4262-98F8-8BBE08C2BD46}"/>
    <cellStyle name="Comma 2 5 2 8 5 2" xfId="43178" xr:uid="{5E89816F-CEBA-42BA-88FF-E9A13F5A3215}"/>
    <cellStyle name="Comma 2 5 2 8 5 3" xfId="24924" xr:uid="{3C0A5108-3715-4DE2-881F-1FE1D3746366}"/>
    <cellStyle name="Comma 2 5 2 8 6" xfId="39528" xr:uid="{03492A16-8B58-4A2C-A944-797785881F83}"/>
    <cellStyle name="Comma 2 5 2 8 7" xfId="21274" xr:uid="{70DDF8D9-6AA7-409B-908F-D6415E9D41BD}"/>
    <cellStyle name="Comma 2 5 2 9" xfId="2290" xr:uid="{B77F61C3-E746-417B-A189-8622F14F617D}"/>
    <cellStyle name="Comma 2 5 2 9 2" xfId="16890" xr:uid="{32680227-2003-4E3D-B1C6-0384D1B903AF}"/>
    <cellStyle name="Comma 2 5 2 9 2 2" xfId="53398" xr:uid="{C2970F17-BB2E-4568-B68D-14C31F85F8A6}"/>
    <cellStyle name="Comma 2 5 2 9 2 3" xfId="35144" xr:uid="{B36D6DA7-09DF-4B4C-A0DA-CB3892AE473F}"/>
    <cellStyle name="Comma 2 5 2 9 3" xfId="13240" xr:uid="{A0EF850B-C954-4CDA-A818-15BDEB2EF3F2}"/>
    <cellStyle name="Comma 2 5 2 9 3 2" xfId="49748" xr:uid="{4B09D232-5008-4124-BC26-FA0D2C408F10}"/>
    <cellStyle name="Comma 2 5 2 9 3 3" xfId="31494" xr:uid="{9E0055E3-CD3C-4E44-A702-43C22E55185C}"/>
    <cellStyle name="Comma 2 5 2 9 4" xfId="9590" xr:uid="{E8135A7B-609C-49A9-A253-42EECF50481A}"/>
    <cellStyle name="Comma 2 5 2 9 4 2" xfId="46098" xr:uid="{71C5DB2F-4022-43D8-B393-80B3E090634C}"/>
    <cellStyle name="Comma 2 5 2 9 4 3" xfId="27844" xr:uid="{1F9EB670-7458-462F-B35C-0AE2660D5C55}"/>
    <cellStyle name="Comma 2 5 2 9 5" xfId="5940" xr:uid="{D8029D80-6D8B-46F9-B617-DE338442EA58}"/>
    <cellStyle name="Comma 2 5 2 9 5 2" xfId="42448" xr:uid="{A33ECDCD-C898-467C-915E-4DE1F80327A8}"/>
    <cellStyle name="Comma 2 5 2 9 5 3" xfId="24194" xr:uid="{365EFA7F-8BEC-4D73-9726-378B14E11BE3}"/>
    <cellStyle name="Comma 2 5 2 9 6" xfId="38798" xr:uid="{468AC18C-C059-4245-A2EB-9BDEE3722378}"/>
    <cellStyle name="Comma 2 5 2 9 7" xfId="20544" xr:uid="{7FFA7C0A-7ED4-4911-9D7E-C1262FF2044F}"/>
    <cellStyle name="Comma 2 5 3" xfId="65" xr:uid="{2978375A-753F-438B-8834-E800EEB776FC}"/>
    <cellStyle name="Comma 2 5 3 10" xfId="1528" xr:uid="{1F915A75-2AFB-46FD-9FF6-8C4055E7005B}"/>
    <cellStyle name="Comma 2 5 3 10 2" xfId="16128" xr:uid="{350DD3E2-E605-4E40-A3F6-D88C75DA1040}"/>
    <cellStyle name="Comma 2 5 3 10 2 2" xfId="52636" xr:uid="{AD59E694-E191-463F-BD32-C5FC815347E1}"/>
    <cellStyle name="Comma 2 5 3 10 2 3" xfId="34382" xr:uid="{5713FFB7-9977-4088-90B1-53BBDF630B68}"/>
    <cellStyle name="Comma 2 5 3 10 3" xfId="12478" xr:uid="{A413F400-8CB8-496F-9DE4-CEBDE5A1EAE1}"/>
    <cellStyle name="Comma 2 5 3 10 3 2" xfId="48986" xr:uid="{12F5044E-024D-4314-A0C7-DB43579D235F}"/>
    <cellStyle name="Comma 2 5 3 10 3 3" xfId="30732" xr:uid="{8CD23FD6-0573-49BB-9ECF-BE55C431AA04}"/>
    <cellStyle name="Comma 2 5 3 10 4" xfId="8828" xr:uid="{347E3FB8-D140-4F52-BBBA-D30C7817FD43}"/>
    <cellStyle name="Comma 2 5 3 10 4 2" xfId="45336" xr:uid="{D18FA957-AC19-4A7C-A3EE-14B2BF93C502}"/>
    <cellStyle name="Comma 2 5 3 10 4 3" xfId="27082" xr:uid="{98E8082D-5602-4EFF-8E28-5B3B122C1FBB}"/>
    <cellStyle name="Comma 2 5 3 10 5" xfId="5178" xr:uid="{9FBEF75C-4152-471F-A736-B8016A6177EE}"/>
    <cellStyle name="Comma 2 5 3 10 5 2" xfId="41686" xr:uid="{2A419138-C3B9-41F4-9EE1-DACD027B9156}"/>
    <cellStyle name="Comma 2 5 3 10 5 3" xfId="23432" xr:uid="{D315DE4D-2D15-48BF-BF9B-C17966A84DE2}"/>
    <cellStyle name="Comma 2 5 3 10 6" xfId="38036" xr:uid="{CE742B48-43CE-4ED4-BB49-4FC163C7E8EF}"/>
    <cellStyle name="Comma 2 5 3 10 7" xfId="19782" xr:uid="{41395785-E5F7-4C46-987A-8C815E10088D}"/>
    <cellStyle name="Comma 2 5 3 11" xfId="798" xr:uid="{0C7031BC-FBB4-483F-B0D0-66878C3793AD}"/>
    <cellStyle name="Comma 2 5 3 11 2" xfId="15398" xr:uid="{25D75E0D-CC05-4566-B028-E87446BC40F0}"/>
    <cellStyle name="Comma 2 5 3 11 2 2" xfId="51906" xr:uid="{ED94DF12-A298-4C4A-BEB6-18CA1D60E1C1}"/>
    <cellStyle name="Comma 2 5 3 11 2 3" xfId="33652" xr:uid="{66B52C2F-9EC8-4A41-8D2E-2C22214CC80F}"/>
    <cellStyle name="Comma 2 5 3 11 3" xfId="11748" xr:uid="{020AFCBC-5244-43E9-A4FC-693BD563D742}"/>
    <cellStyle name="Comma 2 5 3 11 3 2" xfId="48256" xr:uid="{E24DD2CD-6F21-457F-B822-81DB26138706}"/>
    <cellStyle name="Comma 2 5 3 11 3 3" xfId="30002" xr:uid="{51B62E80-88A1-4C7F-A250-3CCA271CDBD9}"/>
    <cellStyle name="Comma 2 5 3 11 4" xfId="8098" xr:uid="{61D1C852-AD65-4DA5-B6CD-A3397D62BFB4}"/>
    <cellStyle name="Comma 2 5 3 11 4 2" xfId="44606" xr:uid="{82546199-5944-4E78-880C-67F772E9DC5F}"/>
    <cellStyle name="Comma 2 5 3 11 4 3" xfId="26352" xr:uid="{70BF68BD-4770-4B93-9CDD-CAC136B40026}"/>
    <cellStyle name="Comma 2 5 3 11 5" xfId="4448" xr:uid="{04CF3D07-23BC-44D6-A421-4DA35F64306F}"/>
    <cellStyle name="Comma 2 5 3 11 5 2" xfId="40956" xr:uid="{8D6B5AC0-BB26-47B6-B5DD-E6F11A64B1CE}"/>
    <cellStyle name="Comma 2 5 3 11 5 3" xfId="22702" xr:uid="{FAA00DDF-60C5-4841-9F36-8978C54C268A}"/>
    <cellStyle name="Comma 2 5 3 11 6" xfId="37306" xr:uid="{863C46CD-1A35-4278-81A7-003BA8CFDF82}"/>
    <cellStyle name="Comma 2 5 3 11 7" xfId="19052" xr:uid="{D168687D-556D-4694-969D-F3D04756F60B}"/>
    <cellStyle name="Comma 2 5 3 12" xfId="14668" xr:uid="{1F4FB59B-92FF-4F0E-9B45-F4F00467ED2B}"/>
    <cellStyle name="Comma 2 5 3 12 2" xfId="51176" xr:uid="{BC4729DE-2211-4B14-B702-2F65220A6996}"/>
    <cellStyle name="Comma 2 5 3 12 3" xfId="32922" xr:uid="{F0C42FA0-0C86-4A30-8CED-7DD8B5A939A2}"/>
    <cellStyle name="Comma 2 5 3 13" xfId="11018" xr:uid="{D9A7D8B7-065F-495D-9CBE-D7E205B3A52A}"/>
    <cellStyle name="Comma 2 5 3 13 2" xfId="47526" xr:uid="{9F13A2F3-23DC-4543-8C33-F5FEFDDFEC5C}"/>
    <cellStyle name="Comma 2 5 3 13 3" xfId="29272" xr:uid="{BD5C03CD-081A-4672-9E1D-D92E3FD45BE7}"/>
    <cellStyle name="Comma 2 5 3 14" xfId="7368" xr:uid="{A0998362-2E64-40E5-9239-E4448311ADA7}"/>
    <cellStyle name="Comma 2 5 3 14 2" xfId="43876" xr:uid="{4AE49342-ADBB-4D96-A546-0CCD253C69AE}"/>
    <cellStyle name="Comma 2 5 3 14 3" xfId="25622" xr:uid="{3FED0B56-A154-494F-A962-F7C3F3173F5E}"/>
    <cellStyle name="Comma 2 5 3 15" xfId="3718" xr:uid="{81844A14-1714-49DC-937F-5F209CD5E13A}"/>
    <cellStyle name="Comma 2 5 3 15 2" xfId="40226" xr:uid="{4953562B-627B-4B94-A878-DB58948D1676}"/>
    <cellStyle name="Comma 2 5 3 15 3" xfId="21972" xr:uid="{914E0258-ED4B-4D40-BBCD-9E852182EA9E}"/>
    <cellStyle name="Comma 2 5 3 16" xfId="36576" xr:uid="{D6A0F782-63C8-43D6-86EF-10DA468CD351}"/>
    <cellStyle name="Comma 2 5 3 17" xfId="18322" xr:uid="{B4E4D5DF-287C-4F0F-8636-FA88F00F475E}"/>
    <cellStyle name="Comma 2 5 3 2" xfId="692" xr:uid="{FBF3EEFE-785F-436C-AD73-3A14926E4C2A}"/>
    <cellStyle name="Comma 2 5 3 2 10" xfId="37200" xr:uid="{D2AA33BD-266C-4625-B048-DE8AE5E37A40}"/>
    <cellStyle name="Comma 2 5 3 2 11" xfId="18946" xr:uid="{69F7BEB8-3E06-4DBE-8D62-3788EED7A636}"/>
    <cellStyle name="Comma 2 5 3 2 2" xfId="3612" xr:uid="{BA47C04B-D564-42D8-81AF-C68825641746}"/>
    <cellStyle name="Comma 2 5 3 2 2 2" xfId="18212" xr:uid="{ACFDEC68-C828-4AD6-85FD-F477D2F5CE49}"/>
    <cellStyle name="Comma 2 5 3 2 2 2 2" xfId="54720" xr:uid="{62C3044F-A743-4CF3-9964-5DC1BAA5B773}"/>
    <cellStyle name="Comma 2 5 3 2 2 2 3" xfId="36466" xr:uid="{ED6A50CA-9CF8-471A-86EC-33D1B5BD7824}"/>
    <cellStyle name="Comma 2 5 3 2 2 3" xfId="14562" xr:uid="{4D43F80B-5F1E-4F5F-8FDD-D00F289977F3}"/>
    <cellStyle name="Comma 2 5 3 2 2 3 2" xfId="51070" xr:uid="{0E4B5294-C18E-412D-A2DE-703A05AA95C9}"/>
    <cellStyle name="Comma 2 5 3 2 2 3 3" xfId="32816" xr:uid="{A2AC951C-4474-41D1-AC32-22131C8557FB}"/>
    <cellStyle name="Comma 2 5 3 2 2 4" xfId="10912" xr:uid="{40D1AB32-9E5D-4051-AC54-5F95F703CE46}"/>
    <cellStyle name="Comma 2 5 3 2 2 4 2" xfId="47420" xr:uid="{58F0C5D4-4AB5-44A1-9522-537AB2C25F4A}"/>
    <cellStyle name="Comma 2 5 3 2 2 4 3" xfId="29166" xr:uid="{EE872ADC-360F-4308-9A59-0AF915F1F0DB}"/>
    <cellStyle name="Comma 2 5 3 2 2 5" xfId="7262" xr:uid="{413DF33A-61A6-4F58-989B-4119DDD8307C}"/>
    <cellStyle name="Comma 2 5 3 2 2 5 2" xfId="43770" xr:uid="{82E9BC64-4204-4EF3-AD41-79925721308F}"/>
    <cellStyle name="Comma 2 5 3 2 2 5 3" xfId="25516" xr:uid="{1DBB67C2-299C-475A-BC8C-693F9FB55944}"/>
    <cellStyle name="Comma 2 5 3 2 2 6" xfId="40120" xr:uid="{D5340D9E-EF2F-4B65-9D4E-9E3FDFBD2501}"/>
    <cellStyle name="Comma 2 5 3 2 2 7" xfId="21866" xr:uid="{FFC0B6AC-A2EC-4A31-8A86-2440472F448D}"/>
    <cellStyle name="Comma 2 5 3 2 3" xfId="2882" xr:uid="{BCE2462D-0A7D-498B-BEDC-446CAD13AFE5}"/>
    <cellStyle name="Comma 2 5 3 2 3 2" xfId="17482" xr:uid="{461B4A11-2C4C-46A4-A17B-617439F5D8E5}"/>
    <cellStyle name="Comma 2 5 3 2 3 2 2" xfId="53990" xr:uid="{8227AF69-3AC0-4843-A560-85BDC00400CE}"/>
    <cellStyle name="Comma 2 5 3 2 3 2 3" xfId="35736" xr:uid="{C017A042-FBFF-4530-823D-31AB970A5736}"/>
    <cellStyle name="Comma 2 5 3 2 3 3" xfId="13832" xr:uid="{57344041-0A34-4E20-8CC8-69C991C9731D}"/>
    <cellStyle name="Comma 2 5 3 2 3 3 2" xfId="50340" xr:uid="{D48B23A4-640D-476F-87C4-A82F5318C055}"/>
    <cellStyle name="Comma 2 5 3 2 3 3 3" xfId="32086" xr:uid="{C0FBD8D2-44A8-4788-BC13-88CC67652E7A}"/>
    <cellStyle name="Comma 2 5 3 2 3 4" xfId="10182" xr:uid="{83C27ED7-A77A-40E0-B8B2-7F22EE099C98}"/>
    <cellStyle name="Comma 2 5 3 2 3 4 2" xfId="46690" xr:uid="{019FCB95-BD46-4F3A-BC76-C44BFEDAAAE0}"/>
    <cellStyle name="Comma 2 5 3 2 3 4 3" xfId="28436" xr:uid="{4985BEE5-A992-4BE5-8425-CB04B4F5F369}"/>
    <cellStyle name="Comma 2 5 3 2 3 5" xfId="6532" xr:uid="{7CC085A5-969D-48B4-945A-2E12F366068C}"/>
    <cellStyle name="Comma 2 5 3 2 3 5 2" xfId="43040" xr:uid="{4D433B76-287B-467E-8403-571F9B9DC979}"/>
    <cellStyle name="Comma 2 5 3 2 3 5 3" xfId="24786" xr:uid="{405F2C51-470F-4759-A15F-8C85251731E5}"/>
    <cellStyle name="Comma 2 5 3 2 3 6" xfId="39390" xr:uid="{1AE404F6-88B3-4B40-8B13-36AE0673A7B4}"/>
    <cellStyle name="Comma 2 5 3 2 3 7" xfId="21136" xr:uid="{F594887A-534B-482B-B5EA-D9A907573E71}"/>
    <cellStyle name="Comma 2 5 3 2 4" xfId="2152" xr:uid="{4F250A78-DC05-4DFC-9ECA-FBE45D07ECD1}"/>
    <cellStyle name="Comma 2 5 3 2 4 2" xfId="16752" xr:uid="{F24594F4-C9FD-4E59-BDD5-A5689AFFD776}"/>
    <cellStyle name="Comma 2 5 3 2 4 2 2" xfId="53260" xr:uid="{E0307714-6480-487A-BEC7-EA4CDEA52DA2}"/>
    <cellStyle name="Comma 2 5 3 2 4 2 3" xfId="35006" xr:uid="{B1741C8B-F55B-4BC4-A1A1-84F02096A219}"/>
    <cellStyle name="Comma 2 5 3 2 4 3" xfId="13102" xr:uid="{21DDCA7C-EE66-458F-8EE2-886B2CE7DAE9}"/>
    <cellStyle name="Comma 2 5 3 2 4 3 2" xfId="49610" xr:uid="{E08DC5A5-AEA8-4138-8A2A-773ACAABAE0E}"/>
    <cellStyle name="Comma 2 5 3 2 4 3 3" xfId="31356" xr:uid="{B6411251-94EE-47B9-ADC4-6040E11BBF5E}"/>
    <cellStyle name="Comma 2 5 3 2 4 4" xfId="9452" xr:uid="{EDE6D79D-DD4A-4BDA-9608-EDA6665B4DBA}"/>
    <cellStyle name="Comma 2 5 3 2 4 4 2" xfId="45960" xr:uid="{2215D24D-D7F3-433B-851B-402F882CFE66}"/>
    <cellStyle name="Comma 2 5 3 2 4 4 3" xfId="27706" xr:uid="{7F884EE0-90A3-4FFB-9D6E-1C870AFF4B9C}"/>
    <cellStyle name="Comma 2 5 3 2 4 5" xfId="5802" xr:uid="{854C54FC-ACDD-4887-9BCE-8D2910FD09D9}"/>
    <cellStyle name="Comma 2 5 3 2 4 5 2" xfId="42310" xr:uid="{7E49EAC4-E53D-439B-BD9B-D5E48322F09F}"/>
    <cellStyle name="Comma 2 5 3 2 4 5 3" xfId="24056" xr:uid="{C6280E00-5F03-4D33-99DE-6EB691B217FB}"/>
    <cellStyle name="Comma 2 5 3 2 4 6" xfId="38660" xr:uid="{D947C9B0-2180-4BCD-8DAD-07246CACAF59}"/>
    <cellStyle name="Comma 2 5 3 2 4 7" xfId="20406" xr:uid="{03A8FAEB-6FFA-47BA-965E-DF5B668B78B8}"/>
    <cellStyle name="Comma 2 5 3 2 5" xfId="1422" xr:uid="{C7477B67-A1B4-4D14-97EA-7BDDC62B63AB}"/>
    <cellStyle name="Comma 2 5 3 2 5 2" xfId="16022" xr:uid="{B1198AC3-6744-4C4A-9267-23962815A8EF}"/>
    <cellStyle name="Comma 2 5 3 2 5 2 2" xfId="52530" xr:uid="{90A40F1F-D921-438F-815C-08F4C95048BA}"/>
    <cellStyle name="Comma 2 5 3 2 5 2 3" xfId="34276" xr:uid="{D19A62FA-3142-4667-9A88-2D0DF2529CF4}"/>
    <cellStyle name="Comma 2 5 3 2 5 3" xfId="12372" xr:uid="{10B3ECF5-1C13-4244-A9B5-1ABD9030B2AE}"/>
    <cellStyle name="Comma 2 5 3 2 5 3 2" xfId="48880" xr:uid="{3B144148-344C-4BAA-9E3B-2DA40AEA634D}"/>
    <cellStyle name="Comma 2 5 3 2 5 3 3" xfId="30626" xr:uid="{162E28F8-5201-4D83-BD5B-8540137D9ACA}"/>
    <cellStyle name="Comma 2 5 3 2 5 4" xfId="8722" xr:uid="{71A1B27F-A2CF-41CD-A83B-949CE999F4D5}"/>
    <cellStyle name="Comma 2 5 3 2 5 4 2" xfId="45230" xr:uid="{2D3E0006-C5E1-4FCE-8FA6-62BA39AC00C8}"/>
    <cellStyle name="Comma 2 5 3 2 5 4 3" xfId="26976" xr:uid="{712642E1-16EA-46E4-9A84-BF6D2B63839C}"/>
    <cellStyle name="Comma 2 5 3 2 5 5" xfId="5072" xr:uid="{3B87AB6E-E330-4297-B4CC-27D40770C3D5}"/>
    <cellStyle name="Comma 2 5 3 2 5 5 2" xfId="41580" xr:uid="{520BFC46-CB5B-4EE7-816E-2C800F724DCF}"/>
    <cellStyle name="Comma 2 5 3 2 5 5 3" xfId="23326" xr:uid="{8C9A42BE-DEB9-47AE-B01F-17F5D63A2B45}"/>
    <cellStyle name="Comma 2 5 3 2 5 6" xfId="37930" xr:uid="{399A24CE-61B3-42D2-BD36-E6B48DB81C6E}"/>
    <cellStyle name="Comma 2 5 3 2 5 7" xfId="19676" xr:uid="{C168387B-2015-4A22-A39F-E6B9BD8C3B9A}"/>
    <cellStyle name="Comma 2 5 3 2 6" xfId="15292" xr:uid="{1EDD9400-DFEF-4345-A1A8-26B6A959323E}"/>
    <cellStyle name="Comma 2 5 3 2 6 2" xfId="51800" xr:uid="{7C21E480-654F-4219-A37D-F77F70E4218B}"/>
    <cellStyle name="Comma 2 5 3 2 6 3" xfId="33546" xr:uid="{C56A0C2B-789C-4480-B43E-1B954C08C6F3}"/>
    <cellStyle name="Comma 2 5 3 2 7" xfId="11642" xr:uid="{C0EF4DC0-915C-45C7-8F8C-7BC89B3B994B}"/>
    <cellStyle name="Comma 2 5 3 2 7 2" xfId="48150" xr:uid="{9E1D0A53-EC85-4CA1-B210-36AD35AD9F8B}"/>
    <cellStyle name="Comma 2 5 3 2 7 3" xfId="29896" xr:uid="{982A66A2-4416-4FA6-A591-614445F1DBE9}"/>
    <cellStyle name="Comma 2 5 3 2 8" xfId="7992" xr:uid="{4CD975BC-2EF2-4216-B588-CF5093C3E7BD}"/>
    <cellStyle name="Comma 2 5 3 2 8 2" xfId="44500" xr:uid="{DEC7694D-4153-461E-8FB8-4E34FE40D5D3}"/>
    <cellStyle name="Comma 2 5 3 2 8 3" xfId="26246" xr:uid="{6C5A19E2-C0DD-4BCD-A083-FC9EF4D95669}"/>
    <cellStyle name="Comma 2 5 3 2 9" xfId="4342" xr:uid="{C62FABFF-2F63-4CD6-A843-45DE8B70C91A}"/>
    <cellStyle name="Comma 2 5 3 2 9 2" xfId="40850" xr:uid="{DD8E97B2-59C1-42BB-8EA8-87AD9FC295D7}"/>
    <cellStyle name="Comma 2 5 3 2 9 3" xfId="22596" xr:uid="{8183860A-77EB-4570-AF2C-02D76076C2C1}"/>
    <cellStyle name="Comma 2 5 3 3" xfId="588" xr:uid="{2A6861B4-2493-4921-81F1-C800D7F53405}"/>
    <cellStyle name="Comma 2 5 3 3 10" xfId="37096" xr:uid="{B2DD9F9B-526B-482F-BEBB-F00010999364}"/>
    <cellStyle name="Comma 2 5 3 3 11" xfId="18842" xr:uid="{F9EFCD16-E5D9-4462-91BD-2A22354068D5}"/>
    <cellStyle name="Comma 2 5 3 3 2" xfId="3508" xr:uid="{9AF71000-F688-4D0B-9505-FDA6EFAF84E5}"/>
    <cellStyle name="Comma 2 5 3 3 2 2" xfId="18108" xr:uid="{1051CF78-1360-4E6D-92DB-331559B65E7D}"/>
    <cellStyle name="Comma 2 5 3 3 2 2 2" xfId="54616" xr:uid="{276036C7-5C3A-4985-89C8-9998281710E4}"/>
    <cellStyle name="Comma 2 5 3 3 2 2 3" xfId="36362" xr:uid="{0E3026C9-506E-4371-93CA-D6061DDF8469}"/>
    <cellStyle name="Comma 2 5 3 3 2 3" xfId="14458" xr:uid="{31504286-CE6A-4FB2-B133-1D726909EABE}"/>
    <cellStyle name="Comma 2 5 3 3 2 3 2" xfId="50966" xr:uid="{34C8A086-3C18-4810-8F2C-EE9C4E58B494}"/>
    <cellStyle name="Comma 2 5 3 3 2 3 3" xfId="32712" xr:uid="{A0665370-3343-4186-9A6D-A34B72769368}"/>
    <cellStyle name="Comma 2 5 3 3 2 4" xfId="10808" xr:uid="{F7F9DE3C-5157-4446-A840-55AF0CAC9611}"/>
    <cellStyle name="Comma 2 5 3 3 2 4 2" xfId="47316" xr:uid="{47DEEFF0-5694-4A33-9F5A-227EAE8D14D0}"/>
    <cellStyle name="Comma 2 5 3 3 2 4 3" xfId="29062" xr:uid="{74D4A0B9-1B61-4399-A25F-701AFA307D9F}"/>
    <cellStyle name="Comma 2 5 3 3 2 5" xfId="7158" xr:uid="{D143EBE5-B305-4B12-8A16-ACF192AA7B3A}"/>
    <cellStyle name="Comma 2 5 3 3 2 5 2" xfId="43666" xr:uid="{80F2CB8B-29E5-47DE-A6C7-886B3E0D1699}"/>
    <cellStyle name="Comma 2 5 3 3 2 5 3" xfId="25412" xr:uid="{FA4BD166-E7F7-416B-9D5C-CB649E3D3CE0}"/>
    <cellStyle name="Comma 2 5 3 3 2 6" xfId="40016" xr:uid="{0737A6B8-E093-4A7D-B0B0-0AC1E5BDFDD6}"/>
    <cellStyle name="Comma 2 5 3 3 2 7" xfId="21762" xr:uid="{48FEB4A9-C127-4D1C-B6A4-1DA003C97184}"/>
    <cellStyle name="Comma 2 5 3 3 3" xfId="2778" xr:uid="{FD200209-0279-458E-A3F0-518AE5F5A8DC}"/>
    <cellStyle name="Comma 2 5 3 3 3 2" xfId="17378" xr:uid="{11DA76C9-35E0-445E-B3BD-0C0E10F4997D}"/>
    <cellStyle name="Comma 2 5 3 3 3 2 2" xfId="53886" xr:uid="{5EA336A2-8DB3-4118-88C1-E15407F14CAE}"/>
    <cellStyle name="Comma 2 5 3 3 3 2 3" xfId="35632" xr:uid="{18DD383D-3F5E-48E6-9635-A1560B47C01F}"/>
    <cellStyle name="Comma 2 5 3 3 3 3" xfId="13728" xr:uid="{3215B28D-52B0-4039-A29D-C0ECAAA162A6}"/>
    <cellStyle name="Comma 2 5 3 3 3 3 2" xfId="50236" xr:uid="{6F12F235-DE00-4321-AB77-649E17781CA4}"/>
    <cellStyle name="Comma 2 5 3 3 3 3 3" xfId="31982" xr:uid="{CE7567E8-EFC2-45BC-91D9-BF78297C016C}"/>
    <cellStyle name="Comma 2 5 3 3 3 4" xfId="10078" xr:uid="{3D49FA5E-CAB8-446B-99D3-5EA9DEE0255B}"/>
    <cellStyle name="Comma 2 5 3 3 3 4 2" xfId="46586" xr:uid="{9F1F1C7A-5B89-4701-8B3B-80E4148F6D15}"/>
    <cellStyle name="Comma 2 5 3 3 3 4 3" xfId="28332" xr:uid="{4397F901-EC1E-4588-BF69-92FE0D026775}"/>
    <cellStyle name="Comma 2 5 3 3 3 5" xfId="6428" xr:uid="{51D4670F-B53B-4CBA-B306-21A1CE8C1E7F}"/>
    <cellStyle name="Comma 2 5 3 3 3 5 2" xfId="42936" xr:uid="{36644848-5BF1-4A2A-AEE4-7F803D7CA84A}"/>
    <cellStyle name="Comma 2 5 3 3 3 5 3" xfId="24682" xr:uid="{23F15A57-8B46-45F4-B98B-E1A9929F7A4F}"/>
    <cellStyle name="Comma 2 5 3 3 3 6" xfId="39286" xr:uid="{41889B04-0A65-4DD9-9C1F-6534421BBE5C}"/>
    <cellStyle name="Comma 2 5 3 3 3 7" xfId="21032" xr:uid="{71E5C7D4-F58E-4A05-9A7C-800E67097C71}"/>
    <cellStyle name="Comma 2 5 3 3 4" xfId="2048" xr:uid="{BE6B87FD-E230-45C0-AEF7-0EEB29EB6DD6}"/>
    <cellStyle name="Comma 2 5 3 3 4 2" xfId="16648" xr:uid="{102C23FB-8C6C-41A6-AF0E-0578FE059A14}"/>
    <cellStyle name="Comma 2 5 3 3 4 2 2" xfId="53156" xr:uid="{7277EE5C-9473-4FC8-B463-C9AD9F7D9DAB}"/>
    <cellStyle name="Comma 2 5 3 3 4 2 3" xfId="34902" xr:uid="{62339FA1-D1E8-4E56-AE3D-B91A0EFA5D40}"/>
    <cellStyle name="Comma 2 5 3 3 4 3" xfId="12998" xr:uid="{B2BD19B1-C841-4F75-B749-22D6CD23454E}"/>
    <cellStyle name="Comma 2 5 3 3 4 3 2" xfId="49506" xr:uid="{C00C6025-A46E-4EE7-8CBC-C296B810C776}"/>
    <cellStyle name="Comma 2 5 3 3 4 3 3" xfId="31252" xr:uid="{B8C55234-5C30-4AAD-8371-20DA0EAA36F4}"/>
    <cellStyle name="Comma 2 5 3 3 4 4" xfId="9348" xr:uid="{07798CA9-3144-444D-9E14-EA3C51C1492C}"/>
    <cellStyle name="Comma 2 5 3 3 4 4 2" xfId="45856" xr:uid="{B199DCD0-1C60-46F4-9191-89E31BC02D61}"/>
    <cellStyle name="Comma 2 5 3 3 4 4 3" xfId="27602" xr:uid="{38E87051-875A-4FF5-902B-227B29B422D9}"/>
    <cellStyle name="Comma 2 5 3 3 4 5" xfId="5698" xr:uid="{45D2C505-ACFA-4592-A630-E04F8DFD9F15}"/>
    <cellStyle name="Comma 2 5 3 3 4 5 2" xfId="42206" xr:uid="{289CAD05-863F-4F9C-B41A-AC7898E7C109}"/>
    <cellStyle name="Comma 2 5 3 3 4 5 3" xfId="23952" xr:uid="{6B0C09E6-6D1D-41AC-B228-DC38EBD06A74}"/>
    <cellStyle name="Comma 2 5 3 3 4 6" xfId="38556" xr:uid="{0F4C5186-9489-4DAD-9447-E80AA4DCAD98}"/>
    <cellStyle name="Comma 2 5 3 3 4 7" xfId="20302" xr:uid="{C113BCAF-35B1-4B4B-A1DD-834EF331A19A}"/>
    <cellStyle name="Comma 2 5 3 3 5" xfId="1318" xr:uid="{F2C8401B-ACB4-4A30-A13A-AF0BDE72081C}"/>
    <cellStyle name="Comma 2 5 3 3 5 2" xfId="15918" xr:uid="{2C3AC7AE-CDC3-4178-9453-86501F1D65BB}"/>
    <cellStyle name="Comma 2 5 3 3 5 2 2" xfId="52426" xr:uid="{2D470322-6D58-4E1A-9D83-7CCEE2B303ED}"/>
    <cellStyle name="Comma 2 5 3 3 5 2 3" xfId="34172" xr:uid="{A216F319-27B2-495A-BE16-5E1D7DC784D3}"/>
    <cellStyle name="Comma 2 5 3 3 5 3" xfId="12268" xr:uid="{9A1371FE-2448-4265-B00C-C9A8A1BBCCD5}"/>
    <cellStyle name="Comma 2 5 3 3 5 3 2" xfId="48776" xr:uid="{31DAA830-EADE-4B0C-BFD1-5C767EE1B2B9}"/>
    <cellStyle name="Comma 2 5 3 3 5 3 3" xfId="30522" xr:uid="{96FDF482-020B-477E-9359-B66AB2F61AA6}"/>
    <cellStyle name="Comma 2 5 3 3 5 4" xfId="8618" xr:uid="{61343017-0717-480F-9480-05F5F4A875FD}"/>
    <cellStyle name="Comma 2 5 3 3 5 4 2" xfId="45126" xr:uid="{2B93BC0C-7C4B-4458-96F7-CCD61E1C5348}"/>
    <cellStyle name="Comma 2 5 3 3 5 4 3" xfId="26872" xr:uid="{4E75FFE5-4A63-4716-929C-02F1202CE762}"/>
    <cellStyle name="Comma 2 5 3 3 5 5" xfId="4968" xr:uid="{0EC9B0FC-E1B4-4D9C-A669-B43CF618E971}"/>
    <cellStyle name="Comma 2 5 3 3 5 5 2" xfId="41476" xr:uid="{6C60C3FB-8F18-474A-95A3-D597725A88E5}"/>
    <cellStyle name="Comma 2 5 3 3 5 5 3" xfId="23222" xr:uid="{882B04EE-A85F-4685-BF28-08D322EFFE70}"/>
    <cellStyle name="Comma 2 5 3 3 5 6" xfId="37826" xr:uid="{2D135EE5-2CA0-4D18-8F67-F50786A4C193}"/>
    <cellStyle name="Comma 2 5 3 3 5 7" xfId="19572" xr:uid="{14965CCF-CB17-4B1C-90C8-E5987D9C8C7F}"/>
    <cellStyle name="Comma 2 5 3 3 6" xfId="15188" xr:uid="{B3B49591-6424-4123-8A45-D1573FF6C502}"/>
    <cellStyle name="Comma 2 5 3 3 6 2" xfId="51696" xr:uid="{DCF253D8-85C4-40C7-9D94-E2402FF294DC}"/>
    <cellStyle name="Comma 2 5 3 3 6 3" xfId="33442" xr:uid="{349B3BEF-A5F9-41BD-9FD6-870A0C4ABE05}"/>
    <cellStyle name="Comma 2 5 3 3 7" xfId="11538" xr:uid="{DC856656-37E6-479A-AFE2-ACA6DE4CA7F2}"/>
    <cellStyle name="Comma 2 5 3 3 7 2" xfId="48046" xr:uid="{9E856B41-FB1D-48D8-8ED3-34D153B2137E}"/>
    <cellStyle name="Comma 2 5 3 3 7 3" xfId="29792" xr:uid="{71A83A13-E2A5-4C8B-8C83-1DCEAD774731}"/>
    <cellStyle name="Comma 2 5 3 3 8" xfId="7888" xr:uid="{F78CD5D6-68D2-4C06-8637-8A6103306531}"/>
    <cellStyle name="Comma 2 5 3 3 8 2" xfId="44396" xr:uid="{6D050A4A-81C6-475B-8409-DE234CF24E10}"/>
    <cellStyle name="Comma 2 5 3 3 8 3" xfId="26142" xr:uid="{D48997E4-1521-4B7A-80A8-FA570F306152}"/>
    <cellStyle name="Comma 2 5 3 3 9" xfId="4238" xr:uid="{24249B7C-2742-4C34-A1F6-4A494F76D976}"/>
    <cellStyle name="Comma 2 5 3 3 9 2" xfId="40746" xr:uid="{16F26F8F-095C-4AA6-8B58-459EF6D55270}"/>
    <cellStyle name="Comma 2 5 3 3 9 3" xfId="22492" xr:uid="{6E36585F-A08E-4A3B-A1F5-EF050FC55CA2}"/>
    <cellStyle name="Comma 2 5 3 4" xfId="484" xr:uid="{359C948B-63E8-42DB-A36C-AC9849C40161}"/>
    <cellStyle name="Comma 2 5 3 4 10" xfId="36992" xr:uid="{B37C9F56-83EB-4564-AD0C-C3E9824F25FF}"/>
    <cellStyle name="Comma 2 5 3 4 11" xfId="18738" xr:uid="{EE705DDD-05EB-4C87-90A1-09D22965B5FE}"/>
    <cellStyle name="Comma 2 5 3 4 2" xfId="3404" xr:uid="{2E87FAAF-79D2-4C7A-92E1-0574FA28FB82}"/>
    <cellStyle name="Comma 2 5 3 4 2 2" xfId="18004" xr:uid="{3A7231B3-E9F2-4549-A541-2AA33EC4641A}"/>
    <cellStyle name="Comma 2 5 3 4 2 2 2" xfId="54512" xr:uid="{CF48513F-BC78-47FE-9C31-0D2A3205803F}"/>
    <cellStyle name="Comma 2 5 3 4 2 2 3" xfId="36258" xr:uid="{71A5AB17-9388-4C29-BEF4-3F05EADA7FD7}"/>
    <cellStyle name="Comma 2 5 3 4 2 3" xfId="14354" xr:uid="{A639C87F-CB2C-42D8-B5EA-47CA8C87C1D3}"/>
    <cellStyle name="Comma 2 5 3 4 2 3 2" xfId="50862" xr:uid="{9262CCFF-129A-46EE-AFD9-5F47AEDDC30D}"/>
    <cellStyle name="Comma 2 5 3 4 2 3 3" xfId="32608" xr:uid="{069182EE-B93E-4033-81B5-CA98794C094B}"/>
    <cellStyle name="Comma 2 5 3 4 2 4" xfId="10704" xr:uid="{603C17A7-9076-4F05-ABCE-A22E8B1DB6AC}"/>
    <cellStyle name="Comma 2 5 3 4 2 4 2" xfId="47212" xr:uid="{54525C02-BBF4-4C77-9E6D-EE93942C5C8E}"/>
    <cellStyle name="Comma 2 5 3 4 2 4 3" xfId="28958" xr:uid="{B03C45EB-5930-40C8-8E05-88D0FFEE549D}"/>
    <cellStyle name="Comma 2 5 3 4 2 5" xfId="7054" xr:uid="{52777020-6379-4E1E-AB0D-BE501CB6D504}"/>
    <cellStyle name="Comma 2 5 3 4 2 5 2" xfId="43562" xr:uid="{FB0D90E4-A251-47B4-B9EA-2989872CEFD6}"/>
    <cellStyle name="Comma 2 5 3 4 2 5 3" xfId="25308" xr:uid="{A97A992C-D9AD-4232-AD5E-F44E0C159457}"/>
    <cellStyle name="Comma 2 5 3 4 2 6" xfId="39912" xr:uid="{BE6EF77B-D101-4410-B163-5C3E3C75D833}"/>
    <cellStyle name="Comma 2 5 3 4 2 7" xfId="21658" xr:uid="{221E4A91-9E1B-46E0-B42E-33B85101A682}"/>
    <cellStyle name="Comma 2 5 3 4 3" xfId="2674" xr:uid="{5921A7AA-42E9-4D70-AD59-CE898AA12922}"/>
    <cellStyle name="Comma 2 5 3 4 3 2" xfId="17274" xr:uid="{4BC10F55-3FDD-4FC5-A414-D1ED4B0EAC97}"/>
    <cellStyle name="Comma 2 5 3 4 3 2 2" xfId="53782" xr:uid="{310E532B-72C1-4AC4-BF7C-1DE44041F694}"/>
    <cellStyle name="Comma 2 5 3 4 3 2 3" xfId="35528" xr:uid="{10C89E7F-D1F4-46F7-8CBF-B8EBF8048401}"/>
    <cellStyle name="Comma 2 5 3 4 3 3" xfId="13624" xr:uid="{FDCE7239-F907-4D29-9786-56EE47DA8E38}"/>
    <cellStyle name="Comma 2 5 3 4 3 3 2" xfId="50132" xr:uid="{F5DDAE12-036C-4BA0-A7B1-90B96B072F79}"/>
    <cellStyle name="Comma 2 5 3 4 3 3 3" xfId="31878" xr:uid="{62F75D43-8E2E-4F84-8D95-48130BAECDB0}"/>
    <cellStyle name="Comma 2 5 3 4 3 4" xfId="9974" xr:uid="{537EC2D6-D114-4522-80A5-A8CDC1C04766}"/>
    <cellStyle name="Comma 2 5 3 4 3 4 2" xfId="46482" xr:uid="{4B755A91-AC07-4D83-9651-3471F82DE27B}"/>
    <cellStyle name="Comma 2 5 3 4 3 4 3" xfId="28228" xr:uid="{574613F4-AC2A-4A37-B9EA-BA0F6C27E91E}"/>
    <cellStyle name="Comma 2 5 3 4 3 5" xfId="6324" xr:uid="{ADE71918-6010-4D07-BEF1-6F2B3D2CE865}"/>
    <cellStyle name="Comma 2 5 3 4 3 5 2" xfId="42832" xr:uid="{14409FF6-3C38-4478-A427-7D7FD1FFFBA8}"/>
    <cellStyle name="Comma 2 5 3 4 3 5 3" xfId="24578" xr:uid="{00A563A9-D432-4C93-9783-2CE136B5865B}"/>
    <cellStyle name="Comma 2 5 3 4 3 6" xfId="39182" xr:uid="{3F0F0AD2-07C2-4257-8C39-12549D8DFC3A}"/>
    <cellStyle name="Comma 2 5 3 4 3 7" xfId="20928" xr:uid="{9D22A514-007F-4CA0-BAE4-56EAE291A3FB}"/>
    <cellStyle name="Comma 2 5 3 4 4" xfId="1944" xr:uid="{C975DDEB-41F4-470D-B56D-A7AD39A1455F}"/>
    <cellStyle name="Comma 2 5 3 4 4 2" xfId="16544" xr:uid="{F90ACB19-C9A4-484E-B592-0F87ACB5443D}"/>
    <cellStyle name="Comma 2 5 3 4 4 2 2" xfId="53052" xr:uid="{7187E985-429E-4DF2-B205-91212888B6B0}"/>
    <cellStyle name="Comma 2 5 3 4 4 2 3" xfId="34798" xr:uid="{E8505DE2-ECA0-46BC-9AA3-21835E17D446}"/>
    <cellStyle name="Comma 2 5 3 4 4 3" xfId="12894" xr:uid="{766F523F-3DCE-4F3A-A69F-A0324CBAB53C}"/>
    <cellStyle name="Comma 2 5 3 4 4 3 2" xfId="49402" xr:uid="{2B62C91B-A8FF-45F2-9CFF-A89DD6C1DDBB}"/>
    <cellStyle name="Comma 2 5 3 4 4 3 3" xfId="31148" xr:uid="{962A8E77-9C3A-493F-99D3-D68971FEB58E}"/>
    <cellStyle name="Comma 2 5 3 4 4 4" xfId="9244" xr:uid="{A1DF2D1B-4E7C-4423-967F-990BD186F3AA}"/>
    <cellStyle name="Comma 2 5 3 4 4 4 2" xfId="45752" xr:uid="{4092F9DF-E92D-485D-BB31-90FB1100AC54}"/>
    <cellStyle name="Comma 2 5 3 4 4 4 3" xfId="27498" xr:uid="{DD9A12CC-B457-4A18-8324-F6706D407090}"/>
    <cellStyle name="Comma 2 5 3 4 4 5" xfId="5594" xr:uid="{FE5E3068-12D1-40B0-86F0-E2AC8B021D31}"/>
    <cellStyle name="Comma 2 5 3 4 4 5 2" xfId="42102" xr:uid="{2D0392D9-967C-467E-A276-91C600035612}"/>
    <cellStyle name="Comma 2 5 3 4 4 5 3" xfId="23848" xr:uid="{444F69B4-FD11-4B97-A6A0-A44ABD6C4B10}"/>
    <cellStyle name="Comma 2 5 3 4 4 6" xfId="38452" xr:uid="{BBBF3DB0-E11F-470A-B5AA-E285BEEED7A8}"/>
    <cellStyle name="Comma 2 5 3 4 4 7" xfId="20198" xr:uid="{C8E9D51E-ECF9-44E6-A611-6DAB5B344858}"/>
    <cellStyle name="Comma 2 5 3 4 5" xfId="1214" xr:uid="{6596FEC7-9186-4D49-AAEA-329B8C58D2FF}"/>
    <cellStyle name="Comma 2 5 3 4 5 2" xfId="15814" xr:uid="{C61FAA75-A454-4E94-B691-826F9CE85213}"/>
    <cellStyle name="Comma 2 5 3 4 5 2 2" xfId="52322" xr:uid="{D81546CA-972B-4303-ADC5-E71CD2AC1DC3}"/>
    <cellStyle name="Comma 2 5 3 4 5 2 3" xfId="34068" xr:uid="{A2A18CDC-A7F1-4FBF-A465-CFD0FC3E30BC}"/>
    <cellStyle name="Comma 2 5 3 4 5 3" xfId="12164" xr:uid="{35B398F6-BF1D-4281-8B7E-27992BC1253F}"/>
    <cellStyle name="Comma 2 5 3 4 5 3 2" xfId="48672" xr:uid="{08B32929-4515-4385-B29F-D57C40B89B02}"/>
    <cellStyle name="Comma 2 5 3 4 5 3 3" xfId="30418" xr:uid="{157A0951-E024-4482-A37C-D78993265848}"/>
    <cellStyle name="Comma 2 5 3 4 5 4" xfId="8514" xr:uid="{31D89125-22AC-4E56-997E-1F6261CAAD6C}"/>
    <cellStyle name="Comma 2 5 3 4 5 4 2" xfId="45022" xr:uid="{8960C54B-C1E1-4FBA-A44C-1984E46E8EAA}"/>
    <cellStyle name="Comma 2 5 3 4 5 4 3" xfId="26768" xr:uid="{492AD7C4-4627-44A0-9549-D962337711BC}"/>
    <cellStyle name="Comma 2 5 3 4 5 5" xfId="4864" xr:uid="{F44624DF-4C2F-4EDF-A5C3-B07CEE3A25AF}"/>
    <cellStyle name="Comma 2 5 3 4 5 5 2" xfId="41372" xr:uid="{1A61A2A7-6C42-413B-81A2-5B267045865C}"/>
    <cellStyle name="Comma 2 5 3 4 5 5 3" xfId="23118" xr:uid="{D619FD2A-461D-4CB4-BDEF-22A374BCC560}"/>
    <cellStyle name="Comma 2 5 3 4 5 6" xfId="37722" xr:uid="{63070FAD-E5BB-4DF7-8204-077AA95836D9}"/>
    <cellStyle name="Comma 2 5 3 4 5 7" xfId="19468" xr:uid="{221B4E25-C15D-46CF-8217-78656A02CE07}"/>
    <cellStyle name="Comma 2 5 3 4 6" xfId="15084" xr:uid="{F4DCA923-7BEE-4044-B7B2-487D8FF94CAF}"/>
    <cellStyle name="Comma 2 5 3 4 6 2" xfId="51592" xr:uid="{BDDB707D-DDCA-40B6-B440-D23BBAA48FBB}"/>
    <cellStyle name="Comma 2 5 3 4 6 3" xfId="33338" xr:uid="{7161CF53-50BC-44FF-B041-0C95578DD7C4}"/>
    <cellStyle name="Comma 2 5 3 4 7" xfId="11434" xr:uid="{D9407A56-2D8F-4D19-9D7C-8250AF88E437}"/>
    <cellStyle name="Comma 2 5 3 4 7 2" xfId="47942" xr:uid="{E266524E-2D23-4CAD-801D-16BEBC116970}"/>
    <cellStyle name="Comma 2 5 3 4 7 3" xfId="29688" xr:uid="{6DD89592-0001-4F64-BDA9-573ED5E2F8DD}"/>
    <cellStyle name="Comma 2 5 3 4 8" xfId="7784" xr:uid="{ACFBBA04-3514-408E-A8CB-7616D297E5C5}"/>
    <cellStyle name="Comma 2 5 3 4 8 2" xfId="44292" xr:uid="{8E15C82E-6114-4C8D-8244-2286521399FE}"/>
    <cellStyle name="Comma 2 5 3 4 8 3" xfId="26038" xr:uid="{D164F1D7-48AA-4738-B288-75ABFE8159E2}"/>
    <cellStyle name="Comma 2 5 3 4 9" xfId="4134" xr:uid="{533C1328-5CF5-4C71-990B-B110967C5135}"/>
    <cellStyle name="Comma 2 5 3 4 9 2" xfId="40642" xr:uid="{F1936B1D-314E-418C-9ECA-FBEF7F708E93}"/>
    <cellStyle name="Comma 2 5 3 4 9 3" xfId="22388" xr:uid="{BC3E7877-0016-4C15-8D60-7593995EC9A6}"/>
    <cellStyle name="Comma 2 5 3 5" xfId="380" xr:uid="{267594CA-D5DE-4898-8F76-B8113557EA8F}"/>
    <cellStyle name="Comma 2 5 3 5 10" xfId="36888" xr:uid="{C9F4D62C-CDA5-4A68-8B37-D63A3C0D5284}"/>
    <cellStyle name="Comma 2 5 3 5 11" xfId="18634" xr:uid="{6CD785FE-EF40-452C-8E4F-525EA12AE7C6}"/>
    <cellStyle name="Comma 2 5 3 5 2" xfId="3300" xr:uid="{F79B1A15-1BF1-4BD8-A8E3-888A3E086FD7}"/>
    <cellStyle name="Comma 2 5 3 5 2 2" xfId="17900" xr:uid="{8BE563FF-CBE3-49B8-988F-EC98583F86AE}"/>
    <cellStyle name="Comma 2 5 3 5 2 2 2" xfId="54408" xr:uid="{D1C0F95B-4C06-4709-B1CE-8379E79C50CC}"/>
    <cellStyle name="Comma 2 5 3 5 2 2 3" xfId="36154" xr:uid="{8C133874-A472-4A05-A73B-1EC22C2B8CE3}"/>
    <cellStyle name="Comma 2 5 3 5 2 3" xfId="14250" xr:uid="{8E657B43-AFD8-4DFF-99AA-40B53C86B839}"/>
    <cellStyle name="Comma 2 5 3 5 2 3 2" xfId="50758" xr:uid="{56CFA461-9AC7-4447-8E11-689018170680}"/>
    <cellStyle name="Comma 2 5 3 5 2 3 3" xfId="32504" xr:uid="{A6AE21D4-C596-4374-B801-9B2215B8877C}"/>
    <cellStyle name="Comma 2 5 3 5 2 4" xfId="10600" xr:uid="{DE550ECC-6CA1-4967-B0AC-92FF89018FDE}"/>
    <cellStyle name="Comma 2 5 3 5 2 4 2" xfId="47108" xr:uid="{715205C1-78A6-4A73-B225-7A40385E1DE9}"/>
    <cellStyle name="Comma 2 5 3 5 2 4 3" xfId="28854" xr:uid="{2190F3C0-E61D-4245-AFDD-A3BA2FD6F344}"/>
    <cellStyle name="Comma 2 5 3 5 2 5" xfId="6950" xr:uid="{30C5A6B0-0E61-4613-9C4A-9AEDB483DEE4}"/>
    <cellStyle name="Comma 2 5 3 5 2 5 2" xfId="43458" xr:uid="{55C7BA26-52E0-4D1D-9415-2A67C49ABBA7}"/>
    <cellStyle name="Comma 2 5 3 5 2 5 3" xfId="25204" xr:uid="{621B6C4D-859E-4504-915A-C792DD6308B3}"/>
    <cellStyle name="Comma 2 5 3 5 2 6" xfId="39808" xr:uid="{32F7B616-7076-461E-B266-7421A2513687}"/>
    <cellStyle name="Comma 2 5 3 5 2 7" xfId="21554" xr:uid="{8100A415-6EEF-4B79-A81C-0EB689FFFEC7}"/>
    <cellStyle name="Comma 2 5 3 5 3" xfId="2570" xr:uid="{D5BBBB69-2F30-4902-ADD3-7CE6A4D8D73A}"/>
    <cellStyle name="Comma 2 5 3 5 3 2" xfId="17170" xr:uid="{F0042F18-6F56-4818-98C1-E9ADC2CD0C2F}"/>
    <cellStyle name="Comma 2 5 3 5 3 2 2" xfId="53678" xr:uid="{ED316716-9C19-4233-A104-F3C545F9AEF4}"/>
    <cellStyle name="Comma 2 5 3 5 3 2 3" xfId="35424" xr:uid="{10CA327C-0A16-4308-8244-B1742AA73A1C}"/>
    <cellStyle name="Comma 2 5 3 5 3 3" xfId="13520" xr:uid="{2D023AC3-55F5-4350-AB6F-DB55DC671FF1}"/>
    <cellStyle name="Comma 2 5 3 5 3 3 2" xfId="50028" xr:uid="{EEF48063-8E71-4F0F-BD43-13EEBDEF7D13}"/>
    <cellStyle name="Comma 2 5 3 5 3 3 3" xfId="31774" xr:uid="{B3E37C3E-3A46-406D-B1D9-667F572FD395}"/>
    <cellStyle name="Comma 2 5 3 5 3 4" xfId="9870" xr:uid="{3052CD0F-C2EF-481D-9677-443611B22E42}"/>
    <cellStyle name="Comma 2 5 3 5 3 4 2" xfId="46378" xr:uid="{8D1D69CF-82A3-4B36-8025-DBE3328F20B0}"/>
    <cellStyle name="Comma 2 5 3 5 3 4 3" xfId="28124" xr:uid="{8C19349C-95AB-496B-BEBC-9D53B7D5E153}"/>
    <cellStyle name="Comma 2 5 3 5 3 5" xfId="6220" xr:uid="{4FE489EB-CBE6-4C0C-8FE6-4764C112E060}"/>
    <cellStyle name="Comma 2 5 3 5 3 5 2" xfId="42728" xr:uid="{DF64CC08-662F-463F-A7A5-CE10BECBFB73}"/>
    <cellStyle name="Comma 2 5 3 5 3 5 3" xfId="24474" xr:uid="{5F87FE84-CCD3-46A3-A2D0-13B149C9EC24}"/>
    <cellStyle name="Comma 2 5 3 5 3 6" xfId="39078" xr:uid="{74D697CC-9F00-4DFB-AC2D-DF9F6A818B65}"/>
    <cellStyle name="Comma 2 5 3 5 3 7" xfId="20824" xr:uid="{69C84185-AF21-4B42-BA87-56C682E8171A}"/>
    <cellStyle name="Comma 2 5 3 5 4" xfId="1840" xr:uid="{2FA45B25-00E8-44C4-8DB9-C9B42CD1DF16}"/>
    <cellStyle name="Comma 2 5 3 5 4 2" xfId="16440" xr:uid="{00FFDC30-1197-4EA4-8212-757D19790F88}"/>
    <cellStyle name="Comma 2 5 3 5 4 2 2" xfId="52948" xr:uid="{736126C0-CC1A-47C8-8EE1-E7F692E80C02}"/>
    <cellStyle name="Comma 2 5 3 5 4 2 3" xfId="34694" xr:uid="{ACA852A1-28A1-4BE9-BB12-97720E944459}"/>
    <cellStyle name="Comma 2 5 3 5 4 3" xfId="12790" xr:uid="{D4C85230-CDE5-4D76-B4E4-E5E0EAEFD537}"/>
    <cellStyle name="Comma 2 5 3 5 4 3 2" xfId="49298" xr:uid="{BC6F1C4F-7B35-47CE-9AD9-6BB0CCE7C6CE}"/>
    <cellStyle name="Comma 2 5 3 5 4 3 3" xfId="31044" xr:uid="{A6DE8AFC-2489-4A9B-9884-082DE72E66DB}"/>
    <cellStyle name="Comma 2 5 3 5 4 4" xfId="9140" xr:uid="{67C794D5-5A69-450F-8EBF-C30ADA866611}"/>
    <cellStyle name="Comma 2 5 3 5 4 4 2" xfId="45648" xr:uid="{F775DE9E-2C77-49A6-8069-01B9676D467C}"/>
    <cellStyle name="Comma 2 5 3 5 4 4 3" xfId="27394" xr:uid="{8F77AB1A-0747-4176-B560-EFECFDE69644}"/>
    <cellStyle name="Comma 2 5 3 5 4 5" xfId="5490" xr:uid="{C077939B-ED95-40D2-86EA-52CEF217D2D3}"/>
    <cellStyle name="Comma 2 5 3 5 4 5 2" xfId="41998" xr:uid="{2EB8A16C-7EB0-43D2-8765-A26A0332E76C}"/>
    <cellStyle name="Comma 2 5 3 5 4 5 3" xfId="23744" xr:uid="{63FEF663-95EC-483A-9193-CE5C48B77D6D}"/>
    <cellStyle name="Comma 2 5 3 5 4 6" xfId="38348" xr:uid="{6BEDDCAA-E0AB-42A7-B2C1-25B405352629}"/>
    <cellStyle name="Comma 2 5 3 5 4 7" xfId="20094" xr:uid="{0A475F47-124E-416D-BE17-6A32DBEA6943}"/>
    <cellStyle name="Comma 2 5 3 5 5" xfId="1110" xr:uid="{8F1A4FF4-123F-48BF-B8DF-750D69D5A8C0}"/>
    <cellStyle name="Comma 2 5 3 5 5 2" xfId="15710" xr:uid="{465BAFCF-2CD1-44ED-8BBA-19275D9D0DD4}"/>
    <cellStyle name="Comma 2 5 3 5 5 2 2" xfId="52218" xr:uid="{AA15FFBE-80B7-4093-89CA-546AE795F97D}"/>
    <cellStyle name="Comma 2 5 3 5 5 2 3" xfId="33964" xr:uid="{872C77A0-284C-4A02-A12B-E28948111885}"/>
    <cellStyle name="Comma 2 5 3 5 5 3" xfId="12060" xr:uid="{C8F156D8-4FAD-49DB-80F6-4611A575629F}"/>
    <cellStyle name="Comma 2 5 3 5 5 3 2" xfId="48568" xr:uid="{BB3C3EA7-A2A2-4F74-A7A7-7D799F5597E4}"/>
    <cellStyle name="Comma 2 5 3 5 5 3 3" xfId="30314" xr:uid="{6CE3F78A-CE13-4F1A-9DD7-9ECC1394A591}"/>
    <cellStyle name="Comma 2 5 3 5 5 4" xfId="8410" xr:uid="{AFC5D4E7-6493-4F4E-BFCD-B31D9C568B1D}"/>
    <cellStyle name="Comma 2 5 3 5 5 4 2" xfId="44918" xr:uid="{3FDFB2AA-F597-4943-AFA9-ACE8784A01A5}"/>
    <cellStyle name="Comma 2 5 3 5 5 4 3" xfId="26664" xr:uid="{8400DF67-17C5-403C-9981-A307B47A4D44}"/>
    <cellStyle name="Comma 2 5 3 5 5 5" xfId="4760" xr:uid="{1CF60888-1A13-4E52-AF32-4187F12DC879}"/>
    <cellStyle name="Comma 2 5 3 5 5 5 2" xfId="41268" xr:uid="{C1CC2FE4-F7CC-4D78-96EC-B40E1F89C706}"/>
    <cellStyle name="Comma 2 5 3 5 5 5 3" xfId="23014" xr:uid="{F48A18D5-A8AD-4EF4-84AE-A1DEF4414285}"/>
    <cellStyle name="Comma 2 5 3 5 5 6" xfId="37618" xr:uid="{65A75314-B8EB-4781-B519-0EF91EADC240}"/>
    <cellStyle name="Comma 2 5 3 5 5 7" xfId="19364" xr:uid="{FDBDE790-5993-422F-8A41-DB3F8CD49357}"/>
    <cellStyle name="Comma 2 5 3 5 6" xfId="14980" xr:uid="{35C1E06A-3439-4CB2-A1FF-7A4272A2AADB}"/>
    <cellStyle name="Comma 2 5 3 5 6 2" xfId="51488" xr:uid="{3B7ED126-9EE3-482E-9EFF-02A72C58DD4F}"/>
    <cellStyle name="Comma 2 5 3 5 6 3" xfId="33234" xr:uid="{95025293-9969-4019-A0BF-AEA1C5C6F217}"/>
    <cellStyle name="Comma 2 5 3 5 7" xfId="11330" xr:uid="{17B85ED3-B4E8-4308-8235-F3EE19670D7E}"/>
    <cellStyle name="Comma 2 5 3 5 7 2" xfId="47838" xr:uid="{450D47E2-77B6-43EB-B6A7-6C07D836CDE9}"/>
    <cellStyle name="Comma 2 5 3 5 7 3" xfId="29584" xr:uid="{45552179-694C-446E-9C64-7ADB663B0FF2}"/>
    <cellStyle name="Comma 2 5 3 5 8" xfId="7680" xr:uid="{18013482-F255-428E-B375-E4710E242EED}"/>
    <cellStyle name="Comma 2 5 3 5 8 2" xfId="44188" xr:uid="{B55FB5E2-9900-437B-8D52-8957CF1B7B03}"/>
    <cellStyle name="Comma 2 5 3 5 8 3" xfId="25934" xr:uid="{6C3C606F-8349-4056-B0AA-9776145F74F3}"/>
    <cellStyle name="Comma 2 5 3 5 9" xfId="4030" xr:uid="{7F99A12A-0938-4730-8093-F84D3C50D5A7}"/>
    <cellStyle name="Comma 2 5 3 5 9 2" xfId="40538" xr:uid="{64E6220E-8B56-429F-9693-FB73409F8B81}"/>
    <cellStyle name="Comma 2 5 3 5 9 3" xfId="22284" xr:uid="{E7510202-E6F2-4FF0-B766-21A187222EA3}"/>
    <cellStyle name="Comma 2 5 3 6" xfId="276" xr:uid="{23728F94-E2DE-4DAC-BA41-9B766675C387}"/>
    <cellStyle name="Comma 2 5 3 6 10" xfId="36784" xr:uid="{10C699FC-5BA4-485F-A4F0-7EC328C9E290}"/>
    <cellStyle name="Comma 2 5 3 6 11" xfId="18530" xr:uid="{EECD24BE-9ACD-4835-A75E-ECD2EE8F40DA}"/>
    <cellStyle name="Comma 2 5 3 6 2" xfId="3196" xr:uid="{7835E4D0-1C9B-4677-93F0-3812E7A1F022}"/>
    <cellStyle name="Comma 2 5 3 6 2 2" xfId="17796" xr:uid="{A03BA1D2-E7F4-4717-A3A2-7DA6E986DE88}"/>
    <cellStyle name="Comma 2 5 3 6 2 2 2" xfId="54304" xr:uid="{F2349518-40FE-4CF7-A7D2-4E6168AEC509}"/>
    <cellStyle name="Comma 2 5 3 6 2 2 3" xfId="36050" xr:uid="{6C94AB4B-93BA-496D-B5A5-B26D95683631}"/>
    <cellStyle name="Comma 2 5 3 6 2 3" xfId="14146" xr:uid="{1B63261F-EBFA-4DFC-B445-62762C652AB2}"/>
    <cellStyle name="Comma 2 5 3 6 2 3 2" xfId="50654" xr:uid="{3116C738-D98B-4F45-B796-046735D25C83}"/>
    <cellStyle name="Comma 2 5 3 6 2 3 3" xfId="32400" xr:uid="{DD3AE1BA-5558-48D1-9B5E-9DF1BDED769B}"/>
    <cellStyle name="Comma 2 5 3 6 2 4" xfId="10496" xr:uid="{A90F31D2-3C9F-4B56-B354-AF7B650CFB21}"/>
    <cellStyle name="Comma 2 5 3 6 2 4 2" xfId="47004" xr:uid="{EB170615-26CD-43D5-ADC1-E8D2BBA78294}"/>
    <cellStyle name="Comma 2 5 3 6 2 4 3" xfId="28750" xr:uid="{8BB38556-5DE4-4DC6-AB2B-E41D4AD7B25D}"/>
    <cellStyle name="Comma 2 5 3 6 2 5" xfId="6846" xr:uid="{5D239FEB-F015-440A-A7C2-2F1FD2BC33F5}"/>
    <cellStyle name="Comma 2 5 3 6 2 5 2" xfId="43354" xr:uid="{F6C5A4EB-947B-45E6-8ACC-646A683DD00D}"/>
    <cellStyle name="Comma 2 5 3 6 2 5 3" xfId="25100" xr:uid="{B5E5F216-603E-4750-9903-0114E1A410DA}"/>
    <cellStyle name="Comma 2 5 3 6 2 6" xfId="39704" xr:uid="{53A12B9F-053D-4B50-9FAA-EEBA65340B44}"/>
    <cellStyle name="Comma 2 5 3 6 2 7" xfId="21450" xr:uid="{8859EC56-A583-4EA3-8B5B-510B0BB7AF79}"/>
    <cellStyle name="Comma 2 5 3 6 3" xfId="2466" xr:uid="{1EF5CC1C-A4D9-430C-95DC-BBE7C9DBF61A}"/>
    <cellStyle name="Comma 2 5 3 6 3 2" xfId="17066" xr:uid="{2D786C12-6DFD-42F3-A759-0C7A364A2E5A}"/>
    <cellStyle name="Comma 2 5 3 6 3 2 2" xfId="53574" xr:uid="{0EB13185-AA31-45E9-9D33-1C7273C2D201}"/>
    <cellStyle name="Comma 2 5 3 6 3 2 3" xfId="35320" xr:uid="{FC29C2AB-A4C1-4373-8272-A2DBFEF5FD8B}"/>
    <cellStyle name="Comma 2 5 3 6 3 3" xfId="13416" xr:uid="{7EE9FE5D-92B1-44F1-92C6-62575A4E4A69}"/>
    <cellStyle name="Comma 2 5 3 6 3 3 2" xfId="49924" xr:uid="{DE557DAA-908F-4ACC-A22D-3B6833D8DEA8}"/>
    <cellStyle name="Comma 2 5 3 6 3 3 3" xfId="31670" xr:uid="{AF183DB4-6123-4760-812C-DA795B58C138}"/>
    <cellStyle name="Comma 2 5 3 6 3 4" xfId="9766" xr:uid="{E6D26ABC-A87D-48A9-91AD-2CE582288553}"/>
    <cellStyle name="Comma 2 5 3 6 3 4 2" xfId="46274" xr:uid="{90FEFB13-F014-4DA1-B4B6-16E64FBA3459}"/>
    <cellStyle name="Comma 2 5 3 6 3 4 3" xfId="28020" xr:uid="{E4063B35-81AF-4D9E-84E5-1C28B51154BC}"/>
    <cellStyle name="Comma 2 5 3 6 3 5" xfId="6116" xr:uid="{AA22E291-A1CD-4479-A1A1-59D1C4E244C2}"/>
    <cellStyle name="Comma 2 5 3 6 3 5 2" xfId="42624" xr:uid="{C3A6FEE3-0663-4342-8D3E-F6A773413307}"/>
    <cellStyle name="Comma 2 5 3 6 3 5 3" xfId="24370" xr:uid="{E61D2A90-5E01-4865-9C38-21BBA65795D2}"/>
    <cellStyle name="Comma 2 5 3 6 3 6" xfId="38974" xr:uid="{536FFAF2-9979-4391-8BF0-A93DD755D44B}"/>
    <cellStyle name="Comma 2 5 3 6 3 7" xfId="20720" xr:uid="{B5311EBD-C3E0-45FE-8776-61C0EA6D8F77}"/>
    <cellStyle name="Comma 2 5 3 6 4" xfId="1736" xr:uid="{FD270116-89B8-48CE-9378-CE71CA3E8BFF}"/>
    <cellStyle name="Comma 2 5 3 6 4 2" xfId="16336" xr:uid="{FCF2AE75-BB64-4EF2-9069-3B61240B8B1A}"/>
    <cellStyle name="Comma 2 5 3 6 4 2 2" xfId="52844" xr:uid="{2AA25A12-B4FC-4544-9AB4-A509C73EC3F4}"/>
    <cellStyle name="Comma 2 5 3 6 4 2 3" xfId="34590" xr:uid="{54A67966-CD9C-4C23-B16F-21A36778485C}"/>
    <cellStyle name="Comma 2 5 3 6 4 3" xfId="12686" xr:uid="{822D88EC-8839-489B-B8B4-65A1DF7159AC}"/>
    <cellStyle name="Comma 2 5 3 6 4 3 2" xfId="49194" xr:uid="{CC6E3189-6DED-4479-8EBC-85D05ECADA77}"/>
    <cellStyle name="Comma 2 5 3 6 4 3 3" xfId="30940" xr:uid="{ACBFE374-E717-48B1-B2FF-9E0E69217B19}"/>
    <cellStyle name="Comma 2 5 3 6 4 4" xfId="9036" xr:uid="{2597AE5D-E9E3-4C22-AFCB-1972719F7584}"/>
    <cellStyle name="Comma 2 5 3 6 4 4 2" xfId="45544" xr:uid="{803EE47B-F52B-48E0-A29D-2415DF0779D6}"/>
    <cellStyle name="Comma 2 5 3 6 4 4 3" xfId="27290" xr:uid="{B413052D-DD81-45C3-AB27-DCBB1FB362B5}"/>
    <cellStyle name="Comma 2 5 3 6 4 5" xfId="5386" xr:uid="{A009B839-6A11-49EC-B6DE-202D572D4CE3}"/>
    <cellStyle name="Comma 2 5 3 6 4 5 2" xfId="41894" xr:uid="{3806B498-E127-48A1-9CC2-A046AAB68527}"/>
    <cellStyle name="Comma 2 5 3 6 4 5 3" xfId="23640" xr:uid="{E883BF55-FFED-47BA-B4B6-E7673CCA95B9}"/>
    <cellStyle name="Comma 2 5 3 6 4 6" xfId="38244" xr:uid="{4441583E-FE7A-49DC-AA87-ECB04D918239}"/>
    <cellStyle name="Comma 2 5 3 6 4 7" xfId="19990" xr:uid="{53977EAB-5D62-4AAF-B1AE-DB9D5B6961FB}"/>
    <cellStyle name="Comma 2 5 3 6 5" xfId="1006" xr:uid="{78D994E1-3734-438B-A8B6-CD51AD20582D}"/>
    <cellStyle name="Comma 2 5 3 6 5 2" xfId="15606" xr:uid="{454B75B4-9AF1-49D0-918A-842B0B5B0005}"/>
    <cellStyle name="Comma 2 5 3 6 5 2 2" xfId="52114" xr:uid="{005EE6DE-03BA-4A7A-8B31-FE6FC68CD20A}"/>
    <cellStyle name="Comma 2 5 3 6 5 2 3" xfId="33860" xr:uid="{5E26E54B-15C5-401B-B6BD-23AEECB7DB24}"/>
    <cellStyle name="Comma 2 5 3 6 5 3" xfId="11956" xr:uid="{687BDDA1-CBF5-431F-9E86-636441025AEA}"/>
    <cellStyle name="Comma 2 5 3 6 5 3 2" xfId="48464" xr:uid="{39665EBC-569C-401B-B35E-B0BC75F3BC48}"/>
    <cellStyle name="Comma 2 5 3 6 5 3 3" xfId="30210" xr:uid="{06216B21-CDFB-4061-AEFD-E8D1197C80CF}"/>
    <cellStyle name="Comma 2 5 3 6 5 4" xfId="8306" xr:uid="{1FD4E27B-92D5-458B-BE95-31CE44B18C10}"/>
    <cellStyle name="Comma 2 5 3 6 5 4 2" xfId="44814" xr:uid="{E959FBCC-21AF-4A3F-8C00-E91E091CF7EA}"/>
    <cellStyle name="Comma 2 5 3 6 5 4 3" xfId="26560" xr:uid="{55FD21E4-A92D-4C41-A09A-ED40598851C7}"/>
    <cellStyle name="Comma 2 5 3 6 5 5" xfId="4656" xr:uid="{FDDDB157-B655-4885-B13F-452CC9637095}"/>
    <cellStyle name="Comma 2 5 3 6 5 5 2" xfId="41164" xr:uid="{3793486C-2EF2-451B-828F-82CAA8826334}"/>
    <cellStyle name="Comma 2 5 3 6 5 5 3" xfId="22910" xr:uid="{C25A3088-7AC0-4B6E-8D9A-E93BFF820600}"/>
    <cellStyle name="Comma 2 5 3 6 5 6" xfId="37514" xr:uid="{BBFCB633-1026-45C2-B605-2B897F7871BA}"/>
    <cellStyle name="Comma 2 5 3 6 5 7" xfId="19260" xr:uid="{946C3B9F-C22F-432A-BB63-6750A1363716}"/>
    <cellStyle name="Comma 2 5 3 6 6" xfId="14876" xr:uid="{2549E8F2-6DE0-4358-9B85-C57E4CDB962C}"/>
    <cellStyle name="Comma 2 5 3 6 6 2" xfId="51384" xr:uid="{1D59D0DF-89D6-41AC-8813-637344810609}"/>
    <cellStyle name="Comma 2 5 3 6 6 3" xfId="33130" xr:uid="{3F494520-E77B-4AF2-8E03-E9652D3267AF}"/>
    <cellStyle name="Comma 2 5 3 6 7" xfId="11226" xr:uid="{40FA6C1A-8E80-4854-8ACC-FE5B4789E6E9}"/>
    <cellStyle name="Comma 2 5 3 6 7 2" xfId="47734" xr:uid="{D9FBA2CB-409A-4E46-BE68-2503EB79C6DC}"/>
    <cellStyle name="Comma 2 5 3 6 7 3" xfId="29480" xr:uid="{9DFA499C-4526-4A73-954B-CC55F0EE7604}"/>
    <cellStyle name="Comma 2 5 3 6 8" xfId="7576" xr:uid="{1A6389CF-64BA-4A94-9C56-AC2CFA8EEF02}"/>
    <cellStyle name="Comma 2 5 3 6 8 2" xfId="44084" xr:uid="{33880988-89D1-4243-8CF0-B17C7C1C9A66}"/>
    <cellStyle name="Comma 2 5 3 6 8 3" xfId="25830" xr:uid="{5393F740-B1CF-4083-AE15-76E0E635FD52}"/>
    <cellStyle name="Comma 2 5 3 6 9" xfId="3926" xr:uid="{B78BCA83-07E8-4EAC-94A6-EFEB35FCDD88}"/>
    <cellStyle name="Comma 2 5 3 6 9 2" xfId="40434" xr:uid="{449B4BE0-592C-432D-89F0-E6BEAB868E97}"/>
    <cellStyle name="Comma 2 5 3 6 9 3" xfId="22180" xr:uid="{DF42BCD8-62FC-42DB-B4E3-D50F88EF6597}"/>
    <cellStyle name="Comma 2 5 3 7" xfId="172" xr:uid="{AE6B1652-0B3D-424E-94F1-C12205F2B5D9}"/>
    <cellStyle name="Comma 2 5 3 7 10" xfId="36680" xr:uid="{83E0B15A-9847-416B-907A-2795DF6B4CA3}"/>
    <cellStyle name="Comma 2 5 3 7 11" xfId="18426" xr:uid="{7A8B782F-24B3-4941-9752-FE3FBC616548}"/>
    <cellStyle name="Comma 2 5 3 7 2" xfId="3092" xr:uid="{3B2C1E0E-7507-4C63-84F9-0C67A6B6492E}"/>
    <cellStyle name="Comma 2 5 3 7 2 2" xfId="17692" xr:uid="{2D59DFA1-77B7-460F-BD2A-10A0480D1C01}"/>
    <cellStyle name="Comma 2 5 3 7 2 2 2" xfId="54200" xr:uid="{99DE53E6-B1E9-4C6D-98A7-A48FD2C2702A}"/>
    <cellStyle name="Comma 2 5 3 7 2 2 3" xfId="35946" xr:uid="{76AA561B-E796-4189-BAAE-8A9E33423D99}"/>
    <cellStyle name="Comma 2 5 3 7 2 3" xfId="14042" xr:uid="{89F374DE-6A5D-4477-96B4-F37528F832AF}"/>
    <cellStyle name="Comma 2 5 3 7 2 3 2" xfId="50550" xr:uid="{B886ADA6-2ABE-4B48-BF42-ABFDD6B3366A}"/>
    <cellStyle name="Comma 2 5 3 7 2 3 3" xfId="32296" xr:uid="{66BBF4EF-7E07-4517-B314-06743080FAF3}"/>
    <cellStyle name="Comma 2 5 3 7 2 4" xfId="10392" xr:uid="{393E33E7-74AB-481A-9AFF-136713AEAB5D}"/>
    <cellStyle name="Comma 2 5 3 7 2 4 2" xfId="46900" xr:uid="{9C90F97D-C97D-44D3-8A47-09A521C6D6AE}"/>
    <cellStyle name="Comma 2 5 3 7 2 4 3" xfId="28646" xr:uid="{187C8C72-B408-4D95-AA98-DFC9B0BF0A76}"/>
    <cellStyle name="Comma 2 5 3 7 2 5" xfId="6742" xr:uid="{CC2959A0-D125-44B0-9A01-C5F62650DFE2}"/>
    <cellStyle name="Comma 2 5 3 7 2 5 2" xfId="43250" xr:uid="{9D176A0A-01BE-4AD3-A5F2-66773233C113}"/>
    <cellStyle name="Comma 2 5 3 7 2 5 3" xfId="24996" xr:uid="{36F81C32-D6DB-4F30-9F67-B2515ACBC732}"/>
    <cellStyle name="Comma 2 5 3 7 2 6" xfId="39600" xr:uid="{EADA22DC-FF2B-4610-A4BF-6ECF7554071A}"/>
    <cellStyle name="Comma 2 5 3 7 2 7" xfId="21346" xr:uid="{61F3BBB7-6CD6-42BE-B1F8-9620982BBB4A}"/>
    <cellStyle name="Comma 2 5 3 7 3" xfId="2362" xr:uid="{E2F0D9A8-C9B9-4D74-9D64-773CAA847D7E}"/>
    <cellStyle name="Comma 2 5 3 7 3 2" xfId="16962" xr:uid="{492AD6AE-0511-496D-B611-0E9F591AD266}"/>
    <cellStyle name="Comma 2 5 3 7 3 2 2" xfId="53470" xr:uid="{E6CFB145-2B89-498C-931C-57B274E8C3E5}"/>
    <cellStyle name="Comma 2 5 3 7 3 2 3" xfId="35216" xr:uid="{17C133F6-58FE-438D-B3DF-E9D57DC4E46E}"/>
    <cellStyle name="Comma 2 5 3 7 3 3" xfId="13312" xr:uid="{31945847-0C2F-4B76-B91A-638C065F6E68}"/>
    <cellStyle name="Comma 2 5 3 7 3 3 2" xfId="49820" xr:uid="{DBCEBA69-9BD2-4BF0-AC72-D95CE799F7DE}"/>
    <cellStyle name="Comma 2 5 3 7 3 3 3" xfId="31566" xr:uid="{CFE6E3C5-F020-49DD-895A-29CA33F6C174}"/>
    <cellStyle name="Comma 2 5 3 7 3 4" xfId="9662" xr:uid="{C2AA348F-8F92-4F87-8A6B-DDAE16A220CE}"/>
    <cellStyle name="Comma 2 5 3 7 3 4 2" xfId="46170" xr:uid="{4CE9C127-31D7-4914-9980-DC2B60B750A3}"/>
    <cellStyle name="Comma 2 5 3 7 3 4 3" xfId="27916" xr:uid="{7B479327-2813-4CB2-BAFC-76B8A1F3AEF8}"/>
    <cellStyle name="Comma 2 5 3 7 3 5" xfId="6012" xr:uid="{24AA1383-4BED-48CB-8881-862ED50C43BD}"/>
    <cellStyle name="Comma 2 5 3 7 3 5 2" xfId="42520" xr:uid="{BF13AC46-DE2F-4BEF-995B-8B9C2000518A}"/>
    <cellStyle name="Comma 2 5 3 7 3 5 3" xfId="24266" xr:uid="{6453E034-2127-4122-A193-A58E4CD3F7F0}"/>
    <cellStyle name="Comma 2 5 3 7 3 6" xfId="38870" xr:uid="{AD67B95F-7B81-4522-A9B5-711C1A442E35}"/>
    <cellStyle name="Comma 2 5 3 7 3 7" xfId="20616" xr:uid="{6EC36B07-298D-45E6-A65E-DB1782E5E8C6}"/>
    <cellStyle name="Comma 2 5 3 7 4" xfId="1632" xr:uid="{A7E1DBFE-7249-419B-97A2-A41C32FD355F}"/>
    <cellStyle name="Comma 2 5 3 7 4 2" xfId="16232" xr:uid="{3D829512-3EB1-4F88-AAA7-F76C94791A44}"/>
    <cellStyle name="Comma 2 5 3 7 4 2 2" xfId="52740" xr:uid="{F224D98D-AE09-4963-BE1C-77E4F40FC58D}"/>
    <cellStyle name="Comma 2 5 3 7 4 2 3" xfId="34486" xr:uid="{E402BEC2-92DA-49AB-9A21-61F7B926060F}"/>
    <cellStyle name="Comma 2 5 3 7 4 3" xfId="12582" xr:uid="{2A8B0789-2015-4420-9860-01EBAEEAF046}"/>
    <cellStyle name="Comma 2 5 3 7 4 3 2" xfId="49090" xr:uid="{78A43C7C-0104-4984-B504-A65FBDC0E528}"/>
    <cellStyle name="Comma 2 5 3 7 4 3 3" xfId="30836" xr:uid="{D6F2D1E2-52E2-4920-82A8-28C155441968}"/>
    <cellStyle name="Comma 2 5 3 7 4 4" xfId="8932" xr:uid="{C3231E38-0BC9-4EC7-A02E-ED6C9DE597B6}"/>
    <cellStyle name="Comma 2 5 3 7 4 4 2" xfId="45440" xr:uid="{C350EC94-A3E8-4242-AA5F-9712773B00AE}"/>
    <cellStyle name="Comma 2 5 3 7 4 4 3" xfId="27186" xr:uid="{1D945F2C-60D7-4E8D-8FA1-B5B8E426DEB3}"/>
    <cellStyle name="Comma 2 5 3 7 4 5" xfId="5282" xr:uid="{4350923C-CA66-4AD0-9284-F08A4823264B}"/>
    <cellStyle name="Comma 2 5 3 7 4 5 2" xfId="41790" xr:uid="{CE5B610C-F006-476A-83D8-65EC37C18CCC}"/>
    <cellStyle name="Comma 2 5 3 7 4 5 3" xfId="23536" xr:uid="{3B9B88E9-B249-4EC0-9A29-183EB20C6645}"/>
    <cellStyle name="Comma 2 5 3 7 4 6" xfId="38140" xr:uid="{F988E017-7B32-44B9-92F5-6D0C17DEDB4C}"/>
    <cellStyle name="Comma 2 5 3 7 4 7" xfId="19886" xr:uid="{11501B00-CDD3-4904-A65C-47CC2C019622}"/>
    <cellStyle name="Comma 2 5 3 7 5" xfId="902" xr:uid="{CE2B4E8D-3017-4480-8B28-2C754CCC6E5C}"/>
    <cellStyle name="Comma 2 5 3 7 5 2" xfId="15502" xr:uid="{23ED0D16-D4F5-4DD9-BE99-9E62E6D5225B}"/>
    <cellStyle name="Comma 2 5 3 7 5 2 2" xfId="52010" xr:uid="{4403327E-60FC-42B1-B81F-8E79FA2661DF}"/>
    <cellStyle name="Comma 2 5 3 7 5 2 3" xfId="33756" xr:uid="{C840EA7B-A78C-4A61-9A8D-8324038889CA}"/>
    <cellStyle name="Comma 2 5 3 7 5 3" xfId="11852" xr:uid="{61DBA60D-2E64-412F-8D25-B32C634B6D39}"/>
    <cellStyle name="Comma 2 5 3 7 5 3 2" xfId="48360" xr:uid="{9580BB39-5C2F-4458-AE0E-A1E97CC15874}"/>
    <cellStyle name="Comma 2 5 3 7 5 3 3" xfId="30106" xr:uid="{21017CA8-D7BC-43B3-B5EB-ECF2DFEB40EB}"/>
    <cellStyle name="Comma 2 5 3 7 5 4" xfId="8202" xr:uid="{B6A964DD-58BC-4006-9BD9-E4A07B51A83C}"/>
    <cellStyle name="Comma 2 5 3 7 5 4 2" xfId="44710" xr:uid="{FCA05870-5DD5-4662-AA90-FCDB91CB8A5D}"/>
    <cellStyle name="Comma 2 5 3 7 5 4 3" xfId="26456" xr:uid="{576A29B3-8773-472A-897A-27BEB4C98F06}"/>
    <cellStyle name="Comma 2 5 3 7 5 5" xfId="4552" xr:uid="{6BB108D9-4726-4B55-8653-4182E7BEE0DE}"/>
    <cellStyle name="Comma 2 5 3 7 5 5 2" xfId="41060" xr:uid="{3AA51FD2-DEFD-4A8E-81F7-DD3CCA240850}"/>
    <cellStyle name="Comma 2 5 3 7 5 5 3" xfId="22806" xr:uid="{06B5D120-EBDF-40CF-A712-4F7E7376ACD7}"/>
    <cellStyle name="Comma 2 5 3 7 5 6" xfId="37410" xr:uid="{8DE927AE-FD1F-4AB5-871F-1F65D785FC94}"/>
    <cellStyle name="Comma 2 5 3 7 5 7" xfId="19156" xr:uid="{C915EFD7-1A58-4291-925D-12F6E07D240E}"/>
    <cellStyle name="Comma 2 5 3 7 6" xfId="14772" xr:uid="{A04B5FEE-4376-4262-ABA4-46A5BB812187}"/>
    <cellStyle name="Comma 2 5 3 7 6 2" xfId="51280" xr:uid="{B3BD66C2-1DB2-4DB9-8C6C-8A6641D36893}"/>
    <cellStyle name="Comma 2 5 3 7 6 3" xfId="33026" xr:uid="{8F90C15E-CD95-4CD9-AEC3-73F7DDD8E80F}"/>
    <cellStyle name="Comma 2 5 3 7 7" xfId="11122" xr:uid="{87D26870-9376-4A0A-AADC-8C6789F11509}"/>
    <cellStyle name="Comma 2 5 3 7 7 2" xfId="47630" xr:uid="{E0881112-84AC-4D6B-AC2F-DFF6361D737E}"/>
    <cellStyle name="Comma 2 5 3 7 7 3" xfId="29376" xr:uid="{B52F1D00-3FAE-46A8-A0E9-DB0335FAC769}"/>
    <cellStyle name="Comma 2 5 3 7 8" xfId="7472" xr:uid="{BB5059D7-546D-46F4-B5F0-129E02D620A3}"/>
    <cellStyle name="Comma 2 5 3 7 8 2" xfId="43980" xr:uid="{3C83846B-9253-40A0-BABD-D268287AF4CC}"/>
    <cellStyle name="Comma 2 5 3 7 8 3" xfId="25726" xr:uid="{09330556-BEF4-4D27-9C16-DDEBD62A29C6}"/>
    <cellStyle name="Comma 2 5 3 7 9" xfId="3822" xr:uid="{01BF1470-DF11-47BE-88A7-FFDBAC867772}"/>
    <cellStyle name="Comma 2 5 3 7 9 2" xfId="40330" xr:uid="{A46C8901-4DCC-4036-8C7F-4150E8634E94}"/>
    <cellStyle name="Comma 2 5 3 7 9 3" xfId="22076" xr:uid="{F08A49C5-BC51-414B-ABF1-377F58D90514}"/>
    <cellStyle name="Comma 2 5 3 8" xfId="2988" xr:uid="{2CCEE60A-CD8C-46C3-970D-072FB12FF8FC}"/>
    <cellStyle name="Comma 2 5 3 8 2" xfId="17588" xr:uid="{DFE2940A-F0BE-4E2C-B693-EC2E8A82E9CE}"/>
    <cellStyle name="Comma 2 5 3 8 2 2" xfId="54096" xr:uid="{6ACAF571-67D2-4525-8E4B-CFF13DD648C9}"/>
    <cellStyle name="Comma 2 5 3 8 2 3" xfId="35842" xr:uid="{3F4503AA-9318-4A3F-9D5F-003F0A556FA8}"/>
    <cellStyle name="Comma 2 5 3 8 3" xfId="13938" xr:uid="{7D7D8107-CF6C-462A-A944-1896A754DE36}"/>
    <cellStyle name="Comma 2 5 3 8 3 2" xfId="50446" xr:uid="{43E41959-6232-41FD-9738-606A6F174823}"/>
    <cellStyle name="Comma 2 5 3 8 3 3" xfId="32192" xr:uid="{618D3A3E-5D71-48F9-8697-F862A568A9F9}"/>
    <cellStyle name="Comma 2 5 3 8 4" xfId="10288" xr:uid="{045D2BC5-16C3-497F-A46F-AFA1F9764E69}"/>
    <cellStyle name="Comma 2 5 3 8 4 2" xfId="46796" xr:uid="{806F9B14-E54F-4194-B684-5BD629554A82}"/>
    <cellStyle name="Comma 2 5 3 8 4 3" xfId="28542" xr:uid="{F2F8709E-A3BE-49FF-99BD-7F414B1DDAAD}"/>
    <cellStyle name="Comma 2 5 3 8 5" xfId="6638" xr:uid="{F5513D15-40F5-43E5-8A58-F8D79009B3CC}"/>
    <cellStyle name="Comma 2 5 3 8 5 2" xfId="43146" xr:uid="{D5091560-566A-4595-86FF-26F1364EEB9D}"/>
    <cellStyle name="Comma 2 5 3 8 5 3" xfId="24892" xr:uid="{3F5AD95C-7C22-47C1-AFD3-CA835B37A82E}"/>
    <cellStyle name="Comma 2 5 3 8 6" xfId="39496" xr:uid="{9764B953-8D13-4451-88BE-8A41DF437B9E}"/>
    <cellStyle name="Comma 2 5 3 8 7" xfId="21242" xr:uid="{DD86AC18-6377-4F29-8D12-01B131BBB3BD}"/>
    <cellStyle name="Comma 2 5 3 9" xfId="2258" xr:uid="{F12A51E3-5EDE-4CCE-9758-E82B452EF9E0}"/>
    <cellStyle name="Comma 2 5 3 9 2" xfId="16858" xr:uid="{2A07C8C0-191F-40EC-BDDA-8D4B51BCFF2D}"/>
    <cellStyle name="Comma 2 5 3 9 2 2" xfId="53366" xr:uid="{2B2F16F6-E376-4A94-BC9D-FB70D59FBE45}"/>
    <cellStyle name="Comma 2 5 3 9 2 3" xfId="35112" xr:uid="{4408CADB-EEFB-4FFA-A49C-3DF0F876998D}"/>
    <cellStyle name="Comma 2 5 3 9 3" xfId="13208" xr:uid="{BB2BD8F9-7C7C-4755-8AB9-88A56B77B27E}"/>
    <cellStyle name="Comma 2 5 3 9 3 2" xfId="49716" xr:uid="{078FFF37-2A7C-488F-B4A6-FFB3088DF900}"/>
    <cellStyle name="Comma 2 5 3 9 3 3" xfId="31462" xr:uid="{8C135934-090F-418B-8853-066CB0F3350C}"/>
    <cellStyle name="Comma 2 5 3 9 4" xfId="9558" xr:uid="{07465B8B-B840-494D-9857-34280BB1C52E}"/>
    <cellStyle name="Comma 2 5 3 9 4 2" xfId="46066" xr:uid="{F9B90A05-AADF-4FC2-9FA2-58C3252F83E6}"/>
    <cellStyle name="Comma 2 5 3 9 4 3" xfId="27812" xr:uid="{0FE414DD-DE5D-4D4D-87AE-C1DEF46AFAFF}"/>
    <cellStyle name="Comma 2 5 3 9 5" xfId="5908" xr:uid="{2B6B24F3-4028-44E5-A7FE-A8C744126C77}"/>
    <cellStyle name="Comma 2 5 3 9 5 2" xfId="42416" xr:uid="{F98F7BE8-0D8E-4BAA-9527-D6252C9C3548}"/>
    <cellStyle name="Comma 2 5 3 9 5 3" xfId="24162" xr:uid="{21D38FB0-C9C5-4978-B75B-9DA47A4A19DC}"/>
    <cellStyle name="Comma 2 5 3 9 6" xfId="38766" xr:uid="{2AFB4E40-621D-4C2F-B61E-2396D0D1164B}"/>
    <cellStyle name="Comma 2 5 3 9 7" xfId="20512" xr:uid="{A12A632D-CAD4-41E5-92D1-F439FBE24A77}"/>
    <cellStyle name="Comma 2 5 4" xfId="660" xr:uid="{9B9A766B-BA7A-495A-802A-7228D6F752C8}"/>
    <cellStyle name="Comma 2 5 4 10" xfId="37168" xr:uid="{C9873CB9-56D6-4911-8161-5103880F4365}"/>
    <cellStyle name="Comma 2 5 4 11" xfId="18914" xr:uid="{447CEE3C-3E44-4C21-8D91-B80B95E4F60A}"/>
    <cellStyle name="Comma 2 5 4 2" xfId="3580" xr:uid="{815E7B5E-5035-4131-81DF-BE1F6AB21271}"/>
    <cellStyle name="Comma 2 5 4 2 2" xfId="18180" xr:uid="{C9C96EDF-5210-4334-BF9B-C1FCB748A28D}"/>
    <cellStyle name="Comma 2 5 4 2 2 2" xfId="54688" xr:uid="{95122059-4869-489B-9306-E3EFD5CA03C4}"/>
    <cellStyle name="Comma 2 5 4 2 2 3" xfId="36434" xr:uid="{7A1D21F7-54DA-44F9-BF53-9912304961A6}"/>
    <cellStyle name="Comma 2 5 4 2 3" xfId="14530" xr:uid="{8C78B719-A22C-453D-A992-1CF57F6C01AA}"/>
    <cellStyle name="Comma 2 5 4 2 3 2" xfId="51038" xr:uid="{06ED1A42-2960-49C5-9A47-33AECA5E9E61}"/>
    <cellStyle name="Comma 2 5 4 2 3 3" xfId="32784" xr:uid="{0892258F-32A8-4F56-8C53-04B794CE981C}"/>
    <cellStyle name="Comma 2 5 4 2 4" xfId="10880" xr:uid="{57917A90-CD67-4B36-B113-2F76A17FFF0B}"/>
    <cellStyle name="Comma 2 5 4 2 4 2" xfId="47388" xr:uid="{67E58923-26E0-4B08-BECD-15192B906300}"/>
    <cellStyle name="Comma 2 5 4 2 4 3" xfId="29134" xr:uid="{B6226CDA-2C3E-41C5-ADBC-0A8B2AB28593}"/>
    <cellStyle name="Comma 2 5 4 2 5" xfId="7230" xr:uid="{C757BEFB-873B-449A-85D3-A0E88786654B}"/>
    <cellStyle name="Comma 2 5 4 2 5 2" xfId="43738" xr:uid="{622CF195-42B9-4B5E-A52E-88A78865F381}"/>
    <cellStyle name="Comma 2 5 4 2 5 3" xfId="25484" xr:uid="{BFE48BC0-E6CE-45FD-ABB0-7BA9DFEE12DD}"/>
    <cellStyle name="Comma 2 5 4 2 6" xfId="40088" xr:uid="{EF7E6368-613A-4093-8BC9-B6AA30D25FB6}"/>
    <cellStyle name="Comma 2 5 4 2 7" xfId="21834" xr:uid="{85063C2F-9895-475E-BFD3-8BFE3CBA90F5}"/>
    <cellStyle name="Comma 2 5 4 3" xfId="2850" xr:uid="{9AB2C484-9C1C-4216-9117-5601745FDF81}"/>
    <cellStyle name="Comma 2 5 4 3 2" xfId="17450" xr:uid="{45854DBC-9A15-4DAE-AED1-DBB59BAEAA5A}"/>
    <cellStyle name="Comma 2 5 4 3 2 2" xfId="53958" xr:uid="{F69A5A34-10EA-47D9-AA8B-F85CE66A9EAC}"/>
    <cellStyle name="Comma 2 5 4 3 2 3" xfId="35704" xr:uid="{894007EF-1709-45CF-AA13-46F7D0CFC380}"/>
    <cellStyle name="Comma 2 5 4 3 3" xfId="13800" xr:uid="{04475804-925E-423C-9D97-8A3E3F7CB32D}"/>
    <cellStyle name="Comma 2 5 4 3 3 2" xfId="50308" xr:uid="{1D20E378-B06D-46B8-856E-A16389BF18F3}"/>
    <cellStyle name="Comma 2 5 4 3 3 3" xfId="32054" xr:uid="{EEAD96D7-F0C2-4192-BEFE-D7F415E2CF03}"/>
    <cellStyle name="Comma 2 5 4 3 4" xfId="10150" xr:uid="{72CF779C-BD51-48E6-828C-C09C187A5D24}"/>
    <cellStyle name="Comma 2 5 4 3 4 2" xfId="46658" xr:uid="{01B2BB89-DA6A-48C1-BD6E-FAC7942C382B}"/>
    <cellStyle name="Comma 2 5 4 3 4 3" xfId="28404" xr:uid="{BD849DB9-C256-42FC-A279-D15644FE4D34}"/>
    <cellStyle name="Comma 2 5 4 3 5" xfId="6500" xr:uid="{A20C5259-FFB2-47A9-8338-1DDD424905C6}"/>
    <cellStyle name="Comma 2 5 4 3 5 2" xfId="43008" xr:uid="{68523BEC-C3F3-40AD-912A-2F6600E3504B}"/>
    <cellStyle name="Comma 2 5 4 3 5 3" xfId="24754" xr:uid="{77E7C54D-2041-4407-ACB4-E6D4FF0352B3}"/>
    <cellStyle name="Comma 2 5 4 3 6" xfId="39358" xr:uid="{1386CABF-9DEA-4E0F-95DE-E80B4DA2F7CF}"/>
    <cellStyle name="Comma 2 5 4 3 7" xfId="21104" xr:uid="{5F9963CB-A7F5-4275-9513-36E254B7B43B}"/>
    <cellStyle name="Comma 2 5 4 4" xfId="2120" xr:uid="{2246CB1A-0349-45E1-9358-FF18330B85A0}"/>
    <cellStyle name="Comma 2 5 4 4 2" xfId="16720" xr:uid="{327BCB0A-D715-4441-A538-4ADFB727F8C2}"/>
    <cellStyle name="Comma 2 5 4 4 2 2" xfId="53228" xr:uid="{EBB9304C-5451-429C-9680-C89C74C733BF}"/>
    <cellStyle name="Comma 2 5 4 4 2 3" xfId="34974" xr:uid="{A7F53350-E0C5-44D4-A6E2-5F3B09C206BB}"/>
    <cellStyle name="Comma 2 5 4 4 3" xfId="13070" xr:uid="{6B293DEC-C0FB-44CB-8E42-8A0E23C6C061}"/>
    <cellStyle name="Comma 2 5 4 4 3 2" xfId="49578" xr:uid="{7FDD7C7F-7151-4141-9EBE-6A36C20A0D8B}"/>
    <cellStyle name="Comma 2 5 4 4 3 3" xfId="31324" xr:uid="{DE666CEE-CD06-49E6-9216-A56173B940F0}"/>
    <cellStyle name="Comma 2 5 4 4 4" xfId="9420" xr:uid="{DBDBD4D3-3FAE-4AC0-96C2-17D89D8FCA44}"/>
    <cellStyle name="Comma 2 5 4 4 4 2" xfId="45928" xr:uid="{7212EB6C-B6DD-4A54-9BE0-C34EABCE48FA}"/>
    <cellStyle name="Comma 2 5 4 4 4 3" xfId="27674" xr:uid="{EDE333C4-AC1A-4DE9-8D42-FAC698C141DE}"/>
    <cellStyle name="Comma 2 5 4 4 5" xfId="5770" xr:uid="{9562FBEE-B0CA-480B-A4AD-5DE33D6F7964}"/>
    <cellStyle name="Comma 2 5 4 4 5 2" xfId="42278" xr:uid="{E63D829A-8B00-4C36-848B-AB510B4A1F97}"/>
    <cellStyle name="Comma 2 5 4 4 5 3" xfId="24024" xr:uid="{38508568-4BDD-45B2-9256-AD2EF0123541}"/>
    <cellStyle name="Comma 2 5 4 4 6" xfId="38628" xr:uid="{9D4260EA-9B13-46B5-A65C-A342C9FC65D0}"/>
    <cellStyle name="Comma 2 5 4 4 7" xfId="20374" xr:uid="{D5071031-C8E1-410F-855F-65937CCFF6C9}"/>
    <cellStyle name="Comma 2 5 4 5" xfId="1390" xr:uid="{76D02FCA-0FAB-40AC-BDA5-22EAC399841F}"/>
    <cellStyle name="Comma 2 5 4 5 2" xfId="15990" xr:uid="{B7906082-95EA-406E-BE46-9849328FD402}"/>
    <cellStyle name="Comma 2 5 4 5 2 2" xfId="52498" xr:uid="{F975C642-800A-4171-8374-6EDB94777150}"/>
    <cellStyle name="Comma 2 5 4 5 2 3" xfId="34244" xr:uid="{CB72EA4C-02A5-4FD3-B98A-2BEB2D88A2D9}"/>
    <cellStyle name="Comma 2 5 4 5 3" xfId="12340" xr:uid="{F935730F-C3ED-4B31-BB61-08CB75BC6676}"/>
    <cellStyle name="Comma 2 5 4 5 3 2" xfId="48848" xr:uid="{36716337-DF66-4BCC-9B56-EAF0DB9F6A69}"/>
    <cellStyle name="Comma 2 5 4 5 3 3" xfId="30594" xr:uid="{1766E7F7-E064-45A2-B0EF-01F4B42177C1}"/>
    <cellStyle name="Comma 2 5 4 5 4" xfId="8690" xr:uid="{20D8DEF0-9B02-4854-B4B0-8592A4250F43}"/>
    <cellStyle name="Comma 2 5 4 5 4 2" xfId="45198" xr:uid="{DBD24C31-3BF5-44C5-A278-0FC59E8A8E3C}"/>
    <cellStyle name="Comma 2 5 4 5 4 3" xfId="26944" xr:uid="{C17958F5-96B7-488F-9DF2-804F4937A91A}"/>
    <cellStyle name="Comma 2 5 4 5 5" xfId="5040" xr:uid="{F0822BFB-B074-4739-975D-4A1358DF4174}"/>
    <cellStyle name="Comma 2 5 4 5 5 2" xfId="41548" xr:uid="{3978D8A4-FDF6-488C-8F9A-2091FE008DF9}"/>
    <cellStyle name="Comma 2 5 4 5 5 3" xfId="23294" xr:uid="{6B76D59E-0EBD-40DA-9F92-8B4320473E82}"/>
    <cellStyle name="Comma 2 5 4 5 6" xfId="37898" xr:uid="{4017A105-CB38-44CD-9E57-CC6ED1EF396D}"/>
    <cellStyle name="Comma 2 5 4 5 7" xfId="19644" xr:uid="{C58C2E72-DBAF-4CED-82ED-AB6C47333536}"/>
    <cellStyle name="Comma 2 5 4 6" xfId="15260" xr:uid="{A560AC6B-B090-420A-AE9F-ECFD9735247E}"/>
    <cellStyle name="Comma 2 5 4 6 2" xfId="51768" xr:uid="{4A7564B0-2ADC-49F7-8089-97D968361741}"/>
    <cellStyle name="Comma 2 5 4 6 3" xfId="33514" xr:uid="{1AF79771-FF86-4BB9-A2F7-8E119AD46332}"/>
    <cellStyle name="Comma 2 5 4 7" xfId="11610" xr:uid="{244229C6-6712-46DA-87F7-29A699C32CCD}"/>
    <cellStyle name="Comma 2 5 4 7 2" xfId="48118" xr:uid="{ADE5D7A6-7A32-4A7D-B103-A89C57F60B5E}"/>
    <cellStyle name="Comma 2 5 4 7 3" xfId="29864" xr:uid="{A08872B2-0B6E-4E0F-A648-28A42EF51309}"/>
    <cellStyle name="Comma 2 5 4 8" xfId="7960" xr:uid="{5E23DBF6-DD9B-4F5B-A044-D097B7F6C7C1}"/>
    <cellStyle name="Comma 2 5 4 8 2" xfId="44468" xr:uid="{18C9552E-786D-4594-873D-1F6BA0A20E5C}"/>
    <cellStyle name="Comma 2 5 4 8 3" xfId="26214" xr:uid="{3E27AFF4-9D23-4773-806C-6EED067C61B3}"/>
    <cellStyle name="Comma 2 5 4 9" xfId="4310" xr:uid="{823289F3-BFFF-451C-806F-CD2EFBC3B563}"/>
    <cellStyle name="Comma 2 5 4 9 2" xfId="40818" xr:uid="{CD4CD7FD-1C76-49E9-AA7B-3C0F26E673D1}"/>
    <cellStyle name="Comma 2 5 4 9 3" xfId="22564" xr:uid="{EA49581D-22C8-464A-AA09-70A39431EFD0}"/>
    <cellStyle name="Comma 2 5 5" xfId="556" xr:uid="{C69C125D-2CCA-402B-82A1-EB5DF26E1CB1}"/>
    <cellStyle name="Comma 2 5 5 10" xfId="37064" xr:uid="{97EEF428-907C-486A-A2E0-6745AFD2DDCD}"/>
    <cellStyle name="Comma 2 5 5 11" xfId="18810" xr:uid="{80FF83FF-B7F3-4F04-8CA2-5490A4B30887}"/>
    <cellStyle name="Comma 2 5 5 2" xfId="3476" xr:uid="{99C555A0-1895-419B-9C34-C39B77819FBD}"/>
    <cellStyle name="Comma 2 5 5 2 2" xfId="18076" xr:uid="{EA68C235-F96A-4C7A-B9EE-83DAD50BE73E}"/>
    <cellStyle name="Comma 2 5 5 2 2 2" xfId="54584" xr:uid="{AF2BB94A-2978-4258-B58F-FEE33EC6FF35}"/>
    <cellStyle name="Comma 2 5 5 2 2 3" xfId="36330" xr:uid="{465DD57F-E0E8-4621-9B39-AB4AC75F8312}"/>
    <cellStyle name="Comma 2 5 5 2 3" xfId="14426" xr:uid="{B383B6E6-B81C-4291-9D93-40B0D44B8B0C}"/>
    <cellStyle name="Comma 2 5 5 2 3 2" xfId="50934" xr:uid="{6A25E54F-AE10-40F7-B0F9-EC5B8CA1695C}"/>
    <cellStyle name="Comma 2 5 5 2 3 3" xfId="32680" xr:uid="{8FB027AD-63FF-4031-B7BE-D17915514E47}"/>
    <cellStyle name="Comma 2 5 5 2 4" xfId="10776" xr:uid="{32FAF52C-8ED2-44DC-A01E-E027D4170BD9}"/>
    <cellStyle name="Comma 2 5 5 2 4 2" xfId="47284" xr:uid="{BD4C22AC-6145-496D-86CF-DE854EE1E314}"/>
    <cellStyle name="Comma 2 5 5 2 4 3" xfId="29030" xr:uid="{EDB13D34-56D1-4B0E-8297-FC202F9538AE}"/>
    <cellStyle name="Comma 2 5 5 2 5" xfId="7126" xr:uid="{3FB5411E-FA37-4431-932C-58850BBDE16C}"/>
    <cellStyle name="Comma 2 5 5 2 5 2" xfId="43634" xr:uid="{ED5A1281-7861-45ED-ADDB-A06BCAB9F6EF}"/>
    <cellStyle name="Comma 2 5 5 2 5 3" xfId="25380" xr:uid="{3E859FEB-49AD-48E2-A5AC-94FC5FFF15CA}"/>
    <cellStyle name="Comma 2 5 5 2 6" xfId="39984" xr:uid="{7035F989-017C-45E1-92CD-3E491D25295F}"/>
    <cellStyle name="Comma 2 5 5 2 7" xfId="21730" xr:uid="{C3C430C5-0C36-44BD-B7EA-C480F91DD6AA}"/>
    <cellStyle name="Comma 2 5 5 3" xfId="2746" xr:uid="{CDA55C0A-B17F-40BE-B47F-BADED8C2E6A4}"/>
    <cellStyle name="Comma 2 5 5 3 2" xfId="17346" xr:uid="{7E764F6C-ED5A-47A0-B172-D6D4BC40259B}"/>
    <cellStyle name="Comma 2 5 5 3 2 2" xfId="53854" xr:uid="{9F89DDA9-546F-4BAE-B27B-CA4737EEE19A}"/>
    <cellStyle name="Comma 2 5 5 3 2 3" xfId="35600" xr:uid="{547984B3-235B-488B-AC88-8506BEC88C38}"/>
    <cellStyle name="Comma 2 5 5 3 3" xfId="13696" xr:uid="{795897F6-2C48-47EE-9D38-A3F0CF44B5AC}"/>
    <cellStyle name="Comma 2 5 5 3 3 2" xfId="50204" xr:uid="{5FD83E15-FA2A-4A85-A0B3-F9DB1EE998E1}"/>
    <cellStyle name="Comma 2 5 5 3 3 3" xfId="31950" xr:uid="{F978DA68-84B8-42E7-AF44-F7ADCA0E5FED}"/>
    <cellStyle name="Comma 2 5 5 3 4" xfId="10046" xr:uid="{B721CF32-764D-4B9C-9712-34970439AF92}"/>
    <cellStyle name="Comma 2 5 5 3 4 2" xfId="46554" xr:uid="{10D5399E-A282-45D1-82EC-5704D16503AA}"/>
    <cellStyle name="Comma 2 5 5 3 4 3" xfId="28300" xr:uid="{425B8BF9-235A-44E5-A5BF-5815AFEC9C7C}"/>
    <cellStyle name="Comma 2 5 5 3 5" xfId="6396" xr:uid="{17390BF9-E47B-4D69-A13D-CF9D9672FBAA}"/>
    <cellStyle name="Comma 2 5 5 3 5 2" xfId="42904" xr:uid="{E05B1F73-4C20-43B4-8144-F4D6C6E6CCB1}"/>
    <cellStyle name="Comma 2 5 5 3 5 3" xfId="24650" xr:uid="{254B3CFC-5897-411B-91D5-1D373F2AC4EF}"/>
    <cellStyle name="Comma 2 5 5 3 6" xfId="39254" xr:uid="{961F9CF2-C018-4239-8DAB-25866A1B0AE1}"/>
    <cellStyle name="Comma 2 5 5 3 7" xfId="21000" xr:uid="{2C02EBE4-6C04-49E1-A15A-5A2D66BD5CE0}"/>
    <cellStyle name="Comma 2 5 5 4" xfId="2016" xr:uid="{7EC9817A-5D17-46C8-AA6C-B4BFC9F1B048}"/>
    <cellStyle name="Comma 2 5 5 4 2" xfId="16616" xr:uid="{A11CD43D-C4CA-49C1-96BF-D6ED1EC15725}"/>
    <cellStyle name="Comma 2 5 5 4 2 2" xfId="53124" xr:uid="{405ABDAB-F069-4132-907A-8348E49D2BA6}"/>
    <cellStyle name="Comma 2 5 5 4 2 3" xfId="34870" xr:uid="{5A2FE61F-75FC-47EE-A5F7-67C77DFEB919}"/>
    <cellStyle name="Comma 2 5 5 4 3" xfId="12966" xr:uid="{7EFCE49A-5518-4D33-8E10-8312AD494377}"/>
    <cellStyle name="Comma 2 5 5 4 3 2" xfId="49474" xr:uid="{EA2E3C1D-43A5-4BDA-AED6-94522307B3B9}"/>
    <cellStyle name="Comma 2 5 5 4 3 3" xfId="31220" xr:uid="{CB4238EB-F4AF-4818-86A6-D45929E5207B}"/>
    <cellStyle name="Comma 2 5 5 4 4" xfId="9316" xr:uid="{1C05DFFC-8A32-433E-8D46-16B6E0597F1B}"/>
    <cellStyle name="Comma 2 5 5 4 4 2" xfId="45824" xr:uid="{03EA1DE6-F671-46FE-8CDC-059103E74B1E}"/>
    <cellStyle name="Comma 2 5 5 4 4 3" xfId="27570" xr:uid="{AFF329FE-879F-491C-95E6-DD526C357A9A}"/>
    <cellStyle name="Comma 2 5 5 4 5" xfId="5666" xr:uid="{583BBA7A-6BF9-449D-B661-5CD5306060F7}"/>
    <cellStyle name="Comma 2 5 5 4 5 2" xfId="42174" xr:uid="{EBBEA18B-F530-43BF-A7D2-04A82D66EAAB}"/>
    <cellStyle name="Comma 2 5 5 4 5 3" xfId="23920" xr:uid="{20DD8BF3-63ED-4896-AD20-290F3426A9F1}"/>
    <cellStyle name="Comma 2 5 5 4 6" xfId="38524" xr:uid="{6D3158D2-469B-4AC4-809B-0691A5D0B224}"/>
    <cellStyle name="Comma 2 5 5 4 7" xfId="20270" xr:uid="{D576E8FB-4AA1-437A-89F8-BE0E91FAF873}"/>
    <cellStyle name="Comma 2 5 5 5" xfId="1286" xr:uid="{70BC1321-06AC-4AD8-9D69-E43B6D9C98F1}"/>
    <cellStyle name="Comma 2 5 5 5 2" xfId="15886" xr:uid="{D5069F31-D851-4D50-83F3-BDBF073C53B2}"/>
    <cellStyle name="Comma 2 5 5 5 2 2" xfId="52394" xr:uid="{7B6F588B-15FE-4AC7-BEE9-7B8589097ECD}"/>
    <cellStyle name="Comma 2 5 5 5 2 3" xfId="34140" xr:uid="{AC939BB7-0E1E-4B86-80EE-B93252B46731}"/>
    <cellStyle name="Comma 2 5 5 5 3" xfId="12236" xr:uid="{697521B3-F956-452D-A3F7-74880201E1AE}"/>
    <cellStyle name="Comma 2 5 5 5 3 2" xfId="48744" xr:uid="{3FD63740-F3CC-47C9-8C3D-C516E379673F}"/>
    <cellStyle name="Comma 2 5 5 5 3 3" xfId="30490" xr:uid="{548839F4-2E92-441F-8088-3B9C65EC0D9C}"/>
    <cellStyle name="Comma 2 5 5 5 4" xfId="8586" xr:uid="{1657403C-25F9-448F-B4A4-D622F622AF5B}"/>
    <cellStyle name="Comma 2 5 5 5 4 2" xfId="45094" xr:uid="{C9B2B58D-4189-434E-AC96-BF48441F7752}"/>
    <cellStyle name="Comma 2 5 5 5 4 3" xfId="26840" xr:uid="{31D36891-66A3-444E-A347-281BCF1BEDDD}"/>
    <cellStyle name="Comma 2 5 5 5 5" xfId="4936" xr:uid="{F5A761F0-7B56-4F6D-81D1-99C72AFC8613}"/>
    <cellStyle name="Comma 2 5 5 5 5 2" xfId="41444" xr:uid="{7EC5630B-6840-46F8-9DAF-674004FD9F46}"/>
    <cellStyle name="Comma 2 5 5 5 5 3" xfId="23190" xr:uid="{D8A766F7-42B6-49FD-8068-2307DEDE889E}"/>
    <cellStyle name="Comma 2 5 5 5 6" xfId="37794" xr:uid="{626DF28C-92EC-48F4-879F-3979FEAFFEB8}"/>
    <cellStyle name="Comma 2 5 5 5 7" xfId="19540" xr:uid="{5603939F-0867-48D5-9149-32320DE8E8DF}"/>
    <cellStyle name="Comma 2 5 5 6" xfId="15156" xr:uid="{B3936D37-01EA-479D-B25C-C3892B161335}"/>
    <cellStyle name="Comma 2 5 5 6 2" xfId="51664" xr:uid="{C37B39DA-3982-447B-A293-51AFD751196B}"/>
    <cellStyle name="Comma 2 5 5 6 3" xfId="33410" xr:uid="{9EC7A64E-43B5-4F2E-9796-FD9D6F249C72}"/>
    <cellStyle name="Comma 2 5 5 7" xfId="11506" xr:uid="{62CF1AC5-1B5C-4CC3-A659-D656074AE862}"/>
    <cellStyle name="Comma 2 5 5 7 2" xfId="48014" xr:uid="{77407879-1562-423E-A7A6-254A4FAB8C9F}"/>
    <cellStyle name="Comma 2 5 5 7 3" xfId="29760" xr:uid="{7FF39E07-6DC9-4A47-909D-4A180B8D9F50}"/>
    <cellStyle name="Comma 2 5 5 8" xfId="7856" xr:uid="{8216E1BF-805D-4DEC-8748-3C70674D06C1}"/>
    <cellStyle name="Comma 2 5 5 8 2" xfId="44364" xr:uid="{9AFF8726-07F7-4719-BC61-CD705A90A96B}"/>
    <cellStyle name="Comma 2 5 5 8 3" xfId="26110" xr:uid="{207952A2-4A9A-4E44-A8CF-3428FCBB33EA}"/>
    <cellStyle name="Comma 2 5 5 9" xfId="4206" xr:uid="{9D309B0D-1D50-48FF-AAD6-1FBD9E620CBC}"/>
    <cellStyle name="Comma 2 5 5 9 2" xfId="40714" xr:uid="{E5F7B279-C44C-4D01-AC74-B7E62720E7A1}"/>
    <cellStyle name="Comma 2 5 5 9 3" xfId="22460" xr:uid="{64323769-EDBC-44D5-911E-B6F530B20FBF}"/>
    <cellStyle name="Comma 2 5 6" xfId="452" xr:uid="{B446DD1A-23E6-4006-9196-4960D6E3EF20}"/>
    <cellStyle name="Comma 2 5 6 10" xfId="36960" xr:uid="{316EE7DA-37E3-4555-B98F-AA8AAC9641A6}"/>
    <cellStyle name="Comma 2 5 6 11" xfId="18706" xr:uid="{5977399A-323A-435F-8439-C82F8EC6235A}"/>
    <cellStyle name="Comma 2 5 6 2" xfId="3372" xr:uid="{F60F7B40-BCCD-4B27-9EA4-4217D1163CB1}"/>
    <cellStyle name="Comma 2 5 6 2 2" xfId="17972" xr:uid="{7D45F136-6CEB-49BE-9FE0-6B64084634C1}"/>
    <cellStyle name="Comma 2 5 6 2 2 2" xfId="54480" xr:uid="{FBF220AD-DB0D-42FE-B1AC-D2DE80900BC4}"/>
    <cellStyle name="Comma 2 5 6 2 2 3" xfId="36226" xr:uid="{4725EA67-FC79-40C9-B85E-31D664B9955B}"/>
    <cellStyle name="Comma 2 5 6 2 3" xfId="14322" xr:uid="{B106B227-6EEE-4C84-B109-F0EF2B5C4C03}"/>
    <cellStyle name="Comma 2 5 6 2 3 2" xfId="50830" xr:uid="{522F0FA2-B050-4679-8FFF-796E3B48543F}"/>
    <cellStyle name="Comma 2 5 6 2 3 3" xfId="32576" xr:uid="{ADF35E94-81D2-47DA-B84E-83795C4BEBC9}"/>
    <cellStyle name="Comma 2 5 6 2 4" xfId="10672" xr:uid="{83A7DBAC-EFF3-46DB-8B1B-8E77F74ACD83}"/>
    <cellStyle name="Comma 2 5 6 2 4 2" xfId="47180" xr:uid="{7335D757-4C5C-48F7-A937-B63781B3B892}"/>
    <cellStyle name="Comma 2 5 6 2 4 3" xfId="28926" xr:uid="{7775074E-100B-4E02-BF7E-B5D18F7584A3}"/>
    <cellStyle name="Comma 2 5 6 2 5" xfId="7022" xr:uid="{3BD77224-6365-4E95-A242-C27EBCCDAC84}"/>
    <cellStyle name="Comma 2 5 6 2 5 2" xfId="43530" xr:uid="{70D65AD9-5B49-4310-8E01-3EBC886CA256}"/>
    <cellStyle name="Comma 2 5 6 2 5 3" xfId="25276" xr:uid="{F6F9DBF9-1B13-42E4-81AE-B6318544CD5F}"/>
    <cellStyle name="Comma 2 5 6 2 6" xfId="39880" xr:uid="{67B8A35E-1A80-453D-B4AB-CD669B575052}"/>
    <cellStyle name="Comma 2 5 6 2 7" xfId="21626" xr:uid="{DAB8E2AD-A45A-4788-BE77-521666255BCE}"/>
    <cellStyle name="Comma 2 5 6 3" xfId="2642" xr:uid="{4BDDD64E-849B-4027-B34F-24D28A5BC965}"/>
    <cellStyle name="Comma 2 5 6 3 2" xfId="17242" xr:uid="{50155C0E-FE55-4A4E-8782-3BB8F78D697F}"/>
    <cellStyle name="Comma 2 5 6 3 2 2" xfId="53750" xr:uid="{9D6922E8-EA5F-4618-9C38-20F1B0C73AC1}"/>
    <cellStyle name="Comma 2 5 6 3 2 3" xfId="35496" xr:uid="{5D42C287-FFBD-4EBB-A3C2-57BFD9BBA2C9}"/>
    <cellStyle name="Comma 2 5 6 3 3" xfId="13592" xr:uid="{241DD7C3-26EC-4108-9059-FAC33477030C}"/>
    <cellStyle name="Comma 2 5 6 3 3 2" xfId="50100" xr:uid="{E23D4316-128B-4A4C-AD2A-71584EBCD2B8}"/>
    <cellStyle name="Comma 2 5 6 3 3 3" xfId="31846" xr:uid="{74F7E591-1EE1-4D2B-A574-3982900FDBFC}"/>
    <cellStyle name="Comma 2 5 6 3 4" xfId="9942" xr:uid="{D900D8A9-5A43-4819-BA64-7BA35B853929}"/>
    <cellStyle name="Comma 2 5 6 3 4 2" xfId="46450" xr:uid="{64A9ED40-0CE1-4E7E-AF49-CA0A7A8907B8}"/>
    <cellStyle name="Comma 2 5 6 3 4 3" xfId="28196" xr:uid="{C29616E2-84E0-4332-9EE4-14A8162C31E1}"/>
    <cellStyle name="Comma 2 5 6 3 5" xfId="6292" xr:uid="{F527C1B8-E9B8-40D2-AC50-3A6CD78EA9F3}"/>
    <cellStyle name="Comma 2 5 6 3 5 2" xfId="42800" xr:uid="{9476777C-0CED-4FF3-B546-E8138E43ADB0}"/>
    <cellStyle name="Comma 2 5 6 3 5 3" xfId="24546" xr:uid="{D826BFA7-5475-47ED-8E08-C27617E4212D}"/>
    <cellStyle name="Comma 2 5 6 3 6" xfId="39150" xr:uid="{82A9138C-97A6-4DBC-B87B-262B1728D8DE}"/>
    <cellStyle name="Comma 2 5 6 3 7" xfId="20896" xr:uid="{B1492D9D-8565-4A1D-B60F-370CDA532069}"/>
    <cellStyle name="Comma 2 5 6 4" xfId="1912" xr:uid="{E40F6066-CF93-4DFA-811B-41C17CB14ECB}"/>
    <cellStyle name="Comma 2 5 6 4 2" xfId="16512" xr:uid="{32B690D6-5459-4F7F-8B10-93004F18AE2C}"/>
    <cellStyle name="Comma 2 5 6 4 2 2" xfId="53020" xr:uid="{06AEA8F4-45D2-4184-B9E7-E19E4789800B}"/>
    <cellStyle name="Comma 2 5 6 4 2 3" xfId="34766" xr:uid="{418D50C0-8A73-4D11-B80A-B59DA1EB8A70}"/>
    <cellStyle name="Comma 2 5 6 4 3" xfId="12862" xr:uid="{5DDF7580-9066-41DF-ADFC-4F3AD400AD25}"/>
    <cellStyle name="Comma 2 5 6 4 3 2" xfId="49370" xr:uid="{BBCE3D2B-2C2C-4C9D-B321-39250F9D21A1}"/>
    <cellStyle name="Comma 2 5 6 4 3 3" xfId="31116" xr:uid="{32C442A8-1B1F-4BEE-A241-014BA114C680}"/>
    <cellStyle name="Comma 2 5 6 4 4" xfId="9212" xr:uid="{720DB6E0-9F4C-43E6-9E86-2A25F5F95079}"/>
    <cellStyle name="Comma 2 5 6 4 4 2" xfId="45720" xr:uid="{8325B474-6AF9-4D00-9EAE-9B3550C8244C}"/>
    <cellStyle name="Comma 2 5 6 4 4 3" xfId="27466" xr:uid="{FAA4835C-FDE2-4478-AB6E-5555EE00DCF5}"/>
    <cellStyle name="Comma 2 5 6 4 5" xfId="5562" xr:uid="{66CD0C84-95C6-409B-8655-E97316F8D725}"/>
    <cellStyle name="Comma 2 5 6 4 5 2" xfId="42070" xr:uid="{14770672-0956-4B98-A933-AF0DCBC084E3}"/>
    <cellStyle name="Comma 2 5 6 4 5 3" xfId="23816" xr:uid="{D9225B1F-F775-407D-84A1-4F8C34210D31}"/>
    <cellStyle name="Comma 2 5 6 4 6" xfId="38420" xr:uid="{BAF39E01-9ABB-47CF-A28E-449CE0E04893}"/>
    <cellStyle name="Comma 2 5 6 4 7" xfId="20166" xr:uid="{FD94339D-C09E-4862-A643-4D73476C40D5}"/>
    <cellStyle name="Comma 2 5 6 5" xfId="1182" xr:uid="{B034BAB4-32F2-4917-9271-F3A782D368DB}"/>
    <cellStyle name="Comma 2 5 6 5 2" xfId="15782" xr:uid="{16223F55-1505-4512-B3B1-3756A4050572}"/>
    <cellStyle name="Comma 2 5 6 5 2 2" xfId="52290" xr:uid="{F9C73C20-F98F-451F-A454-076A73F5FA83}"/>
    <cellStyle name="Comma 2 5 6 5 2 3" xfId="34036" xr:uid="{A6091B73-D53C-4A61-A759-3EBDC0EE9777}"/>
    <cellStyle name="Comma 2 5 6 5 3" xfId="12132" xr:uid="{FCCCFD07-3A08-4351-B2B3-6A53964EC6C4}"/>
    <cellStyle name="Comma 2 5 6 5 3 2" xfId="48640" xr:uid="{85483F24-1A51-4FC7-8750-CABC17F061E1}"/>
    <cellStyle name="Comma 2 5 6 5 3 3" xfId="30386" xr:uid="{F2D327D0-8B7B-4635-9F03-97C3F27E60AF}"/>
    <cellStyle name="Comma 2 5 6 5 4" xfId="8482" xr:uid="{4BADCDBF-0F07-4B5B-97A1-F62D8794D7F0}"/>
    <cellStyle name="Comma 2 5 6 5 4 2" xfId="44990" xr:uid="{E8AB2071-8835-4A57-9554-7E1B8FF0AAEF}"/>
    <cellStyle name="Comma 2 5 6 5 4 3" xfId="26736" xr:uid="{823651E2-6FC0-4308-AD2F-986716D3C26C}"/>
    <cellStyle name="Comma 2 5 6 5 5" xfId="4832" xr:uid="{EABB5000-1D8F-435A-8D87-D17B21A43ED4}"/>
    <cellStyle name="Comma 2 5 6 5 5 2" xfId="41340" xr:uid="{BC5F5644-275E-4B41-8F8D-E3753C11A570}"/>
    <cellStyle name="Comma 2 5 6 5 5 3" xfId="23086" xr:uid="{19FCA876-642B-46AE-A2F0-A226DA5EE512}"/>
    <cellStyle name="Comma 2 5 6 5 6" xfId="37690" xr:uid="{FF9A8765-E770-460C-88E5-C0C8E48D57FF}"/>
    <cellStyle name="Comma 2 5 6 5 7" xfId="19436" xr:uid="{767F60A9-DC41-47FC-B24A-F59E68823313}"/>
    <cellStyle name="Comma 2 5 6 6" xfId="15052" xr:uid="{E5A3B2C3-F8C1-4A0F-9D1F-9C3E5DF62A49}"/>
    <cellStyle name="Comma 2 5 6 6 2" xfId="51560" xr:uid="{2FD3547D-6818-42A1-B33D-3748B1723AB7}"/>
    <cellStyle name="Comma 2 5 6 6 3" xfId="33306" xr:uid="{F448AAC3-E079-4960-ACF2-4DD274D11F60}"/>
    <cellStyle name="Comma 2 5 6 7" xfId="11402" xr:uid="{DAF5E032-40B6-45B9-8B9F-B0BD53C4AAF3}"/>
    <cellStyle name="Comma 2 5 6 7 2" xfId="47910" xr:uid="{4B9877B1-FCA5-4D34-90EF-38D835CED3C7}"/>
    <cellStyle name="Comma 2 5 6 7 3" xfId="29656" xr:uid="{D0FE3694-26FA-420F-A19B-045D1842081B}"/>
    <cellStyle name="Comma 2 5 6 8" xfId="7752" xr:uid="{0982FCF1-824F-4570-BA60-B215E24E004E}"/>
    <cellStyle name="Comma 2 5 6 8 2" xfId="44260" xr:uid="{317A03DA-198B-4D81-9395-053C522EA2F6}"/>
    <cellStyle name="Comma 2 5 6 8 3" xfId="26006" xr:uid="{D36590CB-5E43-4DDA-91A5-4A1D57A79121}"/>
    <cellStyle name="Comma 2 5 6 9" xfId="4102" xr:uid="{2CB99993-A185-47BC-8AEC-A0C2787A942C}"/>
    <cellStyle name="Comma 2 5 6 9 2" xfId="40610" xr:uid="{9FFB3B94-88E2-40F9-8E4A-5A1A75E801B2}"/>
    <cellStyle name="Comma 2 5 6 9 3" xfId="22356" xr:uid="{42123523-A9AA-4285-BB84-BBF3EA72440D}"/>
    <cellStyle name="Comma 2 5 7" xfId="348" xr:uid="{0C24FB8B-A4F8-4216-B6D3-2ECD3366A410}"/>
    <cellStyle name="Comma 2 5 7 10" xfId="36856" xr:uid="{AEAA57D7-0973-44AC-A84A-B944F16FEC1F}"/>
    <cellStyle name="Comma 2 5 7 11" xfId="18602" xr:uid="{7FDFF55B-E44F-4123-989B-772F1283F119}"/>
    <cellStyle name="Comma 2 5 7 2" xfId="3268" xr:uid="{27EC0CD6-BF9B-4FBA-BAD0-73AACD6FEB77}"/>
    <cellStyle name="Comma 2 5 7 2 2" xfId="17868" xr:uid="{77F1BEBC-E798-4046-B6F8-DDC8823718DB}"/>
    <cellStyle name="Comma 2 5 7 2 2 2" xfId="54376" xr:uid="{4BBA1708-839B-4E8B-9A35-30308C0FF808}"/>
    <cellStyle name="Comma 2 5 7 2 2 3" xfId="36122" xr:uid="{DFE21175-67DF-4402-97F0-06D7224E20DE}"/>
    <cellStyle name="Comma 2 5 7 2 3" xfId="14218" xr:uid="{9E123B0F-B19B-45E6-B85C-677F71278D9A}"/>
    <cellStyle name="Comma 2 5 7 2 3 2" xfId="50726" xr:uid="{8803F658-D90E-4099-BBAA-32F1C18EAC75}"/>
    <cellStyle name="Comma 2 5 7 2 3 3" xfId="32472" xr:uid="{2A2A1447-7277-4771-933D-5C880AD1A08E}"/>
    <cellStyle name="Comma 2 5 7 2 4" xfId="10568" xr:uid="{23C054EF-E089-4774-88A8-4247D600B4B1}"/>
    <cellStyle name="Comma 2 5 7 2 4 2" xfId="47076" xr:uid="{9BCD59DF-32B9-4FDD-A1B0-94CF1E34F894}"/>
    <cellStyle name="Comma 2 5 7 2 4 3" xfId="28822" xr:uid="{E20C1D9D-0030-4CAC-99C7-39DD921704ED}"/>
    <cellStyle name="Comma 2 5 7 2 5" xfId="6918" xr:uid="{7EDEF12B-CEDA-4A8F-B1C5-E4D175957588}"/>
    <cellStyle name="Comma 2 5 7 2 5 2" xfId="43426" xr:uid="{2A294578-0593-4463-90ED-85FDD52D3DEF}"/>
    <cellStyle name="Comma 2 5 7 2 5 3" xfId="25172" xr:uid="{EA032504-A56F-401E-9E5D-7CD1F9EE0AE6}"/>
    <cellStyle name="Comma 2 5 7 2 6" xfId="39776" xr:uid="{6CFE7EAB-4BF1-4FA1-9CE5-90E971856313}"/>
    <cellStyle name="Comma 2 5 7 2 7" xfId="21522" xr:uid="{1D39C29C-0E58-43D1-95A4-628AF08F3F84}"/>
    <cellStyle name="Comma 2 5 7 3" xfId="2538" xr:uid="{03B3C31C-CF72-4AD6-8BAA-CAAE2D5FBE1B}"/>
    <cellStyle name="Comma 2 5 7 3 2" xfId="17138" xr:uid="{38A444F9-F9F7-4FAE-B4C1-53A81664673E}"/>
    <cellStyle name="Comma 2 5 7 3 2 2" xfId="53646" xr:uid="{AA3E10C3-348A-4554-9118-797F82340A89}"/>
    <cellStyle name="Comma 2 5 7 3 2 3" xfId="35392" xr:uid="{EC31CE97-D1B4-44E3-A758-9CB1F73353F4}"/>
    <cellStyle name="Comma 2 5 7 3 3" xfId="13488" xr:uid="{A2421CA3-B014-40DB-A2F8-046FF75406FD}"/>
    <cellStyle name="Comma 2 5 7 3 3 2" xfId="49996" xr:uid="{AEC77885-EBB0-4412-8BAD-2B7C83B2096C}"/>
    <cellStyle name="Comma 2 5 7 3 3 3" xfId="31742" xr:uid="{AAD9B3E2-C8AB-4577-B123-B677D4424116}"/>
    <cellStyle name="Comma 2 5 7 3 4" xfId="9838" xr:uid="{03017AB6-99BF-42BA-B0A7-0A543DED4D87}"/>
    <cellStyle name="Comma 2 5 7 3 4 2" xfId="46346" xr:uid="{935F60BC-1EC2-4D67-AF4C-866CBC131D6E}"/>
    <cellStyle name="Comma 2 5 7 3 4 3" xfId="28092" xr:uid="{047FE5D9-22D1-4E0A-A833-4DD9E61961C2}"/>
    <cellStyle name="Comma 2 5 7 3 5" xfId="6188" xr:uid="{1A47BBF9-393A-409B-A795-D1767A1161CC}"/>
    <cellStyle name="Comma 2 5 7 3 5 2" xfId="42696" xr:uid="{2F494D15-9494-457D-ACB6-1C9FB6648FD1}"/>
    <cellStyle name="Comma 2 5 7 3 5 3" xfId="24442" xr:uid="{2229E2A1-E0E0-46B6-AF61-4C559A335B88}"/>
    <cellStyle name="Comma 2 5 7 3 6" xfId="39046" xr:uid="{ADC42834-E900-4CEB-8F03-FAF1CB4E4B11}"/>
    <cellStyle name="Comma 2 5 7 3 7" xfId="20792" xr:uid="{2BC6C0A2-332B-42DD-A883-264B16375A3C}"/>
    <cellStyle name="Comma 2 5 7 4" xfId="1808" xr:uid="{467EC3F6-9019-4089-B224-36380A79EE0D}"/>
    <cellStyle name="Comma 2 5 7 4 2" xfId="16408" xr:uid="{CE8B0E0E-DA0A-45BA-BA51-6096DD0B2A0D}"/>
    <cellStyle name="Comma 2 5 7 4 2 2" xfId="52916" xr:uid="{F8AC58FB-4E57-49D5-B1F7-ACB7ABD92FDF}"/>
    <cellStyle name="Comma 2 5 7 4 2 3" xfId="34662" xr:uid="{BC79969C-C226-4520-B389-30773D076D20}"/>
    <cellStyle name="Comma 2 5 7 4 3" xfId="12758" xr:uid="{FA421D5D-580C-4AE3-8FD7-8D6F071D9A21}"/>
    <cellStyle name="Comma 2 5 7 4 3 2" xfId="49266" xr:uid="{9B338D00-CC46-4DC2-98E7-83D066C67718}"/>
    <cellStyle name="Comma 2 5 7 4 3 3" xfId="31012" xr:uid="{E529840F-EDB3-450E-9736-49DF02C6F35F}"/>
    <cellStyle name="Comma 2 5 7 4 4" xfId="9108" xr:uid="{6C27D1F1-9E90-48E2-B336-84DBBC4547F2}"/>
    <cellStyle name="Comma 2 5 7 4 4 2" xfId="45616" xr:uid="{7AA127B5-4002-47F5-9A6F-EB77EC2DBEA3}"/>
    <cellStyle name="Comma 2 5 7 4 4 3" xfId="27362" xr:uid="{3C72EF86-B6BB-479F-A765-327A2B9DD445}"/>
    <cellStyle name="Comma 2 5 7 4 5" xfId="5458" xr:uid="{0E36061D-AC20-4D5D-AA4F-37C0B9FFCF75}"/>
    <cellStyle name="Comma 2 5 7 4 5 2" xfId="41966" xr:uid="{2B3FC54C-F8B3-4F27-A873-6C934DC98F22}"/>
    <cellStyle name="Comma 2 5 7 4 5 3" xfId="23712" xr:uid="{378B1033-60B0-4956-9A99-6542BCFF8F54}"/>
    <cellStyle name="Comma 2 5 7 4 6" xfId="38316" xr:uid="{44733A56-BAF8-49F7-B9EF-F481391078C5}"/>
    <cellStyle name="Comma 2 5 7 4 7" xfId="20062" xr:uid="{A8E5179C-484B-463C-BECC-385E299E02F1}"/>
    <cellStyle name="Comma 2 5 7 5" xfId="1078" xr:uid="{5F426F85-BA5B-4137-9E87-CF24DBCC52EC}"/>
    <cellStyle name="Comma 2 5 7 5 2" xfId="15678" xr:uid="{A0E76D17-1CAD-4D58-B883-F37D0E4365CF}"/>
    <cellStyle name="Comma 2 5 7 5 2 2" xfId="52186" xr:uid="{7155122B-7626-4B49-A119-955361A82DD4}"/>
    <cellStyle name="Comma 2 5 7 5 2 3" xfId="33932" xr:uid="{0DD25995-CD32-4180-9413-F074BC07D4E4}"/>
    <cellStyle name="Comma 2 5 7 5 3" xfId="12028" xr:uid="{945F8F2E-B2CA-411B-899F-86884E7860A0}"/>
    <cellStyle name="Comma 2 5 7 5 3 2" xfId="48536" xr:uid="{A9556C05-8814-498A-9E54-547D4056906B}"/>
    <cellStyle name="Comma 2 5 7 5 3 3" xfId="30282" xr:uid="{2A906545-1B26-4154-BED9-7FE96A419416}"/>
    <cellStyle name="Comma 2 5 7 5 4" xfId="8378" xr:uid="{F6324166-7660-4993-AEFA-F77CEDFEC2CF}"/>
    <cellStyle name="Comma 2 5 7 5 4 2" xfId="44886" xr:uid="{C71B8E70-2544-450D-9DA2-AF8FBA08F668}"/>
    <cellStyle name="Comma 2 5 7 5 4 3" xfId="26632" xr:uid="{DC8519BA-C46D-4BE5-AD54-DC7B0DACB096}"/>
    <cellStyle name="Comma 2 5 7 5 5" xfId="4728" xr:uid="{052DADA4-E748-4009-8953-4FC6BFA0DE41}"/>
    <cellStyle name="Comma 2 5 7 5 5 2" xfId="41236" xr:uid="{FE62916F-D6D5-47FF-B5D5-AC7FF610FD4A}"/>
    <cellStyle name="Comma 2 5 7 5 5 3" xfId="22982" xr:uid="{418932AC-A59F-44A1-B11F-9541F74A6144}"/>
    <cellStyle name="Comma 2 5 7 5 6" xfId="37586" xr:uid="{8D51D58B-AA7B-412D-90BA-04E962082AAA}"/>
    <cellStyle name="Comma 2 5 7 5 7" xfId="19332" xr:uid="{E2865479-A956-4006-B7EA-BA3FA6E25F50}"/>
    <cellStyle name="Comma 2 5 7 6" xfId="14948" xr:uid="{265B5287-8C94-4C8C-BF95-BA3C148CD2C9}"/>
    <cellStyle name="Comma 2 5 7 6 2" xfId="51456" xr:uid="{0C587082-E366-45C7-8641-7A8109A60326}"/>
    <cellStyle name="Comma 2 5 7 6 3" xfId="33202" xr:uid="{038E2AC2-8CB8-4391-979E-C1538C82034D}"/>
    <cellStyle name="Comma 2 5 7 7" xfId="11298" xr:uid="{2EA61E24-2FDE-4078-8BE9-E66266A597D1}"/>
    <cellStyle name="Comma 2 5 7 7 2" xfId="47806" xr:uid="{5116E5F1-5644-4453-A414-A620770F2E90}"/>
    <cellStyle name="Comma 2 5 7 7 3" xfId="29552" xr:uid="{04376833-510F-413B-9F75-DF7FB90ECD7F}"/>
    <cellStyle name="Comma 2 5 7 8" xfId="7648" xr:uid="{6E207244-C298-4D1B-8E31-74C73F17FE63}"/>
    <cellStyle name="Comma 2 5 7 8 2" xfId="44156" xr:uid="{DF3715D4-0A87-4585-A455-DABA33A2895F}"/>
    <cellStyle name="Comma 2 5 7 8 3" xfId="25902" xr:uid="{82762DCA-B8A2-44FF-BCAD-871C1B51B77B}"/>
    <cellStyle name="Comma 2 5 7 9" xfId="3998" xr:uid="{BE695F83-01BA-4061-94A5-8CE739A01630}"/>
    <cellStyle name="Comma 2 5 7 9 2" xfId="40506" xr:uid="{576D49A2-BF45-48BA-9D3E-1623152777DA}"/>
    <cellStyle name="Comma 2 5 7 9 3" xfId="22252" xr:uid="{38C582B1-2CB7-410D-8C69-C8F74FF39B92}"/>
    <cellStyle name="Comma 2 5 8" xfId="244" xr:uid="{A82E3045-EE20-44A7-9310-516E16B78D4D}"/>
    <cellStyle name="Comma 2 5 8 10" xfId="36752" xr:uid="{DFB3CBDE-C360-4486-B77D-40B8795C61AC}"/>
    <cellStyle name="Comma 2 5 8 11" xfId="18498" xr:uid="{EF1A9457-5849-4EC7-86C1-17EFE932D84C}"/>
    <cellStyle name="Comma 2 5 8 2" xfId="3164" xr:uid="{11B913A6-7EEB-4E3D-85C6-8FACE54409B6}"/>
    <cellStyle name="Comma 2 5 8 2 2" xfId="17764" xr:uid="{CA6643B9-A21C-4BF6-BC7F-228E1EAE7845}"/>
    <cellStyle name="Comma 2 5 8 2 2 2" xfId="54272" xr:uid="{05BAF975-4EDA-49E4-BC9A-BD78602F2176}"/>
    <cellStyle name="Comma 2 5 8 2 2 3" xfId="36018" xr:uid="{82D78FA2-8EAA-4559-8A14-C7CD3367EA58}"/>
    <cellStyle name="Comma 2 5 8 2 3" xfId="14114" xr:uid="{372FC7C7-026E-41EA-88C5-EEBFD1ABB3C5}"/>
    <cellStyle name="Comma 2 5 8 2 3 2" xfId="50622" xr:uid="{9A65D71B-1DB9-4DA5-80A9-80ACDBCFB4DF}"/>
    <cellStyle name="Comma 2 5 8 2 3 3" xfId="32368" xr:uid="{B711B4F3-B0B6-4436-83F3-2D93E83129F8}"/>
    <cellStyle name="Comma 2 5 8 2 4" xfId="10464" xr:uid="{A53114FC-4D1F-4E7C-AC0E-EAA72810C587}"/>
    <cellStyle name="Comma 2 5 8 2 4 2" xfId="46972" xr:uid="{FDCE701F-3074-4A31-B126-BEF8106EEB36}"/>
    <cellStyle name="Comma 2 5 8 2 4 3" xfId="28718" xr:uid="{92B309CB-534B-498E-9844-8FDEF092F031}"/>
    <cellStyle name="Comma 2 5 8 2 5" xfId="6814" xr:uid="{C950CF5C-7B4C-478B-BD2C-9C7AF3FD1DFC}"/>
    <cellStyle name="Comma 2 5 8 2 5 2" xfId="43322" xr:uid="{EAF21310-79A7-41B2-A1E4-ABC463EC6A7B}"/>
    <cellStyle name="Comma 2 5 8 2 5 3" xfId="25068" xr:uid="{F7A48512-D721-4BE7-BC58-7B2518C3697F}"/>
    <cellStyle name="Comma 2 5 8 2 6" xfId="39672" xr:uid="{2B4A78CF-DAE5-4985-B54E-85A51FFC56F5}"/>
    <cellStyle name="Comma 2 5 8 2 7" xfId="21418" xr:uid="{0B302A66-12A1-4935-BCE6-6B38B21BB973}"/>
    <cellStyle name="Comma 2 5 8 3" xfId="2434" xr:uid="{90AE1162-3800-42AD-A0FB-453C1CDA8AFD}"/>
    <cellStyle name="Comma 2 5 8 3 2" xfId="17034" xr:uid="{3CF25BB5-1724-4D79-8E22-0E59CBA323FE}"/>
    <cellStyle name="Comma 2 5 8 3 2 2" xfId="53542" xr:uid="{B2488084-8167-47D7-BC20-F8FDDD07275B}"/>
    <cellStyle name="Comma 2 5 8 3 2 3" xfId="35288" xr:uid="{D8490CD9-D175-45AF-A6E1-7CC98B24ED82}"/>
    <cellStyle name="Comma 2 5 8 3 3" xfId="13384" xr:uid="{F7D2C1D3-4BBD-46FA-8685-97EE77368B8B}"/>
    <cellStyle name="Comma 2 5 8 3 3 2" xfId="49892" xr:uid="{BF72193E-D549-401F-ADCA-12A305FBDC0D}"/>
    <cellStyle name="Comma 2 5 8 3 3 3" xfId="31638" xr:uid="{F078971E-3713-44A5-82B8-88CD70922780}"/>
    <cellStyle name="Comma 2 5 8 3 4" xfId="9734" xr:uid="{75426195-15B5-4521-B3FD-B75E82001A50}"/>
    <cellStyle name="Comma 2 5 8 3 4 2" xfId="46242" xr:uid="{E0C7C889-ADDB-4662-A55D-5F54C1F61F78}"/>
    <cellStyle name="Comma 2 5 8 3 4 3" xfId="27988" xr:uid="{A62B09C8-E09C-4F52-AB33-8B6A58961DB5}"/>
    <cellStyle name="Comma 2 5 8 3 5" xfId="6084" xr:uid="{45DA3A3D-A7DE-4211-8B39-3FE4153E7AFF}"/>
    <cellStyle name="Comma 2 5 8 3 5 2" xfId="42592" xr:uid="{48D7C941-F36A-4274-A2B2-5C54C7AE9BEE}"/>
    <cellStyle name="Comma 2 5 8 3 5 3" xfId="24338" xr:uid="{CDD68047-E5A8-44E5-A7E8-F1BAB511BD5A}"/>
    <cellStyle name="Comma 2 5 8 3 6" xfId="38942" xr:uid="{B7CCDD77-8BA4-4B78-B317-9D1F977962CB}"/>
    <cellStyle name="Comma 2 5 8 3 7" xfId="20688" xr:uid="{AE607C2A-4698-4453-96D3-024D91DED79A}"/>
    <cellStyle name="Comma 2 5 8 4" xfId="1704" xr:uid="{7B3BFD12-0639-4414-B06C-7B8EE4867136}"/>
    <cellStyle name="Comma 2 5 8 4 2" xfId="16304" xr:uid="{2427D2CB-6990-450B-9CD8-232AD0A5A064}"/>
    <cellStyle name="Comma 2 5 8 4 2 2" xfId="52812" xr:uid="{92AFDA19-9A6C-4919-A52F-24450B266E1D}"/>
    <cellStyle name="Comma 2 5 8 4 2 3" xfId="34558" xr:uid="{4396F77B-3B10-4F95-A6B2-A26D2D638248}"/>
    <cellStyle name="Comma 2 5 8 4 3" xfId="12654" xr:uid="{299C2FC5-0D03-49CA-A038-D8B916126CD0}"/>
    <cellStyle name="Comma 2 5 8 4 3 2" xfId="49162" xr:uid="{6F47E187-9401-4300-975D-ABC272C4302F}"/>
    <cellStyle name="Comma 2 5 8 4 3 3" xfId="30908" xr:uid="{53975194-948D-4718-8FD8-8A120A3F2AA3}"/>
    <cellStyle name="Comma 2 5 8 4 4" xfId="9004" xr:uid="{E448D814-87CB-4278-938E-97FAFBE80F56}"/>
    <cellStyle name="Comma 2 5 8 4 4 2" xfId="45512" xr:uid="{C3D811BF-0C3F-4136-B6A4-7934A2903B41}"/>
    <cellStyle name="Comma 2 5 8 4 4 3" xfId="27258" xr:uid="{27E2B988-07DE-48C9-9FAA-A7B58CD54D16}"/>
    <cellStyle name="Comma 2 5 8 4 5" xfId="5354" xr:uid="{D4D41E31-294B-4824-9A26-45DC173C21E5}"/>
    <cellStyle name="Comma 2 5 8 4 5 2" xfId="41862" xr:uid="{31F2AFEB-09B4-489D-919E-1CCAA7968984}"/>
    <cellStyle name="Comma 2 5 8 4 5 3" xfId="23608" xr:uid="{5A6F2364-186D-435B-8CDC-4C28FAA1AAE3}"/>
    <cellStyle name="Comma 2 5 8 4 6" xfId="38212" xr:uid="{0A80E38D-9C61-4007-A8C7-54AA24D719E8}"/>
    <cellStyle name="Comma 2 5 8 4 7" xfId="19958" xr:uid="{2D52C10E-14DC-4898-9F20-97381F39B57E}"/>
    <cellStyle name="Comma 2 5 8 5" xfId="974" xr:uid="{1E666010-0E75-45E6-8831-309CBFCDABEE}"/>
    <cellStyle name="Comma 2 5 8 5 2" xfId="15574" xr:uid="{8BF985A9-D5D4-4B7E-8040-DD65ABAC821F}"/>
    <cellStyle name="Comma 2 5 8 5 2 2" xfId="52082" xr:uid="{E36A266B-80F6-48A3-BD12-5DD29E334A45}"/>
    <cellStyle name="Comma 2 5 8 5 2 3" xfId="33828" xr:uid="{8EBCF4CF-7530-4ACC-94C1-B06C769D9D91}"/>
    <cellStyle name="Comma 2 5 8 5 3" xfId="11924" xr:uid="{99EF5E90-E7D7-42D1-877C-52DFE6E5B517}"/>
    <cellStyle name="Comma 2 5 8 5 3 2" xfId="48432" xr:uid="{E9DB3FC7-8D3F-4516-A014-102A82E21717}"/>
    <cellStyle name="Comma 2 5 8 5 3 3" xfId="30178" xr:uid="{13B4D427-06BC-4E3E-8946-71D11B0D62C5}"/>
    <cellStyle name="Comma 2 5 8 5 4" xfId="8274" xr:uid="{B3D8680D-7354-44CE-8A91-97588E596DFD}"/>
    <cellStyle name="Comma 2 5 8 5 4 2" xfId="44782" xr:uid="{296068A6-3C41-4DD9-9121-9C3C19406E3E}"/>
    <cellStyle name="Comma 2 5 8 5 4 3" xfId="26528" xr:uid="{24F3ACCF-195E-4331-93D5-3AA2E35732AD}"/>
    <cellStyle name="Comma 2 5 8 5 5" xfId="4624" xr:uid="{37BE181C-9986-4DE5-A250-26A4ECE5B8E6}"/>
    <cellStyle name="Comma 2 5 8 5 5 2" xfId="41132" xr:uid="{A31BC958-3010-4808-BED7-AAD373E1E3FD}"/>
    <cellStyle name="Comma 2 5 8 5 5 3" xfId="22878" xr:uid="{93CD5087-E8A3-4279-918A-E250295FE2D4}"/>
    <cellStyle name="Comma 2 5 8 5 6" xfId="37482" xr:uid="{D2A2343E-E100-47C0-8091-09645463F952}"/>
    <cellStyle name="Comma 2 5 8 5 7" xfId="19228" xr:uid="{9A493C2E-E244-4A17-9730-FB051E63AC5B}"/>
    <cellStyle name="Comma 2 5 8 6" xfId="14844" xr:uid="{D2019BA2-8235-45F0-986C-E5C2B71CFD25}"/>
    <cellStyle name="Comma 2 5 8 6 2" xfId="51352" xr:uid="{2281E33B-09CC-49A3-BD2A-B9957AEDC760}"/>
    <cellStyle name="Comma 2 5 8 6 3" xfId="33098" xr:uid="{CC7165AD-BE0B-4338-B89D-DE3CCE7A242A}"/>
    <cellStyle name="Comma 2 5 8 7" xfId="11194" xr:uid="{2A9D45C1-64CD-48D2-8362-92514DACD0F0}"/>
    <cellStyle name="Comma 2 5 8 7 2" xfId="47702" xr:uid="{8D489D26-BD4E-445A-B542-55CBD141762A}"/>
    <cellStyle name="Comma 2 5 8 7 3" xfId="29448" xr:uid="{37554DFB-4C76-4C0E-B327-968B73AE085B}"/>
    <cellStyle name="Comma 2 5 8 8" xfId="7544" xr:uid="{8F4D400F-F4AA-48C9-96E3-90B6F74E4BDD}"/>
    <cellStyle name="Comma 2 5 8 8 2" xfId="44052" xr:uid="{F6D4D405-B459-4112-B73B-AE5BC5CB451E}"/>
    <cellStyle name="Comma 2 5 8 8 3" xfId="25798" xr:uid="{BD4C349C-613E-4EE1-8DB2-CE8C9A2709EA}"/>
    <cellStyle name="Comma 2 5 8 9" xfId="3894" xr:uid="{2CBDD957-70E1-4C5B-BA0A-CA7FFA3CBAA9}"/>
    <cellStyle name="Comma 2 5 8 9 2" xfId="40402" xr:uid="{91A40E48-75FC-4164-9684-6DCA4D6B3714}"/>
    <cellStyle name="Comma 2 5 8 9 3" xfId="22148" xr:uid="{E547B3CD-6F1D-486C-BE3A-F10E6176A642}"/>
    <cellStyle name="Comma 2 5 9" xfId="140" xr:uid="{A4C3E72E-CB19-4529-AD0B-3709D0573180}"/>
    <cellStyle name="Comma 2 5 9 10" xfId="36648" xr:uid="{521ED231-BFDE-43E6-B849-39F34B5ECB96}"/>
    <cellStyle name="Comma 2 5 9 11" xfId="18394" xr:uid="{0B5DF318-4176-47E1-A68D-96299E638855}"/>
    <cellStyle name="Comma 2 5 9 2" xfId="3060" xr:uid="{8AA0324D-36A9-4449-B66A-8458E8E9CDBA}"/>
    <cellStyle name="Comma 2 5 9 2 2" xfId="17660" xr:uid="{85014F7C-613E-4C6B-BB88-86590A8505DC}"/>
    <cellStyle name="Comma 2 5 9 2 2 2" xfId="54168" xr:uid="{4DAEB117-87C5-47E3-9FBE-BCE90B3D5918}"/>
    <cellStyle name="Comma 2 5 9 2 2 3" xfId="35914" xr:uid="{2671FCDB-B52A-4E22-B0DE-3B946F948E3C}"/>
    <cellStyle name="Comma 2 5 9 2 3" xfId="14010" xr:uid="{A7D4D967-7641-42FC-878E-194CD72BADAA}"/>
    <cellStyle name="Comma 2 5 9 2 3 2" xfId="50518" xr:uid="{AA88962E-C6A8-435E-88DB-6F4479695453}"/>
    <cellStyle name="Comma 2 5 9 2 3 3" xfId="32264" xr:uid="{FA706CC4-7264-414B-B7A2-487BCE079B86}"/>
    <cellStyle name="Comma 2 5 9 2 4" xfId="10360" xr:uid="{5DE93E5A-F223-45ED-B59E-61C8049774CA}"/>
    <cellStyle name="Comma 2 5 9 2 4 2" xfId="46868" xr:uid="{D97B36B5-80B3-46B9-8C70-C1B64F23D60A}"/>
    <cellStyle name="Comma 2 5 9 2 4 3" xfId="28614" xr:uid="{B9762188-5AE7-49C1-B080-B9613B24A8A3}"/>
    <cellStyle name="Comma 2 5 9 2 5" xfId="6710" xr:uid="{A6B467B6-17BC-4A09-A9BF-5D8D27D8F0B5}"/>
    <cellStyle name="Comma 2 5 9 2 5 2" xfId="43218" xr:uid="{902F2386-8D79-425C-8653-5DA32F34AA40}"/>
    <cellStyle name="Comma 2 5 9 2 5 3" xfId="24964" xr:uid="{56F44CA2-387C-41FB-9B85-8195B43B6AF6}"/>
    <cellStyle name="Comma 2 5 9 2 6" xfId="39568" xr:uid="{90B21F96-6B9D-4A97-8AEC-8D45357A5160}"/>
    <cellStyle name="Comma 2 5 9 2 7" xfId="21314" xr:uid="{AEDAAF62-81C8-4BBA-8913-8D43F8315497}"/>
    <cellStyle name="Comma 2 5 9 3" xfId="2330" xr:uid="{B54D57D2-F1D2-4E1B-B771-F313EA8F9274}"/>
    <cellStyle name="Comma 2 5 9 3 2" xfId="16930" xr:uid="{412A20A2-1705-4DF7-98C6-830D9574D604}"/>
    <cellStyle name="Comma 2 5 9 3 2 2" xfId="53438" xr:uid="{4FB3FAF1-8EDE-4AA7-87B4-9AC914B754A7}"/>
    <cellStyle name="Comma 2 5 9 3 2 3" xfId="35184" xr:uid="{3C0B8EF1-44AC-40B0-B96A-2680858BA0D9}"/>
    <cellStyle name="Comma 2 5 9 3 3" xfId="13280" xr:uid="{E4993B6B-A213-420D-BAEC-885B7EF810C3}"/>
    <cellStyle name="Comma 2 5 9 3 3 2" xfId="49788" xr:uid="{659296F1-D613-463A-8BBA-1CC7B9D9C3DE}"/>
    <cellStyle name="Comma 2 5 9 3 3 3" xfId="31534" xr:uid="{0905ED87-DFDB-4D7A-AC92-E296457124F1}"/>
    <cellStyle name="Comma 2 5 9 3 4" xfId="9630" xr:uid="{D8DDDB28-B0A0-4CAC-9C8F-537E142B3138}"/>
    <cellStyle name="Comma 2 5 9 3 4 2" xfId="46138" xr:uid="{88F18BD8-30D9-4A09-88ED-87DE5C1AB3F3}"/>
    <cellStyle name="Comma 2 5 9 3 4 3" xfId="27884" xr:uid="{38E935DA-7524-4C5A-BCDA-76198E88F097}"/>
    <cellStyle name="Comma 2 5 9 3 5" xfId="5980" xr:uid="{99F65C21-9307-4B26-9A7D-9D9BE4741839}"/>
    <cellStyle name="Comma 2 5 9 3 5 2" xfId="42488" xr:uid="{7C95BED5-292D-4098-A778-5358841C5B63}"/>
    <cellStyle name="Comma 2 5 9 3 5 3" xfId="24234" xr:uid="{FD6E922C-D1A6-4666-BD43-577F1157D5E1}"/>
    <cellStyle name="Comma 2 5 9 3 6" xfId="38838" xr:uid="{ADD174C6-BBF1-44A8-809F-513C19A9942A}"/>
    <cellStyle name="Comma 2 5 9 3 7" xfId="20584" xr:uid="{3A0B1F03-5B10-4766-B069-9F9335C4D4A2}"/>
    <cellStyle name="Comma 2 5 9 4" xfId="1600" xr:uid="{4E06E489-D66F-4878-B68E-B61BA3BC4286}"/>
    <cellStyle name="Comma 2 5 9 4 2" xfId="16200" xr:uid="{65B1A7C1-5B8E-4187-8C0A-93006D77BEF6}"/>
    <cellStyle name="Comma 2 5 9 4 2 2" xfId="52708" xr:uid="{B8ED4B1D-A2F2-48AE-821C-57C74DEFD899}"/>
    <cellStyle name="Comma 2 5 9 4 2 3" xfId="34454" xr:uid="{8F954863-D456-43BF-BF1B-9989F0057440}"/>
    <cellStyle name="Comma 2 5 9 4 3" xfId="12550" xr:uid="{D753C284-8294-4950-8E6D-8A3D33126879}"/>
    <cellStyle name="Comma 2 5 9 4 3 2" xfId="49058" xr:uid="{CDB81FC7-2232-4E10-B7FE-A6E14D3C910C}"/>
    <cellStyle name="Comma 2 5 9 4 3 3" xfId="30804" xr:uid="{0F0A60F3-EC22-49ED-A621-9047D2F289C7}"/>
    <cellStyle name="Comma 2 5 9 4 4" xfId="8900" xr:uid="{F25F9CC7-2194-4206-866E-B736B6335DBF}"/>
    <cellStyle name="Comma 2 5 9 4 4 2" xfId="45408" xr:uid="{B4298F75-BADF-4994-A746-6019412160D9}"/>
    <cellStyle name="Comma 2 5 9 4 4 3" xfId="27154" xr:uid="{FB4567A9-4527-4F88-9999-C37D522239BC}"/>
    <cellStyle name="Comma 2 5 9 4 5" xfId="5250" xr:uid="{56357301-1A7D-4575-9942-E6217FB34386}"/>
    <cellStyle name="Comma 2 5 9 4 5 2" xfId="41758" xr:uid="{B038C431-2093-4AFD-A0A3-B85FD4A80C52}"/>
    <cellStyle name="Comma 2 5 9 4 5 3" xfId="23504" xr:uid="{A90BD553-5AB8-4E38-98EE-13EEBBA0D275}"/>
    <cellStyle name="Comma 2 5 9 4 6" xfId="38108" xr:uid="{AE25400C-1964-479F-8827-01AE514ADC3F}"/>
    <cellStyle name="Comma 2 5 9 4 7" xfId="19854" xr:uid="{24FB22F7-E774-4230-AB7E-9BBDC3B11161}"/>
    <cellStyle name="Comma 2 5 9 5" xfId="870" xr:uid="{5319A8D1-C743-4506-82C3-D6310248B887}"/>
    <cellStyle name="Comma 2 5 9 5 2" xfId="15470" xr:uid="{0B9DDD49-7045-42A2-9033-35BDB91F7C4F}"/>
    <cellStyle name="Comma 2 5 9 5 2 2" xfId="51978" xr:uid="{6ED94E38-5778-44EF-B79A-8529EDDE7153}"/>
    <cellStyle name="Comma 2 5 9 5 2 3" xfId="33724" xr:uid="{2551D363-DFF2-4947-80B1-D76192731BD2}"/>
    <cellStyle name="Comma 2 5 9 5 3" xfId="11820" xr:uid="{A175CD96-E05C-4841-AFD4-0847560EA0D3}"/>
    <cellStyle name="Comma 2 5 9 5 3 2" xfId="48328" xr:uid="{9DC9D677-8DE6-4A24-8809-9AB4F03B4274}"/>
    <cellStyle name="Comma 2 5 9 5 3 3" xfId="30074" xr:uid="{BE9800D7-3FBB-4352-8436-6A6D29884E65}"/>
    <cellStyle name="Comma 2 5 9 5 4" xfId="8170" xr:uid="{302BCB4B-CFEC-40E0-BB72-72A7A2738A91}"/>
    <cellStyle name="Comma 2 5 9 5 4 2" xfId="44678" xr:uid="{EC862DF4-907F-41FF-952D-D8EF03057011}"/>
    <cellStyle name="Comma 2 5 9 5 4 3" xfId="26424" xr:uid="{10CDAA9D-6DF3-4C36-8D08-FBF7E814B7FD}"/>
    <cellStyle name="Comma 2 5 9 5 5" xfId="4520" xr:uid="{A1E3C343-0D14-4977-BB04-2EE693027E75}"/>
    <cellStyle name="Comma 2 5 9 5 5 2" xfId="41028" xr:uid="{2ED5DE3D-2FA3-45D2-BB5F-639EFE2F94CB}"/>
    <cellStyle name="Comma 2 5 9 5 5 3" xfId="22774" xr:uid="{B3600E49-61A9-4660-9EE8-FC909623786F}"/>
    <cellStyle name="Comma 2 5 9 5 6" xfId="37378" xr:uid="{9A75752D-37A3-4548-81A4-A627B227DB7D}"/>
    <cellStyle name="Comma 2 5 9 5 7" xfId="19124" xr:uid="{946EAD2C-459F-401B-837B-04B7590CB655}"/>
    <cellStyle name="Comma 2 5 9 6" xfId="14740" xr:uid="{3B00F92D-1064-4BE8-90ED-BE26060DACE3}"/>
    <cellStyle name="Comma 2 5 9 6 2" xfId="51248" xr:uid="{2B1B1A47-E6C2-4790-9ED4-29E5DDFC01C5}"/>
    <cellStyle name="Comma 2 5 9 6 3" xfId="32994" xr:uid="{36033388-6557-4571-9702-A2C14C10CC66}"/>
    <cellStyle name="Comma 2 5 9 7" xfId="11090" xr:uid="{F1AFC818-1764-48A6-88F6-3B656355E818}"/>
    <cellStyle name="Comma 2 5 9 7 2" xfId="47598" xr:uid="{51E42006-A21B-460D-B879-B36AB8EA7726}"/>
    <cellStyle name="Comma 2 5 9 7 3" xfId="29344" xr:uid="{A041D077-0B0C-49BD-80B0-4E8AA516A06F}"/>
    <cellStyle name="Comma 2 5 9 8" xfId="7440" xr:uid="{4459181C-B9FB-4CE9-896B-9771D6A35589}"/>
    <cellStyle name="Comma 2 5 9 8 2" xfId="43948" xr:uid="{02F8F33C-B6EA-4FAC-A1DE-4EA24A9B395A}"/>
    <cellStyle name="Comma 2 5 9 8 3" xfId="25694" xr:uid="{87A2069D-0790-454A-B3BD-A1C605F3FDD4}"/>
    <cellStyle name="Comma 2 5 9 9" xfId="3790" xr:uid="{121271DC-4F78-445F-9C05-C63CBB2A2182}"/>
    <cellStyle name="Comma 2 5 9 9 2" xfId="40298" xr:uid="{0AAEB66E-6B0E-45D4-8BC7-BCF79DE3B521}"/>
    <cellStyle name="Comma 2 5 9 9 3" xfId="22044" xr:uid="{AB287256-BC57-49C6-AA45-C02563D680F0}"/>
    <cellStyle name="Comma 2 6" xfId="84" xr:uid="{FA638764-3367-4971-A8B1-BD2D280BCA2A}"/>
    <cellStyle name="Comma 2 6 10" xfId="1544" xr:uid="{C3F9547A-BB8D-4E60-83BD-66A07A426732}"/>
    <cellStyle name="Comma 2 6 10 2" xfId="16144" xr:uid="{34C8AFE9-2322-405D-A230-8E468ABF376F}"/>
    <cellStyle name="Comma 2 6 10 2 2" xfId="52652" xr:uid="{E63D9EF6-4BB0-4007-BD04-E09054887913}"/>
    <cellStyle name="Comma 2 6 10 2 3" xfId="34398" xr:uid="{FDFC6290-3279-42C3-A28A-79212C662DC8}"/>
    <cellStyle name="Comma 2 6 10 3" xfId="12494" xr:uid="{500C3852-2C46-429E-AE08-B09EA3F3CC42}"/>
    <cellStyle name="Comma 2 6 10 3 2" xfId="49002" xr:uid="{8522D466-6295-4409-974F-C2DB993C98AF}"/>
    <cellStyle name="Comma 2 6 10 3 3" xfId="30748" xr:uid="{E1947369-346C-4804-82D0-2EDC722E32F1}"/>
    <cellStyle name="Comma 2 6 10 4" xfId="8844" xr:uid="{B5319AAD-9496-49D7-9D66-49CD5CEC0D80}"/>
    <cellStyle name="Comma 2 6 10 4 2" xfId="45352" xr:uid="{BEBE6AF4-94E3-46FE-9FA6-310D4A0A0F3E}"/>
    <cellStyle name="Comma 2 6 10 4 3" xfId="27098" xr:uid="{D3B1CD5B-B07B-4FF7-AA58-AAC716AE9FA1}"/>
    <cellStyle name="Comma 2 6 10 5" xfId="5194" xr:uid="{A1FAF39F-11A4-4A46-AB07-95DD2600E936}"/>
    <cellStyle name="Comma 2 6 10 5 2" xfId="41702" xr:uid="{F63BA7BD-70E5-43BA-A1B1-4FBD2C1C2D4D}"/>
    <cellStyle name="Comma 2 6 10 5 3" xfId="23448" xr:uid="{8599ED9B-EFC9-4326-8FC0-8A2DB7FC6689}"/>
    <cellStyle name="Comma 2 6 10 6" xfId="38052" xr:uid="{B8E2C2EB-5E3D-4E9E-BC95-BDA7C7C8E1FC}"/>
    <cellStyle name="Comma 2 6 10 7" xfId="19798" xr:uid="{7E83EAB3-8F7A-4ADB-8F7F-FB7750987D83}"/>
    <cellStyle name="Comma 2 6 11" xfId="814" xr:uid="{8EF7F00B-E2B3-481B-853A-A7CB5A136C02}"/>
    <cellStyle name="Comma 2 6 11 2" xfId="15414" xr:uid="{67B6810D-81EE-456D-A9C1-C0DC7BDEA62E}"/>
    <cellStyle name="Comma 2 6 11 2 2" xfId="51922" xr:uid="{D1704C32-B141-44B0-B18F-C362008C0066}"/>
    <cellStyle name="Comma 2 6 11 2 3" xfId="33668" xr:uid="{AB44C1A9-F79D-4FFA-BC42-60E509B9D53C}"/>
    <cellStyle name="Comma 2 6 11 3" xfId="11764" xr:uid="{E5490E16-2371-47A9-B243-C6664BED9AF7}"/>
    <cellStyle name="Comma 2 6 11 3 2" xfId="48272" xr:uid="{966F16FC-7602-47D1-BF3B-CF603E3704FD}"/>
    <cellStyle name="Comma 2 6 11 3 3" xfId="30018" xr:uid="{BDD33E46-307A-4456-8D3C-7DDA001FD0CB}"/>
    <cellStyle name="Comma 2 6 11 4" xfId="8114" xr:uid="{DB992CFB-7217-41D2-8D2A-8AF54CB919C6}"/>
    <cellStyle name="Comma 2 6 11 4 2" xfId="44622" xr:uid="{DEB150FE-DF0D-4556-BE35-774D9922F139}"/>
    <cellStyle name="Comma 2 6 11 4 3" xfId="26368" xr:uid="{0E0C976A-1E9B-4B53-8A0B-3A9B7F0ED930}"/>
    <cellStyle name="Comma 2 6 11 5" xfId="4464" xr:uid="{B7E76D34-43DD-4110-85AC-800A8E50BEC5}"/>
    <cellStyle name="Comma 2 6 11 5 2" xfId="40972" xr:uid="{C55FEDC9-2063-45BC-8DAB-60468DE5800C}"/>
    <cellStyle name="Comma 2 6 11 5 3" xfId="22718" xr:uid="{D35CB128-FF17-46C3-A7BD-B96D38C1F476}"/>
    <cellStyle name="Comma 2 6 11 6" xfId="37322" xr:uid="{C87B370D-F353-43D0-BF45-830E928FE05D}"/>
    <cellStyle name="Comma 2 6 11 7" xfId="19068" xr:uid="{F38CAE78-4956-4B84-BEE1-FF889AA3D3FB}"/>
    <cellStyle name="Comma 2 6 12" xfId="14684" xr:uid="{394030C0-7480-4D26-9EA9-66C505908AF3}"/>
    <cellStyle name="Comma 2 6 12 2" xfId="51192" xr:uid="{F16EB1D4-2D21-4BA6-9C15-2DE7A6E6FA31}"/>
    <cellStyle name="Comma 2 6 12 3" xfId="32938" xr:uid="{EF71593A-B597-460D-9FE7-ED12539001D5}"/>
    <cellStyle name="Comma 2 6 13" xfId="11034" xr:uid="{FF557238-F79C-408B-A332-83167300D8DF}"/>
    <cellStyle name="Comma 2 6 13 2" xfId="47542" xr:uid="{40803F9D-4EEC-447C-8BAB-B3997C79A7E0}"/>
    <cellStyle name="Comma 2 6 13 3" xfId="29288" xr:uid="{306965E4-311B-4961-BAC7-C8B5A15F8C59}"/>
    <cellStyle name="Comma 2 6 14" xfId="7384" xr:uid="{11D97B72-E2FB-451C-B252-FB03D6E8BCDB}"/>
    <cellStyle name="Comma 2 6 14 2" xfId="43892" xr:uid="{D80B687B-B362-4217-87F1-DE5C16DD802C}"/>
    <cellStyle name="Comma 2 6 14 3" xfId="25638" xr:uid="{D35750E5-4467-4937-879C-65A15D9E894B}"/>
    <cellStyle name="Comma 2 6 15" xfId="3734" xr:uid="{DD879F31-4194-4451-84B9-27172176093B}"/>
    <cellStyle name="Comma 2 6 15 2" xfId="40242" xr:uid="{7F954C3E-A914-4546-A17B-4429C44E17FE}"/>
    <cellStyle name="Comma 2 6 15 3" xfId="21988" xr:uid="{906E36B5-CFEC-411E-9DC0-25ED1577C7D9}"/>
    <cellStyle name="Comma 2 6 16" xfId="36592" xr:uid="{22F685D6-558F-4843-8D3D-34BA55652A05}"/>
    <cellStyle name="Comma 2 6 17" xfId="18338" xr:uid="{0E00B7F7-276A-43B0-886F-CD663CEE7C28}"/>
    <cellStyle name="Comma 2 6 2" xfId="708" xr:uid="{93B9640D-DBC5-4AC5-B6E9-C2F8E888E0BF}"/>
    <cellStyle name="Comma 2 6 2 10" xfId="37216" xr:uid="{266257B1-86D7-44FB-B28E-61F281F8E1D3}"/>
    <cellStyle name="Comma 2 6 2 11" xfId="18962" xr:uid="{5E4241E1-4EFA-4F55-8EC7-BBE4422279DF}"/>
    <cellStyle name="Comma 2 6 2 2" xfId="3628" xr:uid="{97830BC0-0FE7-412A-A301-396915C05910}"/>
    <cellStyle name="Comma 2 6 2 2 2" xfId="18228" xr:uid="{AE999C8B-F61F-49EF-BB80-C792748426F6}"/>
    <cellStyle name="Comma 2 6 2 2 2 2" xfId="54736" xr:uid="{73E87722-1E7E-4CCC-9A82-D25D619A79A4}"/>
    <cellStyle name="Comma 2 6 2 2 2 3" xfId="36482" xr:uid="{8E55F71C-8BFF-4CCE-A152-8D496ADDF0E7}"/>
    <cellStyle name="Comma 2 6 2 2 3" xfId="14578" xr:uid="{98808720-6575-4CD6-957D-8DEE3D61D67C}"/>
    <cellStyle name="Comma 2 6 2 2 3 2" xfId="51086" xr:uid="{EDF30392-CE8D-4B3A-918C-09EBB2029DA1}"/>
    <cellStyle name="Comma 2 6 2 2 3 3" xfId="32832" xr:uid="{FB2B7F4D-69AC-4835-AA7A-7B09E21041E7}"/>
    <cellStyle name="Comma 2 6 2 2 4" xfId="10928" xr:uid="{114559C4-C053-4901-AABB-9EC4300AC8DB}"/>
    <cellStyle name="Comma 2 6 2 2 4 2" xfId="47436" xr:uid="{A22791B6-777F-43A1-AD39-E0FCAD924299}"/>
    <cellStyle name="Comma 2 6 2 2 4 3" xfId="29182" xr:uid="{7CE99F57-2F69-48F1-839A-578316286488}"/>
    <cellStyle name="Comma 2 6 2 2 5" xfId="7278" xr:uid="{8A37E128-8ACD-4047-B75C-394C456C0B28}"/>
    <cellStyle name="Comma 2 6 2 2 5 2" xfId="43786" xr:uid="{51002C27-ACEE-46FB-AE94-46D1ED03026E}"/>
    <cellStyle name="Comma 2 6 2 2 5 3" xfId="25532" xr:uid="{E58C3189-CF7B-4398-A8F8-6C644F0C9764}"/>
    <cellStyle name="Comma 2 6 2 2 6" xfId="40136" xr:uid="{17C4CA8B-5F0C-4F6F-80E5-5ABF6BB959F1}"/>
    <cellStyle name="Comma 2 6 2 2 7" xfId="21882" xr:uid="{03CE3B1D-30C9-4BF3-ACD6-AD733BFBCBED}"/>
    <cellStyle name="Comma 2 6 2 3" xfId="2898" xr:uid="{5FF62D8C-AD76-4840-B0F5-AC77EFE2A3C5}"/>
    <cellStyle name="Comma 2 6 2 3 2" xfId="17498" xr:uid="{21274FF3-E872-409F-BEAD-1439011333AE}"/>
    <cellStyle name="Comma 2 6 2 3 2 2" xfId="54006" xr:uid="{349F70EA-5997-45EC-BABF-192561C7953D}"/>
    <cellStyle name="Comma 2 6 2 3 2 3" xfId="35752" xr:uid="{9FF6B82F-7A2A-474B-BFBA-B502EFC741B2}"/>
    <cellStyle name="Comma 2 6 2 3 3" xfId="13848" xr:uid="{73A49467-7885-436D-A78D-EA596A12CFB5}"/>
    <cellStyle name="Comma 2 6 2 3 3 2" xfId="50356" xr:uid="{6FE2BBD0-D55D-4602-99F8-89868EBCB818}"/>
    <cellStyle name="Comma 2 6 2 3 3 3" xfId="32102" xr:uid="{A048ED57-C1D5-4545-AFCC-49FB0FC9FB4E}"/>
    <cellStyle name="Comma 2 6 2 3 4" xfId="10198" xr:uid="{18C59A25-062E-4E18-8207-E773BE587E24}"/>
    <cellStyle name="Comma 2 6 2 3 4 2" xfId="46706" xr:uid="{5937350C-06E5-42BB-9E91-1D3A7B9F56AD}"/>
    <cellStyle name="Comma 2 6 2 3 4 3" xfId="28452" xr:uid="{F1327550-FA75-47FD-BE6C-363967512ABC}"/>
    <cellStyle name="Comma 2 6 2 3 5" xfId="6548" xr:uid="{C630EF9E-749E-44A8-BE46-CC0CEEFDC62C}"/>
    <cellStyle name="Comma 2 6 2 3 5 2" xfId="43056" xr:uid="{4008E216-45D6-4C1E-AB3A-B473974B404C}"/>
    <cellStyle name="Comma 2 6 2 3 5 3" xfId="24802" xr:uid="{903AF0E3-C497-4056-8134-047F1F43D58C}"/>
    <cellStyle name="Comma 2 6 2 3 6" xfId="39406" xr:uid="{67F255EE-6F6C-4BD9-B503-165A9DE16CF9}"/>
    <cellStyle name="Comma 2 6 2 3 7" xfId="21152" xr:uid="{4733B4F6-7BFD-4310-B584-E0DB9B849704}"/>
    <cellStyle name="Comma 2 6 2 4" xfId="2168" xr:uid="{3689AAB3-0E67-4B52-BD84-21728182AAE2}"/>
    <cellStyle name="Comma 2 6 2 4 2" xfId="16768" xr:uid="{701D6BA7-DA83-4BE5-BCBB-15689A1DA0C8}"/>
    <cellStyle name="Comma 2 6 2 4 2 2" xfId="53276" xr:uid="{3909A0C1-7C99-44AA-ADF7-4E1354D69577}"/>
    <cellStyle name="Comma 2 6 2 4 2 3" xfId="35022" xr:uid="{D6282362-148F-45B5-9149-84DFC8FBA616}"/>
    <cellStyle name="Comma 2 6 2 4 3" xfId="13118" xr:uid="{39EE34D5-F3E3-4545-9634-187CF863386C}"/>
    <cellStyle name="Comma 2 6 2 4 3 2" xfId="49626" xr:uid="{5C0787FB-FCF6-4E10-9D0E-4090165C6B1C}"/>
    <cellStyle name="Comma 2 6 2 4 3 3" xfId="31372" xr:uid="{94151C78-0AEB-4272-B1FB-FA28B4E9BD22}"/>
    <cellStyle name="Comma 2 6 2 4 4" xfId="9468" xr:uid="{C5D45B41-D08E-4C7B-A40F-78303A8C0500}"/>
    <cellStyle name="Comma 2 6 2 4 4 2" xfId="45976" xr:uid="{516DA46D-D2B6-4694-A775-63DCE5C6E4F4}"/>
    <cellStyle name="Comma 2 6 2 4 4 3" xfId="27722" xr:uid="{3E7D8293-A9F5-4B70-9042-8F05568732B0}"/>
    <cellStyle name="Comma 2 6 2 4 5" xfId="5818" xr:uid="{F4A97258-6074-4A51-B7D7-1E32E05B150D}"/>
    <cellStyle name="Comma 2 6 2 4 5 2" xfId="42326" xr:uid="{4055C6A3-F7D4-4F99-9D91-14C40E24D219}"/>
    <cellStyle name="Comma 2 6 2 4 5 3" xfId="24072" xr:uid="{FC6AB413-9730-4B60-A53E-361EA652DB67}"/>
    <cellStyle name="Comma 2 6 2 4 6" xfId="38676" xr:uid="{BBF652E8-396F-4A17-AAD0-E4ACE261182E}"/>
    <cellStyle name="Comma 2 6 2 4 7" xfId="20422" xr:uid="{D660E3AE-1EA3-4D0F-B271-2856CD5691B6}"/>
    <cellStyle name="Comma 2 6 2 5" xfId="1438" xr:uid="{8434E6C3-AD71-42A1-B14C-D4A8D6C5E2AE}"/>
    <cellStyle name="Comma 2 6 2 5 2" xfId="16038" xr:uid="{B953A97C-C53A-4852-ABD8-86D92C5F71A0}"/>
    <cellStyle name="Comma 2 6 2 5 2 2" xfId="52546" xr:uid="{465B47C1-1616-4B35-92A2-32448A5E27AB}"/>
    <cellStyle name="Comma 2 6 2 5 2 3" xfId="34292" xr:uid="{EDA37553-1DF8-4689-BF32-55A7A0159B5C}"/>
    <cellStyle name="Comma 2 6 2 5 3" xfId="12388" xr:uid="{1D9B835E-ADE0-4F3A-B5E8-BB2397CFD61A}"/>
    <cellStyle name="Comma 2 6 2 5 3 2" xfId="48896" xr:uid="{96640D7A-DC1B-44ED-8260-C0C6637AA583}"/>
    <cellStyle name="Comma 2 6 2 5 3 3" xfId="30642" xr:uid="{D3DEFFB0-B01D-42A2-AD23-9E4B200FA5E5}"/>
    <cellStyle name="Comma 2 6 2 5 4" xfId="8738" xr:uid="{4770235C-50B7-4D62-A475-C347AC730740}"/>
    <cellStyle name="Comma 2 6 2 5 4 2" xfId="45246" xr:uid="{E091A0EC-E0CF-424F-837D-DD22E947BD3D}"/>
    <cellStyle name="Comma 2 6 2 5 4 3" xfId="26992" xr:uid="{818ACC89-F84C-4B76-8A8F-ED9D64169FD0}"/>
    <cellStyle name="Comma 2 6 2 5 5" xfId="5088" xr:uid="{65286D94-6847-4BE1-8729-AAA0F14B0EAC}"/>
    <cellStyle name="Comma 2 6 2 5 5 2" xfId="41596" xr:uid="{C0A8F755-DDE1-468B-A78F-2DDCF40FA46A}"/>
    <cellStyle name="Comma 2 6 2 5 5 3" xfId="23342" xr:uid="{16F6B7C7-8C52-4622-A2CF-85C39C39E0C8}"/>
    <cellStyle name="Comma 2 6 2 5 6" xfId="37946" xr:uid="{42729013-DFDD-4358-B3BD-8F2285E25267}"/>
    <cellStyle name="Comma 2 6 2 5 7" xfId="19692" xr:uid="{DBAA89BD-A6CA-4F86-A91F-F8C17102E497}"/>
    <cellStyle name="Comma 2 6 2 6" xfId="15308" xr:uid="{EFC69FA0-CB2C-4AC5-A682-8519A107FC4C}"/>
    <cellStyle name="Comma 2 6 2 6 2" xfId="51816" xr:uid="{1B05B907-6EE0-4280-A269-8A3E9C51F529}"/>
    <cellStyle name="Comma 2 6 2 6 3" xfId="33562" xr:uid="{372C8795-CAE1-48A3-A858-A7A716B39FD3}"/>
    <cellStyle name="Comma 2 6 2 7" xfId="11658" xr:uid="{5352108A-F333-4241-AB21-41DD7E2068B3}"/>
    <cellStyle name="Comma 2 6 2 7 2" xfId="48166" xr:uid="{842FD1E9-99B0-49DD-887A-23496E8EE96C}"/>
    <cellStyle name="Comma 2 6 2 7 3" xfId="29912" xr:uid="{11A4E28A-6DDE-40DF-AA18-049ADB326C39}"/>
    <cellStyle name="Comma 2 6 2 8" xfId="8008" xr:uid="{BB8C039E-137A-4D58-A762-7392FD4CBD23}"/>
    <cellStyle name="Comma 2 6 2 8 2" xfId="44516" xr:uid="{AB5E5176-A078-4D95-AD5F-C14792E44E64}"/>
    <cellStyle name="Comma 2 6 2 8 3" xfId="26262" xr:uid="{A219E0AA-5D16-4D01-9D04-0F7886E0E3B7}"/>
    <cellStyle name="Comma 2 6 2 9" xfId="4358" xr:uid="{AD1DB928-EAEA-4560-94CA-009D7C74CCAA}"/>
    <cellStyle name="Comma 2 6 2 9 2" xfId="40866" xr:uid="{25AE95E2-8A27-482D-948C-3BB5A1DB8839}"/>
    <cellStyle name="Comma 2 6 2 9 3" xfId="22612" xr:uid="{8809FCA5-67C0-4AC9-8B72-7306BFB11D41}"/>
    <cellStyle name="Comma 2 6 3" xfId="604" xr:uid="{BAED5D90-7FD9-48B4-8630-00D5E369FB43}"/>
    <cellStyle name="Comma 2 6 3 10" xfId="37112" xr:uid="{B741289A-95BB-4366-9D41-442F1A33DCE2}"/>
    <cellStyle name="Comma 2 6 3 11" xfId="18858" xr:uid="{20023AA8-CBEE-422B-9ADD-5B28A6D377BE}"/>
    <cellStyle name="Comma 2 6 3 2" xfId="3524" xr:uid="{B984D440-71F6-4F2F-A60F-B15A3A71C28B}"/>
    <cellStyle name="Comma 2 6 3 2 2" xfId="18124" xr:uid="{8ED4570B-80F0-43C9-916D-9F4CEB99A0AE}"/>
    <cellStyle name="Comma 2 6 3 2 2 2" xfId="54632" xr:uid="{1BC20F2B-5DAE-4F80-8878-749AB09BD529}"/>
    <cellStyle name="Comma 2 6 3 2 2 3" xfId="36378" xr:uid="{0B971F27-926B-4358-986B-2ECC811060D9}"/>
    <cellStyle name="Comma 2 6 3 2 3" xfId="14474" xr:uid="{CCB416C5-91B1-4743-A799-954E2359DFB3}"/>
    <cellStyle name="Comma 2 6 3 2 3 2" xfId="50982" xr:uid="{56B4F282-930E-4454-A789-112D40841C8C}"/>
    <cellStyle name="Comma 2 6 3 2 3 3" xfId="32728" xr:uid="{56A593D1-E23B-4D80-85E7-4E3FAEDF4055}"/>
    <cellStyle name="Comma 2 6 3 2 4" xfId="10824" xr:uid="{B19F9374-E844-4A2A-BCC8-E4A1BC0B045F}"/>
    <cellStyle name="Comma 2 6 3 2 4 2" xfId="47332" xr:uid="{0B3C82FF-1658-48C0-AB9B-2EC6A575CDEF}"/>
    <cellStyle name="Comma 2 6 3 2 4 3" xfId="29078" xr:uid="{600ED579-8553-4F97-94AA-3C92C3CE56FD}"/>
    <cellStyle name="Comma 2 6 3 2 5" xfId="7174" xr:uid="{2CA86B62-D420-48E4-8CC7-1917ECB22E52}"/>
    <cellStyle name="Comma 2 6 3 2 5 2" xfId="43682" xr:uid="{ED76AD39-35E4-45F1-ACBD-D20F043F1712}"/>
    <cellStyle name="Comma 2 6 3 2 5 3" xfId="25428" xr:uid="{CABD37B4-8FEA-4FA0-8115-4F4C4A1DFAC4}"/>
    <cellStyle name="Comma 2 6 3 2 6" xfId="40032" xr:uid="{04CF4DD4-0894-4756-BFB9-F19EB1D5A4BA}"/>
    <cellStyle name="Comma 2 6 3 2 7" xfId="21778" xr:uid="{BE23A87A-A150-4B0C-A4C4-CB5424EAD778}"/>
    <cellStyle name="Comma 2 6 3 3" xfId="2794" xr:uid="{3DE52F6E-93B5-4778-8B72-7F733EBC22FA}"/>
    <cellStyle name="Comma 2 6 3 3 2" xfId="17394" xr:uid="{A2D81BF5-B844-4026-9BFE-577FD2D27CAD}"/>
    <cellStyle name="Comma 2 6 3 3 2 2" xfId="53902" xr:uid="{992E4745-0667-41C3-831D-0915B21D301C}"/>
    <cellStyle name="Comma 2 6 3 3 2 3" xfId="35648" xr:uid="{64FB65B0-7166-4365-A4F9-B131EE945D44}"/>
    <cellStyle name="Comma 2 6 3 3 3" xfId="13744" xr:uid="{DEB53243-FE12-4113-BBAB-4FFB2A355DFD}"/>
    <cellStyle name="Comma 2 6 3 3 3 2" xfId="50252" xr:uid="{C828F8A9-9897-415E-AE0A-72A9F0F5EE26}"/>
    <cellStyle name="Comma 2 6 3 3 3 3" xfId="31998" xr:uid="{2BF3D249-74EF-46B7-B1E3-0FD244CEFAA3}"/>
    <cellStyle name="Comma 2 6 3 3 4" xfId="10094" xr:uid="{646628D3-FBC3-4F8C-89E4-533F13363C2C}"/>
    <cellStyle name="Comma 2 6 3 3 4 2" xfId="46602" xr:uid="{BEE27606-6CEF-443A-882F-553661E3BEBB}"/>
    <cellStyle name="Comma 2 6 3 3 4 3" xfId="28348" xr:uid="{682E5D64-AC40-4A3B-8473-47B16AD9BD6C}"/>
    <cellStyle name="Comma 2 6 3 3 5" xfId="6444" xr:uid="{0CB073C7-D3E7-4680-915D-39BC3F155A31}"/>
    <cellStyle name="Comma 2 6 3 3 5 2" xfId="42952" xr:uid="{2A1EA0A4-B12A-4A25-A143-5FAE37668FFF}"/>
    <cellStyle name="Comma 2 6 3 3 5 3" xfId="24698" xr:uid="{984A1857-1C48-408D-8846-98DAA05D17F5}"/>
    <cellStyle name="Comma 2 6 3 3 6" xfId="39302" xr:uid="{36E91532-5285-4336-9E68-8CC04BDBA833}"/>
    <cellStyle name="Comma 2 6 3 3 7" xfId="21048" xr:uid="{BF235237-458D-4AF1-BBDD-E85A115499F0}"/>
    <cellStyle name="Comma 2 6 3 4" xfId="2064" xr:uid="{659B2952-E5A7-4B6D-8CFB-4F7F38F6DEC6}"/>
    <cellStyle name="Comma 2 6 3 4 2" xfId="16664" xr:uid="{38E9CDD6-3830-4CFA-8FC6-259A0A8A55AA}"/>
    <cellStyle name="Comma 2 6 3 4 2 2" xfId="53172" xr:uid="{BD29CFA9-A14C-4467-9035-DBDB86C6C13C}"/>
    <cellStyle name="Comma 2 6 3 4 2 3" xfId="34918" xr:uid="{1DB085DC-E926-4E93-9CA2-C8F4BF6049FA}"/>
    <cellStyle name="Comma 2 6 3 4 3" xfId="13014" xr:uid="{396DA76E-4C8A-4190-896E-36BD933B4352}"/>
    <cellStyle name="Comma 2 6 3 4 3 2" xfId="49522" xr:uid="{EC04E76A-7CA1-44C4-A504-D72BE13DBB64}"/>
    <cellStyle name="Comma 2 6 3 4 3 3" xfId="31268" xr:uid="{01E90E8A-682E-4697-8540-48266919FF4B}"/>
    <cellStyle name="Comma 2 6 3 4 4" xfId="9364" xr:uid="{2CF1DABC-87E5-42F9-A021-DFA60CCC22DB}"/>
    <cellStyle name="Comma 2 6 3 4 4 2" xfId="45872" xr:uid="{CFC6B3C4-11A7-4B93-AF57-223D8096984D}"/>
    <cellStyle name="Comma 2 6 3 4 4 3" xfId="27618" xr:uid="{2D947607-31D8-4145-A944-8EC7316E10BF}"/>
    <cellStyle name="Comma 2 6 3 4 5" xfId="5714" xr:uid="{03AF6AE6-8E89-4837-92A9-951D5B23055D}"/>
    <cellStyle name="Comma 2 6 3 4 5 2" xfId="42222" xr:uid="{954CB16E-8573-4456-A718-504042F18A0C}"/>
    <cellStyle name="Comma 2 6 3 4 5 3" xfId="23968" xr:uid="{A34DBDAF-DA45-4D1F-86F8-75265EC28B67}"/>
    <cellStyle name="Comma 2 6 3 4 6" xfId="38572" xr:uid="{E50F349A-4F84-4CB5-BCA3-538CBB12CBB1}"/>
    <cellStyle name="Comma 2 6 3 4 7" xfId="20318" xr:uid="{1A782C11-954C-4F11-81F3-1668CAC011DE}"/>
    <cellStyle name="Comma 2 6 3 5" xfId="1334" xr:uid="{CAB01DD1-037E-435C-AA49-4239E5C81EB8}"/>
    <cellStyle name="Comma 2 6 3 5 2" xfId="15934" xr:uid="{EBC469F4-524C-45FB-A2A4-7E9AE2375D6E}"/>
    <cellStyle name="Comma 2 6 3 5 2 2" xfId="52442" xr:uid="{63E16FE3-38FA-42E2-A762-8A8E1E0D2683}"/>
    <cellStyle name="Comma 2 6 3 5 2 3" xfId="34188" xr:uid="{A394C004-8BF1-4971-BFE4-03DF5DBE49F5}"/>
    <cellStyle name="Comma 2 6 3 5 3" xfId="12284" xr:uid="{17E5221D-DFCD-4004-BD97-B10F170FA203}"/>
    <cellStyle name="Comma 2 6 3 5 3 2" xfId="48792" xr:uid="{C38A4CF0-7D27-4947-B265-690FC89B22D7}"/>
    <cellStyle name="Comma 2 6 3 5 3 3" xfId="30538" xr:uid="{8056F335-9314-4433-ABA3-7B5205AC2EA8}"/>
    <cellStyle name="Comma 2 6 3 5 4" xfId="8634" xr:uid="{D2692791-6FB4-4186-9944-01FECB40D5B7}"/>
    <cellStyle name="Comma 2 6 3 5 4 2" xfId="45142" xr:uid="{E0A074FD-13AE-4855-BAB2-CADCCBE5890E}"/>
    <cellStyle name="Comma 2 6 3 5 4 3" xfId="26888" xr:uid="{0187428D-DD12-4CBD-ACDD-DFA9FC7F5FF0}"/>
    <cellStyle name="Comma 2 6 3 5 5" xfId="4984" xr:uid="{6BD2D0E5-DB43-4969-B7E7-135B3A36EC7A}"/>
    <cellStyle name="Comma 2 6 3 5 5 2" xfId="41492" xr:uid="{1C2DA989-C10C-4565-B0C4-1D1FD8DA4DA5}"/>
    <cellStyle name="Comma 2 6 3 5 5 3" xfId="23238" xr:uid="{E46404DD-E7FA-48BC-BA03-84D029DE5290}"/>
    <cellStyle name="Comma 2 6 3 5 6" xfId="37842" xr:uid="{5F1626BD-95FE-4BDD-B33D-CEFEFC31271B}"/>
    <cellStyle name="Comma 2 6 3 5 7" xfId="19588" xr:uid="{FE80999D-98C6-4C34-B2BB-C0A6A8E67E78}"/>
    <cellStyle name="Comma 2 6 3 6" xfId="15204" xr:uid="{27F17E7F-9DA5-448D-BC52-EB4FBFFFE246}"/>
    <cellStyle name="Comma 2 6 3 6 2" xfId="51712" xr:uid="{3D775165-4D97-4A21-8A7A-3272821C8C38}"/>
    <cellStyle name="Comma 2 6 3 6 3" xfId="33458" xr:uid="{BD9BC60B-C57D-4CE0-A2AA-5AC291A339F8}"/>
    <cellStyle name="Comma 2 6 3 7" xfId="11554" xr:uid="{5480FB91-EC0C-400C-8E78-B596BEFAB920}"/>
    <cellStyle name="Comma 2 6 3 7 2" xfId="48062" xr:uid="{95EC9114-A652-4074-B8F2-71D884ED066D}"/>
    <cellStyle name="Comma 2 6 3 7 3" xfId="29808" xr:uid="{7DB390E8-E4BD-4AA4-B7BC-D2EB1CD0D495}"/>
    <cellStyle name="Comma 2 6 3 8" xfId="7904" xr:uid="{467EA85E-3986-4ABB-B183-6701A5EBC2F0}"/>
    <cellStyle name="Comma 2 6 3 8 2" xfId="44412" xr:uid="{8446E438-3496-4714-93AC-F33FE71E7289}"/>
    <cellStyle name="Comma 2 6 3 8 3" xfId="26158" xr:uid="{405E1DEA-43F9-426A-AD37-CE00B3B4A2CC}"/>
    <cellStyle name="Comma 2 6 3 9" xfId="4254" xr:uid="{4D6E5C9A-AB0A-4183-9D93-9EF112CA20F8}"/>
    <cellStyle name="Comma 2 6 3 9 2" xfId="40762" xr:uid="{E8F8DB9F-64DE-4EB2-8349-CA11B738B95B}"/>
    <cellStyle name="Comma 2 6 3 9 3" xfId="22508" xr:uid="{1A128171-BBF3-44B5-B6E4-A1733F41E62A}"/>
    <cellStyle name="Comma 2 6 4" xfId="500" xr:uid="{1C298B5E-87BD-483A-B8AD-206140702853}"/>
    <cellStyle name="Comma 2 6 4 10" xfId="37008" xr:uid="{9A2D4F59-5E1F-4F21-9274-D8828455BCEA}"/>
    <cellStyle name="Comma 2 6 4 11" xfId="18754" xr:uid="{DCD0F4EE-0E6B-4CA2-8BA1-61E91818BF5D}"/>
    <cellStyle name="Comma 2 6 4 2" xfId="3420" xr:uid="{0D2749CD-AD7E-4A0B-B9C4-DE163EFAA0BB}"/>
    <cellStyle name="Comma 2 6 4 2 2" xfId="18020" xr:uid="{F2570BAA-F23C-445B-8351-15CC16B7D811}"/>
    <cellStyle name="Comma 2 6 4 2 2 2" xfId="54528" xr:uid="{00F3A913-FB22-479B-A081-49A55D7C88BB}"/>
    <cellStyle name="Comma 2 6 4 2 2 3" xfId="36274" xr:uid="{EBC38A73-05B8-47F5-8466-69D611B6332C}"/>
    <cellStyle name="Comma 2 6 4 2 3" xfId="14370" xr:uid="{2B84FAB7-D10A-492A-8EEE-86383F2CD8FF}"/>
    <cellStyle name="Comma 2 6 4 2 3 2" xfId="50878" xr:uid="{E5EB4E78-16FC-4F7C-BDA5-7451D580BE61}"/>
    <cellStyle name="Comma 2 6 4 2 3 3" xfId="32624" xr:uid="{5C475B94-E73B-41C7-9D22-6521786E5328}"/>
    <cellStyle name="Comma 2 6 4 2 4" xfId="10720" xr:uid="{5067D46C-DA09-41A6-8A70-B30FD3813731}"/>
    <cellStyle name="Comma 2 6 4 2 4 2" xfId="47228" xr:uid="{B6C29779-112E-48EA-9C34-E80FF047B6B4}"/>
    <cellStyle name="Comma 2 6 4 2 4 3" xfId="28974" xr:uid="{055F77DD-FBD1-4AB9-B90D-29F7C15A050A}"/>
    <cellStyle name="Comma 2 6 4 2 5" xfId="7070" xr:uid="{6297082F-FA80-4C55-935A-252696503C1A}"/>
    <cellStyle name="Comma 2 6 4 2 5 2" xfId="43578" xr:uid="{E18F13FB-5D5E-4925-967C-3E7CA0F58FF8}"/>
    <cellStyle name="Comma 2 6 4 2 5 3" xfId="25324" xr:uid="{99EE9FF4-EF86-4F51-B2A8-0691ED75819F}"/>
    <cellStyle name="Comma 2 6 4 2 6" xfId="39928" xr:uid="{4DEFB69B-C243-4B5C-BE69-A06A5A60630B}"/>
    <cellStyle name="Comma 2 6 4 2 7" xfId="21674" xr:uid="{91AA3EDA-A4FA-4201-AE46-4F8FB166D4BF}"/>
    <cellStyle name="Comma 2 6 4 3" xfId="2690" xr:uid="{06A587F1-586F-4C52-BAB8-BCD4290325A8}"/>
    <cellStyle name="Comma 2 6 4 3 2" xfId="17290" xr:uid="{D7944E6C-C3DD-4C0D-84CB-5C9689B8CD8E}"/>
    <cellStyle name="Comma 2 6 4 3 2 2" xfId="53798" xr:uid="{74F0D6A0-A5DD-43DE-B0DD-03CAFD59F7AB}"/>
    <cellStyle name="Comma 2 6 4 3 2 3" xfId="35544" xr:uid="{231962EF-DA77-4398-BB4E-9210006A11C2}"/>
    <cellStyle name="Comma 2 6 4 3 3" xfId="13640" xr:uid="{B87780B3-F632-4BB1-B3BD-0D0B0781FED7}"/>
    <cellStyle name="Comma 2 6 4 3 3 2" xfId="50148" xr:uid="{50F4B841-3731-488B-94A3-D382EE88CB93}"/>
    <cellStyle name="Comma 2 6 4 3 3 3" xfId="31894" xr:uid="{302F163C-5405-48D0-861A-DE9ABF6A057C}"/>
    <cellStyle name="Comma 2 6 4 3 4" xfId="9990" xr:uid="{5A032D18-9437-495B-B5DD-B8FFB29F4113}"/>
    <cellStyle name="Comma 2 6 4 3 4 2" xfId="46498" xr:uid="{5B488649-9140-44D4-9A4B-4E94EA249BD3}"/>
    <cellStyle name="Comma 2 6 4 3 4 3" xfId="28244" xr:uid="{C81461BA-6BE1-4E69-93CD-4D56A3EF6065}"/>
    <cellStyle name="Comma 2 6 4 3 5" xfId="6340" xr:uid="{59C169FA-D889-4E23-9E46-FCCFDB6308F1}"/>
    <cellStyle name="Comma 2 6 4 3 5 2" xfId="42848" xr:uid="{769F4D49-D763-45BA-84C5-20C66F33328A}"/>
    <cellStyle name="Comma 2 6 4 3 5 3" xfId="24594" xr:uid="{913CEEEB-407B-4F27-A06D-AE30CD727D70}"/>
    <cellStyle name="Comma 2 6 4 3 6" xfId="39198" xr:uid="{CEFEBB38-4E9E-447E-B481-68BC9C3CE324}"/>
    <cellStyle name="Comma 2 6 4 3 7" xfId="20944" xr:uid="{A618A5BB-9E70-4C14-9D50-7FE8832568FC}"/>
    <cellStyle name="Comma 2 6 4 4" xfId="1960" xr:uid="{2C804E69-E6AB-4E13-B1AA-3775C0E380D9}"/>
    <cellStyle name="Comma 2 6 4 4 2" xfId="16560" xr:uid="{B0108E5B-9B20-4E51-A654-3F5F61068F37}"/>
    <cellStyle name="Comma 2 6 4 4 2 2" xfId="53068" xr:uid="{714BCB53-7B74-4E52-84AB-3ABC671D1BF0}"/>
    <cellStyle name="Comma 2 6 4 4 2 3" xfId="34814" xr:uid="{8FE1FDEE-968F-48B4-9BF0-89549D79EFC5}"/>
    <cellStyle name="Comma 2 6 4 4 3" xfId="12910" xr:uid="{EAF74B2F-82D2-4EEE-AECE-DDB30D2EACCE}"/>
    <cellStyle name="Comma 2 6 4 4 3 2" xfId="49418" xr:uid="{52B12E11-8638-407E-A706-3F5CFFF53EA5}"/>
    <cellStyle name="Comma 2 6 4 4 3 3" xfId="31164" xr:uid="{3F646D9C-B40F-45C9-99C4-55B76D366740}"/>
    <cellStyle name="Comma 2 6 4 4 4" xfId="9260" xr:uid="{A9E29A55-C92E-49B4-9685-A7BB07F2CCC8}"/>
    <cellStyle name="Comma 2 6 4 4 4 2" xfId="45768" xr:uid="{105B1A2C-13A0-45A3-885A-F88EFF7AE322}"/>
    <cellStyle name="Comma 2 6 4 4 4 3" xfId="27514" xr:uid="{5F1BEF75-66D4-41AF-9A45-2D5C30B1B51D}"/>
    <cellStyle name="Comma 2 6 4 4 5" xfId="5610" xr:uid="{24DF9DB4-5191-4516-9059-1CE24E8F3375}"/>
    <cellStyle name="Comma 2 6 4 4 5 2" xfId="42118" xr:uid="{52F65C95-3B47-45CF-8069-1F3BD900E88C}"/>
    <cellStyle name="Comma 2 6 4 4 5 3" xfId="23864" xr:uid="{945F0CCA-6BE8-4FEF-A69A-501E77E00EE7}"/>
    <cellStyle name="Comma 2 6 4 4 6" xfId="38468" xr:uid="{F20A02C1-1790-45C0-AFF0-49BBCCC7CB9F}"/>
    <cellStyle name="Comma 2 6 4 4 7" xfId="20214" xr:uid="{DA222E30-9196-4CFF-BB3D-9C9D5F1B16E8}"/>
    <cellStyle name="Comma 2 6 4 5" xfId="1230" xr:uid="{7CA3E88A-FB24-4ABE-8922-A925E78BCE3F}"/>
    <cellStyle name="Comma 2 6 4 5 2" xfId="15830" xr:uid="{A90D1FEE-CA21-49AF-9401-3D01683779DB}"/>
    <cellStyle name="Comma 2 6 4 5 2 2" xfId="52338" xr:uid="{AF3F3CAD-E6C9-407E-A254-229172E178B3}"/>
    <cellStyle name="Comma 2 6 4 5 2 3" xfId="34084" xr:uid="{C90BD57B-5DA1-4271-BF4D-7F1E3A8FF5CA}"/>
    <cellStyle name="Comma 2 6 4 5 3" xfId="12180" xr:uid="{D0CE14CC-BE99-4B22-B247-B5B17454EB1B}"/>
    <cellStyle name="Comma 2 6 4 5 3 2" xfId="48688" xr:uid="{52E09BBE-2922-48F5-BB91-E89C72CE43BA}"/>
    <cellStyle name="Comma 2 6 4 5 3 3" xfId="30434" xr:uid="{69A7A6BB-5E8D-426E-8280-84B85C0FE181}"/>
    <cellStyle name="Comma 2 6 4 5 4" xfId="8530" xr:uid="{DA46123C-5B72-40E5-8092-86D24A726EE2}"/>
    <cellStyle name="Comma 2 6 4 5 4 2" xfId="45038" xr:uid="{5FB64A2F-FCD2-4598-AF1E-202BA9A698E4}"/>
    <cellStyle name="Comma 2 6 4 5 4 3" xfId="26784" xr:uid="{513988FF-5A8D-410D-9CBB-EBC09F76DD1C}"/>
    <cellStyle name="Comma 2 6 4 5 5" xfId="4880" xr:uid="{86D3934A-770F-442C-8FA1-A29C99A0F759}"/>
    <cellStyle name="Comma 2 6 4 5 5 2" xfId="41388" xr:uid="{95643F58-7EDE-460E-BFCA-B5B7607EAD14}"/>
    <cellStyle name="Comma 2 6 4 5 5 3" xfId="23134" xr:uid="{E51FC18C-AC25-4EDE-BD6D-A6858DEBC444}"/>
    <cellStyle name="Comma 2 6 4 5 6" xfId="37738" xr:uid="{B961E7CA-9FF1-4060-8513-E69AC8F6839C}"/>
    <cellStyle name="Comma 2 6 4 5 7" xfId="19484" xr:uid="{B51079B5-5A5F-49EA-AD0A-502B54E5FF5A}"/>
    <cellStyle name="Comma 2 6 4 6" xfId="15100" xr:uid="{CA1A4FBD-2D1B-4031-A5D7-1A05B8F13E6A}"/>
    <cellStyle name="Comma 2 6 4 6 2" xfId="51608" xr:uid="{4ED86F1F-F6D4-457B-BF13-57CF9D521BEC}"/>
    <cellStyle name="Comma 2 6 4 6 3" xfId="33354" xr:uid="{E5318163-8EA6-4806-BF32-B27FCA98C743}"/>
    <cellStyle name="Comma 2 6 4 7" xfId="11450" xr:uid="{8E7D258E-B268-4713-847D-BC7D2B279505}"/>
    <cellStyle name="Comma 2 6 4 7 2" xfId="47958" xr:uid="{AA3F8518-F339-4BB3-ADBA-7C9B93CFE16D}"/>
    <cellStyle name="Comma 2 6 4 7 3" xfId="29704" xr:uid="{A379A768-69C0-48A6-B2DF-3F7CD213D4E0}"/>
    <cellStyle name="Comma 2 6 4 8" xfId="7800" xr:uid="{037595A8-D29A-4C88-AFCB-F2864EDED9E2}"/>
    <cellStyle name="Comma 2 6 4 8 2" xfId="44308" xr:uid="{E871532C-B66E-41E1-BC2A-6E990275F4C7}"/>
    <cellStyle name="Comma 2 6 4 8 3" xfId="26054" xr:uid="{C822FB71-416A-4CF2-B84A-C9A1DFCCAF3B}"/>
    <cellStyle name="Comma 2 6 4 9" xfId="4150" xr:uid="{E3A66701-6902-4ED8-94DB-704E66587613}"/>
    <cellStyle name="Comma 2 6 4 9 2" xfId="40658" xr:uid="{FA91A662-5392-474A-A028-2BEB693F6FA9}"/>
    <cellStyle name="Comma 2 6 4 9 3" xfId="22404" xr:uid="{4D68FF34-CBD4-43BE-80A5-F9E444822D3A}"/>
    <cellStyle name="Comma 2 6 5" xfId="396" xr:uid="{8729781A-9D06-4821-8C68-F6A8289275C0}"/>
    <cellStyle name="Comma 2 6 5 10" xfId="36904" xr:uid="{12FEC7DE-D148-49D6-B8BE-A66780BA3E6F}"/>
    <cellStyle name="Comma 2 6 5 11" xfId="18650" xr:uid="{FD973475-AC70-4087-AA39-E4A9E66B76EA}"/>
    <cellStyle name="Comma 2 6 5 2" xfId="3316" xr:uid="{20D4E1DF-19C6-490B-8059-15CE2E9099D9}"/>
    <cellStyle name="Comma 2 6 5 2 2" xfId="17916" xr:uid="{B3C0E3CB-1BA4-4C5D-83B9-3949FE69D58A}"/>
    <cellStyle name="Comma 2 6 5 2 2 2" xfId="54424" xr:uid="{718701B4-E583-47C0-B24C-1B9520949476}"/>
    <cellStyle name="Comma 2 6 5 2 2 3" xfId="36170" xr:uid="{4F23D5B5-8B5D-4A5B-8F1F-E496C47A5676}"/>
    <cellStyle name="Comma 2 6 5 2 3" xfId="14266" xr:uid="{863C0167-DE58-42BF-B317-ABEA365FA412}"/>
    <cellStyle name="Comma 2 6 5 2 3 2" xfId="50774" xr:uid="{1F605F4C-88AF-4675-BE82-476118F0ADC8}"/>
    <cellStyle name="Comma 2 6 5 2 3 3" xfId="32520" xr:uid="{2735F1B9-AAE4-4573-A197-1C325C16BA24}"/>
    <cellStyle name="Comma 2 6 5 2 4" xfId="10616" xr:uid="{F8B6BB31-FCB0-4A36-8452-2BDAEDA7FEB6}"/>
    <cellStyle name="Comma 2 6 5 2 4 2" xfId="47124" xr:uid="{D21A5DAF-3A79-4A17-AFBF-FC2CE2131C95}"/>
    <cellStyle name="Comma 2 6 5 2 4 3" xfId="28870" xr:uid="{1B2188C5-DF7C-40D5-AAEA-36653446BE38}"/>
    <cellStyle name="Comma 2 6 5 2 5" xfId="6966" xr:uid="{90CD7711-6284-46D9-A220-1059A2A2AC97}"/>
    <cellStyle name="Comma 2 6 5 2 5 2" xfId="43474" xr:uid="{9AAFCDC0-CA9C-4EC9-945A-E8C7CAFD2F18}"/>
    <cellStyle name="Comma 2 6 5 2 5 3" xfId="25220" xr:uid="{8190AA99-F727-4BA9-8223-0CA201FF027E}"/>
    <cellStyle name="Comma 2 6 5 2 6" xfId="39824" xr:uid="{63D08ACA-B0CB-49A9-8F1B-0B406B7A8D57}"/>
    <cellStyle name="Comma 2 6 5 2 7" xfId="21570" xr:uid="{0847BA7B-F39E-45DC-8440-1178B2D5D4C6}"/>
    <cellStyle name="Comma 2 6 5 3" xfId="2586" xr:uid="{C30A131A-B9BD-4382-B815-D5218A508983}"/>
    <cellStyle name="Comma 2 6 5 3 2" xfId="17186" xr:uid="{0DD439D7-5FCC-49E4-B29D-F4F8BB936C25}"/>
    <cellStyle name="Comma 2 6 5 3 2 2" xfId="53694" xr:uid="{2540861A-B2BB-47E1-8934-B1C7E506C429}"/>
    <cellStyle name="Comma 2 6 5 3 2 3" xfId="35440" xr:uid="{950DB3EE-D52E-4BFA-A2CE-76C236FF348A}"/>
    <cellStyle name="Comma 2 6 5 3 3" xfId="13536" xr:uid="{E0059264-CF87-4C4C-85F2-F05B4319DF6C}"/>
    <cellStyle name="Comma 2 6 5 3 3 2" xfId="50044" xr:uid="{1D7D5D68-9C8C-44CC-9422-8F624D52C71A}"/>
    <cellStyle name="Comma 2 6 5 3 3 3" xfId="31790" xr:uid="{143912ED-8E5D-4DAB-A8C6-0746D48B6F01}"/>
    <cellStyle name="Comma 2 6 5 3 4" xfId="9886" xr:uid="{158B4CD7-1FAD-4C97-B074-AEAF5161D204}"/>
    <cellStyle name="Comma 2 6 5 3 4 2" xfId="46394" xr:uid="{8203138E-A165-453B-A38E-812BB9F63F7D}"/>
    <cellStyle name="Comma 2 6 5 3 4 3" xfId="28140" xr:uid="{C74A21DE-DDF6-4AAD-83E1-977CF8A315C8}"/>
    <cellStyle name="Comma 2 6 5 3 5" xfId="6236" xr:uid="{888686A0-F05C-4830-8374-4FC6DEC8CC0C}"/>
    <cellStyle name="Comma 2 6 5 3 5 2" xfId="42744" xr:uid="{1678AE26-9B6C-439D-B84A-EE77754CE9E1}"/>
    <cellStyle name="Comma 2 6 5 3 5 3" xfId="24490" xr:uid="{DFB211D7-4422-4042-9A76-1A5C0D6C27A7}"/>
    <cellStyle name="Comma 2 6 5 3 6" xfId="39094" xr:uid="{100E0561-F767-47C3-9EC4-DA5A0FCF09A5}"/>
    <cellStyle name="Comma 2 6 5 3 7" xfId="20840" xr:uid="{6CEFB9CF-A324-4B2C-8BD0-1C3779ACEF73}"/>
    <cellStyle name="Comma 2 6 5 4" xfId="1856" xr:uid="{75D30147-15A9-45D1-A859-B11A7206DA09}"/>
    <cellStyle name="Comma 2 6 5 4 2" xfId="16456" xr:uid="{43A179A7-3BC3-42E3-BAB6-D88A2A7265DE}"/>
    <cellStyle name="Comma 2 6 5 4 2 2" xfId="52964" xr:uid="{5F20288E-B6CF-49F2-8279-00E59F882771}"/>
    <cellStyle name="Comma 2 6 5 4 2 3" xfId="34710" xr:uid="{C30CFA4A-149F-496B-823C-C72C5DFA7B2B}"/>
    <cellStyle name="Comma 2 6 5 4 3" xfId="12806" xr:uid="{53E0FDD9-3CB6-4E49-99FD-400348899362}"/>
    <cellStyle name="Comma 2 6 5 4 3 2" xfId="49314" xr:uid="{82620F26-7EAC-4057-9754-17988811E919}"/>
    <cellStyle name="Comma 2 6 5 4 3 3" xfId="31060" xr:uid="{A902AFF9-AA15-4B93-95AC-8FEB69DA501F}"/>
    <cellStyle name="Comma 2 6 5 4 4" xfId="9156" xr:uid="{2AF79FE2-668E-41DC-8404-D616DDF1FB75}"/>
    <cellStyle name="Comma 2 6 5 4 4 2" xfId="45664" xr:uid="{A3CB75AE-1BC0-4C0B-A67C-764FF015B156}"/>
    <cellStyle name="Comma 2 6 5 4 4 3" xfId="27410" xr:uid="{CF38429F-BF46-4D29-8C97-5188F9EEE701}"/>
    <cellStyle name="Comma 2 6 5 4 5" xfId="5506" xr:uid="{43B9555E-BBDF-4B03-BFC4-5580E58A6ED9}"/>
    <cellStyle name="Comma 2 6 5 4 5 2" xfId="42014" xr:uid="{FAAF7018-CC11-4004-A798-F97D49D53868}"/>
    <cellStyle name="Comma 2 6 5 4 5 3" xfId="23760" xr:uid="{B0E5A2B0-BE67-4500-A0E3-4E25CFEAA825}"/>
    <cellStyle name="Comma 2 6 5 4 6" xfId="38364" xr:uid="{238B62AD-76A2-4B49-AB35-F50A9878731A}"/>
    <cellStyle name="Comma 2 6 5 4 7" xfId="20110" xr:uid="{9ABABFE9-E7C5-4C5E-8502-A23A403103D0}"/>
    <cellStyle name="Comma 2 6 5 5" xfId="1126" xr:uid="{7B0E9BE2-A3DF-404C-9194-8AA22F254B3C}"/>
    <cellStyle name="Comma 2 6 5 5 2" xfId="15726" xr:uid="{6FDC6F5E-FD07-4BC8-864F-01298769449D}"/>
    <cellStyle name="Comma 2 6 5 5 2 2" xfId="52234" xr:uid="{9037026E-AC79-4953-B454-14206B7BF4B1}"/>
    <cellStyle name="Comma 2 6 5 5 2 3" xfId="33980" xr:uid="{D8E4BBE7-91FE-4F6B-B715-9DAD9445E421}"/>
    <cellStyle name="Comma 2 6 5 5 3" xfId="12076" xr:uid="{44151F81-9D57-4932-9121-E1AB93CEBED0}"/>
    <cellStyle name="Comma 2 6 5 5 3 2" xfId="48584" xr:uid="{CBB5B945-23F1-4DE2-AD08-71CE84EC4679}"/>
    <cellStyle name="Comma 2 6 5 5 3 3" xfId="30330" xr:uid="{A3B34293-94C4-4F50-BB7D-F3BFC66B03F1}"/>
    <cellStyle name="Comma 2 6 5 5 4" xfId="8426" xr:uid="{D2B3A31B-54F3-41AC-A64A-BEFCCD541A8E}"/>
    <cellStyle name="Comma 2 6 5 5 4 2" xfId="44934" xr:uid="{F419D223-653D-45AE-8C4F-5DAFBE075AD2}"/>
    <cellStyle name="Comma 2 6 5 5 4 3" xfId="26680" xr:uid="{3A8B9F0F-1437-4C62-8637-FFF685F2E09F}"/>
    <cellStyle name="Comma 2 6 5 5 5" xfId="4776" xr:uid="{03765F3C-8DBC-4BD2-A962-8E8359E39CBC}"/>
    <cellStyle name="Comma 2 6 5 5 5 2" xfId="41284" xr:uid="{C27D93E8-6D92-4E2F-95A8-ED476A32DC23}"/>
    <cellStyle name="Comma 2 6 5 5 5 3" xfId="23030" xr:uid="{018BEDB9-2A93-49EE-ADE9-5E5025123E2C}"/>
    <cellStyle name="Comma 2 6 5 5 6" xfId="37634" xr:uid="{CF3DC5CE-FE84-4903-BC2E-3E7106967567}"/>
    <cellStyle name="Comma 2 6 5 5 7" xfId="19380" xr:uid="{327F241B-9C11-447A-94C1-03CCB08EE888}"/>
    <cellStyle name="Comma 2 6 5 6" xfId="14996" xr:uid="{7DCA4DA9-E00C-4E5C-B0E7-B73C8B9A9A37}"/>
    <cellStyle name="Comma 2 6 5 6 2" xfId="51504" xr:uid="{1859427D-4621-4143-A71B-6E64EE2A3521}"/>
    <cellStyle name="Comma 2 6 5 6 3" xfId="33250" xr:uid="{57D63CCD-837F-4E18-B65B-BD1688BD7C71}"/>
    <cellStyle name="Comma 2 6 5 7" xfId="11346" xr:uid="{EAB33D05-17BF-44E5-BC4F-649940C07F03}"/>
    <cellStyle name="Comma 2 6 5 7 2" xfId="47854" xr:uid="{786FB3A2-34FB-4377-98BE-0CAA63F8D00F}"/>
    <cellStyle name="Comma 2 6 5 7 3" xfId="29600" xr:uid="{AA0D6790-8EF1-4B48-99F5-11DA5CFB3D98}"/>
    <cellStyle name="Comma 2 6 5 8" xfId="7696" xr:uid="{ADC35D5D-7AA3-4AEA-8D41-80FDDE6225BC}"/>
    <cellStyle name="Comma 2 6 5 8 2" xfId="44204" xr:uid="{69844166-F2AE-4811-A5FC-7FCD495CD0F6}"/>
    <cellStyle name="Comma 2 6 5 8 3" xfId="25950" xr:uid="{E0CE0E4D-1797-4B6B-9247-DCDD9CCAA2DA}"/>
    <cellStyle name="Comma 2 6 5 9" xfId="4046" xr:uid="{AE855114-A6FB-4B59-B193-B0C6C7BF5B97}"/>
    <cellStyle name="Comma 2 6 5 9 2" xfId="40554" xr:uid="{46DB443C-93DB-4984-8353-00FC71938510}"/>
    <cellStyle name="Comma 2 6 5 9 3" xfId="22300" xr:uid="{6DCF7610-4937-4196-A1BB-196944A97046}"/>
    <cellStyle name="Comma 2 6 6" xfId="292" xr:uid="{E5C660B3-46C1-4BCB-82D0-88EFC17891D5}"/>
    <cellStyle name="Comma 2 6 6 10" xfId="36800" xr:uid="{5751769E-351E-4324-B067-8D6080C55B31}"/>
    <cellStyle name="Comma 2 6 6 11" xfId="18546" xr:uid="{6B02AAC7-B5C4-46D6-A6D0-4380906CD6C4}"/>
    <cellStyle name="Comma 2 6 6 2" xfId="3212" xr:uid="{89BBCDE1-C461-4EFD-BD34-9E3537B879B6}"/>
    <cellStyle name="Comma 2 6 6 2 2" xfId="17812" xr:uid="{7330A863-C50F-4706-9CF0-1E96047CD50A}"/>
    <cellStyle name="Comma 2 6 6 2 2 2" xfId="54320" xr:uid="{0E7FCE11-89D5-41C6-828C-71C2F5485583}"/>
    <cellStyle name="Comma 2 6 6 2 2 3" xfId="36066" xr:uid="{5A4B1E07-C7D0-4897-B741-68946C93749D}"/>
    <cellStyle name="Comma 2 6 6 2 3" xfId="14162" xr:uid="{1CBAE18E-6CE9-41ED-9557-347FEDD87B91}"/>
    <cellStyle name="Comma 2 6 6 2 3 2" xfId="50670" xr:uid="{47EEA07F-FB22-4A2A-A09A-A2943ED47CE5}"/>
    <cellStyle name="Comma 2 6 6 2 3 3" xfId="32416" xr:uid="{B17C6435-A8FF-4C60-A96E-68AAA9E1E1EA}"/>
    <cellStyle name="Comma 2 6 6 2 4" xfId="10512" xr:uid="{761EAFBF-32DD-4A47-8CCF-D005090A606C}"/>
    <cellStyle name="Comma 2 6 6 2 4 2" xfId="47020" xr:uid="{03E2A7BB-068A-45F6-9F33-FA4F7AB909A3}"/>
    <cellStyle name="Comma 2 6 6 2 4 3" xfId="28766" xr:uid="{61604E8D-CFAB-43F7-B520-62AA89782B73}"/>
    <cellStyle name="Comma 2 6 6 2 5" xfId="6862" xr:uid="{47566D2C-A378-4945-A850-B725245E7380}"/>
    <cellStyle name="Comma 2 6 6 2 5 2" xfId="43370" xr:uid="{AFDCB19E-AE37-420A-8C49-660584D810DC}"/>
    <cellStyle name="Comma 2 6 6 2 5 3" xfId="25116" xr:uid="{127852DF-22E0-4EA9-A9F3-EDB4E81E20A8}"/>
    <cellStyle name="Comma 2 6 6 2 6" xfId="39720" xr:uid="{CA1FBF9D-96D2-47E5-A627-A513564E31F9}"/>
    <cellStyle name="Comma 2 6 6 2 7" xfId="21466" xr:uid="{51967618-0CAE-413D-8135-9208FA6ED8EB}"/>
    <cellStyle name="Comma 2 6 6 3" xfId="2482" xr:uid="{907F77BF-3B4E-4A3F-9A7A-84F7126CE292}"/>
    <cellStyle name="Comma 2 6 6 3 2" xfId="17082" xr:uid="{9E02ED72-8B4A-406B-841D-EE99E877B1E9}"/>
    <cellStyle name="Comma 2 6 6 3 2 2" xfId="53590" xr:uid="{F7F6B7C0-20C8-4E2E-9E14-74A631740B08}"/>
    <cellStyle name="Comma 2 6 6 3 2 3" xfId="35336" xr:uid="{E42930DC-02DB-4E5E-A3BE-6149926F3E30}"/>
    <cellStyle name="Comma 2 6 6 3 3" xfId="13432" xr:uid="{DD51F0B7-9AAA-47C7-97A0-F69E0ADA9EC2}"/>
    <cellStyle name="Comma 2 6 6 3 3 2" xfId="49940" xr:uid="{0A1C9ABB-C3BE-42D9-8EAA-B83579079D16}"/>
    <cellStyle name="Comma 2 6 6 3 3 3" xfId="31686" xr:uid="{CFE1E0A0-970B-447B-B4AB-06CB080D0DC8}"/>
    <cellStyle name="Comma 2 6 6 3 4" xfId="9782" xr:uid="{20E692F0-7CA5-4948-B129-2CC71B83D6E9}"/>
    <cellStyle name="Comma 2 6 6 3 4 2" xfId="46290" xr:uid="{B65661E6-FB53-481C-BE60-37D60704E1D3}"/>
    <cellStyle name="Comma 2 6 6 3 4 3" xfId="28036" xr:uid="{0E617767-2F3D-45A4-995C-961826373E58}"/>
    <cellStyle name="Comma 2 6 6 3 5" xfId="6132" xr:uid="{C94867AA-C249-4D62-BF89-DD21F90026D7}"/>
    <cellStyle name="Comma 2 6 6 3 5 2" xfId="42640" xr:uid="{34C6E299-C137-489C-BC45-B143D128B79C}"/>
    <cellStyle name="Comma 2 6 6 3 5 3" xfId="24386" xr:uid="{4B4289F2-58BB-478F-9F17-526A3E25E2B4}"/>
    <cellStyle name="Comma 2 6 6 3 6" xfId="38990" xr:uid="{523D16B0-DEC8-4BAC-BC89-BCC12CBFD86C}"/>
    <cellStyle name="Comma 2 6 6 3 7" xfId="20736" xr:uid="{BEED3D07-8C9E-4E86-B383-43E6ED65CDE4}"/>
    <cellStyle name="Comma 2 6 6 4" xfId="1752" xr:uid="{D2F71516-275E-4691-B427-80D79CC0C97A}"/>
    <cellStyle name="Comma 2 6 6 4 2" xfId="16352" xr:uid="{34C1079C-64C7-4E5E-A28F-1DDACC5DABC0}"/>
    <cellStyle name="Comma 2 6 6 4 2 2" xfId="52860" xr:uid="{BA57CF1F-5634-44AD-8FD3-CA89F66FF1CD}"/>
    <cellStyle name="Comma 2 6 6 4 2 3" xfId="34606" xr:uid="{86E1B4E7-5EED-4B35-B381-4AB7F5BE8F23}"/>
    <cellStyle name="Comma 2 6 6 4 3" xfId="12702" xr:uid="{47EE7E62-2034-4D37-B784-A53972DA1464}"/>
    <cellStyle name="Comma 2 6 6 4 3 2" xfId="49210" xr:uid="{CE203FFC-E080-4FAF-BB51-0842DFEB0D9F}"/>
    <cellStyle name="Comma 2 6 6 4 3 3" xfId="30956" xr:uid="{7AC49E32-FACA-4970-8D37-CC01C5AE2609}"/>
    <cellStyle name="Comma 2 6 6 4 4" xfId="9052" xr:uid="{BD1A02F7-DD9F-4233-862D-16937B408C31}"/>
    <cellStyle name="Comma 2 6 6 4 4 2" xfId="45560" xr:uid="{A61A8342-9777-4E32-BA20-9BC86D319A64}"/>
    <cellStyle name="Comma 2 6 6 4 4 3" xfId="27306" xr:uid="{31CB26E9-9B6A-4788-97D8-14CA03397464}"/>
    <cellStyle name="Comma 2 6 6 4 5" xfId="5402" xr:uid="{99FA4849-C702-49B6-A8E9-C0F7C4405ED2}"/>
    <cellStyle name="Comma 2 6 6 4 5 2" xfId="41910" xr:uid="{ACA1FEA4-B0AC-4D02-9631-B6E190911169}"/>
    <cellStyle name="Comma 2 6 6 4 5 3" xfId="23656" xr:uid="{BEEB3B1C-C64D-4853-9BAD-458FC62F9663}"/>
    <cellStyle name="Comma 2 6 6 4 6" xfId="38260" xr:uid="{48B8BD80-ED18-434A-A301-D156068435D9}"/>
    <cellStyle name="Comma 2 6 6 4 7" xfId="20006" xr:uid="{EC56E21B-358A-405C-8A71-AE45D78B53D3}"/>
    <cellStyle name="Comma 2 6 6 5" xfId="1022" xr:uid="{249D8261-19D4-4970-B475-6FF0E261B2CE}"/>
    <cellStyle name="Comma 2 6 6 5 2" xfId="15622" xr:uid="{664905A2-B07B-4810-A26F-690DB70A70B2}"/>
    <cellStyle name="Comma 2 6 6 5 2 2" xfId="52130" xr:uid="{AC1C4022-2289-4218-A80C-2EB51A754093}"/>
    <cellStyle name="Comma 2 6 6 5 2 3" xfId="33876" xr:uid="{25CE3CDD-C883-4E0D-99BF-3FCE6165872B}"/>
    <cellStyle name="Comma 2 6 6 5 3" xfId="11972" xr:uid="{8DC9C4A4-FC9D-4563-8545-82808CCEDAB6}"/>
    <cellStyle name="Comma 2 6 6 5 3 2" xfId="48480" xr:uid="{7893B7DB-A9D8-4643-BEC6-4203988214C0}"/>
    <cellStyle name="Comma 2 6 6 5 3 3" xfId="30226" xr:uid="{A0D35A09-48B3-4D01-A8BA-A9221BB98DB1}"/>
    <cellStyle name="Comma 2 6 6 5 4" xfId="8322" xr:uid="{E3FC84BB-C5BF-4950-91E3-63D4275FDD39}"/>
    <cellStyle name="Comma 2 6 6 5 4 2" xfId="44830" xr:uid="{0A3627EC-C4C3-4AC1-8B55-0D67BD00D000}"/>
    <cellStyle name="Comma 2 6 6 5 4 3" xfId="26576" xr:uid="{E6142D50-834B-4A18-B70F-EBC6490438F2}"/>
    <cellStyle name="Comma 2 6 6 5 5" xfId="4672" xr:uid="{8BAE3EE3-4895-4534-939A-0AFFC4C40068}"/>
    <cellStyle name="Comma 2 6 6 5 5 2" xfId="41180" xr:uid="{C6841955-657B-494B-A267-107C5126C406}"/>
    <cellStyle name="Comma 2 6 6 5 5 3" xfId="22926" xr:uid="{11524D2F-6731-451C-B732-EBD59D3463B9}"/>
    <cellStyle name="Comma 2 6 6 5 6" xfId="37530" xr:uid="{FD5E7BB9-4710-4155-8DB2-6E1255732ECF}"/>
    <cellStyle name="Comma 2 6 6 5 7" xfId="19276" xr:uid="{684D1D50-8820-4119-975C-E39160A91E9F}"/>
    <cellStyle name="Comma 2 6 6 6" xfId="14892" xr:uid="{7D74146A-B298-4663-85B0-03A7CFDAF288}"/>
    <cellStyle name="Comma 2 6 6 6 2" xfId="51400" xr:uid="{DAD6D79E-7861-4BFF-B144-685A2D846C13}"/>
    <cellStyle name="Comma 2 6 6 6 3" xfId="33146" xr:uid="{E35BC78E-AB58-4EE5-9B26-B99545FFF38D}"/>
    <cellStyle name="Comma 2 6 6 7" xfId="11242" xr:uid="{B89D7BBC-EEF5-40A2-B232-8B06F019039A}"/>
    <cellStyle name="Comma 2 6 6 7 2" xfId="47750" xr:uid="{C6905355-5952-41FE-901B-25A30339400A}"/>
    <cellStyle name="Comma 2 6 6 7 3" xfId="29496" xr:uid="{92987A3D-D057-4265-BB40-72849099EE79}"/>
    <cellStyle name="Comma 2 6 6 8" xfId="7592" xr:uid="{BAF2820F-D92E-489D-9C49-4EDF41EC4D5A}"/>
    <cellStyle name="Comma 2 6 6 8 2" xfId="44100" xr:uid="{084A1CC9-6327-4463-97C7-DA04B9E1611F}"/>
    <cellStyle name="Comma 2 6 6 8 3" xfId="25846" xr:uid="{1C8163C9-A1B2-4F45-8A94-AFEE7528E137}"/>
    <cellStyle name="Comma 2 6 6 9" xfId="3942" xr:uid="{DCFEE4C2-D6C9-4145-A9FA-4FC7759F3C9C}"/>
    <cellStyle name="Comma 2 6 6 9 2" xfId="40450" xr:uid="{3A0008BC-F6C0-4DF4-AA12-1A9933555F14}"/>
    <cellStyle name="Comma 2 6 6 9 3" xfId="22196" xr:uid="{09ECFE4E-3E62-46C9-A712-F2DA3BB50CA0}"/>
    <cellStyle name="Comma 2 6 7" xfId="188" xr:uid="{C7316873-F497-44EB-89CD-8327E833EDFF}"/>
    <cellStyle name="Comma 2 6 7 10" xfId="36696" xr:uid="{91DDF3D0-7EBE-49D0-8403-1DFF00C07684}"/>
    <cellStyle name="Comma 2 6 7 11" xfId="18442" xr:uid="{46FC6AF6-2730-4B49-8675-06093F674778}"/>
    <cellStyle name="Comma 2 6 7 2" xfId="3108" xr:uid="{47873BD5-3CBA-4BD1-BFED-ADE21AD6B6B1}"/>
    <cellStyle name="Comma 2 6 7 2 2" xfId="17708" xr:uid="{29BEB298-359F-436B-8CA6-53589E1DF5D4}"/>
    <cellStyle name="Comma 2 6 7 2 2 2" xfId="54216" xr:uid="{89AFBD1F-E19F-4BBE-B1CB-8C0A4423D1EC}"/>
    <cellStyle name="Comma 2 6 7 2 2 3" xfId="35962" xr:uid="{6951DD12-A655-4358-9911-574A2F4A755D}"/>
    <cellStyle name="Comma 2 6 7 2 3" xfId="14058" xr:uid="{ED280985-DFB1-47B2-AA6D-950224EDEDEF}"/>
    <cellStyle name="Comma 2 6 7 2 3 2" xfId="50566" xr:uid="{8EDA5795-931B-4797-B7D7-858A9DE84A20}"/>
    <cellStyle name="Comma 2 6 7 2 3 3" xfId="32312" xr:uid="{EDD388F5-FF82-4501-9E39-98A2D373F56E}"/>
    <cellStyle name="Comma 2 6 7 2 4" xfId="10408" xr:uid="{84FF9747-8403-4797-AD96-03806E26C260}"/>
    <cellStyle name="Comma 2 6 7 2 4 2" xfId="46916" xr:uid="{6F9FBB2D-47E6-485B-A09F-9A95A203E929}"/>
    <cellStyle name="Comma 2 6 7 2 4 3" xfId="28662" xr:uid="{8888492A-1B24-40D9-A16B-926EC37DF6A6}"/>
    <cellStyle name="Comma 2 6 7 2 5" xfId="6758" xr:uid="{69AAC6A7-0B57-41CD-B9EA-6C34B7343228}"/>
    <cellStyle name="Comma 2 6 7 2 5 2" xfId="43266" xr:uid="{033D42B3-BB93-4086-AD56-5B73F4861E30}"/>
    <cellStyle name="Comma 2 6 7 2 5 3" xfId="25012" xr:uid="{19D2F33E-F70F-4178-8F6E-12B98DB5FB8F}"/>
    <cellStyle name="Comma 2 6 7 2 6" xfId="39616" xr:uid="{6C2E0512-AA2A-405D-A23D-ADD914560F4B}"/>
    <cellStyle name="Comma 2 6 7 2 7" xfId="21362" xr:uid="{EBFC1F6E-B4CE-455D-BC32-60062F3728A6}"/>
    <cellStyle name="Comma 2 6 7 3" xfId="2378" xr:uid="{137468C7-F256-4F2E-BBC9-71CE0E699B8A}"/>
    <cellStyle name="Comma 2 6 7 3 2" xfId="16978" xr:uid="{CC4BCB41-EF59-4F22-A2C8-8EF9128E36D5}"/>
    <cellStyle name="Comma 2 6 7 3 2 2" xfId="53486" xr:uid="{A89906DA-A9D6-474B-993A-B1FF823415F9}"/>
    <cellStyle name="Comma 2 6 7 3 2 3" xfId="35232" xr:uid="{738FD5B4-AA2B-4469-9062-84F43B4A528E}"/>
    <cellStyle name="Comma 2 6 7 3 3" xfId="13328" xr:uid="{1013EC0E-6C57-4003-AF65-5D563A583B41}"/>
    <cellStyle name="Comma 2 6 7 3 3 2" xfId="49836" xr:uid="{81ABE08F-DBCC-4A37-913D-AF6995ED4AC5}"/>
    <cellStyle name="Comma 2 6 7 3 3 3" xfId="31582" xr:uid="{FCE6FF2A-3FE3-40F6-A01F-BAE2A3268EDE}"/>
    <cellStyle name="Comma 2 6 7 3 4" xfId="9678" xr:uid="{E6CEE65F-E356-4142-BB13-782E23FF9995}"/>
    <cellStyle name="Comma 2 6 7 3 4 2" xfId="46186" xr:uid="{DF397895-4EFB-46DE-BED1-E87F9D9E90A9}"/>
    <cellStyle name="Comma 2 6 7 3 4 3" xfId="27932" xr:uid="{570E0227-0170-4A79-B62F-1CB34A21A043}"/>
    <cellStyle name="Comma 2 6 7 3 5" xfId="6028" xr:uid="{C3A5DAAB-0061-4C11-BAF2-8F11DCE34958}"/>
    <cellStyle name="Comma 2 6 7 3 5 2" xfId="42536" xr:uid="{DA7C18E3-E41D-4DA8-9263-C5041470FA81}"/>
    <cellStyle name="Comma 2 6 7 3 5 3" xfId="24282" xr:uid="{D9376B63-A8C1-4496-A611-3B57B9DD67B6}"/>
    <cellStyle name="Comma 2 6 7 3 6" xfId="38886" xr:uid="{9D8A3169-B664-4EF7-9F7B-50B32B649743}"/>
    <cellStyle name="Comma 2 6 7 3 7" xfId="20632" xr:uid="{7473194D-2F72-4397-88DB-CF33A3199293}"/>
    <cellStyle name="Comma 2 6 7 4" xfId="1648" xr:uid="{84C8E26E-63FA-406F-AECA-729D0B13B2F0}"/>
    <cellStyle name="Comma 2 6 7 4 2" xfId="16248" xr:uid="{C1D98CBA-C858-4704-8F84-F4BF4076A457}"/>
    <cellStyle name="Comma 2 6 7 4 2 2" xfId="52756" xr:uid="{9A46FB74-037D-4974-B5BE-0A199697BC9C}"/>
    <cellStyle name="Comma 2 6 7 4 2 3" xfId="34502" xr:uid="{EA99B6A1-ABD4-4B42-9C12-4BC2FA4A9CB9}"/>
    <cellStyle name="Comma 2 6 7 4 3" xfId="12598" xr:uid="{AC62898B-5EC9-4D7A-A8EF-18631EFDD5A1}"/>
    <cellStyle name="Comma 2 6 7 4 3 2" xfId="49106" xr:uid="{C1D96282-B00D-4BD2-BA5E-FC32E9948114}"/>
    <cellStyle name="Comma 2 6 7 4 3 3" xfId="30852" xr:uid="{8E1D79B9-4962-48E5-AB66-B3304F7AE2BB}"/>
    <cellStyle name="Comma 2 6 7 4 4" xfId="8948" xr:uid="{2C035704-C9D1-433C-89B7-F1DC84E0BD9E}"/>
    <cellStyle name="Comma 2 6 7 4 4 2" xfId="45456" xr:uid="{FEEFEBFA-87C0-49BA-8859-ECAA50084914}"/>
    <cellStyle name="Comma 2 6 7 4 4 3" xfId="27202" xr:uid="{150CB60C-22E5-429F-94DC-120BE443A38D}"/>
    <cellStyle name="Comma 2 6 7 4 5" xfId="5298" xr:uid="{305F2CA1-3B4D-42D8-9DAC-900CA9771019}"/>
    <cellStyle name="Comma 2 6 7 4 5 2" xfId="41806" xr:uid="{FF2C4BD6-AB82-4CEC-8C24-5586055497E5}"/>
    <cellStyle name="Comma 2 6 7 4 5 3" xfId="23552" xr:uid="{EEED6284-017A-429C-96EC-60B78FEEA2F4}"/>
    <cellStyle name="Comma 2 6 7 4 6" xfId="38156" xr:uid="{331768DA-36E4-41D9-AA57-AE619C867690}"/>
    <cellStyle name="Comma 2 6 7 4 7" xfId="19902" xr:uid="{9C0C4330-A27A-40D5-86E1-EB066EA03FBF}"/>
    <cellStyle name="Comma 2 6 7 5" xfId="918" xr:uid="{0FA22538-F9AA-4665-991A-D08C74E133D3}"/>
    <cellStyle name="Comma 2 6 7 5 2" xfId="15518" xr:uid="{7B3967A7-4A93-4CA4-8ADB-C5E0B41B7253}"/>
    <cellStyle name="Comma 2 6 7 5 2 2" xfId="52026" xr:uid="{A594054D-A635-46E8-BC10-DB33E09F6C25}"/>
    <cellStyle name="Comma 2 6 7 5 2 3" xfId="33772" xr:uid="{ACE485FE-EF05-4865-9351-4FA565D75429}"/>
    <cellStyle name="Comma 2 6 7 5 3" xfId="11868" xr:uid="{5BC3C5CA-FE32-4E9F-828A-694F12F49B2B}"/>
    <cellStyle name="Comma 2 6 7 5 3 2" xfId="48376" xr:uid="{7583CC77-91CE-4130-8FC4-795A9ACDB430}"/>
    <cellStyle name="Comma 2 6 7 5 3 3" xfId="30122" xr:uid="{AF7397CF-F499-419D-B99C-C08A7C2AB4C8}"/>
    <cellStyle name="Comma 2 6 7 5 4" xfId="8218" xr:uid="{1535CD0E-EE37-4E85-8C66-6ADBEEAF9A35}"/>
    <cellStyle name="Comma 2 6 7 5 4 2" xfId="44726" xr:uid="{2B9C9FD0-E8CB-4231-990A-73817DDC97A1}"/>
    <cellStyle name="Comma 2 6 7 5 4 3" xfId="26472" xr:uid="{81BBE8CA-4792-410E-82FC-D26E679C1E88}"/>
    <cellStyle name="Comma 2 6 7 5 5" xfId="4568" xr:uid="{CEE64BB1-7EC3-4983-953F-8FBE288B7AE0}"/>
    <cellStyle name="Comma 2 6 7 5 5 2" xfId="41076" xr:uid="{E5DE9AB8-BFAE-440F-B4C7-26FE84B1713E}"/>
    <cellStyle name="Comma 2 6 7 5 5 3" xfId="22822" xr:uid="{16392DA6-F183-4AC8-9BAC-9DF9E441DAC1}"/>
    <cellStyle name="Comma 2 6 7 5 6" xfId="37426" xr:uid="{2B2D120C-DCC7-4B0D-8892-CFB669B87F63}"/>
    <cellStyle name="Comma 2 6 7 5 7" xfId="19172" xr:uid="{FDFEF6CB-AE83-4E6B-AF91-57E959781160}"/>
    <cellStyle name="Comma 2 6 7 6" xfId="14788" xr:uid="{27E525B4-E99B-49B1-B595-0BB0B0706F42}"/>
    <cellStyle name="Comma 2 6 7 6 2" xfId="51296" xr:uid="{F37E4029-0EB4-4646-9553-1FD080465989}"/>
    <cellStyle name="Comma 2 6 7 6 3" xfId="33042" xr:uid="{16FDE41B-ED9D-4DB5-ABFC-3B5597AF7FD9}"/>
    <cellStyle name="Comma 2 6 7 7" xfId="11138" xr:uid="{C3811A57-BE8E-414C-A56D-82F22A644489}"/>
    <cellStyle name="Comma 2 6 7 7 2" xfId="47646" xr:uid="{59AD466D-DAC7-42D3-9BAD-2F7A111506F0}"/>
    <cellStyle name="Comma 2 6 7 7 3" xfId="29392" xr:uid="{0F0D5803-808E-42C5-A6D5-900E004F27D3}"/>
    <cellStyle name="Comma 2 6 7 8" xfId="7488" xr:uid="{E60EF692-ACBC-451B-8560-1960ACA72CAC}"/>
    <cellStyle name="Comma 2 6 7 8 2" xfId="43996" xr:uid="{0F2BAFD4-ED3E-469F-9D6A-E05C86B7EE52}"/>
    <cellStyle name="Comma 2 6 7 8 3" xfId="25742" xr:uid="{0407D66D-B48E-4D97-AAFB-D82110768D9D}"/>
    <cellStyle name="Comma 2 6 7 9" xfId="3838" xr:uid="{8FF8C5A6-DFCA-4546-A329-F5F80D9263AC}"/>
    <cellStyle name="Comma 2 6 7 9 2" xfId="40346" xr:uid="{D97354AF-14D9-485E-94CF-A0513C66D1AE}"/>
    <cellStyle name="Comma 2 6 7 9 3" xfId="22092" xr:uid="{A65F76F3-A839-4C52-A4FD-134DD9554BC0}"/>
    <cellStyle name="Comma 2 6 8" xfId="3004" xr:uid="{F2949C0A-F608-49EB-A1B2-A7A5CE09EA42}"/>
    <cellStyle name="Comma 2 6 8 2" xfId="17604" xr:uid="{05063A17-B973-4295-B045-E2A6700A8AE5}"/>
    <cellStyle name="Comma 2 6 8 2 2" xfId="54112" xr:uid="{8F9B1DD1-17A1-4B3A-AC1C-BA762F6FED52}"/>
    <cellStyle name="Comma 2 6 8 2 3" xfId="35858" xr:uid="{1EE7A977-6386-4BD7-A62B-83C8F2A420C9}"/>
    <cellStyle name="Comma 2 6 8 3" xfId="13954" xr:uid="{CDF96626-FCF2-4C3B-BC37-D19B289FBD2D}"/>
    <cellStyle name="Comma 2 6 8 3 2" xfId="50462" xr:uid="{FF4027FE-301D-4E24-AD6F-D1906D6410DF}"/>
    <cellStyle name="Comma 2 6 8 3 3" xfId="32208" xr:uid="{1CB4374C-AF3A-44E1-8017-8AC9C782E45E}"/>
    <cellStyle name="Comma 2 6 8 4" xfId="10304" xr:uid="{BC060F2F-DE3F-4096-9FCB-B532617F6CFF}"/>
    <cellStyle name="Comma 2 6 8 4 2" xfId="46812" xr:uid="{D84FE188-7C0E-429D-8A35-5135E7F7B9EC}"/>
    <cellStyle name="Comma 2 6 8 4 3" xfId="28558" xr:uid="{9AD895A9-DA9D-49BF-9EE4-9F1E8EDEA874}"/>
    <cellStyle name="Comma 2 6 8 5" xfId="6654" xr:uid="{2E38483E-F89B-4D9D-B7FD-534783BC4460}"/>
    <cellStyle name="Comma 2 6 8 5 2" xfId="43162" xr:uid="{F414C3FF-56A1-41BA-B5B8-656B2382F3ED}"/>
    <cellStyle name="Comma 2 6 8 5 3" xfId="24908" xr:uid="{6157F6C5-ACF8-4DF3-A340-3A386945BC2A}"/>
    <cellStyle name="Comma 2 6 8 6" xfId="39512" xr:uid="{AB99464D-E410-4008-B0AB-824CE800A57B}"/>
    <cellStyle name="Comma 2 6 8 7" xfId="21258" xr:uid="{B7E0A536-AC17-4F76-BA48-11FA26812E0D}"/>
    <cellStyle name="Comma 2 6 9" xfId="2274" xr:uid="{5E939D3D-3AA5-4607-B8D8-4E93993508D2}"/>
    <cellStyle name="Comma 2 6 9 2" xfId="16874" xr:uid="{7E28F843-57F2-4365-9EFF-BDDD8C7A3DE2}"/>
    <cellStyle name="Comma 2 6 9 2 2" xfId="53382" xr:uid="{195C34F1-728D-4EB5-89E6-29F911390257}"/>
    <cellStyle name="Comma 2 6 9 2 3" xfId="35128" xr:uid="{65566093-F054-4B11-83B8-BE1342D607C2}"/>
    <cellStyle name="Comma 2 6 9 3" xfId="13224" xr:uid="{B439794C-64F3-4771-920A-2FF23E4D0BF3}"/>
    <cellStyle name="Comma 2 6 9 3 2" xfId="49732" xr:uid="{275D8B35-393B-41DC-B6D2-720DB368ECB9}"/>
    <cellStyle name="Comma 2 6 9 3 3" xfId="31478" xr:uid="{3329C262-FBB5-4B61-A2CD-A7777450B766}"/>
    <cellStyle name="Comma 2 6 9 4" xfId="9574" xr:uid="{784ACE6C-9416-4863-BDF4-627614C985E6}"/>
    <cellStyle name="Comma 2 6 9 4 2" xfId="46082" xr:uid="{6BA6AC18-29BB-4CE6-8585-526591430101}"/>
    <cellStyle name="Comma 2 6 9 4 3" xfId="27828" xr:uid="{66962B86-5CF3-489B-85AF-ED76E420A0F2}"/>
    <cellStyle name="Comma 2 6 9 5" xfId="5924" xr:uid="{3C73B704-951A-435C-A919-CA4FCB53DEED}"/>
    <cellStyle name="Comma 2 6 9 5 2" xfId="42432" xr:uid="{C3D26406-B48F-4BA3-97B5-CB1F66C97D8D}"/>
    <cellStyle name="Comma 2 6 9 5 3" xfId="24178" xr:uid="{6F1BAE73-55DA-4DF6-9455-5739AC8FCB73}"/>
    <cellStyle name="Comma 2 6 9 6" xfId="38782" xr:uid="{B62FA875-EF16-4C58-ABA5-3AEE0AB95593}"/>
    <cellStyle name="Comma 2 6 9 7" xfId="20528" xr:uid="{9F934050-26B8-43E0-A19D-098884F9B2C0}"/>
    <cellStyle name="Comma 2 7" xfId="46" xr:uid="{B23AB231-53A7-4525-8AAF-D319EB32B21D}"/>
    <cellStyle name="Comma 2 7 10" xfId="1512" xr:uid="{F7CD33C5-078D-4126-8B71-476A9D1B9D55}"/>
    <cellStyle name="Comma 2 7 10 2" xfId="16112" xr:uid="{BB9EA21B-08A2-4F6C-A2FA-C0D2E622E033}"/>
    <cellStyle name="Comma 2 7 10 2 2" xfId="52620" xr:uid="{0722CA7E-4D74-4126-AF07-21A3EA1C49E5}"/>
    <cellStyle name="Comma 2 7 10 2 3" xfId="34366" xr:uid="{B3A45CCD-9484-453A-84F8-B90F57FC0A4B}"/>
    <cellStyle name="Comma 2 7 10 3" xfId="12462" xr:uid="{B8B5E979-D76E-430C-A7D7-5212EA3C8447}"/>
    <cellStyle name="Comma 2 7 10 3 2" xfId="48970" xr:uid="{A7DD4D1C-B86E-4632-B8BE-3B196E75F71B}"/>
    <cellStyle name="Comma 2 7 10 3 3" xfId="30716" xr:uid="{26742000-8BDE-4541-ACF5-BD1C88736662}"/>
    <cellStyle name="Comma 2 7 10 4" xfId="8812" xr:uid="{60352822-2273-4CE1-B358-3DBB5E1ADFF3}"/>
    <cellStyle name="Comma 2 7 10 4 2" xfId="45320" xr:uid="{77B9B80D-F968-41CC-9A84-A6805F0638F2}"/>
    <cellStyle name="Comma 2 7 10 4 3" xfId="27066" xr:uid="{D25EB7E3-6F0A-45C5-A82B-F2356C79D9A9}"/>
    <cellStyle name="Comma 2 7 10 5" xfId="5162" xr:uid="{055E96F3-CB0B-4F08-B28C-7C6E6D03621D}"/>
    <cellStyle name="Comma 2 7 10 5 2" xfId="41670" xr:uid="{D1985EDF-897B-4EDC-BC8C-A12C8909F740}"/>
    <cellStyle name="Comma 2 7 10 5 3" xfId="23416" xr:uid="{968EC2E5-DAC4-4B07-8E02-3BB417AB6DB5}"/>
    <cellStyle name="Comma 2 7 10 6" xfId="38020" xr:uid="{FBD63114-B8A0-4782-8CF0-9A9431EB3772}"/>
    <cellStyle name="Comma 2 7 10 7" xfId="19766" xr:uid="{40143734-E8E5-4F5A-A9CC-7A2D6BDA32C1}"/>
    <cellStyle name="Comma 2 7 11" xfId="782" xr:uid="{AA28B2BA-B648-4D69-AE3D-7CFBF67BE50A}"/>
    <cellStyle name="Comma 2 7 11 2" xfId="15382" xr:uid="{A0B265A5-A99E-40AA-8AD0-B5059D873402}"/>
    <cellStyle name="Comma 2 7 11 2 2" xfId="51890" xr:uid="{B890E148-9E3C-4DDA-9291-89D726177E3A}"/>
    <cellStyle name="Comma 2 7 11 2 3" xfId="33636" xr:uid="{B81C0792-C452-4C89-8345-B978EA4CBC29}"/>
    <cellStyle name="Comma 2 7 11 3" xfId="11732" xr:uid="{FD4835AC-A454-450C-AFA0-F305B59BFF6F}"/>
    <cellStyle name="Comma 2 7 11 3 2" xfId="48240" xr:uid="{E350D008-A680-49C9-9383-315060B26179}"/>
    <cellStyle name="Comma 2 7 11 3 3" xfId="29986" xr:uid="{036ACAA8-9CF9-48ED-BB61-0BFD2724B44B}"/>
    <cellStyle name="Comma 2 7 11 4" xfId="8082" xr:uid="{C0E172F9-3C77-4E6C-8548-0A1AED0B59EF}"/>
    <cellStyle name="Comma 2 7 11 4 2" xfId="44590" xr:uid="{3EC8B07E-5D58-4B73-9A7F-FDD7F5ED5524}"/>
    <cellStyle name="Comma 2 7 11 4 3" xfId="26336" xr:uid="{199E0522-D518-44AA-B3F7-88FD12B154F0}"/>
    <cellStyle name="Comma 2 7 11 5" xfId="4432" xr:uid="{698E6C30-8A48-4EB9-A20F-5D871BAF35BC}"/>
    <cellStyle name="Comma 2 7 11 5 2" xfId="40940" xr:uid="{F5D40DAC-8028-42B1-A01D-8E83FC13E611}"/>
    <cellStyle name="Comma 2 7 11 5 3" xfId="22686" xr:uid="{1690B9A3-2CAE-426F-A82B-5451A309DEC6}"/>
    <cellStyle name="Comma 2 7 11 6" xfId="37290" xr:uid="{9C50ADB8-C824-4286-B739-CA2511502B88}"/>
    <cellStyle name="Comma 2 7 11 7" xfId="19036" xr:uid="{F6BD9CC4-B767-469E-91C9-47873BAC6788}"/>
    <cellStyle name="Comma 2 7 12" xfId="14652" xr:uid="{20C0BD7F-5EEB-41C8-9D4A-7ABF2372E3CD}"/>
    <cellStyle name="Comma 2 7 12 2" xfId="51160" xr:uid="{6AF3A042-7468-4BAA-8703-1852F6089A2B}"/>
    <cellStyle name="Comma 2 7 12 3" xfId="32906" xr:uid="{0EF81CFF-E304-411D-817A-46A08EAF50B2}"/>
    <cellStyle name="Comma 2 7 13" xfId="11002" xr:uid="{286604BB-0048-445F-BEBE-0BB704007CCF}"/>
    <cellStyle name="Comma 2 7 13 2" xfId="47510" xr:uid="{C61A66D8-5D2D-4CB1-914C-F0DEB0642191}"/>
    <cellStyle name="Comma 2 7 13 3" xfId="29256" xr:uid="{8CBDC8A7-39EC-40A5-B95D-E9991F720EEE}"/>
    <cellStyle name="Comma 2 7 14" xfId="7352" xr:uid="{A493C8E3-2E60-46A1-B64D-F9CFF0FC7A6B}"/>
    <cellStyle name="Comma 2 7 14 2" xfId="43860" xr:uid="{FD25BA8E-BB41-44B9-8115-1C31155F1D13}"/>
    <cellStyle name="Comma 2 7 14 3" xfId="25606" xr:uid="{C5D15812-EB52-4919-B2DB-E89B0E39BD0E}"/>
    <cellStyle name="Comma 2 7 15" xfId="3702" xr:uid="{3162801E-0667-4EB8-A5AC-BA94AAE92962}"/>
    <cellStyle name="Comma 2 7 15 2" xfId="40210" xr:uid="{707CA20C-D277-405A-B5A3-8CFEAF3E922D}"/>
    <cellStyle name="Comma 2 7 15 3" xfId="21956" xr:uid="{97F4ADF3-B13C-466D-BCE0-1C0E398A70C7}"/>
    <cellStyle name="Comma 2 7 16" xfId="36560" xr:uid="{537EA85A-BEBD-4481-A060-9B86C3912C50}"/>
    <cellStyle name="Comma 2 7 17" xfId="18306" xr:uid="{F3224835-894B-4F5C-9FBB-57D622C88E81}"/>
    <cellStyle name="Comma 2 7 2" xfId="676" xr:uid="{5FEE0372-EC71-44AE-A8BD-AF2A93A1567F}"/>
    <cellStyle name="Comma 2 7 2 10" xfId="37184" xr:uid="{7ADE8328-F8F3-4BBE-A649-D770DFB27A2F}"/>
    <cellStyle name="Comma 2 7 2 11" xfId="18930" xr:uid="{0BF53063-5FDE-4D3B-B4A4-87DC1843A36F}"/>
    <cellStyle name="Comma 2 7 2 2" xfId="3596" xr:uid="{3F5FC161-0883-4AA6-B2A5-35D2C3AFBB7C}"/>
    <cellStyle name="Comma 2 7 2 2 2" xfId="18196" xr:uid="{ED7C01FA-0943-48F4-BA30-2BB01422B6B9}"/>
    <cellStyle name="Comma 2 7 2 2 2 2" xfId="54704" xr:uid="{C1DA9BF4-F9E7-4053-809C-07DA43480F4E}"/>
    <cellStyle name="Comma 2 7 2 2 2 3" xfId="36450" xr:uid="{C457BF9C-F7EE-445B-A081-BA800E4CD796}"/>
    <cellStyle name="Comma 2 7 2 2 3" xfId="14546" xr:uid="{C11753ED-5743-4870-9E5B-6612CD9769F0}"/>
    <cellStyle name="Comma 2 7 2 2 3 2" xfId="51054" xr:uid="{C5D70561-FB18-481E-8329-6334207E286D}"/>
    <cellStyle name="Comma 2 7 2 2 3 3" xfId="32800" xr:uid="{9F23FF78-276D-4D7F-8AD2-E6717D110920}"/>
    <cellStyle name="Comma 2 7 2 2 4" xfId="10896" xr:uid="{1A117765-F0F9-4B75-A4EF-2075ADEB417B}"/>
    <cellStyle name="Comma 2 7 2 2 4 2" xfId="47404" xr:uid="{E1AE1D16-9EC8-464B-A548-4F596B24AA89}"/>
    <cellStyle name="Comma 2 7 2 2 4 3" xfId="29150" xr:uid="{3B246B7D-4ADB-44D8-8541-BE080E637B7B}"/>
    <cellStyle name="Comma 2 7 2 2 5" xfId="7246" xr:uid="{86E3D5CD-B5F1-4629-BD17-2DE201FC6192}"/>
    <cellStyle name="Comma 2 7 2 2 5 2" xfId="43754" xr:uid="{F6309837-B590-4915-81AD-4EFB97A838FE}"/>
    <cellStyle name="Comma 2 7 2 2 5 3" xfId="25500" xr:uid="{FB6666F0-0B3A-4E5F-AB28-429955BC546A}"/>
    <cellStyle name="Comma 2 7 2 2 6" xfId="40104" xr:uid="{41A834E4-4913-46A5-98E2-27F20B0B6394}"/>
    <cellStyle name="Comma 2 7 2 2 7" xfId="21850" xr:uid="{4E4ADC6A-908A-4368-823A-F26608C83418}"/>
    <cellStyle name="Comma 2 7 2 3" xfId="2866" xr:uid="{19819B4E-437B-46BE-8A2C-636C78DB5C0C}"/>
    <cellStyle name="Comma 2 7 2 3 2" xfId="17466" xr:uid="{0DBA2A0B-7C41-4C3D-9179-1E7FAEBA5709}"/>
    <cellStyle name="Comma 2 7 2 3 2 2" xfId="53974" xr:uid="{899F9E77-C40E-4D16-A631-0F75C4D89C31}"/>
    <cellStyle name="Comma 2 7 2 3 2 3" xfId="35720" xr:uid="{ED0FEB23-2D7C-499E-AF16-D6CCCE215253}"/>
    <cellStyle name="Comma 2 7 2 3 3" xfId="13816" xr:uid="{707C629F-645E-4D80-A6B1-CC38E40DCA31}"/>
    <cellStyle name="Comma 2 7 2 3 3 2" xfId="50324" xr:uid="{BA4CABD3-8905-444C-B811-6DB1911893FF}"/>
    <cellStyle name="Comma 2 7 2 3 3 3" xfId="32070" xr:uid="{D3176E09-14EF-4CD5-A897-95C14030903A}"/>
    <cellStyle name="Comma 2 7 2 3 4" xfId="10166" xr:uid="{396F5BD0-48C0-4F45-A76C-C9A4CCE7E972}"/>
    <cellStyle name="Comma 2 7 2 3 4 2" xfId="46674" xr:uid="{AEECF29C-FAEB-4B21-9A84-6A3FA190311F}"/>
    <cellStyle name="Comma 2 7 2 3 4 3" xfId="28420" xr:uid="{99ADE35C-F295-4BB2-9163-241838AE4E85}"/>
    <cellStyle name="Comma 2 7 2 3 5" xfId="6516" xr:uid="{F8F3F818-BE0A-4C87-9646-2ECD0ED7703F}"/>
    <cellStyle name="Comma 2 7 2 3 5 2" xfId="43024" xr:uid="{14A2F9D0-187D-46C9-B615-69E30DE7A09D}"/>
    <cellStyle name="Comma 2 7 2 3 5 3" xfId="24770" xr:uid="{E49A3554-3733-430E-A16B-FAAF179C81BA}"/>
    <cellStyle name="Comma 2 7 2 3 6" xfId="39374" xr:uid="{B7A9531F-5F15-4F5D-A72F-37B8378A0F5D}"/>
    <cellStyle name="Comma 2 7 2 3 7" xfId="21120" xr:uid="{8A7862C7-B13D-41F7-BEB6-D9D91DDFA053}"/>
    <cellStyle name="Comma 2 7 2 4" xfId="2136" xr:uid="{684F8045-FEFB-4D22-A9E2-C3ECF04B1B34}"/>
    <cellStyle name="Comma 2 7 2 4 2" xfId="16736" xr:uid="{DA0BFC2F-1425-4745-9140-6A7CD5EB0E09}"/>
    <cellStyle name="Comma 2 7 2 4 2 2" xfId="53244" xr:uid="{4153D756-CA8E-4982-8B4C-4ACDCFD40BBE}"/>
    <cellStyle name="Comma 2 7 2 4 2 3" xfId="34990" xr:uid="{CB86C6D3-39F7-4BB1-B9CF-3207150542B5}"/>
    <cellStyle name="Comma 2 7 2 4 3" xfId="13086" xr:uid="{EEE2CA05-A9C7-444F-AA5C-94BC6E32A5CD}"/>
    <cellStyle name="Comma 2 7 2 4 3 2" xfId="49594" xr:uid="{F208D3EF-4926-468A-8037-F2A69B84DFE1}"/>
    <cellStyle name="Comma 2 7 2 4 3 3" xfId="31340" xr:uid="{E994AF62-E1F8-499F-ABA4-8971EFFD86C8}"/>
    <cellStyle name="Comma 2 7 2 4 4" xfId="9436" xr:uid="{3E09565F-8A57-4962-9E93-0E5757D0C8E8}"/>
    <cellStyle name="Comma 2 7 2 4 4 2" xfId="45944" xr:uid="{C71B8283-357D-44AC-8F98-A6C2B3FFC0B5}"/>
    <cellStyle name="Comma 2 7 2 4 4 3" xfId="27690" xr:uid="{6640D58B-84BB-44ED-8AB9-B042221780CF}"/>
    <cellStyle name="Comma 2 7 2 4 5" xfId="5786" xr:uid="{2AE2DD06-4668-4867-93C0-7AC76370E5AA}"/>
    <cellStyle name="Comma 2 7 2 4 5 2" xfId="42294" xr:uid="{62FE8453-1561-43E0-A173-BD7C87D96E73}"/>
    <cellStyle name="Comma 2 7 2 4 5 3" xfId="24040" xr:uid="{C96E8EEF-5018-4BB8-8D36-03BFFB8E864D}"/>
    <cellStyle name="Comma 2 7 2 4 6" xfId="38644" xr:uid="{58DFBBCA-0357-4140-9E12-2DD00946958C}"/>
    <cellStyle name="Comma 2 7 2 4 7" xfId="20390" xr:uid="{E1239ABA-76C6-4524-8715-053FFD6FEE08}"/>
    <cellStyle name="Comma 2 7 2 5" xfId="1406" xr:uid="{CA86A487-83D0-4F10-82E1-D73A24E33822}"/>
    <cellStyle name="Comma 2 7 2 5 2" xfId="16006" xr:uid="{33C995FD-4F37-4697-AC3A-7726140AC63F}"/>
    <cellStyle name="Comma 2 7 2 5 2 2" xfId="52514" xr:uid="{646D510B-9561-4865-81ED-E02702EEF533}"/>
    <cellStyle name="Comma 2 7 2 5 2 3" xfId="34260" xr:uid="{34430BD4-2A9F-4D1F-B22A-B4A3AC4FC1E5}"/>
    <cellStyle name="Comma 2 7 2 5 3" xfId="12356" xr:uid="{B796BC75-9090-4EF0-9389-8FADC5C1D590}"/>
    <cellStyle name="Comma 2 7 2 5 3 2" xfId="48864" xr:uid="{FB8F5031-390B-45E7-A59D-D631D8F9A58F}"/>
    <cellStyle name="Comma 2 7 2 5 3 3" xfId="30610" xr:uid="{5B9AEB1C-0BFB-4578-92C5-AC03AFFD38CF}"/>
    <cellStyle name="Comma 2 7 2 5 4" xfId="8706" xr:uid="{2F7447D1-7F9A-480D-8058-6C79A36F120F}"/>
    <cellStyle name="Comma 2 7 2 5 4 2" xfId="45214" xr:uid="{169931E2-ED40-4D36-BA95-5CFB720A6B75}"/>
    <cellStyle name="Comma 2 7 2 5 4 3" xfId="26960" xr:uid="{F54E645C-603E-4C67-97C8-7973BECA2A29}"/>
    <cellStyle name="Comma 2 7 2 5 5" xfId="5056" xr:uid="{D2546395-A06F-474D-BB75-DD7E67AB89F5}"/>
    <cellStyle name="Comma 2 7 2 5 5 2" xfId="41564" xr:uid="{6B3E27B7-F422-48CF-AA01-30A509A88081}"/>
    <cellStyle name="Comma 2 7 2 5 5 3" xfId="23310" xr:uid="{116CDF7C-3423-4EF8-9799-4E9A23CF09EA}"/>
    <cellStyle name="Comma 2 7 2 5 6" xfId="37914" xr:uid="{42DBF5D3-D008-4368-8337-D83DB0CCD10E}"/>
    <cellStyle name="Comma 2 7 2 5 7" xfId="19660" xr:uid="{306AB776-3DF1-4141-9D02-AE621D02CAB9}"/>
    <cellStyle name="Comma 2 7 2 6" xfId="15276" xr:uid="{17C22C96-6F9D-4375-A38E-20349B366409}"/>
    <cellStyle name="Comma 2 7 2 6 2" xfId="51784" xr:uid="{DD9EF3C2-89DC-4BAC-8602-314D621EB333}"/>
    <cellStyle name="Comma 2 7 2 6 3" xfId="33530" xr:uid="{BB1292B5-2FC0-4901-93C3-578EE388D796}"/>
    <cellStyle name="Comma 2 7 2 7" xfId="11626" xr:uid="{D9551DC1-06A0-4BAB-AD78-9308A08BC5A6}"/>
    <cellStyle name="Comma 2 7 2 7 2" xfId="48134" xr:uid="{577F57F9-08C3-4062-89CF-1DF4671123AB}"/>
    <cellStyle name="Comma 2 7 2 7 3" xfId="29880" xr:uid="{41656E1F-D708-4679-9DC0-A7197E4C7FA8}"/>
    <cellStyle name="Comma 2 7 2 8" xfId="7976" xr:uid="{3B095C5B-6354-4C71-AE59-0D545E6618D5}"/>
    <cellStyle name="Comma 2 7 2 8 2" xfId="44484" xr:uid="{5705A908-5C86-478C-A046-061EF195C4DF}"/>
    <cellStyle name="Comma 2 7 2 8 3" xfId="26230" xr:uid="{2AFE6C88-4164-4276-9BBE-7E56526BB03A}"/>
    <cellStyle name="Comma 2 7 2 9" xfId="4326" xr:uid="{32FD31AA-7E60-4925-A59F-FDC37E471CAA}"/>
    <cellStyle name="Comma 2 7 2 9 2" xfId="40834" xr:uid="{C002C0AA-448D-4B53-8C41-F9DD5FB6E33E}"/>
    <cellStyle name="Comma 2 7 2 9 3" xfId="22580" xr:uid="{42F7B463-E098-483A-8D60-A0A54C8E34A1}"/>
    <cellStyle name="Comma 2 7 3" xfId="572" xr:uid="{C063C3B3-9F30-4508-BC5E-DF31C5E77E9D}"/>
    <cellStyle name="Comma 2 7 3 10" xfId="37080" xr:uid="{58C38AF6-E8FB-4D4B-A642-62A6D375E7E8}"/>
    <cellStyle name="Comma 2 7 3 11" xfId="18826" xr:uid="{3798289E-E589-4968-8F13-3086F10431E0}"/>
    <cellStyle name="Comma 2 7 3 2" xfId="3492" xr:uid="{A8ECCDFB-31BA-4B7F-BB5C-1E25BC7CE829}"/>
    <cellStyle name="Comma 2 7 3 2 2" xfId="18092" xr:uid="{9D14053F-6E37-42D4-B3A0-A82E95949CDD}"/>
    <cellStyle name="Comma 2 7 3 2 2 2" xfId="54600" xr:uid="{5CAB548A-248D-41BB-9E28-947AA2216A56}"/>
    <cellStyle name="Comma 2 7 3 2 2 3" xfId="36346" xr:uid="{DDAEE27E-141A-41B1-B99F-6DE904D065B6}"/>
    <cellStyle name="Comma 2 7 3 2 3" xfId="14442" xr:uid="{91678472-F856-4413-BCD1-4471FCF3C167}"/>
    <cellStyle name="Comma 2 7 3 2 3 2" xfId="50950" xr:uid="{8B136839-91FD-444A-BB40-740B9B4734FB}"/>
    <cellStyle name="Comma 2 7 3 2 3 3" xfId="32696" xr:uid="{868EB8DD-09BB-41DE-99B1-614710BB4357}"/>
    <cellStyle name="Comma 2 7 3 2 4" xfId="10792" xr:uid="{E0D5C229-0770-4644-954D-51AB875C0910}"/>
    <cellStyle name="Comma 2 7 3 2 4 2" xfId="47300" xr:uid="{41AFF6AE-8C25-4B0B-ABD4-9DBAC4F7C724}"/>
    <cellStyle name="Comma 2 7 3 2 4 3" xfId="29046" xr:uid="{58B93C4C-4513-4C77-BC33-CD5545DB5425}"/>
    <cellStyle name="Comma 2 7 3 2 5" xfId="7142" xr:uid="{8B19EDA8-E940-45C8-962F-5AFEB8F25F81}"/>
    <cellStyle name="Comma 2 7 3 2 5 2" xfId="43650" xr:uid="{9EEE9F0B-155D-4C9B-B3D5-E66C17E6D78A}"/>
    <cellStyle name="Comma 2 7 3 2 5 3" xfId="25396" xr:uid="{47BC866D-4588-4D36-8979-AB40F65E7EC6}"/>
    <cellStyle name="Comma 2 7 3 2 6" xfId="40000" xr:uid="{1F2B573F-4F28-4829-A0D5-D3729C91135C}"/>
    <cellStyle name="Comma 2 7 3 2 7" xfId="21746" xr:uid="{3A0B547C-F767-470B-8342-DD6D47C9586A}"/>
    <cellStyle name="Comma 2 7 3 3" xfId="2762" xr:uid="{44142F83-A84A-446C-8AF8-CB341CB71F1A}"/>
    <cellStyle name="Comma 2 7 3 3 2" xfId="17362" xr:uid="{00E32C81-B897-4155-8DB7-07E84B06ACC7}"/>
    <cellStyle name="Comma 2 7 3 3 2 2" xfId="53870" xr:uid="{4F0787B6-B570-4E74-86B3-4570021F51D6}"/>
    <cellStyle name="Comma 2 7 3 3 2 3" xfId="35616" xr:uid="{DAC73F11-035B-4494-9E79-1925DBFDB127}"/>
    <cellStyle name="Comma 2 7 3 3 3" xfId="13712" xr:uid="{39D2E050-44FB-42DA-99EF-EC0182AEA1E4}"/>
    <cellStyle name="Comma 2 7 3 3 3 2" xfId="50220" xr:uid="{6B34234F-61E3-41F7-A485-07BB6BD78218}"/>
    <cellStyle name="Comma 2 7 3 3 3 3" xfId="31966" xr:uid="{237D90B2-EE4C-4770-8219-F4B0CCDB12B3}"/>
    <cellStyle name="Comma 2 7 3 3 4" xfId="10062" xr:uid="{4DE2E8F2-1331-4107-B971-435C84311E41}"/>
    <cellStyle name="Comma 2 7 3 3 4 2" xfId="46570" xr:uid="{CB0953D8-0123-4AB1-A4C3-5F020DE663E3}"/>
    <cellStyle name="Comma 2 7 3 3 4 3" xfId="28316" xr:uid="{54F76CB7-F66A-4E76-B847-8361D44D166A}"/>
    <cellStyle name="Comma 2 7 3 3 5" xfId="6412" xr:uid="{4A12371A-7E7F-4735-8640-99C3E1708993}"/>
    <cellStyle name="Comma 2 7 3 3 5 2" xfId="42920" xr:uid="{2721FEE9-D0B3-4BB8-8523-4F68ADCD2DCD}"/>
    <cellStyle name="Comma 2 7 3 3 5 3" xfId="24666" xr:uid="{AA8E8617-C6CA-4FD4-B1AE-244FA762377F}"/>
    <cellStyle name="Comma 2 7 3 3 6" xfId="39270" xr:uid="{A8D76484-E1A3-4858-80C8-84A30A24EEF5}"/>
    <cellStyle name="Comma 2 7 3 3 7" xfId="21016" xr:uid="{76246344-01B8-47AA-BFD2-9F47B09B343F}"/>
    <cellStyle name="Comma 2 7 3 4" xfId="2032" xr:uid="{1053E41B-3E7D-40B8-A9E9-772E263997C5}"/>
    <cellStyle name="Comma 2 7 3 4 2" xfId="16632" xr:uid="{B918C01C-6833-4D7A-9A13-796B9B353DBA}"/>
    <cellStyle name="Comma 2 7 3 4 2 2" xfId="53140" xr:uid="{EB752120-E725-4504-A590-CDB1E12DDC51}"/>
    <cellStyle name="Comma 2 7 3 4 2 3" xfId="34886" xr:uid="{A0C02A6C-E75B-4E01-B14A-FE79EC9743A5}"/>
    <cellStyle name="Comma 2 7 3 4 3" xfId="12982" xr:uid="{DADD2706-E687-4E7B-9532-C0108C533E78}"/>
    <cellStyle name="Comma 2 7 3 4 3 2" xfId="49490" xr:uid="{1897EC24-BCAC-42EE-B532-8B772910C493}"/>
    <cellStyle name="Comma 2 7 3 4 3 3" xfId="31236" xr:uid="{5CD00D93-D1FC-4A6B-A315-4F24A5C4A448}"/>
    <cellStyle name="Comma 2 7 3 4 4" xfId="9332" xr:uid="{5026B116-5E41-4653-8778-BB7E6DD8223E}"/>
    <cellStyle name="Comma 2 7 3 4 4 2" xfId="45840" xr:uid="{26F85F34-758A-4649-B736-44368F94B079}"/>
    <cellStyle name="Comma 2 7 3 4 4 3" xfId="27586" xr:uid="{E0CB3EFF-E15A-49CB-8953-4B6FCCD8111B}"/>
    <cellStyle name="Comma 2 7 3 4 5" xfId="5682" xr:uid="{DDE2C1D4-8C73-4BAC-86AB-8FD6988DD863}"/>
    <cellStyle name="Comma 2 7 3 4 5 2" xfId="42190" xr:uid="{196591C0-4A0F-46F4-86EC-BCE364D03F82}"/>
    <cellStyle name="Comma 2 7 3 4 5 3" xfId="23936" xr:uid="{04B609C2-DD48-40F3-94E7-D8B2A4EF2D58}"/>
    <cellStyle name="Comma 2 7 3 4 6" xfId="38540" xr:uid="{C3A23C85-FDFF-4407-94BE-3D4BC05ECFA3}"/>
    <cellStyle name="Comma 2 7 3 4 7" xfId="20286" xr:uid="{89D710CE-0AB6-4A20-B021-C4A6C03DC550}"/>
    <cellStyle name="Comma 2 7 3 5" xfId="1302" xr:uid="{3C8E4540-14F0-460C-B3AF-949436A27C42}"/>
    <cellStyle name="Comma 2 7 3 5 2" xfId="15902" xr:uid="{F57518C4-C57D-4278-ABF3-37C20781D6FE}"/>
    <cellStyle name="Comma 2 7 3 5 2 2" xfId="52410" xr:uid="{E7DB611A-9750-412B-9DA2-D5304BA8B57A}"/>
    <cellStyle name="Comma 2 7 3 5 2 3" xfId="34156" xr:uid="{3E2426A5-0CA7-4B15-96BC-0DCE6D7B27DC}"/>
    <cellStyle name="Comma 2 7 3 5 3" xfId="12252" xr:uid="{3EDED46A-56C3-4024-B6C3-AECE0C68BCEB}"/>
    <cellStyle name="Comma 2 7 3 5 3 2" xfId="48760" xr:uid="{BD2E4456-ECD6-44D1-9C32-080B89180AC0}"/>
    <cellStyle name="Comma 2 7 3 5 3 3" xfId="30506" xr:uid="{1CCF971A-47A2-458D-84B4-81BA38880192}"/>
    <cellStyle name="Comma 2 7 3 5 4" xfId="8602" xr:uid="{95531863-CCAF-47EF-A912-719317DCF4B6}"/>
    <cellStyle name="Comma 2 7 3 5 4 2" xfId="45110" xr:uid="{7E06AD07-04EC-42CA-A160-6B843D870A71}"/>
    <cellStyle name="Comma 2 7 3 5 4 3" xfId="26856" xr:uid="{C145C9CD-E94B-4BEC-8C40-02388E78B05A}"/>
    <cellStyle name="Comma 2 7 3 5 5" xfId="4952" xr:uid="{FE93383D-349F-48E3-B894-435C49762841}"/>
    <cellStyle name="Comma 2 7 3 5 5 2" xfId="41460" xr:uid="{19D2B4E9-2C2F-4AA7-AABB-1F5D8B64CDEB}"/>
    <cellStyle name="Comma 2 7 3 5 5 3" xfId="23206" xr:uid="{B5F89595-1FCE-4F11-B4F3-D14285067601}"/>
    <cellStyle name="Comma 2 7 3 5 6" xfId="37810" xr:uid="{337F9D46-47C0-4A0A-8DA5-43B4BA54A99F}"/>
    <cellStyle name="Comma 2 7 3 5 7" xfId="19556" xr:uid="{0E641979-C9A2-406D-9F47-A7E9123FC5AA}"/>
    <cellStyle name="Comma 2 7 3 6" xfId="15172" xr:uid="{B9CF8322-922A-4B17-9EF7-A6AA7D0F7B56}"/>
    <cellStyle name="Comma 2 7 3 6 2" xfId="51680" xr:uid="{AEF915A6-BEFF-4D96-981C-5D34D4EC6E29}"/>
    <cellStyle name="Comma 2 7 3 6 3" xfId="33426" xr:uid="{D8BD7348-144E-4EAB-82CB-18AF6B7BF4E3}"/>
    <cellStyle name="Comma 2 7 3 7" xfId="11522" xr:uid="{6B4BD006-1D56-45D5-B5B1-E429C367D226}"/>
    <cellStyle name="Comma 2 7 3 7 2" xfId="48030" xr:uid="{E0513554-1B78-475E-B6C7-3563D0157440}"/>
    <cellStyle name="Comma 2 7 3 7 3" xfId="29776" xr:uid="{081F75B2-879B-43AA-A597-5F634AB79465}"/>
    <cellStyle name="Comma 2 7 3 8" xfId="7872" xr:uid="{AB388B5C-E064-4FE1-ABE0-DB969F98FAEC}"/>
    <cellStyle name="Comma 2 7 3 8 2" xfId="44380" xr:uid="{A7F18750-AC1B-48DE-9B13-DF7201148F4F}"/>
    <cellStyle name="Comma 2 7 3 8 3" xfId="26126" xr:uid="{6735A7C6-3561-4FCC-A6D8-D473E43ED6FB}"/>
    <cellStyle name="Comma 2 7 3 9" xfId="4222" xr:uid="{D2D3412A-886C-491F-B241-0E82FCDC7ECD}"/>
    <cellStyle name="Comma 2 7 3 9 2" xfId="40730" xr:uid="{E7CA77F8-365F-4F3D-959F-6BCC64192C20}"/>
    <cellStyle name="Comma 2 7 3 9 3" xfId="22476" xr:uid="{7F2389B8-91A3-4123-99C1-F43013A71FEF}"/>
    <cellStyle name="Comma 2 7 4" xfId="468" xr:uid="{5DC93628-A6EE-4324-BAE9-7DDC97898DD1}"/>
    <cellStyle name="Comma 2 7 4 10" xfId="36976" xr:uid="{9C48E9D4-43B8-4D33-A976-4768E69C5C0B}"/>
    <cellStyle name="Comma 2 7 4 11" xfId="18722" xr:uid="{781D4D45-023F-48F9-8F19-88791244CD1D}"/>
    <cellStyle name="Comma 2 7 4 2" xfId="3388" xr:uid="{ABC56D80-4B7E-4EED-9998-B6040E80568D}"/>
    <cellStyle name="Comma 2 7 4 2 2" xfId="17988" xr:uid="{23CBCAA6-62F0-4F94-A984-42D1FCD1B51C}"/>
    <cellStyle name="Comma 2 7 4 2 2 2" xfId="54496" xr:uid="{97A3A9B8-E799-40F5-BDD5-94BE925FBF99}"/>
    <cellStyle name="Comma 2 7 4 2 2 3" xfId="36242" xr:uid="{15A7966C-F51A-46D7-875E-F7B968D08CDD}"/>
    <cellStyle name="Comma 2 7 4 2 3" xfId="14338" xr:uid="{A4B02214-FAEF-45AA-AFF8-E5633F55EB2F}"/>
    <cellStyle name="Comma 2 7 4 2 3 2" xfId="50846" xr:uid="{4A1486E1-541C-4BD9-92B1-63C8FFAFA949}"/>
    <cellStyle name="Comma 2 7 4 2 3 3" xfId="32592" xr:uid="{3E58FB9F-6AAA-43E7-8D3C-98E979EB4907}"/>
    <cellStyle name="Comma 2 7 4 2 4" xfId="10688" xr:uid="{1A63CAFC-9DDF-40DE-89D2-5B45FC2891C5}"/>
    <cellStyle name="Comma 2 7 4 2 4 2" xfId="47196" xr:uid="{736D99B1-25F4-4073-914D-E51E91034E40}"/>
    <cellStyle name="Comma 2 7 4 2 4 3" xfId="28942" xr:uid="{954B9CEA-E0E5-4780-98D5-0251EBDA043B}"/>
    <cellStyle name="Comma 2 7 4 2 5" xfId="7038" xr:uid="{C4D830A6-8A79-40C0-8B7B-52E69AC1057C}"/>
    <cellStyle name="Comma 2 7 4 2 5 2" xfId="43546" xr:uid="{FB0E2BF4-B44A-4C41-BCC9-B76A8D121FD6}"/>
    <cellStyle name="Comma 2 7 4 2 5 3" xfId="25292" xr:uid="{AB65912E-CA13-4BA2-B039-33DC19C32792}"/>
    <cellStyle name="Comma 2 7 4 2 6" xfId="39896" xr:uid="{661261C3-A298-45BF-A476-E0EA79FE27C8}"/>
    <cellStyle name="Comma 2 7 4 2 7" xfId="21642" xr:uid="{A038D467-F7AB-4754-BA2B-766D07060336}"/>
    <cellStyle name="Comma 2 7 4 3" xfId="2658" xr:uid="{C417FD19-1426-4DBD-8C76-5F8BBC24CBB5}"/>
    <cellStyle name="Comma 2 7 4 3 2" xfId="17258" xr:uid="{F4A8CE3A-538A-4B39-9320-27B394E9E17E}"/>
    <cellStyle name="Comma 2 7 4 3 2 2" xfId="53766" xr:uid="{A2003DE5-9BF7-489E-ABD8-D00D63170CA4}"/>
    <cellStyle name="Comma 2 7 4 3 2 3" xfId="35512" xr:uid="{421C17AB-6C1C-4D1F-8ECE-E9C90082AFD8}"/>
    <cellStyle name="Comma 2 7 4 3 3" xfId="13608" xr:uid="{9999ADB1-8305-449B-91A6-954D7307D1A4}"/>
    <cellStyle name="Comma 2 7 4 3 3 2" xfId="50116" xr:uid="{DC7DA28B-F977-476B-959B-86A56D537CAD}"/>
    <cellStyle name="Comma 2 7 4 3 3 3" xfId="31862" xr:uid="{8DE1E358-40E6-47BB-881F-A7366E4BE162}"/>
    <cellStyle name="Comma 2 7 4 3 4" xfId="9958" xr:uid="{6329D1A7-4E50-4C89-907C-232467E73972}"/>
    <cellStyle name="Comma 2 7 4 3 4 2" xfId="46466" xr:uid="{BEDC483A-69E3-46D4-833D-AD7D17D0F01F}"/>
    <cellStyle name="Comma 2 7 4 3 4 3" xfId="28212" xr:uid="{023B828B-8C1F-44FD-AD9E-A714C14C0E70}"/>
    <cellStyle name="Comma 2 7 4 3 5" xfId="6308" xr:uid="{6940F077-9A25-44A4-950F-303300F6CD8D}"/>
    <cellStyle name="Comma 2 7 4 3 5 2" xfId="42816" xr:uid="{9B66954E-B823-4F00-9C49-9267F6998D35}"/>
    <cellStyle name="Comma 2 7 4 3 5 3" xfId="24562" xr:uid="{6BB62E6E-C119-4159-8F39-88E334E67712}"/>
    <cellStyle name="Comma 2 7 4 3 6" xfId="39166" xr:uid="{791AABD0-2B6C-4FEC-AA70-42F577C80AA9}"/>
    <cellStyle name="Comma 2 7 4 3 7" xfId="20912" xr:uid="{D7C1962C-4FB7-4C8A-85F6-7133F59208C7}"/>
    <cellStyle name="Comma 2 7 4 4" xfId="1928" xr:uid="{E8845228-A3C0-4986-B149-9634D9DBC5EB}"/>
    <cellStyle name="Comma 2 7 4 4 2" xfId="16528" xr:uid="{B4A2681C-06B3-4FA3-AD76-5DA9FDA15542}"/>
    <cellStyle name="Comma 2 7 4 4 2 2" xfId="53036" xr:uid="{A0956B42-D458-4BCF-AB2A-5EAD3E5D6AC6}"/>
    <cellStyle name="Comma 2 7 4 4 2 3" xfId="34782" xr:uid="{9A1FC6A4-B45D-44B3-AC2D-A0DA5CBECEB6}"/>
    <cellStyle name="Comma 2 7 4 4 3" xfId="12878" xr:uid="{40994EE7-84A6-4E3F-9A05-7E403E35AFFF}"/>
    <cellStyle name="Comma 2 7 4 4 3 2" xfId="49386" xr:uid="{847110D1-873D-4812-B062-049C55C0669D}"/>
    <cellStyle name="Comma 2 7 4 4 3 3" xfId="31132" xr:uid="{DB8FFF4F-BAC2-4F1B-89DF-8704BEA73E96}"/>
    <cellStyle name="Comma 2 7 4 4 4" xfId="9228" xr:uid="{6D62EC84-0267-4204-AB8D-6B0E867B98B2}"/>
    <cellStyle name="Comma 2 7 4 4 4 2" xfId="45736" xr:uid="{C29B8EDE-2264-4A56-B52B-066A54738F80}"/>
    <cellStyle name="Comma 2 7 4 4 4 3" xfId="27482" xr:uid="{2CE26C77-A937-43E2-8226-8669BD29B9EB}"/>
    <cellStyle name="Comma 2 7 4 4 5" xfId="5578" xr:uid="{D8E0CD88-4AFC-4642-A7E5-0DB50B1ED84B}"/>
    <cellStyle name="Comma 2 7 4 4 5 2" xfId="42086" xr:uid="{7228F31B-D560-4B34-B521-C74417472AB1}"/>
    <cellStyle name="Comma 2 7 4 4 5 3" xfId="23832" xr:uid="{46F19946-5E16-49C5-99A1-188B523C19C3}"/>
    <cellStyle name="Comma 2 7 4 4 6" xfId="38436" xr:uid="{123A001B-C288-4427-8A21-42AE30B13A8E}"/>
    <cellStyle name="Comma 2 7 4 4 7" xfId="20182" xr:uid="{BDBF966B-3F5C-4B9D-A1DE-A20F26B0AB04}"/>
    <cellStyle name="Comma 2 7 4 5" xfId="1198" xr:uid="{7B4559E0-1088-45DC-857C-64663DDED160}"/>
    <cellStyle name="Comma 2 7 4 5 2" xfId="15798" xr:uid="{B916E60D-D84A-4AD0-B07D-C5E021DEBD0D}"/>
    <cellStyle name="Comma 2 7 4 5 2 2" xfId="52306" xr:uid="{057EF298-CA2C-490C-AE55-C3E14B57B3E0}"/>
    <cellStyle name="Comma 2 7 4 5 2 3" xfId="34052" xr:uid="{60769D48-0DEF-4446-99E2-412FCBB59F56}"/>
    <cellStyle name="Comma 2 7 4 5 3" xfId="12148" xr:uid="{EEF0CF3E-9D2C-4AB7-9A87-B1C0F0CC64F5}"/>
    <cellStyle name="Comma 2 7 4 5 3 2" xfId="48656" xr:uid="{6D70EC5D-73B6-473C-895B-720010587B1B}"/>
    <cellStyle name="Comma 2 7 4 5 3 3" xfId="30402" xr:uid="{926726C9-931F-4B75-A920-9E09A811F4C4}"/>
    <cellStyle name="Comma 2 7 4 5 4" xfId="8498" xr:uid="{8BEF8CDA-BF1C-4A6A-B2E8-8CB14D65882D}"/>
    <cellStyle name="Comma 2 7 4 5 4 2" xfId="45006" xr:uid="{B9CDF295-6346-4372-9921-59EFEE4DD133}"/>
    <cellStyle name="Comma 2 7 4 5 4 3" xfId="26752" xr:uid="{EFFC1584-BDCD-4ACA-B41D-C26E83B8B6C1}"/>
    <cellStyle name="Comma 2 7 4 5 5" xfId="4848" xr:uid="{8C304685-9454-4A13-8813-18FD8B23C308}"/>
    <cellStyle name="Comma 2 7 4 5 5 2" xfId="41356" xr:uid="{E3899D86-F020-44FE-A96D-D34FBAA3F13F}"/>
    <cellStyle name="Comma 2 7 4 5 5 3" xfId="23102" xr:uid="{76F6FDF7-ABD4-471C-A600-1611DD2C06BF}"/>
    <cellStyle name="Comma 2 7 4 5 6" xfId="37706" xr:uid="{E11A1216-F8EF-4DFB-96A6-F62CD2C0C057}"/>
    <cellStyle name="Comma 2 7 4 5 7" xfId="19452" xr:uid="{F2C05193-1A45-43D2-B4A1-937EA5CA4FD4}"/>
    <cellStyle name="Comma 2 7 4 6" xfId="15068" xr:uid="{C454824A-8982-482F-9ED7-79F886C2E2CC}"/>
    <cellStyle name="Comma 2 7 4 6 2" xfId="51576" xr:uid="{52F6525C-4DC1-4852-BC75-7E674851959D}"/>
    <cellStyle name="Comma 2 7 4 6 3" xfId="33322" xr:uid="{6854AA28-F17D-4546-A275-63B12A72BFCF}"/>
    <cellStyle name="Comma 2 7 4 7" xfId="11418" xr:uid="{00FEC64A-3B1F-4036-B3D8-1DD2B5997DA5}"/>
    <cellStyle name="Comma 2 7 4 7 2" xfId="47926" xr:uid="{A60F27FB-E9B5-4151-849D-6C904F26EA04}"/>
    <cellStyle name="Comma 2 7 4 7 3" xfId="29672" xr:uid="{6B586C77-5506-4BF4-B0EC-FEF4019A2D37}"/>
    <cellStyle name="Comma 2 7 4 8" xfId="7768" xr:uid="{F930A7C4-5BFA-4EC7-8B07-3759653DE5E9}"/>
    <cellStyle name="Comma 2 7 4 8 2" xfId="44276" xr:uid="{D5D238B0-E02A-4898-9591-E8F2C8D560AE}"/>
    <cellStyle name="Comma 2 7 4 8 3" xfId="26022" xr:uid="{E267ABD4-F181-415E-B912-3B9007B3E840}"/>
    <cellStyle name="Comma 2 7 4 9" xfId="4118" xr:uid="{49E0789A-4D28-40B8-AF20-65A8D896D006}"/>
    <cellStyle name="Comma 2 7 4 9 2" xfId="40626" xr:uid="{918415D2-6CBD-4CFD-A13A-B32751F85A67}"/>
    <cellStyle name="Comma 2 7 4 9 3" xfId="22372" xr:uid="{AFD74DA6-5969-4700-A828-9CD1E713DC37}"/>
    <cellStyle name="Comma 2 7 5" xfId="364" xr:uid="{91EEE17A-CB46-4AEC-8143-6681352DC58F}"/>
    <cellStyle name="Comma 2 7 5 10" xfId="36872" xr:uid="{DAC72BE4-545C-4CB3-9ACF-AD74A214D2F5}"/>
    <cellStyle name="Comma 2 7 5 11" xfId="18618" xr:uid="{DDD8E8D7-5822-4413-8F2C-E9E1B5054844}"/>
    <cellStyle name="Comma 2 7 5 2" xfId="3284" xr:uid="{B4867865-CE24-4E7E-ABAD-6CB675755758}"/>
    <cellStyle name="Comma 2 7 5 2 2" xfId="17884" xr:uid="{3346D9A9-3C78-4A32-A383-4D0AFE85063F}"/>
    <cellStyle name="Comma 2 7 5 2 2 2" xfId="54392" xr:uid="{08004367-AD0F-4989-8B50-852012C89B72}"/>
    <cellStyle name="Comma 2 7 5 2 2 3" xfId="36138" xr:uid="{F2F0BAD4-6629-45DE-9A45-95A95476CBD1}"/>
    <cellStyle name="Comma 2 7 5 2 3" xfId="14234" xr:uid="{17D45552-E5FC-4BB5-87A3-A45B549A4243}"/>
    <cellStyle name="Comma 2 7 5 2 3 2" xfId="50742" xr:uid="{4D4C144C-B442-4856-9136-5396C4C3FDC3}"/>
    <cellStyle name="Comma 2 7 5 2 3 3" xfId="32488" xr:uid="{A125638A-36EE-46D1-9354-20009715AD1B}"/>
    <cellStyle name="Comma 2 7 5 2 4" xfId="10584" xr:uid="{13E47E62-F639-48C5-9932-D88A724FA53C}"/>
    <cellStyle name="Comma 2 7 5 2 4 2" xfId="47092" xr:uid="{76CDFEF1-B685-4958-A39B-C30477A42A9E}"/>
    <cellStyle name="Comma 2 7 5 2 4 3" xfId="28838" xr:uid="{35999442-5A16-4D05-ADDD-11F4664C3B47}"/>
    <cellStyle name="Comma 2 7 5 2 5" xfId="6934" xr:uid="{056A7161-5CCD-42A5-9C4A-E26A954F583B}"/>
    <cellStyle name="Comma 2 7 5 2 5 2" xfId="43442" xr:uid="{A6F5D229-1CE7-4E27-B4C2-88410CBC6538}"/>
    <cellStyle name="Comma 2 7 5 2 5 3" xfId="25188" xr:uid="{FE907C87-DD9E-4017-8377-D0D28A495540}"/>
    <cellStyle name="Comma 2 7 5 2 6" xfId="39792" xr:uid="{FB0AC3D1-3563-4E93-BA5D-1EF6E15DFB67}"/>
    <cellStyle name="Comma 2 7 5 2 7" xfId="21538" xr:uid="{E91201F3-92FC-489B-8595-FD04341D64CD}"/>
    <cellStyle name="Comma 2 7 5 3" xfId="2554" xr:uid="{EA89235D-BB6F-4D07-99B0-D2B2A24E51DC}"/>
    <cellStyle name="Comma 2 7 5 3 2" xfId="17154" xr:uid="{6548125C-038F-4ADD-A972-AF523315496C}"/>
    <cellStyle name="Comma 2 7 5 3 2 2" xfId="53662" xr:uid="{55A030FA-5180-4A9F-893B-177C51930075}"/>
    <cellStyle name="Comma 2 7 5 3 2 3" xfId="35408" xr:uid="{9EA8ED1E-B4F3-4DD4-9450-0C1A8182ABB9}"/>
    <cellStyle name="Comma 2 7 5 3 3" xfId="13504" xr:uid="{401580B1-C46C-45DF-98F6-D64BBF5BDBE9}"/>
    <cellStyle name="Comma 2 7 5 3 3 2" xfId="50012" xr:uid="{E3B1E718-8455-48C6-A9C8-304016AF23F7}"/>
    <cellStyle name="Comma 2 7 5 3 3 3" xfId="31758" xr:uid="{4FC27BE2-0DE8-4DC7-B96C-AB52F302F661}"/>
    <cellStyle name="Comma 2 7 5 3 4" xfId="9854" xr:uid="{FD5650B6-5ECF-458F-B3A5-D2689B93EE21}"/>
    <cellStyle name="Comma 2 7 5 3 4 2" xfId="46362" xr:uid="{83850022-F42F-427B-ADA1-400C9A2D06C1}"/>
    <cellStyle name="Comma 2 7 5 3 4 3" xfId="28108" xr:uid="{D7913AF3-7FA4-4269-8E2E-4E1A1D8EA3C6}"/>
    <cellStyle name="Comma 2 7 5 3 5" xfId="6204" xr:uid="{8A28FF6F-F6B5-45D2-86C7-5A31E53DC87D}"/>
    <cellStyle name="Comma 2 7 5 3 5 2" xfId="42712" xr:uid="{AF8D526B-E70E-43CE-8062-1B7577EC2C91}"/>
    <cellStyle name="Comma 2 7 5 3 5 3" xfId="24458" xr:uid="{E5F2E77F-E426-4966-86BE-C2EA481A69AB}"/>
    <cellStyle name="Comma 2 7 5 3 6" xfId="39062" xr:uid="{795C47DF-00D9-49F6-A6FE-CD463BB5E4EE}"/>
    <cellStyle name="Comma 2 7 5 3 7" xfId="20808" xr:uid="{5FECDFEF-8065-4675-9BC1-854E57AF0B34}"/>
    <cellStyle name="Comma 2 7 5 4" xfId="1824" xr:uid="{FC79C5E4-9235-45E8-9063-CE5567F2E642}"/>
    <cellStyle name="Comma 2 7 5 4 2" xfId="16424" xr:uid="{550322D5-9199-4537-95CE-B54D6441BA07}"/>
    <cellStyle name="Comma 2 7 5 4 2 2" xfId="52932" xr:uid="{111E5484-E277-46B0-8B3D-C47F976411BF}"/>
    <cellStyle name="Comma 2 7 5 4 2 3" xfId="34678" xr:uid="{62FE1345-D6DA-4453-B1D7-053A7E8F520F}"/>
    <cellStyle name="Comma 2 7 5 4 3" xfId="12774" xr:uid="{572A64EA-12AC-4385-9A9E-FF961BFE5CC2}"/>
    <cellStyle name="Comma 2 7 5 4 3 2" xfId="49282" xr:uid="{53362428-15FF-48A7-AD48-D7D73EDEBFE4}"/>
    <cellStyle name="Comma 2 7 5 4 3 3" xfId="31028" xr:uid="{E6DD3658-CDF0-4CCF-9FD1-08BCC17C7915}"/>
    <cellStyle name="Comma 2 7 5 4 4" xfId="9124" xr:uid="{8362EC6D-11C1-422D-BDAB-35AEF56591BD}"/>
    <cellStyle name="Comma 2 7 5 4 4 2" xfId="45632" xr:uid="{F344B923-090A-4912-BD18-A47F0F9D6D0C}"/>
    <cellStyle name="Comma 2 7 5 4 4 3" xfId="27378" xr:uid="{5AE85D8C-B620-4A91-95DE-ECFC2513923D}"/>
    <cellStyle name="Comma 2 7 5 4 5" xfId="5474" xr:uid="{304E3FDE-D5F2-4F44-BB1E-0726F0AB25DB}"/>
    <cellStyle name="Comma 2 7 5 4 5 2" xfId="41982" xr:uid="{390B35AB-3E21-47E6-9108-779A631250FB}"/>
    <cellStyle name="Comma 2 7 5 4 5 3" xfId="23728" xr:uid="{93289F14-A0ED-4AA6-A9A2-5AE3B180E82B}"/>
    <cellStyle name="Comma 2 7 5 4 6" xfId="38332" xr:uid="{EBE89EA9-9FFC-493F-BBBD-C407D59712FC}"/>
    <cellStyle name="Comma 2 7 5 4 7" xfId="20078" xr:uid="{E2FCF6A9-4FB8-4BEC-AEB6-124D1815D822}"/>
    <cellStyle name="Comma 2 7 5 5" xfId="1094" xr:uid="{7C3C5F58-2ACB-468A-B054-E96398560448}"/>
    <cellStyle name="Comma 2 7 5 5 2" xfId="15694" xr:uid="{CA4E9CF8-93DE-4652-85B8-3C2C88899EA7}"/>
    <cellStyle name="Comma 2 7 5 5 2 2" xfId="52202" xr:uid="{B1E7FB13-C141-46C5-8FD7-E34024133C9A}"/>
    <cellStyle name="Comma 2 7 5 5 2 3" xfId="33948" xr:uid="{59BFF834-5223-4C7A-B017-FB1804BB1399}"/>
    <cellStyle name="Comma 2 7 5 5 3" xfId="12044" xr:uid="{F44FF98C-14FF-4717-AE8A-16F273E7B05C}"/>
    <cellStyle name="Comma 2 7 5 5 3 2" xfId="48552" xr:uid="{E5092A07-0B5F-4C43-B967-88BCC2E2FECB}"/>
    <cellStyle name="Comma 2 7 5 5 3 3" xfId="30298" xr:uid="{7EDA2A31-E9B8-41E3-B486-7D3ECA6151A6}"/>
    <cellStyle name="Comma 2 7 5 5 4" xfId="8394" xr:uid="{0A9820B9-F5D7-4B70-AAA4-1A6355D49309}"/>
    <cellStyle name="Comma 2 7 5 5 4 2" xfId="44902" xr:uid="{98AEBB5C-05D7-4BBD-B185-95E0B18E35AC}"/>
    <cellStyle name="Comma 2 7 5 5 4 3" xfId="26648" xr:uid="{C8ACA4BF-476A-4F8F-A5EE-B79E46157C83}"/>
    <cellStyle name="Comma 2 7 5 5 5" xfId="4744" xr:uid="{9730AE25-9188-42DC-8195-EDB0A9D82551}"/>
    <cellStyle name="Comma 2 7 5 5 5 2" xfId="41252" xr:uid="{6F666315-5922-4E4C-8ECC-A139816EE80B}"/>
    <cellStyle name="Comma 2 7 5 5 5 3" xfId="22998" xr:uid="{57C8CA8F-E729-4A75-A9E6-511C04BF26B8}"/>
    <cellStyle name="Comma 2 7 5 5 6" xfId="37602" xr:uid="{4805CEE8-A90C-41E1-BCF2-A632A7C76F04}"/>
    <cellStyle name="Comma 2 7 5 5 7" xfId="19348" xr:uid="{0C7A1E07-B9B5-4857-A8A6-AEC983D75A67}"/>
    <cellStyle name="Comma 2 7 5 6" xfId="14964" xr:uid="{D21E115D-3ADC-4362-84EF-11198F2D0E0A}"/>
    <cellStyle name="Comma 2 7 5 6 2" xfId="51472" xr:uid="{29282449-862F-4B13-9041-658AC99EFF96}"/>
    <cellStyle name="Comma 2 7 5 6 3" xfId="33218" xr:uid="{AF6FAD3A-E837-49CB-801B-1A9E149CFA78}"/>
    <cellStyle name="Comma 2 7 5 7" xfId="11314" xr:uid="{7727923A-B41E-4325-AB9F-928D407B3E71}"/>
    <cellStyle name="Comma 2 7 5 7 2" xfId="47822" xr:uid="{6B45DD18-AA70-4CED-9B0D-8C9D107F5E3B}"/>
    <cellStyle name="Comma 2 7 5 7 3" xfId="29568" xr:uid="{EC6FDFFF-14DE-454B-9865-015234F86EFA}"/>
    <cellStyle name="Comma 2 7 5 8" xfId="7664" xr:uid="{B332FE5B-5778-4638-94AF-642846DE79E6}"/>
    <cellStyle name="Comma 2 7 5 8 2" xfId="44172" xr:uid="{B4F5C795-D639-4257-9C7E-A5AD90AC36BA}"/>
    <cellStyle name="Comma 2 7 5 8 3" xfId="25918" xr:uid="{819A18D2-A97C-4477-B87D-CFAC6DBBB61A}"/>
    <cellStyle name="Comma 2 7 5 9" xfId="4014" xr:uid="{9401968D-CF11-4818-B018-238D9A582F17}"/>
    <cellStyle name="Comma 2 7 5 9 2" xfId="40522" xr:uid="{3D902F32-091F-4B26-BD0B-1DF02F2F897E}"/>
    <cellStyle name="Comma 2 7 5 9 3" xfId="22268" xr:uid="{F173698A-4E4E-4710-9D2F-567B7E376B4A}"/>
    <cellStyle name="Comma 2 7 6" xfId="260" xr:uid="{FA2B1E0C-D65C-42DA-B906-73580B9B951F}"/>
    <cellStyle name="Comma 2 7 6 10" xfId="36768" xr:uid="{30AA903A-02D2-4E4D-8971-E3E5BFAF120C}"/>
    <cellStyle name="Comma 2 7 6 11" xfId="18514" xr:uid="{ADCA492E-A198-44BE-8A8F-AE9B1FB1D25E}"/>
    <cellStyle name="Comma 2 7 6 2" xfId="3180" xr:uid="{5F7D2247-6DA2-4CBE-B9EA-99A65D5DEBE4}"/>
    <cellStyle name="Comma 2 7 6 2 2" xfId="17780" xr:uid="{8C12F916-36A9-43FD-98AB-6A804D104A84}"/>
    <cellStyle name="Comma 2 7 6 2 2 2" xfId="54288" xr:uid="{3AA7E055-722F-4185-B6FB-20B68C2AD28C}"/>
    <cellStyle name="Comma 2 7 6 2 2 3" xfId="36034" xr:uid="{009A6F5F-0CFB-42B5-85AD-08B58FAC2FEA}"/>
    <cellStyle name="Comma 2 7 6 2 3" xfId="14130" xr:uid="{DCB9A43D-0521-4B4B-A409-87E11D789781}"/>
    <cellStyle name="Comma 2 7 6 2 3 2" xfId="50638" xr:uid="{D25407B2-2D8B-46ED-9EF3-7DBB4FA2F27D}"/>
    <cellStyle name="Comma 2 7 6 2 3 3" xfId="32384" xr:uid="{BB58F563-B9F1-4668-879D-ED763F9410D4}"/>
    <cellStyle name="Comma 2 7 6 2 4" xfId="10480" xr:uid="{75DF19B4-92C8-4B6D-8EA8-DBAC97B1DC39}"/>
    <cellStyle name="Comma 2 7 6 2 4 2" xfId="46988" xr:uid="{EC4C0074-7C32-4138-BD09-DDD15035154B}"/>
    <cellStyle name="Comma 2 7 6 2 4 3" xfId="28734" xr:uid="{9F81D6B1-1F80-4370-8F3B-91DF4FEF25AB}"/>
    <cellStyle name="Comma 2 7 6 2 5" xfId="6830" xr:uid="{731CFA9E-10C8-40E9-A1A4-72975E5CE49A}"/>
    <cellStyle name="Comma 2 7 6 2 5 2" xfId="43338" xr:uid="{A39A6E1B-E35C-4E3E-B9E8-6E9957A6AB41}"/>
    <cellStyle name="Comma 2 7 6 2 5 3" xfId="25084" xr:uid="{2EC7E35C-F3A6-4BF9-96DD-B7452BBE88AA}"/>
    <cellStyle name="Comma 2 7 6 2 6" xfId="39688" xr:uid="{C049DB4E-364E-4AB4-A4EB-1B8143CB36D0}"/>
    <cellStyle name="Comma 2 7 6 2 7" xfId="21434" xr:uid="{1332BAE2-F77E-4E37-A00D-130E59DC69EE}"/>
    <cellStyle name="Comma 2 7 6 3" xfId="2450" xr:uid="{14CFA51E-762F-464A-9461-1F12D936232C}"/>
    <cellStyle name="Comma 2 7 6 3 2" xfId="17050" xr:uid="{4C32D97A-6F3C-4CBE-9E41-88472685D6B8}"/>
    <cellStyle name="Comma 2 7 6 3 2 2" xfId="53558" xr:uid="{5E423C3A-8B8D-44C5-9CF5-D7B6D66AF08B}"/>
    <cellStyle name="Comma 2 7 6 3 2 3" xfId="35304" xr:uid="{610F3263-EDD0-4AE0-8597-24EB31129CD1}"/>
    <cellStyle name="Comma 2 7 6 3 3" xfId="13400" xr:uid="{60946741-4795-4439-82B0-5925618D7CA6}"/>
    <cellStyle name="Comma 2 7 6 3 3 2" xfId="49908" xr:uid="{761F0A5D-CAB8-4C89-9F52-DEBB72F339DE}"/>
    <cellStyle name="Comma 2 7 6 3 3 3" xfId="31654" xr:uid="{B7A14745-3118-4CAC-B59B-10F04B82FEF2}"/>
    <cellStyle name="Comma 2 7 6 3 4" xfId="9750" xr:uid="{E3BEFFBF-ADE8-4837-8CD6-984EEEE7DA5C}"/>
    <cellStyle name="Comma 2 7 6 3 4 2" xfId="46258" xr:uid="{211EE679-AA7C-42CD-AFE5-CF9898DD1F99}"/>
    <cellStyle name="Comma 2 7 6 3 4 3" xfId="28004" xr:uid="{34CB3D10-9EEC-4EBD-86DF-9F5E6FB4B460}"/>
    <cellStyle name="Comma 2 7 6 3 5" xfId="6100" xr:uid="{048F7965-9D12-488C-844D-426AC40FDACC}"/>
    <cellStyle name="Comma 2 7 6 3 5 2" xfId="42608" xr:uid="{EEDC4784-B3DE-479A-8BD6-6746DF1E8F2C}"/>
    <cellStyle name="Comma 2 7 6 3 5 3" xfId="24354" xr:uid="{E7DF6AA1-2BA9-4654-BBB1-B1CFFE12FA01}"/>
    <cellStyle name="Comma 2 7 6 3 6" xfId="38958" xr:uid="{EB735BBC-246A-444F-8A30-14E22FB79043}"/>
    <cellStyle name="Comma 2 7 6 3 7" xfId="20704" xr:uid="{E760E9AF-5339-4DA9-92BB-A1D2C5509584}"/>
    <cellStyle name="Comma 2 7 6 4" xfId="1720" xr:uid="{87FBAD30-9945-4EC4-B274-E76373E63173}"/>
    <cellStyle name="Comma 2 7 6 4 2" xfId="16320" xr:uid="{6C7621E7-3CE4-44FD-A296-4E5BDD676859}"/>
    <cellStyle name="Comma 2 7 6 4 2 2" xfId="52828" xr:uid="{3A8B274F-BD75-4A1E-8E21-2E8207F59E33}"/>
    <cellStyle name="Comma 2 7 6 4 2 3" xfId="34574" xr:uid="{516BFBA7-8324-41DB-BE2A-D6A8D9146F51}"/>
    <cellStyle name="Comma 2 7 6 4 3" xfId="12670" xr:uid="{D768F0EC-0BA3-4BD3-ACBC-799DD513E29E}"/>
    <cellStyle name="Comma 2 7 6 4 3 2" xfId="49178" xr:uid="{E454F187-CD0A-4EEF-8C60-388EDE288571}"/>
    <cellStyle name="Comma 2 7 6 4 3 3" xfId="30924" xr:uid="{5EA0DE16-E5B6-478A-A4F9-55ED5E68118F}"/>
    <cellStyle name="Comma 2 7 6 4 4" xfId="9020" xr:uid="{4C71003C-67E7-4DC5-A5B2-77437F64DB1B}"/>
    <cellStyle name="Comma 2 7 6 4 4 2" xfId="45528" xr:uid="{FFAF57C5-8DD9-42E6-A450-64A0BF47098A}"/>
    <cellStyle name="Comma 2 7 6 4 4 3" xfId="27274" xr:uid="{A75EDCBA-5EF6-4B7E-AAC2-157599B6783B}"/>
    <cellStyle name="Comma 2 7 6 4 5" xfId="5370" xr:uid="{68C48777-B422-402F-907F-ECF591AB7042}"/>
    <cellStyle name="Comma 2 7 6 4 5 2" xfId="41878" xr:uid="{A530B21E-44C8-4E2C-AA37-0FE5CB9F1F82}"/>
    <cellStyle name="Comma 2 7 6 4 5 3" xfId="23624" xr:uid="{09CD6455-8980-4471-BF45-DF67620EA272}"/>
    <cellStyle name="Comma 2 7 6 4 6" xfId="38228" xr:uid="{F82168EE-A48E-430B-84B5-5AD89C4EAD4E}"/>
    <cellStyle name="Comma 2 7 6 4 7" xfId="19974" xr:uid="{63E91C75-E5FC-4361-BFB5-E77FC55EBADB}"/>
    <cellStyle name="Comma 2 7 6 5" xfId="990" xr:uid="{82D465BB-AC7D-4E42-8A6A-1D86990DD95C}"/>
    <cellStyle name="Comma 2 7 6 5 2" xfId="15590" xr:uid="{2A45875F-CAEC-4BB9-99B4-732B6936A203}"/>
    <cellStyle name="Comma 2 7 6 5 2 2" xfId="52098" xr:uid="{1A793C9C-4A93-457E-97F3-414BDF6D7AB9}"/>
    <cellStyle name="Comma 2 7 6 5 2 3" xfId="33844" xr:uid="{A909AE5C-5C52-46DF-A125-6F080908B9D1}"/>
    <cellStyle name="Comma 2 7 6 5 3" xfId="11940" xr:uid="{9414E74C-15D8-4F0D-86B2-A77FC144AEE6}"/>
    <cellStyle name="Comma 2 7 6 5 3 2" xfId="48448" xr:uid="{B4DFD7BB-30DB-4023-BFC6-0FED1589967B}"/>
    <cellStyle name="Comma 2 7 6 5 3 3" xfId="30194" xr:uid="{FB619491-E3B9-42A2-BA8A-E9F9051890DF}"/>
    <cellStyle name="Comma 2 7 6 5 4" xfId="8290" xr:uid="{C6D59C22-F6EC-4C77-814A-648CAA14D4C3}"/>
    <cellStyle name="Comma 2 7 6 5 4 2" xfId="44798" xr:uid="{22FB96A9-9C5C-4C90-94BF-8084659D235B}"/>
    <cellStyle name="Comma 2 7 6 5 4 3" xfId="26544" xr:uid="{65FE00BB-10FC-4465-A367-4A3FB0A73FBF}"/>
    <cellStyle name="Comma 2 7 6 5 5" xfId="4640" xr:uid="{44C04D22-0770-40C3-972F-CF54E60FF71A}"/>
    <cellStyle name="Comma 2 7 6 5 5 2" xfId="41148" xr:uid="{3833A8F5-8A6A-456A-8079-FE71519AE882}"/>
    <cellStyle name="Comma 2 7 6 5 5 3" xfId="22894" xr:uid="{2643A6C1-D132-4C50-96CE-AFFDEEFB6FFD}"/>
    <cellStyle name="Comma 2 7 6 5 6" xfId="37498" xr:uid="{3FABC36D-4713-4B4C-A636-34A3C38022C4}"/>
    <cellStyle name="Comma 2 7 6 5 7" xfId="19244" xr:uid="{A3482366-B022-4BC0-BDA8-7420C97B291E}"/>
    <cellStyle name="Comma 2 7 6 6" xfId="14860" xr:uid="{92E3FCEF-C4DF-436F-BB43-12C75132320F}"/>
    <cellStyle name="Comma 2 7 6 6 2" xfId="51368" xr:uid="{736F4066-9A7F-4871-92E5-7FEC7836BEEF}"/>
    <cellStyle name="Comma 2 7 6 6 3" xfId="33114" xr:uid="{13858D9A-EA7D-40BB-9B53-A4DFF3AC23CB}"/>
    <cellStyle name="Comma 2 7 6 7" xfId="11210" xr:uid="{EF922154-4028-40CD-9B8D-F1EBDF0EF6BF}"/>
    <cellStyle name="Comma 2 7 6 7 2" xfId="47718" xr:uid="{301057C3-E460-47D4-8EB1-21A397A37039}"/>
    <cellStyle name="Comma 2 7 6 7 3" xfId="29464" xr:uid="{2267B406-A9AF-4AEC-B94A-64117B7BA5C4}"/>
    <cellStyle name="Comma 2 7 6 8" xfId="7560" xr:uid="{FF938EB2-58C5-46C7-BB3C-EED098F5ADB7}"/>
    <cellStyle name="Comma 2 7 6 8 2" xfId="44068" xr:uid="{6EA267EE-B3BF-4991-9363-40C46D8E65C8}"/>
    <cellStyle name="Comma 2 7 6 8 3" xfId="25814" xr:uid="{2B746E8C-8723-4EBA-AE5F-95100E174FBF}"/>
    <cellStyle name="Comma 2 7 6 9" xfId="3910" xr:uid="{FF978011-D8F8-4BC8-98B2-E221DF00095D}"/>
    <cellStyle name="Comma 2 7 6 9 2" xfId="40418" xr:uid="{293C6DEC-2A76-48FE-B5F3-D8A577EAE9C0}"/>
    <cellStyle name="Comma 2 7 6 9 3" xfId="22164" xr:uid="{E55714EF-9A22-4E46-86C1-691B67CFEC6D}"/>
    <cellStyle name="Comma 2 7 7" xfId="156" xr:uid="{0C1B9275-B199-40E2-8AFE-6DD4787E75B1}"/>
    <cellStyle name="Comma 2 7 7 10" xfId="36664" xr:uid="{1A01CD26-417A-4591-A848-F4CCC6AABCA2}"/>
    <cellStyle name="Comma 2 7 7 11" xfId="18410" xr:uid="{35A61BAE-C5BD-4FF7-AF18-E2A514B7DC1F}"/>
    <cellStyle name="Comma 2 7 7 2" xfId="3076" xr:uid="{147D0EEC-6B89-4A75-8BCF-5A8AA9380798}"/>
    <cellStyle name="Comma 2 7 7 2 2" xfId="17676" xr:uid="{0A192D47-A27F-4AE4-8B7D-C822B82A6BAB}"/>
    <cellStyle name="Comma 2 7 7 2 2 2" xfId="54184" xr:uid="{FD21E475-0B0F-4EDD-BCA6-58715B40EB6A}"/>
    <cellStyle name="Comma 2 7 7 2 2 3" xfId="35930" xr:uid="{72378880-6E0E-40A7-A732-5192EBA7F28F}"/>
    <cellStyle name="Comma 2 7 7 2 3" xfId="14026" xr:uid="{B93ACF5E-A9EF-4FB8-ABA4-60A268D20578}"/>
    <cellStyle name="Comma 2 7 7 2 3 2" xfId="50534" xr:uid="{432DB506-AC7A-4427-8FD2-93A2A7F7F063}"/>
    <cellStyle name="Comma 2 7 7 2 3 3" xfId="32280" xr:uid="{20C04471-F44B-4841-B127-AB081C945228}"/>
    <cellStyle name="Comma 2 7 7 2 4" xfId="10376" xr:uid="{694B379B-8C7E-47C4-82C1-22EA4A49A754}"/>
    <cellStyle name="Comma 2 7 7 2 4 2" xfId="46884" xr:uid="{B5FA9ACF-A75E-45F8-92AC-F10012141A77}"/>
    <cellStyle name="Comma 2 7 7 2 4 3" xfId="28630" xr:uid="{C9466991-AE14-42CC-B82C-CE8C22B34BAA}"/>
    <cellStyle name="Comma 2 7 7 2 5" xfId="6726" xr:uid="{714108A8-A9B3-499A-968A-FA109E5BCA9E}"/>
    <cellStyle name="Comma 2 7 7 2 5 2" xfId="43234" xr:uid="{721E4E2C-EB4F-4BEC-88BD-317D0339BAA0}"/>
    <cellStyle name="Comma 2 7 7 2 5 3" xfId="24980" xr:uid="{79A44B50-0BE8-4016-AFE8-B6CB69628706}"/>
    <cellStyle name="Comma 2 7 7 2 6" xfId="39584" xr:uid="{04E43C8F-A7E1-413E-9A8F-CF4AE63A3FB4}"/>
    <cellStyle name="Comma 2 7 7 2 7" xfId="21330" xr:uid="{C5FF5BF9-3B5C-4379-8E49-20E9EB7CF51A}"/>
    <cellStyle name="Comma 2 7 7 3" xfId="2346" xr:uid="{556B735E-F281-44C5-A679-5900710B67A9}"/>
    <cellStyle name="Comma 2 7 7 3 2" xfId="16946" xr:uid="{08DC781A-4AF7-43A0-AA27-9A3B87A126EA}"/>
    <cellStyle name="Comma 2 7 7 3 2 2" xfId="53454" xr:uid="{BF399F26-907E-4162-9F35-4C7ABF30B591}"/>
    <cellStyle name="Comma 2 7 7 3 2 3" xfId="35200" xr:uid="{CBA94832-7EA2-4A4B-90EB-3C0CE64398CD}"/>
    <cellStyle name="Comma 2 7 7 3 3" xfId="13296" xr:uid="{8A92BAA5-2C32-46B3-8F2F-2D5A263CACBB}"/>
    <cellStyle name="Comma 2 7 7 3 3 2" xfId="49804" xr:uid="{9AA711E5-0FDB-49EC-A055-092B18F86425}"/>
    <cellStyle name="Comma 2 7 7 3 3 3" xfId="31550" xr:uid="{75598E16-BF73-46DA-A232-3A4BCEC4E37F}"/>
    <cellStyle name="Comma 2 7 7 3 4" xfId="9646" xr:uid="{5DF9D3FD-17A8-4149-A83B-E3A35486CB1D}"/>
    <cellStyle name="Comma 2 7 7 3 4 2" xfId="46154" xr:uid="{42B2F47A-9665-4793-A53D-42F55793F150}"/>
    <cellStyle name="Comma 2 7 7 3 4 3" xfId="27900" xr:uid="{D5DAA1F8-218A-42C9-9959-EE27B814C588}"/>
    <cellStyle name="Comma 2 7 7 3 5" xfId="5996" xr:uid="{1EB7DC95-343E-42BE-8F3B-7BACD1B84D64}"/>
    <cellStyle name="Comma 2 7 7 3 5 2" xfId="42504" xr:uid="{252AA08C-5E6C-452A-96B5-686C33E03F9B}"/>
    <cellStyle name="Comma 2 7 7 3 5 3" xfId="24250" xr:uid="{F737488E-3339-4221-8C11-577CB1C236F3}"/>
    <cellStyle name="Comma 2 7 7 3 6" xfId="38854" xr:uid="{42263C5E-E458-4234-921D-B722586B844C}"/>
    <cellStyle name="Comma 2 7 7 3 7" xfId="20600" xr:uid="{EE3103E6-0B73-46C0-A947-D8F1618C5705}"/>
    <cellStyle name="Comma 2 7 7 4" xfId="1616" xr:uid="{2582A749-CE62-41F7-B22C-028C3FA32F16}"/>
    <cellStyle name="Comma 2 7 7 4 2" xfId="16216" xr:uid="{768E2540-575B-4596-88AB-E0ACF912C68B}"/>
    <cellStyle name="Comma 2 7 7 4 2 2" xfId="52724" xr:uid="{C10ABE5F-6247-4055-AD80-A32DEDF8D02C}"/>
    <cellStyle name="Comma 2 7 7 4 2 3" xfId="34470" xr:uid="{B2FCA794-9D11-4A2C-8F24-DB941D908592}"/>
    <cellStyle name="Comma 2 7 7 4 3" xfId="12566" xr:uid="{DADAE322-B34A-42BD-B9BE-B994159BE9B7}"/>
    <cellStyle name="Comma 2 7 7 4 3 2" xfId="49074" xr:uid="{E09D5D7E-A828-467D-BEC5-5EA6D3170BD4}"/>
    <cellStyle name="Comma 2 7 7 4 3 3" xfId="30820" xr:uid="{EFAB8881-5233-447E-BE83-8435BE0F4E7C}"/>
    <cellStyle name="Comma 2 7 7 4 4" xfId="8916" xr:uid="{BD2630BB-4C5B-4214-90A5-E4BAB6E81EE9}"/>
    <cellStyle name="Comma 2 7 7 4 4 2" xfId="45424" xr:uid="{26F1AABE-69E3-47F8-A187-88AF11F0953B}"/>
    <cellStyle name="Comma 2 7 7 4 4 3" xfId="27170" xr:uid="{8B9C6E9D-3822-4314-88AC-678119F20155}"/>
    <cellStyle name="Comma 2 7 7 4 5" xfId="5266" xr:uid="{F0C4C80A-AC26-46D3-BEF4-65D0F2FFBCCE}"/>
    <cellStyle name="Comma 2 7 7 4 5 2" xfId="41774" xr:uid="{93184C70-B7B4-4221-9ADB-30DA4899C26F}"/>
    <cellStyle name="Comma 2 7 7 4 5 3" xfId="23520" xr:uid="{798F950D-152D-4422-B557-D1518E9D8634}"/>
    <cellStyle name="Comma 2 7 7 4 6" xfId="38124" xr:uid="{339B0819-A4E5-48A4-A6A2-07419F046860}"/>
    <cellStyle name="Comma 2 7 7 4 7" xfId="19870" xr:uid="{C82E67AD-B2AD-4BC2-86F2-02CECEF7CFC0}"/>
    <cellStyle name="Comma 2 7 7 5" xfId="886" xr:uid="{2F916E02-5245-4A6A-AC72-B75BDAE66270}"/>
    <cellStyle name="Comma 2 7 7 5 2" xfId="15486" xr:uid="{822C230F-401F-4EAD-8722-205877E05A95}"/>
    <cellStyle name="Comma 2 7 7 5 2 2" xfId="51994" xr:uid="{4C3EBB22-E73C-490F-8CE7-93FB26222797}"/>
    <cellStyle name="Comma 2 7 7 5 2 3" xfId="33740" xr:uid="{1DD2B5EC-7D6B-4E11-AAF0-5B5F803AD69C}"/>
    <cellStyle name="Comma 2 7 7 5 3" xfId="11836" xr:uid="{E9BCB1BE-BF51-4B0B-AA13-1C014B34B2D1}"/>
    <cellStyle name="Comma 2 7 7 5 3 2" xfId="48344" xr:uid="{E27C638D-22A5-46F1-867D-6656E6C3E4CD}"/>
    <cellStyle name="Comma 2 7 7 5 3 3" xfId="30090" xr:uid="{AF903D29-5C3D-4563-B4E5-E94CBD377A00}"/>
    <cellStyle name="Comma 2 7 7 5 4" xfId="8186" xr:uid="{86E68BBB-D44D-4BD9-8408-732580B283F1}"/>
    <cellStyle name="Comma 2 7 7 5 4 2" xfId="44694" xr:uid="{911D950A-461C-4426-8E80-FAA798510E90}"/>
    <cellStyle name="Comma 2 7 7 5 4 3" xfId="26440" xr:uid="{2C4B7F3D-A1B6-4624-B610-8EBA5386C240}"/>
    <cellStyle name="Comma 2 7 7 5 5" xfId="4536" xr:uid="{F1B11D70-5E6A-4DFD-BBF6-1E350AC21C09}"/>
    <cellStyle name="Comma 2 7 7 5 5 2" xfId="41044" xr:uid="{D981DC37-5D74-4001-A304-9D8CDC28468F}"/>
    <cellStyle name="Comma 2 7 7 5 5 3" xfId="22790" xr:uid="{682BBCE2-759A-4624-9A99-F9FA36D1B47C}"/>
    <cellStyle name="Comma 2 7 7 5 6" xfId="37394" xr:uid="{34CA6C40-C2AC-4C6A-A7A8-468418D18BD1}"/>
    <cellStyle name="Comma 2 7 7 5 7" xfId="19140" xr:uid="{4A0EA752-3FA1-4577-8D25-EFC97130ED3C}"/>
    <cellStyle name="Comma 2 7 7 6" xfId="14756" xr:uid="{66A5B090-98A7-4F4B-80A5-985954E8E82F}"/>
    <cellStyle name="Comma 2 7 7 6 2" xfId="51264" xr:uid="{1A3639E1-AA9A-49AB-8C53-6B3A200D89B6}"/>
    <cellStyle name="Comma 2 7 7 6 3" xfId="33010" xr:uid="{D852085B-3B4E-47C7-8851-89A7E2D2B886}"/>
    <cellStyle name="Comma 2 7 7 7" xfId="11106" xr:uid="{BEB89634-431C-4BCD-B5D4-BC437580209A}"/>
    <cellStyle name="Comma 2 7 7 7 2" xfId="47614" xr:uid="{7BEECAC8-64A4-4951-82A5-5749AAFF3986}"/>
    <cellStyle name="Comma 2 7 7 7 3" xfId="29360" xr:uid="{7F74DC06-BB1E-4784-B151-5A1CB733B080}"/>
    <cellStyle name="Comma 2 7 7 8" xfId="7456" xr:uid="{29AAFD88-1315-4C21-BB22-168B02EB78B7}"/>
    <cellStyle name="Comma 2 7 7 8 2" xfId="43964" xr:uid="{290565B5-24FE-43FD-AF8A-28226C12E32F}"/>
    <cellStyle name="Comma 2 7 7 8 3" xfId="25710" xr:uid="{7AA5188E-D9C7-41F7-88DB-5D6CCE92D44B}"/>
    <cellStyle name="Comma 2 7 7 9" xfId="3806" xr:uid="{2ADB5AA2-85F3-469F-A25B-24571232D04C}"/>
    <cellStyle name="Comma 2 7 7 9 2" xfId="40314" xr:uid="{1C91BD2E-8A5F-4225-8C6A-1E81A8444E8A}"/>
    <cellStyle name="Comma 2 7 7 9 3" xfId="22060" xr:uid="{22A20B06-613C-486A-82C2-CBB86F4232A2}"/>
    <cellStyle name="Comma 2 7 8" xfId="2972" xr:uid="{CE1D7419-CD9C-48ED-9D3A-6BB9D6310AED}"/>
    <cellStyle name="Comma 2 7 8 2" xfId="17572" xr:uid="{FB36AD83-9B9A-4AFF-8836-7568836C09C6}"/>
    <cellStyle name="Comma 2 7 8 2 2" xfId="54080" xr:uid="{F67C949B-9D0C-4D3F-8457-4DA77AC056E8}"/>
    <cellStyle name="Comma 2 7 8 2 3" xfId="35826" xr:uid="{DD2481C2-D4FA-4734-A1D1-251872D5CF29}"/>
    <cellStyle name="Comma 2 7 8 3" xfId="13922" xr:uid="{374E68B3-7B32-4F9A-8135-1F14E4F3E1BE}"/>
    <cellStyle name="Comma 2 7 8 3 2" xfId="50430" xr:uid="{F46FDF13-874B-4D7D-943E-AB890131BCB6}"/>
    <cellStyle name="Comma 2 7 8 3 3" xfId="32176" xr:uid="{B1E0F23F-2DDF-4FBA-9820-DA3E7E24ADFB}"/>
    <cellStyle name="Comma 2 7 8 4" xfId="10272" xr:uid="{C04A8963-24F6-49AF-92BB-CA84E4119E93}"/>
    <cellStyle name="Comma 2 7 8 4 2" xfId="46780" xr:uid="{A41F4FD3-0791-4E64-AB31-BB031137DB11}"/>
    <cellStyle name="Comma 2 7 8 4 3" xfId="28526" xr:uid="{496C0370-AAB1-4899-86B0-B4F6A6C5CC2A}"/>
    <cellStyle name="Comma 2 7 8 5" xfId="6622" xr:uid="{6899B176-7F2E-48A4-B66B-4646E933D0DD}"/>
    <cellStyle name="Comma 2 7 8 5 2" xfId="43130" xr:uid="{66B954B9-2406-4BFB-AD0E-C6954208472D}"/>
    <cellStyle name="Comma 2 7 8 5 3" xfId="24876" xr:uid="{B754FB39-70EB-474D-87C5-F1FF23DDF5DE}"/>
    <cellStyle name="Comma 2 7 8 6" xfId="39480" xr:uid="{06E0F042-9350-4227-8592-85F12BA0037B}"/>
    <cellStyle name="Comma 2 7 8 7" xfId="21226" xr:uid="{0A6FCECF-021D-4600-9AE1-88FF486803C7}"/>
    <cellStyle name="Comma 2 7 9" xfId="2242" xr:uid="{1009249E-A09D-45A3-AD7E-F75C952F91B1}"/>
    <cellStyle name="Comma 2 7 9 2" xfId="16842" xr:uid="{27455724-4CC0-4226-9F06-842CBB96E452}"/>
    <cellStyle name="Comma 2 7 9 2 2" xfId="53350" xr:uid="{B9E0C745-537F-4026-84CE-AD2D46034388}"/>
    <cellStyle name="Comma 2 7 9 2 3" xfId="35096" xr:uid="{23C8E45A-0C61-4240-BD2E-6C53424F5C4A}"/>
    <cellStyle name="Comma 2 7 9 3" xfId="13192" xr:uid="{28C71FD7-E7E0-4561-ADA1-C61F33E72DBE}"/>
    <cellStyle name="Comma 2 7 9 3 2" xfId="49700" xr:uid="{301CB684-59F5-4B27-BFE7-B847051BEF9D}"/>
    <cellStyle name="Comma 2 7 9 3 3" xfId="31446" xr:uid="{467DE31F-3F58-4C7C-81C7-B2F4C3D8C589}"/>
    <cellStyle name="Comma 2 7 9 4" xfId="9542" xr:uid="{2C3F48BA-E7A6-4EE2-A62C-1400BBCC408F}"/>
    <cellStyle name="Comma 2 7 9 4 2" xfId="46050" xr:uid="{B84B2756-B635-4920-902B-E5E4A149DD5C}"/>
    <cellStyle name="Comma 2 7 9 4 3" xfId="27796" xr:uid="{7B3EECAC-2CC6-4E55-9589-39F29FC1B1CF}"/>
    <cellStyle name="Comma 2 7 9 5" xfId="5892" xr:uid="{CF44A09E-774E-48E2-B7F1-ACDA4B152D26}"/>
    <cellStyle name="Comma 2 7 9 5 2" xfId="42400" xr:uid="{ACC64935-05D1-43A2-BCFD-CF89134E1B71}"/>
    <cellStyle name="Comma 2 7 9 5 3" xfId="24146" xr:uid="{C2AB8078-6B34-481E-978E-CD7B2C311CB5}"/>
    <cellStyle name="Comma 2 7 9 6" xfId="38750" xr:uid="{22A6CC7A-2F8B-484F-99F6-BEB0DBC1FA1E}"/>
    <cellStyle name="Comma 2 7 9 7" xfId="20496" xr:uid="{8FFF2D83-3765-49C5-B297-9ABFD9F4D9E4}"/>
    <cellStyle name="Comma 2 8" xfId="644" xr:uid="{8E5DF8F8-2AFF-448B-841E-724D7A68A5F8}"/>
    <cellStyle name="Comma 2 8 10" xfId="37152" xr:uid="{C87EAD48-F910-46DD-8392-FCFA7F2EB646}"/>
    <cellStyle name="Comma 2 8 11" xfId="18898" xr:uid="{FF38997B-902D-407F-B24B-A631EB24D196}"/>
    <cellStyle name="Comma 2 8 2" xfId="3564" xr:uid="{39DF8405-0227-4517-A035-E6BD75226EF1}"/>
    <cellStyle name="Comma 2 8 2 2" xfId="18164" xr:uid="{741A43C9-7F4B-475F-B92D-2074C4A4C286}"/>
    <cellStyle name="Comma 2 8 2 2 2" xfId="54672" xr:uid="{1756FDC3-1C2A-464E-A2E7-2F7FE11D527B}"/>
    <cellStyle name="Comma 2 8 2 2 3" xfId="36418" xr:uid="{8FAB891A-9B90-4D9B-A4B3-E75A0E87C752}"/>
    <cellStyle name="Comma 2 8 2 3" xfId="14514" xr:uid="{EC78C6DA-DCBA-4A11-9D7C-8CBA8A407283}"/>
    <cellStyle name="Comma 2 8 2 3 2" xfId="51022" xr:uid="{93DFF51E-C1F2-4840-AAAB-91B18A3236E6}"/>
    <cellStyle name="Comma 2 8 2 3 3" xfId="32768" xr:uid="{1D0CF894-0881-4980-9F63-509F17B47A86}"/>
    <cellStyle name="Comma 2 8 2 4" xfId="10864" xr:uid="{35857ADF-3402-439C-9FB6-3781C3808AB6}"/>
    <cellStyle name="Comma 2 8 2 4 2" xfId="47372" xr:uid="{0BA19EC4-8C8D-4F57-BBC7-A0A49EC0E0F8}"/>
    <cellStyle name="Comma 2 8 2 4 3" xfId="29118" xr:uid="{77D3B88C-62AF-42F3-AC86-411E4C943BB0}"/>
    <cellStyle name="Comma 2 8 2 5" xfId="7214" xr:uid="{F4A646DE-426D-4A9B-8C80-C5E082272FBE}"/>
    <cellStyle name="Comma 2 8 2 5 2" xfId="43722" xr:uid="{488C9A86-43BF-43A7-A377-0A42F302E0A0}"/>
    <cellStyle name="Comma 2 8 2 5 3" xfId="25468" xr:uid="{71A1B0EB-3127-4BE6-9D7B-A40855824B94}"/>
    <cellStyle name="Comma 2 8 2 6" xfId="40072" xr:uid="{A443B8C5-0026-47A6-840B-C49DE2C242E7}"/>
    <cellStyle name="Comma 2 8 2 7" xfId="21818" xr:uid="{310DE555-7788-4EAB-8FCE-107E1A80D67F}"/>
    <cellStyle name="Comma 2 8 3" xfId="2834" xr:uid="{1796DC10-8A99-4F61-9EB0-7B984F3C6902}"/>
    <cellStyle name="Comma 2 8 3 2" xfId="17434" xr:uid="{3FE67DC6-D5DF-4749-AC8E-DA00AB19F1E7}"/>
    <cellStyle name="Comma 2 8 3 2 2" xfId="53942" xr:uid="{001D8444-F1D1-47C8-B925-21AAA42DFBD4}"/>
    <cellStyle name="Comma 2 8 3 2 3" xfId="35688" xr:uid="{408674FF-FCB1-47C8-8DBE-DDDF19E6862F}"/>
    <cellStyle name="Comma 2 8 3 3" xfId="13784" xr:uid="{CF01F537-7EA5-4D08-82EE-0705DAA5998F}"/>
    <cellStyle name="Comma 2 8 3 3 2" xfId="50292" xr:uid="{E06251FE-F9A5-44DA-8839-082D808380B2}"/>
    <cellStyle name="Comma 2 8 3 3 3" xfId="32038" xr:uid="{4EDD4C0E-E4C0-4598-A983-6A5D7BA0B9AC}"/>
    <cellStyle name="Comma 2 8 3 4" xfId="10134" xr:uid="{928268C9-2180-4639-90A3-F2DFB1763C43}"/>
    <cellStyle name="Comma 2 8 3 4 2" xfId="46642" xr:uid="{BD5F138A-7EDC-4B05-BEF9-8C855C30601D}"/>
    <cellStyle name="Comma 2 8 3 4 3" xfId="28388" xr:uid="{0FCFDDD8-5964-4411-8234-86D00EA777AA}"/>
    <cellStyle name="Comma 2 8 3 5" xfId="6484" xr:uid="{0276D5E1-ABA5-4A7C-AD48-399761BBE44E}"/>
    <cellStyle name="Comma 2 8 3 5 2" xfId="42992" xr:uid="{B8F53A95-97C2-4FEE-A5DF-CBB08AA5D4A2}"/>
    <cellStyle name="Comma 2 8 3 5 3" xfId="24738" xr:uid="{310F5CA1-B3E6-4454-9422-98FA6A972607}"/>
    <cellStyle name="Comma 2 8 3 6" xfId="39342" xr:uid="{D36323AA-40D0-41F1-A8AF-F28C00A57B5C}"/>
    <cellStyle name="Comma 2 8 3 7" xfId="21088" xr:uid="{DD3BDF5D-F06B-458B-ACD3-CCDD9FDC0018}"/>
    <cellStyle name="Comma 2 8 4" xfId="2104" xr:uid="{1A11BA5E-735B-4788-83FE-2BDA79120B86}"/>
    <cellStyle name="Comma 2 8 4 2" xfId="16704" xr:uid="{44149C57-3517-42AF-8195-40AD45B04453}"/>
    <cellStyle name="Comma 2 8 4 2 2" xfId="53212" xr:uid="{ADFB4DBC-0299-4F4F-BB14-39E9D415E7BB}"/>
    <cellStyle name="Comma 2 8 4 2 3" xfId="34958" xr:uid="{39E40F34-9D5B-49C5-BAE3-6FD114D03A23}"/>
    <cellStyle name="Comma 2 8 4 3" xfId="13054" xr:uid="{A4BADA3C-E823-44A1-A63A-38BDD8BD55BD}"/>
    <cellStyle name="Comma 2 8 4 3 2" xfId="49562" xr:uid="{03A4A896-C6D4-47AF-9BE4-96922050CD35}"/>
    <cellStyle name="Comma 2 8 4 3 3" xfId="31308" xr:uid="{431E51E4-49A3-4E3C-AC74-57FF8C489A82}"/>
    <cellStyle name="Comma 2 8 4 4" xfId="9404" xr:uid="{D8289190-49DE-47BF-A331-DDBF94826844}"/>
    <cellStyle name="Comma 2 8 4 4 2" xfId="45912" xr:uid="{7D97535C-5284-474B-BD23-F2345D67FDC8}"/>
    <cellStyle name="Comma 2 8 4 4 3" xfId="27658" xr:uid="{B0A08C3A-475B-4ABB-BA25-51B6D14AED8A}"/>
    <cellStyle name="Comma 2 8 4 5" xfId="5754" xr:uid="{DFAA2CEA-2B61-4F94-A783-ACE3350A6F6E}"/>
    <cellStyle name="Comma 2 8 4 5 2" xfId="42262" xr:uid="{25DE389A-36D1-4861-975F-AE44DA9BEC09}"/>
    <cellStyle name="Comma 2 8 4 5 3" xfId="24008" xr:uid="{2F73C28A-C07D-4711-ADA1-38008C2FFF5D}"/>
    <cellStyle name="Comma 2 8 4 6" xfId="38612" xr:uid="{52AA3EC6-0DA9-4005-AB2C-140CC03F6D1F}"/>
    <cellStyle name="Comma 2 8 4 7" xfId="20358" xr:uid="{70EFC68A-ABC7-4D5C-A4FE-AB62AAEAA960}"/>
    <cellStyle name="Comma 2 8 5" xfId="1374" xr:uid="{E27295CD-C8CD-4064-9B93-01432BCB1F37}"/>
    <cellStyle name="Comma 2 8 5 2" xfId="15974" xr:uid="{F4220515-0CA4-40CC-BEDB-99C854DCE26B}"/>
    <cellStyle name="Comma 2 8 5 2 2" xfId="52482" xr:uid="{7F4C6AD2-B139-45B9-AF12-562D0D9FCC40}"/>
    <cellStyle name="Comma 2 8 5 2 3" xfId="34228" xr:uid="{C2B6ABFA-E1FB-4396-AA9D-C89881B5B7FA}"/>
    <cellStyle name="Comma 2 8 5 3" xfId="12324" xr:uid="{682EF115-1178-47A5-B0AE-2CE6C4D36B8E}"/>
    <cellStyle name="Comma 2 8 5 3 2" xfId="48832" xr:uid="{BD64F6FD-64D7-46D2-9FF8-B7BAC81E46AF}"/>
    <cellStyle name="Comma 2 8 5 3 3" xfId="30578" xr:uid="{9F8B641C-D9FE-4712-A7FB-C20CAA3D25E7}"/>
    <cellStyle name="Comma 2 8 5 4" xfId="8674" xr:uid="{96EF4E51-50D1-44B2-8088-2C4F5836C193}"/>
    <cellStyle name="Comma 2 8 5 4 2" xfId="45182" xr:uid="{DEAAFEC7-5D3E-4E80-B00D-8870B46757E2}"/>
    <cellStyle name="Comma 2 8 5 4 3" xfId="26928" xr:uid="{79B84E8C-91FA-434A-8D1D-FD812140DBF3}"/>
    <cellStyle name="Comma 2 8 5 5" xfId="5024" xr:uid="{32649F86-29ED-4B18-92B1-67B98AF05B7E}"/>
    <cellStyle name="Comma 2 8 5 5 2" xfId="41532" xr:uid="{87F4908B-3879-453C-9DE7-8FEEB80BFFE6}"/>
    <cellStyle name="Comma 2 8 5 5 3" xfId="23278" xr:uid="{224ED106-AFD9-4617-8C74-AFFC76CE4DC9}"/>
    <cellStyle name="Comma 2 8 5 6" xfId="37882" xr:uid="{4A4F104B-F5D8-4BA0-8DB5-0879C0824B2B}"/>
    <cellStyle name="Comma 2 8 5 7" xfId="19628" xr:uid="{95C512DD-AFF5-463E-B5AA-B60EAD196ADF}"/>
    <cellStyle name="Comma 2 8 6" xfId="15244" xr:uid="{4913A446-3CFE-4F2C-9220-C6BC94C1928C}"/>
    <cellStyle name="Comma 2 8 6 2" xfId="51752" xr:uid="{0C923DFC-7515-4229-8028-F6EAB809EF35}"/>
    <cellStyle name="Comma 2 8 6 3" xfId="33498" xr:uid="{CAD12F1C-4712-4035-9EB6-41A7312146C0}"/>
    <cellStyle name="Comma 2 8 7" xfId="11594" xr:uid="{D170B263-4493-4338-9B7C-E85D791BA52E}"/>
    <cellStyle name="Comma 2 8 7 2" xfId="48102" xr:uid="{D5D56F77-C07C-4EB8-82C4-07F0EC85516E}"/>
    <cellStyle name="Comma 2 8 7 3" xfId="29848" xr:uid="{31501979-657C-4B6E-A47E-044DA88ACD6F}"/>
    <cellStyle name="Comma 2 8 8" xfId="7944" xr:uid="{C065B1C8-4EB4-443E-9433-69BF1911A2DB}"/>
    <cellStyle name="Comma 2 8 8 2" xfId="44452" xr:uid="{9656EDBF-4935-40E3-91D0-B8B95C9B1816}"/>
    <cellStyle name="Comma 2 8 8 3" xfId="26198" xr:uid="{A99A61F8-6A68-4C76-B86F-23B3D19ABF9A}"/>
    <cellStyle name="Comma 2 8 9" xfId="4294" xr:uid="{4252A752-51B4-43BD-AEEF-DB4962EC2B61}"/>
    <cellStyle name="Comma 2 8 9 2" xfId="40802" xr:uid="{D89DDCDF-7319-4349-8657-CF28E255A441}"/>
    <cellStyle name="Comma 2 8 9 3" xfId="22548" xr:uid="{C243B205-BD09-4ADC-A697-59597DE643A6}"/>
    <cellStyle name="Comma 2 9" xfId="540" xr:uid="{FB5AC461-B799-46E1-9512-19444470A2E5}"/>
    <cellStyle name="Comma 2 9 10" xfId="37048" xr:uid="{6C8C1565-5EFF-4C97-ADAA-88660DCD8EBF}"/>
    <cellStyle name="Comma 2 9 11" xfId="18794" xr:uid="{FE13A456-F77E-459D-A2D1-F09744556BEF}"/>
    <cellStyle name="Comma 2 9 2" xfId="3460" xr:uid="{37650060-D0E8-4B85-8CE3-65907BE7B415}"/>
    <cellStyle name="Comma 2 9 2 2" xfId="18060" xr:uid="{560F6EDC-C161-4D8A-AD3F-5406174D8FE5}"/>
    <cellStyle name="Comma 2 9 2 2 2" xfId="54568" xr:uid="{897997F0-DCB9-41F4-A925-7D64A7BE7F77}"/>
    <cellStyle name="Comma 2 9 2 2 3" xfId="36314" xr:uid="{802FCFDA-557C-4277-B23B-7E3EA1FEBA8A}"/>
    <cellStyle name="Comma 2 9 2 3" xfId="14410" xr:uid="{8CE5F4D7-6A76-4B62-99F3-C40DDF1F621A}"/>
    <cellStyle name="Comma 2 9 2 3 2" xfId="50918" xr:uid="{22D6A22B-D423-4D3C-8EBD-19B280F84270}"/>
    <cellStyle name="Comma 2 9 2 3 3" xfId="32664" xr:uid="{1BF65CA4-A163-45F6-A635-CCF7E04196C4}"/>
    <cellStyle name="Comma 2 9 2 4" xfId="10760" xr:uid="{EB0240E1-0CAC-443E-B419-4D40F144F207}"/>
    <cellStyle name="Comma 2 9 2 4 2" xfId="47268" xr:uid="{6EA9DFB2-69D7-407F-8045-5441EB6622DD}"/>
    <cellStyle name="Comma 2 9 2 4 3" xfId="29014" xr:uid="{1B35DB8F-304B-4F2E-AFCA-5A1BB9CCC5E8}"/>
    <cellStyle name="Comma 2 9 2 5" xfId="7110" xr:uid="{BE50F829-FD1F-47FE-AAD9-83882215B424}"/>
    <cellStyle name="Comma 2 9 2 5 2" xfId="43618" xr:uid="{D2E83379-3A51-4C28-BA6D-9532FB163783}"/>
    <cellStyle name="Comma 2 9 2 5 3" xfId="25364" xr:uid="{4C52C498-BC28-4936-B919-51E48F86BAF4}"/>
    <cellStyle name="Comma 2 9 2 6" xfId="39968" xr:uid="{4E30C8F7-A844-43EA-8CAD-C95F0E381E29}"/>
    <cellStyle name="Comma 2 9 2 7" xfId="21714" xr:uid="{196C1F70-7BF0-4496-A560-5FF16FFC6032}"/>
    <cellStyle name="Comma 2 9 3" xfId="2730" xr:uid="{2517F25E-142E-402C-ABA8-ECA79563AC93}"/>
    <cellStyle name="Comma 2 9 3 2" xfId="17330" xr:uid="{1A3ECA21-C691-47DD-ADBA-464D9B987FDE}"/>
    <cellStyle name="Comma 2 9 3 2 2" xfId="53838" xr:uid="{ECE8BE64-EEC2-406E-8CAA-C38FC4EF309B}"/>
    <cellStyle name="Comma 2 9 3 2 3" xfId="35584" xr:uid="{D59E3007-DA73-49B9-BB9D-3C2BFB308024}"/>
    <cellStyle name="Comma 2 9 3 3" xfId="13680" xr:uid="{E6B3CF18-9258-4F21-A196-D093D562F3B4}"/>
    <cellStyle name="Comma 2 9 3 3 2" xfId="50188" xr:uid="{32E0010F-E286-4672-89BA-10973F0C50FE}"/>
    <cellStyle name="Comma 2 9 3 3 3" xfId="31934" xr:uid="{878CBBBA-8CA3-400F-AC2A-133138964798}"/>
    <cellStyle name="Comma 2 9 3 4" xfId="10030" xr:uid="{D89939E0-08BE-4830-9900-F4C524E03192}"/>
    <cellStyle name="Comma 2 9 3 4 2" xfId="46538" xr:uid="{73750E6F-62F6-4414-AA56-82F1DE0F8983}"/>
    <cellStyle name="Comma 2 9 3 4 3" xfId="28284" xr:uid="{E162351C-1215-4060-8134-10F41C45626B}"/>
    <cellStyle name="Comma 2 9 3 5" xfId="6380" xr:uid="{95A396C0-9431-419F-A459-AA323CFBCF1D}"/>
    <cellStyle name="Comma 2 9 3 5 2" xfId="42888" xr:uid="{4D734FC4-6E28-4559-B1A4-37E87880B4D1}"/>
    <cellStyle name="Comma 2 9 3 5 3" xfId="24634" xr:uid="{3F608561-2507-407E-B6F7-7DF006D648DB}"/>
    <cellStyle name="Comma 2 9 3 6" xfId="39238" xr:uid="{DF492D43-EA9B-4A78-AA80-191F9DCC1FFD}"/>
    <cellStyle name="Comma 2 9 3 7" xfId="20984" xr:uid="{7024E51E-BFD1-4EAA-B72D-2FBE43DE917B}"/>
    <cellStyle name="Comma 2 9 4" xfId="2000" xr:uid="{FB2603BA-536B-459F-A14E-9DA9198F188C}"/>
    <cellStyle name="Comma 2 9 4 2" xfId="16600" xr:uid="{C9AA6E85-7349-4FD1-A346-FFB4484B3408}"/>
    <cellStyle name="Comma 2 9 4 2 2" xfId="53108" xr:uid="{AB71BB18-ED72-4CE1-8C2C-2B8BF7865B20}"/>
    <cellStyle name="Comma 2 9 4 2 3" xfId="34854" xr:uid="{46D90844-78DA-4AC0-802D-FCAA6ED53478}"/>
    <cellStyle name="Comma 2 9 4 3" xfId="12950" xr:uid="{3EA46470-C78C-416E-8C30-D9AB6A81CC0E}"/>
    <cellStyle name="Comma 2 9 4 3 2" xfId="49458" xr:uid="{F24C05A7-7834-4B6E-973E-D479FFCACAAC}"/>
    <cellStyle name="Comma 2 9 4 3 3" xfId="31204" xr:uid="{7B624127-82F7-4466-AFBA-9E5557D667D8}"/>
    <cellStyle name="Comma 2 9 4 4" xfId="9300" xr:uid="{A4AB657B-CC93-4CAA-8133-CB002805D291}"/>
    <cellStyle name="Comma 2 9 4 4 2" xfId="45808" xr:uid="{9B2248CE-7349-403B-BD33-6DA0A424986F}"/>
    <cellStyle name="Comma 2 9 4 4 3" xfId="27554" xr:uid="{31CD3F45-9EAD-4ADA-AA57-3D885FEC30C8}"/>
    <cellStyle name="Comma 2 9 4 5" xfId="5650" xr:uid="{8581DEBB-23C1-45A4-B3E7-1D8EFBF9C88D}"/>
    <cellStyle name="Comma 2 9 4 5 2" xfId="42158" xr:uid="{2952B9F5-90C9-47D7-B3E8-3303501E7F91}"/>
    <cellStyle name="Comma 2 9 4 5 3" xfId="23904" xr:uid="{B54B7F78-9046-4102-B644-9F5720B9AAC8}"/>
    <cellStyle name="Comma 2 9 4 6" xfId="38508" xr:uid="{AF563D4D-2E7A-4B7E-B85E-2792FD003B61}"/>
    <cellStyle name="Comma 2 9 4 7" xfId="20254" xr:uid="{1013E254-EC40-42E9-ABE9-012DF225D8D9}"/>
    <cellStyle name="Comma 2 9 5" xfId="1270" xr:uid="{34E3B1EF-F7CE-4B50-ACC0-DB3469034A7E}"/>
    <cellStyle name="Comma 2 9 5 2" xfId="15870" xr:uid="{78D17E7F-E4BE-4B69-B9BB-7A23B9E03AA4}"/>
    <cellStyle name="Comma 2 9 5 2 2" xfId="52378" xr:uid="{24716DB5-7E8C-4A1E-8655-13CEBBF0E8F4}"/>
    <cellStyle name="Comma 2 9 5 2 3" xfId="34124" xr:uid="{9076AE55-E999-4A2E-AB1A-E315F3CFFBD4}"/>
    <cellStyle name="Comma 2 9 5 3" xfId="12220" xr:uid="{4831BB02-88C3-4FBD-B6BD-568E7FBC47F2}"/>
    <cellStyle name="Comma 2 9 5 3 2" xfId="48728" xr:uid="{CE675711-9C79-47CB-AAE3-93F2821C7747}"/>
    <cellStyle name="Comma 2 9 5 3 3" xfId="30474" xr:uid="{ADC701C6-CDB6-4108-ACA5-87D944E4500A}"/>
    <cellStyle name="Comma 2 9 5 4" xfId="8570" xr:uid="{E1E1EF36-552C-454F-8AF6-A7721B728AF3}"/>
    <cellStyle name="Comma 2 9 5 4 2" xfId="45078" xr:uid="{FD98E29B-8B9D-411A-8543-E30821061CDD}"/>
    <cellStyle name="Comma 2 9 5 4 3" xfId="26824" xr:uid="{1EA8F7A5-1A7E-4E2B-B827-2426A84C9E56}"/>
    <cellStyle name="Comma 2 9 5 5" xfId="4920" xr:uid="{CF0AAD48-6A6A-415F-ACDD-5960FF32EED9}"/>
    <cellStyle name="Comma 2 9 5 5 2" xfId="41428" xr:uid="{CBBF4221-0EEA-4B05-93AA-2278AD88C7B7}"/>
    <cellStyle name="Comma 2 9 5 5 3" xfId="23174" xr:uid="{66864F45-B2B2-446B-9D72-0BBA4B0C3029}"/>
    <cellStyle name="Comma 2 9 5 6" xfId="37778" xr:uid="{50883502-C98C-48B8-9826-9F1441A7F632}"/>
    <cellStyle name="Comma 2 9 5 7" xfId="19524" xr:uid="{C2C8634E-517C-4BDD-8AA9-4F363D2E965C}"/>
    <cellStyle name="Comma 2 9 6" xfId="15140" xr:uid="{2004C8F8-D77F-415A-814E-970EF6FB4838}"/>
    <cellStyle name="Comma 2 9 6 2" xfId="51648" xr:uid="{E78676FD-A9D2-4B3B-9286-ACFF614988B9}"/>
    <cellStyle name="Comma 2 9 6 3" xfId="33394" xr:uid="{1811140B-C797-4111-91E4-FD69CC84B3C6}"/>
    <cellStyle name="Comma 2 9 7" xfId="11490" xr:uid="{C81435DD-69B5-45F6-B5F8-D114EE2DBC2D}"/>
    <cellStyle name="Comma 2 9 7 2" xfId="47998" xr:uid="{8482ABC7-5647-4D63-8F52-73A955E1176D}"/>
    <cellStyle name="Comma 2 9 7 3" xfId="29744" xr:uid="{42228500-C907-4B06-9A8C-5E3A05C78ABD}"/>
    <cellStyle name="Comma 2 9 8" xfId="7840" xr:uid="{C0BC2097-A1C7-4AF3-8686-D69D8ECBCF14}"/>
    <cellStyle name="Comma 2 9 8 2" xfId="44348" xr:uid="{FD4742C6-016C-4AE1-BB72-9F62F8936CD7}"/>
    <cellStyle name="Comma 2 9 8 3" xfId="26094" xr:uid="{802DFC52-30AD-46BD-9DAC-3443876942EA}"/>
    <cellStyle name="Comma 2 9 9" xfId="4190" xr:uid="{0CD8AF9B-42FC-4941-A4E1-5DBDD8396A00}"/>
    <cellStyle name="Comma 2 9 9 2" xfId="40698" xr:uid="{1B9962CB-1B1C-4D51-9350-01A2A3FC7A55}"/>
    <cellStyle name="Comma 2 9 9 3" xfId="22444" xr:uid="{9C29486E-A59B-435E-9A50-DFAA384EDD9C}"/>
    <cellStyle name="Comma 20" xfId="539" xr:uid="{56D5A280-5786-4DC1-A921-B388E54F803B}"/>
    <cellStyle name="Comma 20 10" xfId="37047" xr:uid="{AACCDA17-EDC2-476A-9C3F-B92824A3F30B}"/>
    <cellStyle name="Comma 20 11" xfId="18793" xr:uid="{0B9205D9-FF0B-416A-8ECA-4B639214FE69}"/>
    <cellStyle name="Comma 20 2" xfId="3459" xr:uid="{A4548338-59C1-409C-9DD4-BF9A4A1C19D8}"/>
    <cellStyle name="Comma 20 2 2" xfId="18059" xr:uid="{8E7EB3A8-CB89-4B3B-A7F6-1C1FDC0D4417}"/>
    <cellStyle name="Comma 20 2 2 2" xfId="54567" xr:uid="{93C765B8-41E9-4416-B88A-01B2BD1FA98A}"/>
    <cellStyle name="Comma 20 2 2 3" xfId="36313" xr:uid="{29FFABA9-7F50-4064-A3C6-0257528B59B7}"/>
    <cellStyle name="Comma 20 2 3" xfId="14409" xr:uid="{1D57BC85-7410-4FEF-ADD0-FC9DC4A2A87B}"/>
    <cellStyle name="Comma 20 2 3 2" xfId="50917" xr:uid="{DE564813-448E-4580-AC43-C9CC51844FFD}"/>
    <cellStyle name="Comma 20 2 3 3" xfId="32663" xr:uid="{2ED59F0C-06FC-409F-9540-F5555E402087}"/>
    <cellStyle name="Comma 20 2 4" xfId="10759" xr:uid="{A4E43667-9ACC-4D30-B47A-85BCC3853AE2}"/>
    <cellStyle name="Comma 20 2 4 2" xfId="47267" xr:uid="{7C4EA147-F8D7-408A-B36D-450EC666446B}"/>
    <cellStyle name="Comma 20 2 4 3" xfId="29013" xr:uid="{0DC5FEDB-5B24-4DC1-B8A5-5016DC71224A}"/>
    <cellStyle name="Comma 20 2 5" xfId="7109" xr:uid="{09A5EA8B-708C-44EB-ABA4-131859C37E69}"/>
    <cellStyle name="Comma 20 2 5 2" xfId="43617" xr:uid="{BF9CFE93-32FD-4363-861C-83969BA7AFCC}"/>
    <cellStyle name="Comma 20 2 5 3" xfId="25363" xr:uid="{78CE8468-F524-425D-A18F-6A53960AC318}"/>
    <cellStyle name="Comma 20 2 6" xfId="39967" xr:uid="{B0E5EE4E-BA5C-47BA-93BC-BB3EA4011080}"/>
    <cellStyle name="Comma 20 2 7" xfId="21713" xr:uid="{66CAD7EB-4C75-4CA7-9AC1-4371C921A96C}"/>
    <cellStyle name="Comma 20 3" xfId="2729" xr:uid="{F968F22F-5CB3-42C9-8E1C-7DC7B0E85C47}"/>
    <cellStyle name="Comma 20 3 2" xfId="17329" xr:uid="{50B334B8-D219-4454-8A07-508BE77A4405}"/>
    <cellStyle name="Comma 20 3 2 2" xfId="53837" xr:uid="{86BA2D2D-6E9C-4A9E-92B9-11D841D0CB3C}"/>
    <cellStyle name="Comma 20 3 2 3" xfId="35583" xr:uid="{95184E56-E316-49F1-8E0C-C313529452D4}"/>
    <cellStyle name="Comma 20 3 3" xfId="13679" xr:uid="{42D21053-B390-4282-A647-B5AB692B3557}"/>
    <cellStyle name="Comma 20 3 3 2" xfId="50187" xr:uid="{E6B84952-B489-4431-A029-B5AFEC34A2FA}"/>
    <cellStyle name="Comma 20 3 3 3" xfId="31933" xr:uid="{05FC5343-9364-49C3-81BE-1EBB53EDE426}"/>
    <cellStyle name="Comma 20 3 4" xfId="10029" xr:uid="{1D7EABE7-9CC2-4348-AF10-BCAA279F7217}"/>
    <cellStyle name="Comma 20 3 4 2" xfId="46537" xr:uid="{49E13557-E488-442E-920B-F74DEE4BF5B4}"/>
    <cellStyle name="Comma 20 3 4 3" xfId="28283" xr:uid="{F10279EF-19CC-40A1-A877-E9AD44B7A220}"/>
    <cellStyle name="Comma 20 3 5" xfId="6379" xr:uid="{6ED74D6E-C330-4AFD-9973-ADEBE978137A}"/>
    <cellStyle name="Comma 20 3 5 2" xfId="42887" xr:uid="{1ABAA72A-AF2D-48C6-91D4-FC41FAD393F4}"/>
    <cellStyle name="Comma 20 3 5 3" xfId="24633" xr:uid="{AD907441-0C80-4F1E-9E2C-E7A0026363EB}"/>
    <cellStyle name="Comma 20 3 6" xfId="39237" xr:uid="{DD08F288-C72C-4DC0-A7CE-BE604F4A81F6}"/>
    <cellStyle name="Comma 20 3 7" xfId="20983" xr:uid="{ACD1E5C8-EA1C-4C4E-AC30-1157E0246856}"/>
    <cellStyle name="Comma 20 4" xfId="1999" xr:uid="{4372FB5B-B3BD-48F6-88F4-CD5376262C0D}"/>
    <cellStyle name="Comma 20 4 2" xfId="16599" xr:uid="{365D3431-3FAB-4694-9AEE-6F76B23C1251}"/>
    <cellStyle name="Comma 20 4 2 2" xfId="53107" xr:uid="{9D4FAF6B-22C2-42F4-90B5-7492F4F7046E}"/>
    <cellStyle name="Comma 20 4 2 3" xfId="34853" xr:uid="{5D1E7A3C-6604-4B0B-B0B2-849DDBC31C47}"/>
    <cellStyle name="Comma 20 4 3" xfId="12949" xr:uid="{F28E06CE-9641-4523-8DA6-DF8455F11F0E}"/>
    <cellStyle name="Comma 20 4 3 2" xfId="49457" xr:uid="{2BC63F41-B51D-422D-B6EA-5AF2F01C3036}"/>
    <cellStyle name="Comma 20 4 3 3" xfId="31203" xr:uid="{45698921-6126-4438-9B69-1F04E3C6C7A4}"/>
    <cellStyle name="Comma 20 4 4" xfId="9299" xr:uid="{505916E8-9757-4AE5-A137-17E00DFB0CAE}"/>
    <cellStyle name="Comma 20 4 4 2" xfId="45807" xr:uid="{4E76A58D-8137-417A-8599-BA7E3EF0250E}"/>
    <cellStyle name="Comma 20 4 4 3" xfId="27553" xr:uid="{CCA54D9E-8DBA-4698-AE8B-7D09F7354719}"/>
    <cellStyle name="Comma 20 4 5" xfId="5649" xr:uid="{6B5D3CDE-BFA2-4EEB-8403-CA1ED572A587}"/>
    <cellStyle name="Comma 20 4 5 2" xfId="42157" xr:uid="{AAC8FD1C-68BE-4CD9-B026-5A54CE939594}"/>
    <cellStyle name="Comma 20 4 5 3" xfId="23903" xr:uid="{17101B0A-52BC-40D7-9790-C986A5140BB8}"/>
    <cellStyle name="Comma 20 4 6" xfId="38507" xr:uid="{D02BBA16-4830-4749-9AC8-3C1F88FB3A74}"/>
    <cellStyle name="Comma 20 4 7" xfId="20253" xr:uid="{FE001E0F-939A-4539-864B-ACCB3F659C4B}"/>
    <cellStyle name="Comma 20 5" xfId="1269" xr:uid="{E6ABA45F-7A9A-4C85-B4CB-9B46AD62936D}"/>
    <cellStyle name="Comma 20 5 2" xfId="15869" xr:uid="{BF7AB26E-D67C-4335-8351-25D3619FE0D6}"/>
    <cellStyle name="Comma 20 5 2 2" xfId="52377" xr:uid="{5B345B1D-8A67-4738-8B63-57EADF914940}"/>
    <cellStyle name="Comma 20 5 2 3" xfId="34123" xr:uid="{D573F550-B63B-4182-BAC2-CB9799EC33C1}"/>
    <cellStyle name="Comma 20 5 3" xfId="12219" xr:uid="{25FA3739-006B-4799-BCF8-55A21630D54F}"/>
    <cellStyle name="Comma 20 5 3 2" xfId="48727" xr:uid="{C975FCA5-4861-4A9B-8269-ACF8AF1DB613}"/>
    <cellStyle name="Comma 20 5 3 3" xfId="30473" xr:uid="{40CF6704-E736-40E7-A0C8-280835DE29AE}"/>
    <cellStyle name="Comma 20 5 4" xfId="8569" xr:uid="{1AC59A4F-4560-425E-A4C7-DD823DF34538}"/>
    <cellStyle name="Comma 20 5 4 2" xfId="45077" xr:uid="{25198667-1E00-4BDC-821B-3B9AFE44A9D8}"/>
    <cellStyle name="Comma 20 5 4 3" xfId="26823" xr:uid="{B86D9216-2242-421B-8990-3727F8AE971A}"/>
    <cellStyle name="Comma 20 5 5" xfId="4919" xr:uid="{8361F8A9-F387-4AC5-BA46-5F45102CC555}"/>
    <cellStyle name="Comma 20 5 5 2" xfId="41427" xr:uid="{9FF3CAA5-4309-41AB-8836-1B54A21BA420}"/>
    <cellStyle name="Comma 20 5 5 3" xfId="23173" xr:uid="{9C479EDF-721B-4AF4-A273-54EDC767AFA6}"/>
    <cellStyle name="Comma 20 5 6" xfId="37777" xr:uid="{C4FD8C58-4829-4F74-995C-34689DBDF862}"/>
    <cellStyle name="Comma 20 5 7" xfId="19523" xr:uid="{89ABA974-B256-451E-ADBE-B98FC1705A3E}"/>
    <cellStyle name="Comma 20 6" xfId="15139" xr:uid="{23F971F9-3B88-4D0C-A8DA-28B88CEB13B7}"/>
    <cellStyle name="Comma 20 6 2" xfId="51647" xr:uid="{F8BDB635-4CF7-4FF8-9BD8-445581F02D6D}"/>
    <cellStyle name="Comma 20 6 3" xfId="33393" xr:uid="{EFC47D26-BD2B-4C79-ABB3-F3B5C7C6F24C}"/>
    <cellStyle name="Comma 20 7" xfId="11489" xr:uid="{E8CADDBA-1653-437B-9CE1-3D4BFD4B2152}"/>
    <cellStyle name="Comma 20 7 2" xfId="47997" xr:uid="{0F51A172-8F85-40BB-8FBA-4E3408865DCB}"/>
    <cellStyle name="Comma 20 7 3" xfId="29743" xr:uid="{31B6C53A-78E9-42CF-A401-91AF6264EF8C}"/>
    <cellStyle name="Comma 20 8" xfId="7839" xr:uid="{C37A5EF4-7530-4046-B05B-B5B64F60DABB}"/>
    <cellStyle name="Comma 20 8 2" xfId="44347" xr:uid="{ED18C157-A7B4-4D7E-82B5-81F064180248}"/>
    <cellStyle name="Comma 20 8 3" xfId="26093" xr:uid="{531EC183-2D09-4CDB-A01A-0EF0A72CDC48}"/>
    <cellStyle name="Comma 20 9" xfId="4189" xr:uid="{8E94DD21-49F7-4270-8225-D723C75484F1}"/>
    <cellStyle name="Comma 20 9 2" xfId="40697" xr:uid="{E5DF001F-6E26-408F-9831-2C198CF92DC0}"/>
    <cellStyle name="Comma 20 9 3" xfId="22443" xr:uid="{2C53BFF4-7F0F-412D-8322-7EB1E3FBBCC7}"/>
    <cellStyle name="Comma 21" xfId="435" xr:uid="{6103E5E2-AC78-4027-8DCD-A42C905E5A56}"/>
    <cellStyle name="Comma 21 10" xfId="36943" xr:uid="{FD5FAEE0-649E-4860-B068-CFF96917949D}"/>
    <cellStyle name="Comma 21 11" xfId="18689" xr:uid="{09079CCF-54E1-4C11-9598-F9681C72C9E9}"/>
    <cellStyle name="Comma 21 2" xfId="3355" xr:uid="{1F3797B1-F067-4FF8-991C-78E21A0605E0}"/>
    <cellStyle name="Comma 21 2 2" xfId="17955" xr:uid="{90AF0AA2-FBB8-4890-8234-4DAF11847B69}"/>
    <cellStyle name="Comma 21 2 2 2" xfId="54463" xr:uid="{18FEA298-916E-4842-957F-CF72758360B6}"/>
    <cellStyle name="Comma 21 2 2 3" xfId="36209" xr:uid="{6EE5D342-EEE7-454F-A239-A7DC3E23B61A}"/>
    <cellStyle name="Comma 21 2 3" xfId="14305" xr:uid="{8BE33503-547C-40BB-9F28-BBCBF635AE72}"/>
    <cellStyle name="Comma 21 2 3 2" xfId="50813" xr:uid="{9DB202CC-C06D-4748-91AA-68272803BC97}"/>
    <cellStyle name="Comma 21 2 3 3" xfId="32559" xr:uid="{DC1C879A-A50F-4A62-B8BB-CFB555D7013C}"/>
    <cellStyle name="Comma 21 2 4" xfId="10655" xr:uid="{128C4A9E-D391-45B6-914B-C8B2A2A72D6F}"/>
    <cellStyle name="Comma 21 2 4 2" xfId="47163" xr:uid="{68370644-8B02-418E-BCEF-E79A495AAD9D}"/>
    <cellStyle name="Comma 21 2 4 3" xfId="28909" xr:uid="{CD7A6407-0B12-4FCD-9008-B129FA002326}"/>
    <cellStyle name="Comma 21 2 5" xfId="7005" xr:uid="{BEC7FB71-8EF5-4C76-A8F4-B6CD8FD1C7DF}"/>
    <cellStyle name="Comma 21 2 5 2" xfId="43513" xr:uid="{5E567F53-23CA-45AB-A13E-82DD370F4138}"/>
    <cellStyle name="Comma 21 2 5 3" xfId="25259" xr:uid="{B00B4877-4370-410A-A69B-AAC7204A0E2C}"/>
    <cellStyle name="Comma 21 2 6" xfId="39863" xr:uid="{50D0B199-C01F-4918-9E81-85C17CF92BBC}"/>
    <cellStyle name="Comma 21 2 7" xfId="21609" xr:uid="{A89E884B-FD6F-44E4-9EB5-DE5EA58F0A13}"/>
    <cellStyle name="Comma 21 3" xfId="2625" xr:uid="{74055641-3C80-4040-96BB-F07C89813895}"/>
    <cellStyle name="Comma 21 3 2" xfId="17225" xr:uid="{F9A8B64F-06A2-40F3-86DA-2C3E302C3AC0}"/>
    <cellStyle name="Comma 21 3 2 2" xfId="53733" xr:uid="{01517A7B-6D2C-47D4-A579-3A649E6EE56B}"/>
    <cellStyle name="Comma 21 3 2 3" xfId="35479" xr:uid="{1AA1F927-C324-4123-8B77-2C172AC8991D}"/>
    <cellStyle name="Comma 21 3 3" xfId="13575" xr:uid="{060DB3B5-6937-4759-BE9D-36F9CE0C22C9}"/>
    <cellStyle name="Comma 21 3 3 2" xfId="50083" xr:uid="{849844B4-4783-48AE-94D5-7322DF2FA55F}"/>
    <cellStyle name="Comma 21 3 3 3" xfId="31829" xr:uid="{2917AAE3-45E8-451E-A613-F8DFDA044E9F}"/>
    <cellStyle name="Comma 21 3 4" xfId="9925" xr:uid="{E8E4E958-7F4C-4DD6-85AC-5B57E880901E}"/>
    <cellStyle name="Comma 21 3 4 2" xfId="46433" xr:uid="{113398E4-6453-4C7C-B1F2-05ADE9EBAD34}"/>
    <cellStyle name="Comma 21 3 4 3" xfId="28179" xr:uid="{26B34DBB-DBFA-49AD-811A-80BAA318BA2B}"/>
    <cellStyle name="Comma 21 3 5" xfId="6275" xr:uid="{A55DECD8-B6B3-4394-AB2E-720CE8CDF095}"/>
    <cellStyle name="Comma 21 3 5 2" xfId="42783" xr:uid="{A2762319-BF1F-463A-9B58-64490EA7F888}"/>
    <cellStyle name="Comma 21 3 5 3" xfId="24529" xr:uid="{66C2D428-7148-4B36-AE55-C48EE406ADFB}"/>
    <cellStyle name="Comma 21 3 6" xfId="39133" xr:uid="{1D850715-C13E-4C88-B3EC-733DCB0ED2BA}"/>
    <cellStyle name="Comma 21 3 7" xfId="20879" xr:uid="{EE64A2A1-3D46-444B-81E7-8DE26383BB94}"/>
    <cellStyle name="Comma 21 4" xfId="1895" xr:uid="{8DA5ADE1-7247-4CA2-AA8D-BB9DC60D5B4B}"/>
    <cellStyle name="Comma 21 4 2" xfId="16495" xr:uid="{B3CCED1A-6731-49E9-8864-94542F755362}"/>
    <cellStyle name="Comma 21 4 2 2" xfId="53003" xr:uid="{DF59362A-C060-4F0C-A4D9-C275EE9F6A05}"/>
    <cellStyle name="Comma 21 4 2 3" xfId="34749" xr:uid="{04EA0D76-F299-4F4D-8512-26B04BC31D1E}"/>
    <cellStyle name="Comma 21 4 3" xfId="12845" xr:uid="{86094F08-8652-444F-A1BD-255007441B8C}"/>
    <cellStyle name="Comma 21 4 3 2" xfId="49353" xr:uid="{F6309F23-A2BA-46B3-9E20-6CACAFE6F004}"/>
    <cellStyle name="Comma 21 4 3 3" xfId="31099" xr:uid="{6ACC969C-AC08-4EBF-955F-EAC20EF4048C}"/>
    <cellStyle name="Comma 21 4 4" xfId="9195" xr:uid="{F8B167A7-60C6-4796-8580-F3F2AC237459}"/>
    <cellStyle name="Comma 21 4 4 2" xfId="45703" xr:uid="{45C6EFFB-739F-4B68-93E9-E5E62DB70D84}"/>
    <cellStyle name="Comma 21 4 4 3" xfId="27449" xr:uid="{AF3F977D-A967-4364-8D73-970E7E940C3E}"/>
    <cellStyle name="Comma 21 4 5" xfId="5545" xr:uid="{1BD7893B-E711-48FA-9487-C8A72C06831A}"/>
    <cellStyle name="Comma 21 4 5 2" xfId="42053" xr:uid="{50989966-80DD-4053-A698-DC6039622E22}"/>
    <cellStyle name="Comma 21 4 5 3" xfId="23799" xr:uid="{1766E543-2B07-47B8-AE1B-514FC79D0CC7}"/>
    <cellStyle name="Comma 21 4 6" xfId="38403" xr:uid="{E34B7A78-9915-4F17-8B3D-573A05A7C7C2}"/>
    <cellStyle name="Comma 21 4 7" xfId="20149" xr:uid="{B0423BD5-DD7C-4D82-B034-F9145A381674}"/>
    <cellStyle name="Comma 21 5" xfId="1165" xr:uid="{1433F0B8-4386-4040-8C82-C16EB62B276C}"/>
    <cellStyle name="Comma 21 5 2" xfId="15765" xr:uid="{1206F189-361B-4D54-A549-F62A43DD68F5}"/>
    <cellStyle name="Comma 21 5 2 2" xfId="52273" xr:uid="{3B6C593A-B949-4433-863C-2C7E75D8E107}"/>
    <cellStyle name="Comma 21 5 2 3" xfId="34019" xr:uid="{9807E7A4-2B9E-47C4-ABBC-3FCA4E1CD18D}"/>
    <cellStyle name="Comma 21 5 3" xfId="12115" xr:uid="{65E4F10E-2AA7-4BD8-B16D-680AF1FB9CEF}"/>
    <cellStyle name="Comma 21 5 3 2" xfId="48623" xr:uid="{A4118EB5-BCB0-4688-924C-101FC45AC18C}"/>
    <cellStyle name="Comma 21 5 3 3" xfId="30369" xr:uid="{96E69A85-8CF1-4145-B43D-D0E6A4BF9A47}"/>
    <cellStyle name="Comma 21 5 4" xfId="8465" xr:uid="{D312D215-B9C2-4A3F-A5C3-C5EB56B7E453}"/>
    <cellStyle name="Comma 21 5 4 2" xfId="44973" xr:uid="{4835E6DA-718F-4221-9E8F-F2CBAF813F37}"/>
    <cellStyle name="Comma 21 5 4 3" xfId="26719" xr:uid="{65282768-4C71-40EA-91D4-CF249311E79D}"/>
    <cellStyle name="Comma 21 5 5" xfId="4815" xr:uid="{2F2E48BD-AACA-4B52-A9D7-97A56B198C43}"/>
    <cellStyle name="Comma 21 5 5 2" xfId="41323" xr:uid="{EABA2C9A-139B-492E-B883-31D44CFA0FF0}"/>
    <cellStyle name="Comma 21 5 5 3" xfId="23069" xr:uid="{E496AF4B-4323-4E38-B08D-A29EE42DF554}"/>
    <cellStyle name="Comma 21 5 6" xfId="37673" xr:uid="{6EE7C2B1-AF5A-4F8E-A70C-EAC02BC1EBCC}"/>
    <cellStyle name="Comma 21 5 7" xfId="19419" xr:uid="{54D33E40-C09C-41D8-BE3C-BD35A45219BA}"/>
    <cellStyle name="Comma 21 6" xfId="15035" xr:uid="{B4B4F0F0-64B6-4239-AFD0-1BA00A454243}"/>
    <cellStyle name="Comma 21 6 2" xfId="51543" xr:uid="{62DCF2BC-6BBB-423C-957F-98BE8C254409}"/>
    <cellStyle name="Comma 21 6 3" xfId="33289" xr:uid="{5D7B2452-3173-4481-9EF9-2984DB8161C1}"/>
    <cellStyle name="Comma 21 7" xfId="11385" xr:uid="{6AD43597-8EDB-44EB-A135-DA4910BF5574}"/>
    <cellStyle name="Comma 21 7 2" xfId="47893" xr:uid="{704F8430-F684-43C5-818A-729145D82604}"/>
    <cellStyle name="Comma 21 7 3" xfId="29639" xr:uid="{9B495B07-F627-4BAE-A751-735DDEAAAC1D}"/>
    <cellStyle name="Comma 21 8" xfId="7735" xr:uid="{B90A7A8A-C7D8-4B67-BE40-AECA9D2C3FEC}"/>
    <cellStyle name="Comma 21 8 2" xfId="44243" xr:uid="{885B9A26-E252-4CAD-BF3C-EC51DE998511}"/>
    <cellStyle name="Comma 21 8 3" xfId="25989" xr:uid="{5A5283AE-0254-4FFB-89F0-AFAAACD1A47B}"/>
    <cellStyle name="Comma 21 9" xfId="4085" xr:uid="{30CA4B5E-7CB5-4CD1-8BAC-0CC27F82D5CA}"/>
    <cellStyle name="Comma 21 9 2" xfId="40593" xr:uid="{07F3B64E-F0B5-4184-B9B3-3A37D69B9378}"/>
    <cellStyle name="Comma 21 9 3" xfId="22339" xr:uid="{C273BDDE-B26C-4187-BA95-2027595E0B8F}"/>
    <cellStyle name="Comma 22" xfId="331" xr:uid="{EF2CFB43-E15E-4C71-9145-EF8DE8E46CDE}"/>
    <cellStyle name="Comma 22 10" xfId="36839" xr:uid="{5E04F1A7-E01E-42A1-821F-67822BB200BC}"/>
    <cellStyle name="Comma 22 11" xfId="18585" xr:uid="{1680719C-629C-4CB5-8F37-CDD751ADAF4F}"/>
    <cellStyle name="Comma 22 2" xfId="3251" xr:uid="{3A38E269-12CC-404B-9A18-49AA590303F9}"/>
    <cellStyle name="Comma 22 2 2" xfId="17851" xr:uid="{4445EA86-86B6-477B-AF7F-5187C0E9B6BE}"/>
    <cellStyle name="Comma 22 2 2 2" xfId="54359" xr:uid="{5CF2A6DA-7A19-48D8-8E5A-804E2028F493}"/>
    <cellStyle name="Comma 22 2 2 3" xfId="36105" xr:uid="{5ED685E5-B6EB-4DBD-9D06-51FFB7E62596}"/>
    <cellStyle name="Comma 22 2 3" xfId="14201" xr:uid="{B880247B-C077-4D7F-A19A-DEA46334B18B}"/>
    <cellStyle name="Comma 22 2 3 2" xfId="50709" xr:uid="{2D52DE9B-9BFD-49AB-B68B-6E70660A6021}"/>
    <cellStyle name="Comma 22 2 3 3" xfId="32455" xr:uid="{3196380E-F11B-49AB-94E3-0892043B1E8E}"/>
    <cellStyle name="Comma 22 2 4" xfId="10551" xr:uid="{5F875F00-5205-4DB0-B087-E4569CDD3F79}"/>
    <cellStyle name="Comma 22 2 4 2" xfId="47059" xr:uid="{A5E54E47-FC2D-401B-92BF-93496959411D}"/>
    <cellStyle name="Comma 22 2 4 3" xfId="28805" xr:uid="{9E9F9A35-C381-4578-B88E-CEE3DDC3C242}"/>
    <cellStyle name="Comma 22 2 5" xfId="6901" xr:uid="{CBFE4E20-6C9C-4839-B46F-3D0B0BE073D7}"/>
    <cellStyle name="Comma 22 2 5 2" xfId="43409" xr:uid="{3C0BD9C2-D3E5-40A7-8549-F3DF03C73E28}"/>
    <cellStyle name="Comma 22 2 5 3" xfId="25155" xr:uid="{496D4CD3-A286-46B0-9155-4389668C26FC}"/>
    <cellStyle name="Comma 22 2 6" xfId="39759" xr:uid="{7EDD1A31-8CB4-4018-B822-ED564314E8F9}"/>
    <cellStyle name="Comma 22 2 7" xfId="21505" xr:uid="{6DEEDCD8-44E9-4CE2-ADFB-FD66E90BE38D}"/>
    <cellStyle name="Comma 22 3" xfId="2521" xr:uid="{BFB6C2F7-E606-4D25-AEFC-124D090FC151}"/>
    <cellStyle name="Comma 22 3 2" xfId="17121" xr:uid="{B5E522B8-A3DC-4B79-ABED-D7D345390831}"/>
    <cellStyle name="Comma 22 3 2 2" xfId="53629" xr:uid="{3F179E5A-17D6-4882-86FD-6401F629E846}"/>
    <cellStyle name="Comma 22 3 2 3" xfId="35375" xr:uid="{B126A83D-AA9E-4B4C-91BC-12094A6DEC90}"/>
    <cellStyle name="Comma 22 3 3" xfId="13471" xr:uid="{CAF0A83C-CC61-44AF-B8CC-025FC54171BC}"/>
    <cellStyle name="Comma 22 3 3 2" xfId="49979" xr:uid="{213433F5-257A-4D2C-8EC9-619F1DA57F05}"/>
    <cellStyle name="Comma 22 3 3 3" xfId="31725" xr:uid="{C7888CBD-8524-4A4D-9961-54E8277402ED}"/>
    <cellStyle name="Comma 22 3 4" xfId="9821" xr:uid="{BFC744D5-1B35-4609-B38E-756C4E04293D}"/>
    <cellStyle name="Comma 22 3 4 2" xfId="46329" xr:uid="{7B34A6A2-EBEA-483A-8A9D-2C0DEA059022}"/>
    <cellStyle name="Comma 22 3 4 3" xfId="28075" xr:uid="{FE281CB1-4780-4729-9614-C8DB33913C1A}"/>
    <cellStyle name="Comma 22 3 5" xfId="6171" xr:uid="{5ACAF341-2750-463F-8B17-51DEA0657F53}"/>
    <cellStyle name="Comma 22 3 5 2" xfId="42679" xr:uid="{14EB1463-EDCB-4A16-8496-42824F56B4AB}"/>
    <cellStyle name="Comma 22 3 5 3" xfId="24425" xr:uid="{71D92FD0-0C17-4E68-9EB1-190CD6AE0066}"/>
    <cellStyle name="Comma 22 3 6" xfId="39029" xr:uid="{B2F07F0E-F34F-475E-92D3-469C6DB004D3}"/>
    <cellStyle name="Comma 22 3 7" xfId="20775" xr:uid="{ED52361E-A994-4263-B4E6-1780B58E4DC5}"/>
    <cellStyle name="Comma 22 4" xfId="1791" xr:uid="{50F0BE8A-050D-400D-BDB7-C643FC85CF18}"/>
    <cellStyle name="Comma 22 4 2" xfId="16391" xr:uid="{0DEBCCE2-D4C4-4981-B13F-5BE87AC41475}"/>
    <cellStyle name="Comma 22 4 2 2" xfId="52899" xr:uid="{5ECE1495-1F4A-4E0F-8FC0-C38E2A9D3785}"/>
    <cellStyle name="Comma 22 4 2 3" xfId="34645" xr:uid="{668B0F44-1485-4211-8FEC-144621E3E7CF}"/>
    <cellStyle name="Comma 22 4 3" xfId="12741" xr:uid="{5D29C7A0-36F9-42BB-B505-4D5190163D83}"/>
    <cellStyle name="Comma 22 4 3 2" xfId="49249" xr:uid="{7797E98E-9201-4C75-85A4-A3F785021CAD}"/>
    <cellStyle name="Comma 22 4 3 3" xfId="30995" xr:uid="{7BBD9271-2F3D-403D-A005-B1BBC982E7B8}"/>
    <cellStyle name="Comma 22 4 4" xfId="9091" xr:uid="{ABC1F03F-554C-4B8C-A3E4-E95625B1CB3B}"/>
    <cellStyle name="Comma 22 4 4 2" xfId="45599" xr:uid="{A2999E2E-341E-4F65-B017-FACBED6F1153}"/>
    <cellStyle name="Comma 22 4 4 3" xfId="27345" xr:uid="{3A20F462-218A-4E9B-B251-7EAD58F0F04F}"/>
    <cellStyle name="Comma 22 4 5" xfId="5441" xr:uid="{9D6E0DE6-3963-46D3-8FAB-1C9182B71C71}"/>
    <cellStyle name="Comma 22 4 5 2" xfId="41949" xr:uid="{F4B08F97-02EA-46C9-AAC8-01E88A7EF65D}"/>
    <cellStyle name="Comma 22 4 5 3" xfId="23695" xr:uid="{892B6C93-4208-44FA-B05B-8BB8E8958C4A}"/>
    <cellStyle name="Comma 22 4 6" xfId="38299" xr:uid="{560CBD86-78D6-4AA3-94BE-FBE52CC4A32A}"/>
    <cellStyle name="Comma 22 4 7" xfId="20045" xr:uid="{F5523040-028D-4EF3-A047-6A24276541D0}"/>
    <cellStyle name="Comma 22 5" xfId="1061" xr:uid="{55C42004-85A6-4DA1-92D0-81CF62F6E41E}"/>
    <cellStyle name="Comma 22 5 2" xfId="15661" xr:uid="{6A179BCA-95DC-4659-9A41-FFADA34C7B6E}"/>
    <cellStyle name="Comma 22 5 2 2" xfId="52169" xr:uid="{939097DC-2DD4-4887-8090-37CBBE6120BA}"/>
    <cellStyle name="Comma 22 5 2 3" xfId="33915" xr:uid="{D88587E3-0890-4DA9-8F4D-0DDE5554BE77}"/>
    <cellStyle name="Comma 22 5 3" xfId="12011" xr:uid="{BE01274E-34A3-4136-A232-DC6C17FABE54}"/>
    <cellStyle name="Comma 22 5 3 2" xfId="48519" xr:uid="{B704358D-556F-42E9-9522-4EA1E51188EF}"/>
    <cellStyle name="Comma 22 5 3 3" xfId="30265" xr:uid="{A80A2030-44E6-4163-A304-1A9FDEDB6C4A}"/>
    <cellStyle name="Comma 22 5 4" xfId="8361" xr:uid="{8B3E54A5-FBF7-43DB-B8C7-B5E701546755}"/>
    <cellStyle name="Comma 22 5 4 2" xfId="44869" xr:uid="{A0799E91-5A02-40FD-9807-6D0F51E0EE9A}"/>
    <cellStyle name="Comma 22 5 4 3" xfId="26615" xr:uid="{4C751020-4C85-4B4F-A4D8-D0A128EB125A}"/>
    <cellStyle name="Comma 22 5 5" xfId="4711" xr:uid="{5D53DC95-8BB9-4801-A0A3-3CCDDCDFFCE4}"/>
    <cellStyle name="Comma 22 5 5 2" xfId="41219" xr:uid="{D2812B9D-B7B7-4AA8-BA9B-FEE897BA2B61}"/>
    <cellStyle name="Comma 22 5 5 3" xfId="22965" xr:uid="{839C8C66-93E9-40F8-8F8E-9E774346AEDB}"/>
    <cellStyle name="Comma 22 5 6" xfId="37569" xr:uid="{4AD01182-3566-4547-913D-7D6157E4ABB8}"/>
    <cellStyle name="Comma 22 5 7" xfId="19315" xr:uid="{FA25317A-CB9C-4CBB-965A-4941DB7C9667}"/>
    <cellStyle name="Comma 22 6" xfId="14931" xr:uid="{2979A7BC-1F2F-4134-9046-CAF658F052C8}"/>
    <cellStyle name="Comma 22 6 2" xfId="51439" xr:uid="{1F3B4AF7-126E-498B-AE47-7E382002FD69}"/>
    <cellStyle name="Comma 22 6 3" xfId="33185" xr:uid="{A04B7BE9-2445-4E43-A396-19B2BB938E98}"/>
    <cellStyle name="Comma 22 7" xfId="11281" xr:uid="{31B76D83-3B83-4426-96B7-9749CBFDEA4B}"/>
    <cellStyle name="Comma 22 7 2" xfId="47789" xr:uid="{137BE4B1-CFCE-4A2C-B6FC-FFCFBA7277E1}"/>
    <cellStyle name="Comma 22 7 3" xfId="29535" xr:uid="{3F847800-6EF5-4EA5-ABB2-9678F746D997}"/>
    <cellStyle name="Comma 22 8" xfId="7631" xr:uid="{812B702F-5A54-4789-A77B-87EAD5B943CA}"/>
    <cellStyle name="Comma 22 8 2" xfId="44139" xr:uid="{8D1C96A3-AB64-45EF-84D3-07FA6B23287F}"/>
    <cellStyle name="Comma 22 8 3" xfId="25885" xr:uid="{2E900E23-A42D-44E4-8283-D6FA5AB419FB}"/>
    <cellStyle name="Comma 22 9" xfId="3981" xr:uid="{15069F19-46AF-4DA8-9662-14D166E92C9D}"/>
    <cellStyle name="Comma 22 9 2" xfId="40489" xr:uid="{7DC0E26E-5BBE-47B0-9214-2A31D542F8EF}"/>
    <cellStyle name="Comma 22 9 3" xfId="22235" xr:uid="{6F24D9D2-FBD1-4F1E-8894-4C3E289AE81F}"/>
    <cellStyle name="Comma 23" xfId="227" xr:uid="{B897709F-2B1A-4D8C-87A6-ECF0B4DA1D9E}"/>
    <cellStyle name="Comma 23 10" xfId="36735" xr:uid="{0747A4C4-F8C5-4026-B084-DB9B831A47BC}"/>
    <cellStyle name="Comma 23 11" xfId="18481" xr:uid="{E29B6A47-D2A6-4C65-BC65-C00FC3C437C6}"/>
    <cellStyle name="Comma 23 2" xfId="3147" xr:uid="{EC64195B-3E4B-404F-815F-CD0E4424A172}"/>
    <cellStyle name="Comma 23 2 2" xfId="17747" xr:uid="{89895448-5C7A-42EE-8FDC-F5147649A184}"/>
    <cellStyle name="Comma 23 2 2 2" xfId="54255" xr:uid="{66CC4F52-7D63-480B-9876-991842766804}"/>
    <cellStyle name="Comma 23 2 2 3" xfId="36001" xr:uid="{8ADD35A5-79A4-4342-B135-1C71163F1416}"/>
    <cellStyle name="Comma 23 2 3" xfId="14097" xr:uid="{AA014F53-1426-4E91-95AD-443A08C12A59}"/>
    <cellStyle name="Comma 23 2 3 2" xfId="50605" xr:uid="{91652C72-8046-4167-BB96-42646261BCBE}"/>
    <cellStyle name="Comma 23 2 3 3" xfId="32351" xr:uid="{1D817135-15F0-472D-87C0-A0A7B014B8C0}"/>
    <cellStyle name="Comma 23 2 4" xfId="10447" xr:uid="{EA6027D9-89A2-4ABC-92E0-0CF695854D0E}"/>
    <cellStyle name="Comma 23 2 4 2" xfId="46955" xr:uid="{4AD8E14C-80CE-42D8-9407-E128D9DB4B52}"/>
    <cellStyle name="Comma 23 2 4 3" xfId="28701" xr:uid="{52F12587-E518-4831-B7B5-25F1231760E0}"/>
    <cellStyle name="Comma 23 2 5" xfId="6797" xr:uid="{4B19B6BA-E3DD-4257-A3AA-691452CBB610}"/>
    <cellStyle name="Comma 23 2 5 2" xfId="43305" xr:uid="{66F756B4-6A58-43A8-A36C-B2FC9AE1F57B}"/>
    <cellStyle name="Comma 23 2 5 3" xfId="25051" xr:uid="{8171A0EB-4E86-4A9C-84BD-FB64EB0CE07A}"/>
    <cellStyle name="Comma 23 2 6" xfId="39655" xr:uid="{642780B2-8BDA-426F-84E5-B46F3731F6E6}"/>
    <cellStyle name="Comma 23 2 7" xfId="21401" xr:uid="{37E3001F-BDD0-4157-8783-523E2346A576}"/>
    <cellStyle name="Comma 23 3" xfId="2417" xr:uid="{A1EF92CD-0A7B-442E-8B69-0AD3BF04693A}"/>
    <cellStyle name="Comma 23 3 2" xfId="17017" xr:uid="{717E1E8E-D97B-4DCE-9BA4-2FA338ED8C5F}"/>
    <cellStyle name="Comma 23 3 2 2" xfId="53525" xr:uid="{6B73FE86-19EF-418C-BE51-31EC8B8575FA}"/>
    <cellStyle name="Comma 23 3 2 3" xfId="35271" xr:uid="{731C185C-9F88-476A-AEE2-29F9285B5DF8}"/>
    <cellStyle name="Comma 23 3 3" xfId="13367" xr:uid="{B74DD32D-316F-42A0-B4EE-8A9937017214}"/>
    <cellStyle name="Comma 23 3 3 2" xfId="49875" xr:uid="{E47C5A5A-9F44-4213-BE8D-0ABA0CD81EE7}"/>
    <cellStyle name="Comma 23 3 3 3" xfId="31621" xr:uid="{3D581D23-81A4-464D-A87F-1D8890BA05D7}"/>
    <cellStyle name="Comma 23 3 4" xfId="9717" xr:uid="{D40E4333-2A29-4C93-B3E9-F3C35B531CF4}"/>
    <cellStyle name="Comma 23 3 4 2" xfId="46225" xr:uid="{608FEED8-2A13-4B1D-AD5A-13D618F6301E}"/>
    <cellStyle name="Comma 23 3 4 3" xfId="27971" xr:uid="{2E4CC40B-61BE-415C-BC45-91688FCBC897}"/>
    <cellStyle name="Comma 23 3 5" xfId="6067" xr:uid="{FC37DEAF-D8F2-48F5-A85E-9467313E95FB}"/>
    <cellStyle name="Comma 23 3 5 2" xfId="42575" xr:uid="{F66CA509-23FB-44D9-B99E-1A9A763B0894}"/>
    <cellStyle name="Comma 23 3 5 3" xfId="24321" xr:uid="{9CBF6CD5-AAFD-4011-9261-260302CD9A33}"/>
    <cellStyle name="Comma 23 3 6" xfId="38925" xr:uid="{4D136CA6-A36D-48D6-BB88-693012E2E320}"/>
    <cellStyle name="Comma 23 3 7" xfId="20671" xr:uid="{0FDD41F4-AF96-4063-AB1A-92603EF01465}"/>
    <cellStyle name="Comma 23 4" xfId="1687" xr:uid="{7BFFED14-E118-4AC5-87F5-68AD61AE3456}"/>
    <cellStyle name="Comma 23 4 2" xfId="16287" xr:uid="{639CEEDD-E446-4727-8D59-133C29DC2869}"/>
    <cellStyle name="Comma 23 4 2 2" xfId="52795" xr:uid="{53C47104-A2E9-464D-87F8-ABE43B0BCFA8}"/>
    <cellStyle name="Comma 23 4 2 3" xfId="34541" xr:uid="{DCC8C3F8-0BE1-4501-9F5D-1F20BA7E582F}"/>
    <cellStyle name="Comma 23 4 3" xfId="12637" xr:uid="{3604B745-B22E-49FD-95E1-E0BD56281AF8}"/>
    <cellStyle name="Comma 23 4 3 2" xfId="49145" xr:uid="{E88B3EB3-8AFF-4295-9236-37EE33036F3B}"/>
    <cellStyle name="Comma 23 4 3 3" xfId="30891" xr:uid="{6A943ECA-0178-46DB-9615-787B0C15AE57}"/>
    <cellStyle name="Comma 23 4 4" xfId="8987" xr:uid="{62CBD082-B7A0-4F34-9816-816A741F6A85}"/>
    <cellStyle name="Comma 23 4 4 2" xfId="45495" xr:uid="{3F9CB99D-1E82-4521-B596-BDA17747E477}"/>
    <cellStyle name="Comma 23 4 4 3" xfId="27241" xr:uid="{71CE9865-CEBF-470C-9DCC-3F3A9B09C516}"/>
    <cellStyle name="Comma 23 4 5" xfId="5337" xr:uid="{D3F779BA-4D3C-42AA-B00A-E586C7779698}"/>
    <cellStyle name="Comma 23 4 5 2" xfId="41845" xr:uid="{05F1D970-E546-4E0B-87EE-69B518A8DB4D}"/>
    <cellStyle name="Comma 23 4 5 3" xfId="23591" xr:uid="{485BEC8D-C82D-4F35-8A5F-FE1D4D71D5CE}"/>
    <cellStyle name="Comma 23 4 6" xfId="38195" xr:uid="{337D09B3-285B-439D-B45C-E56A11BCC438}"/>
    <cellStyle name="Comma 23 4 7" xfId="19941" xr:uid="{75A21425-ED59-4F76-8376-C2128DC70918}"/>
    <cellStyle name="Comma 23 5" xfId="957" xr:uid="{44864075-0EC4-4971-A988-18DFA4E22A71}"/>
    <cellStyle name="Comma 23 5 2" xfId="15557" xr:uid="{A6F44FB9-56F1-4EBF-B4BB-BBF4905E831A}"/>
    <cellStyle name="Comma 23 5 2 2" xfId="52065" xr:uid="{5EAB7F06-33B3-4C5F-8069-02507567EF20}"/>
    <cellStyle name="Comma 23 5 2 3" xfId="33811" xr:uid="{989BD85C-D30F-4385-9095-BF2B5933F359}"/>
    <cellStyle name="Comma 23 5 3" xfId="11907" xr:uid="{F6EC1D7E-B16A-4C26-A487-BF4E2809313E}"/>
    <cellStyle name="Comma 23 5 3 2" xfId="48415" xr:uid="{8A7F95D8-03C0-4B42-9F24-B6B2E07F8DA2}"/>
    <cellStyle name="Comma 23 5 3 3" xfId="30161" xr:uid="{6CBAAD5B-20F0-45E9-8E75-8A0490797328}"/>
    <cellStyle name="Comma 23 5 4" xfId="8257" xr:uid="{95C37E36-458C-4A69-B2E5-6926A41192C1}"/>
    <cellStyle name="Comma 23 5 4 2" xfId="44765" xr:uid="{87AF9E69-7E88-46DE-9133-4C6943956C8E}"/>
    <cellStyle name="Comma 23 5 4 3" xfId="26511" xr:uid="{12F06734-D935-49C0-B75C-417A3430CDEE}"/>
    <cellStyle name="Comma 23 5 5" xfId="4607" xr:uid="{B0455D40-FBA4-4442-A0D0-5636CC5ADB3F}"/>
    <cellStyle name="Comma 23 5 5 2" xfId="41115" xr:uid="{5E86A03E-D337-4FF0-9A44-A22989ADDB0B}"/>
    <cellStyle name="Comma 23 5 5 3" xfId="22861" xr:uid="{71D421B1-E51E-484C-BFA5-434883694380}"/>
    <cellStyle name="Comma 23 5 6" xfId="37465" xr:uid="{57176008-304B-4178-A473-0F26A59CB07D}"/>
    <cellStyle name="Comma 23 5 7" xfId="19211" xr:uid="{969DBE14-83BF-4F54-8CC4-38DDCE23536D}"/>
    <cellStyle name="Comma 23 6" xfId="14827" xr:uid="{EA3C3F04-21BE-4CD8-9090-79CACEE636C5}"/>
    <cellStyle name="Comma 23 6 2" xfId="51335" xr:uid="{E7EAA9ED-0174-41BE-A96C-2629EAAA009D}"/>
    <cellStyle name="Comma 23 6 3" xfId="33081" xr:uid="{C83EA391-0487-4CAD-B652-ACDDBF17774C}"/>
    <cellStyle name="Comma 23 7" xfId="11177" xr:uid="{706F384D-847C-4B2B-B1BC-87DF48ECC313}"/>
    <cellStyle name="Comma 23 7 2" xfId="47685" xr:uid="{2CC46387-F089-4EEF-B548-DFAAA9BBBB80}"/>
    <cellStyle name="Comma 23 7 3" xfId="29431" xr:uid="{6E6CE4E2-9635-4F53-8497-B66B76F3CA5F}"/>
    <cellStyle name="Comma 23 8" xfId="7527" xr:uid="{D762EA27-A252-4667-97EC-A1A89EA0D0BA}"/>
    <cellStyle name="Comma 23 8 2" xfId="44035" xr:uid="{715B679B-82C6-41D7-936E-0E32E6961A45}"/>
    <cellStyle name="Comma 23 8 3" xfId="25781" xr:uid="{170142CE-0BA9-479D-B57F-001755B966A6}"/>
    <cellStyle name="Comma 23 9" xfId="3877" xr:uid="{45C1DF07-AE8E-476D-840F-B7742CA28430}"/>
    <cellStyle name="Comma 23 9 2" xfId="40385" xr:uid="{147ACD2B-451A-4CFB-97BC-3B6B787333D2}"/>
    <cellStyle name="Comma 23 9 3" xfId="22131" xr:uid="{D4776749-7805-4584-B9DA-07B75982917E}"/>
    <cellStyle name="Comma 24" xfId="123" xr:uid="{E116C6E3-D1AB-4751-A398-F108542810D2}"/>
    <cellStyle name="Comma 24 10" xfId="36631" xr:uid="{E1449A0D-395F-4343-8248-BFDDDC15AD87}"/>
    <cellStyle name="Comma 24 11" xfId="18377" xr:uid="{CDB9130A-5A77-42ED-9ACA-F70DE1E4B512}"/>
    <cellStyle name="Comma 24 2" xfId="3043" xr:uid="{EC07228B-D0F0-4F14-AA37-BF32D22D4D6D}"/>
    <cellStyle name="Comma 24 2 2" xfId="17643" xr:uid="{D03D5483-92DE-4053-A83B-DA12BA8A764C}"/>
    <cellStyle name="Comma 24 2 2 2" xfId="54151" xr:uid="{0CC50667-5A3F-4D61-A596-6C821A2B84A4}"/>
    <cellStyle name="Comma 24 2 2 3" xfId="35897" xr:uid="{7CCA54A2-A343-4184-AD50-D6666C511ACA}"/>
    <cellStyle name="Comma 24 2 3" xfId="13993" xr:uid="{958B4486-A5B5-4C32-BDB5-C6A7FC2CF866}"/>
    <cellStyle name="Comma 24 2 3 2" xfId="50501" xr:uid="{B2CC96FC-370A-4E91-B59C-D1057225B4F4}"/>
    <cellStyle name="Comma 24 2 3 3" xfId="32247" xr:uid="{91063816-CD05-401D-A1BA-4E9ED588881B}"/>
    <cellStyle name="Comma 24 2 4" xfId="10343" xr:uid="{7913FC5F-7604-47D1-BDD7-73FF3730C245}"/>
    <cellStyle name="Comma 24 2 4 2" xfId="46851" xr:uid="{DDAD2AAA-2989-494A-A989-7D2F7699B550}"/>
    <cellStyle name="Comma 24 2 4 3" xfId="28597" xr:uid="{9829826B-2BDF-463B-907A-0643C5F0D006}"/>
    <cellStyle name="Comma 24 2 5" xfId="6693" xr:uid="{CD8C606D-AC33-4BD7-97EB-CE3EBBCA5335}"/>
    <cellStyle name="Comma 24 2 5 2" xfId="43201" xr:uid="{EACDC7DF-443D-4A09-B2C5-FF5786520308}"/>
    <cellStyle name="Comma 24 2 5 3" xfId="24947" xr:uid="{552E20EE-CD81-4060-9418-B625BA6645D1}"/>
    <cellStyle name="Comma 24 2 6" xfId="39551" xr:uid="{0E64A1E3-47B6-44C4-8DA3-3FC8F9791BB8}"/>
    <cellStyle name="Comma 24 2 7" xfId="21297" xr:uid="{AEDBA128-517B-42AB-BE91-ED55D150FFE7}"/>
    <cellStyle name="Comma 24 3" xfId="2313" xr:uid="{5B5EE71E-E370-4A44-AC20-2A668643E2A4}"/>
    <cellStyle name="Comma 24 3 2" xfId="16913" xr:uid="{E4ACDD83-EBD1-4A31-94E6-5DC44062C1C8}"/>
    <cellStyle name="Comma 24 3 2 2" xfId="53421" xr:uid="{48B354A6-B3AE-4FD2-A0AD-007F4437D72E}"/>
    <cellStyle name="Comma 24 3 2 3" xfId="35167" xr:uid="{B4193121-CBCF-48F7-A0AD-BC20B8134615}"/>
    <cellStyle name="Comma 24 3 3" xfId="13263" xr:uid="{688E48FC-B885-4D8E-99C3-2D8A19D0BCAC}"/>
    <cellStyle name="Comma 24 3 3 2" xfId="49771" xr:uid="{6F468E8A-B5DE-4D3C-AE82-BDF88475DDF9}"/>
    <cellStyle name="Comma 24 3 3 3" xfId="31517" xr:uid="{DCC467FE-0832-45F6-B85A-6E294A64D3A9}"/>
    <cellStyle name="Comma 24 3 4" xfId="9613" xr:uid="{0AEB79B2-2FF8-4D08-8FD5-63649C428747}"/>
    <cellStyle name="Comma 24 3 4 2" xfId="46121" xr:uid="{445EDC72-EDF6-4A47-95AE-1FECFF13D1E4}"/>
    <cellStyle name="Comma 24 3 4 3" xfId="27867" xr:uid="{0C3E25DC-87C8-4F12-9D91-C97F1A427DAD}"/>
    <cellStyle name="Comma 24 3 5" xfId="5963" xr:uid="{55778F56-D2AA-4945-9FFF-8BFEFDF3F55C}"/>
    <cellStyle name="Comma 24 3 5 2" xfId="42471" xr:uid="{1965FC58-186E-41EA-9B83-83CA2900E822}"/>
    <cellStyle name="Comma 24 3 5 3" xfId="24217" xr:uid="{190C3FEE-8DBA-45D8-AE5C-0C42042C6540}"/>
    <cellStyle name="Comma 24 3 6" xfId="38821" xr:uid="{D0FF5F4F-95DF-48A6-8791-07D671B1B263}"/>
    <cellStyle name="Comma 24 3 7" xfId="20567" xr:uid="{8A0A73FE-0DA4-43BC-8A8F-2D59764FE9EB}"/>
    <cellStyle name="Comma 24 4" xfId="1583" xr:uid="{BC2B0A82-CA00-445C-A93F-633D51F585B1}"/>
    <cellStyle name="Comma 24 4 2" xfId="16183" xr:uid="{C41DFDC1-26CC-4918-BD88-1F6E6EA57C3C}"/>
    <cellStyle name="Comma 24 4 2 2" xfId="52691" xr:uid="{FBE4297E-7AB7-4AEE-9A5B-F9372C35FDA6}"/>
    <cellStyle name="Comma 24 4 2 3" xfId="34437" xr:uid="{DA07AC93-417C-408E-8B7A-8D71DC7F6AC0}"/>
    <cellStyle name="Comma 24 4 3" xfId="12533" xr:uid="{CD2A7B89-58CC-41CA-ADCF-ED0505036CE4}"/>
    <cellStyle name="Comma 24 4 3 2" xfId="49041" xr:uid="{906662AB-DD63-495C-AEB5-BB327A6B2158}"/>
    <cellStyle name="Comma 24 4 3 3" xfId="30787" xr:uid="{3087FF17-1742-4AD3-8379-5B95CA9155CB}"/>
    <cellStyle name="Comma 24 4 4" xfId="8883" xr:uid="{F070E9D6-5F85-4E78-8C36-C9312F150104}"/>
    <cellStyle name="Comma 24 4 4 2" xfId="45391" xr:uid="{93D88FFB-6C39-40C9-A0CB-689D414FA2A3}"/>
    <cellStyle name="Comma 24 4 4 3" xfId="27137" xr:uid="{8E8DFBAA-5832-4793-8EC9-64A758BB62C5}"/>
    <cellStyle name="Comma 24 4 5" xfId="5233" xr:uid="{FC2AD48A-C5E5-4917-8495-118387F2E9B1}"/>
    <cellStyle name="Comma 24 4 5 2" xfId="41741" xr:uid="{23EC37A4-BCA9-4780-A8A3-3FF1FA91554F}"/>
    <cellStyle name="Comma 24 4 5 3" xfId="23487" xr:uid="{DD5873C3-C887-415A-A15D-17B77CE7F7BD}"/>
    <cellStyle name="Comma 24 4 6" xfId="38091" xr:uid="{AF84548C-8B24-4ECC-9261-51703AFC470F}"/>
    <cellStyle name="Comma 24 4 7" xfId="19837" xr:uid="{EA3C1D65-5779-476B-977A-46C1AEB213F3}"/>
    <cellStyle name="Comma 24 5" xfId="853" xr:uid="{8F0163D7-1093-43F7-A9AB-E554F5CC2984}"/>
    <cellStyle name="Comma 24 5 2" xfId="15453" xr:uid="{63585F0A-3B19-4B92-8367-403556826E39}"/>
    <cellStyle name="Comma 24 5 2 2" xfId="51961" xr:uid="{68F0CA79-B665-4A3E-9936-A1707C055479}"/>
    <cellStyle name="Comma 24 5 2 3" xfId="33707" xr:uid="{8AD54A68-A10B-4FB5-951A-3D0397442F80}"/>
    <cellStyle name="Comma 24 5 3" xfId="11803" xr:uid="{D023B9AC-91C8-4CDC-B359-5DB9997EF224}"/>
    <cellStyle name="Comma 24 5 3 2" xfId="48311" xr:uid="{8E4E30A5-F2D1-4C02-93E1-8710F3FD25C1}"/>
    <cellStyle name="Comma 24 5 3 3" xfId="30057" xr:uid="{7C84F576-59B6-4449-A971-CB08BB589233}"/>
    <cellStyle name="Comma 24 5 4" xfId="8153" xr:uid="{769C05D0-B333-4F5E-B9EC-F6AB38A9FC31}"/>
    <cellStyle name="Comma 24 5 4 2" xfId="44661" xr:uid="{8F0DC79A-EE69-4F59-B500-DC77F1AF9DEC}"/>
    <cellStyle name="Comma 24 5 4 3" xfId="26407" xr:uid="{74400E04-A308-48C8-99B4-82BD8761A2E9}"/>
    <cellStyle name="Comma 24 5 5" xfId="4503" xr:uid="{C6B5501F-3D37-436B-B3F7-ABDBE78A47CD}"/>
    <cellStyle name="Comma 24 5 5 2" xfId="41011" xr:uid="{441405AB-9E8D-44F0-A9D7-01FFB6B5A0D5}"/>
    <cellStyle name="Comma 24 5 5 3" xfId="22757" xr:uid="{2C99779A-DDE6-41F4-964D-945271AFE866}"/>
    <cellStyle name="Comma 24 5 6" xfId="37361" xr:uid="{F3E27156-B7A3-4F5B-B336-DC474D97E331}"/>
    <cellStyle name="Comma 24 5 7" xfId="19107" xr:uid="{7C3B8360-94A2-42CB-8775-12349B8E5517}"/>
    <cellStyle name="Comma 24 6" xfId="14723" xr:uid="{41736738-3DEA-4E04-ACA9-1BFC5E16C6CD}"/>
    <cellStyle name="Comma 24 6 2" xfId="51231" xr:uid="{43BFC721-B645-4352-9F03-9DD7B080C47E}"/>
    <cellStyle name="Comma 24 6 3" xfId="32977" xr:uid="{3921BE09-15B5-4F5A-A7BA-A56430FBEDA4}"/>
    <cellStyle name="Comma 24 7" xfId="11073" xr:uid="{0DAA71B8-EF91-4234-B962-95FB59AB12E4}"/>
    <cellStyle name="Comma 24 7 2" xfId="47581" xr:uid="{29615E28-DA70-4581-892B-C8D8D1107D86}"/>
    <cellStyle name="Comma 24 7 3" xfId="29327" xr:uid="{BF92DB64-CB9A-457C-BDD3-BC087D7B0DAB}"/>
    <cellStyle name="Comma 24 8" xfId="7423" xr:uid="{7BEAD910-22B9-4E71-B94E-4E12B11FF1E8}"/>
    <cellStyle name="Comma 24 8 2" xfId="43931" xr:uid="{58205712-5C89-4091-A12F-E9555D13CEC3}"/>
    <cellStyle name="Comma 24 8 3" xfId="25677" xr:uid="{32AEEF92-FAD8-4FB3-85D5-A12772EE3DB2}"/>
    <cellStyle name="Comma 24 9" xfId="3773" xr:uid="{6E04C875-86C0-43CA-92C0-FFAC322F8EFE}"/>
    <cellStyle name="Comma 24 9 2" xfId="40281" xr:uid="{86B94E82-F64E-4DF0-B5DE-518F10597440}"/>
    <cellStyle name="Comma 24 9 3" xfId="22027" xr:uid="{35F1F5AF-550E-4FAF-BCAE-8B7C9BA3DEB1}"/>
    <cellStyle name="Comma 25" xfId="2939" xr:uid="{DE436C0F-EECB-4240-86FF-9428A0EADA7C}"/>
    <cellStyle name="Comma 25 2" xfId="17539" xr:uid="{36B1F638-EDD6-4A81-9455-DC53B3303D3E}"/>
    <cellStyle name="Comma 25 2 2" xfId="54047" xr:uid="{340BE424-0ED0-4E42-8869-B5D6B5E25842}"/>
    <cellStyle name="Comma 25 2 3" xfId="35793" xr:uid="{22730B00-AD1D-4577-A91D-636258B68E13}"/>
    <cellStyle name="Comma 25 3" xfId="13889" xr:uid="{6E6B129D-BE79-4CCD-BAB4-523F74734DAF}"/>
    <cellStyle name="Comma 25 3 2" xfId="50397" xr:uid="{E251CD0A-67D3-4549-AFA2-56D9299FFA01}"/>
    <cellStyle name="Comma 25 3 3" xfId="32143" xr:uid="{6E5483A2-560E-4483-9433-67216CAFA36A}"/>
    <cellStyle name="Comma 25 4" xfId="10239" xr:uid="{0BAB6A4E-B5F5-4EBA-9BA1-5BF514903EAE}"/>
    <cellStyle name="Comma 25 4 2" xfId="46747" xr:uid="{BEDF1A30-E03E-446C-85B5-DD9CA5341A1C}"/>
    <cellStyle name="Comma 25 4 3" xfId="28493" xr:uid="{771E60EC-E924-4C94-9A51-42974140C160}"/>
    <cellStyle name="Comma 25 5" xfId="6589" xr:uid="{45C45D7D-F563-402F-9E7E-F93565FFECDD}"/>
    <cellStyle name="Comma 25 5 2" xfId="43097" xr:uid="{3C10FB93-6D56-44EA-A528-2AF524770297}"/>
    <cellStyle name="Comma 25 5 3" xfId="24843" xr:uid="{E331252F-1317-4BD3-8CFB-5EF95FD8F148}"/>
    <cellStyle name="Comma 25 6" xfId="39447" xr:uid="{D9F38674-B60F-40DD-B75C-9828C12740B3}"/>
    <cellStyle name="Comma 25 7" xfId="21193" xr:uid="{635B2F9D-33C2-4C7F-A9FA-AE3A9FB664E4}"/>
    <cellStyle name="Comma 26" xfId="2209" xr:uid="{DD4ED1E3-FC13-4A56-82CB-E062FC5D357C}"/>
    <cellStyle name="Comma 26 2" xfId="16809" xr:uid="{3160E6BE-6E6F-48CC-8755-6DB9F3B6ABAE}"/>
    <cellStyle name="Comma 26 2 2" xfId="53317" xr:uid="{6854F134-B7EB-4D29-8B64-466109CDB60B}"/>
    <cellStyle name="Comma 26 2 3" xfId="35063" xr:uid="{ED1802A0-1C8F-4722-BCDE-AC421FD62A39}"/>
    <cellStyle name="Comma 26 3" xfId="13159" xr:uid="{56364035-DA72-40C4-94C7-ABC93DF86AF9}"/>
    <cellStyle name="Comma 26 3 2" xfId="49667" xr:uid="{AB5DCC61-F977-4C09-99BF-E6C2797C8A7F}"/>
    <cellStyle name="Comma 26 3 3" xfId="31413" xr:uid="{E5643604-0A31-4F85-A0D1-F2E4CD4A5517}"/>
    <cellStyle name="Comma 26 4" xfId="9509" xr:uid="{8E4F95DA-0765-4E2F-91FF-113E85BC0161}"/>
    <cellStyle name="Comma 26 4 2" xfId="46017" xr:uid="{7EE5B119-3FDA-46AA-843C-0EA9CAA51B71}"/>
    <cellStyle name="Comma 26 4 3" xfId="27763" xr:uid="{59389AC7-094B-4EF3-A4B0-096FC2322E99}"/>
    <cellStyle name="Comma 26 5" xfId="5859" xr:uid="{CB5E39EB-13BF-4B57-8EC2-CEBB5648247B}"/>
    <cellStyle name="Comma 26 5 2" xfId="42367" xr:uid="{60C23504-F22D-46EE-923A-94594E0FA28C}"/>
    <cellStyle name="Comma 26 5 3" xfId="24113" xr:uid="{8C6FA74D-CEA7-4A56-A304-C4E2C2A840A9}"/>
    <cellStyle name="Comma 26 6" xfId="38717" xr:uid="{EA70D951-7EE9-44A2-82D9-06F7D3444BDD}"/>
    <cellStyle name="Comma 26 7" xfId="20463" xr:uid="{201683A3-9DA7-4188-81A0-4FDE3C4FD5E4}"/>
    <cellStyle name="Comma 27" xfId="1479" xr:uid="{F05B1DE0-6954-4F5B-8EA4-50D9F2C1F35A}"/>
    <cellStyle name="Comma 27 2" xfId="16079" xr:uid="{8EA08212-6985-4F68-B444-54FFA154C0B7}"/>
    <cellStyle name="Comma 27 2 2" xfId="52587" xr:uid="{0822EDC8-9EC9-4DBB-8936-1774AB3A311A}"/>
    <cellStyle name="Comma 27 2 3" xfId="34333" xr:uid="{39F36409-2BF7-45DD-8024-B70E9FDA817C}"/>
    <cellStyle name="Comma 27 3" xfId="12429" xr:uid="{696D8563-9C89-4B56-981B-84519A6389E9}"/>
    <cellStyle name="Comma 27 3 2" xfId="48937" xr:uid="{59320E1F-F405-4B0B-8021-09232B0D6029}"/>
    <cellStyle name="Comma 27 3 3" xfId="30683" xr:uid="{EF490C13-FBA1-42C4-BD25-FACE891830DE}"/>
    <cellStyle name="Comma 27 4" xfId="8779" xr:uid="{92225AD7-C460-48BC-9E09-8F851458844A}"/>
    <cellStyle name="Comma 27 4 2" xfId="45287" xr:uid="{2F5E8F6A-A86F-4E10-A922-7AD489389536}"/>
    <cellStyle name="Comma 27 4 3" xfId="27033" xr:uid="{4EC798D4-D4BD-4F76-B6E4-EDC3EF4CF35F}"/>
    <cellStyle name="Comma 27 5" xfId="5129" xr:uid="{B8907F12-A0FC-4A3B-AFB9-D581067B7B0C}"/>
    <cellStyle name="Comma 27 5 2" xfId="41637" xr:uid="{9E6BDB16-91FB-4F80-8401-756DD0003A0D}"/>
    <cellStyle name="Comma 27 5 3" xfId="23383" xr:uid="{1F0BC7F0-40A6-4919-8FEE-11E8003B4343}"/>
    <cellStyle name="Comma 27 6" xfId="37987" xr:uid="{A771664F-AB21-4F15-9DA4-9490A5FF3808}"/>
    <cellStyle name="Comma 27 7" xfId="19733" xr:uid="{C88A0639-67D0-47CB-8C72-65AE39FC748C}"/>
    <cellStyle name="Comma 28" xfId="749" xr:uid="{99C56F7F-0D83-463E-956E-AA046E27A21C}"/>
    <cellStyle name="Comma 28 2" xfId="15349" xr:uid="{5EF4CF6E-91DB-440F-B5CB-EAD94F007795}"/>
    <cellStyle name="Comma 28 2 2" xfId="51857" xr:uid="{59E8766F-305D-47AF-8318-49FD2A94F632}"/>
    <cellStyle name="Comma 28 2 3" xfId="33603" xr:uid="{38C00BDA-A23A-4D39-967B-09540D47D7CB}"/>
    <cellStyle name="Comma 28 3" xfId="11699" xr:uid="{9CC72309-A205-4621-8D92-84027F967764}"/>
    <cellStyle name="Comma 28 3 2" xfId="48207" xr:uid="{DFA8EDF5-B696-41CB-8479-9EC02229C6DE}"/>
    <cellStyle name="Comma 28 3 3" xfId="29953" xr:uid="{1D2AF8C4-BFAF-4162-A5CB-BA61292838A8}"/>
    <cellStyle name="Comma 28 4" xfId="8049" xr:uid="{EB2B6070-66BE-4729-AAAE-8B15B6F0F5D1}"/>
    <cellStyle name="Comma 28 4 2" xfId="44557" xr:uid="{7958635B-8171-4568-B262-D97777BD56A0}"/>
    <cellStyle name="Comma 28 4 3" xfId="26303" xr:uid="{23174893-CF0B-4B6C-A354-28168B83C2E2}"/>
    <cellStyle name="Comma 28 5" xfId="4399" xr:uid="{AE6E24B3-E0A0-4B0E-9ADF-7665C7D558E6}"/>
    <cellStyle name="Comma 28 5 2" xfId="40907" xr:uid="{6D5F970A-C51C-4B47-AF6F-E4D92D3A7227}"/>
    <cellStyle name="Comma 28 5 3" xfId="22653" xr:uid="{4F5AD0D8-5FB2-44E7-9404-6C393A0E0DEB}"/>
    <cellStyle name="Comma 28 6" xfId="37257" xr:uid="{4656638C-EF97-4BA6-B59E-4BAAF2FC44D5}"/>
    <cellStyle name="Comma 28 7" xfId="19003" xr:uid="{28C373E3-5006-4641-B4E6-5F580057B555}"/>
    <cellStyle name="Comma 29" xfId="18269" xr:uid="{AC420905-90D8-4635-963E-D1706B3CA6D4}"/>
    <cellStyle name="Comma 29 2" xfId="54777" xr:uid="{58A9E922-A6B9-4D0B-BB42-1435A8CAE876}"/>
    <cellStyle name="Comma 29 3" xfId="36523" xr:uid="{5D999BF9-4F08-46EC-8F19-79EB62E55A4E}"/>
    <cellStyle name="Comma 3" xfId="10" xr:uid="{00000000-0005-0000-0000-000009000000}"/>
    <cellStyle name="Comma 3 10" xfId="333" xr:uid="{CFD19FEA-4EE6-4841-9661-30DF7951B86F}"/>
    <cellStyle name="Comma 3 10 10" xfId="36841" xr:uid="{8D95CAF6-2559-4105-8D5E-79F4728ADE93}"/>
    <cellStyle name="Comma 3 10 11" xfId="18587" xr:uid="{0D1A8788-137C-4BD2-986B-E0F2BFE9A6DD}"/>
    <cellStyle name="Comma 3 10 2" xfId="3253" xr:uid="{14B3886D-98BE-447E-94CE-5D59DFB99EDA}"/>
    <cellStyle name="Comma 3 10 2 2" xfId="17853" xr:uid="{56D80071-CD0D-4161-A6C3-4353713316CF}"/>
    <cellStyle name="Comma 3 10 2 2 2" xfId="54361" xr:uid="{95104EC3-0155-4D24-B3F8-C9FED012907F}"/>
    <cellStyle name="Comma 3 10 2 2 3" xfId="36107" xr:uid="{D9B99BCF-0895-458F-A886-475FA556B067}"/>
    <cellStyle name="Comma 3 10 2 3" xfId="14203" xr:uid="{C83E3055-6179-4580-B9F5-9D41761F4F3A}"/>
    <cellStyle name="Comma 3 10 2 3 2" xfId="50711" xr:uid="{9CB9E510-0D6A-4E35-9B84-2659DDD8D138}"/>
    <cellStyle name="Comma 3 10 2 3 3" xfId="32457" xr:uid="{4FE1AE70-8FBB-4369-9A3F-8146EECD4E4A}"/>
    <cellStyle name="Comma 3 10 2 4" xfId="10553" xr:uid="{9FFC6160-3592-4E5E-9DC8-0E8F8F87178B}"/>
    <cellStyle name="Comma 3 10 2 4 2" xfId="47061" xr:uid="{1ACB4DD0-125E-45C4-AA28-28DFC17D227A}"/>
    <cellStyle name="Comma 3 10 2 4 3" xfId="28807" xr:uid="{6B9F8B09-F693-44D5-A511-956DE2B186C7}"/>
    <cellStyle name="Comma 3 10 2 5" xfId="6903" xr:uid="{9B75A7E1-8F26-4613-BDA2-8665B3CB89FB}"/>
    <cellStyle name="Comma 3 10 2 5 2" xfId="43411" xr:uid="{55B4D609-A900-4EBF-A75C-BAE9C5FB19E7}"/>
    <cellStyle name="Comma 3 10 2 5 3" xfId="25157" xr:uid="{64D05380-7DA0-45E8-A8C3-37A76678E66E}"/>
    <cellStyle name="Comma 3 10 2 6" xfId="39761" xr:uid="{7D8517D6-5095-43A3-91A2-AC565C699248}"/>
    <cellStyle name="Comma 3 10 2 7" xfId="21507" xr:uid="{10FA0FBA-93D7-4CE5-BE5F-880FFDBB3E21}"/>
    <cellStyle name="Comma 3 10 3" xfId="2523" xr:uid="{4A6DB7F3-B1A2-434A-B354-09B59D68E1D9}"/>
    <cellStyle name="Comma 3 10 3 2" xfId="17123" xr:uid="{243487D0-2CC6-4820-AAD4-478B4C89F166}"/>
    <cellStyle name="Comma 3 10 3 2 2" xfId="53631" xr:uid="{0F626B74-3E06-40D4-B8F3-A22DF6700DCD}"/>
    <cellStyle name="Comma 3 10 3 2 3" xfId="35377" xr:uid="{FE626124-D612-4248-B11B-C416A6861C01}"/>
    <cellStyle name="Comma 3 10 3 3" xfId="13473" xr:uid="{3A4CC635-FAB4-4D8F-AB35-46B5D4304224}"/>
    <cellStyle name="Comma 3 10 3 3 2" xfId="49981" xr:uid="{8AA89774-B98A-4014-9A86-FF5F72E66EE3}"/>
    <cellStyle name="Comma 3 10 3 3 3" xfId="31727" xr:uid="{6D6644BE-4BD9-49D6-82A9-92B741169981}"/>
    <cellStyle name="Comma 3 10 3 4" xfId="9823" xr:uid="{59440472-0350-45E5-93FC-44CA6890FBEA}"/>
    <cellStyle name="Comma 3 10 3 4 2" xfId="46331" xr:uid="{37E7F79A-47CC-4F95-A0EA-5DE2A8FD18FC}"/>
    <cellStyle name="Comma 3 10 3 4 3" xfId="28077" xr:uid="{8366EAB8-CE35-4235-9598-69355386C9D0}"/>
    <cellStyle name="Comma 3 10 3 5" xfId="6173" xr:uid="{737EFA2F-1B57-402D-90C2-C3C2B53F28F4}"/>
    <cellStyle name="Comma 3 10 3 5 2" xfId="42681" xr:uid="{AF367A34-A639-486F-98AC-295B765331D8}"/>
    <cellStyle name="Comma 3 10 3 5 3" xfId="24427" xr:uid="{D5D6F129-0EE6-4FA2-9C4F-8795B6CB3C9F}"/>
    <cellStyle name="Comma 3 10 3 6" xfId="39031" xr:uid="{CD6A9D6E-35BF-45D2-906F-2D4839ABF9BC}"/>
    <cellStyle name="Comma 3 10 3 7" xfId="20777" xr:uid="{C4736226-60DF-455C-8F37-834B371F4BA1}"/>
    <cellStyle name="Comma 3 10 4" xfId="1793" xr:uid="{2D5C5E45-4F0C-4F8B-A98B-66C6EDBEB2B3}"/>
    <cellStyle name="Comma 3 10 4 2" xfId="16393" xr:uid="{CCBC5768-F772-48D9-A104-0625D03AEFD1}"/>
    <cellStyle name="Comma 3 10 4 2 2" xfId="52901" xr:uid="{1C246B3F-FC61-476A-9E92-82D3FCB42545}"/>
    <cellStyle name="Comma 3 10 4 2 3" xfId="34647" xr:uid="{954544E5-4841-45AE-9E78-00D021DAD874}"/>
    <cellStyle name="Comma 3 10 4 3" xfId="12743" xr:uid="{1180BA4F-B2D6-4BE8-8495-919E5AF9D81B}"/>
    <cellStyle name="Comma 3 10 4 3 2" xfId="49251" xr:uid="{B904CCE5-E253-414C-9460-A720AD691F7B}"/>
    <cellStyle name="Comma 3 10 4 3 3" xfId="30997" xr:uid="{A5C346ED-4AFC-4B00-A142-797E46BAAAF6}"/>
    <cellStyle name="Comma 3 10 4 4" xfId="9093" xr:uid="{929D06F3-9EA7-4900-AE09-4C1C995BC2BC}"/>
    <cellStyle name="Comma 3 10 4 4 2" xfId="45601" xr:uid="{6BB40F29-9366-4B59-B76F-4455E5BA759A}"/>
    <cellStyle name="Comma 3 10 4 4 3" xfId="27347" xr:uid="{A14F8B80-6099-4ED6-83CC-42FCD6C05504}"/>
    <cellStyle name="Comma 3 10 4 5" xfId="5443" xr:uid="{FDC0EA7A-D55C-421A-97E5-7D17A2A550C8}"/>
    <cellStyle name="Comma 3 10 4 5 2" xfId="41951" xr:uid="{77926DBC-D4E5-415C-90DF-4C75C3001C55}"/>
    <cellStyle name="Comma 3 10 4 5 3" xfId="23697" xr:uid="{24210889-77D4-4152-A47A-2E7A6CC0F593}"/>
    <cellStyle name="Comma 3 10 4 6" xfId="38301" xr:uid="{80878597-01A2-40E6-88A3-52EAE838627C}"/>
    <cellStyle name="Comma 3 10 4 7" xfId="20047" xr:uid="{DF288B8B-77D7-472F-88B6-A66D90B09067}"/>
    <cellStyle name="Comma 3 10 5" xfId="1063" xr:uid="{15014BFD-2877-4CEE-9CB1-1D68440FD993}"/>
    <cellStyle name="Comma 3 10 5 2" xfId="15663" xr:uid="{4231C46F-1888-4DCF-9F43-800421D1653F}"/>
    <cellStyle name="Comma 3 10 5 2 2" xfId="52171" xr:uid="{6EA3A36D-CDF0-4E36-8AC8-D124A8343944}"/>
    <cellStyle name="Comma 3 10 5 2 3" xfId="33917" xr:uid="{C5732611-45A0-4703-AFC6-3FCC280A8F43}"/>
    <cellStyle name="Comma 3 10 5 3" xfId="12013" xr:uid="{4F4B7280-1BDA-4DC7-9B1F-F1D4EA151D85}"/>
    <cellStyle name="Comma 3 10 5 3 2" xfId="48521" xr:uid="{7C1BC8E7-15DD-4B65-85E2-0AECF126BCB0}"/>
    <cellStyle name="Comma 3 10 5 3 3" xfId="30267" xr:uid="{35A1A70B-EF17-47B8-BB97-76109140D1E1}"/>
    <cellStyle name="Comma 3 10 5 4" xfId="8363" xr:uid="{D898F458-9806-446B-BD92-73EBF5430FC4}"/>
    <cellStyle name="Comma 3 10 5 4 2" xfId="44871" xr:uid="{6CDE4BB5-1E20-4B21-A79F-432B7BE8700F}"/>
    <cellStyle name="Comma 3 10 5 4 3" xfId="26617" xr:uid="{C90CA371-7A49-49A3-B0B8-C4475FC05AF3}"/>
    <cellStyle name="Comma 3 10 5 5" xfId="4713" xr:uid="{E8A4E53C-B219-4808-A04B-1EA207054FCF}"/>
    <cellStyle name="Comma 3 10 5 5 2" xfId="41221" xr:uid="{09283DFA-EEA1-425F-9779-73B848009720}"/>
    <cellStyle name="Comma 3 10 5 5 3" xfId="22967" xr:uid="{B933D129-773D-4904-8530-2D75ECD214E5}"/>
    <cellStyle name="Comma 3 10 5 6" xfId="37571" xr:uid="{586CCBFC-F648-4EEB-BF28-D73A9220A67A}"/>
    <cellStyle name="Comma 3 10 5 7" xfId="19317" xr:uid="{16EB21D2-796B-4922-A4D2-E3A1402D7747}"/>
    <cellStyle name="Comma 3 10 6" xfId="14933" xr:uid="{FCDA636E-47EA-46D2-A8DD-06E7CF8392F9}"/>
    <cellStyle name="Comma 3 10 6 2" xfId="51441" xr:uid="{039807AD-E572-4829-8FA2-C92680FC9308}"/>
    <cellStyle name="Comma 3 10 6 3" xfId="33187" xr:uid="{83061E62-8BCB-47C2-AEB7-ED692D2EB2C8}"/>
    <cellStyle name="Comma 3 10 7" xfId="11283" xr:uid="{09F935AB-2D9A-4314-8130-D5999390BD06}"/>
    <cellStyle name="Comma 3 10 7 2" xfId="47791" xr:uid="{DF1E0970-2E54-47CB-A8C1-70DA78FEB38A}"/>
    <cellStyle name="Comma 3 10 7 3" xfId="29537" xr:uid="{7607040E-974C-424C-9F8E-C3A3C2935DA9}"/>
    <cellStyle name="Comma 3 10 8" xfId="7633" xr:uid="{3EF0F631-4894-4AC8-BD42-586B9F712D99}"/>
    <cellStyle name="Comma 3 10 8 2" xfId="44141" xr:uid="{A378E92F-1B4D-448E-BF0A-2A8A77521A52}"/>
    <cellStyle name="Comma 3 10 8 3" xfId="25887" xr:uid="{BB7C280B-FBEA-4BB2-A281-957D57D5423B}"/>
    <cellStyle name="Comma 3 10 9" xfId="3983" xr:uid="{883C6F67-C14B-4DF3-ABA7-D0E7C1F06B0C}"/>
    <cellStyle name="Comma 3 10 9 2" xfId="40491" xr:uid="{23BA6FBC-2998-4E62-8D8D-145F5A020E8D}"/>
    <cellStyle name="Comma 3 10 9 3" xfId="22237" xr:uid="{61206BC9-5909-4E3D-9B3B-27689449C899}"/>
    <cellStyle name="Comma 3 11" xfId="229" xr:uid="{ED5015B3-E54C-4E53-8D62-E21B3205B67B}"/>
    <cellStyle name="Comma 3 11 10" xfId="36737" xr:uid="{90F037E5-15F6-4865-A516-5410C759145E}"/>
    <cellStyle name="Comma 3 11 11" xfId="18483" xr:uid="{92C8DF34-51A5-4C9E-A7DF-A39D8EA743F9}"/>
    <cellStyle name="Comma 3 11 2" xfId="3149" xr:uid="{D88C8C08-6728-4953-A401-085BF95755C4}"/>
    <cellStyle name="Comma 3 11 2 2" xfId="17749" xr:uid="{B02407F7-4436-4E7B-9102-4FB2BE798B79}"/>
    <cellStyle name="Comma 3 11 2 2 2" xfId="54257" xr:uid="{EF5BBC36-7107-4682-A625-610459F55049}"/>
    <cellStyle name="Comma 3 11 2 2 3" xfId="36003" xr:uid="{E4F2154D-2FEA-4F6B-BEAE-0113CD2AC55B}"/>
    <cellStyle name="Comma 3 11 2 3" xfId="14099" xr:uid="{DCC2D2D2-715F-4D8E-9132-081371BBEDC8}"/>
    <cellStyle name="Comma 3 11 2 3 2" xfId="50607" xr:uid="{6AFB8067-D4C9-4748-909B-781104A27A7E}"/>
    <cellStyle name="Comma 3 11 2 3 3" xfId="32353" xr:uid="{032E4F53-1BD3-40CC-80F6-C4C50AD7CFB8}"/>
    <cellStyle name="Comma 3 11 2 4" xfId="10449" xr:uid="{4BA2C696-10D0-4141-95E1-3D309F5A8F42}"/>
    <cellStyle name="Comma 3 11 2 4 2" xfId="46957" xr:uid="{A81617E6-805A-4C74-BFE9-AA98E6FBBAF3}"/>
    <cellStyle name="Comma 3 11 2 4 3" xfId="28703" xr:uid="{BB66BA14-D1BE-4C07-8577-A32E138D231B}"/>
    <cellStyle name="Comma 3 11 2 5" xfId="6799" xr:uid="{39CE1EC0-0F04-4FB0-A599-C140D6A73124}"/>
    <cellStyle name="Comma 3 11 2 5 2" xfId="43307" xr:uid="{A1B02AFB-182E-4D46-B2FF-E04B66D0AD8B}"/>
    <cellStyle name="Comma 3 11 2 5 3" xfId="25053" xr:uid="{8608AC86-FCB2-43D6-8B40-E7B87EEC37CA}"/>
    <cellStyle name="Comma 3 11 2 6" xfId="39657" xr:uid="{6C22BB21-BACA-4325-85B7-DF7B604CAEB4}"/>
    <cellStyle name="Comma 3 11 2 7" xfId="21403" xr:uid="{72EDAF6D-6839-43CF-911D-F77C89053D9D}"/>
    <cellStyle name="Comma 3 11 3" xfId="2419" xr:uid="{97F0EA2C-C105-4EDC-8872-CDB6BB8F460C}"/>
    <cellStyle name="Comma 3 11 3 2" xfId="17019" xr:uid="{19FAA2D1-B80F-43B5-A2A7-9CBDD39874C9}"/>
    <cellStyle name="Comma 3 11 3 2 2" xfId="53527" xr:uid="{A05B3B47-D81D-4CC9-9370-4A4B7F918E97}"/>
    <cellStyle name="Comma 3 11 3 2 3" xfId="35273" xr:uid="{178DA4C7-4160-41D2-B6AC-D54BBB81A21A}"/>
    <cellStyle name="Comma 3 11 3 3" xfId="13369" xr:uid="{50AE64A9-25D7-4CC0-948B-7E636DDAF7F1}"/>
    <cellStyle name="Comma 3 11 3 3 2" xfId="49877" xr:uid="{14AF37A7-7924-4A71-8061-3DCEDE440DAB}"/>
    <cellStyle name="Comma 3 11 3 3 3" xfId="31623" xr:uid="{7B2627E6-7966-40F3-A033-7654E8678ADB}"/>
    <cellStyle name="Comma 3 11 3 4" xfId="9719" xr:uid="{80BB11CE-371C-46A3-BA78-825111426C14}"/>
    <cellStyle name="Comma 3 11 3 4 2" xfId="46227" xr:uid="{73224C9A-1D4F-4488-8335-CE531843DC58}"/>
    <cellStyle name="Comma 3 11 3 4 3" xfId="27973" xr:uid="{B47A673F-87D6-4E60-A132-38679DA41B6F}"/>
    <cellStyle name="Comma 3 11 3 5" xfId="6069" xr:uid="{AB469280-C76F-4ACF-B82D-AA68892329B7}"/>
    <cellStyle name="Comma 3 11 3 5 2" xfId="42577" xr:uid="{30CEC405-600E-4635-A91B-C21DD75828CE}"/>
    <cellStyle name="Comma 3 11 3 5 3" xfId="24323" xr:uid="{66BD6024-5A4B-4106-94F0-E5839E19B66B}"/>
    <cellStyle name="Comma 3 11 3 6" xfId="38927" xr:uid="{8B58C6CA-7E12-4A02-A8A8-F9429CE5C1D2}"/>
    <cellStyle name="Comma 3 11 3 7" xfId="20673" xr:uid="{08E25F7F-E2CD-4104-860B-E63A9E6494CF}"/>
    <cellStyle name="Comma 3 11 4" xfId="1689" xr:uid="{87267D94-A8D5-4FC7-B96D-E19086315C32}"/>
    <cellStyle name="Comma 3 11 4 2" xfId="16289" xr:uid="{F9EA3AC3-7CAA-4AAA-8BB3-C7E1BD09F65B}"/>
    <cellStyle name="Comma 3 11 4 2 2" xfId="52797" xr:uid="{FE625C91-8A09-4747-A1F5-1C2E0325652F}"/>
    <cellStyle name="Comma 3 11 4 2 3" xfId="34543" xr:uid="{ACC3ABE5-7071-454E-9E54-4CE4C4660B16}"/>
    <cellStyle name="Comma 3 11 4 3" xfId="12639" xr:uid="{98FF2429-9E05-4FDA-86CC-2A55AD7F8C84}"/>
    <cellStyle name="Comma 3 11 4 3 2" xfId="49147" xr:uid="{4BCD72A9-1A42-4AF5-AE93-A1F89480FB34}"/>
    <cellStyle name="Comma 3 11 4 3 3" xfId="30893" xr:uid="{C8BCDD1F-C2A2-4B4A-8899-A9EC1C59A8D8}"/>
    <cellStyle name="Comma 3 11 4 4" xfId="8989" xr:uid="{BD8A6318-1787-4A73-9507-6D51E7FCA2AA}"/>
    <cellStyle name="Comma 3 11 4 4 2" xfId="45497" xr:uid="{22B5A084-E429-4D20-8C5D-CFE6745481FA}"/>
    <cellStyle name="Comma 3 11 4 4 3" xfId="27243" xr:uid="{CF9CADCA-F74A-4341-A722-8CD20D3A2E86}"/>
    <cellStyle name="Comma 3 11 4 5" xfId="5339" xr:uid="{09AA09AD-B871-4DEF-B7F7-E02EA19E6EAB}"/>
    <cellStyle name="Comma 3 11 4 5 2" xfId="41847" xr:uid="{95F45B9A-C2CF-4D6F-9F7E-39970B926C00}"/>
    <cellStyle name="Comma 3 11 4 5 3" xfId="23593" xr:uid="{12D57A6C-99CF-434E-BDD4-6D4D6711BD74}"/>
    <cellStyle name="Comma 3 11 4 6" xfId="38197" xr:uid="{0902AB27-ACB0-4219-AC4D-FC55A4526345}"/>
    <cellStyle name="Comma 3 11 4 7" xfId="19943" xr:uid="{12CC3997-6C69-44C5-841B-CF5167FD8175}"/>
    <cellStyle name="Comma 3 11 5" xfId="959" xr:uid="{1F39D140-841C-4FC9-B594-8C1AA41AA6B0}"/>
    <cellStyle name="Comma 3 11 5 2" xfId="15559" xr:uid="{4D8D6CDE-EA53-4C1A-9734-48E0935C54A4}"/>
    <cellStyle name="Comma 3 11 5 2 2" xfId="52067" xr:uid="{512DB569-9C76-41DD-B8A1-F94D2856CF0B}"/>
    <cellStyle name="Comma 3 11 5 2 3" xfId="33813" xr:uid="{FD3B3CF0-5157-4815-BC01-F85338795259}"/>
    <cellStyle name="Comma 3 11 5 3" xfId="11909" xr:uid="{D27DCEF7-27A2-4474-AB6C-709146B2D075}"/>
    <cellStyle name="Comma 3 11 5 3 2" xfId="48417" xr:uid="{F361DEC7-0365-423C-B3F2-E6B2702CA988}"/>
    <cellStyle name="Comma 3 11 5 3 3" xfId="30163" xr:uid="{7700AF86-735B-4B4B-B9D4-278139A88B6F}"/>
    <cellStyle name="Comma 3 11 5 4" xfId="8259" xr:uid="{17DCAF76-5590-4512-B39B-21F5FAE8FE5E}"/>
    <cellStyle name="Comma 3 11 5 4 2" xfId="44767" xr:uid="{7B668A24-0B7F-40BA-AE1B-754AB74642D1}"/>
    <cellStyle name="Comma 3 11 5 4 3" xfId="26513" xr:uid="{E172FBA4-EDA3-421E-8758-43628FAD14AA}"/>
    <cellStyle name="Comma 3 11 5 5" xfId="4609" xr:uid="{DF693288-BA52-4AD9-901A-2CA07600B773}"/>
    <cellStyle name="Comma 3 11 5 5 2" xfId="41117" xr:uid="{9434F435-43D2-47DC-AAE1-C4EA926F17D8}"/>
    <cellStyle name="Comma 3 11 5 5 3" xfId="22863" xr:uid="{5DCA9980-ED55-419B-9CF7-2B026EF83A2E}"/>
    <cellStyle name="Comma 3 11 5 6" xfId="37467" xr:uid="{4242F6A7-F205-4ADD-9967-CB85464566DA}"/>
    <cellStyle name="Comma 3 11 5 7" xfId="19213" xr:uid="{B86A9361-4880-4E5B-9943-13BC58FD79E4}"/>
    <cellStyle name="Comma 3 11 6" xfId="14829" xr:uid="{EAE12520-B57D-428D-A5A5-E6386EB01BC9}"/>
    <cellStyle name="Comma 3 11 6 2" xfId="51337" xr:uid="{6C02AC23-DA46-4314-A051-89F435CD30CF}"/>
    <cellStyle name="Comma 3 11 6 3" xfId="33083" xr:uid="{BCA387F9-2F94-4156-A7EE-46FFD1E1587E}"/>
    <cellStyle name="Comma 3 11 7" xfId="11179" xr:uid="{3B817C73-CB92-4599-887D-C0B8343EE41D}"/>
    <cellStyle name="Comma 3 11 7 2" xfId="47687" xr:uid="{B8DADE7A-EBC1-4A78-ADE4-3E402B41889E}"/>
    <cellStyle name="Comma 3 11 7 3" xfId="29433" xr:uid="{FDBEED30-4936-4811-9DDF-7BD93575793C}"/>
    <cellStyle name="Comma 3 11 8" xfId="7529" xr:uid="{8EB26DA8-0BD8-4903-94D7-DD70F60C9819}"/>
    <cellStyle name="Comma 3 11 8 2" xfId="44037" xr:uid="{22B96494-00A9-48FF-BEF4-AD231C7CA1AF}"/>
    <cellStyle name="Comma 3 11 8 3" xfId="25783" xr:uid="{F0FE2A2A-FCCD-4BCE-AA73-98A8C98D4199}"/>
    <cellStyle name="Comma 3 11 9" xfId="3879" xr:uid="{A7A83289-BC7F-43A3-95AE-C9634A2835D1}"/>
    <cellStyle name="Comma 3 11 9 2" xfId="40387" xr:uid="{C33A9E07-46B5-4EE3-96FE-0A4848FF41ED}"/>
    <cellStyle name="Comma 3 11 9 3" xfId="22133" xr:uid="{71C48A94-DC81-4248-963B-ED53214B9BAB}"/>
    <cellStyle name="Comma 3 12" xfId="125" xr:uid="{E560D2DF-2000-42D0-B7D9-07BCE019933F}"/>
    <cellStyle name="Comma 3 12 10" xfId="36633" xr:uid="{62FA01A4-3B15-4157-A7DF-8519D9018A4F}"/>
    <cellStyle name="Comma 3 12 11" xfId="18379" xr:uid="{5A38BAD9-EFA7-45B5-AE4F-DE89DEBD8286}"/>
    <cellStyle name="Comma 3 12 2" xfId="3045" xr:uid="{E12E7E08-05C3-49BD-8263-D4FF68D40E4A}"/>
    <cellStyle name="Comma 3 12 2 2" xfId="17645" xr:uid="{26931849-9327-47C7-90FD-865CE6E4409D}"/>
    <cellStyle name="Comma 3 12 2 2 2" xfId="54153" xr:uid="{5A8D80AA-E7F5-474F-8A58-5AC1A797CFE0}"/>
    <cellStyle name="Comma 3 12 2 2 3" xfId="35899" xr:uid="{DE1AE0B4-F995-4B10-A80D-8F5A4B74D5AB}"/>
    <cellStyle name="Comma 3 12 2 3" xfId="13995" xr:uid="{664AFA3F-BDEE-441B-A078-B9E14659AF85}"/>
    <cellStyle name="Comma 3 12 2 3 2" xfId="50503" xr:uid="{E5FB4DFB-1243-427E-AB2A-34186812B3A2}"/>
    <cellStyle name="Comma 3 12 2 3 3" xfId="32249" xr:uid="{4A9F646B-C83F-4773-B0B6-08B13EAF5167}"/>
    <cellStyle name="Comma 3 12 2 4" xfId="10345" xr:uid="{8E1CA4D0-8542-474D-B3DA-E036C80BF859}"/>
    <cellStyle name="Comma 3 12 2 4 2" xfId="46853" xr:uid="{EAD4A5D6-9BA2-4EF0-813D-ECC2A502429A}"/>
    <cellStyle name="Comma 3 12 2 4 3" xfId="28599" xr:uid="{75331B58-4AD8-4E60-816D-CE6E8BAA0CDB}"/>
    <cellStyle name="Comma 3 12 2 5" xfId="6695" xr:uid="{1D4E0DCD-DA29-4682-92CC-6ED5A1EDF142}"/>
    <cellStyle name="Comma 3 12 2 5 2" xfId="43203" xr:uid="{A2D03BB0-2BF9-4BC5-915A-084DEF6BFE5F}"/>
    <cellStyle name="Comma 3 12 2 5 3" xfId="24949" xr:uid="{08C387AA-665D-429D-A07B-5B75FACE2E2F}"/>
    <cellStyle name="Comma 3 12 2 6" xfId="39553" xr:uid="{32EF8B37-8871-4340-A5ED-52B794D25200}"/>
    <cellStyle name="Comma 3 12 2 7" xfId="21299" xr:uid="{02E493FA-5347-470F-88A4-FB86BE780047}"/>
    <cellStyle name="Comma 3 12 3" xfId="2315" xr:uid="{9947996A-D0F9-4470-98A4-DFD448EAF353}"/>
    <cellStyle name="Comma 3 12 3 2" xfId="16915" xr:uid="{0D0DB644-5DC3-4164-8D43-65A2D60428F1}"/>
    <cellStyle name="Comma 3 12 3 2 2" xfId="53423" xr:uid="{4C5A5E2F-496A-4BE1-82DA-BAFD98DC9C0A}"/>
    <cellStyle name="Comma 3 12 3 2 3" xfId="35169" xr:uid="{B2470054-5B2F-4EC2-A28F-6682AFCEC95A}"/>
    <cellStyle name="Comma 3 12 3 3" xfId="13265" xr:uid="{F0E5E226-5887-43A4-A4AE-2975017A6C52}"/>
    <cellStyle name="Comma 3 12 3 3 2" xfId="49773" xr:uid="{D7F4968B-A771-41EC-90B2-3F622219D116}"/>
    <cellStyle name="Comma 3 12 3 3 3" xfId="31519" xr:uid="{9F8C67D4-AE73-414E-8675-ABDE3E8242A0}"/>
    <cellStyle name="Comma 3 12 3 4" xfId="9615" xr:uid="{9F6192AA-AB14-46C2-8C4C-E9147D77682D}"/>
    <cellStyle name="Comma 3 12 3 4 2" xfId="46123" xr:uid="{4728DEC1-1810-4793-9422-52F0851289AE}"/>
    <cellStyle name="Comma 3 12 3 4 3" xfId="27869" xr:uid="{0B369CD3-55BE-4FF1-94A8-58A83446F25E}"/>
    <cellStyle name="Comma 3 12 3 5" xfId="5965" xr:uid="{A84629E1-0C0A-48F8-B2DD-7F6C891FBB51}"/>
    <cellStyle name="Comma 3 12 3 5 2" xfId="42473" xr:uid="{7F6420D9-2AE7-4EFB-A8A2-89F906006DDF}"/>
    <cellStyle name="Comma 3 12 3 5 3" xfId="24219" xr:uid="{120B575A-228D-460D-ACAB-5B708EFDBB27}"/>
    <cellStyle name="Comma 3 12 3 6" xfId="38823" xr:uid="{E0065AC3-8F28-4F0F-9BAF-31BCC503E35F}"/>
    <cellStyle name="Comma 3 12 3 7" xfId="20569" xr:uid="{3EAF3278-3B53-4BDB-A526-190F767CB15A}"/>
    <cellStyle name="Comma 3 12 4" xfId="1585" xr:uid="{97427880-E296-4FFD-9C1E-4E63C4FDCD20}"/>
    <cellStyle name="Comma 3 12 4 2" xfId="16185" xr:uid="{326FDC77-8A9D-4D11-AA26-7B9DE722C3CB}"/>
    <cellStyle name="Comma 3 12 4 2 2" xfId="52693" xr:uid="{F3F3733B-0677-4DFD-BC75-A95FF63C4D5E}"/>
    <cellStyle name="Comma 3 12 4 2 3" xfId="34439" xr:uid="{9F49BB3E-25A5-46C6-AE95-4335C0FC919F}"/>
    <cellStyle name="Comma 3 12 4 3" xfId="12535" xr:uid="{3EF5F069-EED5-4070-AE46-220651B62294}"/>
    <cellStyle name="Comma 3 12 4 3 2" xfId="49043" xr:uid="{C23A9195-9026-41FA-94CD-F88BFFA72F7D}"/>
    <cellStyle name="Comma 3 12 4 3 3" xfId="30789" xr:uid="{FFB7B77C-AADC-4E67-A8CC-6934E059D6BF}"/>
    <cellStyle name="Comma 3 12 4 4" xfId="8885" xr:uid="{10FBC15F-F3DB-42FA-9501-C878F34F17DA}"/>
    <cellStyle name="Comma 3 12 4 4 2" xfId="45393" xr:uid="{664E0D2C-A384-4AE5-92FC-9E53F5222DB4}"/>
    <cellStyle name="Comma 3 12 4 4 3" xfId="27139" xr:uid="{87F1A905-E385-4580-BFF2-F3A4D2C36A1A}"/>
    <cellStyle name="Comma 3 12 4 5" xfId="5235" xr:uid="{5D2D842D-8B13-479B-8D3F-7A6268662BA3}"/>
    <cellStyle name="Comma 3 12 4 5 2" xfId="41743" xr:uid="{F47521D2-704E-49E3-8045-C31613F66AC2}"/>
    <cellStyle name="Comma 3 12 4 5 3" xfId="23489" xr:uid="{0DAE7C87-F4F1-41EC-B2CE-A8077C11D716}"/>
    <cellStyle name="Comma 3 12 4 6" xfId="38093" xr:uid="{D523D100-3F7C-4152-A762-A2A59606A7DF}"/>
    <cellStyle name="Comma 3 12 4 7" xfId="19839" xr:uid="{C5F4C030-05F6-49BC-8092-5AA440D4ED35}"/>
    <cellStyle name="Comma 3 12 5" xfId="855" xr:uid="{A934CE97-5A68-450F-971C-E0E2C95063B0}"/>
    <cellStyle name="Comma 3 12 5 2" xfId="15455" xr:uid="{40BB6584-FE0F-4D6E-8E1F-FBDA8DA319D2}"/>
    <cellStyle name="Comma 3 12 5 2 2" xfId="51963" xr:uid="{347C9E13-180E-4660-8A2A-726286946EDD}"/>
    <cellStyle name="Comma 3 12 5 2 3" xfId="33709" xr:uid="{833D701C-2463-4071-88E0-3CCF85AF0052}"/>
    <cellStyle name="Comma 3 12 5 3" xfId="11805" xr:uid="{3B9314A3-2487-4A40-8A4C-93D58B053418}"/>
    <cellStyle name="Comma 3 12 5 3 2" xfId="48313" xr:uid="{B74BD838-16EC-4062-B4F8-6361A378A41B}"/>
    <cellStyle name="Comma 3 12 5 3 3" xfId="30059" xr:uid="{C15D2AD9-EB78-405A-88F5-53339D039360}"/>
    <cellStyle name="Comma 3 12 5 4" xfId="8155" xr:uid="{0442AE0D-CB99-476F-AC76-B79EDE4958D3}"/>
    <cellStyle name="Comma 3 12 5 4 2" xfId="44663" xr:uid="{FBBDD1F4-9ECA-4F0D-97E9-D1C90B797D88}"/>
    <cellStyle name="Comma 3 12 5 4 3" xfId="26409" xr:uid="{377DF628-7D0C-430F-A51F-1DDF6654DC87}"/>
    <cellStyle name="Comma 3 12 5 5" xfId="4505" xr:uid="{AE4D71B8-266C-4928-A18B-7F6DB968593F}"/>
    <cellStyle name="Comma 3 12 5 5 2" xfId="41013" xr:uid="{F27EBA77-0E3A-458E-9FDD-D98977AB1697}"/>
    <cellStyle name="Comma 3 12 5 5 3" xfId="22759" xr:uid="{AEBC4E21-2562-4B53-8249-CAD82F3F1388}"/>
    <cellStyle name="Comma 3 12 5 6" xfId="37363" xr:uid="{8DF2DDDB-E69D-468C-A881-6D4315765227}"/>
    <cellStyle name="Comma 3 12 5 7" xfId="19109" xr:uid="{949A5C11-05BB-4053-B2DE-F4817961FB27}"/>
    <cellStyle name="Comma 3 12 6" xfId="14725" xr:uid="{02DEFFB0-ADB8-4900-A1E6-178E24BE491D}"/>
    <cellStyle name="Comma 3 12 6 2" xfId="51233" xr:uid="{5D055F02-FBE0-4398-81FE-59399FE837D5}"/>
    <cellStyle name="Comma 3 12 6 3" xfId="32979" xr:uid="{BCBC81A1-1A93-4A69-A0D4-851F3E7F90B7}"/>
    <cellStyle name="Comma 3 12 7" xfId="11075" xr:uid="{2E678A08-1098-4DCF-8E49-38841D5883C5}"/>
    <cellStyle name="Comma 3 12 7 2" xfId="47583" xr:uid="{5B63D06F-4520-4A42-8169-023DD1BFB970}"/>
    <cellStyle name="Comma 3 12 7 3" xfId="29329" xr:uid="{1DF4615E-D36B-4FC4-993F-AB6AE5CB2B2B}"/>
    <cellStyle name="Comma 3 12 8" xfId="7425" xr:uid="{C1E94800-533D-4F1B-91D2-8BFE570424C2}"/>
    <cellStyle name="Comma 3 12 8 2" xfId="43933" xr:uid="{FF933FA2-72FF-4B08-A75E-AE015DFF9F18}"/>
    <cellStyle name="Comma 3 12 8 3" xfId="25679" xr:uid="{BABA483F-F7E8-43A6-B22D-9A3FF9D90EE1}"/>
    <cellStyle name="Comma 3 12 9" xfId="3775" xr:uid="{2A198742-7775-49F6-A407-5EB5ECA6184A}"/>
    <cellStyle name="Comma 3 12 9 2" xfId="40283" xr:uid="{0C724BCF-B655-43D5-9973-90D4BBF43A39}"/>
    <cellStyle name="Comma 3 12 9 3" xfId="22029" xr:uid="{36599170-0C55-46E5-AEE8-1E32A2100B72}"/>
    <cellStyle name="Comma 3 13" xfId="2941" xr:uid="{C392A1C9-146A-48E5-8188-5D2619749869}"/>
    <cellStyle name="Comma 3 13 2" xfId="17541" xr:uid="{9207358F-38D2-4FCD-A0BC-CB8B173F3ACC}"/>
    <cellStyle name="Comma 3 13 2 2" xfId="54049" xr:uid="{7C4614ED-DD58-478A-A662-E83CB6531318}"/>
    <cellStyle name="Comma 3 13 2 3" xfId="35795" xr:uid="{4EC4351B-6887-4990-BC53-3906E4DC89C4}"/>
    <cellStyle name="Comma 3 13 3" xfId="13891" xr:uid="{6F3F43D3-4A57-4D16-9508-AEBA1007DC8E}"/>
    <cellStyle name="Comma 3 13 3 2" xfId="50399" xr:uid="{8CFF1248-F38C-439C-845D-074ADF7A06FF}"/>
    <cellStyle name="Comma 3 13 3 3" xfId="32145" xr:uid="{39B7913E-C3A7-470B-A5D8-2A935F50B085}"/>
    <cellStyle name="Comma 3 13 4" xfId="10241" xr:uid="{91B1715C-A9FA-40DE-9B40-E86C368ECDF8}"/>
    <cellStyle name="Comma 3 13 4 2" xfId="46749" xr:uid="{63E1A5FF-0AAF-4CDE-8963-CDAEE91942CD}"/>
    <cellStyle name="Comma 3 13 4 3" xfId="28495" xr:uid="{AA133D74-2D55-4001-8438-A37B0DFA777E}"/>
    <cellStyle name="Comma 3 13 5" xfId="6591" xr:uid="{2FA4AA4D-D909-4A1A-8679-4032F14A64CE}"/>
    <cellStyle name="Comma 3 13 5 2" xfId="43099" xr:uid="{52567EE8-F3F9-4BA7-B58E-428686A0A50A}"/>
    <cellStyle name="Comma 3 13 5 3" xfId="24845" xr:uid="{2DAC4741-ADBB-4872-9E9D-186A221D74A9}"/>
    <cellStyle name="Comma 3 13 6" xfId="39449" xr:uid="{46C7617D-9677-4794-BF56-48363ADCD0F8}"/>
    <cellStyle name="Comma 3 13 7" xfId="21195" xr:uid="{B85C85D7-8279-424C-AB2E-740291D42105}"/>
    <cellStyle name="Comma 3 14" xfId="2211" xr:uid="{158C2D16-010C-4215-B79A-4FEB12C91AB7}"/>
    <cellStyle name="Comma 3 14 2" xfId="16811" xr:uid="{75BF2A17-FFC9-4CD4-969C-143EDE0DCBE6}"/>
    <cellStyle name="Comma 3 14 2 2" xfId="53319" xr:uid="{AFBD4286-2682-4FC4-94FB-33112BE3BB27}"/>
    <cellStyle name="Comma 3 14 2 3" xfId="35065" xr:uid="{7EA80D3D-6AD5-447F-BCFD-2786F9047D97}"/>
    <cellStyle name="Comma 3 14 3" xfId="13161" xr:uid="{4DA5A523-ABAA-4E66-B547-AC41F9190A66}"/>
    <cellStyle name="Comma 3 14 3 2" xfId="49669" xr:uid="{07B278C6-6889-4DAE-B3B1-49261804E26E}"/>
    <cellStyle name="Comma 3 14 3 3" xfId="31415" xr:uid="{21815D6E-A729-49BB-8B68-9CB9F5418094}"/>
    <cellStyle name="Comma 3 14 4" xfId="9511" xr:uid="{81ACC973-4892-4599-A6BF-6A58CCC6B9DD}"/>
    <cellStyle name="Comma 3 14 4 2" xfId="46019" xr:uid="{7C3903E0-30F9-4E24-BF44-6568DD00DA81}"/>
    <cellStyle name="Comma 3 14 4 3" xfId="27765" xr:uid="{9CA21018-D44F-4091-9127-27446C5731EC}"/>
    <cellStyle name="Comma 3 14 5" xfId="5861" xr:uid="{EC904E41-7075-45B9-BD6D-0F22E8D3AB43}"/>
    <cellStyle name="Comma 3 14 5 2" xfId="42369" xr:uid="{3849DC53-8C56-4CF6-8861-3CA70E7EDFA2}"/>
    <cellStyle name="Comma 3 14 5 3" xfId="24115" xr:uid="{403EEA2C-F069-454E-A9BE-36C429D86C4F}"/>
    <cellStyle name="Comma 3 14 6" xfId="38719" xr:uid="{5656FE01-AB84-42AB-82A6-A289D72EEE69}"/>
    <cellStyle name="Comma 3 14 7" xfId="20465" xr:uid="{7BA58F39-4DD2-403F-99B5-1B67DAD9B33F}"/>
    <cellStyle name="Comma 3 15" xfId="1481" xr:uid="{ACCD6769-72AA-4ED5-A35A-0047B3191808}"/>
    <cellStyle name="Comma 3 15 2" xfId="16081" xr:uid="{B88A313F-E3FE-40D7-9319-4BB21525D039}"/>
    <cellStyle name="Comma 3 15 2 2" xfId="52589" xr:uid="{E1B5DC23-133E-4740-A866-9DB1F2CFC845}"/>
    <cellStyle name="Comma 3 15 2 3" xfId="34335" xr:uid="{5C6B0B20-561F-448D-A3EC-C8EA941B5971}"/>
    <cellStyle name="Comma 3 15 3" xfId="12431" xr:uid="{03BD17CB-4588-4138-93F4-84FD940CEE76}"/>
    <cellStyle name="Comma 3 15 3 2" xfId="48939" xr:uid="{307C6616-D627-43A0-AFAB-01E5192D1600}"/>
    <cellStyle name="Comma 3 15 3 3" xfId="30685" xr:uid="{71FD5423-92AD-4CBD-B8D7-F6455852ACB2}"/>
    <cellStyle name="Comma 3 15 4" xfId="8781" xr:uid="{C26A20E8-FA0F-41EF-AE98-2DFE4E5C92E7}"/>
    <cellStyle name="Comma 3 15 4 2" xfId="45289" xr:uid="{D5C3988B-A2A4-4700-8FF8-DA8FE5008C68}"/>
    <cellStyle name="Comma 3 15 4 3" xfId="27035" xr:uid="{22486DFC-2001-435E-8806-23E050D746E0}"/>
    <cellStyle name="Comma 3 15 5" xfId="5131" xr:uid="{9F512A76-04DF-46B6-A364-7EA57F9D137B}"/>
    <cellStyle name="Comma 3 15 5 2" xfId="41639" xr:uid="{3761A663-8F91-41BB-A09E-80D07183DA66}"/>
    <cellStyle name="Comma 3 15 5 3" xfId="23385" xr:uid="{DDD2D506-6BF9-43A2-9CB5-9856BC4DC3A2}"/>
    <cellStyle name="Comma 3 15 6" xfId="37989" xr:uid="{1E221322-3984-4FE3-A0FA-BE490ADC0BE7}"/>
    <cellStyle name="Comma 3 15 7" xfId="19735" xr:uid="{07D39200-E3E7-44E1-A8F1-E124E643A160}"/>
    <cellStyle name="Comma 3 16" xfId="751" xr:uid="{B3E9D50B-79F5-4F15-B417-DC4AA0CD03B1}"/>
    <cellStyle name="Comma 3 16 2" xfId="15351" xr:uid="{43A552E6-86AC-4113-ACD8-E2EE4F66176B}"/>
    <cellStyle name="Comma 3 16 2 2" xfId="51859" xr:uid="{3090933A-D074-4A5E-87DE-73E2647E320A}"/>
    <cellStyle name="Comma 3 16 2 3" xfId="33605" xr:uid="{D1B73A83-984F-4C40-B5CC-C6236A5F1074}"/>
    <cellStyle name="Comma 3 16 3" xfId="11701" xr:uid="{45B43B3B-E16A-4C0B-96FD-AF1E7DD0AA78}"/>
    <cellStyle name="Comma 3 16 3 2" xfId="48209" xr:uid="{409684D8-F9CB-4BE5-878C-EBE6D6499C08}"/>
    <cellStyle name="Comma 3 16 3 3" xfId="29955" xr:uid="{B9BE1982-2036-4D94-9F94-09DE1CDC2F01}"/>
    <cellStyle name="Comma 3 16 4" xfId="8051" xr:uid="{A5861717-A1E1-431A-96A7-BABC5842D53E}"/>
    <cellStyle name="Comma 3 16 4 2" xfId="44559" xr:uid="{637000ED-11D2-4774-9254-B521465BB9FF}"/>
    <cellStyle name="Comma 3 16 4 3" xfId="26305" xr:uid="{9BBF9933-EFF1-4D8E-A1A9-F393066BD1C1}"/>
    <cellStyle name="Comma 3 16 5" xfId="4401" xr:uid="{D0DEC829-FC4C-411D-A688-424E241F4431}"/>
    <cellStyle name="Comma 3 16 5 2" xfId="40909" xr:uid="{C3B8CA0B-66A6-4AE7-8A75-C6B6516F176E}"/>
    <cellStyle name="Comma 3 16 5 3" xfId="22655" xr:uid="{B24D12BE-0E14-4980-9D16-FCBA85B662E1}"/>
    <cellStyle name="Comma 3 16 6" xfId="37259" xr:uid="{7AB488E2-6FFA-4BC6-846C-D60FFAD372C3}"/>
    <cellStyle name="Comma 3 16 7" xfId="19005" xr:uid="{5EE6AB1E-25D7-443B-831A-6E01F381ADD9}"/>
    <cellStyle name="Comma 3 17" xfId="14621" xr:uid="{BD1FC4E0-D885-4189-8605-508E02C234A4}"/>
    <cellStyle name="Comma 3 17 2" xfId="51129" xr:uid="{F740E711-CAF5-42B8-8350-19FD217D7BEB}"/>
    <cellStyle name="Comma 3 17 3" xfId="32875" xr:uid="{3E04F621-568F-4D85-A1BE-8387CD17631B}"/>
    <cellStyle name="Comma 3 18" xfId="10971" xr:uid="{37EF0E25-1A4E-4FC5-A5BB-D6D35682425A}"/>
    <cellStyle name="Comma 3 18 2" xfId="47479" xr:uid="{93BB63C8-041E-4FA1-A523-EC08BE324FC6}"/>
    <cellStyle name="Comma 3 18 3" xfId="29225" xr:uid="{828A2CEA-A151-4466-AF3E-C174ECE1DC07}"/>
    <cellStyle name="Comma 3 19" xfId="7321" xr:uid="{13D78620-A64C-4A4F-8C56-3BEF86ED60AB}"/>
    <cellStyle name="Comma 3 19 2" xfId="43829" xr:uid="{B0AF0777-72C5-4BD1-A2C7-40A234DFBB4E}"/>
    <cellStyle name="Comma 3 19 3" xfId="25575" xr:uid="{D38E1FC0-23A2-4171-940D-1CF17611BD61}"/>
    <cellStyle name="Comma 3 2" xfId="13" xr:uid="{00000000-0005-0000-0000-00000A000000}"/>
    <cellStyle name="Comma 3 2 10" xfId="233" xr:uid="{BA01D207-D7A5-4AAB-A545-F2E4B0A1D20E}"/>
    <cellStyle name="Comma 3 2 10 10" xfId="36741" xr:uid="{F0254143-FAF8-44E1-B7EF-51C171DDD29C}"/>
    <cellStyle name="Comma 3 2 10 11" xfId="18487" xr:uid="{B9BEBAC9-83CF-486B-9953-44D088C1036F}"/>
    <cellStyle name="Comma 3 2 10 2" xfId="3153" xr:uid="{A757834F-1C44-42D8-A8FF-FC5490FB2F25}"/>
    <cellStyle name="Comma 3 2 10 2 2" xfId="17753" xr:uid="{25FD0FE3-5954-48C6-B556-903C8F6F304A}"/>
    <cellStyle name="Comma 3 2 10 2 2 2" xfId="54261" xr:uid="{4552778D-F78C-4BA7-AF34-0ADECEB3B0CA}"/>
    <cellStyle name="Comma 3 2 10 2 2 3" xfId="36007" xr:uid="{B6D6B6D3-DC45-4E58-B029-6583D3F77604}"/>
    <cellStyle name="Comma 3 2 10 2 3" xfId="14103" xr:uid="{9F4819C5-01C4-403D-A7B7-9CF7D380CBAC}"/>
    <cellStyle name="Comma 3 2 10 2 3 2" xfId="50611" xr:uid="{835F7892-DDC1-40D3-8D91-F0629826FC62}"/>
    <cellStyle name="Comma 3 2 10 2 3 3" xfId="32357" xr:uid="{05514F07-0AB7-43F3-9C23-CE173466E109}"/>
    <cellStyle name="Comma 3 2 10 2 4" xfId="10453" xr:uid="{9529DA9A-16BE-4075-8082-548853EA092B}"/>
    <cellStyle name="Comma 3 2 10 2 4 2" xfId="46961" xr:uid="{799B0598-2E36-4E17-910E-1A63B176D06F}"/>
    <cellStyle name="Comma 3 2 10 2 4 3" xfId="28707" xr:uid="{43F98826-C80C-4585-AF02-2E44CD713979}"/>
    <cellStyle name="Comma 3 2 10 2 5" xfId="6803" xr:uid="{88DBE474-2251-4449-9F7D-F6D928AFEBBD}"/>
    <cellStyle name="Comma 3 2 10 2 5 2" xfId="43311" xr:uid="{5579795D-B4A0-4746-9BF9-F83AF223C46A}"/>
    <cellStyle name="Comma 3 2 10 2 5 3" xfId="25057" xr:uid="{AC4C5EA5-9FD0-4FEB-9C52-F55B44FA83E6}"/>
    <cellStyle name="Comma 3 2 10 2 6" xfId="39661" xr:uid="{BA57BEFF-7698-4257-B339-08D91A1C3C0A}"/>
    <cellStyle name="Comma 3 2 10 2 7" xfId="21407" xr:uid="{0A604E98-C8F6-49B3-A51F-37CB6CD3010D}"/>
    <cellStyle name="Comma 3 2 10 3" xfId="2423" xr:uid="{26E8B6A6-E3C9-4101-A28B-7E08591F3569}"/>
    <cellStyle name="Comma 3 2 10 3 2" xfId="17023" xr:uid="{689CD717-1658-4F0C-ADBA-8B286B607162}"/>
    <cellStyle name="Comma 3 2 10 3 2 2" xfId="53531" xr:uid="{95C9BB75-E7B6-4FA0-BB79-0782FE25ACAE}"/>
    <cellStyle name="Comma 3 2 10 3 2 3" xfId="35277" xr:uid="{AB65B145-3B8F-4A2B-BEFF-0F374E652B16}"/>
    <cellStyle name="Comma 3 2 10 3 3" xfId="13373" xr:uid="{B57DE579-A500-43E9-B660-5073BE7364AB}"/>
    <cellStyle name="Comma 3 2 10 3 3 2" xfId="49881" xr:uid="{15F4EE21-3FD9-495D-A1E4-B6A625D86B83}"/>
    <cellStyle name="Comma 3 2 10 3 3 3" xfId="31627" xr:uid="{D347A853-AA3D-4283-9943-DDD3AA1E13D1}"/>
    <cellStyle name="Comma 3 2 10 3 4" xfId="9723" xr:uid="{E9CC10CC-6B4C-424D-9619-AA70A65F106E}"/>
    <cellStyle name="Comma 3 2 10 3 4 2" xfId="46231" xr:uid="{F846A416-2262-4C35-A5FD-0BB113C00928}"/>
    <cellStyle name="Comma 3 2 10 3 4 3" xfId="27977" xr:uid="{0CADE8E1-9C11-4F1A-A7CB-3019DB34E0C2}"/>
    <cellStyle name="Comma 3 2 10 3 5" xfId="6073" xr:uid="{1B3C2A82-9617-4079-81F3-967D2FA70DD9}"/>
    <cellStyle name="Comma 3 2 10 3 5 2" xfId="42581" xr:uid="{A98E870C-48F4-409B-8684-08F10769C989}"/>
    <cellStyle name="Comma 3 2 10 3 5 3" xfId="24327" xr:uid="{95824090-03C6-45FF-BD9B-86217EA94A30}"/>
    <cellStyle name="Comma 3 2 10 3 6" xfId="38931" xr:uid="{193C2C65-544E-4C15-A4C4-1A727A1BBC20}"/>
    <cellStyle name="Comma 3 2 10 3 7" xfId="20677" xr:uid="{C9E5FBC6-C3FB-4109-BB0F-9FA9AE842768}"/>
    <cellStyle name="Comma 3 2 10 4" xfId="1693" xr:uid="{63797440-B5AF-4310-B14F-667E0672A80D}"/>
    <cellStyle name="Comma 3 2 10 4 2" xfId="16293" xr:uid="{9B4ABE54-41D2-4128-A05E-2DB75ADE55F0}"/>
    <cellStyle name="Comma 3 2 10 4 2 2" xfId="52801" xr:uid="{E00EB251-3172-4E69-927B-F0C0BA55E2F3}"/>
    <cellStyle name="Comma 3 2 10 4 2 3" xfId="34547" xr:uid="{FCE5F633-AAB7-4D22-9982-97C38956A0A4}"/>
    <cellStyle name="Comma 3 2 10 4 3" xfId="12643" xr:uid="{B54BEB94-7F7A-404E-95F2-9C5873DCCB4F}"/>
    <cellStyle name="Comma 3 2 10 4 3 2" xfId="49151" xr:uid="{1930EE4F-284C-425C-AA7F-9882DF2A26E4}"/>
    <cellStyle name="Comma 3 2 10 4 3 3" xfId="30897" xr:uid="{76D380A3-7FBF-41A2-83E5-A0E5EC34125D}"/>
    <cellStyle name="Comma 3 2 10 4 4" xfId="8993" xr:uid="{4385869B-D689-4F0A-B2E4-113779209FB7}"/>
    <cellStyle name="Comma 3 2 10 4 4 2" xfId="45501" xr:uid="{C06D5D52-9840-4F3D-96C6-78E688555BA9}"/>
    <cellStyle name="Comma 3 2 10 4 4 3" xfId="27247" xr:uid="{E05EE402-E743-480A-95B0-1D5485D3C619}"/>
    <cellStyle name="Comma 3 2 10 4 5" xfId="5343" xr:uid="{1A7041D2-B961-4B07-A1FC-BF0B640B639E}"/>
    <cellStyle name="Comma 3 2 10 4 5 2" xfId="41851" xr:uid="{EC087A88-D35B-4D71-9F77-75ADD6EFC6F3}"/>
    <cellStyle name="Comma 3 2 10 4 5 3" xfId="23597" xr:uid="{4FBD46E2-5F49-4DA7-84EA-8D4B9E1B9E2E}"/>
    <cellStyle name="Comma 3 2 10 4 6" xfId="38201" xr:uid="{34762257-2A5A-4E24-8CD6-D3051774FC02}"/>
    <cellStyle name="Comma 3 2 10 4 7" xfId="19947" xr:uid="{322F63DE-AED3-449D-842F-E4C72EEDEB0C}"/>
    <cellStyle name="Comma 3 2 10 5" xfId="963" xr:uid="{45732D42-EDFA-45AB-9462-83FCF8B705A6}"/>
    <cellStyle name="Comma 3 2 10 5 2" xfId="15563" xr:uid="{0AEA89E3-B046-42E2-858D-96AEDA0246E5}"/>
    <cellStyle name="Comma 3 2 10 5 2 2" xfId="52071" xr:uid="{90BDB437-B8AE-489D-80F2-2E850A3075F0}"/>
    <cellStyle name="Comma 3 2 10 5 2 3" xfId="33817" xr:uid="{3E142501-E1C5-4594-8E98-4C2507FBB6B3}"/>
    <cellStyle name="Comma 3 2 10 5 3" xfId="11913" xr:uid="{2A7B7074-D263-49F7-8523-BED99C5B0292}"/>
    <cellStyle name="Comma 3 2 10 5 3 2" xfId="48421" xr:uid="{8706E90D-558D-46CC-8D30-2D9D64C06D31}"/>
    <cellStyle name="Comma 3 2 10 5 3 3" xfId="30167" xr:uid="{B9DBC4FE-D425-484D-9D45-3CD3A3A284D6}"/>
    <cellStyle name="Comma 3 2 10 5 4" xfId="8263" xr:uid="{352006D8-8DCA-4858-86BB-6C3DFECC6DD5}"/>
    <cellStyle name="Comma 3 2 10 5 4 2" xfId="44771" xr:uid="{1FAB060A-2603-442A-ACDC-F99A0179E89C}"/>
    <cellStyle name="Comma 3 2 10 5 4 3" xfId="26517" xr:uid="{572E7195-D36D-4030-BEB8-D76FDB977BCA}"/>
    <cellStyle name="Comma 3 2 10 5 5" xfId="4613" xr:uid="{2C3ECF61-D6E2-4E69-AB97-6FC71A711AD2}"/>
    <cellStyle name="Comma 3 2 10 5 5 2" xfId="41121" xr:uid="{7CF1FE2C-7E3D-4731-A8E3-B3EA1A8D9BA9}"/>
    <cellStyle name="Comma 3 2 10 5 5 3" xfId="22867" xr:uid="{2156710D-59F9-4503-8B28-0D49671D7EBE}"/>
    <cellStyle name="Comma 3 2 10 5 6" xfId="37471" xr:uid="{E6F0BA66-2479-4E50-8054-446284F14F28}"/>
    <cellStyle name="Comma 3 2 10 5 7" xfId="19217" xr:uid="{A3669E73-ED8A-465C-A902-DB80136D160E}"/>
    <cellStyle name="Comma 3 2 10 6" xfId="14833" xr:uid="{2CC20EE5-2865-426F-AAD3-B29E1EB47872}"/>
    <cellStyle name="Comma 3 2 10 6 2" xfId="51341" xr:uid="{D6AE3158-4139-4699-BC8C-A7D506F2312B}"/>
    <cellStyle name="Comma 3 2 10 6 3" xfId="33087" xr:uid="{7569DDF7-7BF6-4984-A7C2-C64CA6326E8A}"/>
    <cellStyle name="Comma 3 2 10 7" xfId="11183" xr:uid="{8FADA804-02BF-4090-B1AB-16C3504C8CF6}"/>
    <cellStyle name="Comma 3 2 10 7 2" xfId="47691" xr:uid="{5302A80E-6F6D-4C8E-9CC6-BA0279ED2297}"/>
    <cellStyle name="Comma 3 2 10 7 3" xfId="29437" xr:uid="{F4ADB511-CDF5-4B6D-A715-62932DE6DEBA}"/>
    <cellStyle name="Comma 3 2 10 8" xfId="7533" xr:uid="{FBDA3EE1-4038-4D26-AF6E-135582D09834}"/>
    <cellStyle name="Comma 3 2 10 8 2" xfId="44041" xr:uid="{492D423A-1C2B-451C-949B-8AA157F93B44}"/>
    <cellStyle name="Comma 3 2 10 8 3" xfId="25787" xr:uid="{85B1F0D2-BBA6-4E75-8761-F8879E5D67B3}"/>
    <cellStyle name="Comma 3 2 10 9" xfId="3883" xr:uid="{C338093B-5D9F-4E34-8AA6-BB0514232DC0}"/>
    <cellStyle name="Comma 3 2 10 9 2" xfId="40391" xr:uid="{C2528CF1-6831-481B-8408-CD2269715FD1}"/>
    <cellStyle name="Comma 3 2 10 9 3" xfId="22137" xr:uid="{C96E6D18-69D2-4C9E-BA69-7CEFE447CE2A}"/>
    <cellStyle name="Comma 3 2 11" xfId="129" xr:uid="{9E5FA635-49F7-4319-A4F6-8C107354DB4C}"/>
    <cellStyle name="Comma 3 2 11 10" xfId="36637" xr:uid="{20376EF7-8DA9-41F9-B5AB-60B3869A606E}"/>
    <cellStyle name="Comma 3 2 11 11" xfId="18383" xr:uid="{84996DED-37A7-4F78-8388-6105AF0E7FF0}"/>
    <cellStyle name="Comma 3 2 11 2" xfId="3049" xr:uid="{47263D3D-BC88-4643-B3D6-324383E8D826}"/>
    <cellStyle name="Comma 3 2 11 2 2" xfId="17649" xr:uid="{097FE33D-8D84-4F7E-8235-50E9506ACBE0}"/>
    <cellStyle name="Comma 3 2 11 2 2 2" xfId="54157" xr:uid="{9D058B0B-52D9-4316-8526-8C33E321DE4D}"/>
    <cellStyle name="Comma 3 2 11 2 2 3" xfId="35903" xr:uid="{37CC34C4-64CF-4275-9491-37FCA7C41F97}"/>
    <cellStyle name="Comma 3 2 11 2 3" xfId="13999" xr:uid="{71566E67-8EC4-4B17-BBDA-9E70CC281A3D}"/>
    <cellStyle name="Comma 3 2 11 2 3 2" xfId="50507" xr:uid="{D35CAFC9-4E0B-434A-B045-881032760ED1}"/>
    <cellStyle name="Comma 3 2 11 2 3 3" xfId="32253" xr:uid="{B9ABDE1B-FD6F-4925-8D42-91E466A4D362}"/>
    <cellStyle name="Comma 3 2 11 2 4" xfId="10349" xr:uid="{0ECA39B0-F7EE-4F35-B554-EA479D2F2AD7}"/>
    <cellStyle name="Comma 3 2 11 2 4 2" xfId="46857" xr:uid="{E3C1413A-D5D5-4817-AAC1-0F1D0FCA5CEB}"/>
    <cellStyle name="Comma 3 2 11 2 4 3" xfId="28603" xr:uid="{C7068F31-13B3-48B2-873F-9229A9CCE453}"/>
    <cellStyle name="Comma 3 2 11 2 5" xfId="6699" xr:uid="{CDC77308-908C-45A7-BC21-88E9F9572C8D}"/>
    <cellStyle name="Comma 3 2 11 2 5 2" xfId="43207" xr:uid="{0500E038-2E38-48A6-B609-810DCA5318CE}"/>
    <cellStyle name="Comma 3 2 11 2 5 3" xfId="24953" xr:uid="{983D6194-F52F-4C5F-8671-B65FC8CBB8D1}"/>
    <cellStyle name="Comma 3 2 11 2 6" xfId="39557" xr:uid="{50603A8C-B8BD-4420-9E75-46B48DD567E3}"/>
    <cellStyle name="Comma 3 2 11 2 7" xfId="21303" xr:uid="{CCF0D204-452F-4FA9-8B35-E92B5F65F79C}"/>
    <cellStyle name="Comma 3 2 11 3" xfId="2319" xr:uid="{6161E01C-43E3-4097-8FFD-9AD023D052EC}"/>
    <cellStyle name="Comma 3 2 11 3 2" xfId="16919" xr:uid="{75146B67-37CF-47B3-BF51-BF1BD787A97D}"/>
    <cellStyle name="Comma 3 2 11 3 2 2" xfId="53427" xr:uid="{7BFC2448-54D3-49C2-B402-E01FF4B29B53}"/>
    <cellStyle name="Comma 3 2 11 3 2 3" xfId="35173" xr:uid="{7EE34BF5-DE85-48EE-AA8D-ECB28007C072}"/>
    <cellStyle name="Comma 3 2 11 3 3" xfId="13269" xr:uid="{7E329B67-197C-4FDB-B062-F0E8FEA66575}"/>
    <cellStyle name="Comma 3 2 11 3 3 2" xfId="49777" xr:uid="{6C9910F8-5B39-4612-A74A-52DAF1CA6ECF}"/>
    <cellStyle name="Comma 3 2 11 3 3 3" xfId="31523" xr:uid="{DE0AEB66-B211-4244-BDB8-317F0C046955}"/>
    <cellStyle name="Comma 3 2 11 3 4" xfId="9619" xr:uid="{FB838EE2-9E6C-4F11-9046-F6FFDB7C293B}"/>
    <cellStyle name="Comma 3 2 11 3 4 2" xfId="46127" xr:uid="{238963F2-D1E1-4809-AEF4-CCC9F4CFDD94}"/>
    <cellStyle name="Comma 3 2 11 3 4 3" xfId="27873" xr:uid="{8BD7E3AC-5160-4A85-A933-29491AC6E514}"/>
    <cellStyle name="Comma 3 2 11 3 5" xfId="5969" xr:uid="{424F3E9D-9241-4AD3-95BB-6DBA1BB51239}"/>
    <cellStyle name="Comma 3 2 11 3 5 2" xfId="42477" xr:uid="{E06B8031-5CE1-416A-90FD-789071F4EB0F}"/>
    <cellStyle name="Comma 3 2 11 3 5 3" xfId="24223" xr:uid="{134136CE-6286-4066-8A2B-976DF21A0230}"/>
    <cellStyle name="Comma 3 2 11 3 6" xfId="38827" xr:uid="{D39E8D46-E46B-4B3A-AEA4-33D4D77DA596}"/>
    <cellStyle name="Comma 3 2 11 3 7" xfId="20573" xr:uid="{6B6CA292-EE80-418E-8209-E5F10679F221}"/>
    <cellStyle name="Comma 3 2 11 4" xfId="1589" xr:uid="{6948939C-7EB0-4843-978D-775086362F18}"/>
    <cellStyle name="Comma 3 2 11 4 2" xfId="16189" xr:uid="{AE100436-57EC-4CD5-8501-CCAB9716C4E6}"/>
    <cellStyle name="Comma 3 2 11 4 2 2" xfId="52697" xr:uid="{AEB1CF06-7A7C-46FE-84D6-F40589865D86}"/>
    <cellStyle name="Comma 3 2 11 4 2 3" xfId="34443" xr:uid="{7DDB1663-D8BF-4772-BFE7-DD4488412F2A}"/>
    <cellStyle name="Comma 3 2 11 4 3" xfId="12539" xr:uid="{AE1F6481-732D-43A1-A72C-943E2CD8607F}"/>
    <cellStyle name="Comma 3 2 11 4 3 2" xfId="49047" xr:uid="{A239C859-89D8-4703-9775-3874C0A091B3}"/>
    <cellStyle name="Comma 3 2 11 4 3 3" xfId="30793" xr:uid="{2AEA7C51-755A-4C35-8BDE-0FA7BF7C3BF6}"/>
    <cellStyle name="Comma 3 2 11 4 4" xfId="8889" xr:uid="{6A7CB442-03E9-411D-80E0-A6C2F277BA79}"/>
    <cellStyle name="Comma 3 2 11 4 4 2" xfId="45397" xr:uid="{45C83CC0-5ADC-43B1-8628-E6AD353C6A7E}"/>
    <cellStyle name="Comma 3 2 11 4 4 3" xfId="27143" xr:uid="{4455CAC1-294B-4029-9F61-E7AEBD655B2F}"/>
    <cellStyle name="Comma 3 2 11 4 5" xfId="5239" xr:uid="{7707C0B9-B3C8-4DE2-92F0-8C5C162D75FB}"/>
    <cellStyle name="Comma 3 2 11 4 5 2" xfId="41747" xr:uid="{D499E9CF-44ED-4C69-9B29-DC710006FDDA}"/>
    <cellStyle name="Comma 3 2 11 4 5 3" xfId="23493" xr:uid="{BAE55DA1-76E3-43F7-8962-C7547E42BA96}"/>
    <cellStyle name="Comma 3 2 11 4 6" xfId="38097" xr:uid="{D3088407-64DB-4A2E-8162-704B5ED3DB8A}"/>
    <cellStyle name="Comma 3 2 11 4 7" xfId="19843" xr:uid="{21CD4482-B07F-4D5E-A5AB-362C487746EC}"/>
    <cellStyle name="Comma 3 2 11 5" xfId="859" xr:uid="{9F0FACCF-8E67-48D3-9358-4FC45564FE46}"/>
    <cellStyle name="Comma 3 2 11 5 2" xfId="15459" xr:uid="{E257C63E-D852-4E55-9431-4ED45BCD9CA0}"/>
    <cellStyle name="Comma 3 2 11 5 2 2" xfId="51967" xr:uid="{45B9D5E0-27EC-4A4C-8562-DA3874AA0C10}"/>
    <cellStyle name="Comma 3 2 11 5 2 3" xfId="33713" xr:uid="{515E5B3A-DD5D-4755-B13F-7B74C4E24368}"/>
    <cellStyle name="Comma 3 2 11 5 3" xfId="11809" xr:uid="{EAF15AA3-7A5B-495F-8FE4-45FD7B3F9C8B}"/>
    <cellStyle name="Comma 3 2 11 5 3 2" xfId="48317" xr:uid="{51973B78-FB66-4431-BFB8-B7010A689231}"/>
    <cellStyle name="Comma 3 2 11 5 3 3" xfId="30063" xr:uid="{7FF0CFFC-0E2C-4B7D-82DA-1F48E7C4AD6A}"/>
    <cellStyle name="Comma 3 2 11 5 4" xfId="8159" xr:uid="{AE7064BD-1A10-42C5-ACAA-BE9B93FEBCD1}"/>
    <cellStyle name="Comma 3 2 11 5 4 2" xfId="44667" xr:uid="{DFF3B042-2252-4300-85F0-A3176DC00475}"/>
    <cellStyle name="Comma 3 2 11 5 4 3" xfId="26413" xr:uid="{A3AF9A98-5054-48E4-B985-887BBAA30970}"/>
    <cellStyle name="Comma 3 2 11 5 5" xfId="4509" xr:uid="{B9B1727E-33C1-43BA-B0E0-6CDE35AB3760}"/>
    <cellStyle name="Comma 3 2 11 5 5 2" xfId="41017" xr:uid="{1FD6AE8D-414A-4810-B97A-86AAF4ADA97E}"/>
    <cellStyle name="Comma 3 2 11 5 5 3" xfId="22763" xr:uid="{7D6C1828-0A1F-4768-B97D-49BC3A08BAD1}"/>
    <cellStyle name="Comma 3 2 11 5 6" xfId="37367" xr:uid="{FF940702-EB3A-4AAB-AB95-DD70B1BC1169}"/>
    <cellStyle name="Comma 3 2 11 5 7" xfId="19113" xr:uid="{5E99661F-1EA9-4A79-A023-D2A3E6D91FC9}"/>
    <cellStyle name="Comma 3 2 11 6" xfId="14729" xr:uid="{D7CA84EB-3DB3-47C2-827E-AF23C3303356}"/>
    <cellStyle name="Comma 3 2 11 6 2" xfId="51237" xr:uid="{6EEE37FF-50AC-41C5-9692-206560E03AC0}"/>
    <cellStyle name="Comma 3 2 11 6 3" xfId="32983" xr:uid="{FCCB985A-874A-47BC-88F3-EC6571002430}"/>
    <cellStyle name="Comma 3 2 11 7" xfId="11079" xr:uid="{B58FB690-F825-4430-856A-2D7AA1A23576}"/>
    <cellStyle name="Comma 3 2 11 7 2" xfId="47587" xr:uid="{68C5B516-D5A9-492F-90B8-3823F3690829}"/>
    <cellStyle name="Comma 3 2 11 7 3" xfId="29333" xr:uid="{35954BE7-88B7-4787-9778-D127B44DC60A}"/>
    <cellStyle name="Comma 3 2 11 8" xfId="7429" xr:uid="{1A632FAE-DC89-45D1-BDF0-60D0E6FE44BB}"/>
    <cellStyle name="Comma 3 2 11 8 2" xfId="43937" xr:uid="{5D94DED6-5C2D-4E8F-8FC0-B4D31161AF38}"/>
    <cellStyle name="Comma 3 2 11 8 3" xfId="25683" xr:uid="{41A89BBC-BDD2-43FF-B665-BE628CBD44B5}"/>
    <cellStyle name="Comma 3 2 11 9" xfId="3779" xr:uid="{F2777D90-3849-46FC-B888-46F884D80829}"/>
    <cellStyle name="Comma 3 2 11 9 2" xfId="40287" xr:uid="{D5A139D7-B5DB-4D7A-BEE2-F75C4C510F7D}"/>
    <cellStyle name="Comma 3 2 11 9 3" xfId="22033" xr:uid="{1E5B7A1D-A4E5-4176-B82E-179F92944251}"/>
    <cellStyle name="Comma 3 2 12" xfId="2945" xr:uid="{30A6C06F-37BD-45FA-B6C1-EDB28BD52998}"/>
    <cellStyle name="Comma 3 2 12 2" xfId="17545" xr:uid="{84E400E6-7D03-47C0-BBFE-77A5085852F9}"/>
    <cellStyle name="Comma 3 2 12 2 2" xfId="54053" xr:uid="{B0173056-0DE1-4878-8CA1-A09AF4E5CF94}"/>
    <cellStyle name="Comma 3 2 12 2 3" xfId="35799" xr:uid="{65B30F75-2B2C-4752-8BAE-EEADFC52D0E2}"/>
    <cellStyle name="Comma 3 2 12 3" xfId="13895" xr:uid="{A0ED80FF-B83D-42DB-BB6D-8A9905FA4108}"/>
    <cellStyle name="Comma 3 2 12 3 2" xfId="50403" xr:uid="{0107567C-9482-4E94-B7E9-2551F96C369F}"/>
    <cellStyle name="Comma 3 2 12 3 3" xfId="32149" xr:uid="{0865AAC7-9F6F-44D1-80D6-2F595C79844A}"/>
    <cellStyle name="Comma 3 2 12 4" xfId="10245" xr:uid="{66A34207-D449-47D8-B8FC-62DCBB4B4CF0}"/>
    <cellStyle name="Comma 3 2 12 4 2" xfId="46753" xr:uid="{B07A559A-7B01-4EAE-A216-6E080FD82F5B}"/>
    <cellStyle name="Comma 3 2 12 4 3" xfId="28499" xr:uid="{B4CEE27B-0A8C-48DC-8BEC-7BEB7B21FE33}"/>
    <cellStyle name="Comma 3 2 12 5" xfId="6595" xr:uid="{3F13D3D6-65AB-49DF-A571-C3F53B688EBA}"/>
    <cellStyle name="Comma 3 2 12 5 2" xfId="43103" xr:uid="{23E0C04C-C183-4DE9-81CC-5F327C2E00C9}"/>
    <cellStyle name="Comma 3 2 12 5 3" xfId="24849" xr:uid="{8660EF7E-0B1A-4BDA-8F0B-5D5AFD0DD806}"/>
    <cellStyle name="Comma 3 2 12 6" xfId="39453" xr:uid="{5E67F71A-E7ED-4DA4-A2A2-9079BE02E493}"/>
    <cellStyle name="Comma 3 2 12 7" xfId="21199" xr:uid="{9282D12E-5494-4C36-9955-CE6EE5354BBF}"/>
    <cellStyle name="Comma 3 2 13" xfId="2215" xr:uid="{8D34F9EE-5363-4169-B323-D7049EF368E8}"/>
    <cellStyle name="Comma 3 2 13 2" xfId="16815" xr:uid="{AECB456A-93BF-44BE-A6F0-520468808A9A}"/>
    <cellStyle name="Comma 3 2 13 2 2" xfId="53323" xr:uid="{57055128-B3F9-42EE-AEC5-C4EF7CE9E781}"/>
    <cellStyle name="Comma 3 2 13 2 3" xfId="35069" xr:uid="{96FAAAA7-E36D-4028-A9BC-6BD98E9098F4}"/>
    <cellStyle name="Comma 3 2 13 3" xfId="13165" xr:uid="{EB9CBB9F-7621-4750-9812-B07FB05996E8}"/>
    <cellStyle name="Comma 3 2 13 3 2" xfId="49673" xr:uid="{2C794096-DD7E-42B3-91EA-0F06BCF4D25B}"/>
    <cellStyle name="Comma 3 2 13 3 3" xfId="31419" xr:uid="{B930B91D-814C-4380-AB7B-20E04B0E0401}"/>
    <cellStyle name="Comma 3 2 13 4" xfId="9515" xr:uid="{572B274B-A07C-4D8E-8794-A4E452531E53}"/>
    <cellStyle name="Comma 3 2 13 4 2" xfId="46023" xr:uid="{948D5F75-20A8-4343-A204-F10BC1F2341D}"/>
    <cellStyle name="Comma 3 2 13 4 3" xfId="27769" xr:uid="{758176D1-F4C2-45B6-A698-F8B0F00EAA8F}"/>
    <cellStyle name="Comma 3 2 13 5" xfId="5865" xr:uid="{75EC147A-573F-4C4D-8275-42F4F00C2167}"/>
    <cellStyle name="Comma 3 2 13 5 2" xfId="42373" xr:uid="{D9AE6EEE-C575-43B9-9224-D8EC4568D363}"/>
    <cellStyle name="Comma 3 2 13 5 3" xfId="24119" xr:uid="{B2A83E7A-943A-4D80-9CDE-47727035166C}"/>
    <cellStyle name="Comma 3 2 13 6" xfId="38723" xr:uid="{B2008C7A-C398-4B06-B254-812D816A7812}"/>
    <cellStyle name="Comma 3 2 13 7" xfId="20469" xr:uid="{29A03DF7-0037-49D1-9F6D-2CA4ABD4B993}"/>
    <cellStyle name="Comma 3 2 14" xfId="1485" xr:uid="{5942519C-3CD8-47B6-AAED-3A391278FEB2}"/>
    <cellStyle name="Comma 3 2 14 2" xfId="16085" xr:uid="{EE2D179A-FFA6-40EC-A508-C457BD44F4E8}"/>
    <cellStyle name="Comma 3 2 14 2 2" xfId="52593" xr:uid="{D5D9F4F7-762B-404A-898B-C28659AA531E}"/>
    <cellStyle name="Comma 3 2 14 2 3" xfId="34339" xr:uid="{2CCF17FF-A082-4609-B0D8-17F596DAE2A8}"/>
    <cellStyle name="Comma 3 2 14 3" xfId="12435" xr:uid="{0B6AE604-25DD-4101-8354-98CE944E6282}"/>
    <cellStyle name="Comma 3 2 14 3 2" xfId="48943" xr:uid="{6353D9A7-74CB-41AE-B644-A0DFF9AFDD7F}"/>
    <cellStyle name="Comma 3 2 14 3 3" xfId="30689" xr:uid="{822E43E4-4AB8-4EC2-BA19-C37082CE444C}"/>
    <cellStyle name="Comma 3 2 14 4" xfId="8785" xr:uid="{64CED301-C4C4-4B62-A7C2-37E58DEA60A2}"/>
    <cellStyle name="Comma 3 2 14 4 2" xfId="45293" xr:uid="{1964051E-525C-4148-9E2E-37397FDBC50E}"/>
    <cellStyle name="Comma 3 2 14 4 3" xfId="27039" xr:uid="{E93529B6-A2C6-4E64-A695-74D765D6AA18}"/>
    <cellStyle name="Comma 3 2 14 5" xfId="5135" xr:uid="{D75122BB-0CFB-477F-80F6-8AE3B1D407FE}"/>
    <cellStyle name="Comma 3 2 14 5 2" xfId="41643" xr:uid="{3112F496-EC7C-4C5B-8E3C-CF8430090E90}"/>
    <cellStyle name="Comma 3 2 14 5 3" xfId="23389" xr:uid="{F0897C8A-2606-4943-99F7-5EF1D01A1902}"/>
    <cellStyle name="Comma 3 2 14 6" xfId="37993" xr:uid="{05341552-08DF-45B3-82A0-8A2C10CE2017}"/>
    <cellStyle name="Comma 3 2 14 7" xfId="19739" xr:uid="{C36F4802-8F6C-4E40-A634-F1FE652A8A90}"/>
    <cellStyle name="Comma 3 2 15" xfId="755" xr:uid="{400BE70D-AC60-4AA7-A7C0-BDBCF9E7E856}"/>
    <cellStyle name="Comma 3 2 15 2" xfId="15355" xr:uid="{AF2E23A7-6755-419E-B842-6D6A6CEA1E82}"/>
    <cellStyle name="Comma 3 2 15 2 2" xfId="51863" xr:uid="{02A29023-E753-49BD-881B-23059014B2DE}"/>
    <cellStyle name="Comma 3 2 15 2 3" xfId="33609" xr:uid="{56E4A7C6-8BB9-46D2-84B8-E4B08335F7E1}"/>
    <cellStyle name="Comma 3 2 15 3" xfId="11705" xr:uid="{700AF1F3-9F0B-41A0-97F0-D88A4899296B}"/>
    <cellStyle name="Comma 3 2 15 3 2" xfId="48213" xr:uid="{658113B1-E8F8-4671-BAC7-527EE053C8A6}"/>
    <cellStyle name="Comma 3 2 15 3 3" xfId="29959" xr:uid="{5B1A0E80-27D8-416C-B6A0-97FA4252255B}"/>
    <cellStyle name="Comma 3 2 15 4" xfId="8055" xr:uid="{8EB0EA75-0867-4ABB-AA29-CBBD44E0806C}"/>
    <cellStyle name="Comma 3 2 15 4 2" xfId="44563" xr:uid="{F2543F4A-A5B8-4F7F-80D0-B5F5DFBD7CB1}"/>
    <cellStyle name="Comma 3 2 15 4 3" xfId="26309" xr:uid="{6B14C920-8A3C-414F-8B23-61698E5DF455}"/>
    <cellStyle name="Comma 3 2 15 5" xfId="4405" xr:uid="{23352387-F2B8-4BAA-9724-377291DDB52F}"/>
    <cellStyle name="Comma 3 2 15 5 2" xfId="40913" xr:uid="{2B42D7C1-95F2-4460-B668-E01B8A9EFE88}"/>
    <cellStyle name="Comma 3 2 15 5 3" xfId="22659" xr:uid="{27BAB7A1-49FF-4CA9-A235-AD4FC3C46190}"/>
    <cellStyle name="Comma 3 2 15 6" xfId="37263" xr:uid="{921FB6DD-1274-4142-AA77-5F7C7DA0E48B}"/>
    <cellStyle name="Comma 3 2 15 7" xfId="19009" xr:uid="{8850FDDF-9004-4715-A58D-46CFA70C7471}"/>
    <cellStyle name="Comma 3 2 16" xfId="14625" xr:uid="{19C862CC-35C5-4D76-AB17-BFCA15E90FFD}"/>
    <cellStyle name="Comma 3 2 16 2" xfId="51133" xr:uid="{20D980FB-E91D-4834-A56A-91D14B0773F9}"/>
    <cellStyle name="Comma 3 2 16 3" xfId="32879" xr:uid="{AEF8EF13-B681-4904-BBE8-8096E1BDDD85}"/>
    <cellStyle name="Comma 3 2 17" xfId="10975" xr:uid="{4C102A9E-B207-4F98-8EEC-3B06BC1DBD93}"/>
    <cellStyle name="Comma 3 2 17 2" xfId="47483" xr:uid="{2B890AC5-54B1-41F7-9B16-553D03746A23}"/>
    <cellStyle name="Comma 3 2 17 3" xfId="29229" xr:uid="{268291D9-9FC0-498B-9698-0F83A92428E1}"/>
    <cellStyle name="Comma 3 2 18" xfId="7325" xr:uid="{BCFD669C-BE8F-494A-9427-F59EE23D0F90}"/>
    <cellStyle name="Comma 3 2 18 2" xfId="43833" xr:uid="{FEC24496-B200-45D2-BD34-5E9B6083FB58}"/>
    <cellStyle name="Comma 3 2 18 3" xfId="25579" xr:uid="{0C3A3FEA-BEDE-4855-BA50-D4AAD5F25088}"/>
    <cellStyle name="Comma 3 2 19" xfId="3675" xr:uid="{D52F01D7-1E52-438F-902E-01D2DD5A78B3}"/>
    <cellStyle name="Comma 3 2 19 2" xfId="40183" xr:uid="{8B2CC79E-21F2-40E9-B8F2-34B5DAE2A1E3}"/>
    <cellStyle name="Comma 3 2 19 3" xfId="21929" xr:uid="{E416A4B4-E1F2-488D-855F-4750A06E34C1}"/>
    <cellStyle name="Comma 3 2 2" xfId="21" xr:uid="{00000000-0005-0000-0000-00000B000000}"/>
    <cellStyle name="Comma 3 2 2 10" xfId="137" xr:uid="{E5B8CD2C-65C1-42D7-8ACF-DB01938D7954}"/>
    <cellStyle name="Comma 3 2 2 10 10" xfId="36645" xr:uid="{679C56EF-0841-439E-99BB-826D76F681EB}"/>
    <cellStyle name="Comma 3 2 2 10 11" xfId="18391" xr:uid="{B2C2FC59-FFFF-47BF-B25E-A415E4AED0A6}"/>
    <cellStyle name="Comma 3 2 2 10 2" xfId="3057" xr:uid="{CA752685-1BF5-4F43-8186-8ECB27B675E1}"/>
    <cellStyle name="Comma 3 2 2 10 2 2" xfId="17657" xr:uid="{C5A1046A-CA06-40E6-8187-3FA6909E1C86}"/>
    <cellStyle name="Comma 3 2 2 10 2 2 2" xfId="54165" xr:uid="{744FE20A-FE7D-4B1A-B1AA-D9E9EF649E5F}"/>
    <cellStyle name="Comma 3 2 2 10 2 2 3" xfId="35911" xr:uid="{53BF4472-E004-4E9D-B5AF-66BF9C27032C}"/>
    <cellStyle name="Comma 3 2 2 10 2 3" xfId="14007" xr:uid="{E663FDE1-0A0C-4247-BDC9-46CF5F62881D}"/>
    <cellStyle name="Comma 3 2 2 10 2 3 2" xfId="50515" xr:uid="{665662B1-EB46-4027-892E-4A2847256B36}"/>
    <cellStyle name="Comma 3 2 2 10 2 3 3" xfId="32261" xr:uid="{198DCC6E-5F60-47D8-8C80-A20214E3D57F}"/>
    <cellStyle name="Comma 3 2 2 10 2 4" xfId="10357" xr:uid="{1CDAE0E2-7A44-4466-9D62-30043234F48A}"/>
    <cellStyle name="Comma 3 2 2 10 2 4 2" xfId="46865" xr:uid="{6C012DF4-8CF8-4C24-BC9A-87DFB69804A5}"/>
    <cellStyle name="Comma 3 2 2 10 2 4 3" xfId="28611" xr:uid="{07CEA9E1-91F9-4B0B-8155-1113CFDFA8D4}"/>
    <cellStyle name="Comma 3 2 2 10 2 5" xfId="6707" xr:uid="{34876E98-F55C-4AA9-9CFE-1039F81583F7}"/>
    <cellStyle name="Comma 3 2 2 10 2 5 2" xfId="43215" xr:uid="{38DA1910-AFFD-4058-9059-131EED019E1F}"/>
    <cellStyle name="Comma 3 2 2 10 2 5 3" xfId="24961" xr:uid="{BF3FCDF9-FD26-46FC-8DD0-F1FAE41C5480}"/>
    <cellStyle name="Comma 3 2 2 10 2 6" xfId="39565" xr:uid="{BE5006B4-B53D-41D1-9321-2A08BBEFC325}"/>
    <cellStyle name="Comma 3 2 2 10 2 7" xfId="21311" xr:uid="{52448B67-5E8A-464E-93BA-4C71FC15E784}"/>
    <cellStyle name="Comma 3 2 2 10 3" xfId="2327" xr:uid="{11543D34-0524-4427-A80F-95D325F65B8D}"/>
    <cellStyle name="Comma 3 2 2 10 3 2" xfId="16927" xr:uid="{212D91B7-AB2D-41D7-AE43-F683AEC87A02}"/>
    <cellStyle name="Comma 3 2 2 10 3 2 2" xfId="53435" xr:uid="{ADF7FA96-DDBC-4193-844E-705390DC316D}"/>
    <cellStyle name="Comma 3 2 2 10 3 2 3" xfId="35181" xr:uid="{9647BFBB-BF70-48CE-8A21-73B92666D7FC}"/>
    <cellStyle name="Comma 3 2 2 10 3 3" xfId="13277" xr:uid="{CBA0C033-4B87-4F65-AC55-97CAFBFCD6AE}"/>
    <cellStyle name="Comma 3 2 2 10 3 3 2" xfId="49785" xr:uid="{0B97C371-C831-4FE3-8358-96FF28BF143A}"/>
    <cellStyle name="Comma 3 2 2 10 3 3 3" xfId="31531" xr:uid="{F1027639-ACC5-4D14-B5FB-7B41287125AD}"/>
    <cellStyle name="Comma 3 2 2 10 3 4" xfId="9627" xr:uid="{BE3F1291-2B8A-4890-9586-8A20A4E20620}"/>
    <cellStyle name="Comma 3 2 2 10 3 4 2" xfId="46135" xr:uid="{7B05CCA7-761F-4381-BA53-F42BB007CFD9}"/>
    <cellStyle name="Comma 3 2 2 10 3 4 3" xfId="27881" xr:uid="{DBC93D62-B206-4A1E-8A10-BAB49600FCD4}"/>
    <cellStyle name="Comma 3 2 2 10 3 5" xfId="5977" xr:uid="{383FE1F6-FCD1-4ADC-BA13-3D1B5A3B7E29}"/>
    <cellStyle name="Comma 3 2 2 10 3 5 2" xfId="42485" xr:uid="{79423ECB-8628-4F92-812D-8C57050C7B95}"/>
    <cellStyle name="Comma 3 2 2 10 3 5 3" xfId="24231" xr:uid="{6515074B-B0B0-4C02-BEA7-51588DC27E2F}"/>
    <cellStyle name="Comma 3 2 2 10 3 6" xfId="38835" xr:uid="{BD3289EE-B140-4A79-B5FD-AD9EF9AE37C8}"/>
    <cellStyle name="Comma 3 2 2 10 3 7" xfId="20581" xr:uid="{22F80784-503D-4F2B-9014-A04217A5CF3D}"/>
    <cellStyle name="Comma 3 2 2 10 4" xfId="1597" xr:uid="{89A558AC-C8D6-4BBA-843C-4CA6F148E45E}"/>
    <cellStyle name="Comma 3 2 2 10 4 2" xfId="16197" xr:uid="{B2B01089-D3D5-4B47-B925-9A9535439D5F}"/>
    <cellStyle name="Comma 3 2 2 10 4 2 2" xfId="52705" xr:uid="{83A643EB-CE0D-4B4D-B3A7-9371D6A78001}"/>
    <cellStyle name="Comma 3 2 2 10 4 2 3" xfId="34451" xr:uid="{D2F2A23F-80EA-47A5-934E-B75B258447A6}"/>
    <cellStyle name="Comma 3 2 2 10 4 3" xfId="12547" xr:uid="{0CB6F245-A7B0-4EE2-8C3A-0EDF5DB9640A}"/>
    <cellStyle name="Comma 3 2 2 10 4 3 2" xfId="49055" xr:uid="{830F416D-C03E-4BC8-AB4A-280D1F27F1E5}"/>
    <cellStyle name="Comma 3 2 2 10 4 3 3" xfId="30801" xr:uid="{6EA35CB1-6AC3-484B-B98A-D2920E23D740}"/>
    <cellStyle name="Comma 3 2 2 10 4 4" xfId="8897" xr:uid="{05EC9764-B565-4F4A-B175-774153D15355}"/>
    <cellStyle name="Comma 3 2 2 10 4 4 2" xfId="45405" xr:uid="{332EEB66-9672-40E3-AC0E-E59A3BCEB484}"/>
    <cellStyle name="Comma 3 2 2 10 4 4 3" xfId="27151" xr:uid="{E2CF4BD3-3E20-4AAD-B9E2-D14B28511248}"/>
    <cellStyle name="Comma 3 2 2 10 4 5" xfId="5247" xr:uid="{F0555B80-4342-4995-A60A-103862550678}"/>
    <cellStyle name="Comma 3 2 2 10 4 5 2" xfId="41755" xr:uid="{DC269BEA-BA6E-4E89-B8D9-2C3905EB9F69}"/>
    <cellStyle name="Comma 3 2 2 10 4 5 3" xfId="23501" xr:uid="{553BA3D5-1F21-4481-8671-035841E1621F}"/>
    <cellStyle name="Comma 3 2 2 10 4 6" xfId="38105" xr:uid="{F8343BFE-27DF-403E-86CE-3E2D73BCA27B}"/>
    <cellStyle name="Comma 3 2 2 10 4 7" xfId="19851" xr:uid="{581E4ACA-BC23-4933-90F9-5741CF2D6F7A}"/>
    <cellStyle name="Comma 3 2 2 10 5" xfId="867" xr:uid="{98468678-CC44-491C-A882-F68895F5EBE7}"/>
    <cellStyle name="Comma 3 2 2 10 5 2" xfId="15467" xr:uid="{E07998C1-5E77-4308-B5D8-A5A93B1074D8}"/>
    <cellStyle name="Comma 3 2 2 10 5 2 2" xfId="51975" xr:uid="{15BF0D1E-C0C4-4FE5-8E50-767B2C3F9E5F}"/>
    <cellStyle name="Comma 3 2 2 10 5 2 3" xfId="33721" xr:uid="{EF7AB0B5-8DB6-4818-AAB8-D69A09F5F77C}"/>
    <cellStyle name="Comma 3 2 2 10 5 3" xfId="11817" xr:uid="{5B6E243C-3648-4423-872B-94DE1AE86378}"/>
    <cellStyle name="Comma 3 2 2 10 5 3 2" xfId="48325" xr:uid="{015396A7-072F-41A7-8232-CEE7A7CFB4E0}"/>
    <cellStyle name="Comma 3 2 2 10 5 3 3" xfId="30071" xr:uid="{191ED81E-FB76-42FA-A06B-3726FC72AE8F}"/>
    <cellStyle name="Comma 3 2 2 10 5 4" xfId="8167" xr:uid="{B2ABFC61-1D76-47B6-A92D-111A628D35D0}"/>
    <cellStyle name="Comma 3 2 2 10 5 4 2" xfId="44675" xr:uid="{CCD01234-753B-47B0-B3BD-00EDB33A2EE2}"/>
    <cellStyle name="Comma 3 2 2 10 5 4 3" xfId="26421" xr:uid="{57854F9E-5D49-4501-A47F-1E91B3B321B7}"/>
    <cellStyle name="Comma 3 2 2 10 5 5" xfId="4517" xr:uid="{97CCBC22-4FBB-4482-9A04-65885BEE685F}"/>
    <cellStyle name="Comma 3 2 2 10 5 5 2" xfId="41025" xr:uid="{E9B6ACE8-E3FD-4796-B0EB-316B2C807538}"/>
    <cellStyle name="Comma 3 2 2 10 5 5 3" xfId="22771" xr:uid="{4599E9A2-ED00-4417-B824-72F0989CBAEE}"/>
    <cellStyle name="Comma 3 2 2 10 5 6" xfId="37375" xr:uid="{849CD75A-6294-4367-B5E3-1C9FDB73D298}"/>
    <cellStyle name="Comma 3 2 2 10 5 7" xfId="19121" xr:uid="{3F8E009B-DD76-494D-AF0F-42EC4258981B}"/>
    <cellStyle name="Comma 3 2 2 10 6" xfId="14737" xr:uid="{17BE604F-3628-4455-9DF8-05BB5D6DB953}"/>
    <cellStyle name="Comma 3 2 2 10 6 2" xfId="51245" xr:uid="{5D269E89-95B5-4B20-A0E6-5924F223FA73}"/>
    <cellStyle name="Comma 3 2 2 10 6 3" xfId="32991" xr:uid="{9DCE9199-F643-48E2-92B6-15C89C21EF86}"/>
    <cellStyle name="Comma 3 2 2 10 7" xfId="11087" xr:uid="{6C8BB22B-8EE2-4181-8F24-F25D1367CB70}"/>
    <cellStyle name="Comma 3 2 2 10 7 2" xfId="47595" xr:uid="{DD4233C2-9C0E-45D3-8E6D-5AC9AA431909}"/>
    <cellStyle name="Comma 3 2 2 10 7 3" xfId="29341" xr:uid="{66C6554B-7659-4D97-B0B7-AED393A8C943}"/>
    <cellStyle name="Comma 3 2 2 10 8" xfId="7437" xr:uid="{B8461E81-085F-4451-9E42-49542F1A3956}"/>
    <cellStyle name="Comma 3 2 2 10 8 2" xfId="43945" xr:uid="{BCF4F9C8-C168-4DA8-B707-4A9BE67A2408}"/>
    <cellStyle name="Comma 3 2 2 10 8 3" xfId="25691" xr:uid="{F5925642-FD68-4DFF-958C-623D2628124B}"/>
    <cellStyle name="Comma 3 2 2 10 9" xfId="3787" xr:uid="{D71C185F-DE35-46DF-99A4-0FC4203431E8}"/>
    <cellStyle name="Comma 3 2 2 10 9 2" xfId="40295" xr:uid="{1F02C500-EB87-428A-A52A-1BC16F415823}"/>
    <cellStyle name="Comma 3 2 2 10 9 3" xfId="22041" xr:uid="{4A016A06-8BDA-48A8-A8FD-8BA4FAADF04A}"/>
    <cellStyle name="Comma 3 2 2 11" xfId="2953" xr:uid="{B4C6EB95-8311-4890-9409-FFC2E3468C40}"/>
    <cellStyle name="Comma 3 2 2 11 2" xfId="17553" xr:uid="{08482866-319B-46BD-BB78-A682488FCDD2}"/>
    <cellStyle name="Comma 3 2 2 11 2 2" xfId="54061" xr:uid="{C58A9079-6EA1-4CF2-BEC6-31E68F2643B1}"/>
    <cellStyle name="Comma 3 2 2 11 2 3" xfId="35807" xr:uid="{266A8A4A-5563-48B7-8242-1985690628BF}"/>
    <cellStyle name="Comma 3 2 2 11 3" xfId="13903" xr:uid="{6EA4C44D-2B3A-4CFF-8F43-49E64125CCD0}"/>
    <cellStyle name="Comma 3 2 2 11 3 2" xfId="50411" xr:uid="{91EBA0C5-EE11-40C5-A8CD-B8E44AC9331A}"/>
    <cellStyle name="Comma 3 2 2 11 3 3" xfId="32157" xr:uid="{86DC8556-F6B4-42A6-A4C1-1858E483F9D9}"/>
    <cellStyle name="Comma 3 2 2 11 4" xfId="10253" xr:uid="{1C10F4BF-291A-4349-BFE4-7D8423BE239C}"/>
    <cellStyle name="Comma 3 2 2 11 4 2" xfId="46761" xr:uid="{6F532AB8-55BC-4796-9E17-FCAEC76FA975}"/>
    <cellStyle name="Comma 3 2 2 11 4 3" xfId="28507" xr:uid="{EFCF5285-F287-4785-B754-BB51914584F6}"/>
    <cellStyle name="Comma 3 2 2 11 5" xfId="6603" xr:uid="{40FC0B72-01FE-4CBB-B66D-83618399FA1C}"/>
    <cellStyle name="Comma 3 2 2 11 5 2" xfId="43111" xr:uid="{7F2639CD-E6E9-4E5A-8B87-68A73C90C6D9}"/>
    <cellStyle name="Comma 3 2 2 11 5 3" xfId="24857" xr:uid="{435CDC35-377A-4724-A76C-CF7BD0F1BE04}"/>
    <cellStyle name="Comma 3 2 2 11 6" xfId="39461" xr:uid="{85E70A36-7BA2-4D6F-9EB4-CB2EB558B4EA}"/>
    <cellStyle name="Comma 3 2 2 11 7" xfId="21207" xr:uid="{71F57958-E109-4E34-85EF-A4F2886B9463}"/>
    <cellStyle name="Comma 3 2 2 12" xfId="2223" xr:uid="{D1C3850B-4DF1-4F6F-8ED9-ED426273E037}"/>
    <cellStyle name="Comma 3 2 2 12 2" xfId="16823" xr:uid="{07299EE7-DEE9-476F-85CC-80C9243F0C6D}"/>
    <cellStyle name="Comma 3 2 2 12 2 2" xfId="53331" xr:uid="{0C001AB8-D3AC-47B2-9E10-726D3B25AE7D}"/>
    <cellStyle name="Comma 3 2 2 12 2 3" xfId="35077" xr:uid="{6C035C96-CEE2-4FA2-89B8-71A10A3147D2}"/>
    <cellStyle name="Comma 3 2 2 12 3" xfId="13173" xr:uid="{E56862BE-96AE-4181-9A86-E0C0E67DF7D8}"/>
    <cellStyle name="Comma 3 2 2 12 3 2" xfId="49681" xr:uid="{AC03E509-4FBD-4E93-9BD9-CA5E65648BC5}"/>
    <cellStyle name="Comma 3 2 2 12 3 3" xfId="31427" xr:uid="{F24472D6-75B1-4154-A2CC-187D61945BA7}"/>
    <cellStyle name="Comma 3 2 2 12 4" xfId="9523" xr:uid="{34C3A1A4-2303-466D-BD01-69FA8A608ABC}"/>
    <cellStyle name="Comma 3 2 2 12 4 2" xfId="46031" xr:uid="{7597D87D-C265-4FF7-8ADE-1BED3E80B976}"/>
    <cellStyle name="Comma 3 2 2 12 4 3" xfId="27777" xr:uid="{025F5214-B6A3-4733-AC3C-27965EBB6C9B}"/>
    <cellStyle name="Comma 3 2 2 12 5" xfId="5873" xr:uid="{FC277691-5064-423A-B60D-3C50E5375268}"/>
    <cellStyle name="Comma 3 2 2 12 5 2" xfId="42381" xr:uid="{0EEE3E2B-9F74-4AC2-B9FE-0A5430EB7F19}"/>
    <cellStyle name="Comma 3 2 2 12 5 3" xfId="24127" xr:uid="{066D3E5D-0B2A-486C-A508-F47A4ED5AA58}"/>
    <cellStyle name="Comma 3 2 2 12 6" xfId="38731" xr:uid="{281E23DD-27FD-4030-8FE8-36691A8C40CA}"/>
    <cellStyle name="Comma 3 2 2 12 7" xfId="20477" xr:uid="{A67DF8EE-7CBC-407A-B1CC-01B7BA18A76A}"/>
    <cellStyle name="Comma 3 2 2 13" xfId="1493" xr:uid="{58F983CF-03B9-4CF6-8C15-3B25A8F7CD7E}"/>
    <cellStyle name="Comma 3 2 2 13 2" xfId="16093" xr:uid="{3C066C24-4B04-4204-873E-35BACF4837E1}"/>
    <cellStyle name="Comma 3 2 2 13 2 2" xfId="52601" xr:uid="{16837FE0-3156-46BB-9A51-540025C7513F}"/>
    <cellStyle name="Comma 3 2 2 13 2 3" xfId="34347" xr:uid="{94E36C11-B744-4524-8CC0-36409BD14BA6}"/>
    <cellStyle name="Comma 3 2 2 13 3" xfId="12443" xr:uid="{6DF686A1-F068-4AE4-A462-413EF1583D97}"/>
    <cellStyle name="Comma 3 2 2 13 3 2" xfId="48951" xr:uid="{93134A9D-26CC-44B7-AC29-4DC4AE538F24}"/>
    <cellStyle name="Comma 3 2 2 13 3 3" xfId="30697" xr:uid="{D07588AB-5754-4088-9A55-C678B61FAD62}"/>
    <cellStyle name="Comma 3 2 2 13 4" xfId="8793" xr:uid="{95D46CC1-5F45-48E2-9AEB-AF7B094DB189}"/>
    <cellStyle name="Comma 3 2 2 13 4 2" xfId="45301" xr:uid="{8A5B4498-0E90-4992-A2A1-3DB4E4C01169}"/>
    <cellStyle name="Comma 3 2 2 13 4 3" xfId="27047" xr:uid="{7093B915-B04A-4209-9E25-2EEE9B5B58D0}"/>
    <cellStyle name="Comma 3 2 2 13 5" xfId="5143" xr:uid="{383B99BD-49F5-48CD-9B61-BC3A1FEECAFB}"/>
    <cellStyle name="Comma 3 2 2 13 5 2" xfId="41651" xr:uid="{D7E30EA4-A79B-4347-B2C6-3A597C88C455}"/>
    <cellStyle name="Comma 3 2 2 13 5 3" xfId="23397" xr:uid="{E0BB424A-B3DA-402E-81A7-363B478B44B6}"/>
    <cellStyle name="Comma 3 2 2 13 6" xfId="38001" xr:uid="{1E5D2C7F-F7E4-4B96-9DB4-EE4B73527F98}"/>
    <cellStyle name="Comma 3 2 2 13 7" xfId="19747" xr:uid="{EAA9800A-A748-4760-968C-E73BE951FF02}"/>
    <cellStyle name="Comma 3 2 2 14" xfId="763" xr:uid="{4D383077-0F23-4CF6-8220-8F4E68FBE616}"/>
    <cellStyle name="Comma 3 2 2 14 2" xfId="15363" xr:uid="{A6328DD0-B965-4204-98EA-2F66BFFE74CB}"/>
    <cellStyle name="Comma 3 2 2 14 2 2" xfId="51871" xr:uid="{334A0D1B-F6C5-4126-89F7-38EA0B4DA981}"/>
    <cellStyle name="Comma 3 2 2 14 2 3" xfId="33617" xr:uid="{072E4BE2-C461-4B1A-976E-9AB1DEB0F453}"/>
    <cellStyle name="Comma 3 2 2 14 3" xfId="11713" xr:uid="{11F5094E-DB75-4D36-B173-8586658216B5}"/>
    <cellStyle name="Comma 3 2 2 14 3 2" xfId="48221" xr:uid="{FDCE701D-371B-4E1E-AE31-8D73AFAEE553}"/>
    <cellStyle name="Comma 3 2 2 14 3 3" xfId="29967" xr:uid="{8C3D3BE6-7B57-4DC7-886C-8F0E75E08093}"/>
    <cellStyle name="Comma 3 2 2 14 4" xfId="8063" xr:uid="{4E8DACB4-E836-4609-BADB-E76A2BB58AF4}"/>
    <cellStyle name="Comma 3 2 2 14 4 2" xfId="44571" xr:uid="{7D7A7902-46C9-437A-BE05-C49CF29306EE}"/>
    <cellStyle name="Comma 3 2 2 14 4 3" xfId="26317" xr:uid="{25EA9C13-A53F-4D9F-B253-C92023E179CA}"/>
    <cellStyle name="Comma 3 2 2 14 5" xfId="4413" xr:uid="{392DDD86-B58C-4D3F-B29F-6C3B4AFAA38E}"/>
    <cellStyle name="Comma 3 2 2 14 5 2" xfId="40921" xr:uid="{6F767250-4D02-4073-BB21-8C24B4F565F0}"/>
    <cellStyle name="Comma 3 2 2 14 5 3" xfId="22667" xr:uid="{0C9ECFE2-B136-478A-87FB-68A7E6911AFB}"/>
    <cellStyle name="Comma 3 2 2 14 6" xfId="37271" xr:uid="{49B4B8CB-4045-4FB7-8FAD-BA45131BE1E6}"/>
    <cellStyle name="Comma 3 2 2 14 7" xfId="19017" xr:uid="{E98B78DD-B10D-4365-BD6F-3E33C7190F48}"/>
    <cellStyle name="Comma 3 2 2 15" xfId="14633" xr:uid="{5C4FBACF-10D1-4E87-91EF-AC0AB3F73ED2}"/>
    <cellStyle name="Comma 3 2 2 15 2" xfId="51141" xr:uid="{714FD60E-D03D-46EF-A56E-D461D761B8EF}"/>
    <cellStyle name="Comma 3 2 2 15 3" xfId="32887" xr:uid="{383C0C52-99DF-4C50-AE2E-398D58B027D5}"/>
    <cellStyle name="Comma 3 2 2 16" xfId="10983" xr:uid="{2F714233-E1BF-4FA5-BC50-08079F2A9EA5}"/>
    <cellStyle name="Comma 3 2 2 16 2" xfId="47491" xr:uid="{F56F3862-0A42-4422-ACE9-43F41CE9C99C}"/>
    <cellStyle name="Comma 3 2 2 16 3" xfId="29237" xr:uid="{83F592B6-5CFE-4A74-A780-CD9DC1C5F685}"/>
    <cellStyle name="Comma 3 2 2 17" xfId="7333" xr:uid="{01DD8219-E729-4D81-8AA2-B931CD86B8C3}"/>
    <cellStyle name="Comma 3 2 2 17 2" xfId="43841" xr:uid="{79F58C2F-9262-448C-8F6F-B574D92537E8}"/>
    <cellStyle name="Comma 3 2 2 17 3" xfId="25587" xr:uid="{C5E3E746-5B63-4CBF-AD7D-61298FC7CC46}"/>
    <cellStyle name="Comma 3 2 2 18" xfId="3683" xr:uid="{B792DCFE-363B-402B-B8B9-FB2A00E78700}"/>
    <cellStyle name="Comma 3 2 2 18 2" xfId="40191" xr:uid="{7091E5B7-71CF-4BEF-A7E5-65A8D987C1DC}"/>
    <cellStyle name="Comma 3 2 2 18 3" xfId="21937" xr:uid="{25BEB41C-701C-42F5-B5D6-378E8C08908D}"/>
    <cellStyle name="Comma 3 2 2 19" xfId="36541" xr:uid="{D396EBE5-3327-4CD1-8784-0EDBC6599107}"/>
    <cellStyle name="Comma 3 2 2 2" xfId="40" xr:uid="{C24A1170-4E92-4EAB-95B8-AE124DFD3C4C}"/>
    <cellStyle name="Comma 3 2 2 2 10" xfId="2969" xr:uid="{B511F7EA-034D-4E3A-B79D-F0879D240D15}"/>
    <cellStyle name="Comma 3 2 2 2 10 2" xfId="17569" xr:uid="{446E6A18-C382-4568-8F62-DB568F5BFDDE}"/>
    <cellStyle name="Comma 3 2 2 2 10 2 2" xfId="54077" xr:uid="{26C49CE9-ACAD-4F16-BDF9-E0AA45059F5B}"/>
    <cellStyle name="Comma 3 2 2 2 10 2 3" xfId="35823" xr:uid="{1F751C13-BD8C-4F55-9409-5526AB3CEF40}"/>
    <cellStyle name="Comma 3 2 2 2 10 3" xfId="13919" xr:uid="{B9996B6E-F19C-4495-9261-38B2528B5D42}"/>
    <cellStyle name="Comma 3 2 2 2 10 3 2" xfId="50427" xr:uid="{7EC302B0-595C-436A-804B-5530909CC6D9}"/>
    <cellStyle name="Comma 3 2 2 2 10 3 3" xfId="32173" xr:uid="{E09EC08C-913A-46BB-93C3-D24584EBC0B7}"/>
    <cellStyle name="Comma 3 2 2 2 10 4" xfId="10269" xr:uid="{2C660879-77EC-4605-A3C4-E74BFCD1432B}"/>
    <cellStyle name="Comma 3 2 2 2 10 4 2" xfId="46777" xr:uid="{E87A3EDD-BBF7-4B26-AA41-339389789A3B}"/>
    <cellStyle name="Comma 3 2 2 2 10 4 3" xfId="28523" xr:uid="{0A781466-269A-46FD-9B07-E33DB57307EA}"/>
    <cellStyle name="Comma 3 2 2 2 10 5" xfId="6619" xr:uid="{9FEF71CC-D67A-4FFE-B5BB-AEF05255AEB4}"/>
    <cellStyle name="Comma 3 2 2 2 10 5 2" xfId="43127" xr:uid="{A874FE4F-B569-4B89-848D-446FE825E174}"/>
    <cellStyle name="Comma 3 2 2 2 10 5 3" xfId="24873" xr:uid="{7DF2C19D-F0B0-46CC-A321-BBC0CBC6FB07}"/>
    <cellStyle name="Comma 3 2 2 2 10 6" xfId="39477" xr:uid="{35DD4884-ABBB-4C7F-B5EA-4DE89BCFCFE9}"/>
    <cellStyle name="Comma 3 2 2 2 10 7" xfId="21223" xr:uid="{7AF616B6-80AE-41DD-8461-8667B333EE60}"/>
    <cellStyle name="Comma 3 2 2 2 11" xfId="2239" xr:uid="{0EE62D87-073E-4281-8461-CEDAD0E6FB12}"/>
    <cellStyle name="Comma 3 2 2 2 11 2" xfId="16839" xr:uid="{23ABDC0C-51C9-4869-93B9-3B9A6BA78ABA}"/>
    <cellStyle name="Comma 3 2 2 2 11 2 2" xfId="53347" xr:uid="{F7A08936-58CB-494A-BD3D-273985EDDBC5}"/>
    <cellStyle name="Comma 3 2 2 2 11 2 3" xfId="35093" xr:uid="{91987ED8-30C6-4BD2-8044-90037442700F}"/>
    <cellStyle name="Comma 3 2 2 2 11 3" xfId="13189" xr:uid="{83FDD1B5-81FC-456F-AEB6-2039BB431144}"/>
    <cellStyle name="Comma 3 2 2 2 11 3 2" xfId="49697" xr:uid="{852B05F5-A3A7-4037-B125-C021AB0B7845}"/>
    <cellStyle name="Comma 3 2 2 2 11 3 3" xfId="31443" xr:uid="{0DCD01D8-71F9-434A-9E6A-9C2318E1EA82}"/>
    <cellStyle name="Comma 3 2 2 2 11 4" xfId="9539" xr:uid="{3E4D1834-5287-4870-8880-030157E268CF}"/>
    <cellStyle name="Comma 3 2 2 2 11 4 2" xfId="46047" xr:uid="{397B5053-9F58-427F-B140-EAAD93AACD2A}"/>
    <cellStyle name="Comma 3 2 2 2 11 4 3" xfId="27793" xr:uid="{36E35DDC-8BF6-4DA2-ADC9-77A1D2065B5C}"/>
    <cellStyle name="Comma 3 2 2 2 11 5" xfId="5889" xr:uid="{E44FC114-7BC1-4C7E-90D9-3B3646A29492}"/>
    <cellStyle name="Comma 3 2 2 2 11 5 2" xfId="42397" xr:uid="{83A99777-EDF0-4B09-B392-F8597BFBF482}"/>
    <cellStyle name="Comma 3 2 2 2 11 5 3" xfId="24143" xr:uid="{ADAD8C93-3982-4210-91F2-EA947D0EDE20}"/>
    <cellStyle name="Comma 3 2 2 2 11 6" xfId="38747" xr:uid="{765C1C0D-FE21-4A16-AE9E-75DE48892C29}"/>
    <cellStyle name="Comma 3 2 2 2 11 7" xfId="20493" xr:uid="{8F7F3FC3-984A-4E00-9CB8-FDD1C362656D}"/>
    <cellStyle name="Comma 3 2 2 2 12" xfId="1509" xr:uid="{6EDA9595-C749-42CB-B14E-80AA4CCDAFC6}"/>
    <cellStyle name="Comma 3 2 2 2 12 2" xfId="16109" xr:uid="{D3C71C6C-5D76-42DB-AE45-9AD63F76FB3E}"/>
    <cellStyle name="Comma 3 2 2 2 12 2 2" xfId="52617" xr:uid="{F5760F55-AD90-4FA1-9FFE-8020C45BE016}"/>
    <cellStyle name="Comma 3 2 2 2 12 2 3" xfId="34363" xr:uid="{CDE081B3-DF96-430E-AFFC-7222BF68F808}"/>
    <cellStyle name="Comma 3 2 2 2 12 3" xfId="12459" xr:uid="{38F04FCD-FA36-4A35-AD8E-4F35A4A71EBC}"/>
    <cellStyle name="Comma 3 2 2 2 12 3 2" xfId="48967" xr:uid="{692C821E-1371-4D18-9D5E-C2BE5913744B}"/>
    <cellStyle name="Comma 3 2 2 2 12 3 3" xfId="30713" xr:uid="{A59E821C-1263-449B-B9F2-0D623F8897A9}"/>
    <cellStyle name="Comma 3 2 2 2 12 4" xfId="8809" xr:uid="{C9E54ED2-E9F7-4E0A-82E0-C019D4D0F588}"/>
    <cellStyle name="Comma 3 2 2 2 12 4 2" xfId="45317" xr:uid="{6A791424-D3C7-4386-8617-0EF2120482F7}"/>
    <cellStyle name="Comma 3 2 2 2 12 4 3" xfId="27063" xr:uid="{66960CAA-4009-4DED-9602-456100C6DA91}"/>
    <cellStyle name="Comma 3 2 2 2 12 5" xfId="5159" xr:uid="{296A0BCB-C67D-4EFA-A0B5-16AF60B47493}"/>
    <cellStyle name="Comma 3 2 2 2 12 5 2" xfId="41667" xr:uid="{F8EFBD87-1D3A-4AE0-B498-C4DFADCAA2DC}"/>
    <cellStyle name="Comma 3 2 2 2 12 5 3" xfId="23413" xr:uid="{095F3FEF-D19C-4A16-BDE7-168D09C932C9}"/>
    <cellStyle name="Comma 3 2 2 2 12 6" xfId="38017" xr:uid="{DD410757-85CA-4300-B03A-77015F8B93C7}"/>
    <cellStyle name="Comma 3 2 2 2 12 7" xfId="19763" xr:uid="{330D6ECF-B195-41A3-8C5C-472B8DA78C36}"/>
    <cellStyle name="Comma 3 2 2 2 13" xfId="779" xr:uid="{5A8B8D7E-27E3-488E-B8CB-5D87D727957A}"/>
    <cellStyle name="Comma 3 2 2 2 13 2" xfId="15379" xr:uid="{6E7927AF-3D0F-470F-BF1C-5FC14F4A24BB}"/>
    <cellStyle name="Comma 3 2 2 2 13 2 2" xfId="51887" xr:uid="{32B00AE3-7C1F-4AD5-A36C-65B8AE3A764D}"/>
    <cellStyle name="Comma 3 2 2 2 13 2 3" xfId="33633" xr:uid="{C0CD5693-DDCE-41E9-81B9-3C6C86042162}"/>
    <cellStyle name="Comma 3 2 2 2 13 3" xfId="11729" xr:uid="{544A8DB4-FB83-4DF7-936D-E67100D2DE0E}"/>
    <cellStyle name="Comma 3 2 2 2 13 3 2" xfId="48237" xr:uid="{E274ABD9-F3D6-45DF-BF67-9B09A638731E}"/>
    <cellStyle name="Comma 3 2 2 2 13 3 3" xfId="29983" xr:uid="{6CD2F481-1892-4F6A-BD4A-D5A8D9C3C3B6}"/>
    <cellStyle name="Comma 3 2 2 2 13 4" xfId="8079" xr:uid="{2B53E7BB-E2B9-4D5C-B352-BA7146F3CBDE}"/>
    <cellStyle name="Comma 3 2 2 2 13 4 2" xfId="44587" xr:uid="{890EFE25-53FC-4633-B06B-CA4563CEE03F}"/>
    <cellStyle name="Comma 3 2 2 2 13 4 3" xfId="26333" xr:uid="{008FDAEF-068A-4175-9332-FF2C68829F29}"/>
    <cellStyle name="Comma 3 2 2 2 13 5" xfId="4429" xr:uid="{EDF88E1B-0A0C-4B77-B5FD-56F78A82EEA3}"/>
    <cellStyle name="Comma 3 2 2 2 13 5 2" xfId="40937" xr:uid="{4145393C-CC2E-4226-A486-B08662C52FAA}"/>
    <cellStyle name="Comma 3 2 2 2 13 5 3" xfId="22683" xr:uid="{CE1EF7A8-46EA-4FF6-81F1-02EC49881DB6}"/>
    <cellStyle name="Comma 3 2 2 2 13 6" xfId="37287" xr:uid="{453B8569-DB93-4147-8137-D56D2AE3FE53}"/>
    <cellStyle name="Comma 3 2 2 2 13 7" xfId="19033" xr:uid="{D0B815A4-1203-49C8-9DB0-9B7BE93113D3}"/>
    <cellStyle name="Comma 3 2 2 2 14" xfId="14649" xr:uid="{B0C83412-994C-4B4E-9077-0E89C3D374B7}"/>
    <cellStyle name="Comma 3 2 2 2 14 2" xfId="51157" xr:uid="{78D2FDE1-5D6D-4058-823A-DEC2B307D473}"/>
    <cellStyle name="Comma 3 2 2 2 14 3" xfId="32903" xr:uid="{2D6E9DD7-7E5F-417D-8CE1-8E4D368468BA}"/>
    <cellStyle name="Comma 3 2 2 2 15" xfId="10999" xr:uid="{8FB31808-AC39-4C0A-B05D-EFCEB4CC4D61}"/>
    <cellStyle name="Comma 3 2 2 2 15 2" xfId="47507" xr:uid="{CD783E2D-A7F9-4FED-AC57-1B7DA213CFF6}"/>
    <cellStyle name="Comma 3 2 2 2 15 3" xfId="29253" xr:uid="{7DE48E55-91D2-4916-BE23-E2F19900B3A7}"/>
    <cellStyle name="Comma 3 2 2 2 16" xfId="7349" xr:uid="{8C49EBAE-B17F-4FEE-9DA1-D75437804F33}"/>
    <cellStyle name="Comma 3 2 2 2 16 2" xfId="43857" xr:uid="{5493BE4D-14F6-4D42-BA04-44E096B74D45}"/>
    <cellStyle name="Comma 3 2 2 2 16 3" xfId="25603" xr:uid="{0905B315-1893-48EB-8A4A-B8FA1AD6EF60}"/>
    <cellStyle name="Comma 3 2 2 2 17" xfId="3699" xr:uid="{F3DE5696-B6AB-4445-B66D-D9DAC84BEAC4}"/>
    <cellStyle name="Comma 3 2 2 2 17 2" xfId="40207" xr:uid="{FE376289-F2D9-48DC-B291-E1D7189A5AD6}"/>
    <cellStyle name="Comma 3 2 2 2 17 3" xfId="21953" xr:uid="{3C22E479-C985-4A4B-A1D5-F28A592C6A02}"/>
    <cellStyle name="Comma 3 2 2 2 18" xfId="36557" xr:uid="{4FC60B09-AF6A-4548-A74F-25713557B11D}"/>
    <cellStyle name="Comma 3 2 2 2 19" xfId="18303" xr:uid="{BE0C12CD-FA75-4158-A30C-228F11793A55}"/>
    <cellStyle name="Comma 3 2 2 2 2" xfId="114" xr:uid="{7546B089-4067-4F3A-94BE-DC9F99871193}"/>
    <cellStyle name="Comma 3 2 2 2 2 10" xfId="1573" xr:uid="{206FCA30-BA86-4169-A640-695A8E47DD7F}"/>
    <cellStyle name="Comma 3 2 2 2 2 10 2" xfId="16173" xr:uid="{08C4CFC3-A8E4-4CD2-AE1C-680AD031FCAA}"/>
    <cellStyle name="Comma 3 2 2 2 2 10 2 2" xfId="52681" xr:uid="{6691E29B-9AF6-4F99-8ABE-A589850E6F54}"/>
    <cellStyle name="Comma 3 2 2 2 2 10 2 3" xfId="34427" xr:uid="{57EEDCA1-40CD-4CD9-96DB-817FD3B09437}"/>
    <cellStyle name="Comma 3 2 2 2 2 10 3" xfId="12523" xr:uid="{FCF4A305-905D-48C6-A494-1A9F812C2E51}"/>
    <cellStyle name="Comma 3 2 2 2 2 10 3 2" xfId="49031" xr:uid="{598A4FB9-89A7-47B1-A9CD-B0C342ADC1D2}"/>
    <cellStyle name="Comma 3 2 2 2 2 10 3 3" xfId="30777" xr:uid="{E3302942-31CD-44A2-AEAB-84396F7DE7EF}"/>
    <cellStyle name="Comma 3 2 2 2 2 10 4" xfId="8873" xr:uid="{603508DC-AD80-4D70-97D7-EF46018E3656}"/>
    <cellStyle name="Comma 3 2 2 2 2 10 4 2" xfId="45381" xr:uid="{8AED523D-61F7-469A-8652-EBCBD82DF366}"/>
    <cellStyle name="Comma 3 2 2 2 2 10 4 3" xfId="27127" xr:uid="{39375038-962A-4DAC-8CE1-67AED5397C97}"/>
    <cellStyle name="Comma 3 2 2 2 2 10 5" xfId="5223" xr:uid="{C171F91E-8B02-4A50-9CBE-4DE3EC9566E6}"/>
    <cellStyle name="Comma 3 2 2 2 2 10 5 2" xfId="41731" xr:uid="{D235A9A3-E524-4708-A3DE-4742FCFBCEBD}"/>
    <cellStyle name="Comma 3 2 2 2 2 10 5 3" xfId="23477" xr:uid="{D127D48E-0125-4B2A-A7A0-E8FC7CD4D96C}"/>
    <cellStyle name="Comma 3 2 2 2 2 10 6" xfId="38081" xr:uid="{69756266-FFBB-4B41-8B5F-A67FDC0DF6F7}"/>
    <cellStyle name="Comma 3 2 2 2 2 10 7" xfId="19827" xr:uid="{12F541A5-E50A-43D4-AF5D-8E5DA490A9C8}"/>
    <cellStyle name="Comma 3 2 2 2 2 11" xfId="843" xr:uid="{8EB410C6-1943-499F-84B8-F44336171D68}"/>
    <cellStyle name="Comma 3 2 2 2 2 11 2" xfId="15443" xr:uid="{BA6C0BD7-D83F-4EFC-B6E8-5D9FCFFC7405}"/>
    <cellStyle name="Comma 3 2 2 2 2 11 2 2" xfId="51951" xr:uid="{EC7FB669-713E-4AF7-AC75-8B92C07E46A3}"/>
    <cellStyle name="Comma 3 2 2 2 2 11 2 3" xfId="33697" xr:uid="{C4A042E9-C21D-42C5-8631-273B0AA90827}"/>
    <cellStyle name="Comma 3 2 2 2 2 11 3" xfId="11793" xr:uid="{8AF53BD3-2AFE-4892-9997-69C63BBD8E0E}"/>
    <cellStyle name="Comma 3 2 2 2 2 11 3 2" xfId="48301" xr:uid="{7284B376-3AC6-4073-9F78-FAF492B1BCE1}"/>
    <cellStyle name="Comma 3 2 2 2 2 11 3 3" xfId="30047" xr:uid="{B8286F0B-F06F-4251-B337-46FCA1CC4D95}"/>
    <cellStyle name="Comma 3 2 2 2 2 11 4" xfId="8143" xr:uid="{31AD789F-3287-4905-993C-695533B7E59E}"/>
    <cellStyle name="Comma 3 2 2 2 2 11 4 2" xfId="44651" xr:uid="{95247A9E-643A-42A4-B192-901C14A3C364}"/>
    <cellStyle name="Comma 3 2 2 2 2 11 4 3" xfId="26397" xr:uid="{B1369A97-10D1-4CB6-AE84-E27F42C86ED2}"/>
    <cellStyle name="Comma 3 2 2 2 2 11 5" xfId="4493" xr:uid="{9D5413B9-4573-4160-A854-6FBDD61B0D13}"/>
    <cellStyle name="Comma 3 2 2 2 2 11 5 2" xfId="41001" xr:uid="{AB7A9990-9FF8-48BF-A1A1-28F939C24B38}"/>
    <cellStyle name="Comma 3 2 2 2 2 11 5 3" xfId="22747" xr:uid="{73628ACC-BE85-4036-92C6-A9645F519511}"/>
    <cellStyle name="Comma 3 2 2 2 2 11 6" xfId="37351" xr:uid="{56507AA9-B174-4369-8AFA-7E962A5DB71D}"/>
    <cellStyle name="Comma 3 2 2 2 2 11 7" xfId="19097" xr:uid="{EA2E9A5C-3377-485F-A89D-717B6F111083}"/>
    <cellStyle name="Comma 3 2 2 2 2 12" xfId="14713" xr:uid="{83B26B4F-A8D0-458E-8190-FAB71AB19E79}"/>
    <cellStyle name="Comma 3 2 2 2 2 12 2" xfId="51221" xr:uid="{0646B6EE-5120-44FD-BA0F-6137B3591101}"/>
    <cellStyle name="Comma 3 2 2 2 2 12 3" xfId="32967" xr:uid="{96B00A90-17E5-4F2A-A357-95C67CA93C5C}"/>
    <cellStyle name="Comma 3 2 2 2 2 13" xfId="11063" xr:uid="{65B57632-740E-4C84-8719-4801C2450FBC}"/>
    <cellStyle name="Comma 3 2 2 2 2 13 2" xfId="47571" xr:uid="{65152E78-8298-4621-8905-B061FD82F14D}"/>
    <cellStyle name="Comma 3 2 2 2 2 13 3" xfId="29317" xr:uid="{38B202AD-EF81-49E2-A78B-2709E9DE6A66}"/>
    <cellStyle name="Comma 3 2 2 2 2 14" xfId="7413" xr:uid="{3FEC1CD7-59F2-4A5C-B85E-CB4FCF203FA8}"/>
    <cellStyle name="Comma 3 2 2 2 2 14 2" xfId="43921" xr:uid="{3845CF4E-D41A-48CC-9834-B137CF2E33EA}"/>
    <cellStyle name="Comma 3 2 2 2 2 14 3" xfId="25667" xr:uid="{14C35397-8787-4653-9F3D-2C0FB6427702}"/>
    <cellStyle name="Comma 3 2 2 2 2 15" xfId="3763" xr:uid="{BF70684B-2D1A-461F-A265-F74DB1B1AC12}"/>
    <cellStyle name="Comma 3 2 2 2 2 15 2" xfId="40271" xr:uid="{EBE0E0AF-3842-4E9D-A894-1F7EE1B91D39}"/>
    <cellStyle name="Comma 3 2 2 2 2 15 3" xfId="22017" xr:uid="{A0024557-E178-46FF-BB2C-992C10D9A333}"/>
    <cellStyle name="Comma 3 2 2 2 2 16" xfId="36621" xr:uid="{19407438-2785-4F02-9263-E627675FA7B6}"/>
    <cellStyle name="Comma 3 2 2 2 2 17" xfId="18367" xr:uid="{8FDFEB4A-D273-4798-9E8C-0D2F41914B3C}"/>
    <cellStyle name="Comma 3 2 2 2 2 2" xfId="737" xr:uid="{4A555A34-AEB8-47C0-838D-53B07850ED98}"/>
    <cellStyle name="Comma 3 2 2 2 2 2 10" xfId="37245" xr:uid="{B1465148-F6EB-4D97-A351-F00CFB60B451}"/>
    <cellStyle name="Comma 3 2 2 2 2 2 11" xfId="18991" xr:uid="{EEEB0B55-5186-49BF-AED4-890ADFCB33C4}"/>
    <cellStyle name="Comma 3 2 2 2 2 2 2" xfId="3657" xr:uid="{661F51FB-2882-40E2-A929-746C4374B1A5}"/>
    <cellStyle name="Comma 3 2 2 2 2 2 2 2" xfId="18257" xr:uid="{50862FCD-45EC-4536-AB77-DE3920464200}"/>
    <cellStyle name="Comma 3 2 2 2 2 2 2 2 2" xfId="54765" xr:uid="{6697D86F-1BA8-43F9-BA22-62F20C527386}"/>
    <cellStyle name="Comma 3 2 2 2 2 2 2 2 3" xfId="36511" xr:uid="{D05561B7-727F-4C24-AFFA-FC2818DD2B1F}"/>
    <cellStyle name="Comma 3 2 2 2 2 2 2 3" xfId="14607" xr:uid="{19A6D437-F3C8-4824-86BC-DA8AB4604A5F}"/>
    <cellStyle name="Comma 3 2 2 2 2 2 2 3 2" xfId="51115" xr:uid="{A96E124D-0118-45F1-AF70-0BE796A1448F}"/>
    <cellStyle name="Comma 3 2 2 2 2 2 2 3 3" xfId="32861" xr:uid="{BDA635A4-1B16-4A10-A868-18D01BFB4AF6}"/>
    <cellStyle name="Comma 3 2 2 2 2 2 2 4" xfId="10957" xr:uid="{130C202A-3144-418C-BB2A-C59B5E66F19E}"/>
    <cellStyle name="Comma 3 2 2 2 2 2 2 4 2" xfId="47465" xr:uid="{8CD80412-62F7-4622-824E-A79E18376DE4}"/>
    <cellStyle name="Comma 3 2 2 2 2 2 2 4 3" xfId="29211" xr:uid="{04A8F6B9-41C8-4972-9D22-53CD3F7AAC79}"/>
    <cellStyle name="Comma 3 2 2 2 2 2 2 5" xfId="7307" xr:uid="{7344B341-6435-451A-A503-C27656C643D7}"/>
    <cellStyle name="Comma 3 2 2 2 2 2 2 5 2" xfId="43815" xr:uid="{7375874C-D311-4CDA-98F2-817760AE4735}"/>
    <cellStyle name="Comma 3 2 2 2 2 2 2 5 3" xfId="25561" xr:uid="{B7647627-53E5-4768-AA99-E65EAF11FA0E}"/>
    <cellStyle name="Comma 3 2 2 2 2 2 2 6" xfId="40165" xr:uid="{D8F7B389-AA53-4E44-94FF-85EB3D9EEFC5}"/>
    <cellStyle name="Comma 3 2 2 2 2 2 2 7" xfId="21911" xr:uid="{9F442526-2BA5-4DC4-A127-130CC8A80ED3}"/>
    <cellStyle name="Comma 3 2 2 2 2 2 3" xfId="2927" xr:uid="{359DA54A-9FD0-4C34-9949-723DE333518B}"/>
    <cellStyle name="Comma 3 2 2 2 2 2 3 2" xfId="17527" xr:uid="{1A3283EF-D749-463A-AB20-5214963973D0}"/>
    <cellStyle name="Comma 3 2 2 2 2 2 3 2 2" xfId="54035" xr:uid="{AC144545-217B-494D-82E4-F2B28D9F598B}"/>
    <cellStyle name="Comma 3 2 2 2 2 2 3 2 3" xfId="35781" xr:uid="{64B94E69-4A18-429F-AE9F-2677E0FD57EE}"/>
    <cellStyle name="Comma 3 2 2 2 2 2 3 3" xfId="13877" xr:uid="{8579B6EE-8E89-4A3A-A1BB-407992E4BAEE}"/>
    <cellStyle name="Comma 3 2 2 2 2 2 3 3 2" xfId="50385" xr:uid="{6782D95C-296E-4F97-BD53-10DE85BAF061}"/>
    <cellStyle name="Comma 3 2 2 2 2 2 3 3 3" xfId="32131" xr:uid="{B5692107-8AE6-4B1A-B832-EB735E8FF679}"/>
    <cellStyle name="Comma 3 2 2 2 2 2 3 4" xfId="10227" xr:uid="{1AE1DC74-2331-4E53-9092-69A98587E9F3}"/>
    <cellStyle name="Comma 3 2 2 2 2 2 3 4 2" xfId="46735" xr:uid="{498D52EC-84B8-43FB-99F3-3D6EA175F41D}"/>
    <cellStyle name="Comma 3 2 2 2 2 2 3 4 3" xfId="28481" xr:uid="{EE165393-10EC-46B1-AB2D-23530FF9AF99}"/>
    <cellStyle name="Comma 3 2 2 2 2 2 3 5" xfId="6577" xr:uid="{3515F216-AEF9-461A-A4E2-9E328EDA0E5E}"/>
    <cellStyle name="Comma 3 2 2 2 2 2 3 5 2" xfId="43085" xr:uid="{3BD57A06-8926-44F7-9642-A23826E6AB61}"/>
    <cellStyle name="Comma 3 2 2 2 2 2 3 5 3" xfId="24831" xr:uid="{D8BD7C0B-6BA1-4860-BF5C-052F71D0A24B}"/>
    <cellStyle name="Comma 3 2 2 2 2 2 3 6" xfId="39435" xr:uid="{4258CDDE-8E4E-4E57-9826-F9DA7F47E587}"/>
    <cellStyle name="Comma 3 2 2 2 2 2 3 7" xfId="21181" xr:uid="{8DAE6438-8B7B-4188-8D8D-674958A0F823}"/>
    <cellStyle name="Comma 3 2 2 2 2 2 4" xfId="2197" xr:uid="{C13DF5E7-B9B6-4479-A6A3-2AECA0210112}"/>
    <cellStyle name="Comma 3 2 2 2 2 2 4 2" xfId="16797" xr:uid="{D785095A-EE51-4FC9-9F5A-C59895089EA3}"/>
    <cellStyle name="Comma 3 2 2 2 2 2 4 2 2" xfId="53305" xr:uid="{A3ABD863-BE97-46A0-9E2A-008106EC4627}"/>
    <cellStyle name="Comma 3 2 2 2 2 2 4 2 3" xfId="35051" xr:uid="{1A3131AE-E1DE-4076-B3E9-4681C712F7AA}"/>
    <cellStyle name="Comma 3 2 2 2 2 2 4 3" xfId="13147" xr:uid="{AD79AEDF-D7C6-4E2B-90EF-EB862CDDD1D2}"/>
    <cellStyle name="Comma 3 2 2 2 2 2 4 3 2" xfId="49655" xr:uid="{89344B46-18E4-4857-A230-670A0A6B13EA}"/>
    <cellStyle name="Comma 3 2 2 2 2 2 4 3 3" xfId="31401" xr:uid="{2C9C8A69-464C-450E-9959-48A8832EB3A4}"/>
    <cellStyle name="Comma 3 2 2 2 2 2 4 4" xfId="9497" xr:uid="{CEDE651E-7A31-4598-839F-9E200E65870D}"/>
    <cellStyle name="Comma 3 2 2 2 2 2 4 4 2" xfId="46005" xr:uid="{EC26EFE2-60A9-444F-80FB-AD5738759F4D}"/>
    <cellStyle name="Comma 3 2 2 2 2 2 4 4 3" xfId="27751" xr:uid="{11D9C763-4FEA-4C56-A582-35CF1B447F23}"/>
    <cellStyle name="Comma 3 2 2 2 2 2 4 5" xfId="5847" xr:uid="{EA30C13F-9882-4CC0-ADFA-78CB28A85316}"/>
    <cellStyle name="Comma 3 2 2 2 2 2 4 5 2" xfId="42355" xr:uid="{C10B6387-46F8-428C-B30D-018D54483C51}"/>
    <cellStyle name="Comma 3 2 2 2 2 2 4 5 3" xfId="24101" xr:uid="{4344466B-1584-4D69-A669-321F147A7404}"/>
    <cellStyle name="Comma 3 2 2 2 2 2 4 6" xfId="38705" xr:uid="{398C06DA-07C6-4CA9-AA09-2D76309DEED8}"/>
    <cellStyle name="Comma 3 2 2 2 2 2 4 7" xfId="20451" xr:uid="{87868447-3A02-4463-AD20-B847C740A30C}"/>
    <cellStyle name="Comma 3 2 2 2 2 2 5" xfId="1467" xr:uid="{26A5B0BA-EB1E-4447-9A0D-D913B72BF384}"/>
    <cellStyle name="Comma 3 2 2 2 2 2 5 2" xfId="16067" xr:uid="{E71F7D68-2F9B-4990-8490-260E109DE5B1}"/>
    <cellStyle name="Comma 3 2 2 2 2 2 5 2 2" xfId="52575" xr:uid="{8B256665-C18D-4ACF-87B1-9B4F76ED7A84}"/>
    <cellStyle name="Comma 3 2 2 2 2 2 5 2 3" xfId="34321" xr:uid="{E0A17974-A280-46DC-80D2-99A9170B2561}"/>
    <cellStyle name="Comma 3 2 2 2 2 2 5 3" xfId="12417" xr:uid="{C343DB47-BD23-4469-B87C-06E8F9E98225}"/>
    <cellStyle name="Comma 3 2 2 2 2 2 5 3 2" xfId="48925" xr:uid="{60E22D7B-0C66-46E8-8674-FEBE01F2B6BE}"/>
    <cellStyle name="Comma 3 2 2 2 2 2 5 3 3" xfId="30671" xr:uid="{F984F8FF-323A-4ED8-B466-10566948507D}"/>
    <cellStyle name="Comma 3 2 2 2 2 2 5 4" xfId="8767" xr:uid="{05477AB6-78EE-42F4-B6C2-25ACF571CE14}"/>
    <cellStyle name="Comma 3 2 2 2 2 2 5 4 2" xfId="45275" xr:uid="{C06BAD3E-CC10-4A92-99C1-3A76FF16C48D}"/>
    <cellStyle name="Comma 3 2 2 2 2 2 5 4 3" xfId="27021" xr:uid="{AB1323DE-41D8-43D6-8121-3187D61026E5}"/>
    <cellStyle name="Comma 3 2 2 2 2 2 5 5" xfId="5117" xr:uid="{741C51D4-60EE-4CA6-A014-02B2E741AED9}"/>
    <cellStyle name="Comma 3 2 2 2 2 2 5 5 2" xfId="41625" xr:uid="{2615C8CB-0094-4859-8B85-3003FBF35625}"/>
    <cellStyle name="Comma 3 2 2 2 2 2 5 5 3" xfId="23371" xr:uid="{A193E2B4-F443-463D-86E8-028D59AEF3F8}"/>
    <cellStyle name="Comma 3 2 2 2 2 2 5 6" xfId="37975" xr:uid="{DA68C979-FA02-48B7-B7DE-75443D963633}"/>
    <cellStyle name="Comma 3 2 2 2 2 2 5 7" xfId="19721" xr:uid="{B25CAF00-2D64-4511-A771-86870AE42807}"/>
    <cellStyle name="Comma 3 2 2 2 2 2 6" xfId="15337" xr:uid="{4A60A8F1-4491-4170-B77B-BD0D41442B47}"/>
    <cellStyle name="Comma 3 2 2 2 2 2 6 2" xfId="51845" xr:uid="{AF91D138-57E1-4967-B6D7-FD72DE621D2F}"/>
    <cellStyle name="Comma 3 2 2 2 2 2 6 3" xfId="33591" xr:uid="{9C4214CA-ECCC-4A88-B702-1FD5DE19F2C8}"/>
    <cellStyle name="Comma 3 2 2 2 2 2 7" xfId="11687" xr:uid="{C61CA03D-65B0-4B80-A911-AC4C5017C3F8}"/>
    <cellStyle name="Comma 3 2 2 2 2 2 7 2" xfId="48195" xr:uid="{00AF6F0F-8399-4B59-AB90-8899B27A41E1}"/>
    <cellStyle name="Comma 3 2 2 2 2 2 7 3" xfId="29941" xr:uid="{452CF229-2375-4F8C-B26E-9899775F002C}"/>
    <cellStyle name="Comma 3 2 2 2 2 2 8" xfId="8037" xr:uid="{B12655AE-440F-4E79-BE90-FB9208C476BF}"/>
    <cellStyle name="Comma 3 2 2 2 2 2 8 2" xfId="44545" xr:uid="{EB40C23A-8EC7-439C-B30B-C162EE49B04E}"/>
    <cellStyle name="Comma 3 2 2 2 2 2 8 3" xfId="26291" xr:uid="{878C1CD2-C058-4717-BC6A-62302657CC9B}"/>
    <cellStyle name="Comma 3 2 2 2 2 2 9" xfId="4387" xr:uid="{7365CFB1-6C97-46B9-A7DC-18565A7103A7}"/>
    <cellStyle name="Comma 3 2 2 2 2 2 9 2" xfId="40895" xr:uid="{BA243134-A3CC-47F3-8B8A-6FAD73BC490D}"/>
    <cellStyle name="Comma 3 2 2 2 2 2 9 3" xfId="22641" xr:uid="{D19D4D5A-672B-4B90-89B9-372D10893E1B}"/>
    <cellStyle name="Comma 3 2 2 2 2 3" xfId="633" xr:uid="{CE00CF42-62FA-4377-93FC-6CF49D8059B4}"/>
    <cellStyle name="Comma 3 2 2 2 2 3 10" xfId="37141" xr:uid="{E8BFCCA4-8A21-48CD-9420-E2728C8FEAC1}"/>
    <cellStyle name="Comma 3 2 2 2 2 3 11" xfId="18887" xr:uid="{29C85234-03BF-4ECC-8F28-5B7FD13C8637}"/>
    <cellStyle name="Comma 3 2 2 2 2 3 2" xfId="3553" xr:uid="{124DA823-0533-4FFB-96AE-BA4D22ADBAA6}"/>
    <cellStyle name="Comma 3 2 2 2 2 3 2 2" xfId="18153" xr:uid="{FF0879A6-C263-4B47-A800-5B11B1317F52}"/>
    <cellStyle name="Comma 3 2 2 2 2 3 2 2 2" xfId="54661" xr:uid="{1577653B-B763-43D0-B99A-5FEF26D32515}"/>
    <cellStyle name="Comma 3 2 2 2 2 3 2 2 3" xfId="36407" xr:uid="{E62A3E16-37EB-4756-AE3F-179260E12564}"/>
    <cellStyle name="Comma 3 2 2 2 2 3 2 3" xfId="14503" xr:uid="{9831871C-CC45-4508-B104-0CB4C93918A1}"/>
    <cellStyle name="Comma 3 2 2 2 2 3 2 3 2" xfId="51011" xr:uid="{F5A5B610-A853-4192-A202-1DB02107DD6A}"/>
    <cellStyle name="Comma 3 2 2 2 2 3 2 3 3" xfId="32757" xr:uid="{5CF950F5-E700-47DF-94A4-F70F2A16C41C}"/>
    <cellStyle name="Comma 3 2 2 2 2 3 2 4" xfId="10853" xr:uid="{8FA0D3C5-30A9-4B75-876D-2CEC059DFCCA}"/>
    <cellStyle name="Comma 3 2 2 2 2 3 2 4 2" xfId="47361" xr:uid="{95DCB322-67EF-41CA-9385-AA974E0BE91B}"/>
    <cellStyle name="Comma 3 2 2 2 2 3 2 4 3" xfId="29107" xr:uid="{C8D3D109-0ACA-4FD3-926B-847354E99B4C}"/>
    <cellStyle name="Comma 3 2 2 2 2 3 2 5" xfId="7203" xr:uid="{1F9F5435-FD8C-4C91-81E8-5E07E7669C5C}"/>
    <cellStyle name="Comma 3 2 2 2 2 3 2 5 2" xfId="43711" xr:uid="{DE167642-F09F-4A1C-A7A9-DF253EE4CBC1}"/>
    <cellStyle name="Comma 3 2 2 2 2 3 2 5 3" xfId="25457" xr:uid="{4266E481-28C4-4ADB-8F5C-DD381EC80F2F}"/>
    <cellStyle name="Comma 3 2 2 2 2 3 2 6" xfId="40061" xr:uid="{521E8E07-48EE-4B9A-924D-C70CA77B615A}"/>
    <cellStyle name="Comma 3 2 2 2 2 3 2 7" xfId="21807" xr:uid="{9F382061-E3B5-446D-8A9E-FA2E3CB9B9D1}"/>
    <cellStyle name="Comma 3 2 2 2 2 3 3" xfId="2823" xr:uid="{138B7200-1F86-4192-85EA-00BB70117DF2}"/>
    <cellStyle name="Comma 3 2 2 2 2 3 3 2" xfId="17423" xr:uid="{E22CC344-5E02-4596-AE6A-1CD321962990}"/>
    <cellStyle name="Comma 3 2 2 2 2 3 3 2 2" xfId="53931" xr:uid="{05013ECF-4E66-431F-A61B-F39344A38D3E}"/>
    <cellStyle name="Comma 3 2 2 2 2 3 3 2 3" xfId="35677" xr:uid="{0A41B075-56FF-4873-BF11-1EC2A93EA257}"/>
    <cellStyle name="Comma 3 2 2 2 2 3 3 3" xfId="13773" xr:uid="{42165066-3340-40C8-8FDE-688E6AA3CEBC}"/>
    <cellStyle name="Comma 3 2 2 2 2 3 3 3 2" xfId="50281" xr:uid="{4C02D570-1AEE-4F27-8C65-D1A4991596A7}"/>
    <cellStyle name="Comma 3 2 2 2 2 3 3 3 3" xfId="32027" xr:uid="{B948CB82-D5CD-475D-AF75-CCA8A8FA5E00}"/>
    <cellStyle name="Comma 3 2 2 2 2 3 3 4" xfId="10123" xr:uid="{BD63450B-D891-4934-95CB-F86B129B880C}"/>
    <cellStyle name="Comma 3 2 2 2 2 3 3 4 2" xfId="46631" xr:uid="{8B6F47FE-5065-429F-92B3-8DEF20CACE14}"/>
    <cellStyle name="Comma 3 2 2 2 2 3 3 4 3" xfId="28377" xr:uid="{1B3F71DF-AAE9-475D-A182-3E4AC1B75C0B}"/>
    <cellStyle name="Comma 3 2 2 2 2 3 3 5" xfId="6473" xr:uid="{6DE78A7B-5098-47EA-B9EC-0C7423F6BD5F}"/>
    <cellStyle name="Comma 3 2 2 2 2 3 3 5 2" xfId="42981" xr:uid="{F04FDA33-40E8-4BA2-86F4-7777CD8FEE7A}"/>
    <cellStyle name="Comma 3 2 2 2 2 3 3 5 3" xfId="24727" xr:uid="{796FE617-4317-4D42-99A6-9C72850F154A}"/>
    <cellStyle name="Comma 3 2 2 2 2 3 3 6" xfId="39331" xr:uid="{8C331617-8604-46AA-8D3D-9C77B0F2CFBD}"/>
    <cellStyle name="Comma 3 2 2 2 2 3 3 7" xfId="21077" xr:uid="{70791EEB-B1CE-43A2-95D5-B74E0B257181}"/>
    <cellStyle name="Comma 3 2 2 2 2 3 4" xfId="2093" xr:uid="{5327880C-D0EB-440F-ADC3-53C532740DDB}"/>
    <cellStyle name="Comma 3 2 2 2 2 3 4 2" xfId="16693" xr:uid="{96943D94-1797-4BED-AC13-2A5A4D1367A2}"/>
    <cellStyle name="Comma 3 2 2 2 2 3 4 2 2" xfId="53201" xr:uid="{2EAFEEA1-7CE5-4AE8-83B4-C3F6AE32D86B}"/>
    <cellStyle name="Comma 3 2 2 2 2 3 4 2 3" xfId="34947" xr:uid="{40CD9238-04C2-4A3E-AFF5-3B634833F3AA}"/>
    <cellStyle name="Comma 3 2 2 2 2 3 4 3" xfId="13043" xr:uid="{CBE7C402-CF03-41D2-B6F9-CBB2A432D5B3}"/>
    <cellStyle name="Comma 3 2 2 2 2 3 4 3 2" xfId="49551" xr:uid="{A713D46C-C8C5-4228-93D4-C1D4F5CA9CE3}"/>
    <cellStyle name="Comma 3 2 2 2 2 3 4 3 3" xfId="31297" xr:uid="{B5ED66B1-5739-40C7-A4B9-335E2B973702}"/>
    <cellStyle name="Comma 3 2 2 2 2 3 4 4" xfId="9393" xr:uid="{5950C29F-150C-4E78-B221-FBE536A7CB7E}"/>
    <cellStyle name="Comma 3 2 2 2 2 3 4 4 2" xfId="45901" xr:uid="{28CBC9BC-6C7E-4B4A-B717-8FCE6AA5A3CA}"/>
    <cellStyle name="Comma 3 2 2 2 2 3 4 4 3" xfId="27647" xr:uid="{31871E96-A86D-4FC1-85AE-CBD5303FA0C7}"/>
    <cellStyle name="Comma 3 2 2 2 2 3 4 5" xfId="5743" xr:uid="{F01F0DEF-389B-4FA5-8FB2-6894EAE7549B}"/>
    <cellStyle name="Comma 3 2 2 2 2 3 4 5 2" xfId="42251" xr:uid="{91F1495E-E097-4E65-B078-660B2B82A6ED}"/>
    <cellStyle name="Comma 3 2 2 2 2 3 4 5 3" xfId="23997" xr:uid="{AAD3F6D0-A871-4AD8-8923-E5A8F2B4018D}"/>
    <cellStyle name="Comma 3 2 2 2 2 3 4 6" xfId="38601" xr:uid="{EB944F56-9A94-48F6-8DA0-54923D9E514C}"/>
    <cellStyle name="Comma 3 2 2 2 2 3 4 7" xfId="20347" xr:uid="{03A4D902-7CDE-45AB-B488-13CBEE2A021F}"/>
    <cellStyle name="Comma 3 2 2 2 2 3 5" xfId="1363" xr:uid="{152E5EB0-4103-4E81-A115-415ACA46BBE0}"/>
    <cellStyle name="Comma 3 2 2 2 2 3 5 2" xfId="15963" xr:uid="{414A2E38-7C46-4370-B96E-FF0452D0A28E}"/>
    <cellStyle name="Comma 3 2 2 2 2 3 5 2 2" xfId="52471" xr:uid="{B233D2DD-825D-49DB-BB7E-5A70CCE67499}"/>
    <cellStyle name="Comma 3 2 2 2 2 3 5 2 3" xfId="34217" xr:uid="{3745AAEB-7C8F-4545-B62A-DCA093C858F5}"/>
    <cellStyle name="Comma 3 2 2 2 2 3 5 3" xfId="12313" xr:uid="{D80A4F32-C3EC-4EA0-A39B-E50E4BB47BBC}"/>
    <cellStyle name="Comma 3 2 2 2 2 3 5 3 2" xfId="48821" xr:uid="{D8471E44-2C11-4197-AD3B-F2A4A8213D46}"/>
    <cellStyle name="Comma 3 2 2 2 2 3 5 3 3" xfId="30567" xr:uid="{0E9B8874-5096-4262-B2BE-DBC99D944AE6}"/>
    <cellStyle name="Comma 3 2 2 2 2 3 5 4" xfId="8663" xr:uid="{E0CB5C94-9652-42C3-B009-0025FA8A92CD}"/>
    <cellStyle name="Comma 3 2 2 2 2 3 5 4 2" xfId="45171" xr:uid="{D25E46FD-629F-4407-ABA4-01E46A2F547B}"/>
    <cellStyle name="Comma 3 2 2 2 2 3 5 4 3" xfId="26917" xr:uid="{5B3402E2-831D-43CF-ACFB-7C4C895882F6}"/>
    <cellStyle name="Comma 3 2 2 2 2 3 5 5" xfId="5013" xr:uid="{893869DD-7A42-4017-A32E-D746CDB89BC6}"/>
    <cellStyle name="Comma 3 2 2 2 2 3 5 5 2" xfId="41521" xr:uid="{161E714D-CB9C-4F47-A353-641E50E59211}"/>
    <cellStyle name="Comma 3 2 2 2 2 3 5 5 3" xfId="23267" xr:uid="{DBF1020C-959A-468E-A2E0-2D3D7E9BAE1A}"/>
    <cellStyle name="Comma 3 2 2 2 2 3 5 6" xfId="37871" xr:uid="{B1355EAC-E703-4942-9DC4-39AE3E58104A}"/>
    <cellStyle name="Comma 3 2 2 2 2 3 5 7" xfId="19617" xr:uid="{334EC0B1-F5C6-47C9-8BFF-20674C611973}"/>
    <cellStyle name="Comma 3 2 2 2 2 3 6" xfId="15233" xr:uid="{A2EA6FBF-285B-4270-B4AB-5C20C24444BD}"/>
    <cellStyle name="Comma 3 2 2 2 2 3 6 2" xfId="51741" xr:uid="{ABB271CF-9CA4-4008-A3A8-5B6BBFEEC9E4}"/>
    <cellStyle name="Comma 3 2 2 2 2 3 6 3" xfId="33487" xr:uid="{DC9A4064-D5B6-4379-86DF-E0F074669292}"/>
    <cellStyle name="Comma 3 2 2 2 2 3 7" xfId="11583" xr:uid="{B376B1A1-D227-4691-BBC3-D06A948CBE02}"/>
    <cellStyle name="Comma 3 2 2 2 2 3 7 2" xfId="48091" xr:uid="{69D47D86-41EB-410A-B43E-D76541158C20}"/>
    <cellStyle name="Comma 3 2 2 2 2 3 7 3" xfId="29837" xr:uid="{ED62533B-4E63-49EC-96E4-CEECF5CA2112}"/>
    <cellStyle name="Comma 3 2 2 2 2 3 8" xfId="7933" xr:uid="{5D322CA3-53AB-47B4-B54C-F3037D832542}"/>
    <cellStyle name="Comma 3 2 2 2 2 3 8 2" xfId="44441" xr:uid="{8C2F5C1B-03F8-4E62-A2C7-09B1D6681F3E}"/>
    <cellStyle name="Comma 3 2 2 2 2 3 8 3" xfId="26187" xr:uid="{86D24C03-60B8-4814-A999-73E35B0FEF50}"/>
    <cellStyle name="Comma 3 2 2 2 2 3 9" xfId="4283" xr:uid="{096AFADA-1A2F-4469-BDD5-565E6BCD5D84}"/>
    <cellStyle name="Comma 3 2 2 2 2 3 9 2" xfId="40791" xr:uid="{41592890-645C-402D-8F47-9CCCD36F8C57}"/>
    <cellStyle name="Comma 3 2 2 2 2 3 9 3" xfId="22537" xr:uid="{9F0A1962-9107-4FF8-B71B-2F305DC2EA14}"/>
    <cellStyle name="Comma 3 2 2 2 2 4" xfId="529" xr:uid="{05DCC7BB-7FA5-48E0-8E09-4B22B313355D}"/>
    <cellStyle name="Comma 3 2 2 2 2 4 10" xfId="37037" xr:uid="{F6C232C4-8414-4DFA-9CDD-34124DFB10CB}"/>
    <cellStyle name="Comma 3 2 2 2 2 4 11" xfId="18783" xr:uid="{B1FB02F1-EB7F-4260-B692-FB8D70570B27}"/>
    <cellStyle name="Comma 3 2 2 2 2 4 2" xfId="3449" xr:uid="{21A93BD3-857B-4906-A1C9-29F484A900A9}"/>
    <cellStyle name="Comma 3 2 2 2 2 4 2 2" xfId="18049" xr:uid="{797B079B-29F9-4025-A5F1-0F14383495BD}"/>
    <cellStyle name="Comma 3 2 2 2 2 4 2 2 2" xfId="54557" xr:uid="{D2F3ACA6-A421-4E22-A9BD-AF7D2EE5A5D9}"/>
    <cellStyle name="Comma 3 2 2 2 2 4 2 2 3" xfId="36303" xr:uid="{AC771AA8-0D6B-4E04-81C4-515CB66392BB}"/>
    <cellStyle name="Comma 3 2 2 2 2 4 2 3" xfId="14399" xr:uid="{F7F96037-D7D0-4124-B39A-2E8AA2942CB2}"/>
    <cellStyle name="Comma 3 2 2 2 2 4 2 3 2" xfId="50907" xr:uid="{87EBDA16-AD25-4786-91B9-65561361B795}"/>
    <cellStyle name="Comma 3 2 2 2 2 4 2 3 3" xfId="32653" xr:uid="{2C9B086E-33AD-494E-AA1B-C0BECA32C0F6}"/>
    <cellStyle name="Comma 3 2 2 2 2 4 2 4" xfId="10749" xr:uid="{2073ECBC-9CF6-4D3C-8359-BDE2DAB31900}"/>
    <cellStyle name="Comma 3 2 2 2 2 4 2 4 2" xfId="47257" xr:uid="{3B35839A-90C0-460C-8199-BC9778094DAD}"/>
    <cellStyle name="Comma 3 2 2 2 2 4 2 4 3" xfId="29003" xr:uid="{2F8EA050-3D72-4C20-8900-77AD4D5E6440}"/>
    <cellStyle name="Comma 3 2 2 2 2 4 2 5" xfId="7099" xr:uid="{344DCCFA-232D-438B-934F-4AAB6D726DB3}"/>
    <cellStyle name="Comma 3 2 2 2 2 4 2 5 2" xfId="43607" xr:uid="{D670E778-A508-40A7-898B-BB67D75F4426}"/>
    <cellStyle name="Comma 3 2 2 2 2 4 2 5 3" xfId="25353" xr:uid="{1EBA3C24-64F3-45FC-8392-E22E0C079792}"/>
    <cellStyle name="Comma 3 2 2 2 2 4 2 6" xfId="39957" xr:uid="{32914B4B-93EA-4EDF-B91F-B4DEBA172AA5}"/>
    <cellStyle name="Comma 3 2 2 2 2 4 2 7" xfId="21703" xr:uid="{DCE460BC-AECF-48FE-BDFA-27BEA2F1E2D6}"/>
    <cellStyle name="Comma 3 2 2 2 2 4 3" xfId="2719" xr:uid="{7D50C6BF-6C8E-44C7-A012-A05A1A80E6B5}"/>
    <cellStyle name="Comma 3 2 2 2 2 4 3 2" xfId="17319" xr:uid="{C5FAB810-95B3-451F-8B25-FE177A740288}"/>
    <cellStyle name="Comma 3 2 2 2 2 4 3 2 2" xfId="53827" xr:uid="{C28A8BDB-5A1D-4C0F-9765-3FB6A2B8C2B1}"/>
    <cellStyle name="Comma 3 2 2 2 2 4 3 2 3" xfId="35573" xr:uid="{F3ABF5A2-AB94-46D6-8441-1C18E7001B40}"/>
    <cellStyle name="Comma 3 2 2 2 2 4 3 3" xfId="13669" xr:uid="{96FC90B4-C72D-4BCF-8471-B62B9CFD9A81}"/>
    <cellStyle name="Comma 3 2 2 2 2 4 3 3 2" xfId="50177" xr:uid="{B15D5BD3-798A-4584-8740-23923E1D0F59}"/>
    <cellStyle name="Comma 3 2 2 2 2 4 3 3 3" xfId="31923" xr:uid="{65DD5460-50B8-4EB2-A9BB-F4181A8030D7}"/>
    <cellStyle name="Comma 3 2 2 2 2 4 3 4" xfId="10019" xr:uid="{79BFA211-D1B2-47B3-A2BA-3747D8854728}"/>
    <cellStyle name="Comma 3 2 2 2 2 4 3 4 2" xfId="46527" xr:uid="{7E36C59B-43C5-48A1-B5E9-6EDF4BD1922F}"/>
    <cellStyle name="Comma 3 2 2 2 2 4 3 4 3" xfId="28273" xr:uid="{BE88EF6D-B889-4F1F-9912-FE07232C139C}"/>
    <cellStyle name="Comma 3 2 2 2 2 4 3 5" xfId="6369" xr:uid="{D04F8B32-03BE-46A7-B307-464637BFFF26}"/>
    <cellStyle name="Comma 3 2 2 2 2 4 3 5 2" xfId="42877" xr:uid="{C1B3960C-30C6-4CFA-9E34-966FAD4F0F1B}"/>
    <cellStyle name="Comma 3 2 2 2 2 4 3 5 3" xfId="24623" xr:uid="{1438D8EF-67D6-4BE6-96EF-C2809BE3C13C}"/>
    <cellStyle name="Comma 3 2 2 2 2 4 3 6" xfId="39227" xr:uid="{E72F2F4C-455B-4AA0-BDA9-D6EC31EA7E08}"/>
    <cellStyle name="Comma 3 2 2 2 2 4 3 7" xfId="20973" xr:uid="{BA33F84D-648B-4515-B594-EAD333A6C359}"/>
    <cellStyle name="Comma 3 2 2 2 2 4 4" xfId="1989" xr:uid="{ECEB0C19-00E2-4043-8165-23796C44FC4A}"/>
    <cellStyle name="Comma 3 2 2 2 2 4 4 2" xfId="16589" xr:uid="{4E9E1FAA-2857-4E19-A5B4-BCB28AAC7A10}"/>
    <cellStyle name="Comma 3 2 2 2 2 4 4 2 2" xfId="53097" xr:uid="{A9C3FFBA-5C9E-4707-9AE0-421672C4D173}"/>
    <cellStyle name="Comma 3 2 2 2 2 4 4 2 3" xfId="34843" xr:uid="{FD8068E6-0F69-450C-80A4-F8B4AF3BFA93}"/>
    <cellStyle name="Comma 3 2 2 2 2 4 4 3" xfId="12939" xr:uid="{63FAB729-FB7C-425F-B985-2199E4109F0E}"/>
    <cellStyle name="Comma 3 2 2 2 2 4 4 3 2" xfId="49447" xr:uid="{F2AF69E8-1124-4D7D-8B21-6863F308C4F3}"/>
    <cellStyle name="Comma 3 2 2 2 2 4 4 3 3" xfId="31193" xr:uid="{56253C15-0CCD-434D-BE28-D3A50FD1ED09}"/>
    <cellStyle name="Comma 3 2 2 2 2 4 4 4" xfId="9289" xr:uid="{E5D3639E-33A8-480A-8B90-C40750881ED3}"/>
    <cellStyle name="Comma 3 2 2 2 2 4 4 4 2" xfId="45797" xr:uid="{F5C2F654-5CEF-48F4-9B9F-1166BE5D0554}"/>
    <cellStyle name="Comma 3 2 2 2 2 4 4 4 3" xfId="27543" xr:uid="{3719E717-48BB-464C-9654-20624830612B}"/>
    <cellStyle name="Comma 3 2 2 2 2 4 4 5" xfId="5639" xr:uid="{347CFB8D-7044-4B2A-BD73-7D118F0EE2F5}"/>
    <cellStyle name="Comma 3 2 2 2 2 4 4 5 2" xfId="42147" xr:uid="{AD464F27-6CFC-4C23-B5A0-3459659A9E06}"/>
    <cellStyle name="Comma 3 2 2 2 2 4 4 5 3" xfId="23893" xr:uid="{4711422C-EC73-43B9-B613-3BA0BF023ADE}"/>
    <cellStyle name="Comma 3 2 2 2 2 4 4 6" xfId="38497" xr:uid="{5DB6261F-6879-4F74-B777-9017D2C4E2E6}"/>
    <cellStyle name="Comma 3 2 2 2 2 4 4 7" xfId="20243" xr:uid="{C8F25E29-3D2C-47BE-8A23-8B7737CC9965}"/>
    <cellStyle name="Comma 3 2 2 2 2 4 5" xfId="1259" xr:uid="{E80B2AF4-363B-4B08-B845-0AF9E720F94E}"/>
    <cellStyle name="Comma 3 2 2 2 2 4 5 2" xfId="15859" xr:uid="{148FFB9D-9A46-482C-AACF-CF6A95453DE8}"/>
    <cellStyle name="Comma 3 2 2 2 2 4 5 2 2" xfId="52367" xr:uid="{2397D2FB-89A6-4B76-B3D2-4BF6686C3576}"/>
    <cellStyle name="Comma 3 2 2 2 2 4 5 2 3" xfId="34113" xr:uid="{DA3AEC70-DCF5-4134-8639-4F907EC49AEB}"/>
    <cellStyle name="Comma 3 2 2 2 2 4 5 3" xfId="12209" xr:uid="{1F905D36-D265-4520-978C-E4DA7C78B45B}"/>
    <cellStyle name="Comma 3 2 2 2 2 4 5 3 2" xfId="48717" xr:uid="{14A82765-D652-4871-AA70-47AF83BB00F5}"/>
    <cellStyle name="Comma 3 2 2 2 2 4 5 3 3" xfId="30463" xr:uid="{EC66DEAE-C349-4D10-9B9C-D708079FFFFF}"/>
    <cellStyle name="Comma 3 2 2 2 2 4 5 4" xfId="8559" xr:uid="{0B31F3CB-3ED3-467E-9214-E70AC692150D}"/>
    <cellStyle name="Comma 3 2 2 2 2 4 5 4 2" xfId="45067" xr:uid="{D5C8C527-13AA-4205-B13C-349CCC4C1231}"/>
    <cellStyle name="Comma 3 2 2 2 2 4 5 4 3" xfId="26813" xr:uid="{58A4068A-D4E8-4C7E-9774-A09ED44ABAD3}"/>
    <cellStyle name="Comma 3 2 2 2 2 4 5 5" xfId="4909" xr:uid="{DEB22F8D-9C10-4339-B48E-F6C081B27159}"/>
    <cellStyle name="Comma 3 2 2 2 2 4 5 5 2" xfId="41417" xr:uid="{2E0CAC1A-3AAA-4FA7-BE9C-6C63603BA949}"/>
    <cellStyle name="Comma 3 2 2 2 2 4 5 5 3" xfId="23163" xr:uid="{88F452D4-7DBB-4960-8F90-7CB23E564709}"/>
    <cellStyle name="Comma 3 2 2 2 2 4 5 6" xfId="37767" xr:uid="{E85AC371-EA8D-46BB-8CC5-D04EBF5BE20E}"/>
    <cellStyle name="Comma 3 2 2 2 2 4 5 7" xfId="19513" xr:uid="{D18C435A-2CE3-4BD0-AB76-6360B6AD1724}"/>
    <cellStyle name="Comma 3 2 2 2 2 4 6" xfId="15129" xr:uid="{6AC87D1C-7AFE-4622-B5B6-D018D4F25672}"/>
    <cellStyle name="Comma 3 2 2 2 2 4 6 2" xfId="51637" xr:uid="{3A7804D4-FA42-494C-AEAB-F4ADABBB6F45}"/>
    <cellStyle name="Comma 3 2 2 2 2 4 6 3" xfId="33383" xr:uid="{4D0C251D-25DE-4882-9A1D-24258C0B12B8}"/>
    <cellStyle name="Comma 3 2 2 2 2 4 7" xfId="11479" xr:uid="{00657D62-8C75-4F24-BAFB-DA9998EBF338}"/>
    <cellStyle name="Comma 3 2 2 2 2 4 7 2" xfId="47987" xr:uid="{AD706841-ECEB-4773-AE76-ED5C364F7E9D}"/>
    <cellStyle name="Comma 3 2 2 2 2 4 7 3" xfId="29733" xr:uid="{772D4012-2089-4E4C-AC84-66269BD1336A}"/>
    <cellStyle name="Comma 3 2 2 2 2 4 8" xfId="7829" xr:uid="{AD56D726-6E8C-49D6-97BD-4D5F4F382A26}"/>
    <cellStyle name="Comma 3 2 2 2 2 4 8 2" xfId="44337" xr:uid="{2EFF9DE0-89A1-4AC0-8116-905D08CF8871}"/>
    <cellStyle name="Comma 3 2 2 2 2 4 8 3" xfId="26083" xr:uid="{8415D2DD-AD6C-4423-B8E8-617247D7E790}"/>
    <cellStyle name="Comma 3 2 2 2 2 4 9" xfId="4179" xr:uid="{869B9DC2-D2A8-4847-9D00-E7D70D0D3282}"/>
    <cellStyle name="Comma 3 2 2 2 2 4 9 2" xfId="40687" xr:uid="{CEDC143D-5CED-49A9-9A0D-9AB94A05757C}"/>
    <cellStyle name="Comma 3 2 2 2 2 4 9 3" xfId="22433" xr:uid="{E1B58F4B-8172-419F-A255-0726F386A392}"/>
    <cellStyle name="Comma 3 2 2 2 2 5" xfId="425" xr:uid="{F4BA58AD-5EE9-46AB-9F68-0D0955C3F2EE}"/>
    <cellStyle name="Comma 3 2 2 2 2 5 10" xfId="36933" xr:uid="{94B40BBC-6CD2-4FCD-A506-5B282BB1E599}"/>
    <cellStyle name="Comma 3 2 2 2 2 5 11" xfId="18679" xr:uid="{63E09E6C-C821-43F7-8E03-750C89BD9891}"/>
    <cellStyle name="Comma 3 2 2 2 2 5 2" xfId="3345" xr:uid="{276A7293-8F47-45C9-8CD5-DA2F84BC1715}"/>
    <cellStyle name="Comma 3 2 2 2 2 5 2 2" xfId="17945" xr:uid="{6461E54C-4B61-44E0-B3C8-D2266D6A753D}"/>
    <cellStyle name="Comma 3 2 2 2 2 5 2 2 2" xfId="54453" xr:uid="{1A30BD50-E74E-4CF5-8587-60C69D99D25E}"/>
    <cellStyle name="Comma 3 2 2 2 2 5 2 2 3" xfId="36199" xr:uid="{D7C364D7-68D2-4576-8BAA-D034A2325D16}"/>
    <cellStyle name="Comma 3 2 2 2 2 5 2 3" xfId="14295" xr:uid="{0ADBFA29-508E-4144-A595-D308E3FC7F57}"/>
    <cellStyle name="Comma 3 2 2 2 2 5 2 3 2" xfId="50803" xr:uid="{BB7FAA0A-B77E-4A5F-AAC9-1F1CB0BB4CE5}"/>
    <cellStyle name="Comma 3 2 2 2 2 5 2 3 3" xfId="32549" xr:uid="{8074B760-7D5D-4D2D-A36D-57CB3C3DDB12}"/>
    <cellStyle name="Comma 3 2 2 2 2 5 2 4" xfId="10645" xr:uid="{98747E38-3E70-42BA-98E3-764B9CEDD9E3}"/>
    <cellStyle name="Comma 3 2 2 2 2 5 2 4 2" xfId="47153" xr:uid="{A68BBA74-38D7-4FDF-8C8F-AB8FA991AFC7}"/>
    <cellStyle name="Comma 3 2 2 2 2 5 2 4 3" xfId="28899" xr:uid="{D92A106C-B5C4-46FC-AAC2-14F0FA1036DC}"/>
    <cellStyle name="Comma 3 2 2 2 2 5 2 5" xfId="6995" xr:uid="{576F9593-BD66-48DF-83F5-C9101797169B}"/>
    <cellStyle name="Comma 3 2 2 2 2 5 2 5 2" xfId="43503" xr:uid="{DD81FE92-3BB2-4FA6-AF4D-84909774A6E9}"/>
    <cellStyle name="Comma 3 2 2 2 2 5 2 5 3" xfId="25249" xr:uid="{4DD5C2E5-796B-4C04-85B5-38D80C569BC9}"/>
    <cellStyle name="Comma 3 2 2 2 2 5 2 6" xfId="39853" xr:uid="{688C27FA-99D0-4AE7-8412-F6055CCEEAD7}"/>
    <cellStyle name="Comma 3 2 2 2 2 5 2 7" xfId="21599" xr:uid="{0E7C041A-75CC-4EB3-963B-3D91A8E196DF}"/>
    <cellStyle name="Comma 3 2 2 2 2 5 3" xfId="2615" xr:uid="{34565BDE-6CE2-44D6-BA65-27EAE61AB510}"/>
    <cellStyle name="Comma 3 2 2 2 2 5 3 2" xfId="17215" xr:uid="{C9965A9C-DCBA-47AB-9E06-7DC5491B841D}"/>
    <cellStyle name="Comma 3 2 2 2 2 5 3 2 2" xfId="53723" xr:uid="{0D96B04D-D48B-4525-A06C-4D216102F7F0}"/>
    <cellStyle name="Comma 3 2 2 2 2 5 3 2 3" xfId="35469" xr:uid="{7F0FA000-0967-4904-85B9-061FA09C8BBF}"/>
    <cellStyle name="Comma 3 2 2 2 2 5 3 3" xfId="13565" xr:uid="{55893A83-B560-4E9A-9B50-6A038047CAA9}"/>
    <cellStyle name="Comma 3 2 2 2 2 5 3 3 2" xfId="50073" xr:uid="{443359D3-D1F8-46B4-A9FE-1D18AB681462}"/>
    <cellStyle name="Comma 3 2 2 2 2 5 3 3 3" xfId="31819" xr:uid="{E449482A-BCCF-4BDB-9344-CE97B4DC5C0B}"/>
    <cellStyle name="Comma 3 2 2 2 2 5 3 4" xfId="9915" xr:uid="{C96E0D73-6750-46C5-94FE-CB288CA27FBC}"/>
    <cellStyle name="Comma 3 2 2 2 2 5 3 4 2" xfId="46423" xr:uid="{75291662-A30E-433A-878A-212D1E07214A}"/>
    <cellStyle name="Comma 3 2 2 2 2 5 3 4 3" xfId="28169" xr:uid="{895630A4-A634-48A3-A6E1-C8C61620F3C0}"/>
    <cellStyle name="Comma 3 2 2 2 2 5 3 5" xfId="6265" xr:uid="{5AC2ED35-DD49-422E-846F-79CCEC9E92D4}"/>
    <cellStyle name="Comma 3 2 2 2 2 5 3 5 2" xfId="42773" xr:uid="{D35D3F10-3FF5-4262-8D5E-9AC46B938AA0}"/>
    <cellStyle name="Comma 3 2 2 2 2 5 3 5 3" xfId="24519" xr:uid="{BD9C25F3-15D2-40B0-980F-A84458271D04}"/>
    <cellStyle name="Comma 3 2 2 2 2 5 3 6" xfId="39123" xr:uid="{730A44E3-A5A6-4C0F-A77D-CBA6DA4B6BF6}"/>
    <cellStyle name="Comma 3 2 2 2 2 5 3 7" xfId="20869" xr:uid="{3B7CA59D-256F-418C-AE3E-50D47B2DF9E6}"/>
    <cellStyle name="Comma 3 2 2 2 2 5 4" xfId="1885" xr:uid="{1F0F2199-682F-430A-9A70-2AD500E6FE85}"/>
    <cellStyle name="Comma 3 2 2 2 2 5 4 2" xfId="16485" xr:uid="{1411C8C6-E33E-4B40-8421-B681F1BF614B}"/>
    <cellStyle name="Comma 3 2 2 2 2 5 4 2 2" xfId="52993" xr:uid="{37A5D06F-D230-4197-8DD0-C13ADE61EF2F}"/>
    <cellStyle name="Comma 3 2 2 2 2 5 4 2 3" xfId="34739" xr:uid="{61079B6B-5D91-46B8-8D79-4FE5D9B843F3}"/>
    <cellStyle name="Comma 3 2 2 2 2 5 4 3" xfId="12835" xr:uid="{7FCF552E-A60A-4F31-BDAC-96C17FBE84F9}"/>
    <cellStyle name="Comma 3 2 2 2 2 5 4 3 2" xfId="49343" xr:uid="{EA8F0F78-C943-4E93-9639-293E0998DB96}"/>
    <cellStyle name="Comma 3 2 2 2 2 5 4 3 3" xfId="31089" xr:uid="{2ECF2705-3360-43D2-873B-C02E90CBAA41}"/>
    <cellStyle name="Comma 3 2 2 2 2 5 4 4" xfId="9185" xr:uid="{9A7D8F58-21AC-4265-BCFF-3D53BE04FEC3}"/>
    <cellStyle name="Comma 3 2 2 2 2 5 4 4 2" xfId="45693" xr:uid="{267FF1D8-54F7-44B5-A4D2-177B2FCAAC32}"/>
    <cellStyle name="Comma 3 2 2 2 2 5 4 4 3" xfId="27439" xr:uid="{6796A7F8-1295-42E5-96F1-47814648897C}"/>
    <cellStyle name="Comma 3 2 2 2 2 5 4 5" xfId="5535" xr:uid="{73996443-C774-4C35-A7C4-B69D8406BC85}"/>
    <cellStyle name="Comma 3 2 2 2 2 5 4 5 2" xfId="42043" xr:uid="{D8DEC923-41EB-4B4C-9C15-77FFBB26F753}"/>
    <cellStyle name="Comma 3 2 2 2 2 5 4 5 3" xfId="23789" xr:uid="{F5F37FEA-0481-47A3-96BC-8F62E05C3D7C}"/>
    <cellStyle name="Comma 3 2 2 2 2 5 4 6" xfId="38393" xr:uid="{673E3B28-0E35-4DEC-AB4E-C044F84BEB5D}"/>
    <cellStyle name="Comma 3 2 2 2 2 5 4 7" xfId="20139" xr:uid="{DEBF03F8-5DAA-4DAB-80B0-011E9594E2BD}"/>
    <cellStyle name="Comma 3 2 2 2 2 5 5" xfId="1155" xr:uid="{5ABBB6BA-C4A1-40CD-A594-CF654473BEC3}"/>
    <cellStyle name="Comma 3 2 2 2 2 5 5 2" xfId="15755" xr:uid="{E517B917-F602-4598-A38C-239E189B7C9C}"/>
    <cellStyle name="Comma 3 2 2 2 2 5 5 2 2" xfId="52263" xr:uid="{5A034DDA-123E-4D57-A4F1-EDCC21DC76E2}"/>
    <cellStyle name="Comma 3 2 2 2 2 5 5 2 3" xfId="34009" xr:uid="{0FFC289E-CD98-495D-9B73-86DB06BE2138}"/>
    <cellStyle name="Comma 3 2 2 2 2 5 5 3" xfId="12105" xr:uid="{55EE21A9-44F8-42D6-848B-4BA8FC4EF5A4}"/>
    <cellStyle name="Comma 3 2 2 2 2 5 5 3 2" xfId="48613" xr:uid="{B49C8567-D382-4725-9798-F9D5EE2166D9}"/>
    <cellStyle name="Comma 3 2 2 2 2 5 5 3 3" xfId="30359" xr:uid="{A3CAB7D4-6BF8-4D3F-9DC9-B05279163D67}"/>
    <cellStyle name="Comma 3 2 2 2 2 5 5 4" xfId="8455" xr:uid="{50A35765-5A9B-480A-99BB-7ADDA0514150}"/>
    <cellStyle name="Comma 3 2 2 2 2 5 5 4 2" xfId="44963" xr:uid="{14BAAA01-6F89-41E3-81FC-F894EB09758F}"/>
    <cellStyle name="Comma 3 2 2 2 2 5 5 4 3" xfId="26709" xr:uid="{30875304-ED2F-479F-AD91-F5E6915AEB42}"/>
    <cellStyle name="Comma 3 2 2 2 2 5 5 5" xfId="4805" xr:uid="{3BAEF241-1BA3-4C98-B774-FDB0FFA85E90}"/>
    <cellStyle name="Comma 3 2 2 2 2 5 5 5 2" xfId="41313" xr:uid="{A744D595-E407-4BCB-BF90-46547E7A5210}"/>
    <cellStyle name="Comma 3 2 2 2 2 5 5 5 3" xfId="23059" xr:uid="{87B96187-7C1D-4F8C-9230-6A6501CC9DD7}"/>
    <cellStyle name="Comma 3 2 2 2 2 5 5 6" xfId="37663" xr:uid="{780C4DD9-6B7B-4324-AC66-52F022FDC2E8}"/>
    <cellStyle name="Comma 3 2 2 2 2 5 5 7" xfId="19409" xr:uid="{7D52837B-22A1-4199-8B55-52AB06BE804C}"/>
    <cellStyle name="Comma 3 2 2 2 2 5 6" xfId="15025" xr:uid="{02A24C46-A7D5-4F58-BAFC-076202F4182A}"/>
    <cellStyle name="Comma 3 2 2 2 2 5 6 2" xfId="51533" xr:uid="{2A424AD2-ABA3-41B5-87DC-3F65934CB62E}"/>
    <cellStyle name="Comma 3 2 2 2 2 5 6 3" xfId="33279" xr:uid="{D17798F9-1A6F-4B8E-93AB-1BD2C1306D5E}"/>
    <cellStyle name="Comma 3 2 2 2 2 5 7" xfId="11375" xr:uid="{BD6377EE-EBF4-4648-B2D8-B584F72EB9B0}"/>
    <cellStyle name="Comma 3 2 2 2 2 5 7 2" xfId="47883" xr:uid="{023C4BDC-2098-4B22-B082-AEDDC392126B}"/>
    <cellStyle name="Comma 3 2 2 2 2 5 7 3" xfId="29629" xr:uid="{220DB015-83C5-4972-982E-BF80E3ADB94B}"/>
    <cellStyle name="Comma 3 2 2 2 2 5 8" xfId="7725" xr:uid="{0054C832-AA7B-42B4-AC06-129D2380A36D}"/>
    <cellStyle name="Comma 3 2 2 2 2 5 8 2" xfId="44233" xr:uid="{9F9C1A98-E947-402E-B53F-13232A9A4E2A}"/>
    <cellStyle name="Comma 3 2 2 2 2 5 8 3" xfId="25979" xr:uid="{76B74757-9541-4BEB-8E5B-648ED9D54631}"/>
    <cellStyle name="Comma 3 2 2 2 2 5 9" xfId="4075" xr:uid="{89D95C0B-E547-41A1-B9D6-2F941D71AC38}"/>
    <cellStyle name="Comma 3 2 2 2 2 5 9 2" xfId="40583" xr:uid="{1FAAE2D5-11E8-4D8A-BAAB-CE23A9E99938}"/>
    <cellStyle name="Comma 3 2 2 2 2 5 9 3" xfId="22329" xr:uid="{C8265DDA-8E44-4017-8E42-EA9538BF3E6A}"/>
    <cellStyle name="Comma 3 2 2 2 2 6" xfId="321" xr:uid="{31437180-D83F-443D-AF00-F72B4EB4BA34}"/>
    <cellStyle name="Comma 3 2 2 2 2 6 10" xfId="36829" xr:uid="{B859394A-2F5D-4AE6-B54D-A3EE2EFDD8FF}"/>
    <cellStyle name="Comma 3 2 2 2 2 6 11" xfId="18575" xr:uid="{ED657C88-698C-452B-A2FF-00C54A5B3932}"/>
    <cellStyle name="Comma 3 2 2 2 2 6 2" xfId="3241" xr:uid="{15A61D7A-9E1E-4421-85AA-C37774C431B8}"/>
    <cellStyle name="Comma 3 2 2 2 2 6 2 2" xfId="17841" xr:uid="{4075D1C7-F81A-4782-BCD3-0382A832167C}"/>
    <cellStyle name="Comma 3 2 2 2 2 6 2 2 2" xfId="54349" xr:uid="{4B0E03FC-A05D-47FD-B51D-0EEA32A59D11}"/>
    <cellStyle name="Comma 3 2 2 2 2 6 2 2 3" xfId="36095" xr:uid="{313E1326-5F06-4AB0-B903-8C570100F1FA}"/>
    <cellStyle name="Comma 3 2 2 2 2 6 2 3" xfId="14191" xr:uid="{395246B0-6ABF-40D8-9BD4-9CE48E9F8A48}"/>
    <cellStyle name="Comma 3 2 2 2 2 6 2 3 2" xfId="50699" xr:uid="{5A95F628-1663-4C4D-89AF-EEE16A4DB2FB}"/>
    <cellStyle name="Comma 3 2 2 2 2 6 2 3 3" xfId="32445" xr:uid="{9EF19034-0A28-4488-A606-DA88A547314E}"/>
    <cellStyle name="Comma 3 2 2 2 2 6 2 4" xfId="10541" xr:uid="{F0FB65C4-321F-4675-8C02-E6AF430D74C8}"/>
    <cellStyle name="Comma 3 2 2 2 2 6 2 4 2" xfId="47049" xr:uid="{B083BBF8-459C-4300-A6D8-B60CDABFFE8A}"/>
    <cellStyle name="Comma 3 2 2 2 2 6 2 4 3" xfId="28795" xr:uid="{3E4B91CD-9D29-4F98-AEA7-A066BDB27555}"/>
    <cellStyle name="Comma 3 2 2 2 2 6 2 5" xfId="6891" xr:uid="{F49B4A0B-F897-4246-AA85-6AC3BFEBC6F2}"/>
    <cellStyle name="Comma 3 2 2 2 2 6 2 5 2" xfId="43399" xr:uid="{9E188C76-6D3C-4A0A-8194-F4AAD0C285B4}"/>
    <cellStyle name="Comma 3 2 2 2 2 6 2 5 3" xfId="25145" xr:uid="{69990766-9D1C-4ADA-BAD8-419ECFAD8D82}"/>
    <cellStyle name="Comma 3 2 2 2 2 6 2 6" xfId="39749" xr:uid="{3A14D328-B313-4323-978E-EA0F173612C6}"/>
    <cellStyle name="Comma 3 2 2 2 2 6 2 7" xfId="21495" xr:uid="{DC0A153A-C93E-47CE-AB0D-5164483E005A}"/>
    <cellStyle name="Comma 3 2 2 2 2 6 3" xfId="2511" xr:uid="{DD4DDC8F-842A-4A2A-A5E0-92897863CB08}"/>
    <cellStyle name="Comma 3 2 2 2 2 6 3 2" xfId="17111" xr:uid="{D30DC8C1-60E4-4638-8561-DA44ABDCE7ED}"/>
    <cellStyle name="Comma 3 2 2 2 2 6 3 2 2" xfId="53619" xr:uid="{61ADA161-F497-48FE-8141-74686C9F7750}"/>
    <cellStyle name="Comma 3 2 2 2 2 6 3 2 3" xfId="35365" xr:uid="{58F19E19-C30E-4D6A-9E1E-7400FC3AB977}"/>
    <cellStyle name="Comma 3 2 2 2 2 6 3 3" xfId="13461" xr:uid="{1BBE8E65-1930-424B-986E-4D1B3D170D4F}"/>
    <cellStyle name="Comma 3 2 2 2 2 6 3 3 2" xfId="49969" xr:uid="{79A1F2F6-57B5-44C5-B5FF-D94278255001}"/>
    <cellStyle name="Comma 3 2 2 2 2 6 3 3 3" xfId="31715" xr:uid="{CA53AEB2-5DBB-4D0E-95C4-9215E9384551}"/>
    <cellStyle name="Comma 3 2 2 2 2 6 3 4" xfId="9811" xr:uid="{1236840C-2237-4508-AC06-BAA8B020E9A7}"/>
    <cellStyle name="Comma 3 2 2 2 2 6 3 4 2" xfId="46319" xr:uid="{B30ECBE8-54AC-43D7-99C1-197EE27AE0A9}"/>
    <cellStyle name="Comma 3 2 2 2 2 6 3 4 3" xfId="28065" xr:uid="{B5C5168F-AE23-4133-8028-56059ADA69F4}"/>
    <cellStyle name="Comma 3 2 2 2 2 6 3 5" xfId="6161" xr:uid="{DB3AD1D7-6925-4E68-99D0-E0414781DFDF}"/>
    <cellStyle name="Comma 3 2 2 2 2 6 3 5 2" xfId="42669" xr:uid="{2D90B87E-01CC-4518-99BD-7485D414C872}"/>
    <cellStyle name="Comma 3 2 2 2 2 6 3 5 3" xfId="24415" xr:uid="{70095070-6D47-4412-A065-D563D4E61EF8}"/>
    <cellStyle name="Comma 3 2 2 2 2 6 3 6" xfId="39019" xr:uid="{720C24D1-49F9-4F87-BBAF-1DD130BB78C3}"/>
    <cellStyle name="Comma 3 2 2 2 2 6 3 7" xfId="20765" xr:uid="{3931ACAD-E609-43F3-8360-E9D464E1658F}"/>
    <cellStyle name="Comma 3 2 2 2 2 6 4" xfId="1781" xr:uid="{135C49B3-51C8-4D1A-BBC4-5DD60728DB7A}"/>
    <cellStyle name="Comma 3 2 2 2 2 6 4 2" xfId="16381" xr:uid="{DBD00A47-9D44-4734-B8FA-D88A603118A0}"/>
    <cellStyle name="Comma 3 2 2 2 2 6 4 2 2" xfId="52889" xr:uid="{F3B4FDDC-A92C-4977-9503-1695D95B77AD}"/>
    <cellStyle name="Comma 3 2 2 2 2 6 4 2 3" xfId="34635" xr:uid="{DDE90F31-21D8-4B8A-BA91-916C6A95F922}"/>
    <cellStyle name="Comma 3 2 2 2 2 6 4 3" xfId="12731" xr:uid="{4EE241CD-486A-40DC-AAB6-0906B76132B6}"/>
    <cellStyle name="Comma 3 2 2 2 2 6 4 3 2" xfId="49239" xr:uid="{988C6551-B0FA-418E-A8A1-BF5E07F7C5F2}"/>
    <cellStyle name="Comma 3 2 2 2 2 6 4 3 3" xfId="30985" xr:uid="{E0F6B5B2-239A-4E62-B3B2-E677BBF16814}"/>
    <cellStyle name="Comma 3 2 2 2 2 6 4 4" xfId="9081" xr:uid="{C239B9D4-24C9-4A67-A458-AB600082533A}"/>
    <cellStyle name="Comma 3 2 2 2 2 6 4 4 2" xfId="45589" xr:uid="{B28AB489-7C46-4ABE-9E5B-5DD8AAF8E774}"/>
    <cellStyle name="Comma 3 2 2 2 2 6 4 4 3" xfId="27335" xr:uid="{DD2D8C38-E1B0-4680-B596-1210C1927D80}"/>
    <cellStyle name="Comma 3 2 2 2 2 6 4 5" xfId="5431" xr:uid="{C90808AD-A096-4FCA-8B8C-0019533CBFAB}"/>
    <cellStyle name="Comma 3 2 2 2 2 6 4 5 2" xfId="41939" xr:uid="{BFD25201-B220-4ADE-8A67-7B4D5F6D4A3B}"/>
    <cellStyle name="Comma 3 2 2 2 2 6 4 5 3" xfId="23685" xr:uid="{2C178049-DE96-4121-B366-A6FCB2C9130C}"/>
    <cellStyle name="Comma 3 2 2 2 2 6 4 6" xfId="38289" xr:uid="{D4CBB31C-DBE0-4480-9358-971FCB8BEB6B}"/>
    <cellStyle name="Comma 3 2 2 2 2 6 4 7" xfId="20035" xr:uid="{43E4DF55-4E91-4E8B-9000-E356F53B6675}"/>
    <cellStyle name="Comma 3 2 2 2 2 6 5" xfId="1051" xr:uid="{14F876CD-7ABB-4023-8CB2-1DEA89681EE7}"/>
    <cellStyle name="Comma 3 2 2 2 2 6 5 2" xfId="15651" xr:uid="{46252BD6-AA25-4C4D-AD7B-CF755026BA44}"/>
    <cellStyle name="Comma 3 2 2 2 2 6 5 2 2" xfId="52159" xr:uid="{41311AFD-4C71-435C-A0F5-484A1D3961D1}"/>
    <cellStyle name="Comma 3 2 2 2 2 6 5 2 3" xfId="33905" xr:uid="{33B74DC2-63FA-4142-9022-B1E34A627A4C}"/>
    <cellStyle name="Comma 3 2 2 2 2 6 5 3" xfId="12001" xr:uid="{353F51C8-785E-4434-B2D0-48CFE0C0E290}"/>
    <cellStyle name="Comma 3 2 2 2 2 6 5 3 2" xfId="48509" xr:uid="{E7308594-0E99-4D46-8A5B-09305492BC5D}"/>
    <cellStyle name="Comma 3 2 2 2 2 6 5 3 3" xfId="30255" xr:uid="{99BD6CF1-B3D8-4E09-A477-774BFFBC6231}"/>
    <cellStyle name="Comma 3 2 2 2 2 6 5 4" xfId="8351" xr:uid="{255D4D10-E757-4630-B9FF-09BFD37631C7}"/>
    <cellStyle name="Comma 3 2 2 2 2 6 5 4 2" xfId="44859" xr:uid="{B0B387A1-3752-48B3-AB56-0C44385E547D}"/>
    <cellStyle name="Comma 3 2 2 2 2 6 5 4 3" xfId="26605" xr:uid="{9114288C-8F1C-4DCA-B408-B4F16E735B82}"/>
    <cellStyle name="Comma 3 2 2 2 2 6 5 5" xfId="4701" xr:uid="{0A90942D-0E18-45B3-81DC-F112787F2152}"/>
    <cellStyle name="Comma 3 2 2 2 2 6 5 5 2" xfId="41209" xr:uid="{C1A4CB71-A716-4BCF-86D0-7E48B999ACD0}"/>
    <cellStyle name="Comma 3 2 2 2 2 6 5 5 3" xfId="22955" xr:uid="{80E898DB-A1E7-41FA-B733-F9ED7C70D445}"/>
    <cellStyle name="Comma 3 2 2 2 2 6 5 6" xfId="37559" xr:uid="{349FAC09-187A-4B8A-A138-3757DF67888A}"/>
    <cellStyle name="Comma 3 2 2 2 2 6 5 7" xfId="19305" xr:uid="{50F39C0C-E243-44D7-B40B-7F90ABC3D9F5}"/>
    <cellStyle name="Comma 3 2 2 2 2 6 6" xfId="14921" xr:uid="{089DAE14-7ADE-402B-8014-8AB038F05D4A}"/>
    <cellStyle name="Comma 3 2 2 2 2 6 6 2" xfId="51429" xr:uid="{51D7B5D3-13BD-40DA-9D1C-F60238440775}"/>
    <cellStyle name="Comma 3 2 2 2 2 6 6 3" xfId="33175" xr:uid="{7D09EA49-03CA-4157-BD1F-46C7208BACCB}"/>
    <cellStyle name="Comma 3 2 2 2 2 6 7" xfId="11271" xr:uid="{15E34ADD-9848-4A58-A350-AD89033AF52B}"/>
    <cellStyle name="Comma 3 2 2 2 2 6 7 2" xfId="47779" xr:uid="{B0B43AA9-DFFA-4349-80AF-2FBA4ECEBA3B}"/>
    <cellStyle name="Comma 3 2 2 2 2 6 7 3" xfId="29525" xr:uid="{D34320A3-3D6C-4123-B732-476285E3046F}"/>
    <cellStyle name="Comma 3 2 2 2 2 6 8" xfId="7621" xr:uid="{EF0A5D4B-6A15-4C12-8B5E-E14BD5AE9CF0}"/>
    <cellStyle name="Comma 3 2 2 2 2 6 8 2" xfId="44129" xr:uid="{EB76AFE3-6495-4365-96AB-DA64BA9DF276}"/>
    <cellStyle name="Comma 3 2 2 2 2 6 8 3" xfId="25875" xr:uid="{DF3E73F5-0C0B-468A-9008-EB3520475EB3}"/>
    <cellStyle name="Comma 3 2 2 2 2 6 9" xfId="3971" xr:uid="{72230ECF-5B6B-4D2C-A944-875A366F17AF}"/>
    <cellStyle name="Comma 3 2 2 2 2 6 9 2" xfId="40479" xr:uid="{14423FC6-FE74-4D50-B4F6-B5BF93A4F849}"/>
    <cellStyle name="Comma 3 2 2 2 2 6 9 3" xfId="22225" xr:uid="{F90806C2-A18D-4958-8881-51C8DB9B7AE5}"/>
    <cellStyle name="Comma 3 2 2 2 2 7" xfId="217" xr:uid="{0B8DE6DF-7136-42D4-BBDE-7356A17C0871}"/>
    <cellStyle name="Comma 3 2 2 2 2 7 10" xfId="36725" xr:uid="{B302870B-B2D2-41ED-81DD-A18BE5482B9B}"/>
    <cellStyle name="Comma 3 2 2 2 2 7 11" xfId="18471" xr:uid="{30BCAF7C-2554-4DD5-8838-656E57D77F18}"/>
    <cellStyle name="Comma 3 2 2 2 2 7 2" xfId="3137" xr:uid="{794CBE22-F35C-4BA9-8E95-3941D670D66F}"/>
    <cellStyle name="Comma 3 2 2 2 2 7 2 2" xfId="17737" xr:uid="{73FE8B68-EB0F-4904-B10E-B10D337EC2EA}"/>
    <cellStyle name="Comma 3 2 2 2 2 7 2 2 2" xfId="54245" xr:uid="{D169EC80-DD17-407F-A1AF-F637037120EC}"/>
    <cellStyle name="Comma 3 2 2 2 2 7 2 2 3" xfId="35991" xr:uid="{11F15812-05CA-4363-B11F-5105F9443A54}"/>
    <cellStyle name="Comma 3 2 2 2 2 7 2 3" xfId="14087" xr:uid="{43F48BBC-A4F9-45A1-B426-0D48C30C5B60}"/>
    <cellStyle name="Comma 3 2 2 2 2 7 2 3 2" xfId="50595" xr:uid="{E08D10D1-CFA1-404F-9DB3-0C1AA0467D6F}"/>
    <cellStyle name="Comma 3 2 2 2 2 7 2 3 3" xfId="32341" xr:uid="{2823E570-1613-4A0F-BB20-BA9CE957DAB7}"/>
    <cellStyle name="Comma 3 2 2 2 2 7 2 4" xfId="10437" xr:uid="{3C50876B-EE1D-4714-80F7-D148CCA6DEA7}"/>
    <cellStyle name="Comma 3 2 2 2 2 7 2 4 2" xfId="46945" xr:uid="{A891C020-C101-42CC-AEC3-2B0205E6A378}"/>
    <cellStyle name="Comma 3 2 2 2 2 7 2 4 3" xfId="28691" xr:uid="{E42FDC7A-9DD7-4AEC-BB19-A88A9606A507}"/>
    <cellStyle name="Comma 3 2 2 2 2 7 2 5" xfId="6787" xr:uid="{47482FB2-36A5-48AE-BA66-D3F21F0EBEA7}"/>
    <cellStyle name="Comma 3 2 2 2 2 7 2 5 2" xfId="43295" xr:uid="{E3B325B4-001E-434B-8439-98068A68B25E}"/>
    <cellStyle name="Comma 3 2 2 2 2 7 2 5 3" xfId="25041" xr:uid="{2A128236-316F-4527-A3D2-AD957B2B55BE}"/>
    <cellStyle name="Comma 3 2 2 2 2 7 2 6" xfId="39645" xr:uid="{C62A4576-EE75-41E1-8445-4C97B310A8BC}"/>
    <cellStyle name="Comma 3 2 2 2 2 7 2 7" xfId="21391" xr:uid="{3F188C58-082C-4014-820F-762DE58B6194}"/>
    <cellStyle name="Comma 3 2 2 2 2 7 3" xfId="2407" xr:uid="{4E567CF4-A668-4AA5-AF4C-294598ADE63F}"/>
    <cellStyle name="Comma 3 2 2 2 2 7 3 2" xfId="17007" xr:uid="{FFF95CA9-D3DA-412E-B9A0-FFF2965F9E15}"/>
    <cellStyle name="Comma 3 2 2 2 2 7 3 2 2" xfId="53515" xr:uid="{36D76056-90D6-41ED-82E9-1D223967E9FA}"/>
    <cellStyle name="Comma 3 2 2 2 2 7 3 2 3" xfId="35261" xr:uid="{0DBD991C-DBA1-414B-B41C-5927CC8E1B5C}"/>
    <cellStyle name="Comma 3 2 2 2 2 7 3 3" xfId="13357" xr:uid="{043D9D7A-F60F-42C1-AFBE-F5684F8F3965}"/>
    <cellStyle name="Comma 3 2 2 2 2 7 3 3 2" xfId="49865" xr:uid="{8E0285E2-F783-4A16-800E-61F1368B6B23}"/>
    <cellStyle name="Comma 3 2 2 2 2 7 3 3 3" xfId="31611" xr:uid="{E758EC98-F3D3-4CAF-8DEB-6BEAB9210586}"/>
    <cellStyle name="Comma 3 2 2 2 2 7 3 4" xfId="9707" xr:uid="{448BF74F-1B40-4EBC-8DEF-1F44DE1501F1}"/>
    <cellStyle name="Comma 3 2 2 2 2 7 3 4 2" xfId="46215" xr:uid="{FF2AE2B5-D0C8-43DC-95C1-B4035B6A7082}"/>
    <cellStyle name="Comma 3 2 2 2 2 7 3 4 3" xfId="27961" xr:uid="{AE66A2DC-3983-4169-BDAF-5357080175BF}"/>
    <cellStyle name="Comma 3 2 2 2 2 7 3 5" xfId="6057" xr:uid="{13CF7698-182A-432E-BE61-D254B8469C35}"/>
    <cellStyle name="Comma 3 2 2 2 2 7 3 5 2" xfId="42565" xr:uid="{D179536C-9991-4148-976D-5337BDC887AC}"/>
    <cellStyle name="Comma 3 2 2 2 2 7 3 5 3" xfId="24311" xr:uid="{7ABB9303-9E05-48AC-8DFF-E3CACF2C1521}"/>
    <cellStyle name="Comma 3 2 2 2 2 7 3 6" xfId="38915" xr:uid="{DCB15947-A936-43C3-BD1F-C9D7DA3EC95B}"/>
    <cellStyle name="Comma 3 2 2 2 2 7 3 7" xfId="20661" xr:uid="{916CA7BB-10CB-4E0D-A3E9-8F8EBBB8C87E}"/>
    <cellStyle name="Comma 3 2 2 2 2 7 4" xfId="1677" xr:uid="{383F6D72-E350-475B-AE49-FAAA148AC204}"/>
    <cellStyle name="Comma 3 2 2 2 2 7 4 2" xfId="16277" xr:uid="{2C59FFAD-CA2B-442E-AE41-A6811DE2E956}"/>
    <cellStyle name="Comma 3 2 2 2 2 7 4 2 2" xfId="52785" xr:uid="{C31E8FAF-EC24-40B5-9C0B-8A35EFF89945}"/>
    <cellStyle name="Comma 3 2 2 2 2 7 4 2 3" xfId="34531" xr:uid="{104DBDE2-D75B-418D-AD57-D308530D0D0C}"/>
    <cellStyle name="Comma 3 2 2 2 2 7 4 3" xfId="12627" xr:uid="{61D397AC-11C3-4641-AA21-6332115898CA}"/>
    <cellStyle name="Comma 3 2 2 2 2 7 4 3 2" xfId="49135" xr:uid="{7B0A40FA-C997-4A09-AA14-28EF648DEA7F}"/>
    <cellStyle name="Comma 3 2 2 2 2 7 4 3 3" xfId="30881" xr:uid="{785CDA98-7216-4710-95E5-EA3AF47525BD}"/>
    <cellStyle name="Comma 3 2 2 2 2 7 4 4" xfId="8977" xr:uid="{510AD572-F1C3-4FC8-BD60-4C53A5A3BBFA}"/>
    <cellStyle name="Comma 3 2 2 2 2 7 4 4 2" xfId="45485" xr:uid="{5E3BDF2C-B51B-40ED-A286-888CFD35941F}"/>
    <cellStyle name="Comma 3 2 2 2 2 7 4 4 3" xfId="27231" xr:uid="{70116733-5AAA-4D41-BDED-982DB4C00469}"/>
    <cellStyle name="Comma 3 2 2 2 2 7 4 5" xfId="5327" xr:uid="{3A1E777D-9BA1-412E-B81C-7CCC41D5F009}"/>
    <cellStyle name="Comma 3 2 2 2 2 7 4 5 2" xfId="41835" xr:uid="{743D83C1-7DF4-4D9C-B94B-BC510987E646}"/>
    <cellStyle name="Comma 3 2 2 2 2 7 4 5 3" xfId="23581" xr:uid="{D9C12DF2-0EDA-42F9-8207-2ED45EB35DD8}"/>
    <cellStyle name="Comma 3 2 2 2 2 7 4 6" xfId="38185" xr:uid="{128B15D7-37A4-493D-AB28-32766FC147F5}"/>
    <cellStyle name="Comma 3 2 2 2 2 7 4 7" xfId="19931" xr:uid="{710508F3-D9DA-4D17-AA42-B02D1F8F36DA}"/>
    <cellStyle name="Comma 3 2 2 2 2 7 5" xfId="947" xr:uid="{83533E7D-8014-49A0-ABCA-CF5BAC5DF3CD}"/>
    <cellStyle name="Comma 3 2 2 2 2 7 5 2" xfId="15547" xr:uid="{60EDA5EA-0642-4DAF-A394-EFEC0A2B7F11}"/>
    <cellStyle name="Comma 3 2 2 2 2 7 5 2 2" xfId="52055" xr:uid="{658DA74C-BB6C-44F4-A757-75217278047E}"/>
    <cellStyle name="Comma 3 2 2 2 2 7 5 2 3" xfId="33801" xr:uid="{8C7ECDA5-1616-4BEA-A0CC-A74E300FDD48}"/>
    <cellStyle name="Comma 3 2 2 2 2 7 5 3" xfId="11897" xr:uid="{EF34A92A-E550-48AD-B853-D9A6B6A00D27}"/>
    <cellStyle name="Comma 3 2 2 2 2 7 5 3 2" xfId="48405" xr:uid="{9E8D7594-C991-41D2-A4B5-C38C1D8ED3A0}"/>
    <cellStyle name="Comma 3 2 2 2 2 7 5 3 3" xfId="30151" xr:uid="{AB1A9AC0-C633-42AF-80E6-482C7D38B430}"/>
    <cellStyle name="Comma 3 2 2 2 2 7 5 4" xfId="8247" xr:uid="{D8019BA5-1EEC-49B4-B108-C6EB6724FE74}"/>
    <cellStyle name="Comma 3 2 2 2 2 7 5 4 2" xfId="44755" xr:uid="{B98D9008-7BBA-446A-9243-909157C9D6CF}"/>
    <cellStyle name="Comma 3 2 2 2 2 7 5 4 3" xfId="26501" xr:uid="{88F2A068-3D66-41AE-9968-73D108FA7B9C}"/>
    <cellStyle name="Comma 3 2 2 2 2 7 5 5" xfId="4597" xr:uid="{2062641C-EF71-4309-B7BF-0A10291E8A05}"/>
    <cellStyle name="Comma 3 2 2 2 2 7 5 5 2" xfId="41105" xr:uid="{97CE6264-05F9-48E0-9837-28792E57E233}"/>
    <cellStyle name="Comma 3 2 2 2 2 7 5 5 3" xfId="22851" xr:uid="{6DEB3286-1720-4C4C-B733-C40A6EE4B61F}"/>
    <cellStyle name="Comma 3 2 2 2 2 7 5 6" xfId="37455" xr:uid="{30154536-A01B-46C5-9F64-4A4B576B1BF6}"/>
    <cellStyle name="Comma 3 2 2 2 2 7 5 7" xfId="19201" xr:uid="{9EF72292-19DE-4551-93F8-343DD2157A79}"/>
    <cellStyle name="Comma 3 2 2 2 2 7 6" xfId="14817" xr:uid="{3F047ECD-9168-40FE-A349-8ACCFF8EAEDE}"/>
    <cellStyle name="Comma 3 2 2 2 2 7 6 2" xfId="51325" xr:uid="{325C9364-355A-4562-9341-020317608BA1}"/>
    <cellStyle name="Comma 3 2 2 2 2 7 6 3" xfId="33071" xr:uid="{B849DA4F-D3BC-4687-B3CD-99AE0E7ADFDF}"/>
    <cellStyle name="Comma 3 2 2 2 2 7 7" xfId="11167" xr:uid="{64B728D1-AD13-496A-96E6-8511CC511EEC}"/>
    <cellStyle name="Comma 3 2 2 2 2 7 7 2" xfId="47675" xr:uid="{72AE4094-9D12-46EC-85DE-EF3AE7932C4E}"/>
    <cellStyle name="Comma 3 2 2 2 2 7 7 3" xfId="29421" xr:uid="{36A559E2-771F-4296-8D2A-A5DCFDC3C001}"/>
    <cellStyle name="Comma 3 2 2 2 2 7 8" xfId="7517" xr:uid="{97255743-92C0-42AF-B832-4EA8CBF72DCC}"/>
    <cellStyle name="Comma 3 2 2 2 2 7 8 2" xfId="44025" xr:uid="{E039D97B-4C99-4F56-9DAF-6FE5D3E98942}"/>
    <cellStyle name="Comma 3 2 2 2 2 7 8 3" xfId="25771" xr:uid="{18E0BA64-3D44-4E4D-B69C-D32156A2E93D}"/>
    <cellStyle name="Comma 3 2 2 2 2 7 9" xfId="3867" xr:uid="{4D898397-8B44-4617-B0B3-B8AFBA61868E}"/>
    <cellStyle name="Comma 3 2 2 2 2 7 9 2" xfId="40375" xr:uid="{DC9F6244-B633-48DB-A31A-B96978B920B4}"/>
    <cellStyle name="Comma 3 2 2 2 2 7 9 3" xfId="22121" xr:uid="{B27AE887-1B0D-43B0-B6D5-D66F7E4ACC1E}"/>
    <cellStyle name="Comma 3 2 2 2 2 8" xfId="3033" xr:uid="{FC306EF1-F483-416A-9E83-D2D787FFBF7E}"/>
    <cellStyle name="Comma 3 2 2 2 2 8 2" xfId="17633" xr:uid="{975225CE-7114-4D27-8FED-F00D96CD4949}"/>
    <cellStyle name="Comma 3 2 2 2 2 8 2 2" xfId="54141" xr:uid="{ED098BEA-45CE-4B73-9987-9AC178B958BF}"/>
    <cellStyle name="Comma 3 2 2 2 2 8 2 3" xfId="35887" xr:uid="{19B6C4EA-721B-4076-8C77-D0869CB37E10}"/>
    <cellStyle name="Comma 3 2 2 2 2 8 3" xfId="13983" xr:uid="{D0144164-9BD4-440F-B9F5-BB4AB3013587}"/>
    <cellStyle name="Comma 3 2 2 2 2 8 3 2" xfId="50491" xr:uid="{E218C295-FF8D-4C82-9877-38DC420DF19F}"/>
    <cellStyle name="Comma 3 2 2 2 2 8 3 3" xfId="32237" xr:uid="{79E95FBA-5FC9-4E00-A7BE-CCEC8804F5BB}"/>
    <cellStyle name="Comma 3 2 2 2 2 8 4" xfId="10333" xr:uid="{8C8FB2A0-029A-4381-A137-8075CF8165C7}"/>
    <cellStyle name="Comma 3 2 2 2 2 8 4 2" xfId="46841" xr:uid="{7EE134AF-1A42-4B95-B4FF-819CC518FABD}"/>
    <cellStyle name="Comma 3 2 2 2 2 8 4 3" xfId="28587" xr:uid="{032EF74D-7FCA-46D3-81FF-B71C29A79FE6}"/>
    <cellStyle name="Comma 3 2 2 2 2 8 5" xfId="6683" xr:uid="{62CDF529-F38E-481E-A906-646B2FC00EF7}"/>
    <cellStyle name="Comma 3 2 2 2 2 8 5 2" xfId="43191" xr:uid="{AD862D5C-1795-45BA-B37F-1CC2D780C682}"/>
    <cellStyle name="Comma 3 2 2 2 2 8 5 3" xfId="24937" xr:uid="{D99B9F86-AA37-4FD7-9BF4-855F0E34278C}"/>
    <cellStyle name="Comma 3 2 2 2 2 8 6" xfId="39541" xr:uid="{8763F823-4204-4976-8DB1-476291C3E5EF}"/>
    <cellStyle name="Comma 3 2 2 2 2 8 7" xfId="21287" xr:uid="{5EDB0BB2-B3CC-4FE7-BFA4-C8A1E5A65172}"/>
    <cellStyle name="Comma 3 2 2 2 2 9" xfId="2303" xr:uid="{47FC8A4D-1BDF-41A4-972B-745D75B3CD87}"/>
    <cellStyle name="Comma 3 2 2 2 2 9 2" xfId="16903" xr:uid="{437D58D4-D66A-439C-BFB5-7FB8738C9168}"/>
    <cellStyle name="Comma 3 2 2 2 2 9 2 2" xfId="53411" xr:uid="{CEDA0FEE-C063-426F-AE6B-79C73DD98FD2}"/>
    <cellStyle name="Comma 3 2 2 2 2 9 2 3" xfId="35157" xr:uid="{752CAF2A-6669-4B7C-984B-1E3423A5E170}"/>
    <cellStyle name="Comma 3 2 2 2 2 9 3" xfId="13253" xr:uid="{8E1E0D2B-936B-4365-A91D-91A4CEBAFF60}"/>
    <cellStyle name="Comma 3 2 2 2 2 9 3 2" xfId="49761" xr:uid="{9D279AFC-10D0-4077-92D8-AF1CA673045D}"/>
    <cellStyle name="Comma 3 2 2 2 2 9 3 3" xfId="31507" xr:uid="{01C3277A-B16F-46E9-9FCB-D88902CE7C19}"/>
    <cellStyle name="Comma 3 2 2 2 2 9 4" xfId="9603" xr:uid="{DC345495-6A43-4BC9-8B21-DF7590A7099C}"/>
    <cellStyle name="Comma 3 2 2 2 2 9 4 2" xfId="46111" xr:uid="{36B098C6-E7FC-466B-925B-03D7CEB3F140}"/>
    <cellStyle name="Comma 3 2 2 2 2 9 4 3" xfId="27857" xr:uid="{55566E70-B48F-4F7A-AD4C-FE31DB661892}"/>
    <cellStyle name="Comma 3 2 2 2 2 9 5" xfId="5953" xr:uid="{F1A3C737-84E6-4818-A366-1D9498180653}"/>
    <cellStyle name="Comma 3 2 2 2 2 9 5 2" xfId="42461" xr:uid="{DC453837-3B1D-4D90-BEA6-9806921DC16D}"/>
    <cellStyle name="Comma 3 2 2 2 2 9 5 3" xfId="24207" xr:uid="{F4B8BFF3-EFD9-43F7-9645-21883A4BFC61}"/>
    <cellStyle name="Comma 3 2 2 2 2 9 6" xfId="38811" xr:uid="{FC0643E5-5767-49CE-909C-D2E757B36B2E}"/>
    <cellStyle name="Comma 3 2 2 2 2 9 7" xfId="20557" xr:uid="{60CBC2F4-311B-4D89-8EF1-11985D5B96F3}"/>
    <cellStyle name="Comma 3 2 2 2 3" xfId="78" xr:uid="{3A264645-F8A9-4ED6-A80D-4C4391EA28F5}"/>
    <cellStyle name="Comma 3 2 2 2 3 10" xfId="1541" xr:uid="{3C448768-F9EA-4A0F-98B2-97669EC1E45D}"/>
    <cellStyle name="Comma 3 2 2 2 3 10 2" xfId="16141" xr:uid="{E57AEAC6-1412-4D36-9B00-BDB6A7ADCCE1}"/>
    <cellStyle name="Comma 3 2 2 2 3 10 2 2" xfId="52649" xr:uid="{F77DEFF8-931B-4FBD-AE51-D3E0C32AFCF6}"/>
    <cellStyle name="Comma 3 2 2 2 3 10 2 3" xfId="34395" xr:uid="{8349C004-6571-4306-AD59-0B29EB0D9055}"/>
    <cellStyle name="Comma 3 2 2 2 3 10 3" xfId="12491" xr:uid="{78D01800-EFB0-4E8B-85A7-4AC5970E1346}"/>
    <cellStyle name="Comma 3 2 2 2 3 10 3 2" xfId="48999" xr:uid="{36435446-426E-46EA-870C-FFF2BAEA4C50}"/>
    <cellStyle name="Comma 3 2 2 2 3 10 3 3" xfId="30745" xr:uid="{548203AD-3097-428F-B045-576750901915}"/>
    <cellStyle name="Comma 3 2 2 2 3 10 4" xfId="8841" xr:uid="{4283FCF4-F633-46AA-8FCD-609B4149E649}"/>
    <cellStyle name="Comma 3 2 2 2 3 10 4 2" xfId="45349" xr:uid="{6DD8DD4B-5B88-4C37-B33D-288CC7439120}"/>
    <cellStyle name="Comma 3 2 2 2 3 10 4 3" xfId="27095" xr:uid="{F6DB54CC-7A1D-4459-9904-4F863683B102}"/>
    <cellStyle name="Comma 3 2 2 2 3 10 5" xfId="5191" xr:uid="{49B4B11E-F8D3-4811-BEBE-011FE7317E93}"/>
    <cellStyle name="Comma 3 2 2 2 3 10 5 2" xfId="41699" xr:uid="{7996205C-4E01-4459-B4EA-1FC30B702665}"/>
    <cellStyle name="Comma 3 2 2 2 3 10 5 3" xfId="23445" xr:uid="{4B2EAAE5-359F-4433-95C5-11A57DD272BE}"/>
    <cellStyle name="Comma 3 2 2 2 3 10 6" xfId="38049" xr:uid="{35F683A6-24FB-436A-919B-EF20CAE9DE1E}"/>
    <cellStyle name="Comma 3 2 2 2 3 10 7" xfId="19795" xr:uid="{6A2DE534-D448-4470-8A6D-ECEDF51CC039}"/>
    <cellStyle name="Comma 3 2 2 2 3 11" xfId="811" xr:uid="{B792258F-D2FF-40B3-A37C-19285E7B4034}"/>
    <cellStyle name="Comma 3 2 2 2 3 11 2" xfId="15411" xr:uid="{5DE63CF8-662A-4E1A-8F51-91A6E44ED727}"/>
    <cellStyle name="Comma 3 2 2 2 3 11 2 2" xfId="51919" xr:uid="{BA6F4C28-A204-4269-AD9E-2AAA2C50E639}"/>
    <cellStyle name="Comma 3 2 2 2 3 11 2 3" xfId="33665" xr:uid="{C7C7B722-9528-4EEC-A7DD-C7F9AC29FA25}"/>
    <cellStyle name="Comma 3 2 2 2 3 11 3" xfId="11761" xr:uid="{744ACAC8-4D3C-4A1F-A70C-0403A0C25A2E}"/>
    <cellStyle name="Comma 3 2 2 2 3 11 3 2" xfId="48269" xr:uid="{63F3B96F-9CB2-4797-A751-3875A3045826}"/>
    <cellStyle name="Comma 3 2 2 2 3 11 3 3" xfId="30015" xr:uid="{C6C68B4E-8CFA-4D9F-94CE-0F093592BD11}"/>
    <cellStyle name="Comma 3 2 2 2 3 11 4" xfId="8111" xr:uid="{B3528049-B88C-43F6-A146-886D16256156}"/>
    <cellStyle name="Comma 3 2 2 2 3 11 4 2" xfId="44619" xr:uid="{DF74279D-C978-4DD0-9EF4-FC52821A03BE}"/>
    <cellStyle name="Comma 3 2 2 2 3 11 4 3" xfId="26365" xr:uid="{DCBF3FC8-DF3D-4B45-862B-739DC1470A11}"/>
    <cellStyle name="Comma 3 2 2 2 3 11 5" xfId="4461" xr:uid="{082EE94F-DC62-4550-A156-457AC2AA9A03}"/>
    <cellStyle name="Comma 3 2 2 2 3 11 5 2" xfId="40969" xr:uid="{0F886F3A-A1D5-4229-8B8E-925D86B8D92C}"/>
    <cellStyle name="Comma 3 2 2 2 3 11 5 3" xfId="22715" xr:uid="{9A6D4AC1-455C-45C3-8157-5CCC3524DBDF}"/>
    <cellStyle name="Comma 3 2 2 2 3 11 6" xfId="37319" xr:uid="{F111BD17-5936-434B-A0D2-FC2C10453557}"/>
    <cellStyle name="Comma 3 2 2 2 3 11 7" xfId="19065" xr:uid="{233A1803-339F-4862-8032-023CF1E2B0FB}"/>
    <cellStyle name="Comma 3 2 2 2 3 12" xfId="14681" xr:uid="{FA07F32B-295A-4F30-8510-5F569B626DD8}"/>
    <cellStyle name="Comma 3 2 2 2 3 12 2" xfId="51189" xr:uid="{DF0D8DEF-6838-46EE-917D-DBD664132870}"/>
    <cellStyle name="Comma 3 2 2 2 3 12 3" xfId="32935" xr:uid="{6875AA6C-EAEF-4FB3-B5B6-1A6C97C663D0}"/>
    <cellStyle name="Comma 3 2 2 2 3 13" xfId="11031" xr:uid="{83FF6E39-4CD3-4CD2-96A4-B24D1BF1AB64}"/>
    <cellStyle name="Comma 3 2 2 2 3 13 2" xfId="47539" xr:uid="{99383722-D6E8-4BB1-8E33-210CC6F470C7}"/>
    <cellStyle name="Comma 3 2 2 2 3 13 3" xfId="29285" xr:uid="{38451E85-767A-44FF-B396-B3C2BA4AE29F}"/>
    <cellStyle name="Comma 3 2 2 2 3 14" xfId="7381" xr:uid="{714B4D22-B974-4570-9B3F-4F0F868FF1FA}"/>
    <cellStyle name="Comma 3 2 2 2 3 14 2" xfId="43889" xr:uid="{9C6D6C05-070C-4F6D-ABFC-239F28E75CC6}"/>
    <cellStyle name="Comma 3 2 2 2 3 14 3" xfId="25635" xr:uid="{A0509EEF-BE41-4871-B4AD-EF0DF6CC13D9}"/>
    <cellStyle name="Comma 3 2 2 2 3 15" xfId="3731" xr:uid="{58D03F62-BFCA-40B8-A373-E7A943BAB88E}"/>
    <cellStyle name="Comma 3 2 2 2 3 15 2" xfId="40239" xr:uid="{10588012-C478-4B54-80FE-68EA3FB1B8D6}"/>
    <cellStyle name="Comma 3 2 2 2 3 15 3" xfId="21985" xr:uid="{5E98BF05-C5B7-4A2B-9168-0335D898E6F3}"/>
    <cellStyle name="Comma 3 2 2 2 3 16" xfId="36589" xr:uid="{C14EAE1E-BE6B-4783-9F6A-B96D41554209}"/>
    <cellStyle name="Comma 3 2 2 2 3 17" xfId="18335" xr:uid="{4B1A57ED-09F7-48F3-A105-16C94FB6D32B}"/>
    <cellStyle name="Comma 3 2 2 2 3 2" xfId="705" xr:uid="{79ED13B2-52F2-49A3-B4F1-F38C2F2FB8F4}"/>
    <cellStyle name="Comma 3 2 2 2 3 2 10" xfId="37213" xr:uid="{93DD6EDE-6AAC-4EE5-8642-D6817A3C9189}"/>
    <cellStyle name="Comma 3 2 2 2 3 2 11" xfId="18959" xr:uid="{E7221AFA-E5A9-4A35-BCF4-B91E9E90C1CE}"/>
    <cellStyle name="Comma 3 2 2 2 3 2 2" xfId="3625" xr:uid="{E909F364-8FC8-4E4A-9799-F4C094F141CD}"/>
    <cellStyle name="Comma 3 2 2 2 3 2 2 2" xfId="18225" xr:uid="{043359E8-1D10-493F-AB74-848A4B57F48E}"/>
    <cellStyle name="Comma 3 2 2 2 3 2 2 2 2" xfId="54733" xr:uid="{03788777-546A-4256-B615-963430E63150}"/>
    <cellStyle name="Comma 3 2 2 2 3 2 2 2 3" xfId="36479" xr:uid="{345E4602-5DC0-46A5-88F0-A3CE9F41434E}"/>
    <cellStyle name="Comma 3 2 2 2 3 2 2 3" xfId="14575" xr:uid="{B706D41B-BD24-4D95-9557-60877DE27B20}"/>
    <cellStyle name="Comma 3 2 2 2 3 2 2 3 2" xfId="51083" xr:uid="{87FA378B-64FF-4D2A-9686-B8994DFA6349}"/>
    <cellStyle name="Comma 3 2 2 2 3 2 2 3 3" xfId="32829" xr:uid="{A9CF59E5-A2FB-456D-AFF1-20B1920E373D}"/>
    <cellStyle name="Comma 3 2 2 2 3 2 2 4" xfId="10925" xr:uid="{43A010A3-E9EF-40B8-BDC5-76296729DFFD}"/>
    <cellStyle name="Comma 3 2 2 2 3 2 2 4 2" xfId="47433" xr:uid="{A0E4B147-AEA4-4CEE-A530-723A996C7234}"/>
    <cellStyle name="Comma 3 2 2 2 3 2 2 4 3" xfId="29179" xr:uid="{3558C773-A115-4012-AAA3-7CB514CBB7C2}"/>
    <cellStyle name="Comma 3 2 2 2 3 2 2 5" xfId="7275" xr:uid="{598BBEE1-7856-4BE7-B954-BDCCBEFD3ED5}"/>
    <cellStyle name="Comma 3 2 2 2 3 2 2 5 2" xfId="43783" xr:uid="{F9403237-BD60-4EA7-B669-C12207878650}"/>
    <cellStyle name="Comma 3 2 2 2 3 2 2 5 3" xfId="25529" xr:uid="{1B17C040-2357-4B21-9D77-A26DE654D8FF}"/>
    <cellStyle name="Comma 3 2 2 2 3 2 2 6" xfId="40133" xr:uid="{D50CC4A9-8A5B-4259-906D-28816E95687B}"/>
    <cellStyle name="Comma 3 2 2 2 3 2 2 7" xfId="21879" xr:uid="{F97CF761-2904-40A6-BF43-0955279C945B}"/>
    <cellStyle name="Comma 3 2 2 2 3 2 3" xfId="2895" xr:uid="{65732B1A-9AAB-4BBA-BDC8-1B67EEB9201E}"/>
    <cellStyle name="Comma 3 2 2 2 3 2 3 2" xfId="17495" xr:uid="{BF7FA77A-357A-4B59-B6D1-AA5A50B0190E}"/>
    <cellStyle name="Comma 3 2 2 2 3 2 3 2 2" xfId="54003" xr:uid="{B0F379EF-9154-4D25-AC21-C3C6BCC1BE08}"/>
    <cellStyle name="Comma 3 2 2 2 3 2 3 2 3" xfId="35749" xr:uid="{BD782E85-14CA-4753-B9B3-C64990423D96}"/>
    <cellStyle name="Comma 3 2 2 2 3 2 3 3" xfId="13845" xr:uid="{1758BD63-E342-4F66-B980-99F3434C4CED}"/>
    <cellStyle name="Comma 3 2 2 2 3 2 3 3 2" xfId="50353" xr:uid="{E482A4F9-813E-4103-9572-57E8037C16E2}"/>
    <cellStyle name="Comma 3 2 2 2 3 2 3 3 3" xfId="32099" xr:uid="{34D67D44-3DBB-465E-9244-EB15B0CBD024}"/>
    <cellStyle name="Comma 3 2 2 2 3 2 3 4" xfId="10195" xr:uid="{5248B89A-0D0F-4B4F-AC15-E877A3126D95}"/>
    <cellStyle name="Comma 3 2 2 2 3 2 3 4 2" xfId="46703" xr:uid="{252EBE53-628D-45B6-A6FD-CC50E9226202}"/>
    <cellStyle name="Comma 3 2 2 2 3 2 3 4 3" xfId="28449" xr:uid="{79749120-276E-425B-A2E4-F6EFA4171431}"/>
    <cellStyle name="Comma 3 2 2 2 3 2 3 5" xfId="6545" xr:uid="{994D9EA7-1BF6-4971-882B-306399A4DB5B}"/>
    <cellStyle name="Comma 3 2 2 2 3 2 3 5 2" xfId="43053" xr:uid="{DF04F2E6-AD98-4C36-8B84-3E902840541E}"/>
    <cellStyle name="Comma 3 2 2 2 3 2 3 5 3" xfId="24799" xr:uid="{0D3B7711-A30F-49A8-9EAC-264964832A87}"/>
    <cellStyle name="Comma 3 2 2 2 3 2 3 6" xfId="39403" xr:uid="{82B3048E-70AF-47F1-ACA9-8F7C680862D7}"/>
    <cellStyle name="Comma 3 2 2 2 3 2 3 7" xfId="21149" xr:uid="{3724C2E9-B42F-458C-A980-4C0D2AEE2246}"/>
    <cellStyle name="Comma 3 2 2 2 3 2 4" xfId="2165" xr:uid="{40591BA2-86AE-4B65-A8C3-7288EDE211C7}"/>
    <cellStyle name="Comma 3 2 2 2 3 2 4 2" xfId="16765" xr:uid="{5174081A-EA0B-40B1-A5A0-C7A378A27E53}"/>
    <cellStyle name="Comma 3 2 2 2 3 2 4 2 2" xfId="53273" xr:uid="{EFAE37B7-F43D-45E2-9FE8-09466EC21BBC}"/>
    <cellStyle name="Comma 3 2 2 2 3 2 4 2 3" xfId="35019" xr:uid="{1142C587-4B69-4599-B4C1-F6FCD782DBE2}"/>
    <cellStyle name="Comma 3 2 2 2 3 2 4 3" xfId="13115" xr:uid="{E06D3A5A-AAC7-4078-B5AE-344DFD3E4513}"/>
    <cellStyle name="Comma 3 2 2 2 3 2 4 3 2" xfId="49623" xr:uid="{05E434ED-ED00-4A64-9DA7-1B64741400EB}"/>
    <cellStyle name="Comma 3 2 2 2 3 2 4 3 3" xfId="31369" xr:uid="{579646E9-9871-4DF9-B8C8-122C548D76D3}"/>
    <cellStyle name="Comma 3 2 2 2 3 2 4 4" xfId="9465" xr:uid="{4FCFC329-2718-44EA-AB48-E2814A004F1A}"/>
    <cellStyle name="Comma 3 2 2 2 3 2 4 4 2" xfId="45973" xr:uid="{380992DE-5DB3-483D-BEBA-29CA36D67705}"/>
    <cellStyle name="Comma 3 2 2 2 3 2 4 4 3" xfId="27719" xr:uid="{0B9EC61B-4C98-4DBE-8DCE-47395E7793FD}"/>
    <cellStyle name="Comma 3 2 2 2 3 2 4 5" xfId="5815" xr:uid="{BF1DDE6E-9AC3-4F21-A35F-797BB253111F}"/>
    <cellStyle name="Comma 3 2 2 2 3 2 4 5 2" xfId="42323" xr:uid="{5901F7CB-E9B8-4805-919A-FCB2A375EEE6}"/>
    <cellStyle name="Comma 3 2 2 2 3 2 4 5 3" xfId="24069" xr:uid="{7566C417-6348-4F2D-80F0-E2BC31124FE7}"/>
    <cellStyle name="Comma 3 2 2 2 3 2 4 6" xfId="38673" xr:uid="{08C3EEF2-BB23-431F-96FC-9E79CAD802D4}"/>
    <cellStyle name="Comma 3 2 2 2 3 2 4 7" xfId="20419" xr:uid="{B6818D46-097D-4819-85C9-997A4AE53135}"/>
    <cellStyle name="Comma 3 2 2 2 3 2 5" xfId="1435" xr:uid="{1E828DF0-DEDA-4425-BE30-2D4FB49E87A9}"/>
    <cellStyle name="Comma 3 2 2 2 3 2 5 2" xfId="16035" xr:uid="{328AA6D1-E1AB-47F2-85B3-7936BB5766B5}"/>
    <cellStyle name="Comma 3 2 2 2 3 2 5 2 2" xfId="52543" xr:uid="{82E71D11-380A-4E9A-A7D9-DF9DA23AC9AE}"/>
    <cellStyle name="Comma 3 2 2 2 3 2 5 2 3" xfId="34289" xr:uid="{AD388D6D-7B04-424C-9BF1-776C3E20E62B}"/>
    <cellStyle name="Comma 3 2 2 2 3 2 5 3" xfId="12385" xr:uid="{529EC2AD-8465-4C41-938D-8B95C782A877}"/>
    <cellStyle name="Comma 3 2 2 2 3 2 5 3 2" xfId="48893" xr:uid="{4396309B-A4B8-4EB2-A2C9-7B48B408907C}"/>
    <cellStyle name="Comma 3 2 2 2 3 2 5 3 3" xfId="30639" xr:uid="{1E41B56D-4B76-4463-B457-07B9350D3B40}"/>
    <cellStyle name="Comma 3 2 2 2 3 2 5 4" xfId="8735" xr:uid="{0C736343-EC32-47F4-A964-9770A7C393E8}"/>
    <cellStyle name="Comma 3 2 2 2 3 2 5 4 2" xfId="45243" xr:uid="{97C11501-4F78-4F9E-8FC0-F72D52A4C014}"/>
    <cellStyle name="Comma 3 2 2 2 3 2 5 4 3" xfId="26989" xr:uid="{7D9E2DE6-7DDF-4BC9-8D89-DC6800CAED74}"/>
    <cellStyle name="Comma 3 2 2 2 3 2 5 5" xfId="5085" xr:uid="{C6956198-1CC1-4696-ADB5-AA37A3F8A8E6}"/>
    <cellStyle name="Comma 3 2 2 2 3 2 5 5 2" xfId="41593" xr:uid="{D1B30A5C-F86D-4D94-9A4C-921DEBA3638D}"/>
    <cellStyle name="Comma 3 2 2 2 3 2 5 5 3" xfId="23339" xr:uid="{345E37C0-8355-4A13-B286-D85657296D89}"/>
    <cellStyle name="Comma 3 2 2 2 3 2 5 6" xfId="37943" xr:uid="{288C8E4A-B6F4-4212-8910-3091DCCE8AFF}"/>
    <cellStyle name="Comma 3 2 2 2 3 2 5 7" xfId="19689" xr:uid="{35C98AB5-2653-490E-B489-84AF840E59C1}"/>
    <cellStyle name="Comma 3 2 2 2 3 2 6" xfId="15305" xr:uid="{DCD422AC-424C-4AEF-958F-70BBFA0DF550}"/>
    <cellStyle name="Comma 3 2 2 2 3 2 6 2" xfId="51813" xr:uid="{411C48C0-6067-49F2-9999-044AC62EBF89}"/>
    <cellStyle name="Comma 3 2 2 2 3 2 6 3" xfId="33559" xr:uid="{CB13524A-FC70-43C5-A77E-E0755ABBC7E6}"/>
    <cellStyle name="Comma 3 2 2 2 3 2 7" xfId="11655" xr:uid="{C45C2E8B-5690-420E-9E18-CDF991E7891B}"/>
    <cellStyle name="Comma 3 2 2 2 3 2 7 2" xfId="48163" xr:uid="{486D976C-F399-4693-B2BD-9ED0DB885049}"/>
    <cellStyle name="Comma 3 2 2 2 3 2 7 3" xfId="29909" xr:uid="{5C9B6E8B-EC2C-42AE-8695-6FE2FB0F9AE0}"/>
    <cellStyle name="Comma 3 2 2 2 3 2 8" xfId="8005" xr:uid="{04D631BA-3AD5-4865-83A6-C56F7C412663}"/>
    <cellStyle name="Comma 3 2 2 2 3 2 8 2" xfId="44513" xr:uid="{8E5A57AF-5A8B-4E6B-9A85-85D0C2FB6647}"/>
    <cellStyle name="Comma 3 2 2 2 3 2 8 3" xfId="26259" xr:uid="{35C08B4E-01EA-4F95-86AD-EEFC8A4331EF}"/>
    <cellStyle name="Comma 3 2 2 2 3 2 9" xfId="4355" xr:uid="{9F2EBC83-47EC-4F63-803E-E878295C12B9}"/>
    <cellStyle name="Comma 3 2 2 2 3 2 9 2" xfId="40863" xr:uid="{2367D629-459D-41A0-B3FB-B7C14B60BE4E}"/>
    <cellStyle name="Comma 3 2 2 2 3 2 9 3" xfId="22609" xr:uid="{538AFAFC-28FD-4B79-A757-5127EE14B7F9}"/>
    <cellStyle name="Comma 3 2 2 2 3 3" xfId="601" xr:uid="{C08EDB46-B9A6-4184-BFE9-713AFEC99702}"/>
    <cellStyle name="Comma 3 2 2 2 3 3 10" xfId="37109" xr:uid="{6D98166D-9301-4EEA-92FE-030649C271F9}"/>
    <cellStyle name="Comma 3 2 2 2 3 3 11" xfId="18855" xr:uid="{C3DA5A59-959C-4196-92A3-8D8074013868}"/>
    <cellStyle name="Comma 3 2 2 2 3 3 2" xfId="3521" xr:uid="{0DDB3DC3-3AC9-4CE1-909C-EAA1483EF6C0}"/>
    <cellStyle name="Comma 3 2 2 2 3 3 2 2" xfId="18121" xr:uid="{68BEB7AE-09D1-423D-9B68-94ED428CBE42}"/>
    <cellStyle name="Comma 3 2 2 2 3 3 2 2 2" xfId="54629" xr:uid="{85E33E73-C42E-40F5-9BFA-D1F9BC05CFEB}"/>
    <cellStyle name="Comma 3 2 2 2 3 3 2 2 3" xfId="36375" xr:uid="{71D7B3CA-C610-4FD6-95C6-3E9EF958DDDE}"/>
    <cellStyle name="Comma 3 2 2 2 3 3 2 3" xfId="14471" xr:uid="{C5881E35-8B09-4B5D-933C-14C23C412347}"/>
    <cellStyle name="Comma 3 2 2 2 3 3 2 3 2" xfId="50979" xr:uid="{7FD42580-CD4D-4368-BFD2-09A61CFE8F73}"/>
    <cellStyle name="Comma 3 2 2 2 3 3 2 3 3" xfId="32725" xr:uid="{6AFBFADC-8642-4A04-BE60-D2E632312242}"/>
    <cellStyle name="Comma 3 2 2 2 3 3 2 4" xfId="10821" xr:uid="{E2F3657F-F345-4626-B120-B33D017286AE}"/>
    <cellStyle name="Comma 3 2 2 2 3 3 2 4 2" xfId="47329" xr:uid="{B0F05136-CF08-4839-8692-2FB7EAD8078C}"/>
    <cellStyle name="Comma 3 2 2 2 3 3 2 4 3" xfId="29075" xr:uid="{1B0776E2-34E2-4C98-BAFF-1C19D7EF64D9}"/>
    <cellStyle name="Comma 3 2 2 2 3 3 2 5" xfId="7171" xr:uid="{229E20FE-E6F7-4EDB-B466-9CB578AF74C3}"/>
    <cellStyle name="Comma 3 2 2 2 3 3 2 5 2" xfId="43679" xr:uid="{F1731C3B-EDE5-44BB-A9E5-1B42050B9385}"/>
    <cellStyle name="Comma 3 2 2 2 3 3 2 5 3" xfId="25425" xr:uid="{AF7170DD-D487-4563-B635-D93566777491}"/>
    <cellStyle name="Comma 3 2 2 2 3 3 2 6" xfId="40029" xr:uid="{34971D0E-2CDF-463E-B5E4-F83BEF2F6487}"/>
    <cellStyle name="Comma 3 2 2 2 3 3 2 7" xfId="21775" xr:uid="{F4413606-9DB5-48ED-8413-D7BAB37C7F34}"/>
    <cellStyle name="Comma 3 2 2 2 3 3 3" xfId="2791" xr:uid="{9C019D46-64AD-473C-88B7-57E62B0FB8A0}"/>
    <cellStyle name="Comma 3 2 2 2 3 3 3 2" xfId="17391" xr:uid="{B3623576-55D0-404B-B693-8E4DB0755D61}"/>
    <cellStyle name="Comma 3 2 2 2 3 3 3 2 2" xfId="53899" xr:uid="{5B4BC187-9D51-4401-AE9B-96F718C3CBFB}"/>
    <cellStyle name="Comma 3 2 2 2 3 3 3 2 3" xfId="35645" xr:uid="{27E90128-09EE-43A0-950F-DE3493B3C813}"/>
    <cellStyle name="Comma 3 2 2 2 3 3 3 3" xfId="13741" xr:uid="{6F82606F-9049-4D89-9D83-59C6888BFB58}"/>
    <cellStyle name="Comma 3 2 2 2 3 3 3 3 2" xfId="50249" xr:uid="{442D86A7-AF1A-4ECE-AF13-CCC9A4AAA5AB}"/>
    <cellStyle name="Comma 3 2 2 2 3 3 3 3 3" xfId="31995" xr:uid="{AF52FAF8-6545-420B-824A-D02070A2FAF8}"/>
    <cellStyle name="Comma 3 2 2 2 3 3 3 4" xfId="10091" xr:uid="{F5B2EB41-ED4D-46DB-AB39-51DE7797F574}"/>
    <cellStyle name="Comma 3 2 2 2 3 3 3 4 2" xfId="46599" xr:uid="{922E08AB-06A3-4611-BA34-20299D067FC8}"/>
    <cellStyle name="Comma 3 2 2 2 3 3 3 4 3" xfId="28345" xr:uid="{27BB8D06-A48B-4F82-A385-7AA2CD9C30B8}"/>
    <cellStyle name="Comma 3 2 2 2 3 3 3 5" xfId="6441" xr:uid="{F54C4E2B-62CB-4211-A823-8B24F5FD2FC7}"/>
    <cellStyle name="Comma 3 2 2 2 3 3 3 5 2" xfId="42949" xr:uid="{9062B70D-7954-4B26-9EB1-1AED341A47C6}"/>
    <cellStyle name="Comma 3 2 2 2 3 3 3 5 3" xfId="24695" xr:uid="{3512ADE0-975C-4C21-9396-F3F0A1081022}"/>
    <cellStyle name="Comma 3 2 2 2 3 3 3 6" xfId="39299" xr:uid="{AB087206-C291-4855-9748-BB6B0F9915F0}"/>
    <cellStyle name="Comma 3 2 2 2 3 3 3 7" xfId="21045" xr:uid="{33DA31CF-AD64-4326-BAAA-1D1AAFBE8D57}"/>
    <cellStyle name="Comma 3 2 2 2 3 3 4" xfId="2061" xr:uid="{3FED7A66-7DC7-47E9-99A1-47C8DE4D1685}"/>
    <cellStyle name="Comma 3 2 2 2 3 3 4 2" xfId="16661" xr:uid="{7311CCED-19A4-48FA-A041-3BAD8522C2E2}"/>
    <cellStyle name="Comma 3 2 2 2 3 3 4 2 2" xfId="53169" xr:uid="{F88CE547-9B75-40DA-A11F-6426DF950F29}"/>
    <cellStyle name="Comma 3 2 2 2 3 3 4 2 3" xfId="34915" xr:uid="{E368342D-0E1B-4608-999B-2984BBBD42FE}"/>
    <cellStyle name="Comma 3 2 2 2 3 3 4 3" xfId="13011" xr:uid="{86DBABFD-8B2A-4D53-8D5E-7DAA8AD3DACD}"/>
    <cellStyle name="Comma 3 2 2 2 3 3 4 3 2" xfId="49519" xr:uid="{D1AF6A27-D37E-451A-B40F-C0B203163B79}"/>
    <cellStyle name="Comma 3 2 2 2 3 3 4 3 3" xfId="31265" xr:uid="{35B32517-9008-450E-8D1E-B699B36E4ADE}"/>
    <cellStyle name="Comma 3 2 2 2 3 3 4 4" xfId="9361" xr:uid="{4712C18D-8E00-45B8-B81B-DE89228DCEC9}"/>
    <cellStyle name="Comma 3 2 2 2 3 3 4 4 2" xfId="45869" xr:uid="{CBEC31E5-2852-4B77-96BC-94326EB580DF}"/>
    <cellStyle name="Comma 3 2 2 2 3 3 4 4 3" xfId="27615" xr:uid="{308D9238-3C4B-4435-BC0A-EFA5AB95C7DC}"/>
    <cellStyle name="Comma 3 2 2 2 3 3 4 5" xfId="5711" xr:uid="{44384F04-E89E-4831-8392-C62810D39122}"/>
    <cellStyle name="Comma 3 2 2 2 3 3 4 5 2" xfId="42219" xr:uid="{054869C7-661F-4351-92AE-80F6D3756E27}"/>
    <cellStyle name="Comma 3 2 2 2 3 3 4 5 3" xfId="23965" xr:uid="{8EB098BD-0C1B-43D8-9EBB-A1E24EEF4E77}"/>
    <cellStyle name="Comma 3 2 2 2 3 3 4 6" xfId="38569" xr:uid="{9F1E86EA-313D-4E54-9C4E-E397ACA844FA}"/>
    <cellStyle name="Comma 3 2 2 2 3 3 4 7" xfId="20315" xr:uid="{D820891F-ABCD-4570-9C2B-5BCB03A9B49E}"/>
    <cellStyle name="Comma 3 2 2 2 3 3 5" xfId="1331" xr:uid="{CD442BF6-9188-4B6B-9B5D-B0DA809B754B}"/>
    <cellStyle name="Comma 3 2 2 2 3 3 5 2" xfId="15931" xr:uid="{136FFAF1-F515-42E7-B26C-F7D28CA29145}"/>
    <cellStyle name="Comma 3 2 2 2 3 3 5 2 2" xfId="52439" xr:uid="{E9F83414-6344-47BB-AC88-C82AFF27A8F0}"/>
    <cellStyle name="Comma 3 2 2 2 3 3 5 2 3" xfId="34185" xr:uid="{1E5B3A56-F77C-41BA-BE48-EAC81355B0E0}"/>
    <cellStyle name="Comma 3 2 2 2 3 3 5 3" xfId="12281" xr:uid="{E9EBA6FF-F240-41B6-A73A-EE046D3316EC}"/>
    <cellStyle name="Comma 3 2 2 2 3 3 5 3 2" xfId="48789" xr:uid="{8A6898F2-B07C-4635-BFEA-6E23357A56BF}"/>
    <cellStyle name="Comma 3 2 2 2 3 3 5 3 3" xfId="30535" xr:uid="{563711CC-3314-4136-B960-3E377BF8D36A}"/>
    <cellStyle name="Comma 3 2 2 2 3 3 5 4" xfId="8631" xr:uid="{69256397-9B8A-4D4A-B662-4D9A02C26F65}"/>
    <cellStyle name="Comma 3 2 2 2 3 3 5 4 2" xfId="45139" xr:uid="{82D5EE3F-F14C-4551-BDA5-C6AB8C18DB0C}"/>
    <cellStyle name="Comma 3 2 2 2 3 3 5 4 3" xfId="26885" xr:uid="{1CD51052-0D24-43C1-A208-99DE50E9B202}"/>
    <cellStyle name="Comma 3 2 2 2 3 3 5 5" xfId="4981" xr:uid="{5CAB4B3F-8499-430B-BB32-29C3478680AE}"/>
    <cellStyle name="Comma 3 2 2 2 3 3 5 5 2" xfId="41489" xr:uid="{BDBF6F57-91A8-4E02-9878-24F3C5577B83}"/>
    <cellStyle name="Comma 3 2 2 2 3 3 5 5 3" xfId="23235" xr:uid="{CACF96CA-E807-43E7-979C-5CE60530066C}"/>
    <cellStyle name="Comma 3 2 2 2 3 3 5 6" xfId="37839" xr:uid="{2378EC3A-4ED3-42AC-8062-76031493912E}"/>
    <cellStyle name="Comma 3 2 2 2 3 3 5 7" xfId="19585" xr:uid="{8D457AB0-BDF2-4B2F-B282-7315D8950D53}"/>
    <cellStyle name="Comma 3 2 2 2 3 3 6" xfId="15201" xr:uid="{52D32C1B-7D2A-437C-8D77-39EE48EDFDD9}"/>
    <cellStyle name="Comma 3 2 2 2 3 3 6 2" xfId="51709" xr:uid="{C31B9B44-A481-4FD4-8B9A-F4F0725AAABA}"/>
    <cellStyle name="Comma 3 2 2 2 3 3 6 3" xfId="33455" xr:uid="{01A291EF-CF8A-4836-811E-137FF964BE3A}"/>
    <cellStyle name="Comma 3 2 2 2 3 3 7" xfId="11551" xr:uid="{7B1FF92D-2229-4A33-BE96-2FDBBC8E936A}"/>
    <cellStyle name="Comma 3 2 2 2 3 3 7 2" xfId="48059" xr:uid="{CF8EAA36-35F4-488C-A303-31FD3A9694D5}"/>
    <cellStyle name="Comma 3 2 2 2 3 3 7 3" xfId="29805" xr:uid="{55D350F7-175B-42B0-9EFE-967AB66C1673}"/>
    <cellStyle name="Comma 3 2 2 2 3 3 8" xfId="7901" xr:uid="{3360575F-45AB-43A9-AA49-19C5ABA186A0}"/>
    <cellStyle name="Comma 3 2 2 2 3 3 8 2" xfId="44409" xr:uid="{52ABD523-3E3B-408E-8AE6-A3ABCB0FDAED}"/>
    <cellStyle name="Comma 3 2 2 2 3 3 8 3" xfId="26155" xr:uid="{469E57DA-3F75-4BFE-B0E0-22DE4D209F23}"/>
    <cellStyle name="Comma 3 2 2 2 3 3 9" xfId="4251" xr:uid="{127CA4B4-9C64-45FF-A2FD-29EAE3F80AB5}"/>
    <cellStyle name="Comma 3 2 2 2 3 3 9 2" xfId="40759" xr:uid="{7CCD44AA-9CFC-4DBF-A524-8B05A58A20E0}"/>
    <cellStyle name="Comma 3 2 2 2 3 3 9 3" xfId="22505" xr:uid="{D0833550-2266-414A-83EE-1B9C039B8643}"/>
    <cellStyle name="Comma 3 2 2 2 3 4" xfId="497" xr:uid="{C8147988-D046-4723-990D-C175A52A28F9}"/>
    <cellStyle name="Comma 3 2 2 2 3 4 10" xfId="37005" xr:uid="{107F411D-4747-4CFD-9B37-2301E5FF3E5D}"/>
    <cellStyle name="Comma 3 2 2 2 3 4 11" xfId="18751" xr:uid="{A49F8897-D676-4285-B4F9-C387774C9D91}"/>
    <cellStyle name="Comma 3 2 2 2 3 4 2" xfId="3417" xr:uid="{2096C3A7-8A2A-4FD4-8677-44FAFEBCB37F}"/>
    <cellStyle name="Comma 3 2 2 2 3 4 2 2" xfId="18017" xr:uid="{E2063FAE-3C8C-42C6-B582-E719E8067FF0}"/>
    <cellStyle name="Comma 3 2 2 2 3 4 2 2 2" xfId="54525" xr:uid="{C123AC9B-79A2-43B4-AD81-760BC1F29445}"/>
    <cellStyle name="Comma 3 2 2 2 3 4 2 2 3" xfId="36271" xr:uid="{BC6BD50F-B3CA-41C4-AB34-A3FB76896B8B}"/>
    <cellStyle name="Comma 3 2 2 2 3 4 2 3" xfId="14367" xr:uid="{639823FA-89F1-455C-9AFA-A569DD20D1B5}"/>
    <cellStyle name="Comma 3 2 2 2 3 4 2 3 2" xfId="50875" xr:uid="{5F37DFE7-96B7-4294-8E2D-76E6DEB14451}"/>
    <cellStyle name="Comma 3 2 2 2 3 4 2 3 3" xfId="32621" xr:uid="{4CA6DAE8-ED4F-45C4-A6EE-827CD38E7082}"/>
    <cellStyle name="Comma 3 2 2 2 3 4 2 4" xfId="10717" xr:uid="{DC4212DC-CC72-4A09-89DC-5B29D5FE49BD}"/>
    <cellStyle name="Comma 3 2 2 2 3 4 2 4 2" xfId="47225" xr:uid="{C81D87FC-980E-4561-BFD6-FDF91A898B7F}"/>
    <cellStyle name="Comma 3 2 2 2 3 4 2 4 3" xfId="28971" xr:uid="{F3B13966-E745-463E-A9BD-7D232A0C0F5C}"/>
    <cellStyle name="Comma 3 2 2 2 3 4 2 5" xfId="7067" xr:uid="{66B634F0-6B42-4006-BBC2-56336F812B9D}"/>
    <cellStyle name="Comma 3 2 2 2 3 4 2 5 2" xfId="43575" xr:uid="{4A01C870-78AB-4370-B569-C32B7E353654}"/>
    <cellStyle name="Comma 3 2 2 2 3 4 2 5 3" xfId="25321" xr:uid="{BB5C07CD-82D1-4C6A-AAB1-5876B7D7B680}"/>
    <cellStyle name="Comma 3 2 2 2 3 4 2 6" xfId="39925" xr:uid="{9AC9CB11-F201-4180-ACE3-13D5FD8BA922}"/>
    <cellStyle name="Comma 3 2 2 2 3 4 2 7" xfId="21671" xr:uid="{B254557F-73DE-4B63-8D98-F4DA1C216E69}"/>
    <cellStyle name="Comma 3 2 2 2 3 4 3" xfId="2687" xr:uid="{37796BB0-8CBE-4B17-BC1E-0A8837D9AAF6}"/>
    <cellStyle name="Comma 3 2 2 2 3 4 3 2" xfId="17287" xr:uid="{AA01FA80-786A-40AC-9B85-33F7853892DB}"/>
    <cellStyle name="Comma 3 2 2 2 3 4 3 2 2" xfId="53795" xr:uid="{C27EAC9F-88A5-48A2-A93C-2095E6872EC6}"/>
    <cellStyle name="Comma 3 2 2 2 3 4 3 2 3" xfId="35541" xr:uid="{4D885EC7-9C0D-436E-8BFF-F24A69AD9446}"/>
    <cellStyle name="Comma 3 2 2 2 3 4 3 3" xfId="13637" xr:uid="{986DBAB2-FAD6-4307-A38A-F7343A4EDC3D}"/>
    <cellStyle name="Comma 3 2 2 2 3 4 3 3 2" xfId="50145" xr:uid="{37574A43-6609-4151-B845-DD8F1CBE5ED8}"/>
    <cellStyle name="Comma 3 2 2 2 3 4 3 3 3" xfId="31891" xr:uid="{4802BCEC-1752-4DEC-98DF-9162940BF80B}"/>
    <cellStyle name="Comma 3 2 2 2 3 4 3 4" xfId="9987" xr:uid="{7D6787FC-7DD6-429C-BC9D-4D4093329AFF}"/>
    <cellStyle name="Comma 3 2 2 2 3 4 3 4 2" xfId="46495" xr:uid="{F70D19DB-D35B-437D-8415-6A1645858A3A}"/>
    <cellStyle name="Comma 3 2 2 2 3 4 3 4 3" xfId="28241" xr:uid="{B50920FA-6065-432C-91A4-BE9B948A28DA}"/>
    <cellStyle name="Comma 3 2 2 2 3 4 3 5" xfId="6337" xr:uid="{1C62EE91-35AF-4AF8-9DF6-C2806B630B96}"/>
    <cellStyle name="Comma 3 2 2 2 3 4 3 5 2" xfId="42845" xr:uid="{7E8F8391-E8AA-4F6E-ABCE-7D4AD5752CC0}"/>
    <cellStyle name="Comma 3 2 2 2 3 4 3 5 3" xfId="24591" xr:uid="{5D663052-7078-41EB-AEAD-4F3182D5FB4F}"/>
    <cellStyle name="Comma 3 2 2 2 3 4 3 6" xfId="39195" xr:uid="{F28405F2-D930-4FF7-8954-D4657B63B5DE}"/>
    <cellStyle name="Comma 3 2 2 2 3 4 3 7" xfId="20941" xr:uid="{BD49E9F6-94B3-4420-8350-3608EBADD0B8}"/>
    <cellStyle name="Comma 3 2 2 2 3 4 4" xfId="1957" xr:uid="{195CBAF5-8635-44D9-9B57-13247F06DC5F}"/>
    <cellStyle name="Comma 3 2 2 2 3 4 4 2" xfId="16557" xr:uid="{5402E1A2-81DB-46C3-BF0A-82AB634B09B3}"/>
    <cellStyle name="Comma 3 2 2 2 3 4 4 2 2" xfId="53065" xr:uid="{7D95C9E0-9D51-45F2-AAEB-84E94E1ECBDD}"/>
    <cellStyle name="Comma 3 2 2 2 3 4 4 2 3" xfId="34811" xr:uid="{D99DBC23-9B91-44FC-BAC4-F66787D3331B}"/>
    <cellStyle name="Comma 3 2 2 2 3 4 4 3" xfId="12907" xr:uid="{F08B0C90-E44D-4E8D-9644-CF387AA2B426}"/>
    <cellStyle name="Comma 3 2 2 2 3 4 4 3 2" xfId="49415" xr:uid="{79944DF1-8213-4C37-BD2C-DBB0D8B031E4}"/>
    <cellStyle name="Comma 3 2 2 2 3 4 4 3 3" xfId="31161" xr:uid="{92FC62B1-9DB7-462A-B3D9-3C8C28C49409}"/>
    <cellStyle name="Comma 3 2 2 2 3 4 4 4" xfId="9257" xr:uid="{DE87FCE2-775E-4A9D-AAAC-9B1B5077ED42}"/>
    <cellStyle name="Comma 3 2 2 2 3 4 4 4 2" xfId="45765" xr:uid="{EDB57CB1-F0CB-47FC-BA91-15A8BF0498F6}"/>
    <cellStyle name="Comma 3 2 2 2 3 4 4 4 3" xfId="27511" xr:uid="{0B27CD05-D1C1-468C-BD13-7A7F87FF6192}"/>
    <cellStyle name="Comma 3 2 2 2 3 4 4 5" xfId="5607" xr:uid="{F180EB3D-1357-43B7-A2C1-382F6EB7F00F}"/>
    <cellStyle name="Comma 3 2 2 2 3 4 4 5 2" xfId="42115" xr:uid="{854D1323-BA17-48AF-A907-7FA386A963D7}"/>
    <cellStyle name="Comma 3 2 2 2 3 4 4 5 3" xfId="23861" xr:uid="{1332D8CB-D0E1-4F95-824D-25C78F4702E7}"/>
    <cellStyle name="Comma 3 2 2 2 3 4 4 6" xfId="38465" xr:uid="{5EAA8CAF-9F32-496F-BBA6-986D404E6FA6}"/>
    <cellStyle name="Comma 3 2 2 2 3 4 4 7" xfId="20211" xr:uid="{D4C0CEBF-9720-4F5B-8E4F-B3378D0A42AA}"/>
    <cellStyle name="Comma 3 2 2 2 3 4 5" xfId="1227" xr:uid="{E4A4A350-CF66-4EE3-9A1A-051B1D36D491}"/>
    <cellStyle name="Comma 3 2 2 2 3 4 5 2" xfId="15827" xr:uid="{462BAC34-4557-42AF-AC29-3A299445221D}"/>
    <cellStyle name="Comma 3 2 2 2 3 4 5 2 2" xfId="52335" xr:uid="{0B8A9F64-5221-48C7-80B0-6060A31467BE}"/>
    <cellStyle name="Comma 3 2 2 2 3 4 5 2 3" xfId="34081" xr:uid="{8A379E2B-19FF-408E-B3C1-C42FC2AEA183}"/>
    <cellStyle name="Comma 3 2 2 2 3 4 5 3" xfId="12177" xr:uid="{127860B6-0BDD-422C-B254-4276DAD08809}"/>
    <cellStyle name="Comma 3 2 2 2 3 4 5 3 2" xfId="48685" xr:uid="{3C88F78D-8EE4-43C4-A9E3-16E26D31D6FF}"/>
    <cellStyle name="Comma 3 2 2 2 3 4 5 3 3" xfId="30431" xr:uid="{0C9FA771-87C6-4589-A1C7-DC2D0FE18FC9}"/>
    <cellStyle name="Comma 3 2 2 2 3 4 5 4" xfId="8527" xr:uid="{DA3C1C81-E61B-40A2-A7D5-080826D6EF95}"/>
    <cellStyle name="Comma 3 2 2 2 3 4 5 4 2" xfId="45035" xr:uid="{0E173766-9FD9-435F-9471-95F35DF6DF06}"/>
    <cellStyle name="Comma 3 2 2 2 3 4 5 4 3" xfId="26781" xr:uid="{7D219C79-A78A-4D89-94B3-B16D565B00AE}"/>
    <cellStyle name="Comma 3 2 2 2 3 4 5 5" xfId="4877" xr:uid="{215AF42B-5813-4818-A07B-756003852EC0}"/>
    <cellStyle name="Comma 3 2 2 2 3 4 5 5 2" xfId="41385" xr:uid="{C2631D23-F59A-4EE9-8AFC-53ADF4C66061}"/>
    <cellStyle name="Comma 3 2 2 2 3 4 5 5 3" xfId="23131" xr:uid="{38BBE85A-CB38-49C9-BAAD-ED8EF50F6196}"/>
    <cellStyle name="Comma 3 2 2 2 3 4 5 6" xfId="37735" xr:uid="{71285748-C140-4E4B-8E4A-312349BD3E60}"/>
    <cellStyle name="Comma 3 2 2 2 3 4 5 7" xfId="19481" xr:uid="{C31513A7-3359-4BB5-814E-21B8F2B629DD}"/>
    <cellStyle name="Comma 3 2 2 2 3 4 6" xfId="15097" xr:uid="{22F04044-1353-4F7F-A55E-A92C20FE6A13}"/>
    <cellStyle name="Comma 3 2 2 2 3 4 6 2" xfId="51605" xr:uid="{BBB75EF4-88A2-482C-A795-06DEB3B21E6D}"/>
    <cellStyle name="Comma 3 2 2 2 3 4 6 3" xfId="33351" xr:uid="{0D4E1D7E-3FEC-4855-81CF-2CB59913FFF5}"/>
    <cellStyle name="Comma 3 2 2 2 3 4 7" xfId="11447" xr:uid="{1FE142E6-B16B-40E7-8792-1E6822085269}"/>
    <cellStyle name="Comma 3 2 2 2 3 4 7 2" xfId="47955" xr:uid="{EEACF5A7-8F7E-4484-84DB-836BCFA51C49}"/>
    <cellStyle name="Comma 3 2 2 2 3 4 7 3" xfId="29701" xr:uid="{C7CF4494-B309-4C50-A3B6-1C77308D838F}"/>
    <cellStyle name="Comma 3 2 2 2 3 4 8" xfId="7797" xr:uid="{83F3B242-6DFC-4577-8CA2-6E43556FD4F4}"/>
    <cellStyle name="Comma 3 2 2 2 3 4 8 2" xfId="44305" xr:uid="{D501D93F-8FA6-4EC7-97C5-84D88DAEC14B}"/>
    <cellStyle name="Comma 3 2 2 2 3 4 8 3" xfId="26051" xr:uid="{78C223C6-7CFD-40D8-9FF0-12B70D264AD4}"/>
    <cellStyle name="Comma 3 2 2 2 3 4 9" xfId="4147" xr:uid="{72C23D6D-2267-495F-981A-29A5C352C5D2}"/>
    <cellStyle name="Comma 3 2 2 2 3 4 9 2" xfId="40655" xr:uid="{ADF7925D-C333-468D-82E1-E9F5370B6523}"/>
    <cellStyle name="Comma 3 2 2 2 3 4 9 3" xfId="22401" xr:uid="{A706FC0F-F52A-46E1-BFD9-B7858BF7C997}"/>
    <cellStyle name="Comma 3 2 2 2 3 5" xfId="393" xr:uid="{0180E089-CFF0-432B-916A-CBAE50BE9BC4}"/>
    <cellStyle name="Comma 3 2 2 2 3 5 10" xfId="36901" xr:uid="{E0B86530-95AD-4A91-BDE0-76CADC21AB0A}"/>
    <cellStyle name="Comma 3 2 2 2 3 5 11" xfId="18647" xr:uid="{8A43D492-39A8-42D4-B2ED-6D45E8D271BC}"/>
    <cellStyle name="Comma 3 2 2 2 3 5 2" xfId="3313" xr:uid="{06BC42FC-B529-425C-A055-CF5CA6038282}"/>
    <cellStyle name="Comma 3 2 2 2 3 5 2 2" xfId="17913" xr:uid="{F388C427-716D-476A-AC2F-8682E6C374FD}"/>
    <cellStyle name="Comma 3 2 2 2 3 5 2 2 2" xfId="54421" xr:uid="{71097BA6-3DE1-4758-9C6A-CD76FBD90386}"/>
    <cellStyle name="Comma 3 2 2 2 3 5 2 2 3" xfId="36167" xr:uid="{F2C7B44F-EC60-4C0B-A8F7-77C0352F8B06}"/>
    <cellStyle name="Comma 3 2 2 2 3 5 2 3" xfId="14263" xr:uid="{0C721BBA-95CF-40AE-A922-C32CEE0FD095}"/>
    <cellStyle name="Comma 3 2 2 2 3 5 2 3 2" xfId="50771" xr:uid="{9C988DBE-07D7-468B-930F-672F3E851B10}"/>
    <cellStyle name="Comma 3 2 2 2 3 5 2 3 3" xfId="32517" xr:uid="{2A1F6EB9-B073-4804-A21F-8DAEF0AF107D}"/>
    <cellStyle name="Comma 3 2 2 2 3 5 2 4" xfId="10613" xr:uid="{CFBBBC2A-6DA4-4C8E-8C0F-AE9399102733}"/>
    <cellStyle name="Comma 3 2 2 2 3 5 2 4 2" xfId="47121" xr:uid="{D60837EF-D6CC-4DDC-B611-485FB9BE7783}"/>
    <cellStyle name="Comma 3 2 2 2 3 5 2 4 3" xfId="28867" xr:uid="{4D8A2BBA-67D1-4704-A753-90E86A26A020}"/>
    <cellStyle name="Comma 3 2 2 2 3 5 2 5" xfId="6963" xr:uid="{A8C2D211-6B30-47C7-A18E-36C62E33B163}"/>
    <cellStyle name="Comma 3 2 2 2 3 5 2 5 2" xfId="43471" xr:uid="{47CB1844-3F81-4337-9E7C-85FCD630ACA9}"/>
    <cellStyle name="Comma 3 2 2 2 3 5 2 5 3" xfId="25217" xr:uid="{9F8333CE-719D-45A8-B5B5-91A62242F2E7}"/>
    <cellStyle name="Comma 3 2 2 2 3 5 2 6" xfId="39821" xr:uid="{A99B4D3C-1ADB-4F91-B44D-447FF30F9828}"/>
    <cellStyle name="Comma 3 2 2 2 3 5 2 7" xfId="21567" xr:uid="{6FFC3F11-C391-4786-A034-AEE1E32A6E36}"/>
    <cellStyle name="Comma 3 2 2 2 3 5 3" xfId="2583" xr:uid="{7B7D8646-E2A2-4AE4-A845-F0630403CC70}"/>
    <cellStyle name="Comma 3 2 2 2 3 5 3 2" xfId="17183" xr:uid="{8BD20DB6-8146-4305-9982-2E8C4B3FD942}"/>
    <cellStyle name="Comma 3 2 2 2 3 5 3 2 2" xfId="53691" xr:uid="{029D6466-29FC-4B7B-8DAE-854F8753E2A7}"/>
    <cellStyle name="Comma 3 2 2 2 3 5 3 2 3" xfId="35437" xr:uid="{1A4EF205-A613-476F-92B3-5B54D01B276B}"/>
    <cellStyle name="Comma 3 2 2 2 3 5 3 3" xfId="13533" xr:uid="{794CD216-6EC1-4669-B591-B446DD646A1D}"/>
    <cellStyle name="Comma 3 2 2 2 3 5 3 3 2" xfId="50041" xr:uid="{AA2C25CF-5A32-48CF-81D1-0BFEC7440F36}"/>
    <cellStyle name="Comma 3 2 2 2 3 5 3 3 3" xfId="31787" xr:uid="{439224DF-4473-4F49-AD6D-8013994DF64B}"/>
    <cellStyle name="Comma 3 2 2 2 3 5 3 4" xfId="9883" xr:uid="{1D5EA001-5F41-4E9D-83BC-F9D99E68FF50}"/>
    <cellStyle name="Comma 3 2 2 2 3 5 3 4 2" xfId="46391" xr:uid="{F79C0B2E-6D59-43F7-98C1-3ABFAABF9C84}"/>
    <cellStyle name="Comma 3 2 2 2 3 5 3 4 3" xfId="28137" xr:uid="{E578395E-07C7-4397-8745-435997F875DF}"/>
    <cellStyle name="Comma 3 2 2 2 3 5 3 5" xfId="6233" xr:uid="{B89C7F2C-9EA4-411E-81CC-5A95F9BADC91}"/>
    <cellStyle name="Comma 3 2 2 2 3 5 3 5 2" xfId="42741" xr:uid="{68FB1022-522B-4633-9DEB-E58408C97392}"/>
    <cellStyle name="Comma 3 2 2 2 3 5 3 5 3" xfId="24487" xr:uid="{F0BB8A0A-D9CC-471E-B744-F51F66A27D49}"/>
    <cellStyle name="Comma 3 2 2 2 3 5 3 6" xfId="39091" xr:uid="{F77D9484-7A42-4602-8292-6AA52613B81C}"/>
    <cellStyle name="Comma 3 2 2 2 3 5 3 7" xfId="20837" xr:uid="{0F69A54B-91AF-45A1-88C1-7BBE7F855767}"/>
    <cellStyle name="Comma 3 2 2 2 3 5 4" xfId="1853" xr:uid="{42670073-8366-4A15-A7AD-28CE4A39D775}"/>
    <cellStyle name="Comma 3 2 2 2 3 5 4 2" xfId="16453" xr:uid="{F4CC0FEF-4C7A-4236-8980-BF589BC6AB0E}"/>
    <cellStyle name="Comma 3 2 2 2 3 5 4 2 2" xfId="52961" xr:uid="{9DF444EF-42BB-432B-8C2C-937ADBE59F32}"/>
    <cellStyle name="Comma 3 2 2 2 3 5 4 2 3" xfId="34707" xr:uid="{F5338DA5-7F7A-49E8-92B3-1F0C8D085503}"/>
    <cellStyle name="Comma 3 2 2 2 3 5 4 3" xfId="12803" xr:uid="{3D191A88-0C1F-4F8E-9D92-339AAB2D2771}"/>
    <cellStyle name="Comma 3 2 2 2 3 5 4 3 2" xfId="49311" xr:uid="{032D38E2-36AA-4098-85E4-DA29B1E25A70}"/>
    <cellStyle name="Comma 3 2 2 2 3 5 4 3 3" xfId="31057" xr:uid="{5FFD2DB7-D49D-4F4E-BA5E-ED12198D7E5D}"/>
    <cellStyle name="Comma 3 2 2 2 3 5 4 4" xfId="9153" xr:uid="{94D0147C-9781-45C7-9808-468868FBC19E}"/>
    <cellStyle name="Comma 3 2 2 2 3 5 4 4 2" xfId="45661" xr:uid="{E77470BD-62F7-415F-9895-A9AF2F3F9F3F}"/>
    <cellStyle name="Comma 3 2 2 2 3 5 4 4 3" xfId="27407" xr:uid="{B197478C-A9D7-4AFA-A029-1ABC835A7DE8}"/>
    <cellStyle name="Comma 3 2 2 2 3 5 4 5" xfId="5503" xr:uid="{1990F78E-A22C-4086-8D34-21AD67A455A4}"/>
    <cellStyle name="Comma 3 2 2 2 3 5 4 5 2" xfId="42011" xr:uid="{01303C9E-844E-4748-8206-0CCCD0C66A15}"/>
    <cellStyle name="Comma 3 2 2 2 3 5 4 5 3" xfId="23757" xr:uid="{729D4F81-0040-4068-B871-213EAE05C2FE}"/>
    <cellStyle name="Comma 3 2 2 2 3 5 4 6" xfId="38361" xr:uid="{F836AD4F-6A60-4895-A964-DC579B464819}"/>
    <cellStyle name="Comma 3 2 2 2 3 5 4 7" xfId="20107" xr:uid="{6D95E0AE-D5B9-4BD7-856D-28931BF3DC98}"/>
    <cellStyle name="Comma 3 2 2 2 3 5 5" xfId="1123" xr:uid="{DC11F0A6-0428-498C-B6BE-E8934A410F4D}"/>
    <cellStyle name="Comma 3 2 2 2 3 5 5 2" xfId="15723" xr:uid="{5B6AD7FD-ED7A-4A8E-89F3-76F1615A2E89}"/>
    <cellStyle name="Comma 3 2 2 2 3 5 5 2 2" xfId="52231" xr:uid="{6F7CFD79-C7A9-46D7-85C2-6F1DE03EC547}"/>
    <cellStyle name="Comma 3 2 2 2 3 5 5 2 3" xfId="33977" xr:uid="{9B9B9A53-8A55-4014-9977-2DEFB6346E67}"/>
    <cellStyle name="Comma 3 2 2 2 3 5 5 3" xfId="12073" xr:uid="{52C6B919-1AF4-4D8D-B3A5-61A2FC8D2E74}"/>
    <cellStyle name="Comma 3 2 2 2 3 5 5 3 2" xfId="48581" xr:uid="{F553333B-30E4-43E4-91EA-1281CA44584A}"/>
    <cellStyle name="Comma 3 2 2 2 3 5 5 3 3" xfId="30327" xr:uid="{0E1B5A18-D1F2-44ED-9DC1-B4D38CA729C4}"/>
    <cellStyle name="Comma 3 2 2 2 3 5 5 4" xfId="8423" xr:uid="{B9EB1541-E441-49CB-BB90-6368D1AFA3B3}"/>
    <cellStyle name="Comma 3 2 2 2 3 5 5 4 2" xfId="44931" xr:uid="{C7D76251-0237-4A27-A874-3564E2FAC0B4}"/>
    <cellStyle name="Comma 3 2 2 2 3 5 5 4 3" xfId="26677" xr:uid="{EB7EE0D8-AE73-441B-A780-43AAD7C8BCF5}"/>
    <cellStyle name="Comma 3 2 2 2 3 5 5 5" xfId="4773" xr:uid="{1C3D2F35-8123-495E-96E6-844FD0A4A2E6}"/>
    <cellStyle name="Comma 3 2 2 2 3 5 5 5 2" xfId="41281" xr:uid="{B2234295-5FF7-4BFF-BD8A-2CE2D31392F9}"/>
    <cellStyle name="Comma 3 2 2 2 3 5 5 5 3" xfId="23027" xr:uid="{C52E15F7-0298-4FA4-89E2-2571AF4EB04C}"/>
    <cellStyle name="Comma 3 2 2 2 3 5 5 6" xfId="37631" xr:uid="{DF0216B3-2BDF-4F1B-A63F-BBFFB77DF40C}"/>
    <cellStyle name="Comma 3 2 2 2 3 5 5 7" xfId="19377" xr:uid="{73EAB38B-3383-44CC-A178-4BF6AC65A09B}"/>
    <cellStyle name="Comma 3 2 2 2 3 5 6" xfId="14993" xr:uid="{BAB44E66-DE8E-4566-A86E-8F2BFB8ECD52}"/>
    <cellStyle name="Comma 3 2 2 2 3 5 6 2" xfId="51501" xr:uid="{92AE9DE2-5AEF-496B-8911-03C98497F62C}"/>
    <cellStyle name="Comma 3 2 2 2 3 5 6 3" xfId="33247" xr:uid="{DD5DD90F-FB25-4B32-A1CD-C2C72B0E7926}"/>
    <cellStyle name="Comma 3 2 2 2 3 5 7" xfId="11343" xr:uid="{B5CAA100-D3A1-470D-9447-55AA9B021919}"/>
    <cellStyle name="Comma 3 2 2 2 3 5 7 2" xfId="47851" xr:uid="{337912C7-3EEB-47C4-9654-E2FFAAAC0A01}"/>
    <cellStyle name="Comma 3 2 2 2 3 5 7 3" xfId="29597" xr:uid="{02218DC6-2D0F-4097-BEF9-2FAA339B5EF6}"/>
    <cellStyle name="Comma 3 2 2 2 3 5 8" xfId="7693" xr:uid="{3C00462E-FB2B-48BA-A326-E901372EF26A}"/>
    <cellStyle name="Comma 3 2 2 2 3 5 8 2" xfId="44201" xr:uid="{E426DAB9-A2DD-40E8-819C-55D18FC093BD}"/>
    <cellStyle name="Comma 3 2 2 2 3 5 8 3" xfId="25947" xr:uid="{74FAE87A-1BD6-49FE-B92D-4AA931BB75CA}"/>
    <cellStyle name="Comma 3 2 2 2 3 5 9" xfId="4043" xr:uid="{26B5770D-4D71-4A62-8A17-2689BC3B9727}"/>
    <cellStyle name="Comma 3 2 2 2 3 5 9 2" xfId="40551" xr:uid="{60809933-2E21-48CD-900D-F13665200B31}"/>
    <cellStyle name="Comma 3 2 2 2 3 5 9 3" xfId="22297" xr:uid="{E13C9288-DD2A-4C6C-945D-C5B399DDBC49}"/>
    <cellStyle name="Comma 3 2 2 2 3 6" xfId="289" xr:uid="{3795B3BB-6330-43E4-B353-27979728A641}"/>
    <cellStyle name="Comma 3 2 2 2 3 6 10" xfId="36797" xr:uid="{E22B1ECE-790B-495B-99BF-0EE964E3785F}"/>
    <cellStyle name="Comma 3 2 2 2 3 6 11" xfId="18543" xr:uid="{62AE6AA1-5C9D-4474-9A27-19FEE6ADE332}"/>
    <cellStyle name="Comma 3 2 2 2 3 6 2" xfId="3209" xr:uid="{6212199A-DCB3-492D-A442-5491A9876566}"/>
    <cellStyle name="Comma 3 2 2 2 3 6 2 2" xfId="17809" xr:uid="{2D48B00A-6085-45D8-81F2-1603E19F0A2A}"/>
    <cellStyle name="Comma 3 2 2 2 3 6 2 2 2" xfId="54317" xr:uid="{F5E8DD25-58A4-4329-9B6A-8734CC0EBAB5}"/>
    <cellStyle name="Comma 3 2 2 2 3 6 2 2 3" xfId="36063" xr:uid="{FF3A21D3-ABFB-49F9-A497-1711BC9365B1}"/>
    <cellStyle name="Comma 3 2 2 2 3 6 2 3" xfId="14159" xr:uid="{3F896998-9DC7-4CD6-ADDA-354F5D3D15BF}"/>
    <cellStyle name="Comma 3 2 2 2 3 6 2 3 2" xfId="50667" xr:uid="{BD57BF6D-DFBD-498C-9A53-31B80208AE71}"/>
    <cellStyle name="Comma 3 2 2 2 3 6 2 3 3" xfId="32413" xr:uid="{479802D7-9F6F-49D9-BEC1-EC9F7530B14C}"/>
    <cellStyle name="Comma 3 2 2 2 3 6 2 4" xfId="10509" xr:uid="{84928282-0E4B-4C38-9183-6F4D84A40F9B}"/>
    <cellStyle name="Comma 3 2 2 2 3 6 2 4 2" xfId="47017" xr:uid="{4D44D723-3BA6-4945-BD02-6AFED92D91CA}"/>
    <cellStyle name="Comma 3 2 2 2 3 6 2 4 3" xfId="28763" xr:uid="{02B358C0-9F96-4231-97DE-02557D814880}"/>
    <cellStyle name="Comma 3 2 2 2 3 6 2 5" xfId="6859" xr:uid="{1E543758-2963-4ED0-AA4A-C66EF309D5C9}"/>
    <cellStyle name="Comma 3 2 2 2 3 6 2 5 2" xfId="43367" xr:uid="{3E5A3826-FF7E-4B2A-851E-B7013AC0EB14}"/>
    <cellStyle name="Comma 3 2 2 2 3 6 2 5 3" xfId="25113" xr:uid="{15489BBB-6A9B-4DB6-AFEC-835853ED0053}"/>
    <cellStyle name="Comma 3 2 2 2 3 6 2 6" xfId="39717" xr:uid="{A8A12BA9-0DEE-4C04-8A77-1E088454C763}"/>
    <cellStyle name="Comma 3 2 2 2 3 6 2 7" xfId="21463" xr:uid="{AF38A9EE-42BD-4D85-8833-010FD029B67A}"/>
    <cellStyle name="Comma 3 2 2 2 3 6 3" xfId="2479" xr:uid="{B7370CB1-BD53-47B9-95C7-F5EE554BBC55}"/>
    <cellStyle name="Comma 3 2 2 2 3 6 3 2" xfId="17079" xr:uid="{6519F174-884C-4436-8DF7-CCDB7D701B0A}"/>
    <cellStyle name="Comma 3 2 2 2 3 6 3 2 2" xfId="53587" xr:uid="{E0FEC1C8-3275-4CB4-AE79-111DCF9D22B8}"/>
    <cellStyle name="Comma 3 2 2 2 3 6 3 2 3" xfId="35333" xr:uid="{585F96A2-1A69-46F5-A190-5148373B9FA1}"/>
    <cellStyle name="Comma 3 2 2 2 3 6 3 3" xfId="13429" xr:uid="{0EA6787B-D881-4CDA-BBC3-1AC332C6E258}"/>
    <cellStyle name="Comma 3 2 2 2 3 6 3 3 2" xfId="49937" xr:uid="{2C090EC0-6136-40DE-841D-7E227130E7E3}"/>
    <cellStyle name="Comma 3 2 2 2 3 6 3 3 3" xfId="31683" xr:uid="{2B66535B-3EB3-4CF6-88A7-3CD0D5B67832}"/>
    <cellStyle name="Comma 3 2 2 2 3 6 3 4" xfId="9779" xr:uid="{B7A27492-9E0E-4BF7-92FE-ADDD7A8D7291}"/>
    <cellStyle name="Comma 3 2 2 2 3 6 3 4 2" xfId="46287" xr:uid="{E447411A-4EB9-4D21-8F8C-128FEF6CFD9C}"/>
    <cellStyle name="Comma 3 2 2 2 3 6 3 4 3" xfId="28033" xr:uid="{EC1FC13A-A474-4BC9-841B-53D7A40966A7}"/>
    <cellStyle name="Comma 3 2 2 2 3 6 3 5" xfId="6129" xr:uid="{C430EBA8-6E1D-483F-A3BE-E3983A56A749}"/>
    <cellStyle name="Comma 3 2 2 2 3 6 3 5 2" xfId="42637" xr:uid="{70636B22-B90B-4557-9202-B237311030A7}"/>
    <cellStyle name="Comma 3 2 2 2 3 6 3 5 3" xfId="24383" xr:uid="{CB8D4CB0-DBF3-4CB6-B4AD-CB342E038F09}"/>
    <cellStyle name="Comma 3 2 2 2 3 6 3 6" xfId="38987" xr:uid="{EF22F05D-6FB3-4A5F-B665-CA7E49EA0B35}"/>
    <cellStyle name="Comma 3 2 2 2 3 6 3 7" xfId="20733" xr:uid="{8B9CCA4C-F61F-4E9C-9620-783FA2FB94BC}"/>
    <cellStyle name="Comma 3 2 2 2 3 6 4" xfId="1749" xr:uid="{F1FE980B-DEB7-4212-8D6F-2EF581D4D0C8}"/>
    <cellStyle name="Comma 3 2 2 2 3 6 4 2" xfId="16349" xr:uid="{6BAA3B67-2064-45E3-BF64-7684285680D8}"/>
    <cellStyle name="Comma 3 2 2 2 3 6 4 2 2" xfId="52857" xr:uid="{176799B9-C6E7-4071-AD85-225BB2357DF2}"/>
    <cellStyle name="Comma 3 2 2 2 3 6 4 2 3" xfId="34603" xr:uid="{C7779F36-7C17-41B3-8906-D760619FA32B}"/>
    <cellStyle name="Comma 3 2 2 2 3 6 4 3" xfId="12699" xr:uid="{CB9DFA96-371E-49DD-87D6-014FB114588C}"/>
    <cellStyle name="Comma 3 2 2 2 3 6 4 3 2" xfId="49207" xr:uid="{24392215-89C9-4C30-AC7C-E4DDFBE74F03}"/>
    <cellStyle name="Comma 3 2 2 2 3 6 4 3 3" xfId="30953" xr:uid="{DE7B5D6E-1E8B-49C8-B453-E93200B2B84C}"/>
    <cellStyle name="Comma 3 2 2 2 3 6 4 4" xfId="9049" xr:uid="{63E8DC9C-1FB6-44AF-8F6A-A77D5F19FBE9}"/>
    <cellStyle name="Comma 3 2 2 2 3 6 4 4 2" xfId="45557" xr:uid="{94CB8A09-0503-4027-8924-666AB02CCE58}"/>
    <cellStyle name="Comma 3 2 2 2 3 6 4 4 3" xfId="27303" xr:uid="{833CB208-47BE-453F-82C9-7D91A333244C}"/>
    <cellStyle name="Comma 3 2 2 2 3 6 4 5" xfId="5399" xr:uid="{2D023B91-4032-4B7A-BB82-6E5916074680}"/>
    <cellStyle name="Comma 3 2 2 2 3 6 4 5 2" xfId="41907" xr:uid="{A7F1B0A7-FCE6-4A52-9D9B-7BA510F7306D}"/>
    <cellStyle name="Comma 3 2 2 2 3 6 4 5 3" xfId="23653" xr:uid="{7E81F71D-BC2B-472B-B2CA-D821E61EF478}"/>
    <cellStyle name="Comma 3 2 2 2 3 6 4 6" xfId="38257" xr:uid="{02C990FB-5F02-4758-BDF7-E68E7E1DFED3}"/>
    <cellStyle name="Comma 3 2 2 2 3 6 4 7" xfId="20003" xr:uid="{9B094DBC-B4C3-4417-B280-1D641DA023D5}"/>
    <cellStyle name="Comma 3 2 2 2 3 6 5" xfId="1019" xr:uid="{1D9C97C4-E968-4BB6-AAE9-4397AA3D8392}"/>
    <cellStyle name="Comma 3 2 2 2 3 6 5 2" xfId="15619" xr:uid="{815A9A81-8A85-44FF-83DA-966BB161AAAF}"/>
    <cellStyle name="Comma 3 2 2 2 3 6 5 2 2" xfId="52127" xr:uid="{EAE26442-B4C5-444C-9F10-5FBAD979587B}"/>
    <cellStyle name="Comma 3 2 2 2 3 6 5 2 3" xfId="33873" xr:uid="{552DACD2-44F7-484A-A374-ACD769578E4F}"/>
    <cellStyle name="Comma 3 2 2 2 3 6 5 3" xfId="11969" xr:uid="{9FDFF0A7-8DA1-4A25-B80F-C456088EDDCC}"/>
    <cellStyle name="Comma 3 2 2 2 3 6 5 3 2" xfId="48477" xr:uid="{F4780470-5299-4E45-8672-649C4AF8A207}"/>
    <cellStyle name="Comma 3 2 2 2 3 6 5 3 3" xfId="30223" xr:uid="{60211647-A2B7-40E8-A1BF-09493A102C02}"/>
    <cellStyle name="Comma 3 2 2 2 3 6 5 4" xfId="8319" xr:uid="{546668F5-41B9-451D-9AB7-427008FB1ECB}"/>
    <cellStyle name="Comma 3 2 2 2 3 6 5 4 2" xfId="44827" xr:uid="{05CD5659-501C-4FDD-BB9F-C924734E88F6}"/>
    <cellStyle name="Comma 3 2 2 2 3 6 5 4 3" xfId="26573" xr:uid="{9F99F4E5-BFA8-46C7-AD15-27B223273BDF}"/>
    <cellStyle name="Comma 3 2 2 2 3 6 5 5" xfId="4669" xr:uid="{D6FE974B-8CE4-4BF7-ADBE-7742D373B37C}"/>
    <cellStyle name="Comma 3 2 2 2 3 6 5 5 2" xfId="41177" xr:uid="{64E593A8-BC21-4E22-95D7-CD3C1EE67573}"/>
    <cellStyle name="Comma 3 2 2 2 3 6 5 5 3" xfId="22923" xr:uid="{37743953-3573-45C4-AB5D-4E58D009DA73}"/>
    <cellStyle name="Comma 3 2 2 2 3 6 5 6" xfId="37527" xr:uid="{D7648ABA-FD17-4D7A-B482-F89B1CE60A21}"/>
    <cellStyle name="Comma 3 2 2 2 3 6 5 7" xfId="19273" xr:uid="{876CEDE5-8D43-4205-B125-D79DC1BA25B6}"/>
    <cellStyle name="Comma 3 2 2 2 3 6 6" xfId="14889" xr:uid="{470FFADD-3044-421F-B128-5CE746B8CE3E}"/>
    <cellStyle name="Comma 3 2 2 2 3 6 6 2" xfId="51397" xr:uid="{EE09B513-715D-4586-A635-6D161B6C7692}"/>
    <cellStyle name="Comma 3 2 2 2 3 6 6 3" xfId="33143" xr:uid="{23FAF832-24F4-4419-9407-674224654980}"/>
    <cellStyle name="Comma 3 2 2 2 3 6 7" xfId="11239" xr:uid="{5DDC44B4-FC0A-4548-B590-1BF6B5DC1908}"/>
    <cellStyle name="Comma 3 2 2 2 3 6 7 2" xfId="47747" xr:uid="{21203055-69D0-4F34-AE99-86D60FEA6F97}"/>
    <cellStyle name="Comma 3 2 2 2 3 6 7 3" xfId="29493" xr:uid="{BDA3C524-14D0-48F2-8C97-150EA5056F53}"/>
    <cellStyle name="Comma 3 2 2 2 3 6 8" xfId="7589" xr:uid="{85DC5365-DB77-4366-B993-27D645571F84}"/>
    <cellStyle name="Comma 3 2 2 2 3 6 8 2" xfId="44097" xr:uid="{148EB2B8-AFF8-4C46-88C2-C26926F94753}"/>
    <cellStyle name="Comma 3 2 2 2 3 6 8 3" xfId="25843" xr:uid="{202615F9-B1A9-4502-A61A-96407E52840E}"/>
    <cellStyle name="Comma 3 2 2 2 3 6 9" xfId="3939" xr:uid="{E28A52BD-B2FD-4437-BAAE-B46C600C79C2}"/>
    <cellStyle name="Comma 3 2 2 2 3 6 9 2" xfId="40447" xr:uid="{27EAAE45-4241-4ABA-BD92-47F00DE401CE}"/>
    <cellStyle name="Comma 3 2 2 2 3 6 9 3" xfId="22193" xr:uid="{6CBC3909-B24B-490D-B5C5-79C0AF17674F}"/>
    <cellStyle name="Comma 3 2 2 2 3 7" xfId="185" xr:uid="{CDA262EC-9DA3-4CB8-8B3B-0BC5DC806B5B}"/>
    <cellStyle name="Comma 3 2 2 2 3 7 10" xfId="36693" xr:uid="{B1D9DB94-A117-4403-9AD7-0D5BE6E749B6}"/>
    <cellStyle name="Comma 3 2 2 2 3 7 11" xfId="18439" xr:uid="{D7173C07-A3C6-46E2-9550-787BC466D5AC}"/>
    <cellStyle name="Comma 3 2 2 2 3 7 2" xfId="3105" xr:uid="{A4DFBD23-C1D4-4D6E-9E40-F7B9A4EF6FFE}"/>
    <cellStyle name="Comma 3 2 2 2 3 7 2 2" xfId="17705" xr:uid="{BB36FFFB-7FD7-4049-BF6E-B8D6C89E29F6}"/>
    <cellStyle name="Comma 3 2 2 2 3 7 2 2 2" xfId="54213" xr:uid="{A1A6CD66-251B-4EEF-8A50-9FC6D865CDD7}"/>
    <cellStyle name="Comma 3 2 2 2 3 7 2 2 3" xfId="35959" xr:uid="{8E271F2C-C813-487B-8711-051FBB767F46}"/>
    <cellStyle name="Comma 3 2 2 2 3 7 2 3" xfId="14055" xr:uid="{006DBC5B-AC7D-4851-82E5-3FA0D32F30FC}"/>
    <cellStyle name="Comma 3 2 2 2 3 7 2 3 2" xfId="50563" xr:uid="{AD1248D3-B5A9-47FF-AD6F-86D89FCA4934}"/>
    <cellStyle name="Comma 3 2 2 2 3 7 2 3 3" xfId="32309" xr:uid="{3F74FC35-4DB0-4806-B860-17BE2404D27B}"/>
    <cellStyle name="Comma 3 2 2 2 3 7 2 4" xfId="10405" xr:uid="{3490CAD3-7FC3-4437-8AAA-5C8E46F54C1B}"/>
    <cellStyle name="Comma 3 2 2 2 3 7 2 4 2" xfId="46913" xr:uid="{0F88318C-E3E9-4312-ADBC-480A5EFA3A66}"/>
    <cellStyle name="Comma 3 2 2 2 3 7 2 4 3" xfId="28659" xr:uid="{9AA8B596-CF5B-4913-B371-518112E938ED}"/>
    <cellStyle name="Comma 3 2 2 2 3 7 2 5" xfId="6755" xr:uid="{321C0DC0-0D75-4F38-9081-B1B6780B283B}"/>
    <cellStyle name="Comma 3 2 2 2 3 7 2 5 2" xfId="43263" xr:uid="{E4426FDB-63A3-40DB-BDE3-441F6F47A334}"/>
    <cellStyle name="Comma 3 2 2 2 3 7 2 5 3" xfId="25009" xr:uid="{BCEDD63F-EC1F-4A44-B0FD-66DC44D317B5}"/>
    <cellStyle name="Comma 3 2 2 2 3 7 2 6" xfId="39613" xr:uid="{29F57779-8217-430C-9EE8-3244505A4F11}"/>
    <cellStyle name="Comma 3 2 2 2 3 7 2 7" xfId="21359" xr:uid="{FB1D00AE-8066-4112-8A87-F69232DA4B6A}"/>
    <cellStyle name="Comma 3 2 2 2 3 7 3" xfId="2375" xr:uid="{9463A140-3B49-4484-B8B4-E0C990827FDC}"/>
    <cellStyle name="Comma 3 2 2 2 3 7 3 2" xfId="16975" xr:uid="{1086D0B0-6E28-48EE-8DCB-CB574E9B8054}"/>
    <cellStyle name="Comma 3 2 2 2 3 7 3 2 2" xfId="53483" xr:uid="{C0CDBC0E-4F9A-4FD7-8925-86AAD4227C80}"/>
    <cellStyle name="Comma 3 2 2 2 3 7 3 2 3" xfId="35229" xr:uid="{D671681C-92DD-4CD1-B0E4-E51F467516F8}"/>
    <cellStyle name="Comma 3 2 2 2 3 7 3 3" xfId="13325" xr:uid="{F82187F6-48DD-4AC6-BE4F-65C6F228859C}"/>
    <cellStyle name="Comma 3 2 2 2 3 7 3 3 2" xfId="49833" xr:uid="{F89BB804-0F48-4EFC-BC22-DD2AD081A19D}"/>
    <cellStyle name="Comma 3 2 2 2 3 7 3 3 3" xfId="31579" xr:uid="{19D9C634-3DED-498D-81CF-9C1346D5EB94}"/>
    <cellStyle name="Comma 3 2 2 2 3 7 3 4" xfId="9675" xr:uid="{F3CAF473-C024-4B0B-93DE-D9B6775634D5}"/>
    <cellStyle name="Comma 3 2 2 2 3 7 3 4 2" xfId="46183" xr:uid="{F884B837-2075-4950-9C21-E0D7C10C9C93}"/>
    <cellStyle name="Comma 3 2 2 2 3 7 3 4 3" xfId="27929" xr:uid="{3D328888-5792-478E-98EA-F1E147B13983}"/>
    <cellStyle name="Comma 3 2 2 2 3 7 3 5" xfId="6025" xr:uid="{F5698256-268C-4C51-AD7A-458ACE0D8E25}"/>
    <cellStyle name="Comma 3 2 2 2 3 7 3 5 2" xfId="42533" xr:uid="{1019B9C5-11D8-4E84-A39B-5965A29AD815}"/>
    <cellStyle name="Comma 3 2 2 2 3 7 3 5 3" xfId="24279" xr:uid="{31FE1B2B-3F81-40FA-89CB-832BFC2AF805}"/>
    <cellStyle name="Comma 3 2 2 2 3 7 3 6" xfId="38883" xr:uid="{DF52F908-8875-432C-B13D-286B70E62AE2}"/>
    <cellStyle name="Comma 3 2 2 2 3 7 3 7" xfId="20629" xr:uid="{F66FF4F7-C1BA-4D81-B342-8E247E62B2C5}"/>
    <cellStyle name="Comma 3 2 2 2 3 7 4" xfId="1645" xr:uid="{E8316022-880C-4C40-8BA2-B116D598E2C0}"/>
    <cellStyle name="Comma 3 2 2 2 3 7 4 2" xfId="16245" xr:uid="{26B44F61-A85A-4DC9-836E-3B807436B31F}"/>
    <cellStyle name="Comma 3 2 2 2 3 7 4 2 2" xfId="52753" xr:uid="{7BC9CA7D-65D6-4E89-8DE0-7E9FEDE7A7E1}"/>
    <cellStyle name="Comma 3 2 2 2 3 7 4 2 3" xfId="34499" xr:uid="{BD2E300F-7019-4876-8A13-A73B40B028BF}"/>
    <cellStyle name="Comma 3 2 2 2 3 7 4 3" xfId="12595" xr:uid="{16E30646-4CA4-4466-A18F-AE1048C5EDF0}"/>
    <cellStyle name="Comma 3 2 2 2 3 7 4 3 2" xfId="49103" xr:uid="{1D9C52CB-06F1-430F-A881-54DF84E4FD80}"/>
    <cellStyle name="Comma 3 2 2 2 3 7 4 3 3" xfId="30849" xr:uid="{7BFC5B34-4205-448D-91B4-230F160C4BA5}"/>
    <cellStyle name="Comma 3 2 2 2 3 7 4 4" xfId="8945" xr:uid="{50A6A3A5-B202-452F-B355-D6E89A1F63F6}"/>
    <cellStyle name="Comma 3 2 2 2 3 7 4 4 2" xfId="45453" xr:uid="{EADE7CDD-2C11-46B1-89D5-F48691EE5291}"/>
    <cellStyle name="Comma 3 2 2 2 3 7 4 4 3" xfId="27199" xr:uid="{E61D52FE-7113-4B89-ACED-B3CEA09BBDE9}"/>
    <cellStyle name="Comma 3 2 2 2 3 7 4 5" xfId="5295" xr:uid="{327B2F3A-2241-40E1-B927-31A6806C3871}"/>
    <cellStyle name="Comma 3 2 2 2 3 7 4 5 2" xfId="41803" xr:uid="{102EDF38-E412-4386-B267-D292EF18BF77}"/>
    <cellStyle name="Comma 3 2 2 2 3 7 4 5 3" xfId="23549" xr:uid="{7DD1763F-C81E-46FF-B792-7F091294E6B3}"/>
    <cellStyle name="Comma 3 2 2 2 3 7 4 6" xfId="38153" xr:uid="{791637B9-783E-4AA3-B2FA-53E817E46A18}"/>
    <cellStyle name="Comma 3 2 2 2 3 7 4 7" xfId="19899" xr:uid="{ED79EDF2-AF85-4EEC-9327-7392B1B326D6}"/>
    <cellStyle name="Comma 3 2 2 2 3 7 5" xfId="915" xr:uid="{B48DC26E-BEBC-4F28-A0D3-01B22A3B9293}"/>
    <cellStyle name="Comma 3 2 2 2 3 7 5 2" xfId="15515" xr:uid="{E15F9043-3DD1-4733-A8C4-D620A686DD18}"/>
    <cellStyle name="Comma 3 2 2 2 3 7 5 2 2" xfId="52023" xr:uid="{56E0609A-77CA-4999-AFDD-29428D4095BB}"/>
    <cellStyle name="Comma 3 2 2 2 3 7 5 2 3" xfId="33769" xr:uid="{12047B3F-10D1-446E-8965-F338B8707484}"/>
    <cellStyle name="Comma 3 2 2 2 3 7 5 3" xfId="11865" xr:uid="{BAE565FC-B4AE-4280-B440-093E3F6BA9A3}"/>
    <cellStyle name="Comma 3 2 2 2 3 7 5 3 2" xfId="48373" xr:uid="{41A9C690-16B2-4231-829B-1DB921690AED}"/>
    <cellStyle name="Comma 3 2 2 2 3 7 5 3 3" xfId="30119" xr:uid="{B30CCBBA-802E-4D76-8EA1-19857670D538}"/>
    <cellStyle name="Comma 3 2 2 2 3 7 5 4" xfId="8215" xr:uid="{4C363407-FD3F-4EE6-BD3B-D9CFBBE57F6C}"/>
    <cellStyle name="Comma 3 2 2 2 3 7 5 4 2" xfId="44723" xr:uid="{BC9F27C9-A342-418D-A776-C0B050D4F5A4}"/>
    <cellStyle name="Comma 3 2 2 2 3 7 5 4 3" xfId="26469" xr:uid="{B4814CBC-C834-4DBD-B344-8E3007876974}"/>
    <cellStyle name="Comma 3 2 2 2 3 7 5 5" xfId="4565" xr:uid="{3BAC321D-75A7-4643-A7D6-6A8368D6729B}"/>
    <cellStyle name="Comma 3 2 2 2 3 7 5 5 2" xfId="41073" xr:uid="{6F87E7D9-0D86-448C-9890-B0E706FBF08C}"/>
    <cellStyle name="Comma 3 2 2 2 3 7 5 5 3" xfId="22819" xr:uid="{DC58FCAF-D7B4-4A16-B30D-1C0FEC874AA9}"/>
    <cellStyle name="Comma 3 2 2 2 3 7 5 6" xfId="37423" xr:uid="{CF03BB5D-BD4E-4619-9FFE-651AA4DAAE94}"/>
    <cellStyle name="Comma 3 2 2 2 3 7 5 7" xfId="19169" xr:uid="{FD21EF07-6B9E-4050-882D-DD3CB66BEC00}"/>
    <cellStyle name="Comma 3 2 2 2 3 7 6" xfId="14785" xr:uid="{0A469103-6053-40EB-B626-9B79FE53F743}"/>
    <cellStyle name="Comma 3 2 2 2 3 7 6 2" xfId="51293" xr:uid="{CFFD2E41-D387-409C-9408-3100550189C8}"/>
    <cellStyle name="Comma 3 2 2 2 3 7 6 3" xfId="33039" xr:uid="{6771D369-69A9-4953-9ECA-232C72F859E5}"/>
    <cellStyle name="Comma 3 2 2 2 3 7 7" xfId="11135" xr:uid="{5B7DC510-598D-4EBF-8EEE-DB3F8763D620}"/>
    <cellStyle name="Comma 3 2 2 2 3 7 7 2" xfId="47643" xr:uid="{8C0F55F5-1DE6-454B-B096-3A7E17098ED8}"/>
    <cellStyle name="Comma 3 2 2 2 3 7 7 3" xfId="29389" xr:uid="{964D0021-5990-41F5-9240-3846EE699B60}"/>
    <cellStyle name="Comma 3 2 2 2 3 7 8" xfId="7485" xr:uid="{A869129D-2191-45BC-B1A0-0FCE0B8125D7}"/>
    <cellStyle name="Comma 3 2 2 2 3 7 8 2" xfId="43993" xr:uid="{640A59C4-B9C2-46DD-A621-F8092D682CAE}"/>
    <cellStyle name="Comma 3 2 2 2 3 7 8 3" xfId="25739" xr:uid="{2BBFD84E-ED37-40A4-B457-570FA521A14C}"/>
    <cellStyle name="Comma 3 2 2 2 3 7 9" xfId="3835" xr:uid="{F4A9848B-0977-4C41-A0C9-056CB03540B3}"/>
    <cellStyle name="Comma 3 2 2 2 3 7 9 2" xfId="40343" xr:uid="{DB0FAFA7-F982-4192-B6E9-264B6C026F2B}"/>
    <cellStyle name="Comma 3 2 2 2 3 7 9 3" xfId="22089" xr:uid="{7927A3F5-69D5-4848-B50B-B4A9AF3D6D26}"/>
    <cellStyle name="Comma 3 2 2 2 3 8" xfId="3001" xr:uid="{F09C97C7-1F4B-4634-A531-89C183908109}"/>
    <cellStyle name="Comma 3 2 2 2 3 8 2" xfId="17601" xr:uid="{997058AC-1568-4289-B9A1-E18314065743}"/>
    <cellStyle name="Comma 3 2 2 2 3 8 2 2" xfId="54109" xr:uid="{A183BC74-46A0-4FF8-9CD1-3A8D8DEF1DF1}"/>
    <cellStyle name="Comma 3 2 2 2 3 8 2 3" xfId="35855" xr:uid="{5939C408-59D1-432D-8F54-1501EC855F36}"/>
    <cellStyle name="Comma 3 2 2 2 3 8 3" xfId="13951" xr:uid="{00E342EC-F2B6-45CB-9B01-25220641DD72}"/>
    <cellStyle name="Comma 3 2 2 2 3 8 3 2" xfId="50459" xr:uid="{2E601305-E23D-420F-A72E-667D1ED6BF6F}"/>
    <cellStyle name="Comma 3 2 2 2 3 8 3 3" xfId="32205" xr:uid="{3D43DB7E-A085-452D-87BA-62704984D722}"/>
    <cellStyle name="Comma 3 2 2 2 3 8 4" xfId="10301" xr:uid="{02330C3B-D6E5-42EB-9315-D7C0B6CBC1C5}"/>
    <cellStyle name="Comma 3 2 2 2 3 8 4 2" xfId="46809" xr:uid="{48AD351C-3D72-4FD2-877E-2604D845B3B2}"/>
    <cellStyle name="Comma 3 2 2 2 3 8 4 3" xfId="28555" xr:uid="{2006799E-1F5B-4326-BD00-C37763B965DE}"/>
    <cellStyle name="Comma 3 2 2 2 3 8 5" xfId="6651" xr:uid="{45270506-938C-4113-BCA7-D4C28E3D00C2}"/>
    <cellStyle name="Comma 3 2 2 2 3 8 5 2" xfId="43159" xr:uid="{8848F6AA-13FD-46A1-A60F-43198332C09B}"/>
    <cellStyle name="Comma 3 2 2 2 3 8 5 3" xfId="24905" xr:uid="{AF289091-0D44-4AD6-9ADD-B4A585AA87D8}"/>
    <cellStyle name="Comma 3 2 2 2 3 8 6" xfId="39509" xr:uid="{8003D5E9-19D4-4D0E-A993-C2F26C3A89A6}"/>
    <cellStyle name="Comma 3 2 2 2 3 8 7" xfId="21255" xr:uid="{4C8D8388-CCBC-4281-8A9E-A5CCAA19974F}"/>
    <cellStyle name="Comma 3 2 2 2 3 9" xfId="2271" xr:uid="{084DE1AD-35DD-4834-887F-7E78AF320DC9}"/>
    <cellStyle name="Comma 3 2 2 2 3 9 2" xfId="16871" xr:uid="{F4854E23-7215-46A5-B42D-7D77ED02A538}"/>
    <cellStyle name="Comma 3 2 2 2 3 9 2 2" xfId="53379" xr:uid="{F1649B8A-1105-444E-90B7-4D61E350509B}"/>
    <cellStyle name="Comma 3 2 2 2 3 9 2 3" xfId="35125" xr:uid="{D385A7E2-B677-4151-8E0E-32A1157002FF}"/>
    <cellStyle name="Comma 3 2 2 2 3 9 3" xfId="13221" xr:uid="{E85DB0E6-D119-4546-916C-D4F84B94259A}"/>
    <cellStyle name="Comma 3 2 2 2 3 9 3 2" xfId="49729" xr:uid="{47BB02E5-05EC-402F-B05D-3424AE3C0610}"/>
    <cellStyle name="Comma 3 2 2 2 3 9 3 3" xfId="31475" xr:uid="{68E0BED6-5683-4C2D-AFD1-91BCED711A5B}"/>
    <cellStyle name="Comma 3 2 2 2 3 9 4" xfId="9571" xr:uid="{5E57A7BC-03B3-4B8B-ADEE-98080D6CCB9B}"/>
    <cellStyle name="Comma 3 2 2 2 3 9 4 2" xfId="46079" xr:uid="{89D2F494-687D-400F-9715-099F2A306BC5}"/>
    <cellStyle name="Comma 3 2 2 2 3 9 4 3" xfId="27825" xr:uid="{FB0FEF88-DF32-45DE-B9EC-059941644505}"/>
    <cellStyle name="Comma 3 2 2 2 3 9 5" xfId="5921" xr:uid="{A5119655-BB38-494B-AE9F-2065C705EA5A}"/>
    <cellStyle name="Comma 3 2 2 2 3 9 5 2" xfId="42429" xr:uid="{51B74310-C2A7-40FD-BB7F-FEBD3EAE9CD3}"/>
    <cellStyle name="Comma 3 2 2 2 3 9 5 3" xfId="24175" xr:uid="{C6BA7B10-A896-465F-BD1F-63063FC45342}"/>
    <cellStyle name="Comma 3 2 2 2 3 9 6" xfId="38779" xr:uid="{AD0CD1B9-AAA2-4D15-88B1-CC1DE2918765}"/>
    <cellStyle name="Comma 3 2 2 2 3 9 7" xfId="20525" xr:uid="{7329B684-0FD2-4A2B-97F0-3407DC4A6B55}"/>
    <cellStyle name="Comma 3 2 2 2 4" xfId="673" xr:uid="{E08CA98B-5B43-4D67-84B1-6AA3AC0BD8B6}"/>
    <cellStyle name="Comma 3 2 2 2 4 10" xfId="37181" xr:uid="{C874D16E-8E54-457E-95DB-9377FB70583C}"/>
    <cellStyle name="Comma 3 2 2 2 4 11" xfId="18927" xr:uid="{81F38A63-8DE8-4C98-AF12-B9228F2BE7A1}"/>
    <cellStyle name="Comma 3 2 2 2 4 2" xfId="3593" xr:uid="{A20177F3-D703-4420-893C-A024A64A2DC5}"/>
    <cellStyle name="Comma 3 2 2 2 4 2 2" xfId="18193" xr:uid="{1F50E842-24F4-429E-9151-37980B21BA29}"/>
    <cellStyle name="Comma 3 2 2 2 4 2 2 2" xfId="54701" xr:uid="{49C8A51A-2E3E-4CB0-870E-EB21BCA1DF59}"/>
    <cellStyle name="Comma 3 2 2 2 4 2 2 3" xfId="36447" xr:uid="{61EBD727-FF7D-499E-80CB-02C2444B8F07}"/>
    <cellStyle name="Comma 3 2 2 2 4 2 3" xfId="14543" xr:uid="{5D99EEED-34A2-4F11-8F86-A9F01E00C770}"/>
    <cellStyle name="Comma 3 2 2 2 4 2 3 2" xfId="51051" xr:uid="{2725BF16-329A-478B-99FD-CC27BE09E89F}"/>
    <cellStyle name="Comma 3 2 2 2 4 2 3 3" xfId="32797" xr:uid="{F10ED572-608E-4627-865A-2CF5D51579DD}"/>
    <cellStyle name="Comma 3 2 2 2 4 2 4" xfId="10893" xr:uid="{15DEA3E9-2928-4989-94D4-2EFDC406A204}"/>
    <cellStyle name="Comma 3 2 2 2 4 2 4 2" xfId="47401" xr:uid="{1AA8D546-814E-4A9B-B5CC-35F5B4C72491}"/>
    <cellStyle name="Comma 3 2 2 2 4 2 4 3" xfId="29147" xr:uid="{859E5FAB-6519-4724-8589-D439C3AADE6E}"/>
    <cellStyle name="Comma 3 2 2 2 4 2 5" xfId="7243" xr:uid="{62C7AECF-379F-486E-8A7D-FAA6F40DC18B}"/>
    <cellStyle name="Comma 3 2 2 2 4 2 5 2" xfId="43751" xr:uid="{BF11B428-F4D3-4106-93B3-04C0B4B7EE72}"/>
    <cellStyle name="Comma 3 2 2 2 4 2 5 3" xfId="25497" xr:uid="{9CBBEBCA-7CC0-4EF6-AE77-7AA46BFD7EDF}"/>
    <cellStyle name="Comma 3 2 2 2 4 2 6" xfId="40101" xr:uid="{F939659F-9A24-4E18-9BC8-911DF2DD9ADF}"/>
    <cellStyle name="Comma 3 2 2 2 4 2 7" xfId="21847" xr:uid="{4A2D1A5A-2C39-4F72-AAC0-2563310CE2F4}"/>
    <cellStyle name="Comma 3 2 2 2 4 3" xfId="2863" xr:uid="{210626B5-DAFA-4917-85C8-407B042A5259}"/>
    <cellStyle name="Comma 3 2 2 2 4 3 2" xfId="17463" xr:uid="{5873A8D9-C19F-43EA-9B77-9809A1CA9CAA}"/>
    <cellStyle name="Comma 3 2 2 2 4 3 2 2" xfId="53971" xr:uid="{EA7B0F91-3783-4697-8153-BCF25EFCCEC9}"/>
    <cellStyle name="Comma 3 2 2 2 4 3 2 3" xfId="35717" xr:uid="{F09726D8-B7DD-4018-A878-FBD430A6904E}"/>
    <cellStyle name="Comma 3 2 2 2 4 3 3" xfId="13813" xr:uid="{B136A49B-642A-458C-9E2C-D793AFC20497}"/>
    <cellStyle name="Comma 3 2 2 2 4 3 3 2" xfId="50321" xr:uid="{5A8FA69D-81EA-4F81-ACD7-F8E54389F730}"/>
    <cellStyle name="Comma 3 2 2 2 4 3 3 3" xfId="32067" xr:uid="{7E005801-5F85-4F44-8BB3-0D51E35472AA}"/>
    <cellStyle name="Comma 3 2 2 2 4 3 4" xfId="10163" xr:uid="{C5E9F493-956E-46C5-AD3D-1126B9B311CC}"/>
    <cellStyle name="Comma 3 2 2 2 4 3 4 2" xfId="46671" xr:uid="{F6B59EEC-6422-49F8-A561-58E9C25D9FFD}"/>
    <cellStyle name="Comma 3 2 2 2 4 3 4 3" xfId="28417" xr:uid="{631EA5F1-2D10-41F6-A305-BDC62A93841B}"/>
    <cellStyle name="Comma 3 2 2 2 4 3 5" xfId="6513" xr:uid="{A781696F-872A-46DF-B6B5-392633218D37}"/>
    <cellStyle name="Comma 3 2 2 2 4 3 5 2" xfId="43021" xr:uid="{40D739FE-3FC5-487A-B65F-DF5D55427D8B}"/>
    <cellStyle name="Comma 3 2 2 2 4 3 5 3" xfId="24767" xr:uid="{34022FBC-4AD2-47C9-91D7-B3A2EE275343}"/>
    <cellStyle name="Comma 3 2 2 2 4 3 6" xfId="39371" xr:uid="{607D699F-22A1-40DF-8D2F-4FE5A0005BE5}"/>
    <cellStyle name="Comma 3 2 2 2 4 3 7" xfId="21117" xr:uid="{B3D9B9AD-CCF7-4936-84FD-86453F76A1B6}"/>
    <cellStyle name="Comma 3 2 2 2 4 4" xfId="2133" xr:uid="{FCD76834-96DD-47E5-BBCA-F9318093FBB2}"/>
    <cellStyle name="Comma 3 2 2 2 4 4 2" xfId="16733" xr:uid="{53AAED92-4554-4EC1-86D6-648A00727D7B}"/>
    <cellStyle name="Comma 3 2 2 2 4 4 2 2" xfId="53241" xr:uid="{C26DF134-572E-4669-88E1-3D7B947BC9B8}"/>
    <cellStyle name="Comma 3 2 2 2 4 4 2 3" xfId="34987" xr:uid="{FFBB5401-1E59-4329-AE41-A09F0B841327}"/>
    <cellStyle name="Comma 3 2 2 2 4 4 3" xfId="13083" xr:uid="{A0535679-11AD-4644-B2F9-32E435E49533}"/>
    <cellStyle name="Comma 3 2 2 2 4 4 3 2" xfId="49591" xr:uid="{1F364076-0BDA-4DE0-B97E-53EAE6574457}"/>
    <cellStyle name="Comma 3 2 2 2 4 4 3 3" xfId="31337" xr:uid="{A46EDFE1-860E-44C1-8BC9-10817256370D}"/>
    <cellStyle name="Comma 3 2 2 2 4 4 4" xfId="9433" xr:uid="{4385F351-478E-4AD0-A79A-0ED4D16059D3}"/>
    <cellStyle name="Comma 3 2 2 2 4 4 4 2" xfId="45941" xr:uid="{EAA1DA20-06BE-4B78-88CA-E85139B9543E}"/>
    <cellStyle name="Comma 3 2 2 2 4 4 4 3" xfId="27687" xr:uid="{2F731777-684B-4069-8288-57250C86B6B2}"/>
    <cellStyle name="Comma 3 2 2 2 4 4 5" xfId="5783" xr:uid="{CA3EAE9B-F117-47CB-9A3C-F58BBF113F18}"/>
    <cellStyle name="Comma 3 2 2 2 4 4 5 2" xfId="42291" xr:uid="{29B73233-4A85-4179-9EF9-DA720302A041}"/>
    <cellStyle name="Comma 3 2 2 2 4 4 5 3" xfId="24037" xr:uid="{AAA36840-9A33-462D-86BA-50C8252034F2}"/>
    <cellStyle name="Comma 3 2 2 2 4 4 6" xfId="38641" xr:uid="{83D8EA9B-47A9-4838-BE95-A964C939FE19}"/>
    <cellStyle name="Comma 3 2 2 2 4 4 7" xfId="20387" xr:uid="{25589278-AA93-45AD-B1C2-9C99377685C5}"/>
    <cellStyle name="Comma 3 2 2 2 4 5" xfId="1403" xr:uid="{60EB7E41-0D13-44CE-9C6A-593C31C1D90F}"/>
    <cellStyle name="Comma 3 2 2 2 4 5 2" xfId="16003" xr:uid="{6721AF83-805E-47CE-8701-7AB77F523534}"/>
    <cellStyle name="Comma 3 2 2 2 4 5 2 2" xfId="52511" xr:uid="{15F0F810-27A9-4342-BB03-5FD508AA3B72}"/>
    <cellStyle name="Comma 3 2 2 2 4 5 2 3" xfId="34257" xr:uid="{99826E1D-367A-4EE1-A41C-FD32B1F8C835}"/>
    <cellStyle name="Comma 3 2 2 2 4 5 3" xfId="12353" xr:uid="{05FF763B-C1BE-434C-B594-D8223BC33CB0}"/>
    <cellStyle name="Comma 3 2 2 2 4 5 3 2" xfId="48861" xr:uid="{2EAB148C-CF90-4EE6-A80F-3DDF69AD2BA5}"/>
    <cellStyle name="Comma 3 2 2 2 4 5 3 3" xfId="30607" xr:uid="{52B7BE6E-5DFD-42F3-8AC6-9E4CEC2A9540}"/>
    <cellStyle name="Comma 3 2 2 2 4 5 4" xfId="8703" xr:uid="{0654DA01-8D05-4C53-958B-C710832534CF}"/>
    <cellStyle name="Comma 3 2 2 2 4 5 4 2" xfId="45211" xr:uid="{E4A20828-BF04-4DE4-8834-056289EE743E}"/>
    <cellStyle name="Comma 3 2 2 2 4 5 4 3" xfId="26957" xr:uid="{5365A36C-8088-49D9-8D7C-595C327DD4AD}"/>
    <cellStyle name="Comma 3 2 2 2 4 5 5" xfId="5053" xr:uid="{104032B7-F9DE-4F6F-9F95-79ED7CF9CCE1}"/>
    <cellStyle name="Comma 3 2 2 2 4 5 5 2" xfId="41561" xr:uid="{DA464AFE-4FEE-4BD8-AA10-83F36C8D4DF4}"/>
    <cellStyle name="Comma 3 2 2 2 4 5 5 3" xfId="23307" xr:uid="{263FB4AC-B47A-41AA-BA26-F1B9D914FF1A}"/>
    <cellStyle name="Comma 3 2 2 2 4 5 6" xfId="37911" xr:uid="{F32AF811-F15A-49CC-A104-536379782929}"/>
    <cellStyle name="Comma 3 2 2 2 4 5 7" xfId="19657" xr:uid="{1A8AB701-3418-4BBC-8541-5C26F697289A}"/>
    <cellStyle name="Comma 3 2 2 2 4 6" xfId="15273" xr:uid="{6BD914C8-913C-441A-9B9C-BC6A506D97CD}"/>
    <cellStyle name="Comma 3 2 2 2 4 6 2" xfId="51781" xr:uid="{18564EE4-6F5F-4A3A-95CD-E4FA2E5B914F}"/>
    <cellStyle name="Comma 3 2 2 2 4 6 3" xfId="33527" xr:uid="{546A6BCD-2C18-415A-ACAA-131E30037909}"/>
    <cellStyle name="Comma 3 2 2 2 4 7" xfId="11623" xr:uid="{F51D5EF1-DAEE-426D-981D-3F8D2552E303}"/>
    <cellStyle name="Comma 3 2 2 2 4 7 2" xfId="48131" xr:uid="{6EBDA2CA-B811-4EF7-ACA2-DA63AC240E2F}"/>
    <cellStyle name="Comma 3 2 2 2 4 7 3" xfId="29877" xr:uid="{7C82A1AC-F4B0-48EC-9583-A40EC1876B77}"/>
    <cellStyle name="Comma 3 2 2 2 4 8" xfId="7973" xr:uid="{2AB5FFCF-0D2B-48A8-B80F-AA6CA91085A4}"/>
    <cellStyle name="Comma 3 2 2 2 4 8 2" xfId="44481" xr:uid="{DFEDFA96-EF18-4ED4-AFE0-B6ED6E236479}"/>
    <cellStyle name="Comma 3 2 2 2 4 8 3" xfId="26227" xr:uid="{A454DC8D-E6FF-44E5-9D1A-D5ABEE9D1FDF}"/>
    <cellStyle name="Comma 3 2 2 2 4 9" xfId="4323" xr:uid="{6CC5FAFB-4C3D-4907-BDA0-784FB26DC336}"/>
    <cellStyle name="Comma 3 2 2 2 4 9 2" xfId="40831" xr:uid="{0759CC44-141A-45AC-828A-3B85593F3719}"/>
    <cellStyle name="Comma 3 2 2 2 4 9 3" xfId="22577" xr:uid="{87838044-05D6-43B5-8961-22E7D2593E73}"/>
    <cellStyle name="Comma 3 2 2 2 5" xfId="569" xr:uid="{6F551D89-A9B8-4A83-90AB-B0BBEA4484DE}"/>
    <cellStyle name="Comma 3 2 2 2 5 10" xfId="37077" xr:uid="{A979A24F-6C19-4744-B96E-717CA7B522BA}"/>
    <cellStyle name="Comma 3 2 2 2 5 11" xfId="18823" xr:uid="{93BB2AA2-DD5B-464D-BB06-BA77AAFAF7B3}"/>
    <cellStyle name="Comma 3 2 2 2 5 2" xfId="3489" xr:uid="{2D8DCD2D-E408-4954-81B9-F048727EC6A4}"/>
    <cellStyle name="Comma 3 2 2 2 5 2 2" xfId="18089" xr:uid="{73736426-49D4-491D-97EB-157CC8C5A1BD}"/>
    <cellStyle name="Comma 3 2 2 2 5 2 2 2" xfId="54597" xr:uid="{56C7D5B9-B6AF-4D75-8BDF-EFB432EEBC8F}"/>
    <cellStyle name="Comma 3 2 2 2 5 2 2 3" xfId="36343" xr:uid="{CD5DC7AF-4E54-42E0-B33A-B6E843333BB6}"/>
    <cellStyle name="Comma 3 2 2 2 5 2 3" xfId="14439" xr:uid="{778BCFEF-274B-4EEC-A28C-1691295F3D02}"/>
    <cellStyle name="Comma 3 2 2 2 5 2 3 2" xfId="50947" xr:uid="{25602406-7A04-4F96-9566-64DC4472625F}"/>
    <cellStyle name="Comma 3 2 2 2 5 2 3 3" xfId="32693" xr:uid="{F416F541-C6EA-472E-A16E-418573512B5B}"/>
    <cellStyle name="Comma 3 2 2 2 5 2 4" xfId="10789" xr:uid="{9A36E213-A86B-4BB0-AEF4-FEC84FB0B6B5}"/>
    <cellStyle name="Comma 3 2 2 2 5 2 4 2" xfId="47297" xr:uid="{49D8D651-944F-4357-B56A-60B0089EC53F}"/>
    <cellStyle name="Comma 3 2 2 2 5 2 4 3" xfId="29043" xr:uid="{CA9FC303-2034-420F-AE1C-F82D856554EC}"/>
    <cellStyle name="Comma 3 2 2 2 5 2 5" xfId="7139" xr:uid="{E530A78F-8069-4DB8-8147-A23B4ED26BE7}"/>
    <cellStyle name="Comma 3 2 2 2 5 2 5 2" xfId="43647" xr:uid="{E04558C5-1369-4613-AA76-8912B59F19A9}"/>
    <cellStyle name="Comma 3 2 2 2 5 2 5 3" xfId="25393" xr:uid="{FA4764B4-5725-41E0-88C3-E856C8D18B8C}"/>
    <cellStyle name="Comma 3 2 2 2 5 2 6" xfId="39997" xr:uid="{94183F42-E2DB-4F38-AB4B-8AB69688D8C0}"/>
    <cellStyle name="Comma 3 2 2 2 5 2 7" xfId="21743" xr:uid="{DCC201F1-0BC5-4426-A806-FD2A913105D3}"/>
    <cellStyle name="Comma 3 2 2 2 5 3" xfId="2759" xr:uid="{29DE40DB-8967-4961-ADF0-8B4754EA35BE}"/>
    <cellStyle name="Comma 3 2 2 2 5 3 2" xfId="17359" xr:uid="{E56B1CCF-CA8D-4C99-89EE-0C08636B5FE8}"/>
    <cellStyle name="Comma 3 2 2 2 5 3 2 2" xfId="53867" xr:uid="{032D149E-FA8E-4974-AC58-FDFCB81F67AC}"/>
    <cellStyle name="Comma 3 2 2 2 5 3 2 3" xfId="35613" xr:uid="{327F0D81-5580-4089-AFC6-C822BBAB19D5}"/>
    <cellStyle name="Comma 3 2 2 2 5 3 3" xfId="13709" xr:uid="{339CF623-E6D4-4658-AE7A-6052BF27B308}"/>
    <cellStyle name="Comma 3 2 2 2 5 3 3 2" xfId="50217" xr:uid="{E0F085FD-CDA9-46B2-A926-F4661C2FF742}"/>
    <cellStyle name="Comma 3 2 2 2 5 3 3 3" xfId="31963" xr:uid="{0E45C50B-1726-4702-9C39-5F054C8283D7}"/>
    <cellStyle name="Comma 3 2 2 2 5 3 4" xfId="10059" xr:uid="{422F7FAA-B697-4D03-8F90-EF6BE4D6BBC3}"/>
    <cellStyle name="Comma 3 2 2 2 5 3 4 2" xfId="46567" xr:uid="{C71BDEAB-88BE-4EF7-965D-2F4FD6C55884}"/>
    <cellStyle name="Comma 3 2 2 2 5 3 4 3" xfId="28313" xr:uid="{C59A2CEB-E340-43C5-B851-9AAD00DECD16}"/>
    <cellStyle name="Comma 3 2 2 2 5 3 5" xfId="6409" xr:uid="{28F9C07E-C466-4351-A6AD-EF9F04216C2D}"/>
    <cellStyle name="Comma 3 2 2 2 5 3 5 2" xfId="42917" xr:uid="{79DA1502-A28B-4E80-9650-C3CA4B568889}"/>
    <cellStyle name="Comma 3 2 2 2 5 3 5 3" xfId="24663" xr:uid="{D9FDB622-105C-418B-9F7C-7F73516CB6DA}"/>
    <cellStyle name="Comma 3 2 2 2 5 3 6" xfId="39267" xr:uid="{C47D2780-FD34-4C4A-BB36-CAFA7D7A67E4}"/>
    <cellStyle name="Comma 3 2 2 2 5 3 7" xfId="21013" xr:uid="{5741E95F-34EE-4C3C-ACC3-8F3BC19A37A3}"/>
    <cellStyle name="Comma 3 2 2 2 5 4" xfId="2029" xr:uid="{BC00E5A3-EC5A-4A7C-AEAB-34999E0F041B}"/>
    <cellStyle name="Comma 3 2 2 2 5 4 2" xfId="16629" xr:uid="{4EC342A5-C2E3-4F7D-985F-7637C98E2EE9}"/>
    <cellStyle name="Comma 3 2 2 2 5 4 2 2" xfId="53137" xr:uid="{80BCB022-BFE2-4D32-886B-DFCF0C9A0453}"/>
    <cellStyle name="Comma 3 2 2 2 5 4 2 3" xfId="34883" xr:uid="{FEA1FB62-1EC3-4DFB-A31A-6D97A2F5161D}"/>
    <cellStyle name="Comma 3 2 2 2 5 4 3" xfId="12979" xr:uid="{0D020F4C-52F4-4485-A1C0-E6B5A9D10E95}"/>
    <cellStyle name="Comma 3 2 2 2 5 4 3 2" xfId="49487" xr:uid="{3AACCDA8-70BF-4D05-98C3-4D7C4FF5357F}"/>
    <cellStyle name="Comma 3 2 2 2 5 4 3 3" xfId="31233" xr:uid="{6FBD44C7-6D2F-4D7D-8C24-A6D6A523D145}"/>
    <cellStyle name="Comma 3 2 2 2 5 4 4" xfId="9329" xr:uid="{5009C16C-C428-436C-987E-9F64C9A56A56}"/>
    <cellStyle name="Comma 3 2 2 2 5 4 4 2" xfId="45837" xr:uid="{4F610F93-D899-4CF1-BAB1-9D78080BFF82}"/>
    <cellStyle name="Comma 3 2 2 2 5 4 4 3" xfId="27583" xr:uid="{A1720039-29B8-4743-A157-DDF97A2874E4}"/>
    <cellStyle name="Comma 3 2 2 2 5 4 5" xfId="5679" xr:uid="{0755C7A2-4A53-4E48-9696-44DE4A042A34}"/>
    <cellStyle name="Comma 3 2 2 2 5 4 5 2" xfId="42187" xr:uid="{BCC81B8D-76A5-4170-B82B-DE87B477B725}"/>
    <cellStyle name="Comma 3 2 2 2 5 4 5 3" xfId="23933" xr:uid="{EC05DADD-AAB6-496D-B5AF-E4694A128D41}"/>
    <cellStyle name="Comma 3 2 2 2 5 4 6" xfId="38537" xr:uid="{F96F46AD-E402-49BA-BE5D-212ED4FB8CF4}"/>
    <cellStyle name="Comma 3 2 2 2 5 4 7" xfId="20283" xr:uid="{D2A5C02E-7E56-407C-98FF-B5CEDDC69EEC}"/>
    <cellStyle name="Comma 3 2 2 2 5 5" xfId="1299" xr:uid="{4F9297C0-1589-4D60-8533-4BE9B7420239}"/>
    <cellStyle name="Comma 3 2 2 2 5 5 2" xfId="15899" xr:uid="{6E01FBD2-937B-4ABA-85D4-3525E9590969}"/>
    <cellStyle name="Comma 3 2 2 2 5 5 2 2" xfId="52407" xr:uid="{42322315-46E9-41D8-ACE8-F3562B5C66F5}"/>
    <cellStyle name="Comma 3 2 2 2 5 5 2 3" xfId="34153" xr:uid="{DF17F7FA-C786-47BA-8C80-682884F76DB3}"/>
    <cellStyle name="Comma 3 2 2 2 5 5 3" xfId="12249" xr:uid="{B856ABF7-CCC0-4C93-9F75-CC67EA9874DB}"/>
    <cellStyle name="Comma 3 2 2 2 5 5 3 2" xfId="48757" xr:uid="{3BE5257C-7D2C-4FEE-B201-8AB5053B9FA4}"/>
    <cellStyle name="Comma 3 2 2 2 5 5 3 3" xfId="30503" xr:uid="{983DB0AE-8740-48AD-9D10-8D7A95B63C88}"/>
    <cellStyle name="Comma 3 2 2 2 5 5 4" xfId="8599" xr:uid="{63E3C420-A26B-4EC0-82E5-3DBD0B528C55}"/>
    <cellStyle name="Comma 3 2 2 2 5 5 4 2" xfId="45107" xr:uid="{3C066CA5-57F4-4EBD-8E0F-CAEE938BD0CF}"/>
    <cellStyle name="Comma 3 2 2 2 5 5 4 3" xfId="26853" xr:uid="{6ECD0DE7-E89D-439B-93B8-24E5BF4F1B5A}"/>
    <cellStyle name="Comma 3 2 2 2 5 5 5" xfId="4949" xr:uid="{D6E0F3A3-C904-4430-88F8-982F54206ED7}"/>
    <cellStyle name="Comma 3 2 2 2 5 5 5 2" xfId="41457" xr:uid="{BCB310C2-94E2-4F3D-B598-67267D8F000E}"/>
    <cellStyle name="Comma 3 2 2 2 5 5 5 3" xfId="23203" xr:uid="{46983C3C-C3E4-481C-8E5F-B212AC4170D0}"/>
    <cellStyle name="Comma 3 2 2 2 5 5 6" xfId="37807" xr:uid="{78ED44BE-DD20-4F58-8EF3-8C18C70A23DE}"/>
    <cellStyle name="Comma 3 2 2 2 5 5 7" xfId="19553" xr:uid="{A6EDFB60-3F23-489A-89BE-7E5F99E7C138}"/>
    <cellStyle name="Comma 3 2 2 2 5 6" xfId="15169" xr:uid="{98B76094-DE00-4265-9708-C9868E7C6CE0}"/>
    <cellStyle name="Comma 3 2 2 2 5 6 2" xfId="51677" xr:uid="{A5B255CC-92EF-4C82-9745-1595D7EAFE35}"/>
    <cellStyle name="Comma 3 2 2 2 5 6 3" xfId="33423" xr:uid="{C47421D8-34CD-40F8-9493-5D6CE54B8113}"/>
    <cellStyle name="Comma 3 2 2 2 5 7" xfId="11519" xr:uid="{441A261E-C84A-4154-93FA-E76C94BFE97F}"/>
    <cellStyle name="Comma 3 2 2 2 5 7 2" xfId="48027" xr:uid="{6BEBF35A-33EC-4DA6-87CA-8703670C3D31}"/>
    <cellStyle name="Comma 3 2 2 2 5 7 3" xfId="29773" xr:uid="{DF9444E9-33EE-4A4B-88DF-2C70A42FD6DD}"/>
    <cellStyle name="Comma 3 2 2 2 5 8" xfId="7869" xr:uid="{5092C9F8-F5CA-4F77-ACAA-070054EC7A98}"/>
    <cellStyle name="Comma 3 2 2 2 5 8 2" xfId="44377" xr:uid="{C3F88AF8-5C35-4969-8EB7-946F5A79DEB3}"/>
    <cellStyle name="Comma 3 2 2 2 5 8 3" xfId="26123" xr:uid="{F72DC898-8BF4-4D0E-BCF9-A4E2E54DBFB2}"/>
    <cellStyle name="Comma 3 2 2 2 5 9" xfId="4219" xr:uid="{449658CA-D586-46B6-8822-42E7F29342B9}"/>
    <cellStyle name="Comma 3 2 2 2 5 9 2" xfId="40727" xr:uid="{2FDECF40-AB99-4474-8526-82953763ADD3}"/>
    <cellStyle name="Comma 3 2 2 2 5 9 3" xfId="22473" xr:uid="{2FA1BFED-495B-40DA-ABB2-60DCEE6C8494}"/>
    <cellStyle name="Comma 3 2 2 2 6" xfId="465" xr:uid="{BCD4DD68-3BDA-41A9-A394-AF62FDCC9C86}"/>
    <cellStyle name="Comma 3 2 2 2 6 10" xfId="36973" xr:uid="{BE0D87F9-52A5-46AA-955C-662A784AF594}"/>
    <cellStyle name="Comma 3 2 2 2 6 11" xfId="18719" xr:uid="{7F0A87F2-42B2-4B7A-AC7A-CEDF058912BC}"/>
    <cellStyle name="Comma 3 2 2 2 6 2" xfId="3385" xr:uid="{3FCB57AD-ACA2-45EB-A46B-A034597B1C7D}"/>
    <cellStyle name="Comma 3 2 2 2 6 2 2" xfId="17985" xr:uid="{F21710F2-22B4-41D8-ACD0-736A7898FC40}"/>
    <cellStyle name="Comma 3 2 2 2 6 2 2 2" xfId="54493" xr:uid="{8F4BCC5B-2F86-4041-AC89-640C73890C57}"/>
    <cellStyle name="Comma 3 2 2 2 6 2 2 3" xfId="36239" xr:uid="{DF45ECEB-E00F-44DE-85BD-153A81F01AD6}"/>
    <cellStyle name="Comma 3 2 2 2 6 2 3" xfId="14335" xr:uid="{C301EB64-1FCF-4D50-B7BA-8BAF251089C6}"/>
    <cellStyle name="Comma 3 2 2 2 6 2 3 2" xfId="50843" xr:uid="{C3E8D32C-A4D1-43F6-B393-F517B8E7EBB2}"/>
    <cellStyle name="Comma 3 2 2 2 6 2 3 3" xfId="32589" xr:uid="{8764C77F-71D7-45CF-8393-3AC2BCB1D3A7}"/>
    <cellStyle name="Comma 3 2 2 2 6 2 4" xfId="10685" xr:uid="{E09B6FFE-08C2-4376-A61E-0E103F38F72D}"/>
    <cellStyle name="Comma 3 2 2 2 6 2 4 2" xfId="47193" xr:uid="{1BCAF23D-8ACC-4814-8656-E98C978E50EF}"/>
    <cellStyle name="Comma 3 2 2 2 6 2 4 3" xfId="28939" xr:uid="{7868CACB-0C63-4655-B39D-86F8BED219BD}"/>
    <cellStyle name="Comma 3 2 2 2 6 2 5" xfId="7035" xr:uid="{C652F424-0971-4B85-8FD6-822A78D0BBDD}"/>
    <cellStyle name="Comma 3 2 2 2 6 2 5 2" xfId="43543" xr:uid="{CE211712-1F0A-4030-8807-F26799123C0A}"/>
    <cellStyle name="Comma 3 2 2 2 6 2 5 3" xfId="25289" xr:uid="{0E75ABC5-2CF6-401B-9595-37BFC241AADA}"/>
    <cellStyle name="Comma 3 2 2 2 6 2 6" xfId="39893" xr:uid="{70281AEE-C466-4BC4-88A6-BC24E76C6B6F}"/>
    <cellStyle name="Comma 3 2 2 2 6 2 7" xfId="21639" xr:uid="{881C767C-1A12-4011-8911-E6DE13600A2C}"/>
    <cellStyle name="Comma 3 2 2 2 6 3" xfId="2655" xr:uid="{F4BB56A4-588B-4117-A53D-0454BC7FCF26}"/>
    <cellStyle name="Comma 3 2 2 2 6 3 2" xfId="17255" xr:uid="{87C1E4D5-2FD7-4696-B0C0-8D2303A058B8}"/>
    <cellStyle name="Comma 3 2 2 2 6 3 2 2" xfId="53763" xr:uid="{76C8738C-0F2A-4235-940C-6581F8B30DA4}"/>
    <cellStyle name="Comma 3 2 2 2 6 3 2 3" xfId="35509" xr:uid="{00D2860A-3AE8-4E0A-AA5D-671059979EBB}"/>
    <cellStyle name="Comma 3 2 2 2 6 3 3" xfId="13605" xr:uid="{63A86EB8-9E49-48A0-BBC5-2941C67D4DDC}"/>
    <cellStyle name="Comma 3 2 2 2 6 3 3 2" xfId="50113" xr:uid="{3C3231FD-FE20-4FA6-80BC-FD8523ADC138}"/>
    <cellStyle name="Comma 3 2 2 2 6 3 3 3" xfId="31859" xr:uid="{0E9B93AD-C17B-41D6-8F3B-DDBC58B94E88}"/>
    <cellStyle name="Comma 3 2 2 2 6 3 4" xfId="9955" xr:uid="{AF7318B1-2385-4023-B68F-A015D544C3E9}"/>
    <cellStyle name="Comma 3 2 2 2 6 3 4 2" xfId="46463" xr:uid="{453ED25C-9BFB-43D6-9642-C7BF9643B3BF}"/>
    <cellStyle name="Comma 3 2 2 2 6 3 4 3" xfId="28209" xr:uid="{ED4956DF-07E6-499E-820B-9DC0999E6194}"/>
    <cellStyle name="Comma 3 2 2 2 6 3 5" xfId="6305" xr:uid="{67CFD1F4-3ABF-4AB5-BA84-3F8B1C421B01}"/>
    <cellStyle name="Comma 3 2 2 2 6 3 5 2" xfId="42813" xr:uid="{A830FEAA-3833-4EEE-AF83-80F0F580C62F}"/>
    <cellStyle name="Comma 3 2 2 2 6 3 5 3" xfId="24559" xr:uid="{BA3999FA-CA35-4846-980C-61711F1D718A}"/>
    <cellStyle name="Comma 3 2 2 2 6 3 6" xfId="39163" xr:uid="{8EBF4B7E-C28F-46FC-9923-C054D7B1F294}"/>
    <cellStyle name="Comma 3 2 2 2 6 3 7" xfId="20909" xr:uid="{429A7701-1108-4818-9436-67945985CA68}"/>
    <cellStyle name="Comma 3 2 2 2 6 4" xfId="1925" xr:uid="{08FC6503-FAD8-4E2D-90B9-975DC109B2B1}"/>
    <cellStyle name="Comma 3 2 2 2 6 4 2" xfId="16525" xr:uid="{5EE6B6A8-CA87-44E6-85EF-5B33D0991976}"/>
    <cellStyle name="Comma 3 2 2 2 6 4 2 2" xfId="53033" xr:uid="{01AA9E63-AEB0-4943-9DAF-CE584475BE26}"/>
    <cellStyle name="Comma 3 2 2 2 6 4 2 3" xfId="34779" xr:uid="{1A7D3B7B-E563-4704-A9B5-76CDEECE754A}"/>
    <cellStyle name="Comma 3 2 2 2 6 4 3" xfId="12875" xr:uid="{6D75FA7E-7EE4-42FD-BAF4-77503ABE9CE2}"/>
    <cellStyle name="Comma 3 2 2 2 6 4 3 2" xfId="49383" xr:uid="{8DCD6E79-F0DC-46C5-85A7-E9809896368E}"/>
    <cellStyle name="Comma 3 2 2 2 6 4 3 3" xfId="31129" xr:uid="{C2EF6B04-E6F6-42BC-B6B5-C6C055A5FD7C}"/>
    <cellStyle name="Comma 3 2 2 2 6 4 4" xfId="9225" xr:uid="{5BC6BFEF-0E85-4AE5-9410-021E20A60A17}"/>
    <cellStyle name="Comma 3 2 2 2 6 4 4 2" xfId="45733" xr:uid="{8419CC73-3DFB-45FD-ABE8-A13AA5A86FBF}"/>
    <cellStyle name="Comma 3 2 2 2 6 4 4 3" xfId="27479" xr:uid="{C6C7E320-AC73-42A4-B4EA-D0283957D2ED}"/>
    <cellStyle name="Comma 3 2 2 2 6 4 5" xfId="5575" xr:uid="{910C9FB1-097D-45E5-8BD6-8A39ECBF7BCC}"/>
    <cellStyle name="Comma 3 2 2 2 6 4 5 2" xfId="42083" xr:uid="{CA51C881-BAA2-4512-932C-66D9BF90960A}"/>
    <cellStyle name="Comma 3 2 2 2 6 4 5 3" xfId="23829" xr:uid="{134E6F71-E6DC-4772-A1E3-765FC3C49FD6}"/>
    <cellStyle name="Comma 3 2 2 2 6 4 6" xfId="38433" xr:uid="{647C47E3-CC3A-4639-8390-8457F301597A}"/>
    <cellStyle name="Comma 3 2 2 2 6 4 7" xfId="20179" xr:uid="{B66BEE0A-B013-47F5-8C98-87B0662E684E}"/>
    <cellStyle name="Comma 3 2 2 2 6 5" xfId="1195" xr:uid="{C37BFA8B-96BA-4116-B6DB-A87B76792449}"/>
    <cellStyle name="Comma 3 2 2 2 6 5 2" xfId="15795" xr:uid="{F3D2CD9B-F685-4A72-A493-8A3B3C792FEF}"/>
    <cellStyle name="Comma 3 2 2 2 6 5 2 2" xfId="52303" xr:uid="{01AB5C99-26A3-4902-A2F3-74520055195F}"/>
    <cellStyle name="Comma 3 2 2 2 6 5 2 3" xfId="34049" xr:uid="{D4457795-6186-4DF6-9AED-658532B136C8}"/>
    <cellStyle name="Comma 3 2 2 2 6 5 3" xfId="12145" xr:uid="{95A6A354-5CD0-4C90-8673-14EAB380DFDE}"/>
    <cellStyle name="Comma 3 2 2 2 6 5 3 2" xfId="48653" xr:uid="{D4818D11-F80B-4C17-9C44-49904724ECA3}"/>
    <cellStyle name="Comma 3 2 2 2 6 5 3 3" xfId="30399" xr:uid="{9C79BF22-4028-40EA-BDAA-2B00BEC6B2F8}"/>
    <cellStyle name="Comma 3 2 2 2 6 5 4" xfId="8495" xr:uid="{D1F94FB6-7838-4197-87A9-C4B7925D1470}"/>
    <cellStyle name="Comma 3 2 2 2 6 5 4 2" xfId="45003" xr:uid="{7AD42B7F-0BDC-44EE-8C94-895674D03E48}"/>
    <cellStyle name="Comma 3 2 2 2 6 5 4 3" xfId="26749" xr:uid="{7995CA2F-1451-47DC-AFF1-A5B6BCA0B3C0}"/>
    <cellStyle name="Comma 3 2 2 2 6 5 5" xfId="4845" xr:uid="{B0518A50-52B6-4C09-951C-F33FD4122ADF}"/>
    <cellStyle name="Comma 3 2 2 2 6 5 5 2" xfId="41353" xr:uid="{52268D77-32FE-444D-BBDF-D511AB7D0E77}"/>
    <cellStyle name="Comma 3 2 2 2 6 5 5 3" xfId="23099" xr:uid="{F9B66F1C-FABB-40C8-A7FA-4A7F00741FC4}"/>
    <cellStyle name="Comma 3 2 2 2 6 5 6" xfId="37703" xr:uid="{6E57C169-D388-42D6-83FF-71242F8CE40D}"/>
    <cellStyle name="Comma 3 2 2 2 6 5 7" xfId="19449" xr:uid="{F1419CB5-8D07-44BB-A3AD-0541BBA9A7A2}"/>
    <cellStyle name="Comma 3 2 2 2 6 6" xfId="15065" xr:uid="{D1425E09-79E6-4CA9-B431-763472472075}"/>
    <cellStyle name="Comma 3 2 2 2 6 6 2" xfId="51573" xr:uid="{D54850B1-FD00-41E1-ACB9-1619133AA322}"/>
    <cellStyle name="Comma 3 2 2 2 6 6 3" xfId="33319" xr:uid="{8C12A182-F262-48EA-81D7-C3134D1D7F0D}"/>
    <cellStyle name="Comma 3 2 2 2 6 7" xfId="11415" xr:uid="{D18B8D80-DD38-43ED-A486-D948FD16EB74}"/>
    <cellStyle name="Comma 3 2 2 2 6 7 2" xfId="47923" xr:uid="{4A0812AA-DAD3-4B39-9F93-C35CB6C285D8}"/>
    <cellStyle name="Comma 3 2 2 2 6 7 3" xfId="29669" xr:uid="{1C83E07F-866B-4981-80B9-43DC4A80EFD8}"/>
    <cellStyle name="Comma 3 2 2 2 6 8" xfId="7765" xr:uid="{D36CE1BF-E6ED-4DD9-AC7F-C370130545EC}"/>
    <cellStyle name="Comma 3 2 2 2 6 8 2" xfId="44273" xr:uid="{3BDC6FE9-0591-40AC-97CC-E1BADB45BE4D}"/>
    <cellStyle name="Comma 3 2 2 2 6 8 3" xfId="26019" xr:uid="{67AFB0C3-DBB9-404E-9172-FA0914508281}"/>
    <cellStyle name="Comma 3 2 2 2 6 9" xfId="4115" xr:uid="{72F8329D-3A9E-4F68-A69C-47379B681E82}"/>
    <cellStyle name="Comma 3 2 2 2 6 9 2" xfId="40623" xr:uid="{AC14C7F5-B1EC-4C42-AB13-E9DED55EC352}"/>
    <cellStyle name="Comma 3 2 2 2 6 9 3" xfId="22369" xr:uid="{9690C3D2-8843-4B69-B31C-F8D1A55C3FED}"/>
    <cellStyle name="Comma 3 2 2 2 7" xfId="361" xr:uid="{179E5E77-6639-4E6F-AEB8-8A1E5FEB698D}"/>
    <cellStyle name="Comma 3 2 2 2 7 10" xfId="36869" xr:uid="{093BD150-CA5A-4B27-AD7C-67E6CE138B0E}"/>
    <cellStyle name="Comma 3 2 2 2 7 11" xfId="18615" xr:uid="{4A53E640-F29B-442D-899F-2D3D7FE4E259}"/>
    <cellStyle name="Comma 3 2 2 2 7 2" xfId="3281" xr:uid="{02A56EC6-3457-42CC-8658-4A2282F85A4A}"/>
    <cellStyle name="Comma 3 2 2 2 7 2 2" xfId="17881" xr:uid="{F6942129-38DA-4426-9905-0FACB0F4AF77}"/>
    <cellStyle name="Comma 3 2 2 2 7 2 2 2" xfId="54389" xr:uid="{979B11D9-8653-477B-AC7E-44E9C1D93D34}"/>
    <cellStyle name="Comma 3 2 2 2 7 2 2 3" xfId="36135" xr:uid="{ED1D7D1A-9177-4928-93F0-F62E30F45DD6}"/>
    <cellStyle name="Comma 3 2 2 2 7 2 3" xfId="14231" xr:uid="{ED3BAC99-67AD-4476-9F9F-7C7F77D27E26}"/>
    <cellStyle name="Comma 3 2 2 2 7 2 3 2" xfId="50739" xr:uid="{F4125972-F451-4853-B30E-714D028D2667}"/>
    <cellStyle name="Comma 3 2 2 2 7 2 3 3" xfId="32485" xr:uid="{1EC96484-D116-4A8D-AF38-45909041470D}"/>
    <cellStyle name="Comma 3 2 2 2 7 2 4" xfId="10581" xr:uid="{5076C536-5477-4BA0-AA2F-59A4A7A2C4B6}"/>
    <cellStyle name="Comma 3 2 2 2 7 2 4 2" xfId="47089" xr:uid="{234BC798-4FA2-42E1-8DE5-A62B40A43933}"/>
    <cellStyle name="Comma 3 2 2 2 7 2 4 3" xfId="28835" xr:uid="{09F7FB0E-C8BD-43EE-AD7C-954514DCA32E}"/>
    <cellStyle name="Comma 3 2 2 2 7 2 5" xfId="6931" xr:uid="{9B6D1B46-93C4-403A-8281-ECC4A240DCA0}"/>
    <cellStyle name="Comma 3 2 2 2 7 2 5 2" xfId="43439" xr:uid="{10CAFB87-31C4-4ECD-A878-ADE85B0E84BB}"/>
    <cellStyle name="Comma 3 2 2 2 7 2 5 3" xfId="25185" xr:uid="{B1C75BA4-CE07-4809-B93D-2C11152C31F5}"/>
    <cellStyle name="Comma 3 2 2 2 7 2 6" xfId="39789" xr:uid="{8B972B76-AB8E-4A64-A5A5-032C3406C24C}"/>
    <cellStyle name="Comma 3 2 2 2 7 2 7" xfId="21535" xr:uid="{E38606E8-F7F3-4B33-81A9-0B323B3E015F}"/>
    <cellStyle name="Comma 3 2 2 2 7 3" xfId="2551" xr:uid="{4270FD4B-5BF5-428E-937B-57B58B6FEC99}"/>
    <cellStyle name="Comma 3 2 2 2 7 3 2" xfId="17151" xr:uid="{1E28FD86-28AE-4BD9-8EFF-EB59687085AD}"/>
    <cellStyle name="Comma 3 2 2 2 7 3 2 2" xfId="53659" xr:uid="{23E45785-E4E5-4125-A228-84C68D039D48}"/>
    <cellStyle name="Comma 3 2 2 2 7 3 2 3" xfId="35405" xr:uid="{6B342251-6862-4FE6-8775-32D246A1AE96}"/>
    <cellStyle name="Comma 3 2 2 2 7 3 3" xfId="13501" xr:uid="{A63B2BA4-DA6A-4E12-A2BB-46ECC9F79FA8}"/>
    <cellStyle name="Comma 3 2 2 2 7 3 3 2" xfId="50009" xr:uid="{D67BE570-C547-432B-8427-F4A98B29B6D6}"/>
    <cellStyle name="Comma 3 2 2 2 7 3 3 3" xfId="31755" xr:uid="{E77D95F6-B5EB-4B90-AD6E-7C9239F2938F}"/>
    <cellStyle name="Comma 3 2 2 2 7 3 4" xfId="9851" xr:uid="{5CCC1BE0-A861-4E76-A87B-82ED595570AA}"/>
    <cellStyle name="Comma 3 2 2 2 7 3 4 2" xfId="46359" xr:uid="{ACB9882D-8B42-4C54-A31B-BEF48F2ACD3B}"/>
    <cellStyle name="Comma 3 2 2 2 7 3 4 3" xfId="28105" xr:uid="{26E4B7A6-6C3D-4FC6-AFD2-F4BF1CC8C735}"/>
    <cellStyle name="Comma 3 2 2 2 7 3 5" xfId="6201" xr:uid="{14FAB51A-E770-4286-8D5B-C06617121A54}"/>
    <cellStyle name="Comma 3 2 2 2 7 3 5 2" xfId="42709" xr:uid="{40327823-20B8-4AED-9C95-23C0FCFA8E6B}"/>
    <cellStyle name="Comma 3 2 2 2 7 3 5 3" xfId="24455" xr:uid="{91CC9C95-88F6-4E5D-920B-D7B20A467602}"/>
    <cellStyle name="Comma 3 2 2 2 7 3 6" xfId="39059" xr:uid="{8210E7EF-122E-4467-8833-6B88F7D873C2}"/>
    <cellStyle name="Comma 3 2 2 2 7 3 7" xfId="20805" xr:uid="{EA1761B9-2F84-45F2-9D64-EE78279A5F0A}"/>
    <cellStyle name="Comma 3 2 2 2 7 4" xfId="1821" xr:uid="{CCF9EEFE-084B-4330-AD0A-6C0F53B5CD3B}"/>
    <cellStyle name="Comma 3 2 2 2 7 4 2" xfId="16421" xr:uid="{8BFB85CC-6F40-4F79-BD93-EB6B7E408320}"/>
    <cellStyle name="Comma 3 2 2 2 7 4 2 2" xfId="52929" xr:uid="{3FFADCFC-24F7-421A-9BC1-9A22097EB5E1}"/>
    <cellStyle name="Comma 3 2 2 2 7 4 2 3" xfId="34675" xr:uid="{036DEFE4-F045-4ACA-B171-E7BD46275831}"/>
    <cellStyle name="Comma 3 2 2 2 7 4 3" xfId="12771" xr:uid="{6DAFDA46-66CE-459B-9476-C7123975FC01}"/>
    <cellStyle name="Comma 3 2 2 2 7 4 3 2" xfId="49279" xr:uid="{A23A933F-C5A7-4CB7-948B-3B05351AC447}"/>
    <cellStyle name="Comma 3 2 2 2 7 4 3 3" xfId="31025" xr:uid="{C3EC9551-A5EF-43D9-8873-CA69C1AD1E3A}"/>
    <cellStyle name="Comma 3 2 2 2 7 4 4" xfId="9121" xr:uid="{48C9D5CB-6562-4AB1-9835-BB781E293CC8}"/>
    <cellStyle name="Comma 3 2 2 2 7 4 4 2" xfId="45629" xr:uid="{892519AA-1C2B-4F53-A1E0-4A63E947F281}"/>
    <cellStyle name="Comma 3 2 2 2 7 4 4 3" xfId="27375" xr:uid="{454B5804-CCAD-4D7A-9829-E4EDE85E227E}"/>
    <cellStyle name="Comma 3 2 2 2 7 4 5" xfId="5471" xr:uid="{B6B69029-1276-4C57-B6F5-D5CA2F317743}"/>
    <cellStyle name="Comma 3 2 2 2 7 4 5 2" xfId="41979" xr:uid="{C5FCDC56-29D8-4B6F-8A2D-1B016630A444}"/>
    <cellStyle name="Comma 3 2 2 2 7 4 5 3" xfId="23725" xr:uid="{DB371151-EA60-4B35-B0E1-E6318A6CFB7E}"/>
    <cellStyle name="Comma 3 2 2 2 7 4 6" xfId="38329" xr:uid="{007B30ED-83E9-4BC3-A41D-4B520E1065D3}"/>
    <cellStyle name="Comma 3 2 2 2 7 4 7" xfId="20075" xr:uid="{FEFF1434-54DF-435A-9FF4-DAD8614B8DDA}"/>
    <cellStyle name="Comma 3 2 2 2 7 5" xfId="1091" xr:uid="{18AA7C6A-3D3C-4254-B931-F6706CE29D7B}"/>
    <cellStyle name="Comma 3 2 2 2 7 5 2" xfId="15691" xr:uid="{9EDB9CDA-E9F6-4E53-8A4C-809969FEAF2D}"/>
    <cellStyle name="Comma 3 2 2 2 7 5 2 2" xfId="52199" xr:uid="{7AA78ABC-CDC3-4C44-842D-806440A815FE}"/>
    <cellStyle name="Comma 3 2 2 2 7 5 2 3" xfId="33945" xr:uid="{E0D99EE3-D261-4573-8FA0-5EB0CC2A2271}"/>
    <cellStyle name="Comma 3 2 2 2 7 5 3" xfId="12041" xr:uid="{D87EA70C-534C-4E64-B108-DE16146E32A3}"/>
    <cellStyle name="Comma 3 2 2 2 7 5 3 2" xfId="48549" xr:uid="{9035D5AF-A932-47BE-B210-85C228BEACF3}"/>
    <cellStyle name="Comma 3 2 2 2 7 5 3 3" xfId="30295" xr:uid="{1DD6355A-191D-4F46-B703-26065188835D}"/>
    <cellStyle name="Comma 3 2 2 2 7 5 4" xfId="8391" xr:uid="{63609E2D-1532-44BB-A0FC-B931174B0069}"/>
    <cellStyle name="Comma 3 2 2 2 7 5 4 2" xfId="44899" xr:uid="{F2C76963-D7BD-492D-86C7-23D60B921E06}"/>
    <cellStyle name="Comma 3 2 2 2 7 5 4 3" xfId="26645" xr:uid="{4E150126-E96B-4595-ABCE-04EE4B2BE885}"/>
    <cellStyle name="Comma 3 2 2 2 7 5 5" xfId="4741" xr:uid="{C8BD5288-B001-497F-BA2A-ACA04A4FF36A}"/>
    <cellStyle name="Comma 3 2 2 2 7 5 5 2" xfId="41249" xr:uid="{B205F2DC-BD5D-4BA7-A408-081CBC5B6582}"/>
    <cellStyle name="Comma 3 2 2 2 7 5 5 3" xfId="22995" xr:uid="{BD46BEE9-BBF3-453C-9503-4AD60C7C32D6}"/>
    <cellStyle name="Comma 3 2 2 2 7 5 6" xfId="37599" xr:uid="{64BF4A3A-A7C6-4428-A9AF-70B7B592BCD3}"/>
    <cellStyle name="Comma 3 2 2 2 7 5 7" xfId="19345" xr:uid="{2C2E64E3-544B-415A-B5DB-A60C79B0DC09}"/>
    <cellStyle name="Comma 3 2 2 2 7 6" xfId="14961" xr:uid="{9874F617-5788-4F56-92C2-5AB34F8425CC}"/>
    <cellStyle name="Comma 3 2 2 2 7 6 2" xfId="51469" xr:uid="{4C3E9570-97FF-47CE-ABD6-79E02D97989F}"/>
    <cellStyle name="Comma 3 2 2 2 7 6 3" xfId="33215" xr:uid="{3F02690D-50F6-403B-AF3F-32F7BDB014E7}"/>
    <cellStyle name="Comma 3 2 2 2 7 7" xfId="11311" xr:uid="{6B4B7867-9532-4594-84E2-6BDFBFD78698}"/>
    <cellStyle name="Comma 3 2 2 2 7 7 2" xfId="47819" xr:uid="{6391FD54-C7A0-42D5-8F49-C4E688482B88}"/>
    <cellStyle name="Comma 3 2 2 2 7 7 3" xfId="29565" xr:uid="{272BBAF4-8100-4745-951F-26B8C7131DE4}"/>
    <cellStyle name="Comma 3 2 2 2 7 8" xfId="7661" xr:uid="{DE89C977-0CB3-4D34-B8D1-5E35CA26EED3}"/>
    <cellStyle name="Comma 3 2 2 2 7 8 2" xfId="44169" xr:uid="{EF0D905F-797B-47AC-9DEE-C0DECC33A5D4}"/>
    <cellStyle name="Comma 3 2 2 2 7 8 3" xfId="25915" xr:uid="{EEB0AEDE-7B01-442B-9BBF-A2891E3983A4}"/>
    <cellStyle name="Comma 3 2 2 2 7 9" xfId="4011" xr:uid="{6EB577FB-352C-46EF-8AB0-4FBD75123937}"/>
    <cellStyle name="Comma 3 2 2 2 7 9 2" xfId="40519" xr:uid="{B247C465-D14D-449B-B71C-79CCE9448F34}"/>
    <cellStyle name="Comma 3 2 2 2 7 9 3" xfId="22265" xr:uid="{474AB922-80DC-4187-8E18-50A3767157B6}"/>
    <cellStyle name="Comma 3 2 2 2 8" xfId="257" xr:uid="{91177116-20A7-4FC6-AEBF-04BCE7D4A26A}"/>
    <cellStyle name="Comma 3 2 2 2 8 10" xfId="36765" xr:uid="{28B3CF10-8B3F-43F5-9773-BAC1A2D3D556}"/>
    <cellStyle name="Comma 3 2 2 2 8 11" xfId="18511" xr:uid="{7FEAEA73-1B6C-47C3-82CC-DFB80E767366}"/>
    <cellStyle name="Comma 3 2 2 2 8 2" xfId="3177" xr:uid="{21431D3F-BA92-4FF6-BD98-4469AF64EA91}"/>
    <cellStyle name="Comma 3 2 2 2 8 2 2" xfId="17777" xr:uid="{C78184BE-08B6-4956-B015-64B5CA630A38}"/>
    <cellStyle name="Comma 3 2 2 2 8 2 2 2" xfId="54285" xr:uid="{3D526866-B679-4725-9CAD-E3755FEDCC4C}"/>
    <cellStyle name="Comma 3 2 2 2 8 2 2 3" xfId="36031" xr:uid="{4C59459B-0519-4390-93EF-1AD4CE3C0F0E}"/>
    <cellStyle name="Comma 3 2 2 2 8 2 3" xfId="14127" xr:uid="{14F3D371-4FF5-4CFD-93BE-9803476B5D49}"/>
    <cellStyle name="Comma 3 2 2 2 8 2 3 2" xfId="50635" xr:uid="{6DA1DB10-519F-4C5F-A688-C1304E8BB0F8}"/>
    <cellStyle name="Comma 3 2 2 2 8 2 3 3" xfId="32381" xr:uid="{06B4D266-C1D5-4CF2-BD8C-55D7010D1C2D}"/>
    <cellStyle name="Comma 3 2 2 2 8 2 4" xfId="10477" xr:uid="{06554C9F-D7B6-4C8A-9DAE-D48AF0708EBF}"/>
    <cellStyle name="Comma 3 2 2 2 8 2 4 2" xfId="46985" xr:uid="{FE1732B1-BA28-4F12-9D44-EC968CC07EB5}"/>
    <cellStyle name="Comma 3 2 2 2 8 2 4 3" xfId="28731" xr:uid="{51B7F466-15C7-44D0-9125-1F23E697347F}"/>
    <cellStyle name="Comma 3 2 2 2 8 2 5" xfId="6827" xr:uid="{2D3A33CA-46BE-4931-8EF6-A639A8E6C13A}"/>
    <cellStyle name="Comma 3 2 2 2 8 2 5 2" xfId="43335" xr:uid="{404A1210-D954-4074-8438-DB5C8DD6FDD6}"/>
    <cellStyle name="Comma 3 2 2 2 8 2 5 3" xfId="25081" xr:uid="{A1A204F0-2DAF-4F63-B530-1BF16832557D}"/>
    <cellStyle name="Comma 3 2 2 2 8 2 6" xfId="39685" xr:uid="{F031EA77-C712-4023-A2FE-9E864BF2987F}"/>
    <cellStyle name="Comma 3 2 2 2 8 2 7" xfId="21431" xr:uid="{91F8FF09-84C1-4460-A3DD-98B33EAA129D}"/>
    <cellStyle name="Comma 3 2 2 2 8 3" xfId="2447" xr:uid="{2B968798-63FE-4283-B501-2077B50BD508}"/>
    <cellStyle name="Comma 3 2 2 2 8 3 2" xfId="17047" xr:uid="{93E39CBE-9EC1-454B-B9B4-7523A35D6CA7}"/>
    <cellStyle name="Comma 3 2 2 2 8 3 2 2" xfId="53555" xr:uid="{91EA9271-8B49-4100-9353-8A2EB74A2ACF}"/>
    <cellStyle name="Comma 3 2 2 2 8 3 2 3" xfId="35301" xr:uid="{694B2F73-64D5-407D-AD53-F28458B3A583}"/>
    <cellStyle name="Comma 3 2 2 2 8 3 3" xfId="13397" xr:uid="{EDFB3FC3-D7DA-4D06-8B03-A729BEC424BF}"/>
    <cellStyle name="Comma 3 2 2 2 8 3 3 2" xfId="49905" xr:uid="{80F91C60-8130-480D-8D24-C102AF6199F9}"/>
    <cellStyle name="Comma 3 2 2 2 8 3 3 3" xfId="31651" xr:uid="{3C6D3C79-34FC-4DD6-89F0-E54B0F0C66E9}"/>
    <cellStyle name="Comma 3 2 2 2 8 3 4" xfId="9747" xr:uid="{7B811A6B-0D22-46FE-AF96-D9B405439C5E}"/>
    <cellStyle name="Comma 3 2 2 2 8 3 4 2" xfId="46255" xr:uid="{407CE376-08E3-420A-8C20-EC45054E8437}"/>
    <cellStyle name="Comma 3 2 2 2 8 3 4 3" xfId="28001" xr:uid="{6548A7B3-F9DA-4E30-9703-E480137D3897}"/>
    <cellStyle name="Comma 3 2 2 2 8 3 5" xfId="6097" xr:uid="{3BA68F70-7704-4477-A1DD-6D440EE4C0A8}"/>
    <cellStyle name="Comma 3 2 2 2 8 3 5 2" xfId="42605" xr:uid="{0FDC2490-7ABD-4D78-B5F5-477E82ADC41C}"/>
    <cellStyle name="Comma 3 2 2 2 8 3 5 3" xfId="24351" xr:uid="{0482FDAB-8919-4D44-A3CA-FC90D925DAE0}"/>
    <cellStyle name="Comma 3 2 2 2 8 3 6" xfId="38955" xr:uid="{45D26F7C-FBD2-4378-A7BD-A1A7E31A5A9E}"/>
    <cellStyle name="Comma 3 2 2 2 8 3 7" xfId="20701" xr:uid="{C8398216-1607-4BD2-BD19-8C815A187EDD}"/>
    <cellStyle name="Comma 3 2 2 2 8 4" xfId="1717" xr:uid="{E9A55425-89BD-4478-987A-6C6B80865D41}"/>
    <cellStyle name="Comma 3 2 2 2 8 4 2" xfId="16317" xr:uid="{8D1585B7-C329-439F-862C-63412D8933FB}"/>
    <cellStyle name="Comma 3 2 2 2 8 4 2 2" xfId="52825" xr:uid="{E9856B4D-981D-49A5-BB46-E38B1B2FB015}"/>
    <cellStyle name="Comma 3 2 2 2 8 4 2 3" xfId="34571" xr:uid="{BD1984CF-47EE-48EE-B695-E39404711E75}"/>
    <cellStyle name="Comma 3 2 2 2 8 4 3" xfId="12667" xr:uid="{4202B5D4-FCCC-486C-9561-B823DDADF23D}"/>
    <cellStyle name="Comma 3 2 2 2 8 4 3 2" xfId="49175" xr:uid="{DF7418BF-F256-435F-8109-ACD7F5C744D2}"/>
    <cellStyle name="Comma 3 2 2 2 8 4 3 3" xfId="30921" xr:uid="{08A26A88-6F09-4EC7-A111-16D3D7EB3E71}"/>
    <cellStyle name="Comma 3 2 2 2 8 4 4" xfId="9017" xr:uid="{4E3CE33E-B755-4397-A71F-30D4789F1380}"/>
    <cellStyle name="Comma 3 2 2 2 8 4 4 2" xfId="45525" xr:uid="{DEDBD19F-4FB5-425C-A2F2-656192E4D91B}"/>
    <cellStyle name="Comma 3 2 2 2 8 4 4 3" xfId="27271" xr:uid="{3A340C2B-CDA1-4891-944E-0B84A809B3E2}"/>
    <cellStyle name="Comma 3 2 2 2 8 4 5" xfId="5367" xr:uid="{3346DD85-65EE-4400-9DB5-FE78252214B2}"/>
    <cellStyle name="Comma 3 2 2 2 8 4 5 2" xfId="41875" xr:uid="{43C776C7-A3B0-4477-B7ED-5A48F07B87AD}"/>
    <cellStyle name="Comma 3 2 2 2 8 4 5 3" xfId="23621" xr:uid="{9061A7AD-A274-4C43-9B79-9F3D122F7CBB}"/>
    <cellStyle name="Comma 3 2 2 2 8 4 6" xfId="38225" xr:uid="{1BCC3063-1E56-45EC-8E62-4AFFC43623B5}"/>
    <cellStyle name="Comma 3 2 2 2 8 4 7" xfId="19971" xr:uid="{42C78A72-F655-4BD6-826B-964194D1D8BB}"/>
    <cellStyle name="Comma 3 2 2 2 8 5" xfId="987" xr:uid="{DA706FA8-31BD-48C7-AA33-ADA0DC49D1A9}"/>
    <cellStyle name="Comma 3 2 2 2 8 5 2" xfId="15587" xr:uid="{3A6AD89B-60B3-4339-ADF0-CDEC2BBAB8A2}"/>
    <cellStyle name="Comma 3 2 2 2 8 5 2 2" xfId="52095" xr:uid="{D05E58D2-5AD3-411D-92B1-C1AC5095F18B}"/>
    <cellStyle name="Comma 3 2 2 2 8 5 2 3" xfId="33841" xr:uid="{1EA3B9E0-1796-4380-B947-6B893C45B949}"/>
    <cellStyle name="Comma 3 2 2 2 8 5 3" xfId="11937" xr:uid="{4BE63BCE-0C9C-4086-92EB-A82B0D117F41}"/>
    <cellStyle name="Comma 3 2 2 2 8 5 3 2" xfId="48445" xr:uid="{EAB71217-3590-4FAC-88BA-FB4DE686E0A0}"/>
    <cellStyle name="Comma 3 2 2 2 8 5 3 3" xfId="30191" xr:uid="{2C88470C-DE28-40B6-BCF4-89D16D0A37FB}"/>
    <cellStyle name="Comma 3 2 2 2 8 5 4" xfId="8287" xr:uid="{EF34E0DF-419A-4E52-9BC6-47A946F28FD8}"/>
    <cellStyle name="Comma 3 2 2 2 8 5 4 2" xfId="44795" xr:uid="{F4EF3ECB-F9DE-460D-BFAF-CE14361BB55D}"/>
    <cellStyle name="Comma 3 2 2 2 8 5 4 3" xfId="26541" xr:uid="{EA6B3D11-4CD0-4F62-A972-370302072977}"/>
    <cellStyle name="Comma 3 2 2 2 8 5 5" xfId="4637" xr:uid="{D8316DF2-C392-446B-A049-A0BBABB15014}"/>
    <cellStyle name="Comma 3 2 2 2 8 5 5 2" xfId="41145" xr:uid="{EBA37A41-B092-4DBD-BA79-7DB167E1862A}"/>
    <cellStyle name="Comma 3 2 2 2 8 5 5 3" xfId="22891" xr:uid="{A70B74B5-AB6D-4F22-A47A-FC946854CC4E}"/>
    <cellStyle name="Comma 3 2 2 2 8 5 6" xfId="37495" xr:uid="{23166F6C-EE78-4928-8F59-A85EC59DC0B6}"/>
    <cellStyle name="Comma 3 2 2 2 8 5 7" xfId="19241" xr:uid="{A741E079-0AE1-4264-969E-5951AE09A00D}"/>
    <cellStyle name="Comma 3 2 2 2 8 6" xfId="14857" xr:uid="{7C1CA4D5-0C24-4802-89D0-2A9C8A57AA2A}"/>
    <cellStyle name="Comma 3 2 2 2 8 6 2" xfId="51365" xr:uid="{6748E5D9-73F0-43C5-8A7D-AE77D9312544}"/>
    <cellStyle name="Comma 3 2 2 2 8 6 3" xfId="33111" xr:uid="{9A7D87B6-3CCD-48A0-90E9-31336B3F2302}"/>
    <cellStyle name="Comma 3 2 2 2 8 7" xfId="11207" xr:uid="{9AB57429-A75F-4B6B-99EC-B8A26E086640}"/>
    <cellStyle name="Comma 3 2 2 2 8 7 2" xfId="47715" xr:uid="{F6FE6658-1725-4789-844F-366F7600CCF5}"/>
    <cellStyle name="Comma 3 2 2 2 8 7 3" xfId="29461" xr:uid="{0E880231-8A27-4643-A9D8-AAAF6AE927E5}"/>
    <cellStyle name="Comma 3 2 2 2 8 8" xfId="7557" xr:uid="{22B2BB7E-7FCF-4227-872D-B862D5466B11}"/>
    <cellStyle name="Comma 3 2 2 2 8 8 2" xfId="44065" xr:uid="{4B9BBDF9-7CDB-4507-8C42-50C08E0ED717}"/>
    <cellStyle name="Comma 3 2 2 2 8 8 3" xfId="25811" xr:uid="{819F02A0-BD84-4B11-8EFF-072CD3EE3CD3}"/>
    <cellStyle name="Comma 3 2 2 2 8 9" xfId="3907" xr:uid="{A3C887DA-D2AE-4665-9AA8-7CFC91888DC2}"/>
    <cellStyle name="Comma 3 2 2 2 8 9 2" xfId="40415" xr:uid="{283F4AFE-0DDE-4EC9-9DFD-61DE4BBE4125}"/>
    <cellStyle name="Comma 3 2 2 2 8 9 3" xfId="22161" xr:uid="{2A1788F8-CCA6-46DF-A25F-A1A563E8A976}"/>
    <cellStyle name="Comma 3 2 2 2 9" xfId="153" xr:uid="{AD2191BA-3499-4AA3-9A4E-AAE43E912C4B}"/>
    <cellStyle name="Comma 3 2 2 2 9 10" xfId="36661" xr:uid="{9A2FC13C-B8F7-4D59-AED8-8AF9C539ECEB}"/>
    <cellStyle name="Comma 3 2 2 2 9 11" xfId="18407" xr:uid="{A44D2F5C-BCBA-4CAE-8AB8-336C37C971A8}"/>
    <cellStyle name="Comma 3 2 2 2 9 2" xfId="3073" xr:uid="{E69CF32B-CACA-4A44-BA05-EDC11299F8EB}"/>
    <cellStyle name="Comma 3 2 2 2 9 2 2" xfId="17673" xr:uid="{92B3072C-7C4B-4971-B18E-D2457CF5B73C}"/>
    <cellStyle name="Comma 3 2 2 2 9 2 2 2" xfId="54181" xr:uid="{4A02B0D7-43E0-4FBD-91B9-4E099D313D20}"/>
    <cellStyle name="Comma 3 2 2 2 9 2 2 3" xfId="35927" xr:uid="{2AE2AF27-1B36-46AE-8BFE-9056311E2DFB}"/>
    <cellStyle name="Comma 3 2 2 2 9 2 3" xfId="14023" xr:uid="{7F049011-51AB-4B32-937A-7C49067A50CC}"/>
    <cellStyle name="Comma 3 2 2 2 9 2 3 2" xfId="50531" xr:uid="{87BC68B8-6D2A-48A1-AA26-A12D3DE66AF4}"/>
    <cellStyle name="Comma 3 2 2 2 9 2 3 3" xfId="32277" xr:uid="{EA653F1C-0C52-40AD-8412-AD3AA1F3D94B}"/>
    <cellStyle name="Comma 3 2 2 2 9 2 4" xfId="10373" xr:uid="{A6D0D609-2A73-438B-9A4C-0932CF0EF354}"/>
    <cellStyle name="Comma 3 2 2 2 9 2 4 2" xfId="46881" xr:uid="{52CFD512-EA7E-4890-A1C1-EDB0ACAC67F2}"/>
    <cellStyle name="Comma 3 2 2 2 9 2 4 3" xfId="28627" xr:uid="{7DB2EEC3-531F-43B3-B579-B50D41301411}"/>
    <cellStyle name="Comma 3 2 2 2 9 2 5" xfId="6723" xr:uid="{8A0E4F91-0519-49E0-887D-B1655BF3C2B0}"/>
    <cellStyle name="Comma 3 2 2 2 9 2 5 2" xfId="43231" xr:uid="{F3BEA0DC-958A-4A92-B67B-FBBF8E9240BC}"/>
    <cellStyle name="Comma 3 2 2 2 9 2 5 3" xfId="24977" xr:uid="{AE3EC30B-6136-4E66-BEE6-6B21FF5491A1}"/>
    <cellStyle name="Comma 3 2 2 2 9 2 6" xfId="39581" xr:uid="{05BAED05-7695-42DF-9C71-CE5FB72ECB38}"/>
    <cellStyle name="Comma 3 2 2 2 9 2 7" xfId="21327" xr:uid="{7BCD3EB5-D99C-4B3F-BB3F-578613C1AB48}"/>
    <cellStyle name="Comma 3 2 2 2 9 3" xfId="2343" xr:uid="{A4A631D7-2362-46A8-B2F9-C2D9FEC365A1}"/>
    <cellStyle name="Comma 3 2 2 2 9 3 2" xfId="16943" xr:uid="{CEC2E96F-7934-486E-85FB-3F908ABED7CD}"/>
    <cellStyle name="Comma 3 2 2 2 9 3 2 2" xfId="53451" xr:uid="{6BD36759-BA79-46F2-B097-975530B09F7F}"/>
    <cellStyle name="Comma 3 2 2 2 9 3 2 3" xfId="35197" xr:uid="{C94FE0F1-1CE5-4045-950B-46EDA5A7AD1A}"/>
    <cellStyle name="Comma 3 2 2 2 9 3 3" xfId="13293" xr:uid="{CB3D51CD-4069-4008-B89A-CE24FCA85C21}"/>
    <cellStyle name="Comma 3 2 2 2 9 3 3 2" xfId="49801" xr:uid="{72EB4B26-452E-436A-B485-D038A5B2B0C4}"/>
    <cellStyle name="Comma 3 2 2 2 9 3 3 3" xfId="31547" xr:uid="{E3AAD891-1C28-44E2-A7AD-311A969B74B1}"/>
    <cellStyle name="Comma 3 2 2 2 9 3 4" xfId="9643" xr:uid="{D2C9587A-0688-4A0E-8776-6182FF3EC6DC}"/>
    <cellStyle name="Comma 3 2 2 2 9 3 4 2" xfId="46151" xr:uid="{6910E098-00E7-45FD-9A69-95DA18F98C02}"/>
    <cellStyle name="Comma 3 2 2 2 9 3 4 3" xfId="27897" xr:uid="{AD2D85AD-7E4F-43FD-B103-EE2E4EAE81D8}"/>
    <cellStyle name="Comma 3 2 2 2 9 3 5" xfId="5993" xr:uid="{3DF7B0A5-10D1-4584-AEA2-5C790A196E35}"/>
    <cellStyle name="Comma 3 2 2 2 9 3 5 2" xfId="42501" xr:uid="{243B3259-A12D-46B7-A713-145DA1A1F530}"/>
    <cellStyle name="Comma 3 2 2 2 9 3 5 3" xfId="24247" xr:uid="{5F5B0015-5451-47B6-A0C3-7A36128F8C15}"/>
    <cellStyle name="Comma 3 2 2 2 9 3 6" xfId="38851" xr:uid="{513A76F6-8DF3-489B-B187-0CCA69B3ADEE}"/>
    <cellStyle name="Comma 3 2 2 2 9 3 7" xfId="20597" xr:uid="{40F412F6-2043-4909-AF8F-D973DBEF77B5}"/>
    <cellStyle name="Comma 3 2 2 2 9 4" xfId="1613" xr:uid="{5F5FE0F2-63FB-4344-A256-1E9495BF43E9}"/>
    <cellStyle name="Comma 3 2 2 2 9 4 2" xfId="16213" xr:uid="{B95B2E8D-5A2F-4B0A-B974-A9B205E6DBC6}"/>
    <cellStyle name="Comma 3 2 2 2 9 4 2 2" xfId="52721" xr:uid="{02412D05-A429-46FF-8355-E1EC0066981F}"/>
    <cellStyle name="Comma 3 2 2 2 9 4 2 3" xfId="34467" xr:uid="{89D3FDBF-07A5-4C37-B07D-EA1B041B380F}"/>
    <cellStyle name="Comma 3 2 2 2 9 4 3" xfId="12563" xr:uid="{F049EC5D-2EE3-4417-95D5-DC8611F34A51}"/>
    <cellStyle name="Comma 3 2 2 2 9 4 3 2" xfId="49071" xr:uid="{4A224776-080E-4683-9CFB-8D1BA2CCC5AD}"/>
    <cellStyle name="Comma 3 2 2 2 9 4 3 3" xfId="30817" xr:uid="{B463F54E-A41A-49D2-A006-496967293967}"/>
    <cellStyle name="Comma 3 2 2 2 9 4 4" xfId="8913" xr:uid="{BC375D69-BF56-4CE5-9124-459AA022C60E}"/>
    <cellStyle name="Comma 3 2 2 2 9 4 4 2" xfId="45421" xr:uid="{F4A91087-E23F-4012-B098-132FE2C0DADB}"/>
    <cellStyle name="Comma 3 2 2 2 9 4 4 3" xfId="27167" xr:uid="{A301CDA6-1727-4ACF-B821-622519C167F2}"/>
    <cellStyle name="Comma 3 2 2 2 9 4 5" xfId="5263" xr:uid="{47D686B3-CFA2-4F1F-ACB6-EBAD8A20551E}"/>
    <cellStyle name="Comma 3 2 2 2 9 4 5 2" xfId="41771" xr:uid="{41389FC0-B01E-40FF-B550-A87C25872CC1}"/>
    <cellStyle name="Comma 3 2 2 2 9 4 5 3" xfId="23517" xr:uid="{DDA822B2-9315-4855-BF56-9BA2F52A91C5}"/>
    <cellStyle name="Comma 3 2 2 2 9 4 6" xfId="38121" xr:uid="{FE0970B8-A910-49CC-8CED-C7364B84C41D}"/>
    <cellStyle name="Comma 3 2 2 2 9 4 7" xfId="19867" xr:uid="{DFAA5E81-5E61-4C0A-8D4F-B5182EFB80CD}"/>
    <cellStyle name="Comma 3 2 2 2 9 5" xfId="883" xr:uid="{21A6B0C6-6ACF-4059-AFCE-8B12553373D8}"/>
    <cellStyle name="Comma 3 2 2 2 9 5 2" xfId="15483" xr:uid="{5C15A27B-5814-48BC-8A45-ED2C24504DA8}"/>
    <cellStyle name="Comma 3 2 2 2 9 5 2 2" xfId="51991" xr:uid="{70D537AA-248B-4F36-99F9-2BEA4836E62A}"/>
    <cellStyle name="Comma 3 2 2 2 9 5 2 3" xfId="33737" xr:uid="{6B4561FA-B163-40BC-9681-434DAC14A44A}"/>
    <cellStyle name="Comma 3 2 2 2 9 5 3" xfId="11833" xr:uid="{11F86BD7-9457-4F52-AEFF-6398E2EB941A}"/>
    <cellStyle name="Comma 3 2 2 2 9 5 3 2" xfId="48341" xr:uid="{EC1F569E-86D0-4C96-86E3-8BEF177AF7F3}"/>
    <cellStyle name="Comma 3 2 2 2 9 5 3 3" xfId="30087" xr:uid="{62D76B27-540B-460D-B235-3CBB50D9E57E}"/>
    <cellStyle name="Comma 3 2 2 2 9 5 4" xfId="8183" xr:uid="{F676BB70-99C7-4BF8-952E-5BE793D58186}"/>
    <cellStyle name="Comma 3 2 2 2 9 5 4 2" xfId="44691" xr:uid="{44A1E0CE-CB5C-44EB-BD39-7E645E02D0A3}"/>
    <cellStyle name="Comma 3 2 2 2 9 5 4 3" xfId="26437" xr:uid="{759CB9C9-A0E1-4E14-AFA3-403D7B68F412}"/>
    <cellStyle name="Comma 3 2 2 2 9 5 5" xfId="4533" xr:uid="{F6464AA4-E6DF-4265-987A-0F14A657471D}"/>
    <cellStyle name="Comma 3 2 2 2 9 5 5 2" xfId="41041" xr:uid="{19C3751D-BA6A-4E9A-9B93-D5856144D630}"/>
    <cellStyle name="Comma 3 2 2 2 9 5 5 3" xfId="22787" xr:uid="{B2FEBB2E-5277-49A8-A3B9-E08257854B49}"/>
    <cellStyle name="Comma 3 2 2 2 9 5 6" xfId="37391" xr:uid="{6A1DAA8E-72BA-4147-B661-DCB245393C1D}"/>
    <cellStyle name="Comma 3 2 2 2 9 5 7" xfId="19137" xr:uid="{19BDD330-E495-4383-BF7C-C654696C254E}"/>
    <cellStyle name="Comma 3 2 2 2 9 6" xfId="14753" xr:uid="{A3347711-46F8-4374-801D-72360D621BD0}"/>
    <cellStyle name="Comma 3 2 2 2 9 6 2" xfId="51261" xr:uid="{24FB1A3A-7050-4EF4-BF9E-E32596EB7263}"/>
    <cellStyle name="Comma 3 2 2 2 9 6 3" xfId="33007" xr:uid="{475A2EB6-EAE1-4763-8EA4-CA55BB84B914}"/>
    <cellStyle name="Comma 3 2 2 2 9 7" xfId="11103" xr:uid="{810E6B5A-061D-4B3C-B3B1-3D3AF7979352}"/>
    <cellStyle name="Comma 3 2 2 2 9 7 2" xfId="47611" xr:uid="{7981619E-E589-44C2-8FEA-882EDF4AF851}"/>
    <cellStyle name="Comma 3 2 2 2 9 7 3" xfId="29357" xr:uid="{86BBE78D-2688-42A1-8B55-E8CBDF1046BA}"/>
    <cellStyle name="Comma 3 2 2 2 9 8" xfId="7453" xr:uid="{C0F02FB3-4917-4D9D-BA0B-A67F2842F7EF}"/>
    <cellStyle name="Comma 3 2 2 2 9 8 2" xfId="43961" xr:uid="{6BFC0102-A6F2-4954-B5A2-0CF0228CAA50}"/>
    <cellStyle name="Comma 3 2 2 2 9 8 3" xfId="25707" xr:uid="{0B8E7E4C-9015-4389-AE2F-695B683622F2}"/>
    <cellStyle name="Comma 3 2 2 2 9 9" xfId="3803" xr:uid="{61FA67E4-4697-4100-90B9-1C50365F3D10}"/>
    <cellStyle name="Comma 3 2 2 2 9 9 2" xfId="40311" xr:uid="{EE1FF4DB-901C-4CDD-A783-D3CC1EDBE6E8}"/>
    <cellStyle name="Comma 3 2 2 2 9 9 3" xfId="22057" xr:uid="{51D8BD1B-F6A5-4F34-A72E-079426C8F436}"/>
    <cellStyle name="Comma 3 2 2 20" xfId="18287" xr:uid="{12540FB0-1A29-41F6-A878-0B520EE4D8A2}"/>
    <cellStyle name="Comma 3 2 2 3" xfId="97" xr:uid="{D5034020-2D30-403E-9CE3-3D151D0E4F57}"/>
    <cellStyle name="Comma 3 2 2 3 10" xfId="1557" xr:uid="{567AAF10-58B1-4821-8AD8-539989998919}"/>
    <cellStyle name="Comma 3 2 2 3 10 2" xfId="16157" xr:uid="{7A42161D-2A9B-4A8D-B0C0-28324C584414}"/>
    <cellStyle name="Comma 3 2 2 3 10 2 2" xfId="52665" xr:uid="{76C7A5D1-AFEC-4D57-8C3C-1B9D106B41B4}"/>
    <cellStyle name="Comma 3 2 2 3 10 2 3" xfId="34411" xr:uid="{26CF7CCA-BB3B-4BA8-AAD2-42806189ED06}"/>
    <cellStyle name="Comma 3 2 2 3 10 3" xfId="12507" xr:uid="{EAC7C05C-3D8F-4D07-8B9C-DC6C0AC12C0F}"/>
    <cellStyle name="Comma 3 2 2 3 10 3 2" xfId="49015" xr:uid="{A3C82049-3DE3-41A0-9905-FFC998E6A1EE}"/>
    <cellStyle name="Comma 3 2 2 3 10 3 3" xfId="30761" xr:uid="{A52FA382-EE36-42DD-A139-B555676AD146}"/>
    <cellStyle name="Comma 3 2 2 3 10 4" xfId="8857" xr:uid="{3DAAB9F3-EB35-49BD-8EAC-BA8161CAD33C}"/>
    <cellStyle name="Comma 3 2 2 3 10 4 2" xfId="45365" xr:uid="{0B7FD3FE-CBDF-4C3F-AD36-179CE0BF53AC}"/>
    <cellStyle name="Comma 3 2 2 3 10 4 3" xfId="27111" xr:uid="{E0F37B52-0298-434B-A3CB-5FC6EDCDD372}"/>
    <cellStyle name="Comma 3 2 2 3 10 5" xfId="5207" xr:uid="{0871858C-57DC-4046-BEC1-6E82ADD190CB}"/>
    <cellStyle name="Comma 3 2 2 3 10 5 2" xfId="41715" xr:uid="{80FCF716-9B58-42FE-BB74-234E2F7EC2C3}"/>
    <cellStyle name="Comma 3 2 2 3 10 5 3" xfId="23461" xr:uid="{BC24FC19-A360-4838-B04E-6FD8C14B72F3}"/>
    <cellStyle name="Comma 3 2 2 3 10 6" xfId="38065" xr:uid="{D1385A88-8F44-461B-87D7-2A2DD32765A0}"/>
    <cellStyle name="Comma 3 2 2 3 10 7" xfId="19811" xr:uid="{C81A26A3-B965-408A-B3FE-79AD1D262E6B}"/>
    <cellStyle name="Comma 3 2 2 3 11" xfId="827" xr:uid="{4B4A208E-D04D-4BA3-B00C-39197009BF60}"/>
    <cellStyle name="Comma 3 2 2 3 11 2" xfId="15427" xr:uid="{B2E14D79-3169-4F56-B521-FBF62F97262F}"/>
    <cellStyle name="Comma 3 2 2 3 11 2 2" xfId="51935" xr:uid="{F104CA66-6CC1-4841-B367-B7A1C77525CE}"/>
    <cellStyle name="Comma 3 2 2 3 11 2 3" xfId="33681" xr:uid="{04132CED-E4FF-47BC-BEE0-080677667418}"/>
    <cellStyle name="Comma 3 2 2 3 11 3" xfId="11777" xr:uid="{E38182B0-0FA9-4982-9EB3-5F9A5305402D}"/>
    <cellStyle name="Comma 3 2 2 3 11 3 2" xfId="48285" xr:uid="{D9891F81-32C9-401A-BEAF-F603D5EF1337}"/>
    <cellStyle name="Comma 3 2 2 3 11 3 3" xfId="30031" xr:uid="{03019727-4CD9-4850-91C4-A2249F10E32D}"/>
    <cellStyle name="Comma 3 2 2 3 11 4" xfId="8127" xr:uid="{64B987E1-4969-480F-A16B-9D9076629BB5}"/>
    <cellStyle name="Comma 3 2 2 3 11 4 2" xfId="44635" xr:uid="{2C41AB8E-B01B-4276-A116-9D39578DA809}"/>
    <cellStyle name="Comma 3 2 2 3 11 4 3" xfId="26381" xr:uid="{1C6287B8-4AA5-4D99-A5EA-8D175E673B09}"/>
    <cellStyle name="Comma 3 2 2 3 11 5" xfId="4477" xr:uid="{A89C5727-0769-4773-BC3C-C37E8CE3E9CA}"/>
    <cellStyle name="Comma 3 2 2 3 11 5 2" xfId="40985" xr:uid="{679DCE3C-2BB7-49F4-870A-8F25569E0C51}"/>
    <cellStyle name="Comma 3 2 2 3 11 5 3" xfId="22731" xr:uid="{FEF27DFA-089A-42B7-9A59-F02F6420D9CD}"/>
    <cellStyle name="Comma 3 2 2 3 11 6" xfId="37335" xr:uid="{DD7F1597-17CF-4232-9A6D-6A898C1BCFCA}"/>
    <cellStyle name="Comma 3 2 2 3 11 7" xfId="19081" xr:uid="{56A143DD-EB0E-4A0B-A74B-B4C361E49096}"/>
    <cellStyle name="Comma 3 2 2 3 12" xfId="14697" xr:uid="{C3132698-8714-446E-AED6-46A67F3DC739}"/>
    <cellStyle name="Comma 3 2 2 3 12 2" xfId="51205" xr:uid="{A39C15D1-2458-4441-A0C2-9E11236F408F}"/>
    <cellStyle name="Comma 3 2 2 3 12 3" xfId="32951" xr:uid="{C960F0F0-F97E-4E00-B968-3D2F10D7635E}"/>
    <cellStyle name="Comma 3 2 2 3 13" xfId="11047" xr:uid="{973B1076-6275-4F75-A452-756D5320D189}"/>
    <cellStyle name="Comma 3 2 2 3 13 2" xfId="47555" xr:uid="{9F8F91DA-3464-4048-A61E-FC85B22D3E74}"/>
    <cellStyle name="Comma 3 2 2 3 13 3" xfId="29301" xr:uid="{28CBA3E5-9100-476F-9D67-A287D0508CAF}"/>
    <cellStyle name="Comma 3 2 2 3 14" xfId="7397" xr:uid="{7CBF5A1B-EDD9-4155-A0C9-55D42F488A9A}"/>
    <cellStyle name="Comma 3 2 2 3 14 2" xfId="43905" xr:uid="{F4D7E439-7EF4-4DCD-80FE-8F3528319679}"/>
    <cellStyle name="Comma 3 2 2 3 14 3" xfId="25651" xr:uid="{36858104-D06E-4766-95FB-9C9CC93500FE}"/>
    <cellStyle name="Comma 3 2 2 3 15" xfId="3747" xr:uid="{726C1DAD-281A-4008-BA90-87B2B1B9724B}"/>
    <cellStyle name="Comma 3 2 2 3 15 2" xfId="40255" xr:uid="{6464A027-3FA4-47BF-8596-78AD8520EA7F}"/>
    <cellStyle name="Comma 3 2 2 3 15 3" xfId="22001" xr:uid="{4E7648DD-F614-424F-AFF1-B710006443FE}"/>
    <cellStyle name="Comma 3 2 2 3 16" xfId="36605" xr:uid="{E358B44F-1FEB-44CE-8BD5-80721463FAE7}"/>
    <cellStyle name="Comma 3 2 2 3 17" xfId="18351" xr:uid="{E964F729-1F5E-4EC4-99B8-5B322725C033}"/>
    <cellStyle name="Comma 3 2 2 3 2" xfId="721" xr:uid="{84E3B9C0-A1C1-4164-BF79-9E9ADC50148F}"/>
    <cellStyle name="Comma 3 2 2 3 2 10" xfId="37229" xr:uid="{065341EF-2875-46CE-978F-2D7F1BBEEA96}"/>
    <cellStyle name="Comma 3 2 2 3 2 11" xfId="18975" xr:uid="{72122E35-0B78-4A21-9153-A199933FB688}"/>
    <cellStyle name="Comma 3 2 2 3 2 2" xfId="3641" xr:uid="{F20213A3-B1F7-4D9E-9877-2AF8479796CB}"/>
    <cellStyle name="Comma 3 2 2 3 2 2 2" xfId="18241" xr:uid="{B5B07E57-17BD-4DDC-9CD1-0655381376CB}"/>
    <cellStyle name="Comma 3 2 2 3 2 2 2 2" xfId="54749" xr:uid="{1B7DDE27-E296-48D4-B01D-EC6068D101C3}"/>
    <cellStyle name="Comma 3 2 2 3 2 2 2 3" xfId="36495" xr:uid="{48F69450-6153-4E2A-B51F-EC598DBE6A6C}"/>
    <cellStyle name="Comma 3 2 2 3 2 2 3" xfId="14591" xr:uid="{3F58C251-C4CF-497E-BA7C-64CA4FDEF0A5}"/>
    <cellStyle name="Comma 3 2 2 3 2 2 3 2" xfId="51099" xr:uid="{37C6C9C9-0A74-4624-8F0A-144F1F66D59C}"/>
    <cellStyle name="Comma 3 2 2 3 2 2 3 3" xfId="32845" xr:uid="{158D415C-5B0D-4608-9B70-5361A4550E5D}"/>
    <cellStyle name="Comma 3 2 2 3 2 2 4" xfId="10941" xr:uid="{7AC401F3-723F-452E-9F1D-3CDAB94F5ADB}"/>
    <cellStyle name="Comma 3 2 2 3 2 2 4 2" xfId="47449" xr:uid="{4D905E83-F637-43BC-88ED-D431D4FFAFF9}"/>
    <cellStyle name="Comma 3 2 2 3 2 2 4 3" xfId="29195" xr:uid="{DC2D634D-DC5C-4EAC-915D-276EA679A4CA}"/>
    <cellStyle name="Comma 3 2 2 3 2 2 5" xfId="7291" xr:uid="{EBA0E772-9C29-490C-A1F2-FB672114637E}"/>
    <cellStyle name="Comma 3 2 2 3 2 2 5 2" xfId="43799" xr:uid="{371FA996-1D39-46B5-93E7-4EF543A9CAF4}"/>
    <cellStyle name="Comma 3 2 2 3 2 2 5 3" xfId="25545" xr:uid="{0A84C736-D405-4B9E-990F-C6A99E731F64}"/>
    <cellStyle name="Comma 3 2 2 3 2 2 6" xfId="40149" xr:uid="{09F7A815-06F1-4154-883B-51D387A2EB9B}"/>
    <cellStyle name="Comma 3 2 2 3 2 2 7" xfId="21895" xr:uid="{19766C50-2D9B-4AE9-A778-82F2766563BB}"/>
    <cellStyle name="Comma 3 2 2 3 2 3" xfId="2911" xr:uid="{6D4BA66F-C463-426E-AF59-B6E815D080BF}"/>
    <cellStyle name="Comma 3 2 2 3 2 3 2" xfId="17511" xr:uid="{B742EB12-E6A7-4105-A5B2-52E77605858E}"/>
    <cellStyle name="Comma 3 2 2 3 2 3 2 2" xfId="54019" xr:uid="{A180A00B-073C-4A91-8FDE-FAD69A2BC5DB}"/>
    <cellStyle name="Comma 3 2 2 3 2 3 2 3" xfId="35765" xr:uid="{409A7513-11B5-4CC7-A95D-03E3833E07B4}"/>
    <cellStyle name="Comma 3 2 2 3 2 3 3" xfId="13861" xr:uid="{80B20294-1BE9-4FE0-B6D6-590E088F1C3B}"/>
    <cellStyle name="Comma 3 2 2 3 2 3 3 2" xfId="50369" xr:uid="{E9154C2A-2C5B-45EA-AF8A-9B3F432CD8BB}"/>
    <cellStyle name="Comma 3 2 2 3 2 3 3 3" xfId="32115" xr:uid="{05604302-D9F4-461C-89C4-4D4C9C25C583}"/>
    <cellStyle name="Comma 3 2 2 3 2 3 4" xfId="10211" xr:uid="{749DEAC5-3880-4A91-ABFB-ACB57811FE5A}"/>
    <cellStyle name="Comma 3 2 2 3 2 3 4 2" xfId="46719" xr:uid="{BE3FA5BB-7D1D-41A4-9394-03439D0A285D}"/>
    <cellStyle name="Comma 3 2 2 3 2 3 4 3" xfId="28465" xr:uid="{7567C4BE-1938-465F-A860-3D12369A02CA}"/>
    <cellStyle name="Comma 3 2 2 3 2 3 5" xfId="6561" xr:uid="{575961A3-2044-4687-904B-3F74B5057710}"/>
    <cellStyle name="Comma 3 2 2 3 2 3 5 2" xfId="43069" xr:uid="{BB657729-FC83-473E-AAB4-8E6A8CC3F624}"/>
    <cellStyle name="Comma 3 2 2 3 2 3 5 3" xfId="24815" xr:uid="{70C14F1A-E346-40B4-93FE-928DA365F651}"/>
    <cellStyle name="Comma 3 2 2 3 2 3 6" xfId="39419" xr:uid="{12716BDA-8DAD-4DA4-9247-202FE4EFEDE8}"/>
    <cellStyle name="Comma 3 2 2 3 2 3 7" xfId="21165" xr:uid="{4EF19750-D028-4E5B-91E5-9F5D3486C031}"/>
    <cellStyle name="Comma 3 2 2 3 2 4" xfId="2181" xr:uid="{BF05E539-279D-41F8-86D0-EFA0197541F5}"/>
    <cellStyle name="Comma 3 2 2 3 2 4 2" xfId="16781" xr:uid="{2D6A8356-ECFA-4B39-B470-938D84A78544}"/>
    <cellStyle name="Comma 3 2 2 3 2 4 2 2" xfId="53289" xr:uid="{6EFAC39E-A902-4A24-AA08-D3C366409A45}"/>
    <cellStyle name="Comma 3 2 2 3 2 4 2 3" xfId="35035" xr:uid="{DCBD7253-4303-467E-9205-BC0714A90F1C}"/>
    <cellStyle name="Comma 3 2 2 3 2 4 3" xfId="13131" xr:uid="{AF934930-60DE-4051-B255-2E78DAEE3BF6}"/>
    <cellStyle name="Comma 3 2 2 3 2 4 3 2" xfId="49639" xr:uid="{C7408737-39C0-47F1-963C-5EA3BCDF7695}"/>
    <cellStyle name="Comma 3 2 2 3 2 4 3 3" xfId="31385" xr:uid="{8ABFC33E-3491-457D-81BB-32DFDD414246}"/>
    <cellStyle name="Comma 3 2 2 3 2 4 4" xfId="9481" xr:uid="{28594801-4181-4922-80BA-1436A38DA390}"/>
    <cellStyle name="Comma 3 2 2 3 2 4 4 2" xfId="45989" xr:uid="{2F0F62CF-3258-4B21-AE0C-115B7BAAE9A8}"/>
    <cellStyle name="Comma 3 2 2 3 2 4 4 3" xfId="27735" xr:uid="{E554FBEC-4E79-4521-AAC2-6CADA38B5E50}"/>
    <cellStyle name="Comma 3 2 2 3 2 4 5" xfId="5831" xr:uid="{0374E563-C8D6-4399-BFDB-D1B86379BE64}"/>
    <cellStyle name="Comma 3 2 2 3 2 4 5 2" xfId="42339" xr:uid="{8A5D9C15-2041-470E-B8CE-9AF89F0A76DC}"/>
    <cellStyle name="Comma 3 2 2 3 2 4 5 3" xfId="24085" xr:uid="{277FCE2E-0EEF-4EA4-85B1-61D4E320817F}"/>
    <cellStyle name="Comma 3 2 2 3 2 4 6" xfId="38689" xr:uid="{4798B815-468B-4907-87ED-EB4E1A68A7D9}"/>
    <cellStyle name="Comma 3 2 2 3 2 4 7" xfId="20435" xr:uid="{BBAD8C92-112A-471C-939C-1DBB87BDD5A1}"/>
    <cellStyle name="Comma 3 2 2 3 2 5" xfId="1451" xr:uid="{12A3B491-AEF7-4288-8727-9575E8D77E00}"/>
    <cellStyle name="Comma 3 2 2 3 2 5 2" xfId="16051" xr:uid="{A0CF4C6E-7F3B-42C5-ADA0-A5F450702D18}"/>
    <cellStyle name="Comma 3 2 2 3 2 5 2 2" xfId="52559" xr:uid="{E17C5C39-AE1A-4439-8A5B-B21CB24A8AF7}"/>
    <cellStyle name="Comma 3 2 2 3 2 5 2 3" xfId="34305" xr:uid="{1F05FEC4-3C03-474E-BA76-8E752F6C513D}"/>
    <cellStyle name="Comma 3 2 2 3 2 5 3" xfId="12401" xr:uid="{9142F5AF-15E7-4D36-8690-F91216ACF662}"/>
    <cellStyle name="Comma 3 2 2 3 2 5 3 2" xfId="48909" xr:uid="{8BBE0196-0799-4B72-A6ED-56E415F59C83}"/>
    <cellStyle name="Comma 3 2 2 3 2 5 3 3" xfId="30655" xr:uid="{7285519C-1DCB-4500-BFD1-706FCF9E8553}"/>
    <cellStyle name="Comma 3 2 2 3 2 5 4" xfId="8751" xr:uid="{3B6302C5-2AAA-4E7B-91EB-E48026C84222}"/>
    <cellStyle name="Comma 3 2 2 3 2 5 4 2" xfId="45259" xr:uid="{618B8F6A-B8E6-4CC1-BBDA-623D569E4511}"/>
    <cellStyle name="Comma 3 2 2 3 2 5 4 3" xfId="27005" xr:uid="{6EF1D558-4FCF-42C4-AF10-F2149A53079A}"/>
    <cellStyle name="Comma 3 2 2 3 2 5 5" xfId="5101" xr:uid="{0DED6015-9F65-4728-A8B7-549E4A7F9E8C}"/>
    <cellStyle name="Comma 3 2 2 3 2 5 5 2" xfId="41609" xr:uid="{C63BF0BF-73AA-458B-97E2-7BC94F4AB52B}"/>
    <cellStyle name="Comma 3 2 2 3 2 5 5 3" xfId="23355" xr:uid="{DFEA37FE-5A70-421D-B792-CBBCB1D79F0D}"/>
    <cellStyle name="Comma 3 2 2 3 2 5 6" xfId="37959" xr:uid="{FAE5E329-E5C0-4CCB-8D4D-E1A44D4507CD}"/>
    <cellStyle name="Comma 3 2 2 3 2 5 7" xfId="19705" xr:uid="{E5DA0AAD-9D18-4F63-A3B0-C5C458ED4EE8}"/>
    <cellStyle name="Comma 3 2 2 3 2 6" xfId="15321" xr:uid="{B070DF28-7E43-4087-903F-7DE2A6F45A62}"/>
    <cellStyle name="Comma 3 2 2 3 2 6 2" xfId="51829" xr:uid="{271F3244-609C-49D1-B044-9EE8A7CE634E}"/>
    <cellStyle name="Comma 3 2 2 3 2 6 3" xfId="33575" xr:uid="{B3067A2C-204A-436A-AD60-48920A708881}"/>
    <cellStyle name="Comma 3 2 2 3 2 7" xfId="11671" xr:uid="{0259179B-C244-4C08-BF6C-D36FF42AC081}"/>
    <cellStyle name="Comma 3 2 2 3 2 7 2" xfId="48179" xr:uid="{88883D56-A688-4584-9FDA-18A3E9EC73B2}"/>
    <cellStyle name="Comma 3 2 2 3 2 7 3" xfId="29925" xr:uid="{4C05C3EF-7543-4AC0-B6F8-78B6982016C9}"/>
    <cellStyle name="Comma 3 2 2 3 2 8" xfId="8021" xr:uid="{A41EBE6E-173B-44FF-B602-D3E428C5B59A}"/>
    <cellStyle name="Comma 3 2 2 3 2 8 2" xfId="44529" xr:uid="{440BD734-47E1-45BB-A3F2-E6196C1D40B6}"/>
    <cellStyle name="Comma 3 2 2 3 2 8 3" xfId="26275" xr:uid="{0BB768E1-443B-4E2A-97CA-91B2B9A5BD48}"/>
    <cellStyle name="Comma 3 2 2 3 2 9" xfId="4371" xr:uid="{FB8AB3E0-98B1-495F-B68E-CBAE79A78F25}"/>
    <cellStyle name="Comma 3 2 2 3 2 9 2" xfId="40879" xr:uid="{997F7CEC-FEFA-457F-9B31-86A502582BC6}"/>
    <cellStyle name="Comma 3 2 2 3 2 9 3" xfId="22625" xr:uid="{8ECC42BE-44BB-4F54-89DE-FC94547A3D2E}"/>
    <cellStyle name="Comma 3 2 2 3 3" xfId="617" xr:uid="{AA6A0BD1-1545-41B8-8DCB-1060E4B34153}"/>
    <cellStyle name="Comma 3 2 2 3 3 10" xfId="37125" xr:uid="{5917C9F0-84F5-4B2C-86DC-1D6833B86DD7}"/>
    <cellStyle name="Comma 3 2 2 3 3 11" xfId="18871" xr:uid="{9ED76152-6886-40B6-BC89-59FCEB333424}"/>
    <cellStyle name="Comma 3 2 2 3 3 2" xfId="3537" xr:uid="{33E34476-0B07-41CD-8FC7-2D936DBC6CA9}"/>
    <cellStyle name="Comma 3 2 2 3 3 2 2" xfId="18137" xr:uid="{FFA7A845-E481-4656-8ABF-A1706ED24B94}"/>
    <cellStyle name="Comma 3 2 2 3 3 2 2 2" xfId="54645" xr:uid="{069EF59B-12A8-41EE-B6CD-3C352ECFD991}"/>
    <cellStyle name="Comma 3 2 2 3 3 2 2 3" xfId="36391" xr:uid="{BDD72D4E-F8AC-4311-B50C-5E95A48934C0}"/>
    <cellStyle name="Comma 3 2 2 3 3 2 3" xfId="14487" xr:uid="{379DF47A-9F30-471F-9134-BD6CF22175D6}"/>
    <cellStyle name="Comma 3 2 2 3 3 2 3 2" xfId="50995" xr:uid="{42A2B640-EAFA-4A02-ACF3-10AB02937DC3}"/>
    <cellStyle name="Comma 3 2 2 3 3 2 3 3" xfId="32741" xr:uid="{E2D79F72-10D1-4D12-B90B-C7C015257A73}"/>
    <cellStyle name="Comma 3 2 2 3 3 2 4" xfId="10837" xr:uid="{19E5863C-77AC-48DF-A078-4D2730276696}"/>
    <cellStyle name="Comma 3 2 2 3 3 2 4 2" xfId="47345" xr:uid="{537DA4F9-3A44-41EA-A563-906BBF7A2B36}"/>
    <cellStyle name="Comma 3 2 2 3 3 2 4 3" xfId="29091" xr:uid="{6D29E6D2-CCC2-45DA-A804-79AE2466182D}"/>
    <cellStyle name="Comma 3 2 2 3 3 2 5" xfId="7187" xr:uid="{F3223C93-0E4A-4643-B6D7-E7F36882ABDE}"/>
    <cellStyle name="Comma 3 2 2 3 3 2 5 2" xfId="43695" xr:uid="{E10F7E1D-7474-46FC-A9BC-D7ECC81E4650}"/>
    <cellStyle name="Comma 3 2 2 3 3 2 5 3" xfId="25441" xr:uid="{779735AE-DDE8-4F0B-9521-8429A224E932}"/>
    <cellStyle name="Comma 3 2 2 3 3 2 6" xfId="40045" xr:uid="{088AAD16-A5AB-4DC1-99AC-6B69B538FA40}"/>
    <cellStyle name="Comma 3 2 2 3 3 2 7" xfId="21791" xr:uid="{BD73584C-AAC1-4B3C-BBD6-101E49469611}"/>
    <cellStyle name="Comma 3 2 2 3 3 3" xfId="2807" xr:uid="{49AE8596-05B5-4F22-B539-E958E2992DCB}"/>
    <cellStyle name="Comma 3 2 2 3 3 3 2" xfId="17407" xr:uid="{11597F56-0978-4478-8E83-0B9454B3E592}"/>
    <cellStyle name="Comma 3 2 2 3 3 3 2 2" xfId="53915" xr:uid="{E2E5DBA0-E461-4F5E-BE17-762A1DF3A38C}"/>
    <cellStyle name="Comma 3 2 2 3 3 3 2 3" xfId="35661" xr:uid="{C26D2495-92B4-4704-98D8-306248B6BA1F}"/>
    <cellStyle name="Comma 3 2 2 3 3 3 3" xfId="13757" xr:uid="{1002F3C3-A171-4B72-B6F5-2EF4D0BCCDB0}"/>
    <cellStyle name="Comma 3 2 2 3 3 3 3 2" xfId="50265" xr:uid="{F719E969-D9F5-4F77-ACE4-A87682E7859B}"/>
    <cellStyle name="Comma 3 2 2 3 3 3 3 3" xfId="32011" xr:uid="{F339236A-0DED-40AA-BEAF-145F3DFB2D03}"/>
    <cellStyle name="Comma 3 2 2 3 3 3 4" xfId="10107" xr:uid="{CDE422B2-7D20-4016-AF2C-2191CA8A553C}"/>
    <cellStyle name="Comma 3 2 2 3 3 3 4 2" xfId="46615" xr:uid="{BE7B0511-59F0-4A4D-8A40-E72D5ABCA229}"/>
    <cellStyle name="Comma 3 2 2 3 3 3 4 3" xfId="28361" xr:uid="{6C02A337-700E-4C7B-BF1C-AEC7150E5848}"/>
    <cellStyle name="Comma 3 2 2 3 3 3 5" xfId="6457" xr:uid="{64C5DBB8-A5B5-4A97-B1E5-22837E76FA82}"/>
    <cellStyle name="Comma 3 2 2 3 3 3 5 2" xfId="42965" xr:uid="{FBF7456B-3982-4C7F-94B5-2AB130EB361D}"/>
    <cellStyle name="Comma 3 2 2 3 3 3 5 3" xfId="24711" xr:uid="{7E0BDEA7-6DF9-4D89-9D3D-72DFC7389C22}"/>
    <cellStyle name="Comma 3 2 2 3 3 3 6" xfId="39315" xr:uid="{54480E0B-C3C3-479E-8CB5-559B68B60D3D}"/>
    <cellStyle name="Comma 3 2 2 3 3 3 7" xfId="21061" xr:uid="{92C6C812-2E69-4A0C-BF0C-CD957AB0E228}"/>
    <cellStyle name="Comma 3 2 2 3 3 4" xfId="2077" xr:uid="{B59CF752-70E6-4C4A-9B89-BF8893C9A4CF}"/>
    <cellStyle name="Comma 3 2 2 3 3 4 2" xfId="16677" xr:uid="{EC21CC8C-2DBB-4BAC-A603-468DE6CB6018}"/>
    <cellStyle name="Comma 3 2 2 3 3 4 2 2" xfId="53185" xr:uid="{A4A536AE-DC1B-4209-B37A-27D58567AF84}"/>
    <cellStyle name="Comma 3 2 2 3 3 4 2 3" xfId="34931" xr:uid="{FB555F50-B667-4125-8CE8-5C380F8139D0}"/>
    <cellStyle name="Comma 3 2 2 3 3 4 3" xfId="13027" xr:uid="{1125F5A4-935A-46B2-B76E-ED9F4152D384}"/>
    <cellStyle name="Comma 3 2 2 3 3 4 3 2" xfId="49535" xr:uid="{32CBC4D4-093C-4683-9B65-F6F00BE9D779}"/>
    <cellStyle name="Comma 3 2 2 3 3 4 3 3" xfId="31281" xr:uid="{ADB13722-3570-469C-A013-662020420EF7}"/>
    <cellStyle name="Comma 3 2 2 3 3 4 4" xfId="9377" xr:uid="{532014CD-809A-4ABC-8FEF-2CA8396C5F8A}"/>
    <cellStyle name="Comma 3 2 2 3 3 4 4 2" xfId="45885" xr:uid="{17CE54BF-2BF9-4F17-B34D-D90BC19E5E52}"/>
    <cellStyle name="Comma 3 2 2 3 3 4 4 3" xfId="27631" xr:uid="{234C30C2-F16D-4396-9D0F-A6A28CC42D20}"/>
    <cellStyle name="Comma 3 2 2 3 3 4 5" xfId="5727" xr:uid="{877672D3-DE07-44FC-BFD7-FD86D77C2605}"/>
    <cellStyle name="Comma 3 2 2 3 3 4 5 2" xfId="42235" xr:uid="{A5873958-C849-488B-A69E-BF9091AABEFE}"/>
    <cellStyle name="Comma 3 2 2 3 3 4 5 3" xfId="23981" xr:uid="{FC7CFFDD-ACD8-4C4E-9251-0B6ADEA80073}"/>
    <cellStyle name="Comma 3 2 2 3 3 4 6" xfId="38585" xr:uid="{CD3B6D68-EEDA-4B8F-A78D-86AE3055744E}"/>
    <cellStyle name="Comma 3 2 2 3 3 4 7" xfId="20331" xr:uid="{FE9C9D14-0873-4D66-A3E9-A519890E4178}"/>
    <cellStyle name="Comma 3 2 2 3 3 5" xfId="1347" xr:uid="{1F5A686A-898A-400F-9EC6-B7E138AC5073}"/>
    <cellStyle name="Comma 3 2 2 3 3 5 2" xfId="15947" xr:uid="{D4C6A151-E507-45D4-92E2-A257C20978D3}"/>
    <cellStyle name="Comma 3 2 2 3 3 5 2 2" xfId="52455" xr:uid="{3725F35A-322C-4C6B-BEEA-13C318639868}"/>
    <cellStyle name="Comma 3 2 2 3 3 5 2 3" xfId="34201" xr:uid="{F24A7ED6-94B2-45F2-A212-898CEBBE3929}"/>
    <cellStyle name="Comma 3 2 2 3 3 5 3" xfId="12297" xr:uid="{8BF7B4DF-AB0E-4D9E-AACC-29E0F4871772}"/>
    <cellStyle name="Comma 3 2 2 3 3 5 3 2" xfId="48805" xr:uid="{F1B3EEC4-2515-4E8F-894D-95FB375358DB}"/>
    <cellStyle name="Comma 3 2 2 3 3 5 3 3" xfId="30551" xr:uid="{6986B469-9F38-4393-8BC7-484826104504}"/>
    <cellStyle name="Comma 3 2 2 3 3 5 4" xfId="8647" xr:uid="{FC399CCA-1E3F-4634-92E1-79C50FB2FAC9}"/>
    <cellStyle name="Comma 3 2 2 3 3 5 4 2" xfId="45155" xr:uid="{17690C6E-5DCE-4CD4-91D5-FB68FB0386DE}"/>
    <cellStyle name="Comma 3 2 2 3 3 5 4 3" xfId="26901" xr:uid="{59491315-77FB-4C95-801F-59EBC4485A53}"/>
    <cellStyle name="Comma 3 2 2 3 3 5 5" xfId="4997" xr:uid="{0CC89193-0298-4E43-8CEF-4396233E062D}"/>
    <cellStyle name="Comma 3 2 2 3 3 5 5 2" xfId="41505" xr:uid="{F8E4C1A7-3126-41F8-A656-1F5744A1DBAF}"/>
    <cellStyle name="Comma 3 2 2 3 3 5 5 3" xfId="23251" xr:uid="{2739A87F-8D7C-422B-8EA5-704B3B8ABB84}"/>
    <cellStyle name="Comma 3 2 2 3 3 5 6" xfId="37855" xr:uid="{72B5A165-C013-4D16-924B-72DC21335BD7}"/>
    <cellStyle name="Comma 3 2 2 3 3 5 7" xfId="19601" xr:uid="{5450F0E2-8DB2-495C-97C7-A11574198C8A}"/>
    <cellStyle name="Comma 3 2 2 3 3 6" xfId="15217" xr:uid="{6B2176AB-324D-4A43-9380-300144D5322E}"/>
    <cellStyle name="Comma 3 2 2 3 3 6 2" xfId="51725" xr:uid="{41352D6E-F358-4AFF-92EB-2370B0D5AD77}"/>
    <cellStyle name="Comma 3 2 2 3 3 6 3" xfId="33471" xr:uid="{AD3012FB-C33D-411A-BAB7-B20E4AF911AA}"/>
    <cellStyle name="Comma 3 2 2 3 3 7" xfId="11567" xr:uid="{8947D040-7C31-4B49-8999-5EFA84F2FF1B}"/>
    <cellStyle name="Comma 3 2 2 3 3 7 2" xfId="48075" xr:uid="{E8C87FF6-3A37-4723-9954-85B80836D1BE}"/>
    <cellStyle name="Comma 3 2 2 3 3 7 3" xfId="29821" xr:uid="{D56F8100-81CA-425E-84B9-4ECA2C446E1A}"/>
    <cellStyle name="Comma 3 2 2 3 3 8" xfId="7917" xr:uid="{5BC8F817-7E95-4616-AC75-893B9AA3351B}"/>
    <cellStyle name="Comma 3 2 2 3 3 8 2" xfId="44425" xr:uid="{110DFC82-ABEA-4448-9423-08BC5BE340E5}"/>
    <cellStyle name="Comma 3 2 2 3 3 8 3" xfId="26171" xr:uid="{FD8950D9-0C3D-41BC-8A66-A51ABE46D0EC}"/>
    <cellStyle name="Comma 3 2 2 3 3 9" xfId="4267" xr:uid="{B1351EB7-F63E-49B0-82DB-9F86059D852E}"/>
    <cellStyle name="Comma 3 2 2 3 3 9 2" xfId="40775" xr:uid="{BAC333D9-5830-480A-98EA-0950BD66E518}"/>
    <cellStyle name="Comma 3 2 2 3 3 9 3" xfId="22521" xr:uid="{A63A12BB-B2EE-4186-8714-31DF138C0066}"/>
    <cellStyle name="Comma 3 2 2 3 4" xfId="513" xr:uid="{36E1B069-7B1A-4F9D-B29B-9E28F472225B}"/>
    <cellStyle name="Comma 3 2 2 3 4 10" xfId="37021" xr:uid="{FCB432E6-BA93-49E5-B706-E7C5B45F3167}"/>
    <cellStyle name="Comma 3 2 2 3 4 11" xfId="18767" xr:uid="{96774ADE-2385-440A-97C4-355126025E68}"/>
    <cellStyle name="Comma 3 2 2 3 4 2" xfId="3433" xr:uid="{18605089-BBCE-4938-A3D1-20B4A46A6C14}"/>
    <cellStyle name="Comma 3 2 2 3 4 2 2" xfId="18033" xr:uid="{B7B8DBC2-4908-4CB7-AE9D-2EF10C7A0C62}"/>
    <cellStyle name="Comma 3 2 2 3 4 2 2 2" xfId="54541" xr:uid="{D50276E1-6CD6-4688-8B25-FB208DF74098}"/>
    <cellStyle name="Comma 3 2 2 3 4 2 2 3" xfId="36287" xr:uid="{5AF2A6B5-43BD-4E0B-B167-8BC56587475A}"/>
    <cellStyle name="Comma 3 2 2 3 4 2 3" xfId="14383" xr:uid="{194DEC54-854D-4577-89EC-4287F507B6B1}"/>
    <cellStyle name="Comma 3 2 2 3 4 2 3 2" xfId="50891" xr:uid="{9BFCBAE2-89C3-49B2-B3F6-29170A1AD4D0}"/>
    <cellStyle name="Comma 3 2 2 3 4 2 3 3" xfId="32637" xr:uid="{CE6CAD0A-8966-4439-B2DC-5735791E89F8}"/>
    <cellStyle name="Comma 3 2 2 3 4 2 4" xfId="10733" xr:uid="{3CB195A4-E6A8-4043-94DD-0318CD93C291}"/>
    <cellStyle name="Comma 3 2 2 3 4 2 4 2" xfId="47241" xr:uid="{17C9323A-80C6-4C92-8883-8A22C472BD57}"/>
    <cellStyle name="Comma 3 2 2 3 4 2 4 3" xfId="28987" xr:uid="{6D00DBFA-9180-40A4-A039-75A502B8454C}"/>
    <cellStyle name="Comma 3 2 2 3 4 2 5" xfId="7083" xr:uid="{CBD2E7DF-1544-438F-BD8D-A1CF41977578}"/>
    <cellStyle name="Comma 3 2 2 3 4 2 5 2" xfId="43591" xr:uid="{25EC343F-63F2-4D84-A541-37A393EA9565}"/>
    <cellStyle name="Comma 3 2 2 3 4 2 5 3" xfId="25337" xr:uid="{92C287B3-278F-4838-9DD2-875E0D6F7F65}"/>
    <cellStyle name="Comma 3 2 2 3 4 2 6" xfId="39941" xr:uid="{F593104B-0972-4A0F-B341-35D30E564A9C}"/>
    <cellStyle name="Comma 3 2 2 3 4 2 7" xfId="21687" xr:uid="{3A8F343F-6FE4-449D-81CB-2E00D3A370C8}"/>
    <cellStyle name="Comma 3 2 2 3 4 3" xfId="2703" xr:uid="{97716070-BD50-435A-BAA3-AE57DEFC5B9E}"/>
    <cellStyle name="Comma 3 2 2 3 4 3 2" xfId="17303" xr:uid="{9EFD2F3D-A60A-4A4B-99B0-969EB1BC7CFC}"/>
    <cellStyle name="Comma 3 2 2 3 4 3 2 2" xfId="53811" xr:uid="{84501C1E-0ECA-478E-BF56-A1CE18DC6FBD}"/>
    <cellStyle name="Comma 3 2 2 3 4 3 2 3" xfId="35557" xr:uid="{F7F58DA1-432A-444C-97F6-A774507A66F1}"/>
    <cellStyle name="Comma 3 2 2 3 4 3 3" xfId="13653" xr:uid="{F56F5A0D-AFA0-4994-90EF-1AE8DBC913FA}"/>
    <cellStyle name="Comma 3 2 2 3 4 3 3 2" xfId="50161" xr:uid="{E51F2D4C-8A05-4980-B0EB-BB06CB98A73F}"/>
    <cellStyle name="Comma 3 2 2 3 4 3 3 3" xfId="31907" xr:uid="{3B1DE284-BA46-4153-B3AD-B7F4BA96101E}"/>
    <cellStyle name="Comma 3 2 2 3 4 3 4" xfId="10003" xr:uid="{97F9EC93-1732-44EE-B748-BC401B52E4FB}"/>
    <cellStyle name="Comma 3 2 2 3 4 3 4 2" xfId="46511" xr:uid="{7C59009A-77E4-4519-98A6-F170139E6324}"/>
    <cellStyle name="Comma 3 2 2 3 4 3 4 3" xfId="28257" xr:uid="{3DF3587A-10C7-45AD-B886-C0F6C4E2CF8D}"/>
    <cellStyle name="Comma 3 2 2 3 4 3 5" xfId="6353" xr:uid="{61529E4D-BBE1-4753-A2A1-D5F221AD864B}"/>
    <cellStyle name="Comma 3 2 2 3 4 3 5 2" xfId="42861" xr:uid="{9D243754-D0DF-4BD7-85CA-6CDDB8E5A2DA}"/>
    <cellStyle name="Comma 3 2 2 3 4 3 5 3" xfId="24607" xr:uid="{A349FA4C-4406-4C9C-B587-0A3B001B6E63}"/>
    <cellStyle name="Comma 3 2 2 3 4 3 6" xfId="39211" xr:uid="{D5D1F715-F4EB-4DDC-BB6C-D336ACB85433}"/>
    <cellStyle name="Comma 3 2 2 3 4 3 7" xfId="20957" xr:uid="{BB579878-C738-48E7-A91B-2F2904DB6F65}"/>
    <cellStyle name="Comma 3 2 2 3 4 4" xfId="1973" xr:uid="{4F2D8D12-5A10-4395-9624-C0734C4C868A}"/>
    <cellStyle name="Comma 3 2 2 3 4 4 2" xfId="16573" xr:uid="{B359277D-5FF8-439B-BF54-39374075DFF3}"/>
    <cellStyle name="Comma 3 2 2 3 4 4 2 2" xfId="53081" xr:uid="{C019B2ED-33EA-46A8-9C3D-178810651F62}"/>
    <cellStyle name="Comma 3 2 2 3 4 4 2 3" xfId="34827" xr:uid="{8B5C317D-91B7-4BA4-9009-ED6432885D9C}"/>
    <cellStyle name="Comma 3 2 2 3 4 4 3" xfId="12923" xr:uid="{FAA11528-47B8-4F97-9A21-316B92559212}"/>
    <cellStyle name="Comma 3 2 2 3 4 4 3 2" xfId="49431" xr:uid="{6A5CE39A-DD1A-4434-9F4F-BB5797BADE96}"/>
    <cellStyle name="Comma 3 2 2 3 4 4 3 3" xfId="31177" xr:uid="{4B22C964-5AA9-4F83-80CD-89E87A39908F}"/>
    <cellStyle name="Comma 3 2 2 3 4 4 4" xfId="9273" xr:uid="{4FC8D9A8-BC01-408E-B905-FA5BC9E9DB83}"/>
    <cellStyle name="Comma 3 2 2 3 4 4 4 2" xfId="45781" xr:uid="{36DBB518-DBD8-4887-BB1A-4597E1AA8716}"/>
    <cellStyle name="Comma 3 2 2 3 4 4 4 3" xfId="27527" xr:uid="{12BB87A5-EE18-46F7-9D55-B9DC5A75DAB4}"/>
    <cellStyle name="Comma 3 2 2 3 4 4 5" xfId="5623" xr:uid="{1476B18E-7B29-407E-8020-DD84F262F5D6}"/>
    <cellStyle name="Comma 3 2 2 3 4 4 5 2" xfId="42131" xr:uid="{010ACEB0-D3CF-4C03-B3C2-20AEEA1FF9B1}"/>
    <cellStyle name="Comma 3 2 2 3 4 4 5 3" xfId="23877" xr:uid="{018823F3-B04C-4442-9D01-6D40113702B7}"/>
    <cellStyle name="Comma 3 2 2 3 4 4 6" xfId="38481" xr:uid="{428A4F5B-E934-4CF5-943C-B2101862F88D}"/>
    <cellStyle name="Comma 3 2 2 3 4 4 7" xfId="20227" xr:uid="{099D8809-DF40-40EE-AA55-3143F1BCCFF4}"/>
    <cellStyle name="Comma 3 2 2 3 4 5" xfId="1243" xr:uid="{A475A329-1AE1-450F-A240-C65EAA52E436}"/>
    <cellStyle name="Comma 3 2 2 3 4 5 2" xfId="15843" xr:uid="{89CDFAC5-680F-43EE-AFBF-F849537DF110}"/>
    <cellStyle name="Comma 3 2 2 3 4 5 2 2" xfId="52351" xr:uid="{3DA6928C-2171-4B41-9434-04A155F5EF12}"/>
    <cellStyle name="Comma 3 2 2 3 4 5 2 3" xfId="34097" xr:uid="{56865FEE-CE49-43A0-9468-F234BE302BDA}"/>
    <cellStyle name="Comma 3 2 2 3 4 5 3" xfId="12193" xr:uid="{D9A37F55-8097-41A2-A4AB-3F91DC588E35}"/>
    <cellStyle name="Comma 3 2 2 3 4 5 3 2" xfId="48701" xr:uid="{BDA61EBC-3C1C-46F6-BAC8-6E31752388CB}"/>
    <cellStyle name="Comma 3 2 2 3 4 5 3 3" xfId="30447" xr:uid="{EB081D76-52E9-41C5-AC04-F7773C139DBC}"/>
    <cellStyle name="Comma 3 2 2 3 4 5 4" xfId="8543" xr:uid="{2F9E8184-D879-48A5-82A4-230BF11E6DDF}"/>
    <cellStyle name="Comma 3 2 2 3 4 5 4 2" xfId="45051" xr:uid="{4A8C9B40-C1C7-43C2-AC72-AE1CE005715C}"/>
    <cellStyle name="Comma 3 2 2 3 4 5 4 3" xfId="26797" xr:uid="{CB77922B-FF7A-4B3F-86ED-13E0C2DBFB2F}"/>
    <cellStyle name="Comma 3 2 2 3 4 5 5" xfId="4893" xr:uid="{7558FB6C-DD94-441A-A839-7E16C859D9B3}"/>
    <cellStyle name="Comma 3 2 2 3 4 5 5 2" xfId="41401" xr:uid="{486CA99A-865F-4283-9B40-484C85FB7E41}"/>
    <cellStyle name="Comma 3 2 2 3 4 5 5 3" xfId="23147" xr:uid="{0364B3B1-D667-49AD-9258-CFC67909181B}"/>
    <cellStyle name="Comma 3 2 2 3 4 5 6" xfId="37751" xr:uid="{1838A938-5F3C-4A7C-B2B9-B563DA2FB058}"/>
    <cellStyle name="Comma 3 2 2 3 4 5 7" xfId="19497" xr:uid="{866B42C3-3ADB-4B8D-887A-C158F68CFDD3}"/>
    <cellStyle name="Comma 3 2 2 3 4 6" xfId="15113" xr:uid="{43418630-89FB-41EC-8FE2-AD0A39CBC61E}"/>
    <cellStyle name="Comma 3 2 2 3 4 6 2" xfId="51621" xr:uid="{60E7053D-2869-47BF-B407-24C360B0E4CF}"/>
    <cellStyle name="Comma 3 2 2 3 4 6 3" xfId="33367" xr:uid="{B422A118-88F6-4DF0-A9B5-9BE511A765C1}"/>
    <cellStyle name="Comma 3 2 2 3 4 7" xfId="11463" xr:uid="{0A2FC736-E1FD-4E8F-8260-F27798DEE277}"/>
    <cellStyle name="Comma 3 2 2 3 4 7 2" xfId="47971" xr:uid="{58BB75A6-1091-4E4C-A88E-E14C513551F7}"/>
    <cellStyle name="Comma 3 2 2 3 4 7 3" xfId="29717" xr:uid="{606B48EF-7626-40B9-911D-93A2D6523AB4}"/>
    <cellStyle name="Comma 3 2 2 3 4 8" xfId="7813" xr:uid="{F894737B-C9DF-421F-A03D-F25B2EE4F2F2}"/>
    <cellStyle name="Comma 3 2 2 3 4 8 2" xfId="44321" xr:uid="{74F88268-E147-450E-8659-F88392596EDE}"/>
    <cellStyle name="Comma 3 2 2 3 4 8 3" xfId="26067" xr:uid="{D4E5DD8A-07F5-42EE-A702-CBBDC92C3B0A}"/>
    <cellStyle name="Comma 3 2 2 3 4 9" xfId="4163" xr:uid="{5970DE75-4C9D-46F5-9639-98032F1E1DFE}"/>
    <cellStyle name="Comma 3 2 2 3 4 9 2" xfId="40671" xr:uid="{04621979-263F-4051-A33F-6B945D7D632B}"/>
    <cellStyle name="Comma 3 2 2 3 4 9 3" xfId="22417" xr:uid="{E47D5941-F9AB-47D7-B744-AAA83FC80FE3}"/>
    <cellStyle name="Comma 3 2 2 3 5" xfId="409" xr:uid="{8C739FBC-CB49-472F-9579-1B1310EE53A9}"/>
    <cellStyle name="Comma 3 2 2 3 5 10" xfId="36917" xr:uid="{7375A799-415E-468A-8E00-80093631D7EB}"/>
    <cellStyle name="Comma 3 2 2 3 5 11" xfId="18663" xr:uid="{D885CAE5-5CEB-468B-A623-13D9C421817C}"/>
    <cellStyle name="Comma 3 2 2 3 5 2" xfId="3329" xr:uid="{E01CD2E3-0434-4F11-82E0-EBD0A426994B}"/>
    <cellStyle name="Comma 3 2 2 3 5 2 2" xfId="17929" xr:uid="{749853EF-F758-4A4E-8086-10376344BC79}"/>
    <cellStyle name="Comma 3 2 2 3 5 2 2 2" xfId="54437" xr:uid="{C5B509EC-7828-408F-8C4D-BE2E230B51BC}"/>
    <cellStyle name="Comma 3 2 2 3 5 2 2 3" xfId="36183" xr:uid="{2AC92083-B264-4281-B065-78E40F53035E}"/>
    <cellStyle name="Comma 3 2 2 3 5 2 3" xfId="14279" xr:uid="{C119D332-A65F-406E-A5D0-7E8E8CCBE169}"/>
    <cellStyle name="Comma 3 2 2 3 5 2 3 2" xfId="50787" xr:uid="{C44E4EA6-DFC0-43AC-AA9E-55B9AFFD1B58}"/>
    <cellStyle name="Comma 3 2 2 3 5 2 3 3" xfId="32533" xr:uid="{B7428873-F5CC-4A59-9DBB-AA4F36CC6092}"/>
    <cellStyle name="Comma 3 2 2 3 5 2 4" xfId="10629" xr:uid="{B580E18F-437B-4F97-991E-91D73277B689}"/>
    <cellStyle name="Comma 3 2 2 3 5 2 4 2" xfId="47137" xr:uid="{98546A4C-117B-4293-8764-43EDC5336C6F}"/>
    <cellStyle name="Comma 3 2 2 3 5 2 4 3" xfId="28883" xr:uid="{20EED7FD-4289-4865-AD5E-B058EFAB0721}"/>
    <cellStyle name="Comma 3 2 2 3 5 2 5" xfId="6979" xr:uid="{DBB99243-014E-423D-A28A-45F5290DB6D7}"/>
    <cellStyle name="Comma 3 2 2 3 5 2 5 2" xfId="43487" xr:uid="{CDE630E7-299B-4446-A35A-B8BC9E1D2E3B}"/>
    <cellStyle name="Comma 3 2 2 3 5 2 5 3" xfId="25233" xr:uid="{3705CBAA-A520-4938-A10A-E569ADD54537}"/>
    <cellStyle name="Comma 3 2 2 3 5 2 6" xfId="39837" xr:uid="{4CDF341C-D711-4057-894E-77E32CA2D584}"/>
    <cellStyle name="Comma 3 2 2 3 5 2 7" xfId="21583" xr:uid="{3338B519-0D15-4EC0-B2FE-2EB08C7A762D}"/>
    <cellStyle name="Comma 3 2 2 3 5 3" xfId="2599" xr:uid="{BB111E3A-C99F-4B6C-9036-766ADE0E8721}"/>
    <cellStyle name="Comma 3 2 2 3 5 3 2" xfId="17199" xr:uid="{4D66D0AC-DD2C-4E2C-9304-F5E707DE2AF6}"/>
    <cellStyle name="Comma 3 2 2 3 5 3 2 2" xfId="53707" xr:uid="{22CB70CA-032F-4219-881B-9503AFB0846F}"/>
    <cellStyle name="Comma 3 2 2 3 5 3 2 3" xfId="35453" xr:uid="{7018A32E-6914-48E8-9FE3-43D5FC990E0A}"/>
    <cellStyle name="Comma 3 2 2 3 5 3 3" xfId="13549" xr:uid="{88258949-B053-493E-A5C9-FD54EE984EE6}"/>
    <cellStyle name="Comma 3 2 2 3 5 3 3 2" xfId="50057" xr:uid="{89CA2F6D-4D3B-4B2E-ADF9-8D47235507A5}"/>
    <cellStyle name="Comma 3 2 2 3 5 3 3 3" xfId="31803" xr:uid="{474F70D6-16D9-41A0-9133-6BBC0200E116}"/>
    <cellStyle name="Comma 3 2 2 3 5 3 4" xfId="9899" xr:uid="{65A9BF32-9851-4ECB-AB16-C998E1AF5432}"/>
    <cellStyle name="Comma 3 2 2 3 5 3 4 2" xfId="46407" xr:uid="{03298FB3-D5CD-4B32-B116-1713DC8DE606}"/>
    <cellStyle name="Comma 3 2 2 3 5 3 4 3" xfId="28153" xr:uid="{9FAD9536-8965-4FF2-B54E-66465F28F639}"/>
    <cellStyle name="Comma 3 2 2 3 5 3 5" xfId="6249" xr:uid="{B088F0FE-BC5B-42F5-A034-2DB8F00AC623}"/>
    <cellStyle name="Comma 3 2 2 3 5 3 5 2" xfId="42757" xr:uid="{B6F9FA49-F294-441A-B824-F6DCF1A71807}"/>
    <cellStyle name="Comma 3 2 2 3 5 3 5 3" xfId="24503" xr:uid="{D23FA905-5DB4-40ED-9E73-0993F974DAB0}"/>
    <cellStyle name="Comma 3 2 2 3 5 3 6" xfId="39107" xr:uid="{2E0E7687-3C57-4277-BD21-4CE1BC8EE670}"/>
    <cellStyle name="Comma 3 2 2 3 5 3 7" xfId="20853" xr:uid="{9D0285AC-80BB-47AD-BF07-12BC2C685915}"/>
    <cellStyle name="Comma 3 2 2 3 5 4" xfId="1869" xr:uid="{04E35C98-6DFF-4B6E-AEEC-47FFF3AF0A59}"/>
    <cellStyle name="Comma 3 2 2 3 5 4 2" xfId="16469" xr:uid="{815882C4-5792-42C8-BDEC-DA1654E66F3F}"/>
    <cellStyle name="Comma 3 2 2 3 5 4 2 2" xfId="52977" xr:uid="{5BA9DF1A-6B43-46D7-913F-A6D3451CC157}"/>
    <cellStyle name="Comma 3 2 2 3 5 4 2 3" xfId="34723" xr:uid="{85435A27-DD88-415A-AD06-640C261FD338}"/>
    <cellStyle name="Comma 3 2 2 3 5 4 3" xfId="12819" xr:uid="{4D3B99B5-2607-43CD-A79E-A9E6F8F43129}"/>
    <cellStyle name="Comma 3 2 2 3 5 4 3 2" xfId="49327" xr:uid="{A0FCA90C-7077-4515-A611-21DC944F6124}"/>
    <cellStyle name="Comma 3 2 2 3 5 4 3 3" xfId="31073" xr:uid="{FBBD1E95-87E0-4DFA-BC32-A21D37785321}"/>
    <cellStyle name="Comma 3 2 2 3 5 4 4" xfId="9169" xr:uid="{CBD1AAE5-4A94-4A31-B703-E483CC774121}"/>
    <cellStyle name="Comma 3 2 2 3 5 4 4 2" xfId="45677" xr:uid="{12D1A3F3-9CE5-4DF3-8626-D48B56A601AA}"/>
    <cellStyle name="Comma 3 2 2 3 5 4 4 3" xfId="27423" xr:uid="{D08FAD21-A2F8-4D35-9AE9-E0F354EFF5A5}"/>
    <cellStyle name="Comma 3 2 2 3 5 4 5" xfId="5519" xr:uid="{D6339F5E-30B9-4A7F-BE97-AAAC4BB6594E}"/>
    <cellStyle name="Comma 3 2 2 3 5 4 5 2" xfId="42027" xr:uid="{A97FA435-9EF4-4489-8C8A-98116592FFA0}"/>
    <cellStyle name="Comma 3 2 2 3 5 4 5 3" xfId="23773" xr:uid="{1D5B9753-81B9-493B-8551-F215A9643FDC}"/>
    <cellStyle name="Comma 3 2 2 3 5 4 6" xfId="38377" xr:uid="{52E476FB-349F-497E-9406-FD1D5190951F}"/>
    <cellStyle name="Comma 3 2 2 3 5 4 7" xfId="20123" xr:uid="{4A6A0930-2886-49E0-B822-FDDFE444457D}"/>
    <cellStyle name="Comma 3 2 2 3 5 5" xfId="1139" xr:uid="{13CDD9C1-CAC8-4B63-89D7-9E5552FA73CF}"/>
    <cellStyle name="Comma 3 2 2 3 5 5 2" xfId="15739" xr:uid="{F5AE3A64-E1C9-432A-8E21-8613D23B6EE0}"/>
    <cellStyle name="Comma 3 2 2 3 5 5 2 2" xfId="52247" xr:uid="{0682AEA3-0AF3-4D9C-A3C1-6CCD37B3645D}"/>
    <cellStyle name="Comma 3 2 2 3 5 5 2 3" xfId="33993" xr:uid="{1905C6A1-6B35-4256-8F70-C63B50641351}"/>
    <cellStyle name="Comma 3 2 2 3 5 5 3" xfId="12089" xr:uid="{F2C5466A-F31A-4E6D-9A5A-6D9FBD6A1A33}"/>
    <cellStyle name="Comma 3 2 2 3 5 5 3 2" xfId="48597" xr:uid="{5088D061-8F0A-4E0F-B91B-46838D41F2D6}"/>
    <cellStyle name="Comma 3 2 2 3 5 5 3 3" xfId="30343" xr:uid="{ADD692CF-8895-4455-B311-2510BEBBBAA9}"/>
    <cellStyle name="Comma 3 2 2 3 5 5 4" xfId="8439" xr:uid="{59DBFFF1-054C-4AEA-B201-E0D88219C475}"/>
    <cellStyle name="Comma 3 2 2 3 5 5 4 2" xfId="44947" xr:uid="{02F58DD3-46B4-4735-84B0-9D1C7D909915}"/>
    <cellStyle name="Comma 3 2 2 3 5 5 4 3" xfId="26693" xr:uid="{5EAEE82B-FB93-43EA-BC24-1CC0900F92BD}"/>
    <cellStyle name="Comma 3 2 2 3 5 5 5" xfId="4789" xr:uid="{AD957DF3-33A4-430F-BB6F-BF4C71B7225F}"/>
    <cellStyle name="Comma 3 2 2 3 5 5 5 2" xfId="41297" xr:uid="{95F4EEDC-BC18-4B86-9E29-49916FE4E6C3}"/>
    <cellStyle name="Comma 3 2 2 3 5 5 5 3" xfId="23043" xr:uid="{60DA2A06-77C7-49A9-9F02-089314BCD726}"/>
    <cellStyle name="Comma 3 2 2 3 5 5 6" xfId="37647" xr:uid="{661FD562-D249-4B79-92CA-EB97F2B515D7}"/>
    <cellStyle name="Comma 3 2 2 3 5 5 7" xfId="19393" xr:uid="{110D375A-B5D2-4493-84E1-57C95E7C17C4}"/>
    <cellStyle name="Comma 3 2 2 3 5 6" xfId="15009" xr:uid="{208B00AD-2BBE-4808-A0EB-791972AD6A77}"/>
    <cellStyle name="Comma 3 2 2 3 5 6 2" xfId="51517" xr:uid="{0290937D-FAA5-4549-B08D-E42E87A4217E}"/>
    <cellStyle name="Comma 3 2 2 3 5 6 3" xfId="33263" xr:uid="{BA54ABA4-1632-4A47-B0BA-AF80E3DA8C03}"/>
    <cellStyle name="Comma 3 2 2 3 5 7" xfId="11359" xr:uid="{DC005C6D-EA06-4DBA-85AC-C4C9FD2380F4}"/>
    <cellStyle name="Comma 3 2 2 3 5 7 2" xfId="47867" xr:uid="{3C201C82-B05A-490B-866F-E319A806ED9D}"/>
    <cellStyle name="Comma 3 2 2 3 5 7 3" xfId="29613" xr:uid="{7FD368F2-A286-4F8B-821D-FF3832D32975}"/>
    <cellStyle name="Comma 3 2 2 3 5 8" xfId="7709" xr:uid="{94FC7F29-469B-4D8A-9165-0B3985841E4B}"/>
    <cellStyle name="Comma 3 2 2 3 5 8 2" xfId="44217" xr:uid="{D08DB733-4F00-47BE-A0E5-A6433E46579C}"/>
    <cellStyle name="Comma 3 2 2 3 5 8 3" xfId="25963" xr:uid="{0DD67022-9369-4652-8EA5-21AF8C14EA95}"/>
    <cellStyle name="Comma 3 2 2 3 5 9" xfId="4059" xr:uid="{84271603-AB39-4CCB-87AA-CE41E58E1E80}"/>
    <cellStyle name="Comma 3 2 2 3 5 9 2" xfId="40567" xr:uid="{13B25F7D-888D-41F6-8343-4154C5CF8458}"/>
    <cellStyle name="Comma 3 2 2 3 5 9 3" xfId="22313" xr:uid="{B15FEF6D-E4CF-4EE6-84C4-F094BC871A64}"/>
    <cellStyle name="Comma 3 2 2 3 6" xfId="305" xr:uid="{930A55CC-C607-4DE0-9A80-9C6D752CBFFD}"/>
    <cellStyle name="Comma 3 2 2 3 6 10" xfId="36813" xr:uid="{2DEE90CF-A516-4A8B-A7B6-DCBF5B977FC2}"/>
    <cellStyle name="Comma 3 2 2 3 6 11" xfId="18559" xr:uid="{3C8BF800-CFF7-4AAD-8902-F2F10CB8D981}"/>
    <cellStyle name="Comma 3 2 2 3 6 2" xfId="3225" xr:uid="{5D4A6129-3115-4C2F-9D7A-1AF12B291613}"/>
    <cellStyle name="Comma 3 2 2 3 6 2 2" xfId="17825" xr:uid="{2C6F403C-29F9-4D21-A8F3-22BC11CA036C}"/>
    <cellStyle name="Comma 3 2 2 3 6 2 2 2" xfId="54333" xr:uid="{71D8AD4C-F5B4-4263-A503-E38F60C4D621}"/>
    <cellStyle name="Comma 3 2 2 3 6 2 2 3" xfId="36079" xr:uid="{8555D48A-3208-41E4-995A-628B5937B890}"/>
    <cellStyle name="Comma 3 2 2 3 6 2 3" xfId="14175" xr:uid="{1F0A8F22-F61E-4143-B77E-CB9A5964EF9C}"/>
    <cellStyle name="Comma 3 2 2 3 6 2 3 2" xfId="50683" xr:uid="{8A5B9378-BE82-4570-8E4C-8CF041FC0CE2}"/>
    <cellStyle name="Comma 3 2 2 3 6 2 3 3" xfId="32429" xr:uid="{038D12A7-C9F8-49A4-9A6E-BF40C33C7368}"/>
    <cellStyle name="Comma 3 2 2 3 6 2 4" xfId="10525" xr:uid="{5E5D15EE-725B-431D-BD55-608A6918DC9B}"/>
    <cellStyle name="Comma 3 2 2 3 6 2 4 2" xfId="47033" xr:uid="{17D70059-EBA4-4A53-B1D5-B6D53D30505F}"/>
    <cellStyle name="Comma 3 2 2 3 6 2 4 3" xfId="28779" xr:uid="{03D8C478-0088-4AA8-8D00-766B219E5631}"/>
    <cellStyle name="Comma 3 2 2 3 6 2 5" xfId="6875" xr:uid="{F53CF985-77C0-4DD7-82CC-11773871B5AE}"/>
    <cellStyle name="Comma 3 2 2 3 6 2 5 2" xfId="43383" xr:uid="{4C32CB66-7403-4CD3-AC95-B0A0F84449E8}"/>
    <cellStyle name="Comma 3 2 2 3 6 2 5 3" xfId="25129" xr:uid="{19689BA1-94F9-4B36-AD39-3995F2AA0B83}"/>
    <cellStyle name="Comma 3 2 2 3 6 2 6" xfId="39733" xr:uid="{75CA720A-E93D-4E80-AD05-365E6DF8FCA9}"/>
    <cellStyle name="Comma 3 2 2 3 6 2 7" xfId="21479" xr:uid="{F27C6564-1A2C-422E-A3B0-891F0DD7E8B6}"/>
    <cellStyle name="Comma 3 2 2 3 6 3" xfId="2495" xr:uid="{E00DC71A-1BF5-4CF4-AD51-24AE47E2860B}"/>
    <cellStyle name="Comma 3 2 2 3 6 3 2" xfId="17095" xr:uid="{CC9AB955-CCFD-4FE8-9C61-F9BD287A4353}"/>
    <cellStyle name="Comma 3 2 2 3 6 3 2 2" xfId="53603" xr:uid="{1888BF62-AFEE-4A53-A06F-57F1F330977D}"/>
    <cellStyle name="Comma 3 2 2 3 6 3 2 3" xfId="35349" xr:uid="{7DB3E29B-C320-499E-A887-B8DED396B215}"/>
    <cellStyle name="Comma 3 2 2 3 6 3 3" xfId="13445" xr:uid="{46236E41-AA84-445F-B345-938728FD0089}"/>
    <cellStyle name="Comma 3 2 2 3 6 3 3 2" xfId="49953" xr:uid="{671D2B05-B5C5-466A-8A06-3F5E658FD159}"/>
    <cellStyle name="Comma 3 2 2 3 6 3 3 3" xfId="31699" xr:uid="{6CA53ED3-E153-41E6-A0B3-04C689EC21C8}"/>
    <cellStyle name="Comma 3 2 2 3 6 3 4" xfId="9795" xr:uid="{9E1AC858-8FFF-461C-AA3C-E0390B168B86}"/>
    <cellStyle name="Comma 3 2 2 3 6 3 4 2" xfId="46303" xr:uid="{540CE629-984C-44F2-9B5B-71594A64F02C}"/>
    <cellStyle name="Comma 3 2 2 3 6 3 4 3" xfId="28049" xr:uid="{DA7F7578-8FD2-42B7-9C90-9D8E86652E98}"/>
    <cellStyle name="Comma 3 2 2 3 6 3 5" xfId="6145" xr:uid="{A1E6D8B3-DD0B-48A4-A73A-54961FB5505F}"/>
    <cellStyle name="Comma 3 2 2 3 6 3 5 2" xfId="42653" xr:uid="{002CFEC4-C189-45E2-8907-C2E06C086208}"/>
    <cellStyle name="Comma 3 2 2 3 6 3 5 3" xfId="24399" xr:uid="{CB9903AF-D0D4-45D2-B15B-E5B2790B0519}"/>
    <cellStyle name="Comma 3 2 2 3 6 3 6" xfId="39003" xr:uid="{3B6BC5E9-3535-416D-A06B-4E9316AABEE9}"/>
    <cellStyle name="Comma 3 2 2 3 6 3 7" xfId="20749" xr:uid="{2071CEC5-921F-4BE9-826A-3CBD4F280F1D}"/>
    <cellStyle name="Comma 3 2 2 3 6 4" xfId="1765" xr:uid="{3B73F104-62B4-483A-99B1-025CD294F655}"/>
    <cellStyle name="Comma 3 2 2 3 6 4 2" xfId="16365" xr:uid="{17965BEF-011C-4974-B1FF-E70944463AD7}"/>
    <cellStyle name="Comma 3 2 2 3 6 4 2 2" xfId="52873" xr:uid="{3BE39152-1B0E-4506-BA1D-0ACD4168A2C0}"/>
    <cellStyle name="Comma 3 2 2 3 6 4 2 3" xfId="34619" xr:uid="{3B004EE6-50CF-42CC-9089-76AFA51EA394}"/>
    <cellStyle name="Comma 3 2 2 3 6 4 3" xfId="12715" xr:uid="{9B74159F-7E7B-4EA9-B893-868FF8A9EADF}"/>
    <cellStyle name="Comma 3 2 2 3 6 4 3 2" xfId="49223" xr:uid="{5B484B8D-7EDC-4B75-867F-1E3CCB26DF61}"/>
    <cellStyle name="Comma 3 2 2 3 6 4 3 3" xfId="30969" xr:uid="{E4C62C5B-6E85-45A5-8DD0-B144A0B65B7A}"/>
    <cellStyle name="Comma 3 2 2 3 6 4 4" xfId="9065" xr:uid="{EF758FD9-43E1-4553-90AA-C8216C5E57C1}"/>
    <cellStyle name="Comma 3 2 2 3 6 4 4 2" xfId="45573" xr:uid="{DBBDD510-4ADD-4FD1-AD62-3A5D9949248A}"/>
    <cellStyle name="Comma 3 2 2 3 6 4 4 3" xfId="27319" xr:uid="{E29BC834-4FC3-475B-BF01-8262D519B36E}"/>
    <cellStyle name="Comma 3 2 2 3 6 4 5" xfId="5415" xr:uid="{AEEC8BE1-8EEF-4742-9A26-8C393129EC2E}"/>
    <cellStyle name="Comma 3 2 2 3 6 4 5 2" xfId="41923" xr:uid="{C7AC6048-4FED-4CAE-9263-85381A996B62}"/>
    <cellStyle name="Comma 3 2 2 3 6 4 5 3" xfId="23669" xr:uid="{91E823BA-4CD4-418B-90F5-47A1AC6FFD26}"/>
    <cellStyle name="Comma 3 2 2 3 6 4 6" xfId="38273" xr:uid="{F16DCDE7-5583-4077-A56C-0830B9BDB830}"/>
    <cellStyle name="Comma 3 2 2 3 6 4 7" xfId="20019" xr:uid="{4B664D48-E6FE-4E41-9863-71676E5842E4}"/>
    <cellStyle name="Comma 3 2 2 3 6 5" xfId="1035" xr:uid="{26187943-476A-4317-8AA2-662A782DD4CC}"/>
    <cellStyle name="Comma 3 2 2 3 6 5 2" xfId="15635" xr:uid="{055D8BE0-2675-4AE9-BBEE-B99BDCE1033D}"/>
    <cellStyle name="Comma 3 2 2 3 6 5 2 2" xfId="52143" xr:uid="{9645303A-9C07-43D7-AEE5-108EAAA53BAE}"/>
    <cellStyle name="Comma 3 2 2 3 6 5 2 3" xfId="33889" xr:uid="{575751D6-FCD6-43E4-9E97-50E150E88E2A}"/>
    <cellStyle name="Comma 3 2 2 3 6 5 3" xfId="11985" xr:uid="{22978161-85CB-4BE2-9FD7-89C21FF77F37}"/>
    <cellStyle name="Comma 3 2 2 3 6 5 3 2" xfId="48493" xr:uid="{F4987F14-3364-498E-BC50-EC31174D465E}"/>
    <cellStyle name="Comma 3 2 2 3 6 5 3 3" xfId="30239" xr:uid="{6B766A49-B86B-400B-8F9A-1F85B6359DC2}"/>
    <cellStyle name="Comma 3 2 2 3 6 5 4" xfId="8335" xr:uid="{6C03AA1E-4698-4C8A-9373-2302B2F32EB8}"/>
    <cellStyle name="Comma 3 2 2 3 6 5 4 2" xfId="44843" xr:uid="{E3707495-CAFC-49A5-932E-DD5D19BCA3C5}"/>
    <cellStyle name="Comma 3 2 2 3 6 5 4 3" xfId="26589" xr:uid="{5A09680D-0FC4-4009-89D7-F78BDAB0C2E1}"/>
    <cellStyle name="Comma 3 2 2 3 6 5 5" xfId="4685" xr:uid="{77B267D5-4216-45AB-9673-E873A89CD25B}"/>
    <cellStyle name="Comma 3 2 2 3 6 5 5 2" xfId="41193" xr:uid="{44F0B007-9DA0-417F-BE2E-561736632321}"/>
    <cellStyle name="Comma 3 2 2 3 6 5 5 3" xfId="22939" xr:uid="{C69F1641-D4AC-4F03-B2A4-BBF2C11FB07F}"/>
    <cellStyle name="Comma 3 2 2 3 6 5 6" xfId="37543" xr:uid="{983DAD0B-0FBE-4417-A68E-387D29B58B3B}"/>
    <cellStyle name="Comma 3 2 2 3 6 5 7" xfId="19289" xr:uid="{9FE0D1C9-2B0C-4377-B58B-246ED18C4108}"/>
    <cellStyle name="Comma 3 2 2 3 6 6" xfId="14905" xr:uid="{1FC34DAB-03D6-4E63-915F-8AF9DB521C52}"/>
    <cellStyle name="Comma 3 2 2 3 6 6 2" xfId="51413" xr:uid="{791A46DD-B155-4B25-9A96-74ABA7C509AC}"/>
    <cellStyle name="Comma 3 2 2 3 6 6 3" xfId="33159" xr:uid="{732C0445-87F6-4FE4-83DE-1E906D718D87}"/>
    <cellStyle name="Comma 3 2 2 3 6 7" xfId="11255" xr:uid="{8D125631-4031-411E-A648-50A7558F545A}"/>
    <cellStyle name="Comma 3 2 2 3 6 7 2" xfId="47763" xr:uid="{4D2718FD-E639-4DAC-B7C2-FB309FE40B4C}"/>
    <cellStyle name="Comma 3 2 2 3 6 7 3" xfId="29509" xr:uid="{1E090871-A4C2-41A2-81EE-D8A1827E3FAF}"/>
    <cellStyle name="Comma 3 2 2 3 6 8" xfId="7605" xr:uid="{A1B6952A-405B-427D-BAEC-905E8CB0763F}"/>
    <cellStyle name="Comma 3 2 2 3 6 8 2" xfId="44113" xr:uid="{5F2002DA-E577-4FFB-A0C0-86905717C10D}"/>
    <cellStyle name="Comma 3 2 2 3 6 8 3" xfId="25859" xr:uid="{7708AE46-930A-47C4-82F0-DE3547569852}"/>
    <cellStyle name="Comma 3 2 2 3 6 9" xfId="3955" xr:uid="{414DCE2A-E223-4189-B862-4D684D64078A}"/>
    <cellStyle name="Comma 3 2 2 3 6 9 2" xfId="40463" xr:uid="{F970589F-8B3D-4278-A561-29B017DEEDED}"/>
    <cellStyle name="Comma 3 2 2 3 6 9 3" xfId="22209" xr:uid="{60D8CE61-8398-4DEE-BA49-DB4040BF42AE}"/>
    <cellStyle name="Comma 3 2 2 3 7" xfId="201" xr:uid="{1E49BAD3-B831-4567-8685-B5E0B4521399}"/>
    <cellStyle name="Comma 3 2 2 3 7 10" xfId="36709" xr:uid="{E9C5C535-B4E9-443A-A21E-1F5C207C22BD}"/>
    <cellStyle name="Comma 3 2 2 3 7 11" xfId="18455" xr:uid="{D8AD51CA-59A8-4C92-BCB1-2A89E7D46152}"/>
    <cellStyle name="Comma 3 2 2 3 7 2" xfId="3121" xr:uid="{CF59D770-8875-40FD-BB58-080F0704FE16}"/>
    <cellStyle name="Comma 3 2 2 3 7 2 2" xfId="17721" xr:uid="{E8B7D5CF-7484-4158-BE00-0AA2F6A02789}"/>
    <cellStyle name="Comma 3 2 2 3 7 2 2 2" xfId="54229" xr:uid="{BC0A5338-1FA6-4674-8F39-577D56CD9DD7}"/>
    <cellStyle name="Comma 3 2 2 3 7 2 2 3" xfId="35975" xr:uid="{FDBA4D5F-DC18-45B5-889F-BE21AB0A8874}"/>
    <cellStyle name="Comma 3 2 2 3 7 2 3" xfId="14071" xr:uid="{E4FD67B5-74DD-462C-AA51-2A3131B7B2CF}"/>
    <cellStyle name="Comma 3 2 2 3 7 2 3 2" xfId="50579" xr:uid="{29DB8530-51B0-4DC5-831C-36FE0B4F5409}"/>
    <cellStyle name="Comma 3 2 2 3 7 2 3 3" xfId="32325" xr:uid="{054CFEDD-44A4-4C97-9C74-78BFEB933E28}"/>
    <cellStyle name="Comma 3 2 2 3 7 2 4" xfId="10421" xr:uid="{D8608BF0-DD0D-4DCD-8A5E-676FB54EBCD7}"/>
    <cellStyle name="Comma 3 2 2 3 7 2 4 2" xfId="46929" xr:uid="{EA6791B4-6107-4A60-A55A-15B151A8526D}"/>
    <cellStyle name="Comma 3 2 2 3 7 2 4 3" xfId="28675" xr:uid="{E9410B05-0E4D-4DA9-BC8E-7EF79683C145}"/>
    <cellStyle name="Comma 3 2 2 3 7 2 5" xfId="6771" xr:uid="{101520D5-B9C6-467D-92D7-6538698AB3AB}"/>
    <cellStyle name="Comma 3 2 2 3 7 2 5 2" xfId="43279" xr:uid="{F37B9C9F-F301-4FFC-AFEA-92110343AAEC}"/>
    <cellStyle name="Comma 3 2 2 3 7 2 5 3" xfId="25025" xr:uid="{3EA911EB-CB87-4155-9D1D-A5D2C6FD36E7}"/>
    <cellStyle name="Comma 3 2 2 3 7 2 6" xfId="39629" xr:uid="{7DF880CD-F742-47EB-9B54-1FC86E338150}"/>
    <cellStyle name="Comma 3 2 2 3 7 2 7" xfId="21375" xr:uid="{C73113F7-0220-492A-AF07-9028BFFED52C}"/>
    <cellStyle name="Comma 3 2 2 3 7 3" xfId="2391" xr:uid="{459C26BC-6BFC-472F-929D-E9302545DB00}"/>
    <cellStyle name="Comma 3 2 2 3 7 3 2" xfId="16991" xr:uid="{F314FEF0-D288-4A98-81AB-6A492787B268}"/>
    <cellStyle name="Comma 3 2 2 3 7 3 2 2" xfId="53499" xr:uid="{322A22B5-17E8-4E08-846F-B65791BDFB99}"/>
    <cellStyle name="Comma 3 2 2 3 7 3 2 3" xfId="35245" xr:uid="{6E176B9F-4DB6-47E0-871E-C15732CF0322}"/>
    <cellStyle name="Comma 3 2 2 3 7 3 3" xfId="13341" xr:uid="{3176C58F-7315-4BFF-B7F5-27B21FD62B6B}"/>
    <cellStyle name="Comma 3 2 2 3 7 3 3 2" xfId="49849" xr:uid="{232C35D9-1AD1-44A3-83B7-ACE1FFAF7E9A}"/>
    <cellStyle name="Comma 3 2 2 3 7 3 3 3" xfId="31595" xr:uid="{E5157C22-30DE-47A9-A77E-D88B76C24B61}"/>
    <cellStyle name="Comma 3 2 2 3 7 3 4" xfId="9691" xr:uid="{A6DD140C-05E9-4BCC-A253-CB05E03490E7}"/>
    <cellStyle name="Comma 3 2 2 3 7 3 4 2" xfId="46199" xr:uid="{3783CA95-1C60-4ACE-A8BA-9F22565248A0}"/>
    <cellStyle name="Comma 3 2 2 3 7 3 4 3" xfId="27945" xr:uid="{A8D29DE1-F087-4BDF-9A14-A01B4ECA7DE7}"/>
    <cellStyle name="Comma 3 2 2 3 7 3 5" xfId="6041" xr:uid="{15DA0B6D-1FCF-4890-8A19-4B6FB6B324E6}"/>
    <cellStyle name="Comma 3 2 2 3 7 3 5 2" xfId="42549" xr:uid="{936700E9-6D97-4A51-A26E-E93EA6FABA59}"/>
    <cellStyle name="Comma 3 2 2 3 7 3 5 3" xfId="24295" xr:uid="{AED3EBAF-EE0C-4921-A203-500042B2455F}"/>
    <cellStyle name="Comma 3 2 2 3 7 3 6" xfId="38899" xr:uid="{64A6C0BF-18A3-4705-A894-C1DAF977C72E}"/>
    <cellStyle name="Comma 3 2 2 3 7 3 7" xfId="20645" xr:uid="{8794358C-9A3C-4EF2-9E2E-749AC543E51C}"/>
    <cellStyle name="Comma 3 2 2 3 7 4" xfId="1661" xr:uid="{29004EB4-48DC-471C-B250-58F1AF7C2363}"/>
    <cellStyle name="Comma 3 2 2 3 7 4 2" xfId="16261" xr:uid="{E0020CCC-C6CF-4CEA-9397-A78B53F8D58C}"/>
    <cellStyle name="Comma 3 2 2 3 7 4 2 2" xfId="52769" xr:uid="{AEF5778B-AA38-4C5D-93C3-884D0A8F526A}"/>
    <cellStyle name="Comma 3 2 2 3 7 4 2 3" xfId="34515" xr:uid="{F96443C0-8951-4788-9612-549D43313306}"/>
    <cellStyle name="Comma 3 2 2 3 7 4 3" xfId="12611" xr:uid="{8711FE6A-5DB4-46A4-A2B7-B01D06839F3F}"/>
    <cellStyle name="Comma 3 2 2 3 7 4 3 2" xfId="49119" xr:uid="{660B17E4-DB96-4548-A75F-749A7E1C938E}"/>
    <cellStyle name="Comma 3 2 2 3 7 4 3 3" xfId="30865" xr:uid="{9FE31A03-3DCA-4B0D-94B6-461BAADCC5E7}"/>
    <cellStyle name="Comma 3 2 2 3 7 4 4" xfId="8961" xr:uid="{B58123E6-805F-42AE-9239-E6A4E9AFF1C1}"/>
    <cellStyle name="Comma 3 2 2 3 7 4 4 2" xfId="45469" xr:uid="{47A237FD-E5F0-4421-A44E-E49EF76E1057}"/>
    <cellStyle name="Comma 3 2 2 3 7 4 4 3" xfId="27215" xr:uid="{AF082F68-3B20-4D9E-B966-DC77D9053821}"/>
    <cellStyle name="Comma 3 2 2 3 7 4 5" xfId="5311" xr:uid="{93A260DC-F833-406A-9886-8403C28D3AE1}"/>
    <cellStyle name="Comma 3 2 2 3 7 4 5 2" xfId="41819" xr:uid="{F575F618-BEA9-4C72-ACA9-DFAB03D03DC6}"/>
    <cellStyle name="Comma 3 2 2 3 7 4 5 3" xfId="23565" xr:uid="{2941B111-0B19-46FB-9119-B3A2B8CB19E9}"/>
    <cellStyle name="Comma 3 2 2 3 7 4 6" xfId="38169" xr:uid="{45603D7D-C9B7-4FCA-A849-733A006A0241}"/>
    <cellStyle name="Comma 3 2 2 3 7 4 7" xfId="19915" xr:uid="{45B30E7A-479E-4C6A-9917-BDB3F50662F9}"/>
    <cellStyle name="Comma 3 2 2 3 7 5" xfId="931" xr:uid="{D13F1B5F-C793-439E-998E-B932B3B05A58}"/>
    <cellStyle name="Comma 3 2 2 3 7 5 2" xfId="15531" xr:uid="{2FE12119-EA1F-4A72-950A-091CEDF2D002}"/>
    <cellStyle name="Comma 3 2 2 3 7 5 2 2" xfId="52039" xr:uid="{FD1777E8-FFD7-426D-BD2C-126977866902}"/>
    <cellStyle name="Comma 3 2 2 3 7 5 2 3" xfId="33785" xr:uid="{D2960546-15C1-442A-ADC0-2F2CE4143160}"/>
    <cellStyle name="Comma 3 2 2 3 7 5 3" xfId="11881" xr:uid="{555F4BDF-96A5-457D-AE0E-7D406DA1C0A9}"/>
    <cellStyle name="Comma 3 2 2 3 7 5 3 2" xfId="48389" xr:uid="{CD098F46-C1B2-4591-83C4-5429A555B592}"/>
    <cellStyle name="Comma 3 2 2 3 7 5 3 3" xfId="30135" xr:uid="{FDC90011-89D1-4976-82A0-5E68749FF0AF}"/>
    <cellStyle name="Comma 3 2 2 3 7 5 4" xfId="8231" xr:uid="{8AF5A794-CA5D-4C42-94AD-049B99D5FD81}"/>
    <cellStyle name="Comma 3 2 2 3 7 5 4 2" xfId="44739" xr:uid="{B5C7C332-594B-4CA1-A74E-1F5694A51EC7}"/>
    <cellStyle name="Comma 3 2 2 3 7 5 4 3" xfId="26485" xr:uid="{1203495C-4A9F-4895-9D48-9AE9D8F840D7}"/>
    <cellStyle name="Comma 3 2 2 3 7 5 5" xfId="4581" xr:uid="{B73DC2EF-1AE9-4821-9FED-4D2C81415957}"/>
    <cellStyle name="Comma 3 2 2 3 7 5 5 2" xfId="41089" xr:uid="{0F53679C-2F0A-4C21-83F3-56F471695BBC}"/>
    <cellStyle name="Comma 3 2 2 3 7 5 5 3" xfId="22835" xr:uid="{FBFF9095-4EED-46D4-A153-DFDBD81625B9}"/>
    <cellStyle name="Comma 3 2 2 3 7 5 6" xfId="37439" xr:uid="{F4AF406B-D15D-4F85-A0F3-75F059ECF223}"/>
    <cellStyle name="Comma 3 2 2 3 7 5 7" xfId="19185" xr:uid="{9A946858-800A-4D53-8EF0-F852C04C3A55}"/>
    <cellStyle name="Comma 3 2 2 3 7 6" xfId="14801" xr:uid="{05BE1A08-66FA-42F8-9471-0CBA79043AAB}"/>
    <cellStyle name="Comma 3 2 2 3 7 6 2" xfId="51309" xr:uid="{0B303A60-E5F7-464C-9B72-9FC0400AF624}"/>
    <cellStyle name="Comma 3 2 2 3 7 6 3" xfId="33055" xr:uid="{D026E2B1-C370-4696-9507-3C7EB537CC24}"/>
    <cellStyle name="Comma 3 2 2 3 7 7" xfId="11151" xr:uid="{73427F19-C916-4769-8697-A2A44AAE72C8}"/>
    <cellStyle name="Comma 3 2 2 3 7 7 2" xfId="47659" xr:uid="{E615EC4A-C26A-46E3-AFA6-32285D669550}"/>
    <cellStyle name="Comma 3 2 2 3 7 7 3" xfId="29405" xr:uid="{BD5EB10B-C18E-4B5F-93EF-C4EC95ED579E}"/>
    <cellStyle name="Comma 3 2 2 3 7 8" xfId="7501" xr:uid="{13A3218D-0A0A-45B6-847B-D1290CCAEFE4}"/>
    <cellStyle name="Comma 3 2 2 3 7 8 2" xfId="44009" xr:uid="{51EF3072-4A48-4BC8-94BB-C038D69F7AAB}"/>
    <cellStyle name="Comma 3 2 2 3 7 8 3" xfId="25755" xr:uid="{A965A0CB-5FAC-48D5-8247-38FCE57F608D}"/>
    <cellStyle name="Comma 3 2 2 3 7 9" xfId="3851" xr:uid="{F17BA97D-73F8-401F-A7B7-E55E4E794566}"/>
    <cellStyle name="Comma 3 2 2 3 7 9 2" xfId="40359" xr:uid="{2EC9E1F7-424A-4312-99F8-9AA83EF3CCD7}"/>
    <cellStyle name="Comma 3 2 2 3 7 9 3" xfId="22105" xr:uid="{042E4F39-FC79-4FEB-A04C-8FA5B857E27E}"/>
    <cellStyle name="Comma 3 2 2 3 8" xfId="3017" xr:uid="{7BBBA55D-E08C-46E3-98A4-873D88815522}"/>
    <cellStyle name="Comma 3 2 2 3 8 2" xfId="17617" xr:uid="{B8A1C41C-9627-4C87-B7DE-D1B5C3A68CAD}"/>
    <cellStyle name="Comma 3 2 2 3 8 2 2" xfId="54125" xr:uid="{AC28C76C-A712-4F7F-B525-CE708B0D34DF}"/>
    <cellStyle name="Comma 3 2 2 3 8 2 3" xfId="35871" xr:uid="{E4F9A07E-385D-4091-AF09-6798CBF60EC7}"/>
    <cellStyle name="Comma 3 2 2 3 8 3" xfId="13967" xr:uid="{E490E0E3-49CB-4100-9517-DC79B5F2CEF4}"/>
    <cellStyle name="Comma 3 2 2 3 8 3 2" xfId="50475" xr:uid="{229F4E78-4CEA-4B41-A9E6-2AFCCE9453D0}"/>
    <cellStyle name="Comma 3 2 2 3 8 3 3" xfId="32221" xr:uid="{09B42B21-0605-4CBC-8DB2-6BF0DF1139E8}"/>
    <cellStyle name="Comma 3 2 2 3 8 4" xfId="10317" xr:uid="{68C68D18-1405-4033-9D5B-5FF1D78EFCF5}"/>
    <cellStyle name="Comma 3 2 2 3 8 4 2" xfId="46825" xr:uid="{28871333-26C1-4592-AD78-B225612D19C5}"/>
    <cellStyle name="Comma 3 2 2 3 8 4 3" xfId="28571" xr:uid="{DF1D9598-B787-4183-9587-E6DA9901C10D}"/>
    <cellStyle name="Comma 3 2 2 3 8 5" xfId="6667" xr:uid="{8E367624-162E-4839-8DE3-19EDCD0D6BE3}"/>
    <cellStyle name="Comma 3 2 2 3 8 5 2" xfId="43175" xr:uid="{AC564A96-8EFB-48FD-86A0-59144CE13650}"/>
    <cellStyle name="Comma 3 2 2 3 8 5 3" xfId="24921" xr:uid="{F95AEE19-26E9-4C3B-9F0E-5B2FD81E00A6}"/>
    <cellStyle name="Comma 3 2 2 3 8 6" xfId="39525" xr:uid="{D8162961-AF33-4C02-B368-EC23E389A4B7}"/>
    <cellStyle name="Comma 3 2 2 3 8 7" xfId="21271" xr:uid="{09F801E4-6E66-41AB-95F0-AAB350D7FB81}"/>
    <cellStyle name="Comma 3 2 2 3 9" xfId="2287" xr:uid="{27C85A1F-9C9E-478C-B91F-BB074596CCFB}"/>
    <cellStyle name="Comma 3 2 2 3 9 2" xfId="16887" xr:uid="{EB349741-A1BE-495A-819C-7C24BC477508}"/>
    <cellStyle name="Comma 3 2 2 3 9 2 2" xfId="53395" xr:uid="{7C9C7928-D788-48F9-B42F-BA4F2DBEB677}"/>
    <cellStyle name="Comma 3 2 2 3 9 2 3" xfId="35141" xr:uid="{A9E3EE42-D1D1-4051-8A1B-66A2445A9FC6}"/>
    <cellStyle name="Comma 3 2 2 3 9 3" xfId="13237" xr:uid="{E38C1322-60C4-4A40-9422-228DAEF6F430}"/>
    <cellStyle name="Comma 3 2 2 3 9 3 2" xfId="49745" xr:uid="{9B00FDA4-F6FF-4A21-ABAB-FEE6DF7E94FD}"/>
    <cellStyle name="Comma 3 2 2 3 9 3 3" xfId="31491" xr:uid="{2C4D81EC-4933-4924-AC4F-7C5901580529}"/>
    <cellStyle name="Comma 3 2 2 3 9 4" xfId="9587" xr:uid="{C3693D97-FB3F-4FFF-821A-BAD13247D740}"/>
    <cellStyle name="Comma 3 2 2 3 9 4 2" xfId="46095" xr:uid="{A1B19944-6ACF-4F39-984A-59C82BA9AA1C}"/>
    <cellStyle name="Comma 3 2 2 3 9 4 3" xfId="27841" xr:uid="{0936FA25-380A-4315-B92A-47F096731066}"/>
    <cellStyle name="Comma 3 2 2 3 9 5" xfId="5937" xr:uid="{44E33969-7056-46D1-A559-5117E2DD3132}"/>
    <cellStyle name="Comma 3 2 2 3 9 5 2" xfId="42445" xr:uid="{57B0EA37-E221-4678-91A4-1407E5283EE0}"/>
    <cellStyle name="Comma 3 2 2 3 9 5 3" xfId="24191" xr:uid="{7F032766-4E93-4BB1-9944-A2CF59C56624}"/>
    <cellStyle name="Comma 3 2 2 3 9 6" xfId="38795" xr:uid="{C1F8B66F-88A9-4F23-8EDE-00F5E5411CDE}"/>
    <cellStyle name="Comma 3 2 2 3 9 7" xfId="20541" xr:uid="{6DE7F01A-AF29-4312-94C7-E239EF5ADC06}"/>
    <cellStyle name="Comma 3 2 2 4" xfId="59" xr:uid="{DA3B4002-3AF1-420B-8CC2-9E5B7820D853}"/>
    <cellStyle name="Comma 3 2 2 4 10" xfId="1525" xr:uid="{C1A5815F-BC5F-4211-B1B8-D50F386D0DC2}"/>
    <cellStyle name="Comma 3 2 2 4 10 2" xfId="16125" xr:uid="{CF325E45-5894-445B-9D0B-CE7650904AAA}"/>
    <cellStyle name="Comma 3 2 2 4 10 2 2" xfId="52633" xr:uid="{B1DF43F5-6575-42D2-8EAE-22D86D5397B9}"/>
    <cellStyle name="Comma 3 2 2 4 10 2 3" xfId="34379" xr:uid="{D76AEB67-4129-4E71-A514-4B5C3CCE5756}"/>
    <cellStyle name="Comma 3 2 2 4 10 3" xfId="12475" xr:uid="{FC805799-237D-43B4-B72F-A5A9C8A6B1E7}"/>
    <cellStyle name="Comma 3 2 2 4 10 3 2" xfId="48983" xr:uid="{8CC56355-39E4-4263-98ED-BA890F1C53C3}"/>
    <cellStyle name="Comma 3 2 2 4 10 3 3" xfId="30729" xr:uid="{6EF3E586-760A-441C-AA2E-4F9509C53E7F}"/>
    <cellStyle name="Comma 3 2 2 4 10 4" xfId="8825" xr:uid="{D1D89773-9167-49B1-80C3-16B108897BF0}"/>
    <cellStyle name="Comma 3 2 2 4 10 4 2" xfId="45333" xr:uid="{3C6C1E82-C78A-4E4A-8BB8-EECABF696A79}"/>
    <cellStyle name="Comma 3 2 2 4 10 4 3" xfId="27079" xr:uid="{FAB8026F-B172-446D-B315-3AB6AD9F9089}"/>
    <cellStyle name="Comma 3 2 2 4 10 5" xfId="5175" xr:uid="{8520788C-8495-4615-AF53-5B3CDC9A3D27}"/>
    <cellStyle name="Comma 3 2 2 4 10 5 2" xfId="41683" xr:uid="{D7AFE197-CA8A-40DC-9060-6B15ADD4388A}"/>
    <cellStyle name="Comma 3 2 2 4 10 5 3" xfId="23429" xr:uid="{F6B67D70-87F4-46D4-A7A9-4E77FEFC1CDE}"/>
    <cellStyle name="Comma 3 2 2 4 10 6" xfId="38033" xr:uid="{B66CDBF1-4E77-414B-BDD1-641336CF0E59}"/>
    <cellStyle name="Comma 3 2 2 4 10 7" xfId="19779" xr:uid="{CB2DB79F-FF51-4842-BAE5-5545BBB72B80}"/>
    <cellStyle name="Comma 3 2 2 4 11" xfId="795" xr:uid="{6BCF3D00-4833-448F-8C8E-4DAE88D12D6C}"/>
    <cellStyle name="Comma 3 2 2 4 11 2" xfId="15395" xr:uid="{9CD08633-511F-4533-A437-D15506C5290C}"/>
    <cellStyle name="Comma 3 2 2 4 11 2 2" xfId="51903" xr:uid="{FC4D7CE1-0C61-4CB4-9543-70B5755C1A14}"/>
    <cellStyle name="Comma 3 2 2 4 11 2 3" xfId="33649" xr:uid="{E3E3B5B9-3195-4CA4-8143-24BC5C7BF5E4}"/>
    <cellStyle name="Comma 3 2 2 4 11 3" xfId="11745" xr:uid="{D0579F1B-15E2-4AD2-86E2-F7157FD3A608}"/>
    <cellStyle name="Comma 3 2 2 4 11 3 2" xfId="48253" xr:uid="{87784258-4880-4E1F-B6B9-433EA206B295}"/>
    <cellStyle name="Comma 3 2 2 4 11 3 3" xfId="29999" xr:uid="{8ECE4BDB-C558-41F0-8A02-1ED4DA3B9C64}"/>
    <cellStyle name="Comma 3 2 2 4 11 4" xfId="8095" xr:uid="{8A4BA9F7-2103-4900-89EB-FE1C4538E5D9}"/>
    <cellStyle name="Comma 3 2 2 4 11 4 2" xfId="44603" xr:uid="{4A61EFAC-0D94-4746-A711-B7DA8B6651DE}"/>
    <cellStyle name="Comma 3 2 2 4 11 4 3" xfId="26349" xr:uid="{3CE576E4-405E-4D09-A422-0E3FE7495446}"/>
    <cellStyle name="Comma 3 2 2 4 11 5" xfId="4445" xr:uid="{EA7353C2-1646-477B-932D-21B1784837DF}"/>
    <cellStyle name="Comma 3 2 2 4 11 5 2" xfId="40953" xr:uid="{BDE94C5B-A699-4906-8E0F-B8FC4ADB2566}"/>
    <cellStyle name="Comma 3 2 2 4 11 5 3" xfId="22699" xr:uid="{1349D8D8-523C-4A63-9F4C-0C7D6C9F91B5}"/>
    <cellStyle name="Comma 3 2 2 4 11 6" xfId="37303" xr:uid="{5BEA2006-E156-450A-BF21-C5160C1B9F1A}"/>
    <cellStyle name="Comma 3 2 2 4 11 7" xfId="19049" xr:uid="{F724754B-452A-4399-A4AD-F7276EC2777F}"/>
    <cellStyle name="Comma 3 2 2 4 12" xfId="14665" xr:uid="{EFD0A904-E7F1-4004-B95F-3511D78974AA}"/>
    <cellStyle name="Comma 3 2 2 4 12 2" xfId="51173" xr:uid="{AD92D66D-1BEA-4A68-BA2C-7B9D853BAEFC}"/>
    <cellStyle name="Comma 3 2 2 4 12 3" xfId="32919" xr:uid="{E23F46B9-DA3E-4781-8B04-D1A5EE2A3AC3}"/>
    <cellStyle name="Comma 3 2 2 4 13" xfId="11015" xr:uid="{A6228D81-9857-48F1-9617-E94832A59619}"/>
    <cellStyle name="Comma 3 2 2 4 13 2" xfId="47523" xr:uid="{DF85898D-4918-4DC2-BA81-8469FAB5642D}"/>
    <cellStyle name="Comma 3 2 2 4 13 3" xfId="29269" xr:uid="{6403CBDB-B593-4463-887C-A8B06D63E7B9}"/>
    <cellStyle name="Comma 3 2 2 4 14" xfId="7365" xr:uid="{6057445E-AACF-4AF7-B621-8845B0775F92}"/>
    <cellStyle name="Comma 3 2 2 4 14 2" xfId="43873" xr:uid="{045141E8-F575-446B-88E0-ADD1C6C081CE}"/>
    <cellStyle name="Comma 3 2 2 4 14 3" xfId="25619" xr:uid="{60ADB6E4-1047-428B-9B46-15D8AB353EEF}"/>
    <cellStyle name="Comma 3 2 2 4 15" xfId="3715" xr:uid="{BF18A8CB-CC6F-4828-A2D2-BC36C426EED5}"/>
    <cellStyle name="Comma 3 2 2 4 15 2" xfId="40223" xr:uid="{0982F10B-670A-4AD9-8EEA-C06DEC52088E}"/>
    <cellStyle name="Comma 3 2 2 4 15 3" xfId="21969" xr:uid="{EF7CE5A3-8088-47A7-868D-9E349C3B8881}"/>
    <cellStyle name="Comma 3 2 2 4 16" xfId="36573" xr:uid="{F4C66299-EA54-402C-9203-A93B3CC07C90}"/>
    <cellStyle name="Comma 3 2 2 4 17" xfId="18319" xr:uid="{91E1C5E8-4684-42B5-9BC9-ED2A9D7802CD}"/>
    <cellStyle name="Comma 3 2 2 4 2" xfId="689" xr:uid="{EDCAB46E-36DF-4F75-B63C-BF1668C7EDB7}"/>
    <cellStyle name="Comma 3 2 2 4 2 10" xfId="37197" xr:uid="{C18A72C6-355C-471C-A0AC-5DA860B04DBF}"/>
    <cellStyle name="Comma 3 2 2 4 2 11" xfId="18943" xr:uid="{21994D01-789C-4D22-97CC-61C150408929}"/>
    <cellStyle name="Comma 3 2 2 4 2 2" xfId="3609" xr:uid="{DEFC486D-ED02-42A0-9CBF-7FE45D6C4922}"/>
    <cellStyle name="Comma 3 2 2 4 2 2 2" xfId="18209" xr:uid="{BEC11228-2FD1-44DF-A674-A857328F5444}"/>
    <cellStyle name="Comma 3 2 2 4 2 2 2 2" xfId="54717" xr:uid="{4456E12E-0279-40F5-98E9-4E87A7837979}"/>
    <cellStyle name="Comma 3 2 2 4 2 2 2 3" xfId="36463" xr:uid="{F85348C2-E546-476F-8C47-8426479BFB44}"/>
    <cellStyle name="Comma 3 2 2 4 2 2 3" xfId="14559" xr:uid="{F3ECA860-DE75-4223-ACF0-F9FA97A86F38}"/>
    <cellStyle name="Comma 3 2 2 4 2 2 3 2" xfId="51067" xr:uid="{92DDF5E5-33B8-46CF-BD14-3A6F3B2BA4E6}"/>
    <cellStyle name="Comma 3 2 2 4 2 2 3 3" xfId="32813" xr:uid="{02C298AD-091E-44E8-8CA8-1F56FD2876BA}"/>
    <cellStyle name="Comma 3 2 2 4 2 2 4" xfId="10909" xr:uid="{E0E1033B-D054-4A35-952B-A82A8CC23EB7}"/>
    <cellStyle name="Comma 3 2 2 4 2 2 4 2" xfId="47417" xr:uid="{30F4A3E7-8EDB-4C8D-81E9-3F1214F041A2}"/>
    <cellStyle name="Comma 3 2 2 4 2 2 4 3" xfId="29163" xr:uid="{170FCC31-D883-45E3-B061-9CB34E19DFFD}"/>
    <cellStyle name="Comma 3 2 2 4 2 2 5" xfId="7259" xr:uid="{369B0402-A9EB-45CC-9F10-0C40DB7EEB17}"/>
    <cellStyle name="Comma 3 2 2 4 2 2 5 2" xfId="43767" xr:uid="{6740F391-8727-45DC-B831-5AC92F005F49}"/>
    <cellStyle name="Comma 3 2 2 4 2 2 5 3" xfId="25513" xr:uid="{52947D11-35A3-4EED-9CA6-70B5F01278CF}"/>
    <cellStyle name="Comma 3 2 2 4 2 2 6" xfId="40117" xr:uid="{8618C458-EF26-4857-905C-723C7B4FB5B6}"/>
    <cellStyle name="Comma 3 2 2 4 2 2 7" xfId="21863" xr:uid="{3DF3FAF3-F45A-4CFF-8366-6FAF3CB729BD}"/>
    <cellStyle name="Comma 3 2 2 4 2 3" xfId="2879" xr:uid="{EAA13A86-2C10-4824-A4B4-B9CB70B68E57}"/>
    <cellStyle name="Comma 3 2 2 4 2 3 2" xfId="17479" xr:uid="{AD3515A1-162F-4E58-9E75-AF60EAB91C09}"/>
    <cellStyle name="Comma 3 2 2 4 2 3 2 2" xfId="53987" xr:uid="{177DB922-AC5F-495A-9018-24FB3AA87E74}"/>
    <cellStyle name="Comma 3 2 2 4 2 3 2 3" xfId="35733" xr:uid="{F4639CD3-E7B7-4B9C-9A75-70DD38A9EF17}"/>
    <cellStyle name="Comma 3 2 2 4 2 3 3" xfId="13829" xr:uid="{28871500-F690-4ECD-8587-5FDC54347ECE}"/>
    <cellStyle name="Comma 3 2 2 4 2 3 3 2" xfId="50337" xr:uid="{50709AB3-483E-4249-9ADC-8DEAF2C7A77E}"/>
    <cellStyle name="Comma 3 2 2 4 2 3 3 3" xfId="32083" xr:uid="{533C03AF-C39D-4C61-BC23-7EA54C16DF53}"/>
    <cellStyle name="Comma 3 2 2 4 2 3 4" xfId="10179" xr:uid="{2EC85049-2371-4488-BEA9-15B349867626}"/>
    <cellStyle name="Comma 3 2 2 4 2 3 4 2" xfId="46687" xr:uid="{37160322-F9C0-4A3E-B8F1-FE7EFA2AD5BD}"/>
    <cellStyle name="Comma 3 2 2 4 2 3 4 3" xfId="28433" xr:uid="{E4DDA719-A86D-4BFF-93CD-62EA095E3494}"/>
    <cellStyle name="Comma 3 2 2 4 2 3 5" xfId="6529" xr:uid="{33F50FF2-ED85-42EF-A9A8-C3C9E3E017A1}"/>
    <cellStyle name="Comma 3 2 2 4 2 3 5 2" xfId="43037" xr:uid="{FCE0992F-DE84-4F00-BD3D-F75CFD907752}"/>
    <cellStyle name="Comma 3 2 2 4 2 3 5 3" xfId="24783" xr:uid="{2D3A834B-7D5B-4FEA-BEF3-9AC44A6BE065}"/>
    <cellStyle name="Comma 3 2 2 4 2 3 6" xfId="39387" xr:uid="{669EB55A-557A-4901-9BF2-FD5A5DA7F6EE}"/>
    <cellStyle name="Comma 3 2 2 4 2 3 7" xfId="21133" xr:uid="{B6636F24-2A0D-4FC8-925A-CFE43A1C1EF4}"/>
    <cellStyle name="Comma 3 2 2 4 2 4" xfId="2149" xr:uid="{F5356595-A014-4A7A-85A9-01D96C87C061}"/>
    <cellStyle name="Comma 3 2 2 4 2 4 2" xfId="16749" xr:uid="{72F2A90B-AF48-438A-B858-E7382A8F9589}"/>
    <cellStyle name="Comma 3 2 2 4 2 4 2 2" xfId="53257" xr:uid="{DAC9DE83-21BA-4FDB-8896-3004D30D3020}"/>
    <cellStyle name="Comma 3 2 2 4 2 4 2 3" xfId="35003" xr:uid="{8C3236E9-F868-405B-B857-1A2C80E59FB1}"/>
    <cellStyle name="Comma 3 2 2 4 2 4 3" xfId="13099" xr:uid="{1D4B957D-2098-456C-9A94-B67FD3417465}"/>
    <cellStyle name="Comma 3 2 2 4 2 4 3 2" xfId="49607" xr:uid="{2478D21E-9DD8-4344-9DEF-440706B15EF1}"/>
    <cellStyle name="Comma 3 2 2 4 2 4 3 3" xfId="31353" xr:uid="{132CEB8C-65AD-497F-8805-3BCF2CC42580}"/>
    <cellStyle name="Comma 3 2 2 4 2 4 4" xfId="9449" xr:uid="{91155131-B41A-44C1-A2FF-501497F5851D}"/>
    <cellStyle name="Comma 3 2 2 4 2 4 4 2" xfId="45957" xr:uid="{42884A67-E800-45BD-954B-E58FC43DB71D}"/>
    <cellStyle name="Comma 3 2 2 4 2 4 4 3" xfId="27703" xr:uid="{FFED2ABB-FA88-457F-A7A6-4BFEE15CCA62}"/>
    <cellStyle name="Comma 3 2 2 4 2 4 5" xfId="5799" xr:uid="{DF60566E-BA37-4013-B4D1-3BB5FBFC2810}"/>
    <cellStyle name="Comma 3 2 2 4 2 4 5 2" xfId="42307" xr:uid="{B253D698-7E6C-4FBA-BDDF-DCC5404BC284}"/>
    <cellStyle name="Comma 3 2 2 4 2 4 5 3" xfId="24053" xr:uid="{29C6C55C-8CF1-46D6-9DC9-DAB9EDB92D09}"/>
    <cellStyle name="Comma 3 2 2 4 2 4 6" xfId="38657" xr:uid="{A4F291B0-2E20-45E3-BC9D-279EDAB66216}"/>
    <cellStyle name="Comma 3 2 2 4 2 4 7" xfId="20403" xr:uid="{577080A7-4881-4447-8BB7-46A74F4C6CA9}"/>
    <cellStyle name="Comma 3 2 2 4 2 5" xfId="1419" xr:uid="{3843B1CB-3057-4AF0-B7DE-FA82AB7106A1}"/>
    <cellStyle name="Comma 3 2 2 4 2 5 2" xfId="16019" xr:uid="{14AC7C5C-A29C-412D-8CBB-98726C4133E9}"/>
    <cellStyle name="Comma 3 2 2 4 2 5 2 2" xfId="52527" xr:uid="{263D5A00-112D-466A-8F41-F3C989F9EE9B}"/>
    <cellStyle name="Comma 3 2 2 4 2 5 2 3" xfId="34273" xr:uid="{7EFDF996-D32C-4585-B70E-0ED3B5A34F45}"/>
    <cellStyle name="Comma 3 2 2 4 2 5 3" xfId="12369" xr:uid="{2458F303-6F28-4299-B8EF-F3DC16B19E89}"/>
    <cellStyle name="Comma 3 2 2 4 2 5 3 2" xfId="48877" xr:uid="{66D8BF2F-000A-4835-99D0-A1E8078605B5}"/>
    <cellStyle name="Comma 3 2 2 4 2 5 3 3" xfId="30623" xr:uid="{FB09964F-5178-405D-AF75-E17D1655179A}"/>
    <cellStyle name="Comma 3 2 2 4 2 5 4" xfId="8719" xr:uid="{69D70BDE-52D5-4684-BD46-0E4A68516712}"/>
    <cellStyle name="Comma 3 2 2 4 2 5 4 2" xfId="45227" xr:uid="{0B25F5DC-353A-4A7E-9AB7-E01DE1EE7255}"/>
    <cellStyle name="Comma 3 2 2 4 2 5 4 3" xfId="26973" xr:uid="{18A34A72-3BD0-4CAA-A0A3-1204DD643D8F}"/>
    <cellStyle name="Comma 3 2 2 4 2 5 5" xfId="5069" xr:uid="{910BB676-33DB-4175-A398-71363A931307}"/>
    <cellStyle name="Comma 3 2 2 4 2 5 5 2" xfId="41577" xr:uid="{B89711BF-60D4-48A3-8F1E-AFEE05CE057B}"/>
    <cellStyle name="Comma 3 2 2 4 2 5 5 3" xfId="23323" xr:uid="{BCC47BCB-528F-4F33-882C-F9A6A730814F}"/>
    <cellStyle name="Comma 3 2 2 4 2 5 6" xfId="37927" xr:uid="{8286951E-364A-43A8-BB34-698D68BF92E4}"/>
    <cellStyle name="Comma 3 2 2 4 2 5 7" xfId="19673" xr:uid="{47FC0163-095C-43B3-929B-5691F215D8FD}"/>
    <cellStyle name="Comma 3 2 2 4 2 6" xfId="15289" xr:uid="{BF53B48C-FC2A-4BA2-993E-BF1E0C1E6309}"/>
    <cellStyle name="Comma 3 2 2 4 2 6 2" xfId="51797" xr:uid="{A7E973EF-8FA5-400F-AE0C-1E1438601FBC}"/>
    <cellStyle name="Comma 3 2 2 4 2 6 3" xfId="33543" xr:uid="{33CAF7ED-DA87-4C58-9813-13F1F38FEAF6}"/>
    <cellStyle name="Comma 3 2 2 4 2 7" xfId="11639" xr:uid="{3266A9D7-6835-4D47-918C-E3533A32C7EA}"/>
    <cellStyle name="Comma 3 2 2 4 2 7 2" xfId="48147" xr:uid="{36259A05-252B-4D2B-BBAC-BEEB328057A0}"/>
    <cellStyle name="Comma 3 2 2 4 2 7 3" xfId="29893" xr:uid="{80749838-63D8-4821-899C-66A106138EAC}"/>
    <cellStyle name="Comma 3 2 2 4 2 8" xfId="7989" xr:uid="{0CE390B9-3733-4773-8D56-2DDE9CAAA731}"/>
    <cellStyle name="Comma 3 2 2 4 2 8 2" xfId="44497" xr:uid="{0F8BD95E-DF2A-4035-B150-06D740FA1F9F}"/>
    <cellStyle name="Comma 3 2 2 4 2 8 3" xfId="26243" xr:uid="{088C12C9-01DB-4A98-8AC7-87011C153EC1}"/>
    <cellStyle name="Comma 3 2 2 4 2 9" xfId="4339" xr:uid="{D94E7367-8576-4170-9D5C-715C97C6D459}"/>
    <cellStyle name="Comma 3 2 2 4 2 9 2" xfId="40847" xr:uid="{C087C788-0C3D-486C-B531-74B4C1A1435D}"/>
    <cellStyle name="Comma 3 2 2 4 2 9 3" xfId="22593" xr:uid="{E37537DF-CD5E-45A4-BA16-C95AAB86BF51}"/>
    <cellStyle name="Comma 3 2 2 4 3" xfId="585" xr:uid="{C699EC04-F34D-4B59-BED1-7EAFA82EC0B0}"/>
    <cellStyle name="Comma 3 2 2 4 3 10" xfId="37093" xr:uid="{D0C00123-CE3F-49E3-84E8-6661C0B9EACD}"/>
    <cellStyle name="Comma 3 2 2 4 3 11" xfId="18839" xr:uid="{40A81F6D-FFC7-456E-A410-2CCE0D36BEA0}"/>
    <cellStyle name="Comma 3 2 2 4 3 2" xfId="3505" xr:uid="{6DA7545B-F520-40DE-9A8A-E7C5CC0FCB07}"/>
    <cellStyle name="Comma 3 2 2 4 3 2 2" xfId="18105" xr:uid="{658BD85D-6B1A-44EE-998F-5A7DDEA30B34}"/>
    <cellStyle name="Comma 3 2 2 4 3 2 2 2" xfId="54613" xr:uid="{056AB14D-F894-4842-AA5A-92C32B3F355D}"/>
    <cellStyle name="Comma 3 2 2 4 3 2 2 3" xfId="36359" xr:uid="{3FC49AE1-7427-4818-A75B-82F5BA1AD103}"/>
    <cellStyle name="Comma 3 2 2 4 3 2 3" xfId="14455" xr:uid="{93B9D12C-346A-4BDE-988C-0D127120F391}"/>
    <cellStyle name="Comma 3 2 2 4 3 2 3 2" xfId="50963" xr:uid="{6A70C095-FF7D-4B15-9FE9-6E60110B5E60}"/>
    <cellStyle name="Comma 3 2 2 4 3 2 3 3" xfId="32709" xr:uid="{494121D5-1B72-42CD-90B7-BF4F64B6BCD7}"/>
    <cellStyle name="Comma 3 2 2 4 3 2 4" xfId="10805" xr:uid="{F858AD80-B105-4B6D-9A81-A43893A8C91B}"/>
    <cellStyle name="Comma 3 2 2 4 3 2 4 2" xfId="47313" xr:uid="{D8019DFA-B95E-4D40-9E27-2AB02769178B}"/>
    <cellStyle name="Comma 3 2 2 4 3 2 4 3" xfId="29059" xr:uid="{05C3874C-4BE8-46BD-9B5D-7D2F0062C123}"/>
    <cellStyle name="Comma 3 2 2 4 3 2 5" xfId="7155" xr:uid="{E0F90C3E-72A3-4940-96FA-CC7E88C8ADCA}"/>
    <cellStyle name="Comma 3 2 2 4 3 2 5 2" xfId="43663" xr:uid="{A569B5D7-F21F-4B93-B0E9-20AA32EF9A26}"/>
    <cellStyle name="Comma 3 2 2 4 3 2 5 3" xfId="25409" xr:uid="{B5F0A0B9-7119-4990-AA7C-D3CA2A27888C}"/>
    <cellStyle name="Comma 3 2 2 4 3 2 6" xfId="40013" xr:uid="{E00AEC46-DF0C-4EAE-816B-8F99522CAB99}"/>
    <cellStyle name="Comma 3 2 2 4 3 2 7" xfId="21759" xr:uid="{592B899A-5BEB-4C53-A8D3-A81C81E91324}"/>
    <cellStyle name="Comma 3 2 2 4 3 3" xfId="2775" xr:uid="{77762A23-62E7-4FF0-ABB3-49ECDF4E7A86}"/>
    <cellStyle name="Comma 3 2 2 4 3 3 2" xfId="17375" xr:uid="{FD634F0D-2DB0-4A29-A928-2757C67C1708}"/>
    <cellStyle name="Comma 3 2 2 4 3 3 2 2" xfId="53883" xr:uid="{F03372E5-BF92-4560-8114-E22BEA3E6AB1}"/>
    <cellStyle name="Comma 3 2 2 4 3 3 2 3" xfId="35629" xr:uid="{F2CCD09A-9EF1-4625-992A-4F11FE57B01F}"/>
    <cellStyle name="Comma 3 2 2 4 3 3 3" xfId="13725" xr:uid="{4673B2E3-1F21-48CF-95E8-5F02F39308CA}"/>
    <cellStyle name="Comma 3 2 2 4 3 3 3 2" xfId="50233" xr:uid="{13A906F3-7573-4C45-BC9E-70FB7DD254C7}"/>
    <cellStyle name="Comma 3 2 2 4 3 3 3 3" xfId="31979" xr:uid="{E6FCB849-3CEE-4C18-9E3B-A08A37DA2144}"/>
    <cellStyle name="Comma 3 2 2 4 3 3 4" xfId="10075" xr:uid="{AA13A739-7DF8-4DDA-8279-86FCB30DB127}"/>
    <cellStyle name="Comma 3 2 2 4 3 3 4 2" xfId="46583" xr:uid="{DB5F7860-B243-42F8-8529-44A9EAC2693C}"/>
    <cellStyle name="Comma 3 2 2 4 3 3 4 3" xfId="28329" xr:uid="{22409E2E-F55B-4771-91BC-DCF5A432569C}"/>
    <cellStyle name="Comma 3 2 2 4 3 3 5" xfId="6425" xr:uid="{D5316F01-F427-42EF-AC75-2F81101869F4}"/>
    <cellStyle name="Comma 3 2 2 4 3 3 5 2" xfId="42933" xr:uid="{C77BECD4-B587-4C99-BC49-886065EFCCC6}"/>
    <cellStyle name="Comma 3 2 2 4 3 3 5 3" xfId="24679" xr:uid="{7C667DF7-B41C-4B0B-8C4B-620800BEDEB9}"/>
    <cellStyle name="Comma 3 2 2 4 3 3 6" xfId="39283" xr:uid="{B9D3F91B-48A3-4C68-9CDA-F8F82BC48B6C}"/>
    <cellStyle name="Comma 3 2 2 4 3 3 7" xfId="21029" xr:uid="{A9AB6EB7-AEF0-4984-8637-59C6D2A99BC3}"/>
    <cellStyle name="Comma 3 2 2 4 3 4" xfId="2045" xr:uid="{94673F6A-AA5E-457D-A502-FD776F453347}"/>
    <cellStyle name="Comma 3 2 2 4 3 4 2" xfId="16645" xr:uid="{829E74F1-C346-4804-8D91-E2C0E6BB0623}"/>
    <cellStyle name="Comma 3 2 2 4 3 4 2 2" xfId="53153" xr:uid="{4D45D290-24F6-4862-AE81-454DEDE04E75}"/>
    <cellStyle name="Comma 3 2 2 4 3 4 2 3" xfId="34899" xr:uid="{92D0F3FE-DA1A-45D4-9DD9-7214E84236A8}"/>
    <cellStyle name="Comma 3 2 2 4 3 4 3" xfId="12995" xr:uid="{531FD2A3-73FC-427C-9FED-528E9AB9382A}"/>
    <cellStyle name="Comma 3 2 2 4 3 4 3 2" xfId="49503" xr:uid="{D287C804-8818-4AB2-BC6E-B283777D0446}"/>
    <cellStyle name="Comma 3 2 2 4 3 4 3 3" xfId="31249" xr:uid="{B02762CA-EE33-4DD8-BE4D-CE839D1935D5}"/>
    <cellStyle name="Comma 3 2 2 4 3 4 4" xfId="9345" xr:uid="{05737617-FF18-4584-AA67-0022D9A8F13D}"/>
    <cellStyle name="Comma 3 2 2 4 3 4 4 2" xfId="45853" xr:uid="{5A9CC3DE-8DD6-4E9B-BFF8-B2E9DFA88B10}"/>
    <cellStyle name="Comma 3 2 2 4 3 4 4 3" xfId="27599" xr:uid="{2479E821-85DF-40D6-88B5-F9AE5CFF0826}"/>
    <cellStyle name="Comma 3 2 2 4 3 4 5" xfId="5695" xr:uid="{E31A868E-4C4E-4D6F-83FD-68A6FF5BC61C}"/>
    <cellStyle name="Comma 3 2 2 4 3 4 5 2" xfId="42203" xr:uid="{E11FDC69-576B-42F8-9895-891745F79627}"/>
    <cellStyle name="Comma 3 2 2 4 3 4 5 3" xfId="23949" xr:uid="{F8973327-ECB0-441A-943D-F4DB3E309BB9}"/>
    <cellStyle name="Comma 3 2 2 4 3 4 6" xfId="38553" xr:uid="{F19FFF5A-A5BF-4079-BAF0-1B04C9C2FDD1}"/>
    <cellStyle name="Comma 3 2 2 4 3 4 7" xfId="20299" xr:uid="{0D3252DA-6857-4A0B-A8D5-357449F6880C}"/>
    <cellStyle name="Comma 3 2 2 4 3 5" xfId="1315" xr:uid="{53E53AE5-958B-49CE-BEA7-FA7750CACA4E}"/>
    <cellStyle name="Comma 3 2 2 4 3 5 2" xfId="15915" xr:uid="{70BFFF5B-D3B0-4443-A0D8-199BB14A4044}"/>
    <cellStyle name="Comma 3 2 2 4 3 5 2 2" xfId="52423" xr:uid="{EA21D056-3EB7-4323-8088-9DD4ED17483E}"/>
    <cellStyle name="Comma 3 2 2 4 3 5 2 3" xfId="34169" xr:uid="{FB191CEC-EBE9-4EF9-9BCF-A4DBCFA4062B}"/>
    <cellStyle name="Comma 3 2 2 4 3 5 3" xfId="12265" xr:uid="{4B707D2F-BA1E-4029-A38A-DADF77B32A63}"/>
    <cellStyle name="Comma 3 2 2 4 3 5 3 2" xfId="48773" xr:uid="{3AB46751-CA7F-4FA9-A869-C8B6F5A21BFA}"/>
    <cellStyle name="Comma 3 2 2 4 3 5 3 3" xfId="30519" xr:uid="{1FFBBCB0-56EA-467B-BA44-42AFB6EE41D7}"/>
    <cellStyle name="Comma 3 2 2 4 3 5 4" xfId="8615" xr:uid="{5D8304EF-893A-4878-9814-974C555A559B}"/>
    <cellStyle name="Comma 3 2 2 4 3 5 4 2" xfId="45123" xr:uid="{B865FB1A-2CB4-4EB3-9205-027DBA361493}"/>
    <cellStyle name="Comma 3 2 2 4 3 5 4 3" xfId="26869" xr:uid="{E8B2D22B-3089-4196-BEA2-D1B8D3956887}"/>
    <cellStyle name="Comma 3 2 2 4 3 5 5" xfId="4965" xr:uid="{0BC32D0E-DCF1-421F-989A-B68A52E5FD18}"/>
    <cellStyle name="Comma 3 2 2 4 3 5 5 2" xfId="41473" xr:uid="{242A5201-EBF1-4BD5-8471-B4173B4781CB}"/>
    <cellStyle name="Comma 3 2 2 4 3 5 5 3" xfId="23219" xr:uid="{E482B864-F8EE-40BE-9FE0-E1135CE8987B}"/>
    <cellStyle name="Comma 3 2 2 4 3 5 6" xfId="37823" xr:uid="{ACD0D7ED-1DE5-4E00-B24E-D3489A569A76}"/>
    <cellStyle name="Comma 3 2 2 4 3 5 7" xfId="19569" xr:uid="{8C84E37E-23CB-460F-B73E-24DD5ECDAA76}"/>
    <cellStyle name="Comma 3 2 2 4 3 6" xfId="15185" xr:uid="{F1E72C90-5990-4DCA-B579-B30E1F74B601}"/>
    <cellStyle name="Comma 3 2 2 4 3 6 2" xfId="51693" xr:uid="{5F514B31-798B-4A77-8F25-8FF04A976C8B}"/>
    <cellStyle name="Comma 3 2 2 4 3 6 3" xfId="33439" xr:uid="{5AE80F50-4FAE-43B6-9F42-9C8A40B360B4}"/>
    <cellStyle name="Comma 3 2 2 4 3 7" xfId="11535" xr:uid="{42951DAD-5F93-443E-9B46-948CDA9B795A}"/>
    <cellStyle name="Comma 3 2 2 4 3 7 2" xfId="48043" xr:uid="{876D0A36-21A4-4F14-9AC2-646E0A7E0BCA}"/>
    <cellStyle name="Comma 3 2 2 4 3 7 3" xfId="29789" xr:uid="{3E6DF309-A9D8-4963-91FA-62A131C0F552}"/>
    <cellStyle name="Comma 3 2 2 4 3 8" xfId="7885" xr:uid="{90C4D983-4AF2-42DF-81AB-9E7AA6ABD236}"/>
    <cellStyle name="Comma 3 2 2 4 3 8 2" xfId="44393" xr:uid="{45D96B09-E214-4071-9025-8A62B0210702}"/>
    <cellStyle name="Comma 3 2 2 4 3 8 3" xfId="26139" xr:uid="{2FE420B6-CED9-4BA4-BD21-211F2FA64621}"/>
    <cellStyle name="Comma 3 2 2 4 3 9" xfId="4235" xr:uid="{758E388A-B170-478A-967E-E09393037C6D}"/>
    <cellStyle name="Comma 3 2 2 4 3 9 2" xfId="40743" xr:uid="{3EC8B3C4-2451-471C-A348-46D7CB903E70}"/>
    <cellStyle name="Comma 3 2 2 4 3 9 3" xfId="22489" xr:uid="{27C219B4-43BD-4663-9BCD-6BCDAA7DED22}"/>
    <cellStyle name="Comma 3 2 2 4 4" xfId="481" xr:uid="{742D1EA7-94C6-4454-B3C8-B0A11C09627D}"/>
    <cellStyle name="Comma 3 2 2 4 4 10" xfId="36989" xr:uid="{C518EA20-2AC1-4011-9359-775B20074555}"/>
    <cellStyle name="Comma 3 2 2 4 4 11" xfId="18735" xr:uid="{08D80499-B982-47EF-A24B-73A9A3D29B8E}"/>
    <cellStyle name="Comma 3 2 2 4 4 2" xfId="3401" xr:uid="{1CA82C86-9011-44C4-A7AB-2C777AEA7E77}"/>
    <cellStyle name="Comma 3 2 2 4 4 2 2" xfId="18001" xr:uid="{B9F021FB-072E-4890-A09F-57B8DCC61CED}"/>
    <cellStyle name="Comma 3 2 2 4 4 2 2 2" xfId="54509" xr:uid="{F82D23B3-07FD-480A-B81A-7AEF847697AF}"/>
    <cellStyle name="Comma 3 2 2 4 4 2 2 3" xfId="36255" xr:uid="{19E76078-E291-4314-9AEC-6E49C2ED7E2B}"/>
    <cellStyle name="Comma 3 2 2 4 4 2 3" xfId="14351" xr:uid="{6F586A95-00C9-45B9-8EF7-1927F87E774F}"/>
    <cellStyle name="Comma 3 2 2 4 4 2 3 2" xfId="50859" xr:uid="{9D10D341-0CFD-4F3D-8F78-A609103BDCB7}"/>
    <cellStyle name="Comma 3 2 2 4 4 2 3 3" xfId="32605" xr:uid="{DD3B48FA-83C0-4CD6-9B89-5841CCAB1E26}"/>
    <cellStyle name="Comma 3 2 2 4 4 2 4" xfId="10701" xr:uid="{A6BF3D15-B5B3-4E78-B9DE-3FA70C8A41EE}"/>
    <cellStyle name="Comma 3 2 2 4 4 2 4 2" xfId="47209" xr:uid="{8F59BD5E-BD0E-47F9-B07B-FB10590944B8}"/>
    <cellStyle name="Comma 3 2 2 4 4 2 4 3" xfId="28955" xr:uid="{2BA6F738-A374-4EB9-B388-EFF49C88CAB9}"/>
    <cellStyle name="Comma 3 2 2 4 4 2 5" xfId="7051" xr:uid="{F0C47BF1-27D0-4EED-B341-5E4D70382621}"/>
    <cellStyle name="Comma 3 2 2 4 4 2 5 2" xfId="43559" xr:uid="{749151E1-6286-4442-A2AE-AEC7EF0B4810}"/>
    <cellStyle name="Comma 3 2 2 4 4 2 5 3" xfId="25305" xr:uid="{4228F74E-27BA-44F9-8FF2-5AAFC7DDC22C}"/>
    <cellStyle name="Comma 3 2 2 4 4 2 6" xfId="39909" xr:uid="{5594560C-87D4-4AC0-B9D0-07B7D6523B1D}"/>
    <cellStyle name="Comma 3 2 2 4 4 2 7" xfId="21655" xr:uid="{F424A098-EA7F-4B29-8B8C-1E8FFDF26BAF}"/>
    <cellStyle name="Comma 3 2 2 4 4 3" xfId="2671" xr:uid="{E3468399-3189-4BAC-8C01-0424C596C51D}"/>
    <cellStyle name="Comma 3 2 2 4 4 3 2" xfId="17271" xr:uid="{31CA0B14-2F0A-4F55-BB5E-CF9DE45525CE}"/>
    <cellStyle name="Comma 3 2 2 4 4 3 2 2" xfId="53779" xr:uid="{2A1D0E38-B446-45E7-BF03-85CFC828007F}"/>
    <cellStyle name="Comma 3 2 2 4 4 3 2 3" xfId="35525" xr:uid="{BE4985EB-5AEE-459E-B12E-F451505A7750}"/>
    <cellStyle name="Comma 3 2 2 4 4 3 3" xfId="13621" xr:uid="{ACC67C19-64D1-4A05-B729-23EC25A9F865}"/>
    <cellStyle name="Comma 3 2 2 4 4 3 3 2" xfId="50129" xr:uid="{9004BF31-D2FE-4422-B449-6B453DD589E5}"/>
    <cellStyle name="Comma 3 2 2 4 4 3 3 3" xfId="31875" xr:uid="{06C7C93F-981B-4AEC-9071-E0EBAFDBF5D9}"/>
    <cellStyle name="Comma 3 2 2 4 4 3 4" xfId="9971" xr:uid="{9C12EE76-0CCD-499F-AD4E-92B5961EE755}"/>
    <cellStyle name="Comma 3 2 2 4 4 3 4 2" xfId="46479" xr:uid="{95C5D037-CD9D-4ECB-832D-619F67321191}"/>
    <cellStyle name="Comma 3 2 2 4 4 3 4 3" xfId="28225" xr:uid="{144B7390-2CAB-4F8D-8238-F9FB885C63FE}"/>
    <cellStyle name="Comma 3 2 2 4 4 3 5" xfId="6321" xr:uid="{8D401126-EC71-42AB-BBDA-CC50B88C1D11}"/>
    <cellStyle name="Comma 3 2 2 4 4 3 5 2" xfId="42829" xr:uid="{2BF2D3F2-77C7-4098-ADD2-33B74F7668AE}"/>
    <cellStyle name="Comma 3 2 2 4 4 3 5 3" xfId="24575" xr:uid="{46810821-08A8-400E-B597-ED235D8CAF92}"/>
    <cellStyle name="Comma 3 2 2 4 4 3 6" xfId="39179" xr:uid="{BD3B6CDF-65D4-43D3-B00A-A0282DB598CB}"/>
    <cellStyle name="Comma 3 2 2 4 4 3 7" xfId="20925" xr:uid="{2A8E1361-EFB5-403F-BA8A-281ED968EC06}"/>
    <cellStyle name="Comma 3 2 2 4 4 4" xfId="1941" xr:uid="{96A9CE26-B3BF-4040-8897-13C95EC84182}"/>
    <cellStyle name="Comma 3 2 2 4 4 4 2" xfId="16541" xr:uid="{B37E34E4-01F2-48F8-80E0-4AD02E096913}"/>
    <cellStyle name="Comma 3 2 2 4 4 4 2 2" xfId="53049" xr:uid="{9875A693-043E-407F-AEEC-E4D7F3D0A983}"/>
    <cellStyle name="Comma 3 2 2 4 4 4 2 3" xfId="34795" xr:uid="{93C3A4DF-39D6-485D-9FCD-5A96F4FE8657}"/>
    <cellStyle name="Comma 3 2 2 4 4 4 3" xfId="12891" xr:uid="{41A5B921-5D15-4601-A3DC-EEDD0460CD58}"/>
    <cellStyle name="Comma 3 2 2 4 4 4 3 2" xfId="49399" xr:uid="{458CD627-EA17-475B-BD13-2B4524E346BD}"/>
    <cellStyle name="Comma 3 2 2 4 4 4 3 3" xfId="31145" xr:uid="{14ADDB25-D249-40CA-9094-7F3E721C7B03}"/>
    <cellStyle name="Comma 3 2 2 4 4 4 4" xfId="9241" xr:uid="{3D3A399A-52AA-4639-B2DB-F5629B63F204}"/>
    <cellStyle name="Comma 3 2 2 4 4 4 4 2" xfId="45749" xr:uid="{89A94FB2-FFBD-433F-84C3-65815AFE0517}"/>
    <cellStyle name="Comma 3 2 2 4 4 4 4 3" xfId="27495" xr:uid="{2618DD79-8FF0-443E-AC6F-5BFD35A72053}"/>
    <cellStyle name="Comma 3 2 2 4 4 4 5" xfId="5591" xr:uid="{30959681-F78B-41DE-969C-F4822D0B3EDB}"/>
    <cellStyle name="Comma 3 2 2 4 4 4 5 2" xfId="42099" xr:uid="{65AAB016-CA59-4A22-BEBC-8667741719BA}"/>
    <cellStyle name="Comma 3 2 2 4 4 4 5 3" xfId="23845" xr:uid="{7FE7EE63-E8ED-473B-B043-53AE3199EC22}"/>
    <cellStyle name="Comma 3 2 2 4 4 4 6" xfId="38449" xr:uid="{916E8092-048E-47A8-8DB7-FE8036C8CE6D}"/>
    <cellStyle name="Comma 3 2 2 4 4 4 7" xfId="20195" xr:uid="{BBD20CEF-0932-403C-A82C-BF06BEFD4AF2}"/>
    <cellStyle name="Comma 3 2 2 4 4 5" xfId="1211" xr:uid="{D38C82ED-91E0-4D25-B57E-6DBAC72A724A}"/>
    <cellStyle name="Comma 3 2 2 4 4 5 2" xfId="15811" xr:uid="{89E346EF-BC0F-478D-B555-4F11E729CB64}"/>
    <cellStyle name="Comma 3 2 2 4 4 5 2 2" xfId="52319" xr:uid="{03B5DA99-6ECD-43FF-90D1-8F87216413C3}"/>
    <cellStyle name="Comma 3 2 2 4 4 5 2 3" xfId="34065" xr:uid="{40D17FB5-3A21-48F2-8926-85C4251E2BEE}"/>
    <cellStyle name="Comma 3 2 2 4 4 5 3" xfId="12161" xr:uid="{0BCBFD31-8CDB-4944-89AF-8A1E628E6E9A}"/>
    <cellStyle name="Comma 3 2 2 4 4 5 3 2" xfId="48669" xr:uid="{0E4CF6CC-22B5-4E12-8DDD-246FECBC513D}"/>
    <cellStyle name="Comma 3 2 2 4 4 5 3 3" xfId="30415" xr:uid="{C480D862-D12E-4C42-B895-5E145CF77D3D}"/>
    <cellStyle name="Comma 3 2 2 4 4 5 4" xfId="8511" xr:uid="{73B61BF5-24AA-4713-8BF3-C18E327DDFCB}"/>
    <cellStyle name="Comma 3 2 2 4 4 5 4 2" xfId="45019" xr:uid="{AFF88309-4BFE-4D35-8382-F3D1F9C2C337}"/>
    <cellStyle name="Comma 3 2 2 4 4 5 4 3" xfId="26765" xr:uid="{36E39E20-84FA-40B4-AE64-7670658AE76F}"/>
    <cellStyle name="Comma 3 2 2 4 4 5 5" xfId="4861" xr:uid="{D58A197D-3258-4AD4-8048-74E47F6C3A43}"/>
    <cellStyle name="Comma 3 2 2 4 4 5 5 2" xfId="41369" xr:uid="{4F9C3CA6-58CA-4B6D-A49A-3D98EB9DB9E6}"/>
    <cellStyle name="Comma 3 2 2 4 4 5 5 3" xfId="23115" xr:uid="{E50207F8-F772-4130-A6D7-5C7836F1A79C}"/>
    <cellStyle name="Comma 3 2 2 4 4 5 6" xfId="37719" xr:uid="{CF7B5DD0-AB12-4135-A682-1D06C948596E}"/>
    <cellStyle name="Comma 3 2 2 4 4 5 7" xfId="19465" xr:uid="{6F7FFB8E-9A77-44EA-81DD-9735A20A32D0}"/>
    <cellStyle name="Comma 3 2 2 4 4 6" xfId="15081" xr:uid="{AC1E9BB3-40F1-4E78-95C3-592416868494}"/>
    <cellStyle name="Comma 3 2 2 4 4 6 2" xfId="51589" xr:uid="{B95F9B4C-8884-48FF-AF35-6795DE37FDE8}"/>
    <cellStyle name="Comma 3 2 2 4 4 6 3" xfId="33335" xr:uid="{B6D7F802-D994-45AD-B2CD-A2D8F45BE84C}"/>
    <cellStyle name="Comma 3 2 2 4 4 7" xfId="11431" xr:uid="{413ACDC9-A817-4983-A4D1-5B755CAFE569}"/>
    <cellStyle name="Comma 3 2 2 4 4 7 2" xfId="47939" xr:uid="{706632D2-F660-45E5-A518-CCB6A3102593}"/>
    <cellStyle name="Comma 3 2 2 4 4 7 3" xfId="29685" xr:uid="{F9FFCEF7-1CCD-4F19-AB47-CD61A51B4AE8}"/>
    <cellStyle name="Comma 3 2 2 4 4 8" xfId="7781" xr:uid="{FEFC19A7-09E3-427E-8034-A214F9C9B3BD}"/>
    <cellStyle name="Comma 3 2 2 4 4 8 2" xfId="44289" xr:uid="{8FADD2EE-0714-4B74-A854-38F4D4E1FC22}"/>
    <cellStyle name="Comma 3 2 2 4 4 8 3" xfId="26035" xr:uid="{A70F1444-D9C2-439E-B5F8-E2DBB37C505F}"/>
    <cellStyle name="Comma 3 2 2 4 4 9" xfId="4131" xr:uid="{0CDE34D3-6180-4678-99ED-71314C571710}"/>
    <cellStyle name="Comma 3 2 2 4 4 9 2" xfId="40639" xr:uid="{47DB1D9B-4EAB-4CFF-976A-81E02B45CBD7}"/>
    <cellStyle name="Comma 3 2 2 4 4 9 3" xfId="22385" xr:uid="{88A70066-E828-49F6-AB61-7D5930BBA34B}"/>
    <cellStyle name="Comma 3 2 2 4 5" xfId="377" xr:uid="{1B2AC13A-B89C-4AF0-83AE-B0CC3DF0EF4C}"/>
    <cellStyle name="Comma 3 2 2 4 5 10" xfId="36885" xr:uid="{143A0314-F486-410D-94AA-999CF10A81CC}"/>
    <cellStyle name="Comma 3 2 2 4 5 11" xfId="18631" xr:uid="{2E4D18AA-617C-42FF-B92C-2DC07C5DA39D}"/>
    <cellStyle name="Comma 3 2 2 4 5 2" xfId="3297" xr:uid="{5A798CAB-8D57-46BF-8A1C-E3EF892C0424}"/>
    <cellStyle name="Comma 3 2 2 4 5 2 2" xfId="17897" xr:uid="{32D92580-9E2A-405A-A2E4-9DE059DEEBA9}"/>
    <cellStyle name="Comma 3 2 2 4 5 2 2 2" xfId="54405" xr:uid="{01CBC3BE-E994-4355-A342-02669CA6629D}"/>
    <cellStyle name="Comma 3 2 2 4 5 2 2 3" xfId="36151" xr:uid="{8EB993B2-7431-4708-A448-89C8B9490416}"/>
    <cellStyle name="Comma 3 2 2 4 5 2 3" xfId="14247" xr:uid="{AE3F4BCF-6215-41CD-9602-E2F1DC039311}"/>
    <cellStyle name="Comma 3 2 2 4 5 2 3 2" xfId="50755" xr:uid="{92BC03CB-A8A2-4534-98DC-8354306196F9}"/>
    <cellStyle name="Comma 3 2 2 4 5 2 3 3" xfId="32501" xr:uid="{6BEE9686-5905-4260-B9BC-8E3352DA9E70}"/>
    <cellStyle name="Comma 3 2 2 4 5 2 4" xfId="10597" xr:uid="{93A43814-CAE6-4C3E-8A36-DAE69167D06A}"/>
    <cellStyle name="Comma 3 2 2 4 5 2 4 2" xfId="47105" xr:uid="{C59AC0D6-A188-4693-9128-AA180DEC8BF2}"/>
    <cellStyle name="Comma 3 2 2 4 5 2 4 3" xfId="28851" xr:uid="{D2C2CFFA-452A-4FB3-B841-45F91D013E3C}"/>
    <cellStyle name="Comma 3 2 2 4 5 2 5" xfId="6947" xr:uid="{34E517CC-7BB3-4DF6-A080-C7AA959CB27D}"/>
    <cellStyle name="Comma 3 2 2 4 5 2 5 2" xfId="43455" xr:uid="{790C1A9E-B337-4B0D-B83C-635BE209123F}"/>
    <cellStyle name="Comma 3 2 2 4 5 2 5 3" xfId="25201" xr:uid="{B016038E-5033-4290-9F14-651D3BFEF396}"/>
    <cellStyle name="Comma 3 2 2 4 5 2 6" xfId="39805" xr:uid="{ED73267F-9D67-4D4D-857E-8C7291D2FBA7}"/>
    <cellStyle name="Comma 3 2 2 4 5 2 7" xfId="21551" xr:uid="{26E81804-FD29-4D2D-B5AE-FD3EF434CFFD}"/>
    <cellStyle name="Comma 3 2 2 4 5 3" xfId="2567" xr:uid="{3AF7D647-A86E-42BE-AC6D-25BC3FE32BF9}"/>
    <cellStyle name="Comma 3 2 2 4 5 3 2" xfId="17167" xr:uid="{28CFB933-52F3-48EF-AE9E-CAC321B8F768}"/>
    <cellStyle name="Comma 3 2 2 4 5 3 2 2" xfId="53675" xr:uid="{83F89064-3DF1-4985-8291-D171219CCFFD}"/>
    <cellStyle name="Comma 3 2 2 4 5 3 2 3" xfId="35421" xr:uid="{45E0F827-23BF-4F4B-8FC3-079B9A12B3B0}"/>
    <cellStyle name="Comma 3 2 2 4 5 3 3" xfId="13517" xr:uid="{4EC26986-6D1A-4E8F-82DD-FB39F5AC6679}"/>
    <cellStyle name="Comma 3 2 2 4 5 3 3 2" xfId="50025" xr:uid="{5B7FB5F4-9856-486C-8AF3-4FB7D8FA33BB}"/>
    <cellStyle name="Comma 3 2 2 4 5 3 3 3" xfId="31771" xr:uid="{DFBF4ADD-1BF6-4807-BA03-95CC3178840A}"/>
    <cellStyle name="Comma 3 2 2 4 5 3 4" xfId="9867" xr:uid="{9D5788BF-0536-4FE4-BB56-46DBD8B417F3}"/>
    <cellStyle name="Comma 3 2 2 4 5 3 4 2" xfId="46375" xr:uid="{64BB6D32-3CED-459F-9E24-0C1FDEF546E1}"/>
    <cellStyle name="Comma 3 2 2 4 5 3 4 3" xfId="28121" xr:uid="{03E952D3-72E9-43F9-B05C-FA8A527082A1}"/>
    <cellStyle name="Comma 3 2 2 4 5 3 5" xfId="6217" xr:uid="{28AD6BF7-1199-4547-ACAE-C844FD2DACB4}"/>
    <cellStyle name="Comma 3 2 2 4 5 3 5 2" xfId="42725" xr:uid="{BBE13FA5-79DA-4B37-892A-3020F256F07E}"/>
    <cellStyle name="Comma 3 2 2 4 5 3 5 3" xfId="24471" xr:uid="{21E8CECE-913D-46FE-BC3F-F88FF279271E}"/>
    <cellStyle name="Comma 3 2 2 4 5 3 6" xfId="39075" xr:uid="{2E079FE6-772A-40D8-9695-DE2DE9905E44}"/>
    <cellStyle name="Comma 3 2 2 4 5 3 7" xfId="20821" xr:uid="{9B81C81B-BDFB-4FCD-93F7-7B089F65F97C}"/>
    <cellStyle name="Comma 3 2 2 4 5 4" xfId="1837" xr:uid="{9C697364-F0C4-4805-9978-7CCA170CA22B}"/>
    <cellStyle name="Comma 3 2 2 4 5 4 2" xfId="16437" xr:uid="{AD8A2F78-1ED0-4721-836F-15E6C88CAA42}"/>
    <cellStyle name="Comma 3 2 2 4 5 4 2 2" xfId="52945" xr:uid="{4C90A0D9-F333-4F18-AA9C-4E14E08DE057}"/>
    <cellStyle name="Comma 3 2 2 4 5 4 2 3" xfId="34691" xr:uid="{9F6EAF56-38E8-462D-88FC-CD7DE458B651}"/>
    <cellStyle name="Comma 3 2 2 4 5 4 3" xfId="12787" xr:uid="{B4ADABD5-4599-4DE4-9DBD-66322E82E137}"/>
    <cellStyle name="Comma 3 2 2 4 5 4 3 2" xfId="49295" xr:uid="{7EF0D0F2-2612-45DF-85AF-B34581B9998C}"/>
    <cellStyle name="Comma 3 2 2 4 5 4 3 3" xfId="31041" xr:uid="{F6F420BF-78C4-4046-BDFA-A68AD5F4396F}"/>
    <cellStyle name="Comma 3 2 2 4 5 4 4" xfId="9137" xr:uid="{0AFD1F28-27B4-4211-AE11-4F592FE5EC7D}"/>
    <cellStyle name="Comma 3 2 2 4 5 4 4 2" xfId="45645" xr:uid="{D843B82F-7D8F-4449-998F-01FABFC13301}"/>
    <cellStyle name="Comma 3 2 2 4 5 4 4 3" xfId="27391" xr:uid="{8DF99294-43A3-4C76-B5AD-D86029F57A60}"/>
    <cellStyle name="Comma 3 2 2 4 5 4 5" xfId="5487" xr:uid="{26EE816A-FCCB-4654-9153-173E2D64AE5C}"/>
    <cellStyle name="Comma 3 2 2 4 5 4 5 2" xfId="41995" xr:uid="{8AEDA1E8-575A-4643-B3AA-206139DBAF5B}"/>
    <cellStyle name="Comma 3 2 2 4 5 4 5 3" xfId="23741" xr:uid="{7BCC560A-11AF-43E0-ACB4-44D15E7806B1}"/>
    <cellStyle name="Comma 3 2 2 4 5 4 6" xfId="38345" xr:uid="{62E6094D-9233-4B51-BBAC-09C1EB05847F}"/>
    <cellStyle name="Comma 3 2 2 4 5 4 7" xfId="20091" xr:uid="{46A320AC-4A1C-445C-A8E6-E07CC92C168B}"/>
    <cellStyle name="Comma 3 2 2 4 5 5" xfId="1107" xr:uid="{6DE5E54D-88E5-4547-9AD7-002A4F0AE82F}"/>
    <cellStyle name="Comma 3 2 2 4 5 5 2" xfId="15707" xr:uid="{1E4BE5C4-192C-4005-9CE0-272E766B5CE1}"/>
    <cellStyle name="Comma 3 2 2 4 5 5 2 2" xfId="52215" xr:uid="{A53E84F5-48E3-4DBD-9B7D-FA0CF150CB0E}"/>
    <cellStyle name="Comma 3 2 2 4 5 5 2 3" xfId="33961" xr:uid="{50369F70-5C1B-46E3-BD87-B49D0FEA1965}"/>
    <cellStyle name="Comma 3 2 2 4 5 5 3" xfId="12057" xr:uid="{3F38DED3-F477-4F53-974F-BA4D0DECA341}"/>
    <cellStyle name="Comma 3 2 2 4 5 5 3 2" xfId="48565" xr:uid="{FD0AF3DF-A02C-409F-8E7F-96BF31E86C13}"/>
    <cellStyle name="Comma 3 2 2 4 5 5 3 3" xfId="30311" xr:uid="{5DB79037-8692-474F-8442-B13C4EDC442F}"/>
    <cellStyle name="Comma 3 2 2 4 5 5 4" xfId="8407" xr:uid="{6E6A45A5-D50C-466A-A146-70BF99680F4E}"/>
    <cellStyle name="Comma 3 2 2 4 5 5 4 2" xfId="44915" xr:uid="{DB108FEB-C271-4B14-8E0F-30587EAB4369}"/>
    <cellStyle name="Comma 3 2 2 4 5 5 4 3" xfId="26661" xr:uid="{9E52BE1A-75C5-435A-876B-CFED56C4AE77}"/>
    <cellStyle name="Comma 3 2 2 4 5 5 5" xfId="4757" xr:uid="{07CC659D-F7D7-4C37-83AA-8DEF10249F09}"/>
    <cellStyle name="Comma 3 2 2 4 5 5 5 2" xfId="41265" xr:uid="{A8C79D9C-C623-41A9-ACC5-FCFB0B69F755}"/>
    <cellStyle name="Comma 3 2 2 4 5 5 5 3" xfId="23011" xr:uid="{CE1B3AA7-F985-4B0C-83A2-F4781A2B5A76}"/>
    <cellStyle name="Comma 3 2 2 4 5 5 6" xfId="37615" xr:uid="{344EC58D-8594-4928-8651-FD7DB646853F}"/>
    <cellStyle name="Comma 3 2 2 4 5 5 7" xfId="19361" xr:uid="{F01321F0-911B-4BD6-8918-608FEB79B4D6}"/>
    <cellStyle name="Comma 3 2 2 4 5 6" xfId="14977" xr:uid="{3D6C67E1-3E24-4BC1-92FE-64DEC96F0D5D}"/>
    <cellStyle name="Comma 3 2 2 4 5 6 2" xfId="51485" xr:uid="{7095A80E-B0ED-45F3-9ADD-72FBCF4A6D97}"/>
    <cellStyle name="Comma 3 2 2 4 5 6 3" xfId="33231" xr:uid="{89D968F0-0682-48B0-B89C-1191CC3652C1}"/>
    <cellStyle name="Comma 3 2 2 4 5 7" xfId="11327" xr:uid="{AE17BC33-CF3B-4B41-952A-11FB0725629F}"/>
    <cellStyle name="Comma 3 2 2 4 5 7 2" xfId="47835" xr:uid="{8DE2678A-DCA6-43C1-BC23-5522CCF3C201}"/>
    <cellStyle name="Comma 3 2 2 4 5 7 3" xfId="29581" xr:uid="{52220BBA-259F-4099-862F-BCA6D55CCCCD}"/>
    <cellStyle name="Comma 3 2 2 4 5 8" xfId="7677" xr:uid="{6CDB76E9-B499-4DBD-8255-F58460C4CB04}"/>
    <cellStyle name="Comma 3 2 2 4 5 8 2" xfId="44185" xr:uid="{164F18F7-6BAD-474D-87D2-1C24D3193DD4}"/>
    <cellStyle name="Comma 3 2 2 4 5 8 3" xfId="25931" xr:uid="{03AD790D-5317-4310-9169-5E4BD746568D}"/>
    <cellStyle name="Comma 3 2 2 4 5 9" xfId="4027" xr:uid="{1DC7F8A6-1624-4419-A650-E6CA0124622B}"/>
    <cellStyle name="Comma 3 2 2 4 5 9 2" xfId="40535" xr:uid="{3C065C89-7BA2-41B5-A8BE-08A0D92B841D}"/>
    <cellStyle name="Comma 3 2 2 4 5 9 3" xfId="22281" xr:uid="{D85FA18C-F1D1-4A2E-9E15-8CF8322EBFE9}"/>
    <cellStyle name="Comma 3 2 2 4 6" xfId="273" xr:uid="{AAF6D1E9-F786-4CDD-ACC7-D492BBD93055}"/>
    <cellStyle name="Comma 3 2 2 4 6 10" xfId="36781" xr:uid="{D030A9A1-A317-4D85-AB09-690F1C2EFD4B}"/>
    <cellStyle name="Comma 3 2 2 4 6 11" xfId="18527" xr:uid="{A65E660B-4ECA-4E46-B6F7-194F305A7D43}"/>
    <cellStyle name="Comma 3 2 2 4 6 2" xfId="3193" xr:uid="{DE13ADA8-15A9-434E-8FB9-E09B1C7C89A7}"/>
    <cellStyle name="Comma 3 2 2 4 6 2 2" xfId="17793" xr:uid="{FE7044CB-9993-42A8-900E-DD0A4E479A5C}"/>
    <cellStyle name="Comma 3 2 2 4 6 2 2 2" xfId="54301" xr:uid="{D6579BE2-AE1A-4991-BFF0-B41D1ADB8896}"/>
    <cellStyle name="Comma 3 2 2 4 6 2 2 3" xfId="36047" xr:uid="{45CB811A-0A77-485C-AA56-68AC2EF30645}"/>
    <cellStyle name="Comma 3 2 2 4 6 2 3" xfId="14143" xr:uid="{B88C86E9-80DA-4430-8029-0579B51FAC22}"/>
    <cellStyle name="Comma 3 2 2 4 6 2 3 2" xfId="50651" xr:uid="{C8A0A894-07A1-4228-A62A-F52FFA865B4B}"/>
    <cellStyle name="Comma 3 2 2 4 6 2 3 3" xfId="32397" xr:uid="{E20B9267-4E9A-42E8-B3F2-D7D65F76FE29}"/>
    <cellStyle name="Comma 3 2 2 4 6 2 4" xfId="10493" xr:uid="{77E421E2-B73C-4637-938E-6081D9AEA2A5}"/>
    <cellStyle name="Comma 3 2 2 4 6 2 4 2" xfId="47001" xr:uid="{4978548F-BCF4-445D-B4E3-E909D6F49D31}"/>
    <cellStyle name="Comma 3 2 2 4 6 2 4 3" xfId="28747" xr:uid="{D5103B14-81A7-4E9D-B860-169783D5084E}"/>
    <cellStyle name="Comma 3 2 2 4 6 2 5" xfId="6843" xr:uid="{F2D3D22B-A076-416F-9F47-B7549979A817}"/>
    <cellStyle name="Comma 3 2 2 4 6 2 5 2" xfId="43351" xr:uid="{31100194-626D-4E56-969C-F9AE4D1BEA7C}"/>
    <cellStyle name="Comma 3 2 2 4 6 2 5 3" xfId="25097" xr:uid="{1A95F12A-590E-482E-8199-098AFF6A2450}"/>
    <cellStyle name="Comma 3 2 2 4 6 2 6" xfId="39701" xr:uid="{DA75576C-98E0-4F9E-9500-A51703596AEB}"/>
    <cellStyle name="Comma 3 2 2 4 6 2 7" xfId="21447" xr:uid="{23D582A8-9F2E-40B3-8551-F52F687AF9E9}"/>
    <cellStyle name="Comma 3 2 2 4 6 3" xfId="2463" xr:uid="{1293B76B-1BFC-4043-9C46-A389D2BAB08A}"/>
    <cellStyle name="Comma 3 2 2 4 6 3 2" xfId="17063" xr:uid="{03819E78-CB3B-45D3-AEAB-C34624C49066}"/>
    <cellStyle name="Comma 3 2 2 4 6 3 2 2" xfId="53571" xr:uid="{EFAC26F8-AD24-4CE9-B4CA-15292A8E8ABC}"/>
    <cellStyle name="Comma 3 2 2 4 6 3 2 3" xfId="35317" xr:uid="{05892369-DCF3-4611-8FE6-68B84A904277}"/>
    <cellStyle name="Comma 3 2 2 4 6 3 3" xfId="13413" xr:uid="{73F4D80E-1B46-4F35-9467-AAE11E467F09}"/>
    <cellStyle name="Comma 3 2 2 4 6 3 3 2" xfId="49921" xr:uid="{294691F6-CEEC-4D15-A8B2-B4122226A1D1}"/>
    <cellStyle name="Comma 3 2 2 4 6 3 3 3" xfId="31667" xr:uid="{37C89473-6E6F-4229-8F33-48B285FA62BD}"/>
    <cellStyle name="Comma 3 2 2 4 6 3 4" xfId="9763" xr:uid="{4A88FB1F-4DE9-44FE-9DC4-792B2956B3B0}"/>
    <cellStyle name="Comma 3 2 2 4 6 3 4 2" xfId="46271" xr:uid="{431AD351-F910-40D4-BF3C-70E98DD8D8B5}"/>
    <cellStyle name="Comma 3 2 2 4 6 3 4 3" xfId="28017" xr:uid="{9A17601D-A218-4D2C-8403-CA0404C8FE41}"/>
    <cellStyle name="Comma 3 2 2 4 6 3 5" xfId="6113" xr:uid="{4C0DBD7A-B7D5-411D-A3E8-E315F5181E3E}"/>
    <cellStyle name="Comma 3 2 2 4 6 3 5 2" xfId="42621" xr:uid="{FDD5B6BE-E87F-405B-A781-625DF6E2DCC3}"/>
    <cellStyle name="Comma 3 2 2 4 6 3 5 3" xfId="24367" xr:uid="{6CC368C8-FA7D-47FA-A70F-82E427B7ECC0}"/>
    <cellStyle name="Comma 3 2 2 4 6 3 6" xfId="38971" xr:uid="{F91440C3-8B88-474B-9DA2-393419E743EB}"/>
    <cellStyle name="Comma 3 2 2 4 6 3 7" xfId="20717" xr:uid="{B00FB110-26E9-424E-855D-3993803420D6}"/>
    <cellStyle name="Comma 3 2 2 4 6 4" xfId="1733" xr:uid="{608DA950-0C14-4F3D-9FAA-07BBB6BD7824}"/>
    <cellStyle name="Comma 3 2 2 4 6 4 2" xfId="16333" xr:uid="{BBC9F172-C39E-4934-B17F-E359493E2F68}"/>
    <cellStyle name="Comma 3 2 2 4 6 4 2 2" xfId="52841" xr:uid="{14C919FB-C278-4BBC-A90C-A373434982E2}"/>
    <cellStyle name="Comma 3 2 2 4 6 4 2 3" xfId="34587" xr:uid="{A6D836A5-80AE-4123-9CF7-0DD43EB5862F}"/>
    <cellStyle name="Comma 3 2 2 4 6 4 3" xfId="12683" xr:uid="{71FED2F3-3D3B-4219-B259-015236F22760}"/>
    <cellStyle name="Comma 3 2 2 4 6 4 3 2" xfId="49191" xr:uid="{508CDE48-92E5-432F-BDE1-FC35AD069CE6}"/>
    <cellStyle name="Comma 3 2 2 4 6 4 3 3" xfId="30937" xr:uid="{FC5A7AA8-FD7D-4398-ABE3-724D8F32E33A}"/>
    <cellStyle name="Comma 3 2 2 4 6 4 4" xfId="9033" xr:uid="{19815F2A-6020-4371-AA4B-A36EEAEA13C9}"/>
    <cellStyle name="Comma 3 2 2 4 6 4 4 2" xfId="45541" xr:uid="{ED9BC54E-AC3F-47AF-8DA2-9918078E5D77}"/>
    <cellStyle name="Comma 3 2 2 4 6 4 4 3" xfId="27287" xr:uid="{96F87C3C-1AFB-4DAA-B5E5-041166F371F1}"/>
    <cellStyle name="Comma 3 2 2 4 6 4 5" xfId="5383" xr:uid="{32315567-7B2A-420B-9C41-65789970DE3A}"/>
    <cellStyle name="Comma 3 2 2 4 6 4 5 2" xfId="41891" xr:uid="{EC06B826-F072-4DA8-BB2A-E77FD6E9BF5E}"/>
    <cellStyle name="Comma 3 2 2 4 6 4 5 3" xfId="23637" xr:uid="{6F8A1EA6-3146-4AE8-BD86-FF770493786C}"/>
    <cellStyle name="Comma 3 2 2 4 6 4 6" xfId="38241" xr:uid="{D683BB16-A2B2-417D-961C-EDB9A177CC39}"/>
    <cellStyle name="Comma 3 2 2 4 6 4 7" xfId="19987" xr:uid="{05381573-168F-470F-8F0D-032DDB2CE78F}"/>
    <cellStyle name="Comma 3 2 2 4 6 5" xfId="1003" xr:uid="{886B2F4E-94AD-4042-944D-9F8E1DADDD2D}"/>
    <cellStyle name="Comma 3 2 2 4 6 5 2" xfId="15603" xr:uid="{30E3215D-E071-4B1C-B1F4-3145CEC37F8D}"/>
    <cellStyle name="Comma 3 2 2 4 6 5 2 2" xfId="52111" xr:uid="{4D782E2F-5F3C-4F7E-A391-5E7E5C7B6854}"/>
    <cellStyle name="Comma 3 2 2 4 6 5 2 3" xfId="33857" xr:uid="{69C11127-492C-4B8C-AEDA-A126BDDA1E54}"/>
    <cellStyle name="Comma 3 2 2 4 6 5 3" xfId="11953" xr:uid="{19676990-D398-4297-9973-60BA5200B368}"/>
    <cellStyle name="Comma 3 2 2 4 6 5 3 2" xfId="48461" xr:uid="{FB37766F-A75A-454A-BDEC-046FE222DC30}"/>
    <cellStyle name="Comma 3 2 2 4 6 5 3 3" xfId="30207" xr:uid="{F8B2EEF6-D8E7-4EFA-AEFB-BA34F00B69BA}"/>
    <cellStyle name="Comma 3 2 2 4 6 5 4" xfId="8303" xr:uid="{BCFE4D85-BF7F-49A9-827A-8DFB986DFEE0}"/>
    <cellStyle name="Comma 3 2 2 4 6 5 4 2" xfId="44811" xr:uid="{ADAAB076-E983-4F8A-9599-237C53AB05E2}"/>
    <cellStyle name="Comma 3 2 2 4 6 5 4 3" xfId="26557" xr:uid="{FBDA1F0D-1C42-40A4-B3C9-48E5DCD2F515}"/>
    <cellStyle name="Comma 3 2 2 4 6 5 5" xfId="4653" xr:uid="{00AC7174-2B28-4CE8-91E9-62C50DB01BE4}"/>
    <cellStyle name="Comma 3 2 2 4 6 5 5 2" xfId="41161" xr:uid="{2D1CBEC5-2875-485E-ABBA-B3CDD5F1F10F}"/>
    <cellStyle name="Comma 3 2 2 4 6 5 5 3" xfId="22907" xr:uid="{F7AAF8E0-51E8-4187-9EB8-F8D795113989}"/>
    <cellStyle name="Comma 3 2 2 4 6 5 6" xfId="37511" xr:uid="{807E24B0-295A-4C87-9BE4-523E068B7B0A}"/>
    <cellStyle name="Comma 3 2 2 4 6 5 7" xfId="19257" xr:uid="{5E4D0742-99D7-4B08-9C14-443E469308B0}"/>
    <cellStyle name="Comma 3 2 2 4 6 6" xfId="14873" xr:uid="{E49D6040-C11A-434B-8040-5088F31EE1BB}"/>
    <cellStyle name="Comma 3 2 2 4 6 6 2" xfId="51381" xr:uid="{F5B33F42-DDEA-49D5-B880-B7581AED2683}"/>
    <cellStyle name="Comma 3 2 2 4 6 6 3" xfId="33127" xr:uid="{9254FB22-3CC4-4D19-8581-B88B533715B3}"/>
    <cellStyle name="Comma 3 2 2 4 6 7" xfId="11223" xr:uid="{538871E0-AB74-445E-AFA6-AA9BCE5CE10D}"/>
    <cellStyle name="Comma 3 2 2 4 6 7 2" xfId="47731" xr:uid="{866B5DDD-32F6-4F3D-AB5B-D015D37A75D2}"/>
    <cellStyle name="Comma 3 2 2 4 6 7 3" xfId="29477" xr:uid="{4988EF69-AE2F-45C0-81AE-CFF1DC5B9775}"/>
    <cellStyle name="Comma 3 2 2 4 6 8" xfId="7573" xr:uid="{992DDA86-A6B9-4CBE-AE0F-CE3F8E7B7E0E}"/>
    <cellStyle name="Comma 3 2 2 4 6 8 2" xfId="44081" xr:uid="{C9A27169-4A63-4C9B-8DA8-AE55E7D9FB75}"/>
    <cellStyle name="Comma 3 2 2 4 6 8 3" xfId="25827" xr:uid="{B3EA7705-0E0A-4A5D-A084-EE924B7E3929}"/>
    <cellStyle name="Comma 3 2 2 4 6 9" xfId="3923" xr:uid="{711FCE56-C7DC-40FF-B722-9C6D056C0B5F}"/>
    <cellStyle name="Comma 3 2 2 4 6 9 2" xfId="40431" xr:uid="{F844C329-1D4A-4B09-A8BD-2A1EE39384EA}"/>
    <cellStyle name="Comma 3 2 2 4 6 9 3" xfId="22177" xr:uid="{11B90445-C081-4A4C-9495-4577DCB80CD6}"/>
    <cellStyle name="Comma 3 2 2 4 7" xfId="169" xr:uid="{EE8FD7E0-D4D4-44E4-8C29-C2D0C696A3E2}"/>
    <cellStyle name="Comma 3 2 2 4 7 10" xfId="36677" xr:uid="{C6435B92-3792-421D-9426-418BD0BDC5CF}"/>
    <cellStyle name="Comma 3 2 2 4 7 11" xfId="18423" xr:uid="{81018BB8-3B40-458B-B423-B47C071119EC}"/>
    <cellStyle name="Comma 3 2 2 4 7 2" xfId="3089" xr:uid="{7003CE12-4EB4-4FA2-866D-1BECC71C14FE}"/>
    <cellStyle name="Comma 3 2 2 4 7 2 2" xfId="17689" xr:uid="{A2DA6E11-68B3-4244-BCC4-D0035DC25EAF}"/>
    <cellStyle name="Comma 3 2 2 4 7 2 2 2" xfId="54197" xr:uid="{0E7430B7-31A5-45B6-9539-30D44DAD1B5B}"/>
    <cellStyle name="Comma 3 2 2 4 7 2 2 3" xfId="35943" xr:uid="{FF95376F-94FC-4FF1-8362-ABA398C082C1}"/>
    <cellStyle name="Comma 3 2 2 4 7 2 3" xfId="14039" xr:uid="{216DAC17-EB17-4C3B-BD6D-3AA800744FC0}"/>
    <cellStyle name="Comma 3 2 2 4 7 2 3 2" xfId="50547" xr:uid="{7D302A94-9A84-4700-9300-136600B9DE9A}"/>
    <cellStyle name="Comma 3 2 2 4 7 2 3 3" xfId="32293" xr:uid="{78B567F0-A0A9-4DA9-B585-87BF6C77AA53}"/>
    <cellStyle name="Comma 3 2 2 4 7 2 4" xfId="10389" xr:uid="{48EDDB9A-B1DB-42F4-A939-EFAE1B724ECE}"/>
    <cellStyle name="Comma 3 2 2 4 7 2 4 2" xfId="46897" xr:uid="{56377336-440E-41D8-8EAF-EB1CE1C9E71A}"/>
    <cellStyle name="Comma 3 2 2 4 7 2 4 3" xfId="28643" xr:uid="{BE4EBEA0-5759-4307-8EB2-FDEE9D5FCAF6}"/>
    <cellStyle name="Comma 3 2 2 4 7 2 5" xfId="6739" xr:uid="{DF35CE0C-8326-4762-87CC-7057EC1EC9BC}"/>
    <cellStyle name="Comma 3 2 2 4 7 2 5 2" xfId="43247" xr:uid="{552E7C6F-BF96-487E-A082-3EF00A924968}"/>
    <cellStyle name="Comma 3 2 2 4 7 2 5 3" xfId="24993" xr:uid="{B809AB37-DABC-4BE4-B02B-F0BBD1556D73}"/>
    <cellStyle name="Comma 3 2 2 4 7 2 6" xfId="39597" xr:uid="{08F1E8FE-5081-4A8A-8991-FDDBCE2A7EA4}"/>
    <cellStyle name="Comma 3 2 2 4 7 2 7" xfId="21343" xr:uid="{D021E32B-4FEB-4D9D-8079-83719FC63577}"/>
    <cellStyle name="Comma 3 2 2 4 7 3" xfId="2359" xr:uid="{76EBE096-6110-4F3D-A3B7-2D9DF05E2BB8}"/>
    <cellStyle name="Comma 3 2 2 4 7 3 2" xfId="16959" xr:uid="{546D6E14-A0A1-4656-B83E-4C62D835E5FA}"/>
    <cellStyle name="Comma 3 2 2 4 7 3 2 2" xfId="53467" xr:uid="{883C2710-51C3-423C-836F-16BD2AF96984}"/>
    <cellStyle name="Comma 3 2 2 4 7 3 2 3" xfId="35213" xr:uid="{C376EAC6-E0B1-49C6-9890-1CC17723772C}"/>
    <cellStyle name="Comma 3 2 2 4 7 3 3" xfId="13309" xr:uid="{1AD0B2D6-B0BD-4A31-BBBE-F99921F638AC}"/>
    <cellStyle name="Comma 3 2 2 4 7 3 3 2" xfId="49817" xr:uid="{C6ACC026-6894-4742-9C7B-6CC7F8A5D7B1}"/>
    <cellStyle name="Comma 3 2 2 4 7 3 3 3" xfId="31563" xr:uid="{E8B02128-A8A7-4976-837F-27BE8169304E}"/>
    <cellStyle name="Comma 3 2 2 4 7 3 4" xfId="9659" xr:uid="{18282150-4CF4-4012-BDCE-DF90266104AC}"/>
    <cellStyle name="Comma 3 2 2 4 7 3 4 2" xfId="46167" xr:uid="{A4047453-C326-49B8-B4A0-0CDF8BF0168E}"/>
    <cellStyle name="Comma 3 2 2 4 7 3 4 3" xfId="27913" xr:uid="{53C00415-2AD4-4A5C-9A5E-4831CC15534D}"/>
    <cellStyle name="Comma 3 2 2 4 7 3 5" xfId="6009" xr:uid="{CD71B93F-459A-4E47-BC6D-E651BC339674}"/>
    <cellStyle name="Comma 3 2 2 4 7 3 5 2" xfId="42517" xr:uid="{2D859488-524F-4295-84AA-C9E0C1ED85EF}"/>
    <cellStyle name="Comma 3 2 2 4 7 3 5 3" xfId="24263" xr:uid="{BD400C5F-4D31-49E9-A054-DD2EAE20DA7E}"/>
    <cellStyle name="Comma 3 2 2 4 7 3 6" xfId="38867" xr:uid="{CA4503BB-4BA6-4BD1-8100-8C71419ADD4A}"/>
    <cellStyle name="Comma 3 2 2 4 7 3 7" xfId="20613" xr:uid="{0F9E87BA-3013-466E-9DC9-1546E129B373}"/>
    <cellStyle name="Comma 3 2 2 4 7 4" xfId="1629" xr:uid="{8E6D9761-1F85-4B30-8AF4-7F2E64FCDA5D}"/>
    <cellStyle name="Comma 3 2 2 4 7 4 2" xfId="16229" xr:uid="{D3AD4C6A-3CE8-4A14-A16D-B7CCCC97FF8B}"/>
    <cellStyle name="Comma 3 2 2 4 7 4 2 2" xfId="52737" xr:uid="{6DE9F5E1-8938-4647-978F-2B991B38569B}"/>
    <cellStyle name="Comma 3 2 2 4 7 4 2 3" xfId="34483" xr:uid="{EEBC703C-C770-4084-9539-5067FB9D18F7}"/>
    <cellStyle name="Comma 3 2 2 4 7 4 3" xfId="12579" xr:uid="{07CE41DE-745A-4FEE-B734-8FE978080F71}"/>
    <cellStyle name="Comma 3 2 2 4 7 4 3 2" xfId="49087" xr:uid="{3CB4693D-AC7E-406C-9F90-FDC5CFA3751F}"/>
    <cellStyle name="Comma 3 2 2 4 7 4 3 3" xfId="30833" xr:uid="{F1BBBD7A-AA2D-4735-A65D-FDCF4570B258}"/>
    <cellStyle name="Comma 3 2 2 4 7 4 4" xfId="8929" xr:uid="{4C3FE65A-8EB0-469D-9E95-1FF5D0D3FCBD}"/>
    <cellStyle name="Comma 3 2 2 4 7 4 4 2" xfId="45437" xr:uid="{CF7E4521-5E84-4D7E-B57F-EA95286EC7CE}"/>
    <cellStyle name="Comma 3 2 2 4 7 4 4 3" xfId="27183" xr:uid="{5F57038B-7D17-47ED-8089-B503B3B6FF3E}"/>
    <cellStyle name="Comma 3 2 2 4 7 4 5" xfId="5279" xr:uid="{43CD47F8-FAAC-4A1C-914A-1E33C7F26018}"/>
    <cellStyle name="Comma 3 2 2 4 7 4 5 2" xfId="41787" xr:uid="{B8089F2C-DA3D-4F04-98E9-B1ECCB16189B}"/>
    <cellStyle name="Comma 3 2 2 4 7 4 5 3" xfId="23533" xr:uid="{F092BAC6-5FAB-4602-8529-2D583845E00B}"/>
    <cellStyle name="Comma 3 2 2 4 7 4 6" xfId="38137" xr:uid="{13964FB8-ADD7-47B9-BC37-177E3AC22C8B}"/>
    <cellStyle name="Comma 3 2 2 4 7 4 7" xfId="19883" xr:uid="{FB38ED82-BAFA-4F56-B5C1-4E167893DC4F}"/>
    <cellStyle name="Comma 3 2 2 4 7 5" xfId="899" xr:uid="{EBE2E431-F8F4-4395-BA98-87AE2ADE7335}"/>
    <cellStyle name="Comma 3 2 2 4 7 5 2" xfId="15499" xr:uid="{DBF602A9-972F-45C1-BDF4-9F5C3AA09C85}"/>
    <cellStyle name="Comma 3 2 2 4 7 5 2 2" xfId="52007" xr:uid="{42E4D5C1-E446-4D69-8475-5CD8AD1AA520}"/>
    <cellStyle name="Comma 3 2 2 4 7 5 2 3" xfId="33753" xr:uid="{54C0075B-2CA6-42BF-B8C0-CF7ED5810F32}"/>
    <cellStyle name="Comma 3 2 2 4 7 5 3" xfId="11849" xr:uid="{60B4AE0D-C227-4945-9E88-4F6788493E4F}"/>
    <cellStyle name="Comma 3 2 2 4 7 5 3 2" xfId="48357" xr:uid="{1C4433F4-DECA-496C-9FCA-DA2C50D01551}"/>
    <cellStyle name="Comma 3 2 2 4 7 5 3 3" xfId="30103" xr:uid="{AA1D3D49-3463-456E-8380-54D74C5FE4BA}"/>
    <cellStyle name="Comma 3 2 2 4 7 5 4" xfId="8199" xr:uid="{B8135CFB-2BAF-4C65-BFB3-B3E6757CA0ED}"/>
    <cellStyle name="Comma 3 2 2 4 7 5 4 2" xfId="44707" xr:uid="{053F0812-F309-4835-A44D-DD1D0E9A36CE}"/>
    <cellStyle name="Comma 3 2 2 4 7 5 4 3" xfId="26453" xr:uid="{D5FE10C5-4C27-4323-A958-E9C16E6A129B}"/>
    <cellStyle name="Comma 3 2 2 4 7 5 5" xfId="4549" xr:uid="{55B9C09D-28FB-4DF7-B5E0-0A57012DBEDA}"/>
    <cellStyle name="Comma 3 2 2 4 7 5 5 2" xfId="41057" xr:uid="{34E24719-D94E-4EDA-91DB-DADA7229908B}"/>
    <cellStyle name="Comma 3 2 2 4 7 5 5 3" xfId="22803" xr:uid="{A93B1B7C-2089-4AED-ABD1-3D0D16AC4B3B}"/>
    <cellStyle name="Comma 3 2 2 4 7 5 6" xfId="37407" xr:uid="{1C842BBF-FD79-420C-9F60-E2ED21CF3A57}"/>
    <cellStyle name="Comma 3 2 2 4 7 5 7" xfId="19153" xr:uid="{454ABD71-0AAB-499A-8B21-FFD16FA380C9}"/>
    <cellStyle name="Comma 3 2 2 4 7 6" xfId="14769" xr:uid="{3780841F-09D6-46E6-8E32-0978ED9DCB84}"/>
    <cellStyle name="Comma 3 2 2 4 7 6 2" xfId="51277" xr:uid="{4D3B2AA9-19D0-47E1-8FF8-6EC634EF1E95}"/>
    <cellStyle name="Comma 3 2 2 4 7 6 3" xfId="33023" xr:uid="{39315906-FA48-4009-99D8-20BAD0A89C7E}"/>
    <cellStyle name="Comma 3 2 2 4 7 7" xfId="11119" xr:uid="{40873A10-2144-4CD5-BDA4-147FA2A468B7}"/>
    <cellStyle name="Comma 3 2 2 4 7 7 2" xfId="47627" xr:uid="{B922E95B-D4C9-4AD8-8A22-948292DE0C61}"/>
    <cellStyle name="Comma 3 2 2 4 7 7 3" xfId="29373" xr:uid="{EDE8AD6B-9EF9-4EA1-9F89-22E554D4214D}"/>
    <cellStyle name="Comma 3 2 2 4 7 8" xfId="7469" xr:uid="{1DCDF9D9-3F5D-4D62-B203-5F6AB9A556A8}"/>
    <cellStyle name="Comma 3 2 2 4 7 8 2" xfId="43977" xr:uid="{36BCE7ED-D73B-48CA-BFC0-8B1F17AE55A2}"/>
    <cellStyle name="Comma 3 2 2 4 7 8 3" xfId="25723" xr:uid="{F9CE25F4-5A17-4623-BF28-02FE90E40541}"/>
    <cellStyle name="Comma 3 2 2 4 7 9" xfId="3819" xr:uid="{8C0E7FA3-7C6D-450E-96BF-C51BDA44733B}"/>
    <cellStyle name="Comma 3 2 2 4 7 9 2" xfId="40327" xr:uid="{F25032CE-22E8-47FF-BF1F-F8B2431DEF91}"/>
    <cellStyle name="Comma 3 2 2 4 7 9 3" xfId="22073" xr:uid="{2B85E39E-E734-459A-BEC3-95523DEE5602}"/>
    <cellStyle name="Comma 3 2 2 4 8" xfId="2985" xr:uid="{969BDEED-C660-433B-A864-94F3DFAB1D8A}"/>
    <cellStyle name="Comma 3 2 2 4 8 2" xfId="17585" xr:uid="{9A6B4A87-01E3-43BD-B15E-74B4A786CF23}"/>
    <cellStyle name="Comma 3 2 2 4 8 2 2" xfId="54093" xr:uid="{974F431B-C654-43EA-8212-61192B6D0878}"/>
    <cellStyle name="Comma 3 2 2 4 8 2 3" xfId="35839" xr:uid="{2E360C85-59B4-4764-AFD6-A4EE5AE2047B}"/>
    <cellStyle name="Comma 3 2 2 4 8 3" xfId="13935" xr:uid="{75B60A86-9A78-43B9-A14F-0BA14E58D73C}"/>
    <cellStyle name="Comma 3 2 2 4 8 3 2" xfId="50443" xr:uid="{9C6DE371-6184-49BB-8029-CE6DDE677E8D}"/>
    <cellStyle name="Comma 3 2 2 4 8 3 3" xfId="32189" xr:uid="{8C97722C-FBF2-4C3D-BE52-2316E5B1BAE6}"/>
    <cellStyle name="Comma 3 2 2 4 8 4" xfId="10285" xr:uid="{96BB832D-8451-4500-937B-E44E0BC3D92F}"/>
    <cellStyle name="Comma 3 2 2 4 8 4 2" xfId="46793" xr:uid="{FB6387D4-BD27-44B7-8B1D-66687AC1BACE}"/>
    <cellStyle name="Comma 3 2 2 4 8 4 3" xfId="28539" xr:uid="{F1F04CD2-A858-4184-A900-423CAD7185F2}"/>
    <cellStyle name="Comma 3 2 2 4 8 5" xfId="6635" xr:uid="{A5109CBC-F30A-4C82-ADFD-DE8FC1FAF46D}"/>
    <cellStyle name="Comma 3 2 2 4 8 5 2" xfId="43143" xr:uid="{F591B534-F40D-414B-A118-1CE97607D779}"/>
    <cellStyle name="Comma 3 2 2 4 8 5 3" xfId="24889" xr:uid="{0E6495CD-0144-4FFA-A71F-9D4B746528B5}"/>
    <cellStyle name="Comma 3 2 2 4 8 6" xfId="39493" xr:uid="{91EC50E8-50F5-46E8-85C6-526FEA253B79}"/>
    <cellStyle name="Comma 3 2 2 4 8 7" xfId="21239" xr:uid="{17F9ACED-7CB3-462C-B4C1-65E3B5FB619A}"/>
    <cellStyle name="Comma 3 2 2 4 9" xfId="2255" xr:uid="{40D11272-C931-4B03-8C33-5FBA59A30A74}"/>
    <cellStyle name="Comma 3 2 2 4 9 2" xfId="16855" xr:uid="{8EB5E742-5DB7-48FB-AB30-23661534359A}"/>
    <cellStyle name="Comma 3 2 2 4 9 2 2" xfId="53363" xr:uid="{115FD806-803B-4DCE-B7CE-F3D742210494}"/>
    <cellStyle name="Comma 3 2 2 4 9 2 3" xfId="35109" xr:uid="{E3D078D5-7B3A-453A-8A09-D406EF5DA228}"/>
    <cellStyle name="Comma 3 2 2 4 9 3" xfId="13205" xr:uid="{62B51D03-9920-4DBC-979E-13B355592A15}"/>
    <cellStyle name="Comma 3 2 2 4 9 3 2" xfId="49713" xr:uid="{D321988F-A535-4F5B-A347-9F61B5E98A18}"/>
    <cellStyle name="Comma 3 2 2 4 9 3 3" xfId="31459" xr:uid="{F003541E-1AF4-42B3-A632-57838A541879}"/>
    <cellStyle name="Comma 3 2 2 4 9 4" xfId="9555" xr:uid="{BBCD7DF4-2995-4571-B894-B20CAC83090E}"/>
    <cellStyle name="Comma 3 2 2 4 9 4 2" xfId="46063" xr:uid="{930D98C2-6CCA-45A1-97B4-3BEC26C40490}"/>
    <cellStyle name="Comma 3 2 2 4 9 4 3" xfId="27809" xr:uid="{F0699503-9729-488F-8A46-1B5FAD47444D}"/>
    <cellStyle name="Comma 3 2 2 4 9 5" xfId="5905" xr:uid="{BD3C5E05-B8AA-4AE4-A697-F8BBA930B42C}"/>
    <cellStyle name="Comma 3 2 2 4 9 5 2" xfId="42413" xr:uid="{F1B1B4B3-D2E7-428F-8F78-7D7DAC5C6B1D}"/>
    <cellStyle name="Comma 3 2 2 4 9 5 3" xfId="24159" xr:uid="{902672BF-8081-431A-B1F4-2FDD16088961}"/>
    <cellStyle name="Comma 3 2 2 4 9 6" xfId="38763" xr:uid="{CFAC3CBD-BDD4-4969-8099-97C24D640EB1}"/>
    <cellStyle name="Comma 3 2 2 4 9 7" xfId="20509" xr:uid="{89EA8AD7-889E-4A43-97F7-996A815FB96D}"/>
    <cellStyle name="Comma 3 2 2 5" xfId="657" xr:uid="{82B3119C-47E7-491C-85BF-AE30BF3D4360}"/>
    <cellStyle name="Comma 3 2 2 5 10" xfId="37165" xr:uid="{135198A4-850A-42CD-B400-4A5AAA1C3197}"/>
    <cellStyle name="Comma 3 2 2 5 11" xfId="18911" xr:uid="{F5479BD5-0A7C-4564-879F-3E3C1F91EE19}"/>
    <cellStyle name="Comma 3 2 2 5 2" xfId="3577" xr:uid="{AFED4D41-003B-493D-88C3-CE2D0FF62FA8}"/>
    <cellStyle name="Comma 3 2 2 5 2 2" xfId="18177" xr:uid="{FEB0305F-B4FC-4BC7-8045-48E0C3889021}"/>
    <cellStyle name="Comma 3 2 2 5 2 2 2" xfId="54685" xr:uid="{91FB600B-B89B-4C6A-9C2E-F7F70A8FE2E0}"/>
    <cellStyle name="Comma 3 2 2 5 2 2 3" xfId="36431" xr:uid="{79611437-DD0E-4834-9B0E-F47822D70219}"/>
    <cellStyle name="Comma 3 2 2 5 2 3" xfId="14527" xr:uid="{7E996D75-EC82-4B6A-846F-B8CCDCB06258}"/>
    <cellStyle name="Comma 3 2 2 5 2 3 2" xfId="51035" xr:uid="{B7D9AA47-DF20-4103-BB4E-51049473E6EC}"/>
    <cellStyle name="Comma 3 2 2 5 2 3 3" xfId="32781" xr:uid="{FB730DFD-EB1E-482D-92BC-E4D3F1476BE1}"/>
    <cellStyle name="Comma 3 2 2 5 2 4" xfId="10877" xr:uid="{DE2D391C-5CE0-4CD7-9CD0-064E6B419401}"/>
    <cellStyle name="Comma 3 2 2 5 2 4 2" xfId="47385" xr:uid="{C8A0FF2E-8BE9-4E95-8720-2F2E484F4EA7}"/>
    <cellStyle name="Comma 3 2 2 5 2 4 3" xfId="29131" xr:uid="{4215BF3F-2AFD-49F2-BB9A-88CB9B67BBDB}"/>
    <cellStyle name="Comma 3 2 2 5 2 5" xfId="7227" xr:uid="{A06B18CB-9618-4600-9F9F-C06F186C6D23}"/>
    <cellStyle name="Comma 3 2 2 5 2 5 2" xfId="43735" xr:uid="{89BD49E4-264B-43C2-9EEE-9ECA6A26927D}"/>
    <cellStyle name="Comma 3 2 2 5 2 5 3" xfId="25481" xr:uid="{E6BC2444-B409-4B13-8804-50518EE239C8}"/>
    <cellStyle name="Comma 3 2 2 5 2 6" xfId="40085" xr:uid="{56406A80-AF56-451D-AF5B-DE44CDD5E4E9}"/>
    <cellStyle name="Comma 3 2 2 5 2 7" xfId="21831" xr:uid="{797F1535-4767-45E6-8047-48984F5D21A5}"/>
    <cellStyle name="Comma 3 2 2 5 3" xfId="2847" xr:uid="{EDAA9889-9947-481A-BBA6-34BC907C1F28}"/>
    <cellStyle name="Comma 3 2 2 5 3 2" xfId="17447" xr:uid="{8837639D-073C-4EDE-B256-87FB3DF231E4}"/>
    <cellStyle name="Comma 3 2 2 5 3 2 2" xfId="53955" xr:uid="{A320E16A-64D0-489D-A8D8-C169F213FA06}"/>
    <cellStyle name="Comma 3 2 2 5 3 2 3" xfId="35701" xr:uid="{43CE4420-CB75-4D15-8178-7742F90CD401}"/>
    <cellStyle name="Comma 3 2 2 5 3 3" xfId="13797" xr:uid="{9A7E40B9-52B1-4D81-BCD0-0BBBEBD10F38}"/>
    <cellStyle name="Comma 3 2 2 5 3 3 2" xfId="50305" xr:uid="{DE99FEEE-2E01-4A3E-A57F-00E32F5D6C8B}"/>
    <cellStyle name="Comma 3 2 2 5 3 3 3" xfId="32051" xr:uid="{BD50F05A-FF90-4242-ACED-C3F9486142F5}"/>
    <cellStyle name="Comma 3 2 2 5 3 4" xfId="10147" xr:uid="{6C73070A-F600-4D00-B0F8-84BCE2F60C18}"/>
    <cellStyle name="Comma 3 2 2 5 3 4 2" xfId="46655" xr:uid="{2DFD0260-0454-4A25-9BA3-3F2EEA3DB389}"/>
    <cellStyle name="Comma 3 2 2 5 3 4 3" xfId="28401" xr:uid="{6BF108F5-59E3-4B1C-8663-51841FD4D3BC}"/>
    <cellStyle name="Comma 3 2 2 5 3 5" xfId="6497" xr:uid="{A1E26EA8-AC07-411E-BBAB-09F60D1F7062}"/>
    <cellStyle name="Comma 3 2 2 5 3 5 2" xfId="43005" xr:uid="{14E2FD15-0E6D-4A3C-9DDC-8F25AC9F927C}"/>
    <cellStyle name="Comma 3 2 2 5 3 5 3" xfId="24751" xr:uid="{C4444489-E94F-4252-A528-81E0456AF1B9}"/>
    <cellStyle name="Comma 3 2 2 5 3 6" xfId="39355" xr:uid="{C18A578F-94C2-4C0F-B760-AB2F7BDB7820}"/>
    <cellStyle name="Comma 3 2 2 5 3 7" xfId="21101" xr:uid="{1A550484-E6EB-4E4E-BD6A-6E15068734D7}"/>
    <cellStyle name="Comma 3 2 2 5 4" xfId="2117" xr:uid="{D2352F1E-CD4D-443F-B10F-3643F6D2C387}"/>
    <cellStyle name="Comma 3 2 2 5 4 2" xfId="16717" xr:uid="{D3EBE246-CCF6-402C-954C-681162D2289E}"/>
    <cellStyle name="Comma 3 2 2 5 4 2 2" xfId="53225" xr:uid="{408BCE59-7E79-46A8-B2F7-80F23262D4DE}"/>
    <cellStyle name="Comma 3 2 2 5 4 2 3" xfId="34971" xr:uid="{C718DFCA-F47E-4760-AAF6-15DA5F1CAAAE}"/>
    <cellStyle name="Comma 3 2 2 5 4 3" xfId="13067" xr:uid="{9537DC3D-B989-4EF9-82FA-CF326A9EA0E9}"/>
    <cellStyle name="Comma 3 2 2 5 4 3 2" xfId="49575" xr:uid="{165C3F88-5F5C-4B0B-B9C7-22C0B6CBCE04}"/>
    <cellStyle name="Comma 3 2 2 5 4 3 3" xfId="31321" xr:uid="{D3615195-FBCD-4D0D-BD49-726567EA2923}"/>
    <cellStyle name="Comma 3 2 2 5 4 4" xfId="9417" xr:uid="{2817D84B-77F0-4113-BCCA-0E6ACD82A3F3}"/>
    <cellStyle name="Comma 3 2 2 5 4 4 2" xfId="45925" xr:uid="{2C918DDD-2E2A-4F88-AC61-D68DEC9C0422}"/>
    <cellStyle name="Comma 3 2 2 5 4 4 3" xfId="27671" xr:uid="{1127F344-5BB6-4920-87E8-AAE9C3D57795}"/>
    <cellStyle name="Comma 3 2 2 5 4 5" xfId="5767" xr:uid="{BA23E892-533A-470A-9ACE-67EBC679FDA4}"/>
    <cellStyle name="Comma 3 2 2 5 4 5 2" xfId="42275" xr:uid="{8B3CEA03-8492-4584-98BE-12CF564B0C0E}"/>
    <cellStyle name="Comma 3 2 2 5 4 5 3" xfId="24021" xr:uid="{D12FCBFA-8BBC-4105-BCBB-49574594EA46}"/>
    <cellStyle name="Comma 3 2 2 5 4 6" xfId="38625" xr:uid="{E03BC168-1C00-46F1-AFAE-EB00A7698BDD}"/>
    <cellStyle name="Comma 3 2 2 5 4 7" xfId="20371" xr:uid="{59D012DD-5923-4FDF-96D3-45969B6A9B8D}"/>
    <cellStyle name="Comma 3 2 2 5 5" xfId="1387" xr:uid="{37F3271D-CCA6-4603-B4A4-05ADD0DFDE81}"/>
    <cellStyle name="Comma 3 2 2 5 5 2" xfId="15987" xr:uid="{8D1F365B-18A7-40BB-9E78-6E0C2D19038F}"/>
    <cellStyle name="Comma 3 2 2 5 5 2 2" xfId="52495" xr:uid="{BF54EACC-988B-4027-BA3B-A2334AB5F51A}"/>
    <cellStyle name="Comma 3 2 2 5 5 2 3" xfId="34241" xr:uid="{281BA309-61D9-4386-A30D-18A9A8A0642D}"/>
    <cellStyle name="Comma 3 2 2 5 5 3" xfId="12337" xr:uid="{A3996976-7731-4539-9289-45EC84304ADD}"/>
    <cellStyle name="Comma 3 2 2 5 5 3 2" xfId="48845" xr:uid="{2536E015-D229-4C59-A823-4C992E66F7F4}"/>
    <cellStyle name="Comma 3 2 2 5 5 3 3" xfId="30591" xr:uid="{852A67BD-F1CE-4D60-9444-B39D7E2D0270}"/>
    <cellStyle name="Comma 3 2 2 5 5 4" xfId="8687" xr:uid="{801F3DF4-67CA-40EC-979A-822DCE14816F}"/>
    <cellStyle name="Comma 3 2 2 5 5 4 2" xfId="45195" xr:uid="{A72E968F-4F36-4A08-8FBD-4EF71CC6782B}"/>
    <cellStyle name="Comma 3 2 2 5 5 4 3" xfId="26941" xr:uid="{59260A9F-F4A9-4977-888D-ABFD47A9A1F9}"/>
    <cellStyle name="Comma 3 2 2 5 5 5" xfId="5037" xr:uid="{68C8378B-DEA5-45EA-A7AC-AC6F74A90E5F}"/>
    <cellStyle name="Comma 3 2 2 5 5 5 2" xfId="41545" xr:uid="{14916C1D-38A2-4857-85EC-F49BBDBBA3AA}"/>
    <cellStyle name="Comma 3 2 2 5 5 5 3" xfId="23291" xr:uid="{86BBB322-9ADC-4B91-A171-B6AB70181988}"/>
    <cellStyle name="Comma 3 2 2 5 5 6" xfId="37895" xr:uid="{C4B2A95B-D4B2-4E7D-973F-EC4E984F8DBC}"/>
    <cellStyle name="Comma 3 2 2 5 5 7" xfId="19641" xr:uid="{8C91FF26-B4A5-4F5F-9274-4DDEF31CEAEA}"/>
    <cellStyle name="Comma 3 2 2 5 6" xfId="15257" xr:uid="{2EA79189-3DB9-43B8-9EAB-F3B1CB1F6387}"/>
    <cellStyle name="Comma 3 2 2 5 6 2" xfId="51765" xr:uid="{0BF1F908-452C-4338-B786-E34F8C9D57B9}"/>
    <cellStyle name="Comma 3 2 2 5 6 3" xfId="33511" xr:uid="{068EB17A-ABE9-44BB-A3A9-0D42109BD3EB}"/>
    <cellStyle name="Comma 3 2 2 5 7" xfId="11607" xr:uid="{BC8337DB-7DF2-4A98-9672-D3FFE8D7086E}"/>
    <cellStyle name="Comma 3 2 2 5 7 2" xfId="48115" xr:uid="{603FC20F-2C9C-4CBF-A6F5-92A8BD2B958E}"/>
    <cellStyle name="Comma 3 2 2 5 7 3" xfId="29861" xr:uid="{402C315D-8249-4791-8E7C-C9CF3070AD0C}"/>
    <cellStyle name="Comma 3 2 2 5 8" xfId="7957" xr:uid="{4EB7260C-4871-4C4A-A6CA-36D3B050CDA1}"/>
    <cellStyle name="Comma 3 2 2 5 8 2" xfId="44465" xr:uid="{ED8443BF-45D1-48D4-B9F8-7BD39698D6CE}"/>
    <cellStyle name="Comma 3 2 2 5 8 3" xfId="26211" xr:uid="{FC5E9D71-283A-418A-8BEE-110733BEABB3}"/>
    <cellStyle name="Comma 3 2 2 5 9" xfId="4307" xr:uid="{1B5321ED-275E-4D68-97B1-4E517D503EC5}"/>
    <cellStyle name="Comma 3 2 2 5 9 2" xfId="40815" xr:uid="{E72717BD-F662-4458-B982-3381B7D4951E}"/>
    <cellStyle name="Comma 3 2 2 5 9 3" xfId="22561" xr:uid="{083C543C-C69D-4DC3-A55B-43CDC0DF5741}"/>
    <cellStyle name="Comma 3 2 2 6" xfId="553" xr:uid="{FD692444-A6CA-46AB-8B10-B26261B4D419}"/>
    <cellStyle name="Comma 3 2 2 6 10" xfId="37061" xr:uid="{49F2CEE3-7B2E-419A-B6E7-CE87581E868A}"/>
    <cellStyle name="Comma 3 2 2 6 11" xfId="18807" xr:uid="{123A9122-A26C-4502-B580-A4AB5320E62B}"/>
    <cellStyle name="Comma 3 2 2 6 2" xfId="3473" xr:uid="{124C836D-D832-4764-8731-676F3C612A82}"/>
    <cellStyle name="Comma 3 2 2 6 2 2" xfId="18073" xr:uid="{48BA282F-3E2C-40DE-B686-6396FB7D2A6B}"/>
    <cellStyle name="Comma 3 2 2 6 2 2 2" xfId="54581" xr:uid="{5AF3F4E0-28CB-40F2-85F8-13F7FB12CF90}"/>
    <cellStyle name="Comma 3 2 2 6 2 2 3" xfId="36327" xr:uid="{92A2D9D1-173A-4FE0-93FA-21AEA477D1CE}"/>
    <cellStyle name="Comma 3 2 2 6 2 3" xfId="14423" xr:uid="{B3376F6F-3DE8-459A-8D7F-33E7346809F2}"/>
    <cellStyle name="Comma 3 2 2 6 2 3 2" xfId="50931" xr:uid="{30764745-B628-4756-B000-24C1C54F53CD}"/>
    <cellStyle name="Comma 3 2 2 6 2 3 3" xfId="32677" xr:uid="{07666986-0FA8-48E1-87B8-56B39D20B7E5}"/>
    <cellStyle name="Comma 3 2 2 6 2 4" xfId="10773" xr:uid="{25A4256A-ABCE-4340-8535-DD491D5D6D9A}"/>
    <cellStyle name="Comma 3 2 2 6 2 4 2" xfId="47281" xr:uid="{56E16DD6-8CDA-497E-A6D5-7AF96B388EEB}"/>
    <cellStyle name="Comma 3 2 2 6 2 4 3" xfId="29027" xr:uid="{CF5443E4-9761-4F99-95AB-013E6966AF81}"/>
    <cellStyle name="Comma 3 2 2 6 2 5" xfId="7123" xr:uid="{F9D8540C-BA5D-4DE0-B662-81C4ECB5F636}"/>
    <cellStyle name="Comma 3 2 2 6 2 5 2" xfId="43631" xr:uid="{9FDD91C0-8A04-41A0-B99E-2E8A71FAF7A7}"/>
    <cellStyle name="Comma 3 2 2 6 2 5 3" xfId="25377" xr:uid="{2AE53515-BCB9-4918-A39A-7AE23FCABB61}"/>
    <cellStyle name="Comma 3 2 2 6 2 6" xfId="39981" xr:uid="{AB48D86E-7777-4C57-B2C8-CF192F35A575}"/>
    <cellStyle name="Comma 3 2 2 6 2 7" xfId="21727" xr:uid="{69455BAE-AE98-4FC0-8355-4266D55F6190}"/>
    <cellStyle name="Comma 3 2 2 6 3" xfId="2743" xr:uid="{FB63CF61-8B49-4FDF-B252-6A6D4F037A8D}"/>
    <cellStyle name="Comma 3 2 2 6 3 2" xfId="17343" xr:uid="{FDA1E22F-4D6D-4DF6-9931-59F163C9B716}"/>
    <cellStyle name="Comma 3 2 2 6 3 2 2" xfId="53851" xr:uid="{A220DC1B-28F1-4939-B069-7D6365D22E44}"/>
    <cellStyle name="Comma 3 2 2 6 3 2 3" xfId="35597" xr:uid="{C520D3A6-323E-4D9B-A62B-0CCBA5EE13F9}"/>
    <cellStyle name="Comma 3 2 2 6 3 3" xfId="13693" xr:uid="{4C4990B0-5473-4AFA-989E-EDD7A366DBE2}"/>
    <cellStyle name="Comma 3 2 2 6 3 3 2" xfId="50201" xr:uid="{73A5CC95-C703-4E88-95D9-2BA3756DC050}"/>
    <cellStyle name="Comma 3 2 2 6 3 3 3" xfId="31947" xr:uid="{AF628366-39D5-4271-9A59-5F9A55565D89}"/>
    <cellStyle name="Comma 3 2 2 6 3 4" xfId="10043" xr:uid="{E067B8C5-C772-4FB3-A68E-64054CC113D1}"/>
    <cellStyle name="Comma 3 2 2 6 3 4 2" xfId="46551" xr:uid="{058DACD4-84EF-4290-B3C5-86F29C06D8C9}"/>
    <cellStyle name="Comma 3 2 2 6 3 4 3" xfId="28297" xr:uid="{B58A7CBB-C21B-4F02-BAAB-DA1B8F2BC02D}"/>
    <cellStyle name="Comma 3 2 2 6 3 5" xfId="6393" xr:uid="{375070AC-7B68-4A51-ACA6-667228F65546}"/>
    <cellStyle name="Comma 3 2 2 6 3 5 2" xfId="42901" xr:uid="{4AABA057-5AC1-41D7-887F-1CBB0A57327A}"/>
    <cellStyle name="Comma 3 2 2 6 3 5 3" xfId="24647" xr:uid="{683B898F-29F7-42B9-9464-B5179D10DD94}"/>
    <cellStyle name="Comma 3 2 2 6 3 6" xfId="39251" xr:uid="{46332B34-323B-4606-9DE4-7B2FDBEEE25E}"/>
    <cellStyle name="Comma 3 2 2 6 3 7" xfId="20997" xr:uid="{8B76CCE0-B9F3-4269-B7E1-4FCA65D95D77}"/>
    <cellStyle name="Comma 3 2 2 6 4" xfId="2013" xr:uid="{1DC956E8-569A-41A6-81DC-20E89AF7FFAC}"/>
    <cellStyle name="Comma 3 2 2 6 4 2" xfId="16613" xr:uid="{26666358-6BFC-4E2B-B185-858DDA74C39A}"/>
    <cellStyle name="Comma 3 2 2 6 4 2 2" xfId="53121" xr:uid="{27172493-9AF0-48EE-9517-45098B5E0871}"/>
    <cellStyle name="Comma 3 2 2 6 4 2 3" xfId="34867" xr:uid="{60C3BC6C-E298-4CFB-8309-6ABC990522E0}"/>
    <cellStyle name="Comma 3 2 2 6 4 3" xfId="12963" xr:uid="{BB199A4E-B2E3-4B79-922E-B702D15B0C0A}"/>
    <cellStyle name="Comma 3 2 2 6 4 3 2" xfId="49471" xr:uid="{C32E4A80-B2F0-4F55-A676-63DD2A9947B6}"/>
    <cellStyle name="Comma 3 2 2 6 4 3 3" xfId="31217" xr:uid="{6D6B4239-A92F-475F-A8BC-88BF6D876FDA}"/>
    <cellStyle name="Comma 3 2 2 6 4 4" xfId="9313" xr:uid="{64F980D8-6738-4FAA-B734-07E89DE25356}"/>
    <cellStyle name="Comma 3 2 2 6 4 4 2" xfId="45821" xr:uid="{B28D564B-AFFD-4295-99B4-EEACD21E6D79}"/>
    <cellStyle name="Comma 3 2 2 6 4 4 3" xfId="27567" xr:uid="{D180CBBF-54C4-4ED4-84F3-5F19DFE5DBD1}"/>
    <cellStyle name="Comma 3 2 2 6 4 5" xfId="5663" xr:uid="{B55F59CA-7B7E-4B76-BD7A-2C69D2726402}"/>
    <cellStyle name="Comma 3 2 2 6 4 5 2" xfId="42171" xr:uid="{85C7FEB5-2B76-4905-9752-94345DA67CA4}"/>
    <cellStyle name="Comma 3 2 2 6 4 5 3" xfId="23917" xr:uid="{B1558C58-A970-4394-99F7-38B310FB28C0}"/>
    <cellStyle name="Comma 3 2 2 6 4 6" xfId="38521" xr:uid="{EBDA28A2-3609-4D53-BEC8-784BA1293421}"/>
    <cellStyle name="Comma 3 2 2 6 4 7" xfId="20267" xr:uid="{8A934570-6DA3-45E1-B866-A5F21EB91481}"/>
    <cellStyle name="Comma 3 2 2 6 5" xfId="1283" xr:uid="{0CB4F15E-353C-4746-BD5E-EEAC9768598C}"/>
    <cellStyle name="Comma 3 2 2 6 5 2" xfId="15883" xr:uid="{E728D9D6-F698-49CA-B43C-EAC6C7806B65}"/>
    <cellStyle name="Comma 3 2 2 6 5 2 2" xfId="52391" xr:uid="{6221483D-6EB8-45B7-9350-8107EE635135}"/>
    <cellStyle name="Comma 3 2 2 6 5 2 3" xfId="34137" xr:uid="{4356BED3-9E86-40BF-BF77-889073EA9C73}"/>
    <cellStyle name="Comma 3 2 2 6 5 3" xfId="12233" xr:uid="{C285016F-99E2-4C8F-9BAB-2ECDBE268831}"/>
    <cellStyle name="Comma 3 2 2 6 5 3 2" xfId="48741" xr:uid="{B39910EC-9EA0-4294-87DE-CCE14AF01A10}"/>
    <cellStyle name="Comma 3 2 2 6 5 3 3" xfId="30487" xr:uid="{D0A4DD4B-4EA7-4F65-B41C-935A714F8D02}"/>
    <cellStyle name="Comma 3 2 2 6 5 4" xfId="8583" xr:uid="{FCB8FD40-2D9A-4023-965B-16717A9A3632}"/>
    <cellStyle name="Comma 3 2 2 6 5 4 2" xfId="45091" xr:uid="{6F138A5D-0603-4EDC-BB9B-5CA3B97DC976}"/>
    <cellStyle name="Comma 3 2 2 6 5 4 3" xfId="26837" xr:uid="{BA4FB8D4-EE60-414E-A698-367B921C77A5}"/>
    <cellStyle name="Comma 3 2 2 6 5 5" xfId="4933" xr:uid="{A3C61B91-CE63-432F-B727-0411951F3234}"/>
    <cellStyle name="Comma 3 2 2 6 5 5 2" xfId="41441" xr:uid="{AC6EF51B-A299-424E-9030-A4E0723FBCC5}"/>
    <cellStyle name="Comma 3 2 2 6 5 5 3" xfId="23187" xr:uid="{1BDC5CAB-4EC8-4180-BF7F-FCBA25AB5581}"/>
    <cellStyle name="Comma 3 2 2 6 5 6" xfId="37791" xr:uid="{879FE183-3D20-4C5B-B6F5-5CF8298E176F}"/>
    <cellStyle name="Comma 3 2 2 6 5 7" xfId="19537" xr:uid="{DC126A65-F064-4835-9E58-47DAF74DF076}"/>
    <cellStyle name="Comma 3 2 2 6 6" xfId="15153" xr:uid="{BC62A612-D72A-43BF-A62A-E396A58E825C}"/>
    <cellStyle name="Comma 3 2 2 6 6 2" xfId="51661" xr:uid="{D7C92EA1-2204-4669-A756-F0141CEBAAE7}"/>
    <cellStyle name="Comma 3 2 2 6 6 3" xfId="33407" xr:uid="{F36761DE-90BB-4324-99A5-61FD2AE670A7}"/>
    <cellStyle name="Comma 3 2 2 6 7" xfId="11503" xr:uid="{C0EF6FAA-C573-48A4-9312-19654277546B}"/>
    <cellStyle name="Comma 3 2 2 6 7 2" xfId="48011" xr:uid="{10AB5BBF-A6AC-4A04-9AF2-E590B8EFE56D}"/>
    <cellStyle name="Comma 3 2 2 6 7 3" xfId="29757" xr:uid="{B2480196-1747-4E85-9514-FF5DF8C798A1}"/>
    <cellStyle name="Comma 3 2 2 6 8" xfId="7853" xr:uid="{7356DF50-0BD4-416B-A4C0-122E6D2D6BB1}"/>
    <cellStyle name="Comma 3 2 2 6 8 2" xfId="44361" xr:uid="{C5FE0636-E69C-448C-BFF7-C94E6AA672C3}"/>
    <cellStyle name="Comma 3 2 2 6 8 3" xfId="26107" xr:uid="{A8EB3A46-C039-4D37-B748-B10976F14975}"/>
    <cellStyle name="Comma 3 2 2 6 9" xfId="4203" xr:uid="{947DBAFF-F916-468C-A7B8-5270B65E74BD}"/>
    <cellStyle name="Comma 3 2 2 6 9 2" xfId="40711" xr:uid="{E9261600-243A-4B9C-851D-F7A0F7C7277A}"/>
    <cellStyle name="Comma 3 2 2 6 9 3" xfId="22457" xr:uid="{D7374F5E-D3CC-449B-A087-4B8E75CF7B2F}"/>
    <cellStyle name="Comma 3 2 2 7" xfId="449" xr:uid="{A624EAF5-C992-46A0-99AD-DCDFC2904378}"/>
    <cellStyle name="Comma 3 2 2 7 10" xfId="36957" xr:uid="{1BE6666E-CD3B-465B-A544-1E53C718DB34}"/>
    <cellStyle name="Comma 3 2 2 7 11" xfId="18703" xr:uid="{B2B0AFC7-3526-45A4-990F-621CA1BD7F4F}"/>
    <cellStyle name="Comma 3 2 2 7 2" xfId="3369" xr:uid="{EAC57062-C7AA-43CB-B3F6-30AEF3A7AD26}"/>
    <cellStyle name="Comma 3 2 2 7 2 2" xfId="17969" xr:uid="{416F4216-AC5A-4552-B117-8213B6519766}"/>
    <cellStyle name="Comma 3 2 2 7 2 2 2" xfId="54477" xr:uid="{EEA8802B-EAEA-4839-8DE1-F2599D04E600}"/>
    <cellStyle name="Comma 3 2 2 7 2 2 3" xfId="36223" xr:uid="{B3470B17-EBBA-404A-8369-BE2A9A0E0231}"/>
    <cellStyle name="Comma 3 2 2 7 2 3" xfId="14319" xr:uid="{30F504EE-1ABA-4983-B299-54FEAA853D72}"/>
    <cellStyle name="Comma 3 2 2 7 2 3 2" xfId="50827" xr:uid="{C3D52D12-9D37-4181-8E27-BC3FD773F32E}"/>
    <cellStyle name="Comma 3 2 2 7 2 3 3" xfId="32573" xr:uid="{140DB72E-7C33-42A4-9242-48C53939E3A5}"/>
    <cellStyle name="Comma 3 2 2 7 2 4" xfId="10669" xr:uid="{ACCAAAD3-F42A-4F5B-9BB1-C08850957E8D}"/>
    <cellStyle name="Comma 3 2 2 7 2 4 2" xfId="47177" xr:uid="{809C7F5C-A5BC-41BB-A62F-4B2285EC6A89}"/>
    <cellStyle name="Comma 3 2 2 7 2 4 3" xfId="28923" xr:uid="{2CA7F1A9-378F-4560-A4D4-36278835C2A1}"/>
    <cellStyle name="Comma 3 2 2 7 2 5" xfId="7019" xr:uid="{32F1CBCD-0B74-40CB-BFAA-5675EF070AEE}"/>
    <cellStyle name="Comma 3 2 2 7 2 5 2" xfId="43527" xr:uid="{6DD11BA1-5345-4BCF-9C65-3684BEF5B110}"/>
    <cellStyle name="Comma 3 2 2 7 2 5 3" xfId="25273" xr:uid="{99593303-1823-49B9-87AC-FA37177638D0}"/>
    <cellStyle name="Comma 3 2 2 7 2 6" xfId="39877" xr:uid="{6382EE18-0A6A-4F5C-90CB-2B79C945F77D}"/>
    <cellStyle name="Comma 3 2 2 7 2 7" xfId="21623" xr:uid="{53C11A50-56DF-47F4-94AF-1EA5C03731F4}"/>
    <cellStyle name="Comma 3 2 2 7 3" xfId="2639" xr:uid="{B0D80301-1429-4EC4-81DB-F43D71E3BD02}"/>
    <cellStyle name="Comma 3 2 2 7 3 2" xfId="17239" xr:uid="{5D9A4A5A-2299-4ED6-97D4-CBC816AC56AC}"/>
    <cellStyle name="Comma 3 2 2 7 3 2 2" xfId="53747" xr:uid="{F59FECBE-7C61-44E7-AB59-B3308D9C4CA6}"/>
    <cellStyle name="Comma 3 2 2 7 3 2 3" xfId="35493" xr:uid="{CF964F5F-E39F-4814-A6EC-83D6968A1D71}"/>
    <cellStyle name="Comma 3 2 2 7 3 3" xfId="13589" xr:uid="{F20C5590-6B38-418B-B5DD-82AC43726823}"/>
    <cellStyle name="Comma 3 2 2 7 3 3 2" xfId="50097" xr:uid="{17F24933-1B18-421D-B27E-D2F843330EFF}"/>
    <cellStyle name="Comma 3 2 2 7 3 3 3" xfId="31843" xr:uid="{6B922805-D143-407F-AB98-AAC396B5EEAB}"/>
    <cellStyle name="Comma 3 2 2 7 3 4" xfId="9939" xr:uid="{47A7DF11-30A8-41C1-87D8-BB66E0D468F8}"/>
    <cellStyle name="Comma 3 2 2 7 3 4 2" xfId="46447" xr:uid="{FA4C6947-1E02-4BFE-BD81-717CB5E78370}"/>
    <cellStyle name="Comma 3 2 2 7 3 4 3" xfId="28193" xr:uid="{3A4180C5-81F4-4217-9FD8-07863F13903C}"/>
    <cellStyle name="Comma 3 2 2 7 3 5" xfId="6289" xr:uid="{47BE11B6-6F17-4385-AB7F-D4F92EBDD0BF}"/>
    <cellStyle name="Comma 3 2 2 7 3 5 2" xfId="42797" xr:uid="{540A7720-05DD-4EA3-838E-241F53283B28}"/>
    <cellStyle name="Comma 3 2 2 7 3 5 3" xfId="24543" xr:uid="{50E06B55-E562-48FF-BCAB-8C93CD315597}"/>
    <cellStyle name="Comma 3 2 2 7 3 6" xfId="39147" xr:uid="{1F6E358B-B31E-4040-8820-E682B81A9752}"/>
    <cellStyle name="Comma 3 2 2 7 3 7" xfId="20893" xr:uid="{CE5A62D5-21BF-428C-82A8-6E495649030E}"/>
    <cellStyle name="Comma 3 2 2 7 4" xfId="1909" xr:uid="{98B27CD6-9FBF-4B3F-92B3-02AE4E666199}"/>
    <cellStyle name="Comma 3 2 2 7 4 2" xfId="16509" xr:uid="{4AA5CFB2-8641-44B2-90F8-92F7BFD240E7}"/>
    <cellStyle name="Comma 3 2 2 7 4 2 2" xfId="53017" xr:uid="{F85687F5-E866-46D4-8483-7CABE272945D}"/>
    <cellStyle name="Comma 3 2 2 7 4 2 3" xfId="34763" xr:uid="{9BB0F0E3-B128-437C-A5E9-0CA415C802B3}"/>
    <cellStyle name="Comma 3 2 2 7 4 3" xfId="12859" xr:uid="{86A351CB-E39A-4284-A501-E58900DA9907}"/>
    <cellStyle name="Comma 3 2 2 7 4 3 2" xfId="49367" xr:uid="{8BAA6247-CE02-489E-A696-33E6385F0A9F}"/>
    <cellStyle name="Comma 3 2 2 7 4 3 3" xfId="31113" xr:uid="{5EC21859-F8A5-4A1C-9025-3B14BEC9CB59}"/>
    <cellStyle name="Comma 3 2 2 7 4 4" xfId="9209" xr:uid="{DB40DEAD-708B-431D-BB08-625AEB2D8290}"/>
    <cellStyle name="Comma 3 2 2 7 4 4 2" xfId="45717" xr:uid="{4973E5F1-7482-48F9-BC99-682DAF1B7937}"/>
    <cellStyle name="Comma 3 2 2 7 4 4 3" xfId="27463" xr:uid="{D801C661-1E56-4C9B-8E91-4BEAE23E4AD1}"/>
    <cellStyle name="Comma 3 2 2 7 4 5" xfId="5559" xr:uid="{7D2DF4DC-025D-47C5-866A-4811209F9838}"/>
    <cellStyle name="Comma 3 2 2 7 4 5 2" xfId="42067" xr:uid="{EECB5650-3821-4B0D-819D-4AD1EE5B6A50}"/>
    <cellStyle name="Comma 3 2 2 7 4 5 3" xfId="23813" xr:uid="{593A9066-3F97-4BCC-B1E8-73A4C3F899ED}"/>
    <cellStyle name="Comma 3 2 2 7 4 6" xfId="38417" xr:uid="{86D21E21-7461-42BC-908B-D7A4A1D375F9}"/>
    <cellStyle name="Comma 3 2 2 7 4 7" xfId="20163" xr:uid="{5598D8CB-CBEC-4C35-A04F-C3E040D69699}"/>
    <cellStyle name="Comma 3 2 2 7 5" xfId="1179" xr:uid="{C1015D62-BBA3-4E05-B968-3280E0799720}"/>
    <cellStyle name="Comma 3 2 2 7 5 2" xfId="15779" xr:uid="{4525DDBD-D9C5-4A18-8D1C-B97D8F9A0BCD}"/>
    <cellStyle name="Comma 3 2 2 7 5 2 2" xfId="52287" xr:uid="{BD294917-823E-4BF7-9253-ABD7067565C4}"/>
    <cellStyle name="Comma 3 2 2 7 5 2 3" xfId="34033" xr:uid="{63E38CFD-876B-45B2-9780-A029827F43E3}"/>
    <cellStyle name="Comma 3 2 2 7 5 3" xfId="12129" xr:uid="{420C07D1-96D9-4382-8548-3078AFE261D8}"/>
    <cellStyle name="Comma 3 2 2 7 5 3 2" xfId="48637" xr:uid="{1370A796-9D0D-42BF-A399-4C9FDEF81A15}"/>
    <cellStyle name="Comma 3 2 2 7 5 3 3" xfId="30383" xr:uid="{200C46DD-418A-418F-A355-5C8643B364C8}"/>
    <cellStyle name="Comma 3 2 2 7 5 4" xfId="8479" xr:uid="{6104AB9E-E642-4F69-A092-DB80E502980E}"/>
    <cellStyle name="Comma 3 2 2 7 5 4 2" xfId="44987" xr:uid="{A2C5CCCA-DFE1-441A-919F-F56FC0346AF4}"/>
    <cellStyle name="Comma 3 2 2 7 5 4 3" xfId="26733" xr:uid="{64349A25-7DC5-4785-BDDA-E5CF3F029394}"/>
    <cellStyle name="Comma 3 2 2 7 5 5" xfId="4829" xr:uid="{D728EBEB-4A42-4708-9E30-E19D07496A7E}"/>
    <cellStyle name="Comma 3 2 2 7 5 5 2" xfId="41337" xr:uid="{59BC8998-DB52-4FBA-B320-3052326BB0DF}"/>
    <cellStyle name="Comma 3 2 2 7 5 5 3" xfId="23083" xr:uid="{F5A047F3-B7F0-412D-869D-293966DF2BDF}"/>
    <cellStyle name="Comma 3 2 2 7 5 6" xfId="37687" xr:uid="{406508D4-96B8-4241-8B12-FD3F6A13AEF6}"/>
    <cellStyle name="Comma 3 2 2 7 5 7" xfId="19433" xr:uid="{B1FC23FC-AE3A-4F78-B709-3FACF5C255A5}"/>
    <cellStyle name="Comma 3 2 2 7 6" xfId="15049" xr:uid="{7C89524A-1566-410F-9631-554F7921A638}"/>
    <cellStyle name="Comma 3 2 2 7 6 2" xfId="51557" xr:uid="{DCE23A18-4E0F-4032-8D57-D657C56AC3B3}"/>
    <cellStyle name="Comma 3 2 2 7 6 3" xfId="33303" xr:uid="{CEDA0617-67B3-45C9-845F-11012E035441}"/>
    <cellStyle name="Comma 3 2 2 7 7" xfId="11399" xr:uid="{C0C0050D-7707-4926-AB50-D0EF26F8FC0A}"/>
    <cellStyle name="Comma 3 2 2 7 7 2" xfId="47907" xr:uid="{A9FF61EC-C59A-45E9-B3F6-876D30B7BF16}"/>
    <cellStyle name="Comma 3 2 2 7 7 3" xfId="29653" xr:uid="{9D2C3A3D-DF33-4E9B-9AC0-D79E65C4476F}"/>
    <cellStyle name="Comma 3 2 2 7 8" xfId="7749" xr:uid="{A7434E49-A1C4-4CA3-93E9-F4587B5E3773}"/>
    <cellStyle name="Comma 3 2 2 7 8 2" xfId="44257" xr:uid="{E14BBD36-2894-4C47-A3E3-EA9E57F53C6B}"/>
    <cellStyle name="Comma 3 2 2 7 8 3" xfId="26003" xr:uid="{ECDCE2FC-94A5-4407-AED0-0C8726423437}"/>
    <cellStyle name="Comma 3 2 2 7 9" xfId="4099" xr:uid="{2EF3927C-22FC-43DA-9135-F145483B3B9B}"/>
    <cellStyle name="Comma 3 2 2 7 9 2" xfId="40607" xr:uid="{8C2B2574-9E01-44D0-B14D-8DFCEAFD6349}"/>
    <cellStyle name="Comma 3 2 2 7 9 3" xfId="22353" xr:uid="{D2AEBB61-2276-4C96-8D93-D256B995A529}"/>
    <cellStyle name="Comma 3 2 2 8" xfId="345" xr:uid="{0E0447AF-14B6-4EB9-9BF7-EB441AA98432}"/>
    <cellStyle name="Comma 3 2 2 8 10" xfId="36853" xr:uid="{F8F4D352-B04A-4BB8-ADB0-645503B3DB98}"/>
    <cellStyle name="Comma 3 2 2 8 11" xfId="18599" xr:uid="{160EDC7C-0439-4705-9732-8EF42A31282A}"/>
    <cellStyle name="Comma 3 2 2 8 2" xfId="3265" xr:uid="{A03111CB-8F00-4078-B4DE-D1C664F8899D}"/>
    <cellStyle name="Comma 3 2 2 8 2 2" xfId="17865" xr:uid="{2849A532-262E-4D47-9A0C-1E59D162EB7F}"/>
    <cellStyle name="Comma 3 2 2 8 2 2 2" xfId="54373" xr:uid="{D2FBD149-AF52-4E57-A7F1-7D9018C1D592}"/>
    <cellStyle name="Comma 3 2 2 8 2 2 3" xfId="36119" xr:uid="{AABC19D0-B3E9-4536-B67A-1DC8B961F05B}"/>
    <cellStyle name="Comma 3 2 2 8 2 3" xfId="14215" xr:uid="{581D8C31-7068-41C4-AC9A-1BFE8F4AEF02}"/>
    <cellStyle name="Comma 3 2 2 8 2 3 2" xfId="50723" xr:uid="{84339F03-2986-4AEE-BD5B-04FC0D8D30CC}"/>
    <cellStyle name="Comma 3 2 2 8 2 3 3" xfId="32469" xr:uid="{99E2644A-3A5C-4A03-93FC-6F36F4367C57}"/>
    <cellStyle name="Comma 3 2 2 8 2 4" xfId="10565" xr:uid="{93079DFF-7F12-4ECE-9154-C8946B78314A}"/>
    <cellStyle name="Comma 3 2 2 8 2 4 2" xfId="47073" xr:uid="{988FFE75-244E-4A55-8D27-091CC54FE38C}"/>
    <cellStyle name="Comma 3 2 2 8 2 4 3" xfId="28819" xr:uid="{B79EDC08-6628-4186-86FF-3EC977A4C7E3}"/>
    <cellStyle name="Comma 3 2 2 8 2 5" xfId="6915" xr:uid="{9AE6D5AE-8082-4ACE-A6B1-97F70A18ABF7}"/>
    <cellStyle name="Comma 3 2 2 8 2 5 2" xfId="43423" xr:uid="{6089C914-0B4C-42ED-9FE2-75150C37DB54}"/>
    <cellStyle name="Comma 3 2 2 8 2 5 3" xfId="25169" xr:uid="{3731905C-7A67-4C98-85B5-FCE577606250}"/>
    <cellStyle name="Comma 3 2 2 8 2 6" xfId="39773" xr:uid="{B26EB165-3AB5-42B4-8A05-DC7C44F7D7EE}"/>
    <cellStyle name="Comma 3 2 2 8 2 7" xfId="21519" xr:uid="{E50363E8-B8AF-4C91-8A5B-4E752836672C}"/>
    <cellStyle name="Comma 3 2 2 8 3" xfId="2535" xr:uid="{8D555D60-13C7-4540-AB59-5B542B480856}"/>
    <cellStyle name="Comma 3 2 2 8 3 2" xfId="17135" xr:uid="{695DCF5E-E1AB-4728-A33F-55C2759AF621}"/>
    <cellStyle name="Comma 3 2 2 8 3 2 2" xfId="53643" xr:uid="{82952E6C-19FD-48DD-978A-7CC9A67CDE10}"/>
    <cellStyle name="Comma 3 2 2 8 3 2 3" xfId="35389" xr:uid="{8CFCE46B-2F6D-49CE-9CC6-203ACD49A56D}"/>
    <cellStyle name="Comma 3 2 2 8 3 3" xfId="13485" xr:uid="{85C98CFD-4214-4ADD-A518-369F5D4BBDE1}"/>
    <cellStyle name="Comma 3 2 2 8 3 3 2" xfId="49993" xr:uid="{A83B6CD5-9A08-4B0E-BD80-B52F9282A97D}"/>
    <cellStyle name="Comma 3 2 2 8 3 3 3" xfId="31739" xr:uid="{7DD9CC44-A706-44A4-B281-5222FF1E117D}"/>
    <cellStyle name="Comma 3 2 2 8 3 4" xfId="9835" xr:uid="{D4919A50-4EDD-4355-8C19-00BE5A02DC97}"/>
    <cellStyle name="Comma 3 2 2 8 3 4 2" xfId="46343" xr:uid="{3554B61F-1F64-42EC-BF61-5C2C0CFF7F80}"/>
    <cellStyle name="Comma 3 2 2 8 3 4 3" xfId="28089" xr:uid="{F727E452-C8AC-4F1F-A444-DBF338C17734}"/>
    <cellStyle name="Comma 3 2 2 8 3 5" xfId="6185" xr:uid="{428C3C16-41B1-4851-B909-EC79AC4AD3B7}"/>
    <cellStyle name="Comma 3 2 2 8 3 5 2" xfId="42693" xr:uid="{F0D1CEE1-9B31-4AD3-A48B-4039F426E208}"/>
    <cellStyle name="Comma 3 2 2 8 3 5 3" xfId="24439" xr:uid="{ABC06FD2-DFC0-4E92-98F5-8AEB5E1B4F2B}"/>
    <cellStyle name="Comma 3 2 2 8 3 6" xfId="39043" xr:uid="{6A17E575-253B-472A-BE50-8B2CD3463662}"/>
    <cellStyle name="Comma 3 2 2 8 3 7" xfId="20789" xr:uid="{67AB88FC-69CA-444E-93DE-6BD193FD7719}"/>
    <cellStyle name="Comma 3 2 2 8 4" xfId="1805" xr:uid="{6D3126FD-24E9-4743-B4E8-3AC325E0835C}"/>
    <cellStyle name="Comma 3 2 2 8 4 2" xfId="16405" xr:uid="{37903F50-2066-4E6B-B6E4-FC1EA8FAE302}"/>
    <cellStyle name="Comma 3 2 2 8 4 2 2" xfId="52913" xr:uid="{45A7A0F3-7FEB-40FF-8043-2E562840685A}"/>
    <cellStyle name="Comma 3 2 2 8 4 2 3" xfId="34659" xr:uid="{4F42DDDD-A2DC-4182-8C79-AE6433E644AE}"/>
    <cellStyle name="Comma 3 2 2 8 4 3" xfId="12755" xr:uid="{84C396CF-9EF7-4098-89E6-65DF7F229AEA}"/>
    <cellStyle name="Comma 3 2 2 8 4 3 2" xfId="49263" xr:uid="{16E12A92-69B0-4FBF-9619-DBC0A3B83130}"/>
    <cellStyle name="Comma 3 2 2 8 4 3 3" xfId="31009" xr:uid="{85133E3A-2E1A-4D30-9326-BCF83FA41EDF}"/>
    <cellStyle name="Comma 3 2 2 8 4 4" xfId="9105" xr:uid="{E43263C8-27A9-4B57-9E69-219FDE58875E}"/>
    <cellStyle name="Comma 3 2 2 8 4 4 2" xfId="45613" xr:uid="{C8A96041-3EA6-4A87-963D-E4D81901B88B}"/>
    <cellStyle name="Comma 3 2 2 8 4 4 3" xfId="27359" xr:uid="{7CFEB78C-46BE-4707-962A-7BDC69951DA7}"/>
    <cellStyle name="Comma 3 2 2 8 4 5" xfId="5455" xr:uid="{2370A82B-A6BA-4D85-8A7E-15CFD31806C7}"/>
    <cellStyle name="Comma 3 2 2 8 4 5 2" xfId="41963" xr:uid="{3ADE768B-A534-4537-9413-65C0FEF19FB1}"/>
    <cellStyle name="Comma 3 2 2 8 4 5 3" xfId="23709" xr:uid="{665F535A-680F-4483-B58D-189810451AA6}"/>
    <cellStyle name="Comma 3 2 2 8 4 6" xfId="38313" xr:uid="{0E60792B-6980-418E-84A4-BE19FD71F78C}"/>
    <cellStyle name="Comma 3 2 2 8 4 7" xfId="20059" xr:uid="{7833F625-D412-44F3-A1E1-C2DF5FC233BC}"/>
    <cellStyle name="Comma 3 2 2 8 5" xfId="1075" xr:uid="{9EE8DBFF-B65A-4976-97F5-C9C1925D5758}"/>
    <cellStyle name="Comma 3 2 2 8 5 2" xfId="15675" xr:uid="{8D38E6E0-6712-4247-BB51-1626AC308EC1}"/>
    <cellStyle name="Comma 3 2 2 8 5 2 2" xfId="52183" xr:uid="{39AE37EE-F72E-4CDA-8A86-445054C5A278}"/>
    <cellStyle name="Comma 3 2 2 8 5 2 3" xfId="33929" xr:uid="{FEB508F6-C0FA-4EC3-84F3-967B21A3C180}"/>
    <cellStyle name="Comma 3 2 2 8 5 3" xfId="12025" xr:uid="{0ABF9C3E-F613-4812-8719-160E9FDC88D4}"/>
    <cellStyle name="Comma 3 2 2 8 5 3 2" xfId="48533" xr:uid="{9D228EB0-2482-4B28-97A1-F11D9DA811F4}"/>
    <cellStyle name="Comma 3 2 2 8 5 3 3" xfId="30279" xr:uid="{D60FC5A1-6A26-4AA9-80A6-321A6801C191}"/>
    <cellStyle name="Comma 3 2 2 8 5 4" xfId="8375" xr:uid="{349E0CA0-2602-45F6-9D16-F48BDD786498}"/>
    <cellStyle name="Comma 3 2 2 8 5 4 2" xfId="44883" xr:uid="{CB47EB6E-9E75-45DC-A651-D64630D9D3DD}"/>
    <cellStyle name="Comma 3 2 2 8 5 4 3" xfId="26629" xr:uid="{36BD7344-214B-4EFD-9EFD-EBEBCEA68031}"/>
    <cellStyle name="Comma 3 2 2 8 5 5" xfId="4725" xr:uid="{B317D0DE-852B-4466-AC50-B8C314CE8998}"/>
    <cellStyle name="Comma 3 2 2 8 5 5 2" xfId="41233" xr:uid="{A9D1CDEF-0132-4B5D-9DCD-FDED34F58AFD}"/>
    <cellStyle name="Comma 3 2 2 8 5 5 3" xfId="22979" xr:uid="{01886FB3-0FFA-4E8B-875A-5CC3F1E0CC37}"/>
    <cellStyle name="Comma 3 2 2 8 5 6" xfId="37583" xr:uid="{BB211317-A539-409B-8A1B-E9AF0166D5BC}"/>
    <cellStyle name="Comma 3 2 2 8 5 7" xfId="19329" xr:uid="{43C0D8A2-6E95-4C71-AA1C-A3A6FDFD80A0}"/>
    <cellStyle name="Comma 3 2 2 8 6" xfId="14945" xr:uid="{FBE92D64-3218-4450-AD12-CA63271B18E1}"/>
    <cellStyle name="Comma 3 2 2 8 6 2" xfId="51453" xr:uid="{0045C45E-B681-4293-A35A-A93B00141FFE}"/>
    <cellStyle name="Comma 3 2 2 8 6 3" xfId="33199" xr:uid="{53DC31FF-1178-49F4-AED0-22FD0A045E41}"/>
    <cellStyle name="Comma 3 2 2 8 7" xfId="11295" xr:uid="{CFE6B52C-F1CE-4DE6-BE84-8618D50F5C14}"/>
    <cellStyle name="Comma 3 2 2 8 7 2" xfId="47803" xr:uid="{7C5ECFCE-E340-4BFE-BF2E-BB42DAB465D1}"/>
    <cellStyle name="Comma 3 2 2 8 7 3" xfId="29549" xr:uid="{216EBDB9-3735-403E-8596-F846F6F22F61}"/>
    <cellStyle name="Comma 3 2 2 8 8" xfId="7645" xr:uid="{5684EB7B-DA42-44F2-940C-03798F0D7097}"/>
    <cellStyle name="Comma 3 2 2 8 8 2" xfId="44153" xr:uid="{659DD568-710D-48D5-92FB-59BAE1C2DBF0}"/>
    <cellStyle name="Comma 3 2 2 8 8 3" xfId="25899" xr:uid="{BF97B0CB-49B1-4994-B0FB-8861E8D9C843}"/>
    <cellStyle name="Comma 3 2 2 8 9" xfId="3995" xr:uid="{86D38F75-1893-4FCA-89E1-18090390033B}"/>
    <cellStyle name="Comma 3 2 2 8 9 2" xfId="40503" xr:uid="{42B0090F-E285-4C19-8622-4A403A705F40}"/>
    <cellStyle name="Comma 3 2 2 8 9 3" xfId="22249" xr:uid="{E7D84A20-9CF0-4A9B-8E4E-32336511B431}"/>
    <cellStyle name="Comma 3 2 2 9" xfId="241" xr:uid="{5F1CB069-8C95-433F-AAD4-6503C9003B2A}"/>
    <cellStyle name="Comma 3 2 2 9 10" xfId="36749" xr:uid="{129A2144-5129-43ED-B542-167F08CD04A6}"/>
    <cellStyle name="Comma 3 2 2 9 11" xfId="18495" xr:uid="{3A534DA3-5E33-4AC4-B883-4EAA987DD55F}"/>
    <cellStyle name="Comma 3 2 2 9 2" xfId="3161" xr:uid="{BCAC6534-2BAD-4479-BAE2-1DAC11947589}"/>
    <cellStyle name="Comma 3 2 2 9 2 2" xfId="17761" xr:uid="{EEC8CDE0-7DE5-415F-B4D0-42F64DD25F2B}"/>
    <cellStyle name="Comma 3 2 2 9 2 2 2" xfId="54269" xr:uid="{79CB1732-6DA7-4315-A3D5-1CA7DC61E9B5}"/>
    <cellStyle name="Comma 3 2 2 9 2 2 3" xfId="36015" xr:uid="{A5D1507E-CD32-4E15-B327-3C6F900D2945}"/>
    <cellStyle name="Comma 3 2 2 9 2 3" xfId="14111" xr:uid="{269A26DD-4937-4A78-8847-708C73F85FCC}"/>
    <cellStyle name="Comma 3 2 2 9 2 3 2" xfId="50619" xr:uid="{7C2F1263-FB13-41D4-8E24-C6061F9CB124}"/>
    <cellStyle name="Comma 3 2 2 9 2 3 3" xfId="32365" xr:uid="{8AE50AAB-7AE9-4D68-B8D8-04CF607433C7}"/>
    <cellStyle name="Comma 3 2 2 9 2 4" xfId="10461" xr:uid="{4ACF86EE-AE7C-4722-9455-5E4D55056281}"/>
    <cellStyle name="Comma 3 2 2 9 2 4 2" xfId="46969" xr:uid="{398F6A4D-58A1-4EFC-939E-9EA42E2C8CB4}"/>
    <cellStyle name="Comma 3 2 2 9 2 4 3" xfId="28715" xr:uid="{EBBE36E4-A382-4FA8-850E-36391440F89F}"/>
    <cellStyle name="Comma 3 2 2 9 2 5" xfId="6811" xr:uid="{B8B21202-5F78-4622-B887-8E1DF51E55AF}"/>
    <cellStyle name="Comma 3 2 2 9 2 5 2" xfId="43319" xr:uid="{F10E321A-7283-4279-B97D-71EB14EB9F55}"/>
    <cellStyle name="Comma 3 2 2 9 2 5 3" xfId="25065" xr:uid="{AC0112FE-5BE7-49B2-925A-1C604C50B606}"/>
    <cellStyle name="Comma 3 2 2 9 2 6" xfId="39669" xr:uid="{E063B919-99C2-4997-A828-4B210824123C}"/>
    <cellStyle name="Comma 3 2 2 9 2 7" xfId="21415" xr:uid="{254AC7A0-267A-4B7B-966C-E1EE6654E268}"/>
    <cellStyle name="Comma 3 2 2 9 3" xfId="2431" xr:uid="{791FE4FE-247A-4C43-B113-27BA49E69C99}"/>
    <cellStyle name="Comma 3 2 2 9 3 2" xfId="17031" xr:uid="{DFC1A8D4-F7A9-4BBD-853A-84B593108EA5}"/>
    <cellStyle name="Comma 3 2 2 9 3 2 2" xfId="53539" xr:uid="{2D334364-D467-439B-9602-781913C88A83}"/>
    <cellStyle name="Comma 3 2 2 9 3 2 3" xfId="35285" xr:uid="{D223591C-6271-482B-889F-D3736E1B3FCC}"/>
    <cellStyle name="Comma 3 2 2 9 3 3" xfId="13381" xr:uid="{83BECD17-0237-4380-8789-09C23F90B07D}"/>
    <cellStyle name="Comma 3 2 2 9 3 3 2" xfId="49889" xr:uid="{602C4016-8838-4D5B-9B04-EC3B842B2FB9}"/>
    <cellStyle name="Comma 3 2 2 9 3 3 3" xfId="31635" xr:uid="{6769C2AF-4991-458A-98A8-CF98AC7E9352}"/>
    <cellStyle name="Comma 3 2 2 9 3 4" xfId="9731" xr:uid="{88701DD3-059D-4929-9D29-ACC6A6B6D7FF}"/>
    <cellStyle name="Comma 3 2 2 9 3 4 2" xfId="46239" xr:uid="{6C8E1B9E-3C9F-49C2-8F81-D21787DF9C4A}"/>
    <cellStyle name="Comma 3 2 2 9 3 4 3" xfId="27985" xr:uid="{F5D108B7-2031-4C22-88FE-F3DBE8B986C4}"/>
    <cellStyle name="Comma 3 2 2 9 3 5" xfId="6081" xr:uid="{EA325CA3-0332-44B1-AF0F-D51942BDAF67}"/>
    <cellStyle name="Comma 3 2 2 9 3 5 2" xfId="42589" xr:uid="{E76D488E-8260-4E44-B416-7F980600B7DA}"/>
    <cellStyle name="Comma 3 2 2 9 3 5 3" xfId="24335" xr:uid="{120477CC-C698-4E4C-A264-2CC0345430DA}"/>
    <cellStyle name="Comma 3 2 2 9 3 6" xfId="38939" xr:uid="{4BD4CE58-5D8C-4172-8187-C52AF15657C5}"/>
    <cellStyle name="Comma 3 2 2 9 3 7" xfId="20685" xr:uid="{D672B32A-F039-4DC9-9620-D62F2D0F30A3}"/>
    <cellStyle name="Comma 3 2 2 9 4" xfId="1701" xr:uid="{0EC54BD8-74FC-4DB0-85FA-D988CFA81912}"/>
    <cellStyle name="Comma 3 2 2 9 4 2" xfId="16301" xr:uid="{77659ABD-8CD2-4D99-8FC2-8451C08A8C9A}"/>
    <cellStyle name="Comma 3 2 2 9 4 2 2" xfId="52809" xr:uid="{3563E40B-8506-4858-BCCE-04FEEB525075}"/>
    <cellStyle name="Comma 3 2 2 9 4 2 3" xfId="34555" xr:uid="{6858DEA2-B77A-4BD1-ABAA-510AC34A42E6}"/>
    <cellStyle name="Comma 3 2 2 9 4 3" xfId="12651" xr:uid="{492032DA-B5D9-4463-B04F-89263BD22AD7}"/>
    <cellStyle name="Comma 3 2 2 9 4 3 2" xfId="49159" xr:uid="{42AEE530-C6CD-47AD-B89F-58B24265ECF5}"/>
    <cellStyle name="Comma 3 2 2 9 4 3 3" xfId="30905" xr:uid="{4BA08FE9-53D4-4D2F-B77B-4366592A7B04}"/>
    <cellStyle name="Comma 3 2 2 9 4 4" xfId="9001" xr:uid="{E5BE8519-E774-4F12-92BA-6D56FA9D4345}"/>
    <cellStyle name="Comma 3 2 2 9 4 4 2" xfId="45509" xr:uid="{E53F7E0A-0A5C-4854-A800-DF3E78543A10}"/>
    <cellStyle name="Comma 3 2 2 9 4 4 3" xfId="27255" xr:uid="{1D2828F9-2533-42C6-AA0E-45E9D2C3BB4C}"/>
    <cellStyle name="Comma 3 2 2 9 4 5" xfId="5351" xr:uid="{EB493602-E188-467B-B03C-703AF9068AF6}"/>
    <cellStyle name="Comma 3 2 2 9 4 5 2" xfId="41859" xr:uid="{F532773F-647A-4500-A36A-E7851505A36A}"/>
    <cellStyle name="Comma 3 2 2 9 4 5 3" xfId="23605" xr:uid="{BA5993CF-1B09-4FBB-8120-D856A5DCD95C}"/>
    <cellStyle name="Comma 3 2 2 9 4 6" xfId="38209" xr:uid="{337B9A05-8A04-4BF4-9A8D-265374CA4B7F}"/>
    <cellStyle name="Comma 3 2 2 9 4 7" xfId="19955" xr:uid="{2FC22669-5918-4F5C-B2CB-DB6D98332468}"/>
    <cellStyle name="Comma 3 2 2 9 5" xfId="971" xr:uid="{64D34B94-1DA3-4A26-BE51-5B8E39F12007}"/>
    <cellStyle name="Comma 3 2 2 9 5 2" xfId="15571" xr:uid="{7A55D790-E795-4BA5-B316-0850C423FE50}"/>
    <cellStyle name="Comma 3 2 2 9 5 2 2" xfId="52079" xr:uid="{4F4B35B4-7425-4DDF-896C-A80AB02A9952}"/>
    <cellStyle name="Comma 3 2 2 9 5 2 3" xfId="33825" xr:uid="{CB443074-2C59-4BC2-8E31-6CA83B7E9CD5}"/>
    <cellStyle name="Comma 3 2 2 9 5 3" xfId="11921" xr:uid="{5AE47614-0C99-4BCE-8856-5A182CC07DAE}"/>
    <cellStyle name="Comma 3 2 2 9 5 3 2" xfId="48429" xr:uid="{F5AC7E8F-D17E-4F2F-B90D-BA3FA0FE9D43}"/>
    <cellStyle name="Comma 3 2 2 9 5 3 3" xfId="30175" xr:uid="{2048FCC0-2520-4499-B9F8-AB2BF441A58C}"/>
    <cellStyle name="Comma 3 2 2 9 5 4" xfId="8271" xr:uid="{1F7D6CEA-08CC-4678-A5CB-43BAAD4C27AD}"/>
    <cellStyle name="Comma 3 2 2 9 5 4 2" xfId="44779" xr:uid="{7DDFB583-FE83-4557-ABFC-2F2A09150B37}"/>
    <cellStyle name="Comma 3 2 2 9 5 4 3" xfId="26525" xr:uid="{5054462F-26FA-4D75-8BC8-FD9E13B6E114}"/>
    <cellStyle name="Comma 3 2 2 9 5 5" xfId="4621" xr:uid="{3E2D350F-8AB7-400B-8AEA-EB625CB917FD}"/>
    <cellStyle name="Comma 3 2 2 9 5 5 2" xfId="41129" xr:uid="{B638EB09-4F34-43E5-B215-450817E33417}"/>
    <cellStyle name="Comma 3 2 2 9 5 5 3" xfId="22875" xr:uid="{409F3AEC-89CA-448D-8D1F-748F4AEEF565}"/>
    <cellStyle name="Comma 3 2 2 9 5 6" xfId="37479" xr:uid="{3179E3DA-B989-426C-B20C-836F2E91F0B7}"/>
    <cellStyle name="Comma 3 2 2 9 5 7" xfId="19225" xr:uid="{7C80D0A1-B065-4759-B1C3-E13C681DDF14}"/>
    <cellStyle name="Comma 3 2 2 9 6" xfId="14841" xr:uid="{F1D17FAD-2D11-4DB1-B349-05100BFCF1E5}"/>
    <cellStyle name="Comma 3 2 2 9 6 2" xfId="51349" xr:uid="{483DAA92-6226-4950-A0EE-AA60C5886976}"/>
    <cellStyle name="Comma 3 2 2 9 6 3" xfId="33095" xr:uid="{050B2AF9-5200-4CCA-9EC6-13A08747BD0A}"/>
    <cellStyle name="Comma 3 2 2 9 7" xfId="11191" xr:uid="{3BD04EA9-ABF3-4917-8FB2-EA2130A9507B}"/>
    <cellStyle name="Comma 3 2 2 9 7 2" xfId="47699" xr:uid="{3B3EBE06-9063-43B1-A06A-5C8571561F57}"/>
    <cellStyle name="Comma 3 2 2 9 7 3" xfId="29445" xr:uid="{17D171AD-F82B-4F76-9984-A68197864057}"/>
    <cellStyle name="Comma 3 2 2 9 8" xfId="7541" xr:uid="{7B69CB9D-F500-48F2-B8D1-91B582F45B9C}"/>
    <cellStyle name="Comma 3 2 2 9 8 2" xfId="44049" xr:uid="{B7FFCC0E-078D-4371-BC6A-DB3EB590F0AA}"/>
    <cellStyle name="Comma 3 2 2 9 8 3" xfId="25795" xr:uid="{FCFD339E-DA28-46A3-A82C-A253105E5462}"/>
    <cellStyle name="Comma 3 2 2 9 9" xfId="3891" xr:uid="{7DD19A65-0606-4703-B9EA-68C3D26FF332}"/>
    <cellStyle name="Comma 3 2 2 9 9 2" xfId="40399" xr:uid="{CEB88B04-FB2F-4ECA-873B-A0F1C8F1C3BB}"/>
    <cellStyle name="Comma 3 2 2 9 9 3" xfId="22145" xr:uid="{DB5D8133-D59D-49BA-BBD8-E63953C728E2}"/>
    <cellStyle name="Comma 3 2 20" xfId="36533" xr:uid="{B8856D47-36DA-4EF4-9601-F2DB0815D614}"/>
    <cellStyle name="Comma 3 2 21" xfId="18279" xr:uid="{4A868CFD-3E58-4D4E-97FB-C75AC5964578}"/>
    <cellStyle name="Comma 3 2 3" xfId="32" xr:uid="{6811DC41-C7A1-44BE-8783-0E4E1C91645C}"/>
    <cellStyle name="Comma 3 2 3 10" xfId="2961" xr:uid="{01114426-716C-447E-8E2C-391FAAC47891}"/>
    <cellStyle name="Comma 3 2 3 10 2" xfId="17561" xr:uid="{669DD08E-A036-47A9-9F3D-D5E53AC10139}"/>
    <cellStyle name="Comma 3 2 3 10 2 2" xfId="54069" xr:uid="{72E8026B-D098-43AE-A065-9F823DE71D3C}"/>
    <cellStyle name="Comma 3 2 3 10 2 3" xfId="35815" xr:uid="{F318A687-F5C0-4D99-A9FB-33CD990353A4}"/>
    <cellStyle name="Comma 3 2 3 10 3" xfId="13911" xr:uid="{0C9DC709-F1CC-44D8-8F11-DC7217D1FF64}"/>
    <cellStyle name="Comma 3 2 3 10 3 2" xfId="50419" xr:uid="{6EFFCE82-0800-4C28-919E-8DCE2038E6A8}"/>
    <cellStyle name="Comma 3 2 3 10 3 3" xfId="32165" xr:uid="{BBF1078D-0CCD-4788-93A5-C1E968EFE990}"/>
    <cellStyle name="Comma 3 2 3 10 4" xfId="10261" xr:uid="{938619B9-BCDD-428C-BAD6-5AD3C44ECDCF}"/>
    <cellStyle name="Comma 3 2 3 10 4 2" xfId="46769" xr:uid="{5B7196C1-58FF-47E8-8472-3AC78A8CF5E1}"/>
    <cellStyle name="Comma 3 2 3 10 4 3" xfId="28515" xr:uid="{5BDFB87E-D1E3-49BF-8880-1F623AEE83AA}"/>
    <cellStyle name="Comma 3 2 3 10 5" xfId="6611" xr:uid="{0836D69F-BF1F-44DC-91F5-56EB30720C8A}"/>
    <cellStyle name="Comma 3 2 3 10 5 2" xfId="43119" xr:uid="{57FA422A-7B3E-4371-8491-4509200392F5}"/>
    <cellStyle name="Comma 3 2 3 10 5 3" xfId="24865" xr:uid="{E62CE339-5ACB-4759-9C1D-A3F358C6A31D}"/>
    <cellStyle name="Comma 3 2 3 10 6" xfId="39469" xr:uid="{427A4680-A36C-4AB6-9CA8-A97A4C8064B1}"/>
    <cellStyle name="Comma 3 2 3 10 7" xfId="21215" xr:uid="{7F0B2E05-1F46-4574-84FF-98863DA15905}"/>
    <cellStyle name="Comma 3 2 3 11" xfId="2231" xr:uid="{F9EA3479-8AB0-490B-AD26-FEDC45BB90D2}"/>
    <cellStyle name="Comma 3 2 3 11 2" xfId="16831" xr:uid="{5C1EFA25-F205-4FF5-A85C-8E3925A97CD5}"/>
    <cellStyle name="Comma 3 2 3 11 2 2" xfId="53339" xr:uid="{2ADEE297-31EB-44E3-BC97-B6D5ED5005A1}"/>
    <cellStyle name="Comma 3 2 3 11 2 3" xfId="35085" xr:uid="{CF11A75F-0294-4618-B29B-C5ACD512F6F5}"/>
    <cellStyle name="Comma 3 2 3 11 3" xfId="13181" xr:uid="{7854CADA-CB8D-4420-AE64-B4BE106CEDE8}"/>
    <cellStyle name="Comma 3 2 3 11 3 2" xfId="49689" xr:uid="{B2874B39-86CC-4D52-9EDD-724648668C47}"/>
    <cellStyle name="Comma 3 2 3 11 3 3" xfId="31435" xr:uid="{161C15B8-6893-4D8F-AACA-AE098ED695DD}"/>
    <cellStyle name="Comma 3 2 3 11 4" xfId="9531" xr:uid="{C596F6CD-9E19-4B89-BA8C-AB59959C8F3F}"/>
    <cellStyle name="Comma 3 2 3 11 4 2" xfId="46039" xr:uid="{38D7C83E-FB3C-49A8-A0D2-50D4FC76D918}"/>
    <cellStyle name="Comma 3 2 3 11 4 3" xfId="27785" xr:uid="{1BD002F3-3BB1-49D8-A6FC-B13AE911013F}"/>
    <cellStyle name="Comma 3 2 3 11 5" xfId="5881" xr:uid="{893660E5-C636-4950-A46F-5C1CDD3AAF68}"/>
    <cellStyle name="Comma 3 2 3 11 5 2" xfId="42389" xr:uid="{5C06F5BC-1908-4B67-8106-CDA4CBE8DCD6}"/>
    <cellStyle name="Comma 3 2 3 11 5 3" xfId="24135" xr:uid="{184E729D-68A6-4C5F-8F34-C16F4B7D1E85}"/>
    <cellStyle name="Comma 3 2 3 11 6" xfId="38739" xr:uid="{E6B16C46-D9A6-4912-967F-055202A331FE}"/>
    <cellStyle name="Comma 3 2 3 11 7" xfId="20485" xr:uid="{9847CFE9-CD66-4A24-9425-CA4CA5CB31A8}"/>
    <cellStyle name="Comma 3 2 3 12" xfId="1501" xr:uid="{4AC08B10-07AB-45A3-98EF-25FCE10FBA1D}"/>
    <cellStyle name="Comma 3 2 3 12 2" xfId="16101" xr:uid="{D68509F5-43C7-4CB2-BE73-36C065273624}"/>
    <cellStyle name="Comma 3 2 3 12 2 2" xfId="52609" xr:uid="{58589BFC-A283-46C8-BEB7-1FC9A4CA61B3}"/>
    <cellStyle name="Comma 3 2 3 12 2 3" xfId="34355" xr:uid="{F88E7EEA-40E6-4787-A7EB-A3C3958315F3}"/>
    <cellStyle name="Comma 3 2 3 12 3" xfId="12451" xr:uid="{C56D8F96-5F48-4258-AC95-2D7978B09163}"/>
    <cellStyle name="Comma 3 2 3 12 3 2" xfId="48959" xr:uid="{9F6BDFE4-4613-47EB-9AEF-667F7BE4E71D}"/>
    <cellStyle name="Comma 3 2 3 12 3 3" xfId="30705" xr:uid="{A15997D5-CC0C-4B87-9CD1-FE1D1404DF4A}"/>
    <cellStyle name="Comma 3 2 3 12 4" xfId="8801" xr:uid="{BB0C37F2-0247-42C5-9A9C-19627C764DAF}"/>
    <cellStyle name="Comma 3 2 3 12 4 2" xfId="45309" xr:uid="{C07D2233-E553-4351-ADA5-39441F80454D}"/>
    <cellStyle name="Comma 3 2 3 12 4 3" xfId="27055" xr:uid="{F1522530-8081-4916-A513-2A5968DF7ED3}"/>
    <cellStyle name="Comma 3 2 3 12 5" xfId="5151" xr:uid="{20771419-8186-431B-B3E4-9F4AE443FD9A}"/>
    <cellStyle name="Comma 3 2 3 12 5 2" xfId="41659" xr:uid="{01DDA110-9283-4AE5-A3C9-DF1BED72FEA6}"/>
    <cellStyle name="Comma 3 2 3 12 5 3" xfId="23405" xr:uid="{5796A6E1-32C1-4960-838E-F7A2C5A0EB81}"/>
    <cellStyle name="Comma 3 2 3 12 6" xfId="38009" xr:uid="{8BAD8CE2-F6E5-4701-AFA3-F3E1848BDFDC}"/>
    <cellStyle name="Comma 3 2 3 12 7" xfId="19755" xr:uid="{AE2F25D0-17E3-498B-B7F0-827637C16E4C}"/>
    <cellStyle name="Comma 3 2 3 13" xfId="771" xr:uid="{043F9BD3-9CC0-4C97-81B4-E32A01EBBD57}"/>
    <cellStyle name="Comma 3 2 3 13 2" xfId="15371" xr:uid="{9F2D6B4A-AD7C-49E7-B80A-BBC724178B19}"/>
    <cellStyle name="Comma 3 2 3 13 2 2" xfId="51879" xr:uid="{06CF1340-D4F2-4DAD-AE39-1EDFFF23577D}"/>
    <cellStyle name="Comma 3 2 3 13 2 3" xfId="33625" xr:uid="{5D015258-8E2A-48CC-9E26-580F059C5918}"/>
    <cellStyle name="Comma 3 2 3 13 3" xfId="11721" xr:uid="{D694059F-B04D-4BD2-845B-BED37DD4299E}"/>
    <cellStyle name="Comma 3 2 3 13 3 2" xfId="48229" xr:uid="{E4E43163-63DA-4A65-BDCA-7D921980CC99}"/>
    <cellStyle name="Comma 3 2 3 13 3 3" xfId="29975" xr:uid="{7A8C433A-597D-4738-BB9A-AA72C9D3D86E}"/>
    <cellStyle name="Comma 3 2 3 13 4" xfId="8071" xr:uid="{D750A4B8-CE91-47E1-A083-6D94BBC5417C}"/>
    <cellStyle name="Comma 3 2 3 13 4 2" xfId="44579" xr:uid="{B68C9546-1293-40D0-A302-5E2B5BA6E17A}"/>
    <cellStyle name="Comma 3 2 3 13 4 3" xfId="26325" xr:uid="{322E8B7A-71D0-4AA6-8577-D969BD738A9B}"/>
    <cellStyle name="Comma 3 2 3 13 5" xfId="4421" xr:uid="{9CBAD6B8-D8AA-419F-A673-984F06C900C1}"/>
    <cellStyle name="Comma 3 2 3 13 5 2" xfId="40929" xr:uid="{12597DB0-C019-4EAD-AF61-A61B0F3B2B7C}"/>
    <cellStyle name="Comma 3 2 3 13 5 3" xfId="22675" xr:uid="{41D286A0-8C52-4271-803B-7250024950AC}"/>
    <cellStyle name="Comma 3 2 3 13 6" xfId="37279" xr:uid="{5CDFC692-9EEC-47E3-87E6-2FA1E872C5F7}"/>
    <cellStyle name="Comma 3 2 3 13 7" xfId="19025" xr:uid="{8A066A41-AC65-46A6-8E63-122026A3CE16}"/>
    <cellStyle name="Comma 3 2 3 14" xfId="14641" xr:uid="{FF6DC1F0-BC3D-496E-B5BF-0629265E5979}"/>
    <cellStyle name="Comma 3 2 3 14 2" xfId="51149" xr:uid="{760033B7-E856-487E-80C5-12362A0429B1}"/>
    <cellStyle name="Comma 3 2 3 14 3" xfId="32895" xr:uid="{0C00BEBB-E5C9-4325-83DB-9308BF788ECA}"/>
    <cellStyle name="Comma 3 2 3 15" xfId="10991" xr:uid="{C606503D-70B9-4A6D-A294-8E1C8E5F5B2A}"/>
    <cellStyle name="Comma 3 2 3 15 2" xfId="47499" xr:uid="{4574AB50-5E06-47C9-B112-E18CFE09163D}"/>
    <cellStyle name="Comma 3 2 3 15 3" xfId="29245" xr:uid="{5B20875B-E05A-4303-9961-D4C095470B4D}"/>
    <cellStyle name="Comma 3 2 3 16" xfId="7341" xr:uid="{CA2F5486-7D6B-42FD-AC80-0710FBB122D4}"/>
    <cellStyle name="Comma 3 2 3 16 2" xfId="43849" xr:uid="{4F7149FE-EACA-4A8C-B98A-98950D96C33F}"/>
    <cellStyle name="Comma 3 2 3 16 3" xfId="25595" xr:uid="{CE986ADD-F88B-426C-B952-845F724C0B6D}"/>
    <cellStyle name="Comma 3 2 3 17" xfId="3691" xr:uid="{FBCB05A2-EBF8-4FC1-BAF1-BDDC0B5E79DA}"/>
    <cellStyle name="Comma 3 2 3 17 2" xfId="40199" xr:uid="{C982227E-72BD-4DD1-992B-E62ADAC0483A}"/>
    <cellStyle name="Comma 3 2 3 17 3" xfId="21945" xr:uid="{B2351399-16B6-4C0E-BD57-5B7D2A45DF28}"/>
    <cellStyle name="Comma 3 2 3 18" xfId="36549" xr:uid="{D77A1DD1-DC4F-41EB-A263-6E0B299873D9}"/>
    <cellStyle name="Comma 3 2 3 19" xfId="18295" xr:uid="{4A15A65E-075A-4C47-BEF3-93BA4E323DA5}"/>
    <cellStyle name="Comma 3 2 3 2" xfId="106" xr:uid="{0B36F1AC-9414-4543-A3D5-5F2659F8D0CD}"/>
    <cellStyle name="Comma 3 2 3 2 10" xfId="1565" xr:uid="{0602EDBF-98D9-4B63-BE1D-BEDE570D9124}"/>
    <cellStyle name="Comma 3 2 3 2 10 2" xfId="16165" xr:uid="{2DE4AD12-578A-40D7-9468-04B08F12CB93}"/>
    <cellStyle name="Comma 3 2 3 2 10 2 2" xfId="52673" xr:uid="{ECB44264-BEFA-43C2-A261-9CF7C6905387}"/>
    <cellStyle name="Comma 3 2 3 2 10 2 3" xfId="34419" xr:uid="{A7A3CCC2-922A-421F-B1C1-31654F691C48}"/>
    <cellStyle name="Comma 3 2 3 2 10 3" xfId="12515" xr:uid="{C4DFC368-9180-4D15-973D-3BEDE39A144E}"/>
    <cellStyle name="Comma 3 2 3 2 10 3 2" xfId="49023" xr:uid="{830C644A-AC18-4F36-9184-2A3B3D819CE1}"/>
    <cellStyle name="Comma 3 2 3 2 10 3 3" xfId="30769" xr:uid="{4369CC03-3A7B-449B-8E0B-C5F8CD314A1D}"/>
    <cellStyle name="Comma 3 2 3 2 10 4" xfId="8865" xr:uid="{1F499CCB-1711-494C-9855-23DD79AF3EA4}"/>
    <cellStyle name="Comma 3 2 3 2 10 4 2" xfId="45373" xr:uid="{291F1903-E37D-4B64-85A2-26B7F6592833}"/>
    <cellStyle name="Comma 3 2 3 2 10 4 3" xfId="27119" xr:uid="{C622B2B6-5BAF-4485-BB1F-282F719D6751}"/>
    <cellStyle name="Comma 3 2 3 2 10 5" xfId="5215" xr:uid="{98D6085A-F758-42DC-929A-3D67C0E8CAFC}"/>
    <cellStyle name="Comma 3 2 3 2 10 5 2" xfId="41723" xr:uid="{B07BF02C-2FCC-42BF-8A25-293156DF6973}"/>
    <cellStyle name="Comma 3 2 3 2 10 5 3" xfId="23469" xr:uid="{68658B3A-C7A7-4670-A989-7486869ECB43}"/>
    <cellStyle name="Comma 3 2 3 2 10 6" xfId="38073" xr:uid="{32033B75-F89F-4FE6-ABC7-2A331B2449CB}"/>
    <cellStyle name="Comma 3 2 3 2 10 7" xfId="19819" xr:uid="{4742BFE3-F718-4752-B713-EB403C27AF15}"/>
    <cellStyle name="Comma 3 2 3 2 11" xfId="835" xr:uid="{70AA9F53-A2ED-4478-9F45-7DDA6B528245}"/>
    <cellStyle name="Comma 3 2 3 2 11 2" xfId="15435" xr:uid="{EABE9C77-CA7F-48CB-90EE-276DE885574F}"/>
    <cellStyle name="Comma 3 2 3 2 11 2 2" xfId="51943" xr:uid="{3F245924-53B2-4752-96C9-9D2EDFD0A7C3}"/>
    <cellStyle name="Comma 3 2 3 2 11 2 3" xfId="33689" xr:uid="{97E99E72-269D-48FA-B8C1-F82FE067DD0B}"/>
    <cellStyle name="Comma 3 2 3 2 11 3" xfId="11785" xr:uid="{F6D921BA-15E2-4B64-916D-E6FA2AF1DFA2}"/>
    <cellStyle name="Comma 3 2 3 2 11 3 2" xfId="48293" xr:uid="{8059A4F9-9FB5-418E-BAFB-5906AF8F4670}"/>
    <cellStyle name="Comma 3 2 3 2 11 3 3" xfId="30039" xr:uid="{987AE03E-2F59-425D-8E87-BD81FB3B05C1}"/>
    <cellStyle name="Comma 3 2 3 2 11 4" xfId="8135" xr:uid="{277A52AA-BFDA-48A0-BB8D-22412113B380}"/>
    <cellStyle name="Comma 3 2 3 2 11 4 2" xfId="44643" xr:uid="{FE3EED6D-74E3-4F11-BB31-AA0C3E18E51E}"/>
    <cellStyle name="Comma 3 2 3 2 11 4 3" xfId="26389" xr:uid="{6586CB7C-10BB-430C-824C-114EF587753F}"/>
    <cellStyle name="Comma 3 2 3 2 11 5" xfId="4485" xr:uid="{C470B6DF-0C34-46DC-A292-5C05D0137A8B}"/>
    <cellStyle name="Comma 3 2 3 2 11 5 2" xfId="40993" xr:uid="{1B0FF5C1-6E2F-44C3-ABBE-A9479847FE90}"/>
    <cellStyle name="Comma 3 2 3 2 11 5 3" xfId="22739" xr:uid="{F1DB9CD3-AB2A-44AF-A9AB-C75A54612901}"/>
    <cellStyle name="Comma 3 2 3 2 11 6" xfId="37343" xr:uid="{0DFB70B9-2885-4215-B10F-27F9908B6ED7}"/>
    <cellStyle name="Comma 3 2 3 2 11 7" xfId="19089" xr:uid="{5A88C31A-A30A-4DBB-BABE-449EA8EC839F}"/>
    <cellStyle name="Comma 3 2 3 2 12" xfId="14705" xr:uid="{343CCAFA-0EBF-461E-A0FC-DB9A19AB2787}"/>
    <cellStyle name="Comma 3 2 3 2 12 2" xfId="51213" xr:uid="{7CCA5410-9FBA-41E6-BE56-7D24294E6E4C}"/>
    <cellStyle name="Comma 3 2 3 2 12 3" xfId="32959" xr:uid="{5A0E0057-6028-41DF-B602-926FAE200925}"/>
    <cellStyle name="Comma 3 2 3 2 13" xfId="11055" xr:uid="{831992F1-28FE-4F23-BB38-EB9E19A69C26}"/>
    <cellStyle name="Comma 3 2 3 2 13 2" xfId="47563" xr:uid="{695FF353-3342-4A5C-B1D3-351C2E806289}"/>
    <cellStyle name="Comma 3 2 3 2 13 3" xfId="29309" xr:uid="{4DE500D8-4FA2-4870-8E67-8D71EEBBFA81}"/>
    <cellStyle name="Comma 3 2 3 2 14" xfId="7405" xr:uid="{3E5EB26B-DDDB-4F2A-939B-B65E955996DF}"/>
    <cellStyle name="Comma 3 2 3 2 14 2" xfId="43913" xr:uid="{117C8BB7-BB09-498A-9BDB-6B3FE79BFE5D}"/>
    <cellStyle name="Comma 3 2 3 2 14 3" xfId="25659" xr:uid="{930D772A-6017-4DBB-90F6-9F161293DC62}"/>
    <cellStyle name="Comma 3 2 3 2 15" xfId="3755" xr:uid="{5A27BA35-5333-4225-B40B-BA520ADE54AC}"/>
    <cellStyle name="Comma 3 2 3 2 15 2" xfId="40263" xr:uid="{DA42C0D5-6ED1-4CFF-ADA8-8E3C2CB41697}"/>
    <cellStyle name="Comma 3 2 3 2 15 3" xfId="22009" xr:uid="{BC29B490-5E03-4DD9-8237-D937DE981F1C}"/>
    <cellStyle name="Comma 3 2 3 2 16" xfId="36613" xr:uid="{1D9E5391-E625-4298-A453-691C8E24D8D8}"/>
    <cellStyle name="Comma 3 2 3 2 17" xfId="18359" xr:uid="{F9124672-E3A6-48B2-9667-CDB12DE2E82E}"/>
    <cellStyle name="Comma 3 2 3 2 2" xfId="729" xr:uid="{3EFD96F0-3562-4B8B-B0B5-906E020F3709}"/>
    <cellStyle name="Comma 3 2 3 2 2 10" xfId="37237" xr:uid="{964F85C9-DA21-47CA-8B7A-0B7AACB3632D}"/>
    <cellStyle name="Comma 3 2 3 2 2 11" xfId="18983" xr:uid="{96399188-F5CB-4F03-89DF-52A0FD12C821}"/>
    <cellStyle name="Comma 3 2 3 2 2 2" xfId="3649" xr:uid="{7E4DE841-08D4-4B5A-BAED-78369B03C8EB}"/>
    <cellStyle name="Comma 3 2 3 2 2 2 2" xfId="18249" xr:uid="{C0BF3DF3-77D3-4F01-A111-232B5E8266FB}"/>
    <cellStyle name="Comma 3 2 3 2 2 2 2 2" xfId="54757" xr:uid="{A8FF0EA0-29BA-4842-B44D-10E559EC1F65}"/>
    <cellStyle name="Comma 3 2 3 2 2 2 2 3" xfId="36503" xr:uid="{7244E8DF-A2CD-45C1-8C53-748C55F20BB4}"/>
    <cellStyle name="Comma 3 2 3 2 2 2 3" xfId="14599" xr:uid="{F4CCA5D6-379D-4C02-A86D-ED5ECFD71F21}"/>
    <cellStyle name="Comma 3 2 3 2 2 2 3 2" xfId="51107" xr:uid="{1F4F0DBC-2DEB-4BB3-AAB2-C9E710D73B30}"/>
    <cellStyle name="Comma 3 2 3 2 2 2 3 3" xfId="32853" xr:uid="{40D38B0D-705F-4267-A9C6-802E3AE8626E}"/>
    <cellStyle name="Comma 3 2 3 2 2 2 4" xfId="10949" xr:uid="{EBB4D0E3-BCC6-43F8-B141-CA60D70CE363}"/>
    <cellStyle name="Comma 3 2 3 2 2 2 4 2" xfId="47457" xr:uid="{A1DDC109-DF8F-4A5A-90EA-5BA7F70889AD}"/>
    <cellStyle name="Comma 3 2 3 2 2 2 4 3" xfId="29203" xr:uid="{A9C4F0FB-DADC-48CD-BE57-0E76647EFE35}"/>
    <cellStyle name="Comma 3 2 3 2 2 2 5" xfId="7299" xr:uid="{DDFDDFA2-BFD2-49EE-A72F-BFAC210F1AA0}"/>
    <cellStyle name="Comma 3 2 3 2 2 2 5 2" xfId="43807" xr:uid="{F8CA1497-15DB-4573-9E2C-D2C857ADA04C}"/>
    <cellStyle name="Comma 3 2 3 2 2 2 5 3" xfId="25553" xr:uid="{DBFD51DC-45C8-484A-AA28-06FF76BEC2FE}"/>
    <cellStyle name="Comma 3 2 3 2 2 2 6" xfId="40157" xr:uid="{0D30C05C-13BF-491F-8D9D-A6F99F325780}"/>
    <cellStyle name="Comma 3 2 3 2 2 2 7" xfId="21903" xr:uid="{B76DC8A2-C1AB-4F53-A054-6926A3940AD5}"/>
    <cellStyle name="Comma 3 2 3 2 2 3" xfId="2919" xr:uid="{2A8D06FB-A61A-4C7B-BED7-6CCB835012A0}"/>
    <cellStyle name="Comma 3 2 3 2 2 3 2" xfId="17519" xr:uid="{48D69C68-2138-4295-B4AF-A7858430C99F}"/>
    <cellStyle name="Comma 3 2 3 2 2 3 2 2" xfId="54027" xr:uid="{4F0E2876-2749-40EF-A829-0FCFE31D01F3}"/>
    <cellStyle name="Comma 3 2 3 2 2 3 2 3" xfId="35773" xr:uid="{C359FEFE-78D9-4FE0-9CF5-F5333078F983}"/>
    <cellStyle name="Comma 3 2 3 2 2 3 3" xfId="13869" xr:uid="{271BAF10-B2DA-4654-844D-C360F3C63052}"/>
    <cellStyle name="Comma 3 2 3 2 2 3 3 2" xfId="50377" xr:uid="{2AA5DE3C-E813-4AEF-90EB-D955B6166EC8}"/>
    <cellStyle name="Comma 3 2 3 2 2 3 3 3" xfId="32123" xr:uid="{2D54AE4E-497F-4E98-8302-297099C9C64E}"/>
    <cellStyle name="Comma 3 2 3 2 2 3 4" xfId="10219" xr:uid="{8F2FC783-FCA3-4AEF-87D9-14C624544AB5}"/>
    <cellStyle name="Comma 3 2 3 2 2 3 4 2" xfId="46727" xr:uid="{527B3636-B9D9-4DE0-845A-2155CCB1DC5E}"/>
    <cellStyle name="Comma 3 2 3 2 2 3 4 3" xfId="28473" xr:uid="{07EE7BBC-BCDA-49E5-9166-86E7AB269301}"/>
    <cellStyle name="Comma 3 2 3 2 2 3 5" xfId="6569" xr:uid="{66876406-DB5C-41F5-8913-2C6D6C5F3837}"/>
    <cellStyle name="Comma 3 2 3 2 2 3 5 2" xfId="43077" xr:uid="{65D153AF-58CB-49D5-B39F-3BD89EF97F54}"/>
    <cellStyle name="Comma 3 2 3 2 2 3 5 3" xfId="24823" xr:uid="{0D950812-D200-4E3A-B97F-D6808C3D9469}"/>
    <cellStyle name="Comma 3 2 3 2 2 3 6" xfId="39427" xr:uid="{B7BF8520-8E7B-4EC5-BEA2-4E6A86C26983}"/>
    <cellStyle name="Comma 3 2 3 2 2 3 7" xfId="21173" xr:uid="{3D254C78-4DD6-42DD-B6AA-EAF94EB70314}"/>
    <cellStyle name="Comma 3 2 3 2 2 4" xfId="2189" xr:uid="{6A424C63-48F1-45BB-ABE3-664854AA90AE}"/>
    <cellStyle name="Comma 3 2 3 2 2 4 2" xfId="16789" xr:uid="{32CC4C1C-9D37-42CA-B925-0CC00EBEC587}"/>
    <cellStyle name="Comma 3 2 3 2 2 4 2 2" xfId="53297" xr:uid="{2D5A49F5-15B0-47C0-819B-362784CF4CC0}"/>
    <cellStyle name="Comma 3 2 3 2 2 4 2 3" xfId="35043" xr:uid="{E36F5B23-E34C-467E-8777-0873419C66E3}"/>
    <cellStyle name="Comma 3 2 3 2 2 4 3" xfId="13139" xr:uid="{4D8E91BE-7DEA-4721-A857-033B4A35C437}"/>
    <cellStyle name="Comma 3 2 3 2 2 4 3 2" xfId="49647" xr:uid="{B011B65D-2D9C-4936-87AC-EDBAF185B396}"/>
    <cellStyle name="Comma 3 2 3 2 2 4 3 3" xfId="31393" xr:uid="{DCF64A42-62E9-4DFC-927F-8A18511AE371}"/>
    <cellStyle name="Comma 3 2 3 2 2 4 4" xfId="9489" xr:uid="{F3FBBA79-FF11-4F6B-AE0C-F322BCA47028}"/>
    <cellStyle name="Comma 3 2 3 2 2 4 4 2" xfId="45997" xr:uid="{D72050AC-2E15-41A5-BFA4-8336AA5FE7C0}"/>
    <cellStyle name="Comma 3 2 3 2 2 4 4 3" xfId="27743" xr:uid="{EE714404-55BA-44A1-AB17-E0FF238A7F15}"/>
    <cellStyle name="Comma 3 2 3 2 2 4 5" xfId="5839" xr:uid="{DAF6CE66-85E0-4EC5-9009-22AA18CB78AB}"/>
    <cellStyle name="Comma 3 2 3 2 2 4 5 2" xfId="42347" xr:uid="{382EABE6-48E6-4B16-9625-1AE44DB70A77}"/>
    <cellStyle name="Comma 3 2 3 2 2 4 5 3" xfId="24093" xr:uid="{31808DB8-8F9A-4110-904D-B7C402DD82B2}"/>
    <cellStyle name="Comma 3 2 3 2 2 4 6" xfId="38697" xr:uid="{A1D01884-36BB-4B8D-9FB0-A4DCEC1C7ED0}"/>
    <cellStyle name="Comma 3 2 3 2 2 4 7" xfId="20443" xr:uid="{DDC4453F-9026-4519-B4F9-F5152727B657}"/>
    <cellStyle name="Comma 3 2 3 2 2 5" xfId="1459" xr:uid="{03260000-C255-44BD-A4FC-8A35146929CD}"/>
    <cellStyle name="Comma 3 2 3 2 2 5 2" xfId="16059" xr:uid="{089BEFE0-2349-471E-8E6E-F2887EC19334}"/>
    <cellStyle name="Comma 3 2 3 2 2 5 2 2" xfId="52567" xr:uid="{E5727426-415F-42D6-9127-DBC3E755193C}"/>
    <cellStyle name="Comma 3 2 3 2 2 5 2 3" xfId="34313" xr:uid="{D328244A-6943-4DC4-9DCC-B73C69443F42}"/>
    <cellStyle name="Comma 3 2 3 2 2 5 3" xfId="12409" xr:uid="{8966F382-6976-4946-988B-C8FF1FA9AEEF}"/>
    <cellStyle name="Comma 3 2 3 2 2 5 3 2" xfId="48917" xr:uid="{CD761904-4837-4D59-8E1E-F2F087DEE543}"/>
    <cellStyle name="Comma 3 2 3 2 2 5 3 3" xfId="30663" xr:uid="{1205BF96-C378-4EE4-9A23-EBDD822E944D}"/>
    <cellStyle name="Comma 3 2 3 2 2 5 4" xfId="8759" xr:uid="{19DA7857-F4E0-490D-AAF8-560AB4A786F2}"/>
    <cellStyle name="Comma 3 2 3 2 2 5 4 2" xfId="45267" xr:uid="{89370470-2C5B-41EF-82D1-F0120DA6CE79}"/>
    <cellStyle name="Comma 3 2 3 2 2 5 4 3" xfId="27013" xr:uid="{E313C3F9-E09F-44BC-950E-D09BFDEAC180}"/>
    <cellStyle name="Comma 3 2 3 2 2 5 5" xfId="5109" xr:uid="{FC814319-A429-4EFA-A58B-BE9F817B35FB}"/>
    <cellStyle name="Comma 3 2 3 2 2 5 5 2" xfId="41617" xr:uid="{954C032D-D7E2-48A3-9079-C8DC2E6542F5}"/>
    <cellStyle name="Comma 3 2 3 2 2 5 5 3" xfId="23363" xr:uid="{F0642154-4877-4188-BEBD-9CD4C95D2BD8}"/>
    <cellStyle name="Comma 3 2 3 2 2 5 6" xfId="37967" xr:uid="{7309B18F-4236-4496-8D0F-EDC90DACCFB2}"/>
    <cellStyle name="Comma 3 2 3 2 2 5 7" xfId="19713" xr:uid="{5406A17F-F161-400F-A637-E79CF0119582}"/>
    <cellStyle name="Comma 3 2 3 2 2 6" xfId="15329" xr:uid="{A4925D45-E878-4652-BC29-003E4F4D4841}"/>
    <cellStyle name="Comma 3 2 3 2 2 6 2" xfId="51837" xr:uid="{C8AC4153-AD63-48CB-AF63-FDB93CE96913}"/>
    <cellStyle name="Comma 3 2 3 2 2 6 3" xfId="33583" xr:uid="{286CC36C-D921-4C3E-BAFC-846805EB2F72}"/>
    <cellStyle name="Comma 3 2 3 2 2 7" xfId="11679" xr:uid="{B32972F7-8CFB-4C56-B39B-3E1335977923}"/>
    <cellStyle name="Comma 3 2 3 2 2 7 2" xfId="48187" xr:uid="{33CD8F68-25FA-4FE6-820B-FFEF7D9873CA}"/>
    <cellStyle name="Comma 3 2 3 2 2 7 3" xfId="29933" xr:uid="{AF95881C-32F7-40FF-8A02-8D9327F30E99}"/>
    <cellStyle name="Comma 3 2 3 2 2 8" xfId="8029" xr:uid="{060B4DBA-9501-4E3B-ADD2-40A7526E1ACC}"/>
    <cellStyle name="Comma 3 2 3 2 2 8 2" xfId="44537" xr:uid="{ECE47F77-656A-413F-93A1-13391FF18346}"/>
    <cellStyle name="Comma 3 2 3 2 2 8 3" xfId="26283" xr:uid="{B6FD238B-44A9-4DCC-B3EF-8B424D3A61CB}"/>
    <cellStyle name="Comma 3 2 3 2 2 9" xfId="4379" xr:uid="{758A6EB3-83F8-4FCC-9965-92B3E0DC9FDF}"/>
    <cellStyle name="Comma 3 2 3 2 2 9 2" xfId="40887" xr:uid="{3834D4C8-9143-4884-97B9-2972A08876E1}"/>
    <cellStyle name="Comma 3 2 3 2 2 9 3" xfId="22633" xr:uid="{F9676198-F093-40F0-AA67-CBFA244030EE}"/>
    <cellStyle name="Comma 3 2 3 2 3" xfId="625" xr:uid="{A475102C-FC81-49DD-A029-F5337C098082}"/>
    <cellStyle name="Comma 3 2 3 2 3 10" xfId="37133" xr:uid="{85851618-9662-4BC1-BFF7-425398DC133F}"/>
    <cellStyle name="Comma 3 2 3 2 3 11" xfId="18879" xr:uid="{612E0A80-F738-4C36-BD7B-B2A91ECDA9D4}"/>
    <cellStyle name="Comma 3 2 3 2 3 2" xfId="3545" xr:uid="{4D99731B-3178-4249-9F4A-DF0EDEBDA938}"/>
    <cellStyle name="Comma 3 2 3 2 3 2 2" xfId="18145" xr:uid="{7DF33DED-BD44-4D69-B0C2-A7501BC349A2}"/>
    <cellStyle name="Comma 3 2 3 2 3 2 2 2" xfId="54653" xr:uid="{6E8E00EC-53EF-4163-A12F-6FDD28A7F9ED}"/>
    <cellStyle name="Comma 3 2 3 2 3 2 2 3" xfId="36399" xr:uid="{2C843A5A-91BC-43B1-8D0F-12CA007D5062}"/>
    <cellStyle name="Comma 3 2 3 2 3 2 3" xfId="14495" xr:uid="{6D685A62-64B3-4148-ABA3-1889141C7C26}"/>
    <cellStyle name="Comma 3 2 3 2 3 2 3 2" xfId="51003" xr:uid="{90F790E8-EADE-45AD-8CBC-607070394643}"/>
    <cellStyle name="Comma 3 2 3 2 3 2 3 3" xfId="32749" xr:uid="{82C22501-A9BF-48BB-8337-005E6E6ABCE0}"/>
    <cellStyle name="Comma 3 2 3 2 3 2 4" xfId="10845" xr:uid="{3BEC7EA5-0468-4BC6-AA2A-2297255A4B85}"/>
    <cellStyle name="Comma 3 2 3 2 3 2 4 2" xfId="47353" xr:uid="{85504421-03AE-4A15-B5C8-39062A76AC13}"/>
    <cellStyle name="Comma 3 2 3 2 3 2 4 3" xfId="29099" xr:uid="{A3463A1E-D87A-4DAC-B2D0-916F5DA9887B}"/>
    <cellStyle name="Comma 3 2 3 2 3 2 5" xfId="7195" xr:uid="{9C97F1C3-489D-4A3B-A20C-53C643FF808E}"/>
    <cellStyle name="Comma 3 2 3 2 3 2 5 2" xfId="43703" xr:uid="{22D08E7D-A479-492E-BDE8-C1D925F28FD6}"/>
    <cellStyle name="Comma 3 2 3 2 3 2 5 3" xfId="25449" xr:uid="{E4091A07-D0E7-4EB0-AB36-1AA4BBC21D3E}"/>
    <cellStyle name="Comma 3 2 3 2 3 2 6" xfId="40053" xr:uid="{B4E533C6-E83F-4C25-AC29-B07778DA4034}"/>
    <cellStyle name="Comma 3 2 3 2 3 2 7" xfId="21799" xr:uid="{B3B892F9-8CF9-4B28-AF50-CDBE597B23EA}"/>
    <cellStyle name="Comma 3 2 3 2 3 3" xfId="2815" xr:uid="{963775F7-0D6C-4C5B-931E-AE592CE2539A}"/>
    <cellStyle name="Comma 3 2 3 2 3 3 2" xfId="17415" xr:uid="{06A0EE68-E5D1-469F-B5F6-CC0AA615070E}"/>
    <cellStyle name="Comma 3 2 3 2 3 3 2 2" xfId="53923" xr:uid="{A33BF1E7-A8F4-4EEF-8F8C-853B7FFC1FD8}"/>
    <cellStyle name="Comma 3 2 3 2 3 3 2 3" xfId="35669" xr:uid="{A3304114-DBCF-4366-812F-1269225B8774}"/>
    <cellStyle name="Comma 3 2 3 2 3 3 3" xfId="13765" xr:uid="{3889AE8C-4A6B-49B9-9384-57F16845F978}"/>
    <cellStyle name="Comma 3 2 3 2 3 3 3 2" xfId="50273" xr:uid="{F8E7E4DF-15FA-4706-8E94-02BF703DAA62}"/>
    <cellStyle name="Comma 3 2 3 2 3 3 3 3" xfId="32019" xr:uid="{34F1C37A-7BF0-4F87-BE1D-924DB541B2FC}"/>
    <cellStyle name="Comma 3 2 3 2 3 3 4" xfId="10115" xr:uid="{6E413916-6A52-492D-9402-1D14FB3A2C27}"/>
    <cellStyle name="Comma 3 2 3 2 3 3 4 2" xfId="46623" xr:uid="{3DC9FC03-7C27-4262-B5AA-FFA23640DC41}"/>
    <cellStyle name="Comma 3 2 3 2 3 3 4 3" xfId="28369" xr:uid="{97104E6F-F13A-4F14-9B05-B4B27B4CA06F}"/>
    <cellStyle name="Comma 3 2 3 2 3 3 5" xfId="6465" xr:uid="{48284D90-A064-471D-B973-5E38A7FD822A}"/>
    <cellStyle name="Comma 3 2 3 2 3 3 5 2" xfId="42973" xr:uid="{2292BED3-B405-48A7-B110-610904BB8CBB}"/>
    <cellStyle name="Comma 3 2 3 2 3 3 5 3" xfId="24719" xr:uid="{38EF1E2D-136B-4CE6-A282-FC4DB2C12C36}"/>
    <cellStyle name="Comma 3 2 3 2 3 3 6" xfId="39323" xr:uid="{15925169-202D-401E-8CE8-A605BD8485D9}"/>
    <cellStyle name="Comma 3 2 3 2 3 3 7" xfId="21069" xr:uid="{700D335F-4310-4C76-A89A-F6735519FE03}"/>
    <cellStyle name="Comma 3 2 3 2 3 4" xfId="2085" xr:uid="{085EE1FB-3A63-474A-9EC8-9951B912B70F}"/>
    <cellStyle name="Comma 3 2 3 2 3 4 2" xfId="16685" xr:uid="{9D3BA9C1-DED3-405D-B281-9B7CBFAE99CB}"/>
    <cellStyle name="Comma 3 2 3 2 3 4 2 2" xfId="53193" xr:uid="{68004F77-84F7-4DF2-8848-4EFD84C10978}"/>
    <cellStyle name="Comma 3 2 3 2 3 4 2 3" xfId="34939" xr:uid="{D3A85BF6-0054-4C1B-8E04-E53ABBEC12D9}"/>
    <cellStyle name="Comma 3 2 3 2 3 4 3" xfId="13035" xr:uid="{822419FD-68EB-480B-B749-9AAFF7F70DEC}"/>
    <cellStyle name="Comma 3 2 3 2 3 4 3 2" xfId="49543" xr:uid="{FFDC3CC4-2F02-4C3E-9249-79D1CB9840F9}"/>
    <cellStyle name="Comma 3 2 3 2 3 4 3 3" xfId="31289" xr:uid="{99E43157-F832-43BB-B873-AE8013D53028}"/>
    <cellStyle name="Comma 3 2 3 2 3 4 4" xfId="9385" xr:uid="{604FF8A0-D951-430E-B232-CE71F3389D1C}"/>
    <cellStyle name="Comma 3 2 3 2 3 4 4 2" xfId="45893" xr:uid="{5A011917-E938-410C-9D73-64C6B892E5D6}"/>
    <cellStyle name="Comma 3 2 3 2 3 4 4 3" xfId="27639" xr:uid="{B6562B33-1448-48D2-A563-561B0F6E5008}"/>
    <cellStyle name="Comma 3 2 3 2 3 4 5" xfId="5735" xr:uid="{4E706417-7DE0-4AEE-B999-80DAE2BC1DA5}"/>
    <cellStyle name="Comma 3 2 3 2 3 4 5 2" xfId="42243" xr:uid="{5C6015A7-B37A-4DED-8C8E-C6CA014D0A16}"/>
    <cellStyle name="Comma 3 2 3 2 3 4 5 3" xfId="23989" xr:uid="{F692372D-20FD-4175-A749-68DA62AD128B}"/>
    <cellStyle name="Comma 3 2 3 2 3 4 6" xfId="38593" xr:uid="{64CDA25D-98E1-4C96-9BE6-2460ED2AAED6}"/>
    <cellStyle name="Comma 3 2 3 2 3 4 7" xfId="20339" xr:uid="{4E87F7BD-1E84-46B7-A8A8-B295C98D448E}"/>
    <cellStyle name="Comma 3 2 3 2 3 5" xfId="1355" xr:uid="{CE92D904-7B56-4D50-AEAE-0FC01061C4EC}"/>
    <cellStyle name="Comma 3 2 3 2 3 5 2" xfId="15955" xr:uid="{F63A46C7-0614-492D-8343-8715CD4C25A2}"/>
    <cellStyle name="Comma 3 2 3 2 3 5 2 2" xfId="52463" xr:uid="{B7D6F5B4-2310-4CC6-9605-4532B4AC5F8A}"/>
    <cellStyle name="Comma 3 2 3 2 3 5 2 3" xfId="34209" xr:uid="{5204A3B3-F806-4E5D-82AA-6EE28F904607}"/>
    <cellStyle name="Comma 3 2 3 2 3 5 3" xfId="12305" xr:uid="{08448C93-5A96-4A1B-B51C-C21711D88EC8}"/>
    <cellStyle name="Comma 3 2 3 2 3 5 3 2" xfId="48813" xr:uid="{BB607622-D941-4BE8-9741-EA9078CA624D}"/>
    <cellStyle name="Comma 3 2 3 2 3 5 3 3" xfId="30559" xr:uid="{C6776A4E-2DEC-41B9-983D-653F89297F61}"/>
    <cellStyle name="Comma 3 2 3 2 3 5 4" xfId="8655" xr:uid="{4AF1562F-9E03-4229-8AAC-3697C24BF4AA}"/>
    <cellStyle name="Comma 3 2 3 2 3 5 4 2" xfId="45163" xr:uid="{644C2981-EC5C-4B93-95E8-A13B141A744F}"/>
    <cellStyle name="Comma 3 2 3 2 3 5 4 3" xfId="26909" xr:uid="{9215FEB7-C124-4282-A1EE-DD2173916D1E}"/>
    <cellStyle name="Comma 3 2 3 2 3 5 5" xfId="5005" xr:uid="{2C87AE54-344C-4B4D-A5CD-F64E4F5E7D84}"/>
    <cellStyle name="Comma 3 2 3 2 3 5 5 2" xfId="41513" xr:uid="{A2A1457F-45EA-49FA-B391-B07471BEB0B1}"/>
    <cellStyle name="Comma 3 2 3 2 3 5 5 3" xfId="23259" xr:uid="{E53B9333-A63A-4318-96F5-91DA6A1F53E0}"/>
    <cellStyle name="Comma 3 2 3 2 3 5 6" xfId="37863" xr:uid="{2DB000BC-C526-4D00-8BE7-3BEB5E726B27}"/>
    <cellStyle name="Comma 3 2 3 2 3 5 7" xfId="19609" xr:uid="{3BD001B5-FA1E-4108-8D45-AAA5A985920F}"/>
    <cellStyle name="Comma 3 2 3 2 3 6" xfId="15225" xr:uid="{A813A9C3-33B2-45D7-8CCD-8A6FF2B9022A}"/>
    <cellStyle name="Comma 3 2 3 2 3 6 2" xfId="51733" xr:uid="{57304CAA-B36E-4F05-9927-0E4785A44E62}"/>
    <cellStyle name="Comma 3 2 3 2 3 6 3" xfId="33479" xr:uid="{062011D4-8A88-4E28-9514-E9E7A7880CE3}"/>
    <cellStyle name="Comma 3 2 3 2 3 7" xfId="11575" xr:uid="{5E801C02-C2AC-437F-9317-E97F069BF6F3}"/>
    <cellStyle name="Comma 3 2 3 2 3 7 2" xfId="48083" xr:uid="{DFD04878-D918-453D-8CFB-C703A65BE397}"/>
    <cellStyle name="Comma 3 2 3 2 3 7 3" xfId="29829" xr:uid="{F393D8EE-A379-4CA0-85AB-DDAB5A3DA995}"/>
    <cellStyle name="Comma 3 2 3 2 3 8" xfId="7925" xr:uid="{C8BE48D5-11FD-4A8C-AECD-05B82FC99159}"/>
    <cellStyle name="Comma 3 2 3 2 3 8 2" xfId="44433" xr:uid="{5DB8FEE1-C0A5-4C1C-8C25-E0500F242B42}"/>
    <cellStyle name="Comma 3 2 3 2 3 8 3" xfId="26179" xr:uid="{9C3F2B43-2E05-4797-90BE-F53C6D74DEA4}"/>
    <cellStyle name="Comma 3 2 3 2 3 9" xfId="4275" xr:uid="{5A41FEEE-365A-41D8-9A36-6A933D701E11}"/>
    <cellStyle name="Comma 3 2 3 2 3 9 2" xfId="40783" xr:uid="{D06EFC19-BE9E-4BE9-B5BA-EDCBD3103227}"/>
    <cellStyle name="Comma 3 2 3 2 3 9 3" xfId="22529" xr:uid="{1FA8A6A7-B853-4B20-9559-F27D0CAB9AFF}"/>
    <cellStyle name="Comma 3 2 3 2 4" xfId="521" xr:uid="{D1DC2B35-F5BF-49B5-AB62-B60432B28F27}"/>
    <cellStyle name="Comma 3 2 3 2 4 10" xfId="37029" xr:uid="{4EFA5D3F-7F17-4A6C-A06E-4CA94A5BD986}"/>
    <cellStyle name="Comma 3 2 3 2 4 11" xfId="18775" xr:uid="{B46C6888-4C76-4C4A-BD97-683B21EF8A45}"/>
    <cellStyle name="Comma 3 2 3 2 4 2" xfId="3441" xr:uid="{B76C37FA-97FE-4FED-BCD8-D50D445337A3}"/>
    <cellStyle name="Comma 3 2 3 2 4 2 2" xfId="18041" xr:uid="{1D238F7D-BB2B-4F79-A20A-5CA1CE05C816}"/>
    <cellStyle name="Comma 3 2 3 2 4 2 2 2" xfId="54549" xr:uid="{F1F3138F-7B02-4FBD-B954-EF84D8A8450F}"/>
    <cellStyle name="Comma 3 2 3 2 4 2 2 3" xfId="36295" xr:uid="{A6EDD6C5-5860-4D45-A049-65F61081B70B}"/>
    <cellStyle name="Comma 3 2 3 2 4 2 3" xfId="14391" xr:uid="{4799E92A-02C2-4C59-9B59-11745E285D19}"/>
    <cellStyle name="Comma 3 2 3 2 4 2 3 2" xfId="50899" xr:uid="{42E46FFD-02A7-4F5A-9C41-87C2B933A000}"/>
    <cellStyle name="Comma 3 2 3 2 4 2 3 3" xfId="32645" xr:uid="{5DF91837-F3A5-44F2-B4EE-5079A943C3AD}"/>
    <cellStyle name="Comma 3 2 3 2 4 2 4" xfId="10741" xr:uid="{09DDEF75-EFBB-44AD-A3EA-EF8901B998C1}"/>
    <cellStyle name="Comma 3 2 3 2 4 2 4 2" xfId="47249" xr:uid="{690D2CBB-3A2A-4935-93F7-B9A30CA73E4A}"/>
    <cellStyle name="Comma 3 2 3 2 4 2 4 3" xfId="28995" xr:uid="{52308D35-DDF5-4025-8E4A-FFB566887449}"/>
    <cellStyle name="Comma 3 2 3 2 4 2 5" xfId="7091" xr:uid="{5CE848E9-923A-4E70-90E0-4A24A589644B}"/>
    <cellStyle name="Comma 3 2 3 2 4 2 5 2" xfId="43599" xr:uid="{6D0CB682-388D-4473-AFBE-CB362FE76EFD}"/>
    <cellStyle name="Comma 3 2 3 2 4 2 5 3" xfId="25345" xr:uid="{B0D97D1B-110D-4B34-9271-FEB2E5EAF602}"/>
    <cellStyle name="Comma 3 2 3 2 4 2 6" xfId="39949" xr:uid="{93BB09CA-A093-4AFB-99DD-99719E2D617F}"/>
    <cellStyle name="Comma 3 2 3 2 4 2 7" xfId="21695" xr:uid="{F8CA5329-4EE7-403C-ADB2-A13681F3F2C5}"/>
    <cellStyle name="Comma 3 2 3 2 4 3" xfId="2711" xr:uid="{7BA5A3C9-5B84-408E-AFF5-2192C64973AB}"/>
    <cellStyle name="Comma 3 2 3 2 4 3 2" xfId="17311" xr:uid="{49DEA3BC-7BCB-4C74-B5F5-533E33210783}"/>
    <cellStyle name="Comma 3 2 3 2 4 3 2 2" xfId="53819" xr:uid="{4EA8CC67-5AF6-4A29-836F-01E388DAD4E3}"/>
    <cellStyle name="Comma 3 2 3 2 4 3 2 3" xfId="35565" xr:uid="{BCF9AE19-CE4C-4BBF-864D-8A5C24D8E9AA}"/>
    <cellStyle name="Comma 3 2 3 2 4 3 3" xfId="13661" xr:uid="{5479B15D-C41E-44B1-9746-BCCD208C929A}"/>
    <cellStyle name="Comma 3 2 3 2 4 3 3 2" xfId="50169" xr:uid="{B6077774-4398-4063-A9E4-0EF297CA69B3}"/>
    <cellStyle name="Comma 3 2 3 2 4 3 3 3" xfId="31915" xr:uid="{297CA281-325B-4CE5-8979-3A6063115242}"/>
    <cellStyle name="Comma 3 2 3 2 4 3 4" xfId="10011" xr:uid="{7709E349-75E6-4C8E-8458-854CAC9A621D}"/>
    <cellStyle name="Comma 3 2 3 2 4 3 4 2" xfId="46519" xr:uid="{C8426B7F-50DA-42BE-B787-A0A5C3149EAB}"/>
    <cellStyle name="Comma 3 2 3 2 4 3 4 3" xfId="28265" xr:uid="{C4E58E9F-F2CF-46AC-A585-F7C4A692FE2B}"/>
    <cellStyle name="Comma 3 2 3 2 4 3 5" xfId="6361" xr:uid="{C1296A64-8107-4DFE-BECA-DE53ED736A65}"/>
    <cellStyle name="Comma 3 2 3 2 4 3 5 2" xfId="42869" xr:uid="{EA198459-8061-4F7A-8418-5957794418AD}"/>
    <cellStyle name="Comma 3 2 3 2 4 3 5 3" xfId="24615" xr:uid="{09D77FDC-9909-47C3-9297-9DDDB1959F4E}"/>
    <cellStyle name="Comma 3 2 3 2 4 3 6" xfId="39219" xr:uid="{B5F67282-D7BF-46D1-B29A-5DD7C2618FD6}"/>
    <cellStyle name="Comma 3 2 3 2 4 3 7" xfId="20965" xr:uid="{8A703F76-5FF4-4FFB-8C10-C2223C7FC282}"/>
    <cellStyle name="Comma 3 2 3 2 4 4" xfId="1981" xr:uid="{2DDE7499-ED97-470C-BE02-ABA98E65044D}"/>
    <cellStyle name="Comma 3 2 3 2 4 4 2" xfId="16581" xr:uid="{92BDE08B-CEA5-45F6-B417-870E38E6B091}"/>
    <cellStyle name="Comma 3 2 3 2 4 4 2 2" xfId="53089" xr:uid="{51E00FDA-B298-478E-A967-A52174D49C52}"/>
    <cellStyle name="Comma 3 2 3 2 4 4 2 3" xfId="34835" xr:uid="{1994AE19-A168-43FC-BBAC-0F3FD8F9A70D}"/>
    <cellStyle name="Comma 3 2 3 2 4 4 3" xfId="12931" xr:uid="{4FB3A259-4BF5-47B6-BF33-08B883E45508}"/>
    <cellStyle name="Comma 3 2 3 2 4 4 3 2" xfId="49439" xr:uid="{32014283-FD78-475E-BA10-FDFAD008725D}"/>
    <cellStyle name="Comma 3 2 3 2 4 4 3 3" xfId="31185" xr:uid="{7CFB347A-5508-46B8-8FCE-66615B8C040B}"/>
    <cellStyle name="Comma 3 2 3 2 4 4 4" xfId="9281" xr:uid="{250710CB-07B8-4052-9248-A669619BCCAA}"/>
    <cellStyle name="Comma 3 2 3 2 4 4 4 2" xfId="45789" xr:uid="{032DA75C-0660-4FD0-911F-96363779D4D5}"/>
    <cellStyle name="Comma 3 2 3 2 4 4 4 3" xfId="27535" xr:uid="{C74B31E2-6E25-48D1-A06A-3F3697731964}"/>
    <cellStyle name="Comma 3 2 3 2 4 4 5" xfId="5631" xr:uid="{A5DFC83F-51C0-44AE-9A8E-EE61A669F3EF}"/>
    <cellStyle name="Comma 3 2 3 2 4 4 5 2" xfId="42139" xr:uid="{77E09CF3-0369-469E-9512-5F7D589FEFE7}"/>
    <cellStyle name="Comma 3 2 3 2 4 4 5 3" xfId="23885" xr:uid="{AA384AB2-1F69-4EE0-A38C-ED41FD2854B8}"/>
    <cellStyle name="Comma 3 2 3 2 4 4 6" xfId="38489" xr:uid="{063CDF79-032D-43CE-AD69-DC52C48AFC63}"/>
    <cellStyle name="Comma 3 2 3 2 4 4 7" xfId="20235" xr:uid="{A2C28A66-764B-413F-AE36-0BDA8B93B131}"/>
    <cellStyle name="Comma 3 2 3 2 4 5" xfId="1251" xr:uid="{416FD414-7D3D-4323-9F4F-7D33FC15CAC8}"/>
    <cellStyle name="Comma 3 2 3 2 4 5 2" xfId="15851" xr:uid="{4AE3D283-F1A9-4EAC-9B78-AEFF8EABA3E8}"/>
    <cellStyle name="Comma 3 2 3 2 4 5 2 2" xfId="52359" xr:uid="{1E86AD8B-4839-4EFC-B58F-16351D435092}"/>
    <cellStyle name="Comma 3 2 3 2 4 5 2 3" xfId="34105" xr:uid="{BF480399-6424-4972-9D13-1C5DE25F4A9D}"/>
    <cellStyle name="Comma 3 2 3 2 4 5 3" xfId="12201" xr:uid="{724C8866-2C65-40ED-A56C-28BF091186AE}"/>
    <cellStyle name="Comma 3 2 3 2 4 5 3 2" xfId="48709" xr:uid="{3F56916D-3171-40AF-B2BD-29516D8324C2}"/>
    <cellStyle name="Comma 3 2 3 2 4 5 3 3" xfId="30455" xr:uid="{6E4D83D1-37FB-47BC-9DC8-825DAEA9E745}"/>
    <cellStyle name="Comma 3 2 3 2 4 5 4" xfId="8551" xr:uid="{76A09A2B-73E6-47A0-8449-0947C8F60C5D}"/>
    <cellStyle name="Comma 3 2 3 2 4 5 4 2" xfId="45059" xr:uid="{F515C4D4-B003-4C26-AD09-12737ECD3BFE}"/>
    <cellStyle name="Comma 3 2 3 2 4 5 4 3" xfId="26805" xr:uid="{DF48308C-ACB0-44E3-9063-1D4B580044B8}"/>
    <cellStyle name="Comma 3 2 3 2 4 5 5" xfId="4901" xr:uid="{B8DE66B6-A00C-4E0E-A883-9E988D407493}"/>
    <cellStyle name="Comma 3 2 3 2 4 5 5 2" xfId="41409" xr:uid="{7B5C61E3-66E4-40FE-92B0-D169EFE59533}"/>
    <cellStyle name="Comma 3 2 3 2 4 5 5 3" xfId="23155" xr:uid="{7C555B7C-4CBD-4B99-95E6-B615700AD2A5}"/>
    <cellStyle name="Comma 3 2 3 2 4 5 6" xfId="37759" xr:uid="{0CE080F8-140D-45A4-8D84-60EE3823552B}"/>
    <cellStyle name="Comma 3 2 3 2 4 5 7" xfId="19505" xr:uid="{B38E4D62-3269-4113-9B32-3966C5B1FC6C}"/>
    <cellStyle name="Comma 3 2 3 2 4 6" xfId="15121" xr:uid="{A632C84C-E47A-4EC8-927A-EDAE08BF9693}"/>
    <cellStyle name="Comma 3 2 3 2 4 6 2" xfId="51629" xr:uid="{9CFF3CBD-CF3D-4808-831F-0BC676E7B033}"/>
    <cellStyle name="Comma 3 2 3 2 4 6 3" xfId="33375" xr:uid="{B4BBA08C-A309-4F9E-8287-0F7B1C633C67}"/>
    <cellStyle name="Comma 3 2 3 2 4 7" xfId="11471" xr:uid="{BF9D1B84-D423-4F34-9D08-DC83BA123C94}"/>
    <cellStyle name="Comma 3 2 3 2 4 7 2" xfId="47979" xr:uid="{9D846481-845C-4456-A59E-F39821111619}"/>
    <cellStyle name="Comma 3 2 3 2 4 7 3" xfId="29725" xr:uid="{C270E511-2C96-4403-B566-D8842D1AA458}"/>
    <cellStyle name="Comma 3 2 3 2 4 8" xfId="7821" xr:uid="{DD2EB137-1EB6-46BE-B71A-5BD8548A55CC}"/>
    <cellStyle name="Comma 3 2 3 2 4 8 2" xfId="44329" xr:uid="{FF186A58-17E4-4A03-9DA6-045BDE03FB22}"/>
    <cellStyle name="Comma 3 2 3 2 4 8 3" xfId="26075" xr:uid="{AAE4895E-6F27-4585-85F4-44A560F2A3ED}"/>
    <cellStyle name="Comma 3 2 3 2 4 9" xfId="4171" xr:uid="{A1DED1F8-D957-4FCC-AC31-F09C85D2BCC1}"/>
    <cellStyle name="Comma 3 2 3 2 4 9 2" xfId="40679" xr:uid="{9EFBFF54-BE9D-423A-A0C1-2768D084C4D0}"/>
    <cellStyle name="Comma 3 2 3 2 4 9 3" xfId="22425" xr:uid="{E6FF1EAB-B7D9-4A5E-9DD3-4D14972AE3D7}"/>
    <cellStyle name="Comma 3 2 3 2 5" xfId="417" xr:uid="{64CE6818-579B-4BC4-894A-7F5B2AD8067C}"/>
    <cellStyle name="Comma 3 2 3 2 5 10" xfId="36925" xr:uid="{7AB52178-65B6-4AE0-99AB-30C22FF40AB8}"/>
    <cellStyle name="Comma 3 2 3 2 5 11" xfId="18671" xr:uid="{F0166037-67ED-42BA-9E96-2CA78785E71F}"/>
    <cellStyle name="Comma 3 2 3 2 5 2" xfId="3337" xr:uid="{E28578E8-FC21-4CF2-9546-9FAF3B991A60}"/>
    <cellStyle name="Comma 3 2 3 2 5 2 2" xfId="17937" xr:uid="{9D4068C5-71FB-4CD1-B9FF-3D4ADE63F853}"/>
    <cellStyle name="Comma 3 2 3 2 5 2 2 2" xfId="54445" xr:uid="{7CCAB447-1870-47D9-AB91-E396C5380616}"/>
    <cellStyle name="Comma 3 2 3 2 5 2 2 3" xfId="36191" xr:uid="{4E78B1F3-6F47-4CF2-8479-E88D4584A15E}"/>
    <cellStyle name="Comma 3 2 3 2 5 2 3" xfId="14287" xr:uid="{A8829F93-4BA5-4262-982F-3F239E7A955D}"/>
    <cellStyle name="Comma 3 2 3 2 5 2 3 2" xfId="50795" xr:uid="{91CCD715-7572-49F8-A40C-163599EE636D}"/>
    <cellStyle name="Comma 3 2 3 2 5 2 3 3" xfId="32541" xr:uid="{8359BE34-C70E-464A-B017-6EBB93521052}"/>
    <cellStyle name="Comma 3 2 3 2 5 2 4" xfId="10637" xr:uid="{1FF9AA47-60D1-4711-8A58-1ACB1FB103D3}"/>
    <cellStyle name="Comma 3 2 3 2 5 2 4 2" xfId="47145" xr:uid="{B97F9EB9-2175-435E-9FC3-6E6BA271CCA5}"/>
    <cellStyle name="Comma 3 2 3 2 5 2 4 3" xfId="28891" xr:uid="{05082356-1050-4399-B900-338CB191809A}"/>
    <cellStyle name="Comma 3 2 3 2 5 2 5" xfId="6987" xr:uid="{670C1A4A-853A-4EFF-A8B1-9742D31E5245}"/>
    <cellStyle name="Comma 3 2 3 2 5 2 5 2" xfId="43495" xr:uid="{EB13AAFE-F467-4BBA-B875-E138E42A14C6}"/>
    <cellStyle name="Comma 3 2 3 2 5 2 5 3" xfId="25241" xr:uid="{1A9C6FD4-37C0-45DD-AE82-1AA4DA150B64}"/>
    <cellStyle name="Comma 3 2 3 2 5 2 6" xfId="39845" xr:uid="{BEDA7977-ED79-42A7-8B04-AB6C8EBDE500}"/>
    <cellStyle name="Comma 3 2 3 2 5 2 7" xfId="21591" xr:uid="{EEC38765-BD4B-4A9E-B812-07739A24A273}"/>
    <cellStyle name="Comma 3 2 3 2 5 3" xfId="2607" xr:uid="{F5B7C593-4190-423A-8CC2-D65795BFDD02}"/>
    <cellStyle name="Comma 3 2 3 2 5 3 2" xfId="17207" xr:uid="{2A7706A6-D63D-437E-988B-AA40F5E763DF}"/>
    <cellStyle name="Comma 3 2 3 2 5 3 2 2" xfId="53715" xr:uid="{D41E320A-2346-4F92-9320-DF14AD4AC4BF}"/>
    <cellStyle name="Comma 3 2 3 2 5 3 2 3" xfId="35461" xr:uid="{D94BC36E-A611-4A19-B1EA-5490D3C05196}"/>
    <cellStyle name="Comma 3 2 3 2 5 3 3" xfId="13557" xr:uid="{F03A0E53-5216-4F61-8629-5058897529D7}"/>
    <cellStyle name="Comma 3 2 3 2 5 3 3 2" xfId="50065" xr:uid="{12604CD4-EC70-4545-86DB-D9740C00E166}"/>
    <cellStyle name="Comma 3 2 3 2 5 3 3 3" xfId="31811" xr:uid="{9665A985-2217-48BD-B91C-0D1BA784F40F}"/>
    <cellStyle name="Comma 3 2 3 2 5 3 4" xfId="9907" xr:uid="{B872800C-0BF4-4CFF-B7D5-95567ED7A77A}"/>
    <cellStyle name="Comma 3 2 3 2 5 3 4 2" xfId="46415" xr:uid="{A335FC2D-54E6-4D4C-9678-237612351B98}"/>
    <cellStyle name="Comma 3 2 3 2 5 3 4 3" xfId="28161" xr:uid="{9E696801-46D8-4669-94D4-62AD14AEAC6C}"/>
    <cellStyle name="Comma 3 2 3 2 5 3 5" xfId="6257" xr:uid="{664B542E-ACC5-46B8-9934-EA8FE00D1490}"/>
    <cellStyle name="Comma 3 2 3 2 5 3 5 2" xfId="42765" xr:uid="{AA8CD208-7497-4D37-80A7-1179926066A1}"/>
    <cellStyle name="Comma 3 2 3 2 5 3 5 3" xfId="24511" xr:uid="{EE0BAC2C-5A5E-4147-A31A-42FF77DE6DAC}"/>
    <cellStyle name="Comma 3 2 3 2 5 3 6" xfId="39115" xr:uid="{30B11C89-0721-4F3A-AA83-51B398EE15D6}"/>
    <cellStyle name="Comma 3 2 3 2 5 3 7" xfId="20861" xr:uid="{CCC2DBD9-5425-41B2-9B46-79886488FFF8}"/>
    <cellStyle name="Comma 3 2 3 2 5 4" xfId="1877" xr:uid="{8AC3FF6D-CFE2-4316-9696-D18A78A728D7}"/>
    <cellStyle name="Comma 3 2 3 2 5 4 2" xfId="16477" xr:uid="{7B175B68-59DD-4AAE-90F2-B55A49F6334D}"/>
    <cellStyle name="Comma 3 2 3 2 5 4 2 2" xfId="52985" xr:uid="{DE1E4777-1224-4F36-8877-7F50AA2651A0}"/>
    <cellStyle name="Comma 3 2 3 2 5 4 2 3" xfId="34731" xr:uid="{175C9A89-D866-4DBD-B425-9460C6385F2E}"/>
    <cellStyle name="Comma 3 2 3 2 5 4 3" xfId="12827" xr:uid="{2F518009-D3E9-47B1-9C0E-67F1069EF540}"/>
    <cellStyle name="Comma 3 2 3 2 5 4 3 2" xfId="49335" xr:uid="{44971A70-9119-46F5-8397-F267A52A7EFA}"/>
    <cellStyle name="Comma 3 2 3 2 5 4 3 3" xfId="31081" xr:uid="{E9D0AF08-67D9-4626-876A-044DBF878C09}"/>
    <cellStyle name="Comma 3 2 3 2 5 4 4" xfId="9177" xr:uid="{ECC87747-B34B-4180-9A4F-85DFC36D9FB4}"/>
    <cellStyle name="Comma 3 2 3 2 5 4 4 2" xfId="45685" xr:uid="{634E0C0F-4941-4AF2-ACC1-501E528F22D3}"/>
    <cellStyle name="Comma 3 2 3 2 5 4 4 3" xfId="27431" xr:uid="{52E9E2B2-4DA8-4335-B266-F14C239C76E0}"/>
    <cellStyle name="Comma 3 2 3 2 5 4 5" xfId="5527" xr:uid="{11FC38F3-D7D7-4A67-8C7A-7B20D29CC573}"/>
    <cellStyle name="Comma 3 2 3 2 5 4 5 2" xfId="42035" xr:uid="{A86F108A-725E-4719-B32D-917897D070FD}"/>
    <cellStyle name="Comma 3 2 3 2 5 4 5 3" xfId="23781" xr:uid="{1D0818C9-AB4A-42AC-A132-512D62C6E80E}"/>
    <cellStyle name="Comma 3 2 3 2 5 4 6" xfId="38385" xr:uid="{DBDD06BA-7446-4865-80DC-BFB7D9D60454}"/>
    <cellStyle name="Comma 3 2 3 2 5 4 7" xfId="20131" xr:uid="{AAB67478-E294-49AC-8572-B2AD1EECF60F}"/>
    <cellStyle name="Comma 3 2 3 2 5 5" xfId="1147" xr:uid="{77A82714-FA02-45EF-A7F3-705E5A4B9FEF}"/>
    <cellStyle name="Comma 3 2 3 2 5 5 2" xfId="15747" xr:uid="{E805CF7D-D88C-4689-B81D-C8EC2774BA39}"/>
    <cellStyle name="Comma 3 2 3 2 5 5 2 2" xfId="52255" xr:uid="{67A8BA42-5880-48CE-BB38-C45E0E5C1FC2}"/>
    <cellStyle name="Comma 3 2 3 2 5 5 2 3" xfId="34001" xr:uid="{95239FCA-E132-4EB9-A5AC-78122FFB3FCC}"/>
    <cellStyle name="Comma 3 2 3 2 5 5 3" xfId="12097" xr:uid="{01F1EF40-ADF9-4220-99C0-541D899A2919}"/>
    <cellStyle name="Comma 3 2 3 2 5 5 3 2" xfId="48605" xr:uid="{FDE4E6AF-4466-4AC1-99F2-39FCB5B648CE}"/>
    <cellStyle name="Comma 3 2 3 2 5 5 3 3" xfId="30351" xr:uid="{F63134BF-D03E-4FAB-8282-AC561B916A96}"/>
    <cellStyle name="Comma 3 2 3 2 5 5 4" xfId="8447" xr:uid="{FE621F06-5216-4E8B-83F4-A49E4D53E021}"/>
    <cellStyle name="Comma 3 2 3 2 5 5 4 2" xfId="44955" xr:uid="{9ED3D974-A0EB-4A14-82E3-769A08A9FA56}"/>
    <cellStyle name="Comma 3 2 3 2 5 5 4 3" xfId="26701" xr:uid="{3BD91115-0797-45DA-B115-D4AA02BBAFC1}"/>
    <cellStyle name="Comma 3 2 3 2 5 5 5" xfId="4797" xr:uid="{ADFC7795-B371-4833-9842-8AAA8A8C42C6}"/>
    <cellStyle name="Comma 3 2 3 2 5 5 5 2" xfId="41305" xr:uid="{945E77FD-72B2-4A93-980E-1C6809B62350}"/>
    <cellStyle name="Comma 3 2 3 2 5 5 5 3" xfId="23051" xr:uid="{50F6B306-9306-44F8-A2D1-4AF91AB545A9}"/>
    <cellStyle name="Comma 3 2 3 2 5 5 6" xfId="37655" xr:uid="{62232249-793E-4AD6-AE62-7FA4577F8BEA}"/>
    <cellStyle name="Comma 3 2 3 2 5 5 7" xfId="19401" xr:uid="{2AB43436-B8D3-40B5-9DC7-FC54BBF6EDAD}"/>
    <cellStyle name="Comma 3 2 3 2 5 6" xfId="15017" xr:uid="{C627DEE6-AAA5-4631-8D6D-E6091E5F4978}"/>
    <cellStyle name="Comma 3 2 3 2 5 6 2" xfId="51525" xr:uid="{8548C026-46D4-46A0-9429-B4838A277F7F}"/>
    <cellStyle name="Comma 3 2 3 2 5 6 3" xfId="33271" xr:uid="{DD319C4C-F5D4-4C96-9068-102D9E19FE1B}"/>
    <cellStyle name="Comma 3 2 3 2 5 7" xfId="11367" xr:uid="{723A9659-0743-4415-8C52-518DFD8F29D7}"/>
    <cellStyle name="Comma 3 2 3 2 5 7 2" xfId="47875" xr:uid="{5BFB39B5-3ACC-4ED2-9FC9-C83771CFB88A}"/>
    <cellStyle name="Comma 3 2 3 2 5 7 3" xfId="29621" xr:uid="{A149BEED-8AC2-44CD-B613-99C088492084}"/>
    <cellStyle name="Comma 3 2 3 2 5 8" xfId="7717" xr:uid="{CF7B20BB-A34C-4657-8AA7-CC99B84CD69D}"/>
    <cellStyle name="Comma 3 2 3 2 5 8 2" xfId="44225" xr:uid="{A866BE8F-4C60-4413-B00D-1D1DDC550329}"/>
    <cellStyle name="Comma 3 2 3 2 5 8 3" xfId="25971" xr:uid="{D8CC84DC-5BB8-4F80-A6BC-388C55565377}"/>
    <cellStyle name="Comma 3 2 3 2 5 9" xfId="4067" xr:uid="{104F0D43-BAE9-40F5-9537-84B3306D980C}"/>
    <cellStyle name="Comma 3 2 3 2 5 9 2" xfId="40575" xr:uid="{DF9020DB-FA0D-4974-998E-18C045A48891}"/>
    <cellStyle name="Comma 3 2 3 2 5 9 3" xfId="22321" xr:uid="{021FCB99-BFAB-4B57-BB4D-3F54DA589ADE}"/>
    <cellStyle name="Comma 3 2 3 2 6" xfId="313" xr:uid="{6896317D-2E41-41E9-9ECB-86882F7C6AA6}"/>
    <cellStyle name="Comma 3 2 3 2 6 10" xfId="36821" xr:uid="{3780EFBD-627C-417B-810D-E8BDD9206FB7}"/>
    <cellStyle name="Comma 3 2 3 2 6 11" xfId="18567" xr:uid="{454C4E56-49FA-4F6E-ACD6-5AF15CC81DD3}"/>
    <cellStyle name="Comma 3 2 3 2 6 2" xfId="3233" xr:uid="{A5DB191B-17F9-4A09-B0C0-7F2E6563009C}"/>
    <cellStyle name="Comma 3 2 3 2 6 2 2" xfId="17833" xr:uid="{7F0BE62A-A7B2-4D81-A7BC-8D44F80DFA3D}"/>
    <cellStyle name="Comma 3 2 3 2 6 2 2 2" xfId="54341" xr:uid="{A10F47DA-9E68-44CC-BE7F-3DA160CDCAB4}"/>
    <cellStyle name="Comma 3 2 3 2 6 2 2 3" xfId="36087" xr:uid="{8E9CAA8F-028C-4BD4-A73C-1B0EF7EC1C7C}"/>
    <cellStyle name="Comma 3 2 3 2 6 2 3" xfId="14183" xr:uid="{684868E0-2EC3-456C-B786-C8FE5EB95C5F}"/>
    <cellStyle name="Comma 3 2 3 2 6 2 3 2" xfId="50691" xr:uid="{1E778129-3CA8-489B-B2F7-12CC27D73390}"/>
    <cellStyle name="Comma 3 2 3 2 6 2 3 3" xfId="32437" xr:uid="{26C07C26-97E0-4E96-B753-E53D26437FF4}"/>
    <cellStyle name="Comma 3 2 3 2 6 2 4" xfId="10533" xr:uid="{EBE5E0A2-61FB-45A7-9B6B-4EF6E0A10CA8}"/>
    <cellStyle name="Comma 3 2 3 2 6 2 4 2" xfId="47041" xr:uid="{20964776-A001-4E0C-AECA-8586EBE394DB}"/>
    <cellStyle name="Comma 3 2 3 2 6 2 4 3" xfId="28787" xr:uid="{A413B7B6-2EC8-4B0C-9E69-A4555787D302}"/>
    <cellStyle name="Comma 3 2 3 2 6 2 5" xfId="6883" xr:uid="{73DA7488-01B5-4D85-AD78-E4504ED26324}"/>
    <cellStyle name="Comma 3 2 3 2 6 2 5 2" xfId="43391" xr:uid="{D7D22BA9-DD0E-4DA9-A9D3-BBE138F55EB2}"/>
    <cellStyle name="Comma 3 2 3 2 6 2 5 3" xfId="25137" xr:uid="{5F46114B-9AA7-45DF-8BC1-945316908B7A}"/>
    <cellStyle name="Comma 3 2 3 2 6 2 6" xfId="39741" xr:uid="{25B43255-1BC4-4CEA-894C-D10D144E32B4}"/>
    <cellStyle name="Comma 3 2 3 2 6 2 7" xfId="21487" xr:uid="{FE4E25D5-F13F-411D-B5E5-7F23E20E0CE6}"/>
    <cellStyle name="Comma 3 2 3 2 6 3" xfId="2503" xr:uid="{04487828-C473-4424-97BD-6A10325BD7B9}"/>
    <cellStyle name="Comma 3 2 3 2 6 3 2" xfId="17103" xr:uid="{D55E2756-DE8D-4B43-A9AC-C77E3AF050EE}"/>
    <cellStyle name="Comma 3 2 3 2 6 3 2 2" xfId="53611" xr:uid="{92497C34-CCE4-41BB-9E0D-E03902941B3E}"/>
    <cellStyle name="Comma 3 2 3 2 6 3 2 3" xfId="35357" xr:uid="{57780638-CE9B-4CC1-99B8-24D84FA1BCA8}"/>
    <cellStyle name="Comma 3 2 3 2 6 3 3" xfId="13453" xr:uid="{A48B62C7-6A0E-4A78-AF72-24D926904DCD}"/>
    <cellStyle name="Comma 3 2 3 2 6 3 3 2" xfId="49961" xr:uid="{3B7CE313-32A3-492C-993F-FF7E56CACE05}"/>
    <cellStyle name="Comma 3 2 3 2 6 3 3 3" xfId="31707" xr:uid="{9CDBA9EE-3BA0-4C41-AF66-B79D5D10ACC2}"/>
    <cellStyle name="Comma 3 2 3 2 6 3 4" xfId="9803" xr:uid="{90ED45B4-2D35-495E-853B-B2A063A93DB8}"/>
    <cellStyle name="Comma 3 2 3 2 6 3 4 2" xfId="46311" xr:uid="{61A33EF2-49D3-4379-8245-611AD3B35157}"/>
    <cellStyle name="Comma 3 2 3 2 6 3 4 3" xfId="28057" xr:uid="{4F44E219-AAF9-4EA0-AC69-F3F9007A8192}"/>
    <cellStyle name="Comma 3 2 3 2 6 3 5" xfId="6153" xr:uid="{D89016F9-8A88-44F0-8777-E47BDEBB7F01}"/>
    <cellStyle name="Comma 3 2 3 2 6 3 5 2" xfId="42661" xr:uid="{FBBB1EDE-FB9D-44CA-9457-5F09140DEC0B}"/>
    <cellStyle name="Comma 3 2 3 2 6 3 5 3" xfId="24407" xr:uid="{06AB618C-7FCF-493A-8671-7EB19F6329C7}"/>
    <cellStyle name="Comma 3 2 3 2 6 3 6" xfId="39011" xr:uid="{3100F3E5-BB59-4036-904F-A4D11568991D}"/>
    <cellStyle name="Comma 3 2 3 2 6 3 7" xfId="20757" xr:uid="{691B8121-FB6B-4230-A21D-9AFC08D151EC}"/>
    <cellStyle name="Comma 3 2 3 2 6 4" xfId="1773" xr:uid="{19E56475-54D6-4797-AD9C-AD344916F4BE}"/>
    <cellStyle name="Comma 3 2 3 2 6 4 2" xfId="16373" xr:uid="{E8138BBC-E8E3-46B8-8EA1-9746129B0BE5}"/>
    <cellStyle name="Comma 3 2 3 2 6 4 2 2" xfId="52881" xr:uid="{D147582A-BAED-4799-834F-D6B5FB50332E}"/>
    <cellStyle name="Comma 3 2 3 2 6 4 2 3" xfId="34627" xr:uid="{FF86496A-7F1B-4B67-BA76-5FCAB92F7E46}"/>
    <cellStyle name="Comma 3 2 3 2 6 4 3" xfId="12723" xr:uid="{05FB5BB3-6A58-4C74-88E2-FADB5C186D52}"/>
    <cellStyle name="Comma 3 2 3 2 6 4 3 2" xfId="49231" xr:uid="{BC3DFACE-3007-4CD1-901E-A8E9AFA8729D}"/>
    <cellStyle name="Comma 3 2 3 2 6 4 3 3" xfId="30977" xr:uid="{3F662C93-821C-4CED-87A9-E57CC9BFABB2}"/>
    <cellStyle name="Comma 3 2 3 2 6 4 4" xfId="9073" xr:uid="{4412C4E7-3644-45AB-98BE-1B6FA5859A4F}"/>
    <cellStyle name="Comma 3 2 3 2 6 4 4 2" xfId="45581" xr:uid="{329481D4-DA37-46C2-B363-172911D2B535}"/>
    <cellStyle name="Comma 3 2 3 2 6 4 4 3" xfId="27327" xr:uid="{A1F068F3-2D5A-43C9-B010-17B02B18010D}"/>
    <cellStyle name="Comma 3 2 3 2 6 4 5" xfId="5423" xr:uid="{9EB7702A-4492-4A0C-840B-D3CE26FB164C}"/>
    <cellStyle name="Comma 3 2 3 2 6 4 5 2" xfId="41931" xr:uid="{40655777-F60B-419A-9BC1-F8CEDD6DFBC6}"/>
    <cellStyle name="Comma 3 2 3 2 6 4 5 3" xfId="23677" xr:uid="{932BF584-2CAD-4CDD-A96E-88FF3253A165}"/>
    <cellStyle name="Comma 3 2 3 2 6 4 6" xfId="38281" xr:uid="{1203EF7F-78C8-43DC-A239-7755FE032CFD}"/>
    <cellStyle name="Comma 3 2 3 2 6 4 7" xfId="20027" xr:uid="{BDCB6EF5-0BD0-41CC-88ED-93BE38D94E8C}"/>
    <cellStyle name="Comma 3 2 3 2 6 5" xfId="1043" xr:uid="{2463B50B-AE89-41B3-93D4-079629A823B5}"/>
    <cellStyle name="Comma 3 2 3 2 6 5 2" xfId="15643" xr:uid="{8469E063-5853-42B1-B362-04E9136A20BB}"/>
    <cellStyle name="Comma 3 2 3 2 6 5 2 2" xfId="52151" xr:uid="{E75958AA-6B4D-402B-8334-F2B23A6ED2CB}"/>
    <cellStyle name="Comma 3 2 3 2 6 5 2 3" xfId="33897" xr:uid="{6C6B0FD0-9AE4-49B6-B5B5-9151B76538AE}"/>
    <cellStyle name="Comma 3 2 3 2 6 5 3" xfId="11993" xr:uid="{B62B0830-3766-4407-85F5-5C806BD40194}"/>
    <cellStyle name="Comma 3 2 3 2 6 5 3 2" xfId="48501" xr:uid="{9E8326CD-F406-422F-B5A8-AA799116F2DC}"/>
    <cellStyle name="Comma 3 2 3 2 6 5 3 3" xfId="30247" xr:uid="{5EC56FB7-F513-4E25-A4BA-CA842CBD5E11}"/>
    <cellStyle name="Comma 3 2 3 2 6 5 4" xfId="8343" xr:uid="{AFEA3CAF-A072-41E0-A610-05CA49E75107}"/>
    <cellStyle name="Comma 3 2 3 2 6 5 4 2" xfId="44851" xr:uid="{8B9C73D7-D858-4CC1-97AA-5D220F2B07CF}"/>
    <cellStyle name="Comma 3 2 3 2 6 5 4 3" xfId="26597" xr:uid="{9FE49D0E-1819-41B2-A436-E647CF6BF988}"/>
    <cellStyle name="Comma 3 2 3 2 6 5 5" xfId="4693" xr:uid="{3FE07967-AED5-4421-999B-03FB2C9C8A7D}"/>
    <cellStyle name="Comma 3 2 3 2 6 5 5 2" xfId="41201" xr:uid="{CCDB99D8-7F70-46EF-8073-F8CE1D99EEEF}"/>
    <cellStyle name="Comma 3 2 3 2 6 5 5 3" xfId="22947" xr:uid="{D2456814-73E4-47D6-ACE8-9753CD0AAA10}"/>
    <cellStyle name="Comma 3 2 3 2 6 5 6" xfId="37551" xr:uid="{7158FC18-46A9-4757-BA41-552A4431A30B}"/>
    <cellStyle name="Comma 3 2 3 2 6 5 7" xfId="19297" xr:uid="{A628CA3B-C695-4DF6-938E-491D13C8DA1B}"/>
    <cellStyle name="Comma 3 2 3 2 6 6" xfId="14913" xr:uid="{B398AA50-3EBE-4135-AA61-3938AEA76175}"/>
    <cellStyle name="Comma 3 2 3 2 6 6 2" xfId="51421" xr:uid="{5C6C37F3-5635-4422-BFC8-4B75BF0486B7}"/>
    <cellStyle name="Comma 3 2 3 2 6 6 3" xfId="33167" xr:uid="{05F5D3B6-0ACF-4073-AE1B-D0861C2D4617}"/>
    <cellStyle name="Comma 3 2 3 2 6 7" xfId="11263" xr:uid="{E4E49EEF-D9BC-47AD-B7F2-F0D989D77E36}"/>
    <cellStyle name="Comma 3 2 3 2 6 7 2" xfId="47771" xr:uid="{808E2261-F887-4FED-B570-9E7701F10422}"/>
    <cellStyle name="Comma 3 2 3 2 6 7 3" xfId="29517" xr:uid="{50F67D7F-F51B-4E2B-AC55-5399190509BA}"/>
    <cellStyle name="Comma 3 2 3 2 6 8" xfId="7613" xr:uid="{F80A6243-7FFB-4CDC-AB1F-F949E5DFF045}"/>
    <cellStyle name="Comma 3 2 3 2 6 8 2" xfId="44121" xr:uid="{F1687EDF-47E4-469C-8EB7-95B9DD6EF42A}"/>
    <cellStyle name="Comma 3 2 3 2 6 8 3" xfId="25867" xr:uid="{9759F405-16DB-4D2F-B371-F3F8E3AE5B94}"/>
    <cellStyle name="Comma 3 2 3 2 6 9" xfId="3963" xr:uid="{48CCD8E6-E563-4D0D-A399-8A42CBECE674}"/>
    <cellStyle name="Comma 3 2 3 2 6 9 2" xfId="40471" xr:uid="{10D6A8C2-7F01-4136-ACFD-7BBDD80229EB}"/>
    <cellStyle name="Comma 3 2 3 2 6 9 3" xfId="22217" xr:uid="{BFE4E550-9BED-4BC4-8096-B42492FFD710}"/>
    <cellStyle name="Comma 3 2 3 2 7" xfId="209" xr:uid="{DA4B3752-3BDA-4BA8-A721-90D3689B2452}"/>
    <cellStyle name="Comma 3 2 3 2 7 10" xfId="36717" xr:uid="{F56A2B2C-91B7-4C08-A9FF-6DE0040ECBF3}"/>
    <cellStyle name="Comma 3 2 3 2 7 11" xfId="18463" xr:uid="{37756C76-C4CF-4561-BFFD-AE61AFE68385}"/>
    <cellStyle name="Comma 3 2 3 2 7 2" xfId="3129" xr:uid="{481739A4-1C5B-4870-921F-DC41399C9AF6}"/>
    <cellStyle name="Comma 3 2 3 2 7 2 2" xfId="17729" xr:uid="{2E5F11C2-666C-4B64-9FD6-DA1795FF4457}"/>
    <cellStyle name="Comma 3 2 3 2 7 2 2 2" xfId="54237" xr:uid="{A187CE69-444F-4F87-97F5-48B45D11405D}"/>
    <cellStyle name="Comma 3 2 3 2 7 2 2 3" xfId="35983" xr:uid="{560EF7EE-AF59-4CD5-AEDB-E8D0EA3B9448}"/>
    <cellStyle name="Comma 3 2 3 2 7 2 3" xfId="14079" xr:uid="{4E5BE9E0-4643-4FDD-84A7-15DDB044E897}"/>
    <cellStyle name="Comma 3 2 3 2 7 2 3 2" xfId="50587" xr:uid="{1503E0F4-6D82-433B-A926-02AF6585EAE8}"/>
    <cellStyle name="Comma 3 2 3 2 7 2 3 3" xfId="32333" xr:uid="{DE4C0349-48D6-4803-8D14-7B6DD91C1758}"/>
    <cellStyle name="Comma 3 2 3 2 7 2 4" xfId="10429" xr:uid="{A25265C6-6BF6-48AD-8A33-A30F083B9C17}"/>
    <cellStyle name="Comma 3 2 3 2 7 2 4 2" xfId="46937" xr:uid="{2DF39002-0D36-447D-8F4F-9B8672BB56B9}"/>
    <cellStyle name="Comma 3 2 3 2 7 2 4 3" xfId="28683" xr:uid="{D77DAFCC-A86D-4513-87C5-8137791E0741}"/>
    <cellStyle name="Comma 3 2 3 2 7 2 5" xfId="6779" xr:uid="{74DDADF0-146E-4CFE-9D65-DE293D9C3C6C}"/>
    <cellStyle name="Comma 3 2 3 2 7 2 5 2" xfId="43287" xr:uid="{57001316-B7F6-4AAA-BF29-CAEDB2CCFF1C}"/>
    <cellStyle name="Comma 3 2 3 2 7 2 5 3" xfId="25033" xr:uid="{F98ED0BF-BCF5-4E1D-8420-14D705419992}"/>
    <cellStyle name="Comma 3 2 3 2 7 2 6" xfId="39637" xr:uid="{F8B26D2E-D84C-421A-84B3-2B06C80DC6A0}"/>
    <cellStyle name="Comma 3 2 3 2 7 2 7" xfId="21383" xr:uid="{207A41AD-F239-4034-8BA0-F3396AA22C3C}"/>
    <cellStyle name="Comma 3 2 3 2 7 3" xfId="2399" xr:uid="{DB0F8DFE-8B98-4913-8552-9F7630E53FBC}"/>
    <cellStyle name="Comma 3 2 3 2 7 3 2" xfId="16999" xr:uid="{9F770048-9D20-4B34-8CEF-2AB6F22ADB69}"/>
    <cellStyle name="Comma 3 2 3 2 7 3 2 2" xfId="53507" xr:uid="{90D042C3-0BD5-4D02-B7CD-74885FFA0F7A}"/>
    <cellStyle name="Comma 3 2 3 2 7 3 2 3" xfId="35253" xr:uid="{AD207A2B-9FF4-444E-B380-B599249F9F54}"/>
    <cellStyle name="Comma 3 2 3 2 7 3 3" xfId="13349" xr:uid="{A4AB516F-F8C5-4E3C-BDD1-1F185A758030}"/>
    <cellStyle name="Comma 3 2 3 2 7 3 3 2" xfId="49857" xr:uid="{8B4B113A-CEB8-493A-BC0E-11B1D64368E7}"/>
    <cellStyle name="Comma 3 2 3 2 7 3 3 3" xfId="31603" xr:uid="{BA942A6B-2E93-4AD3-A79A-8412DD4D7FC8}"/>
    <cellStyle name="Comma 3 2 3 2 7 3 4" xfId="9699" xr:uid="{09D4F6ED-18ED-48CA-B987-FF295EDD3383}"/>
    <cellStyle name="Comma 3 2 3 2 7 3 4 2" xfId="46207" xr:uid="{E10A08BD-80F5-443B-BFF4-41D2CC1F4DC3}"/>
    <cellStyle name="Comma 3 2 3 2 7 3 4 3" xfId="27953" xr:uid="{4D17CF1B-13E1-4B47-BCA8-D475FF596EE1}"/>
    <cellStyle name="Comma 3 2 3 2 7 3 5" xfId="6049" xr:uid="{14B26B99-E7E6-4016-9385-8F479D3AAA1D}"/>
    <cellStyle name="Comma 3 2 3 2 7 3 5 2" xfId="42557" xr:uid="{1885B7BE-3EF6-41F3-A588-BEF25F2159EC}"/>
    <cellStyle name="Comma 3 2 3 2 7 3 5 3" xfId="24303" xr:uid="{2CEF97CD-08B3-4EC0-BB7C-D4A87410D7FD}"/>
    <cellStyle name="Comma 3 2 3 2 7 3 6" xfId="38907" xr:uid="{27ECF0C1-054B-4A36-9C78-E209526ACFD4}"/>
    <cellStyle name="Comma 3 2 3 2 7 3 7" xfId="20653" xr:uid="{C75EB644-5961-4107-BF9B-51B4640EBE2E}"/>
    <cellStyle name="Comma 3 2 3 2 7 4" xfId="1669" xr:uid="{4AD459C4-A62A-4F40-8C6F-84C92B1C5191}"/>
    <cellStyle name="Comma 3 2 3 2 7 4 2" xfId="16269" xr:uid="{265FDA41-156E-419C-94E1-52CCFF466799}"/>
    <cellStyle name="Comma 3 2 3 2 7 4 2 2" xfId="52777" xr:uid="{347A7EF0-75C0-4591-B101-35E79B23AF90}"/>
    <cellStyle name="Comma 3 2 3 2 7 4 2 3" xfId="34523" xr:uid="{CD72EC9F-4655-42A6-847F-E529B8049877}"/>
    <cellStyle name="Comma 3 2 3 2 7 4 3" xfId="12619" xr:uid="{B85D0438-026F-43CB-9A41-3DD76B60EF76}"/>
    <cellStyle name="Comma 3 2 3 2 7 4 3 2" xfId="49127" xr:uid="{CDF47323-B594-4974-A7CC-AE1831C08D0F}"/>
    <cellStyle name="Comma 3 2 3 2 7 4 3 3" xfId="30873" xr:uid="{BC428071-96DA-45DE-9530-187990AC2A80}"/>
    <cellStyle name="Comma 3 2 3 2 7 4 4" xfId="8969" xr:uid="{D8976727-0EFE-485B-A98E-6D2C15160543}"/>
    <cellStyle name="Comma 3 2 3 2 7 4 4 2" xfId="45477" xr:uid="{967DE0A3-A958-465C-B7ED-1FC891A7C593}"/>
    <cellStyle name="Comma 3 2 3 2 7 4 4 3" xfId="27223" xr:uid="{F319C5A2-C75A-4DDA-A484-E214EA7171D3}"/>
    <cellStyle name="Comma 3 2 3 2 7 4 5" xfId="5319" xr:uid="{D6168BD9-9105-4644-A0CB-B21B2D5A9114}"/>
    <cellStyle name="Comma 3 2 3 2 7 4 5 2" xfId="41827" xr:uid="{96CF23A9-BEFB-4FD0-B6E6-EA83C1E9C942}"/>
    <cellStyle name="Comma 3 2 3 2 7 4 5 3" xfId="23573" xr:uid="{19FB9618-B272-49E2-A37A-753BA047358C}"/>
    <cellStyle name="Comma 3 2 3 2 7 4 6" xfId="38177" xr:uid="{963E3144-3741-4BC0-A0C7-DAD54B09565B}"/>
    <cellStyle name="Comma 3 2 3 2 7 4 7" xfId="19923" xr:uid="{53882447-B9DB-4CC4-A089-BF82C2E6D51B}"/>
    <cellStyle name="Comma 3 2 3 2 7 5" xfId="939" xr:uid="{D6DDD187-474C-456B-A18E-A5F8913092D5}"/>
    <cellStyle name="Comma 3 2 3 2 7 5 2" xfId="15539" xr:uid="{BE988790-F498-4D11-BEF8-503971A323DE}"/>
    <cellStyle name="Comma 3 2 3 2 7 5 2 2" xfId="52047" xr:uid="{25137768-48E4-4041-9261-997A6A90FE19}"/>
    <cellStyle name="Comma 3 2 3 2 7 5 2 3" xfId="33793" xr:uid="{DE2D8949-2306-4C50-9DD9-E46D191DF8E0}"/>
    <cellStyle name="Comma 3 2 3 2 7 5 3" xfId="11889" xr:uid="{174FCA0C-F60A-450F-B48F-80615DEE9DD7}"/>
    <cellStyle name="Comma 3 2 3 2 7 5 3 2" xfId="48397" xr:uid="{3F2E31F7-B855-42E8-B426-CB4918E40FDA}"/>
    <cellStyle name="Comma 3 2 3 2 7 5 3 3" xfId="30143" xr:uid="{4464C1D6-9922-4753-A17C-EDA350AD3978}"/>
    <cellStyle name="Comma 3 2 3 2 7 5 4" xfId="8239" xr:uid="{0EBF22FA-FA45-40A9-A23D-ED10A8BC215B}"/>
    <cellStyle name="Comma 3 2 3 2 7 5 4 2" xfId="44747" xr:uid="{160574A9-7D17-4DD1-AC59-D68B29AD8836}"/>
    <cellStyle name="Comma 3 2 3 2 7 5 4 3" xfId="26493" xr:uid="{5028C8E1-9902-4071-AAB1-D5137CD63D47}"/>
    <cellStyle name="Comma 3 2 3 2 7 5 5" xfId="4589" xr:uid="{04970BFB-F80E-48CB-9684-0C6F95CA72B8}"/>
    <cellStyle name="Comma 3 2 3 2 7 5 5 2" xfId="41097" xr:uid="{5E20FAB8-D645-49C6-B227-DD30F9F6D342}"/>
    <cellStyle name="Comma 3 2 3 2 7 5 5 3" xfId="22843" xr:uid="{111825B0-7C47-4A2F-B4E9-8D8C540D5BCE}"/>
    <cellStyle name="Comma 3 2 3 2 7 5 6" xfId="37447" xr:uid="{FD71BF8B-C415-49AC-9351-974BD6ECAAC6}"/>
    <cellStyle name="Comma 3 2 3 2 7 5 7" xfId="19193" xr:uid="{284795F7-E65E-415B-A449-3F0BE649FAC8}"/>
    <cellStyle name="Comma 3 2 3 2 7 6" xfId="14809" xr:uid="{01D1CAB5-7FFD-4222-9FBC-2793B3CC9DA4}"/>
    <cellStyle name="Comma 3 2 3 2 7 6 2" xfId="51317" xr:uid="{403DDF0C-AAF1-44D0-A7F0-4FC6EEFB23F9}"/>
    <cellStyle name="Comma 3 2 3 2 7 6 3" xfId="33063" xr:uid="{5E4F0F25-5478-4CB1-BED0-66216C51A4B3}"/>
    <cellStyle name="Comma 3 2 3 2 7 7" xfId="11159" xr:uid="{17ABC040-A250-4600-A76E-2CFB245AADDE}"/>
    <cellStyle name="Comma 3 2 3 2 7 7 2" xfId="47667" xr:uid="{D923DD11-C374-43CF-B021-C65508B2A194}"/>
    <cellStyle name="Comma 3 2 3 2 7 7 3" xfId="29413" xr:uid="{E6FBF855-4A2A-410F-8DE5-22A682D72809}"/>
    <cellStyle name="Comma 3 2 3 2 7 8" xfId="7509" xr:uid="{330A4AFD-E23F-498A-87F0-1FF60620E774}"/>
    <cellStyle name="Comma 3 2 3 2 7 8 2" xfId="44017" xr:uid="{6A67A372-8CC2-48BF-B5DB-9FE152D1BE25}"/>
    <cellStyle name="Comma 3 2 3 2 7 8 3" xfId="25763" xr:uid="{64DEE219-B124-455D-94D9-EF1B6D708823}"/>
    <cellStyle name="Comma 3 2 3 2 7 9" xfId="3859" xr:uid="{3E028613-A7DA-4B5F-A9DA-43C2AB6D0E9F}"/>
    <cellStyle name="Comma 3 2 3 2 7 9 2" xfId="40367" xr:uid="{70888F05-A9BE-46D5-BA41-0EA829C11319}"/>
    <cellStyle name="Comma 3 2 3 2 7 9 3" xfId="22113" xr:uid="{CAABEDD4-80BB-4D84-AD51-7EF79B1026A3}"/>
    <cellStyle name="Comma 3 2 3 2 8" xfId="3025" xr:uid="{244CB5C6-EDC8-4C63-93BB-AA0CE1E2781F}"/>
    <cellStyle name="Comma 3 2 3 2 8 2" xfId="17625" xr:uid="{5549A702-B153-4F52-BC19-F87D440177AE}"/>
    <cellStyle name="Comma 3 2 3 2 8 2 2" xfId="54133" xr:uid="{3F15E728-6D1D-49FF-A2BD-952D2DC85D4C}"/>
    <cellStyle name="Comma 3 2 3 2 8 2 3" xfId="35879" xr:uid="{0BBC722F-9FB5-485D-915A-69B82915507C}"/>
    <cellStyle name="Comma 3 2 3 2 8 3" xfId="13975" xr:uid="{2D7DA679-E544-45DA-8076-28FA2B714B93}"/>
    <cellStyle name="Comma 3 2 3 2 8 3 2" xfId="50483" xr:uid="{F89CBF77-218B-4384-89B1-93C3EDC804AC}"/>
    <cellStyle name="Comma 3 2 3 2 8 3 3" xfId="32229" xr:uid="{D07B435D-0FEA-43B9-9244-BF4EBBFEE553}"/>
    <cellStyle name="Comma 3 2 3 2 8 4" xfId="10325" xr:uid="{E00A320E-7994-454E-8381-13B9F862B67A}"/>
    <cellStyle name="Comma 3 2 3 2 8 4 2" xfId="46833" xr:uid="{D56B4608-4AD1-45CC-91B1-E404F62DB95E}"/>
    <cellStyle name="Comma 3 2 3 2 8 4 3" xfId="28579" xr:uid="{1B1EA455-DD89-4D8B-9DFD-B3CD612BE3F4}"/>
    <cellStyle name="Comma 3 2 3 2 8 5" xfId="6675" xr:uid="{AC84291A-FFDA-497C-B717-B10414E39A87}"/>
    <cellStyle name="Comma 3 2 3 2 8 5 2" xfId="43183" xr:uid="{DCAEE650-57AB-448C-BE8A-90EAB8288421}"/>
    <cellStyle name="Comma 3 2 3 2 8 5 3" xfId="24929" xr:uid="{83A3877E-0EC1-42F2-8183-5B6D0737B708}"/>
    <cellStyle name="Comma 3 2 3 2 8 6" xfId="39533" xr:uid="{B1579D86-4BEB-48B6-B889-54D7390C9252}"/>
    <cellStyle name="Comma 3 2 3 2 8 7" xfId="21279" xr:uid="{4DB8C375-E42B-4725-93D8-CAFFD649B292}"/>
    <cellStyle name="Comma 3 2 3 2 9" xfId="2295" xr:uid="{204D8434-D744-4F84-8970-EED7286AC7E5}"/>
    <cellStyle name="Comma 3 2 3 2 9 2" xfId="16895" xr:uid="{5EAEDEE3-9E30-46B7-B741-807E7B39DF2B}"/>
    <cellStyle name="Comma 3 2 3 2 9 2 2" xfId="53403" xr:uid="{F2DC2D39-ADAD-4342-8E04-F1A1B0B0D17B}"/>
    <cellStyle name="Comma 3 2 3 2 9 2 3" xfId="35149" xr:uid="{DF889B3D-35E7-4CAD-B136-5F5A3D08CA25}"/>
    <cellStyle name="Comma 3 2 3 2 9 3" xfId="13245" xr:uid="{B02AF339-B5AA-49B2-9ECC-DFEA489928B6}"/>
    <cellStyle name="Comma 3 2 3 2 9 3 2" xfId="49753" xr:uid="{27570F80-1DEA-4AFB-860C-B1D571EC504F}"/>
    <cellStyle name="Comma 3 2 3 2 9 3 3" xfId="31499" xr:uid="{5E1F0200-900E-47D4-82FA-E41CDD201A08}"/>
    <cellStyle name="Comma 3 2 3 2 9 4" xfId="9595" xr:uid="{0783FA5A-9D83-4651-A2F2-78109C1B22C7}"/>
    <cellStyle name="Comma 3 2 3 2 9 4 2" xfId="46103" xr:uid="{E0FC43F8-92F6-40CF-AF68-1668671478AA}"/>
    <cellStyle name="Comma 3 2 3 2 9 4 3" xfId="27849" xr:uid="{1BAA5525-592E-4995-97D4-2741109699AA}"/>
    <cellStyle name="Comma 3 2 3 2 9 5" xfId="5945" xr:uid="{F615A5D7-DDD4-4D77-A231-C876125B0700}"/>
    <cellStyle name="Comma 3 2 3 2 9 5 2" xfId="42453" xr:uid="{B0434784-AC4D-462A-8FBF-4FABD4CC18BE}"/>
    <cellStyle name="Comma 3 2 3 2 9 5 3" xfId="24199" xr:uid="{0AB444A4-0F6C-41F9-91E4-F83041C2D1AF}"/>
    <cellStyle name="Comma 3 2 3 2 9 6" xfId="38803" xr:uid="{A0074D52-EC3E-4321-BDDA-C31F428E72B0}"/>
    <cellStyle name="Comma 3 2 3 2 9 7" xfId="20549" xr:uid="{A9F76BD3-3D8F-4634-A9DC-CACCCFDAB8E0}"/>
    <cellStyle name="Comma 3 2 3 3" xfId="70" xr:uid="{DD308E28-C210-44A4-973D-3DAC739437E2}"/>
    <cellStyle name="Comma 3 2 3 3 10" xfId="1533" xr:uid="{1B95AF8F-E9F2-40A6-B9CC-4566303ECF9F}"/>
    <cellStyle name="Comma 3 2 3 3 10 2" xfId="16133" xr:uid="{700247E1-4B60-4E39-9836-5FCCF74FA7FB}"/>
    <cellStyle name="Comma 3 2 3 3 10 2 2" xfId="52641" xr:uid="{84B29E46-B077-4108-B008-8A3F81FF2157}"/>
    <cellStyle name="Comma 3 2 3 3 10 2 3" xfId="34387" xr:uid="{785AE00C-D66B-4A19-8731-74F477F33888}"/>
    <cellStyle name="Comma 3 2 3 3 10 3" xfId="12483" xr:uid="{A4395DF0-38E6-4D41-BB57-7C5DDB81A150}"/>
    <cellStyle name="Comma 3 2 3 3 10 3 2" xfId="48991" xr:uid="{E636FB7C-0018-48CE-A208-573FDE6676D4}"/>
    <cellStyle name="Comma 3 2 3 3 10 3 3" xfId="30737" xr:uid="{D93B4070-9580-4DAD-9D94-8BFEA3B4A26A}"/>
    <cellStyle name="Comma 3 2 3 3 10 4" xfId="8833" xr:uid="{37090909-E4DC-4F90-ACAF-C03BAD819C25}"/>
    <cellStyle name="Comma 3 2 3 3 10 4 2" xfId="45341" xr:uid="{46D0E3D1-0E36-4BFC-8C1E-CEAE196F072F}"/>
    <cellStyle name="Comma 3 2 3 3 10 4 3" xfId="27087" xr:uid="{76A97CBA-9232-4063-8B7F-F1D7C7B627E6}"/>
    <cellStyle name="Comma 3 2 3 3 10 5" xfId="5183" xr:uid="{BBF1CE7D-089A-4281-B323-88650F519B5A}"/>
    <cellStyle name="Comma 3 2 3 3 10 5 2" xfId="41691" xr:uid="{6BA12E6F-B993-4CDA-9D2A-196D75C809D1}"/>
    <cellStyle name="Comma 3 2 3 3 10 5 3" xfId="23437" xr:uid="{16CFA52B-F6C2-46FB-BC97-99C8ABAD9F9F}"/>
    <cellStyle name="Comma 3 2 3 3 10 6" xfId="38041" xr:uid="{097FF25A-54A8-45AB-948D-D9D17EF0C183}"/>
    <cellStyle name="Comma 3 2 3 3 10 7" xfId="19787" xr:uid="{08D23B58-6DA9-4808-B6B6-B134B3CC5490}"/>
    <cellStyle name="Comma 3 2 3 3 11" xfId="803" xr:uid="{F454C21E-6408-453C-A32F-97EC954D81D7}"/>
    <cellStyle name="Comma 3 2 3 3 11 2" xfId="15403" xr:uid="{149331C8-56DC-4E9E-B3BF-3AF78A7BDDE9}"/>
    <cellStyle name="Comma 3 2 3 3 11 2 2" xfId="51911" xr:uid="{AECFBB2C-7FC0-4574-B19D-D53575144148}"/>
    <cellStyle name="Comma 3 2 3 3 11 2 3" xfId="33657" xr:uid="{5BFFAE2F-5356-4C5D-8471-64F2459C24D8}"/>
    <cellStyle name="Comma 3 2 3 3 11 3" xfId="11753" xr:uid="{9AED63A4-F91D-44E1-8088-A503A6AD3B98}"/>
    <cellStyle name="Comma 3 2 3 3 11 3 2" xfId="48261" xr:uid="{BB984CA5-0B06-4772-8EC0-8D71D43BB8EC}"/>
    <cellStyle name="Comma 3 2 3 3 11 3 3" xfId="30007" xr:uid="{4EF6F1E5-4D73-4E10-B04F-3DCE889462DA}"/>
    <cellStyle name="Comma 3 2 3 3 11 4" xfId="8103" xr:uid="{B885D7FB-0EE7-4051-8992-46366AF11A05}"/>
    <cellStyle name="Comma 3 2 3 3 11 4 2" xfId="44611" xr:uid="{5F8469F5-3750-4DFE-8A98-0E8280562CBA}"/>
    <cellStyle name="Comma 3 2 3 3 11 4 3" xfId="26357" xr:uid="{55D7E9E2-87D4-401B-ACCB-25C44A39D985}"/>
    <cellStyle name="Comma 3 2 3 3 11 5" xfId="4453" xr:uid="{CE23CD2E-AC08-40E2-A525-3A547ACB73BC}"/>
    <cellStyle name="Comma 3 2 3 3 11 5 2" xfId="40961" xr:uid="{EF6097B8-1D51-409A-90DF-E3F4B9247ADA}"/>
    <cellStyle name="Comma 3 2 3 3 11 5 3" xfId="22707" xr:uid="{D37B2CFD-66F8-44FA-A407-021E506D2387}"/>
    <cellStyle name="Comma 3 2 3 3 11 6" xfId="37311" xr:uid="{0379B41F-7A20-4D31-BCA9-99BD423DE2B9}"/>
    <cellStyle name="Comma 3 2 3 3 11 7" xfId="19057" xr:uid="{45A3F93E-8E9A-4E76-BFC3-916ACB4CA2DD}"/>
    <cellStyle name="Comma 3 2 3 3 12" xfId="14673" xr:uid="{22D8243A-1D32-49FB-A60B-7C6495698D34}"/>
    <cellStyle name="Comma 3 2 3 3 12 2" xfId="51181" xr:uid="{5D25734A-8511-4AD6-B87A-946FDB9A803B}"/>
    <cellStyle name="Comma 3 2 3 3 12 3" xfId="32927" xr:uid="{A71FC607-B5BD-441A-B15E-C9E0D3EC581A}"/>
    <cellStyle name="Comma 3 2 3 3 13" xfId="11023" xr:uid="{46C26A8C-ED6A-480F-A0F7-F8E4D9643D18}"/>
    <cellStyle name="Comma 3 2 3 3 13 2" xfId="47531" xr:uid="{AF5F442F-CF42-463A-A59B-19757D6F20B3}"/>
    <cellStyle name="Comma 3 2 3 3 13 3" xfId="29277" xr:uid="{95FD338F-6A25-455A-BF9C-CE4C4FF1347C}"/>
    <cellStyle name="Comma 3 2 3 3 14" xfId="7373" xr:uid="{E30E078E-1FD8-411A-9E83-21201FBE45A5}"/>
    <cellStyle name="Comma 3 2 3 3 14 2" xfId="43881" xr:uid="{19644F08-ADBC-4025-AC4E-03A339EE3F09}"/>
    <cellStyle name="Comma 3 2 3 3 14 3" xfId="25627" xr:uid="{52C4D20F-012B-48C8-86B5-DFD607AFDDF8}"/>
    <cellStyle name="Comma 3 2 3 3 15" xfId="3723" xr:uid="{E29612E7-A597-4A82-BCCA-C7DA42736C51}"/>
    <cellStyle name="Comma 3 2 3 3 15 2" xfId="40231" xr:uid="{BE620F2F-155D-4165-B28A-0099AB494417}"/>
    <cellStyle name="Comma 3 2 3 3 15 3" xfId="21977" xr:uid="{1A4550AA-2D3D-4070-952F-5804E8FC57CD}"/>
    <cellStyle name="Comma 3 2 3 3 16" xfId="36581" xr:uid="{326D298A-E9D6-4A9B-9365-C77BFDACE400}"/>
    <cellStyle name="Comma 3 2 3 3 17" xfId="18327" xr:uid="{EB02C818-9F0E-4C64-8D46-0C7BA397F7B0}"/>
    <cellStyle name="Comma 3 2 3 3 2" xfId="697" xr:uid="{C9DB23DE-F131-4ADE-BD64-3F2E2886A128}"/>
    <cellStyle name="Comma 3 2 3 3 2 10" xfId="37205" xr:uid="{A4769005-BCA0-4AC4-9D3E-7CD404B66C42}"/>
    <cellStyle name="Comma 3 2 3 3 2 11" xfId="18951" xr:uid="{23F5CC33-FAA9-4522-BD94-4BD6D83AAB06}"/>
    <cellStyle name="Comma 3 2 3 3 2 2" xfId="3617" xr:uid="{8BE5F001-66A3-42DA-8105-4489C841E2CC}"/>
    <cellStyle name="Comma 3 2 3 3 2 2 2" xfId="18217" xr:uid="{82DF1457-BC16-456F-8C33-8C7EF6D469DA}"/>
    <cellStyle name="Comma 3 2 3 3 2 2 2 2" xfId="54725" xr:uid="{847C8CE5-5138-4F59-AB02-D2FE92D1C3E7}"/>
    <cellStyle name="Comma 3 2 3 3 2 2 2 3" xfId="36471" xr:uid="{8C906E5E-0F69-43A5-8A74-1FC28FD9A2F6}"/>
    <cellStyle name="Comma 3 2 3 3 2 2 3" xfId="14567" xr:uid="{B4362F1A-F04F-4ABB-9A73-21C75E092B75}"/>
    <cellStyle name="Comma 3 2 3 3 2 2 3 2" xfId="51075" xr:uid="{7F05CCAB-669D-49AE-9F96-FC063FEF3028}"/>
    <cellStyle name="Comma 3 2 3 3 2 2 3 3" xfId="32821" xr:uid="{104BE89B-92BB-4C82-BA46-C68176307768}"/>
    <cellStyle name="Comma 3 2 3 3 2 2 4" xfId="10917" xr:uid="{DC6C1527-1009-4849-ACD0-09CA2284313F}"/>
    <cellStyle name="Comma 3 2 3 3 2 2 4 2" xfId="47425" xr:uid="{9C64A735-6046-429F-9BF0-24770FD001A1}"/>
    <cellStyle name="Comma 3 2 3 3 2 2 4 3" xfId="29171" xr:uid="{B3E12463-972D-4D6F-973D-68FBE172BB17}"/>
    <cellStyle name="Comma 3 2 3 3 2 2 5" xfId="7267" xr:uid="{6979A184-BA42-4D8C-81A9-F402703AB9BF}"/>
    <cellStyle name="Comma 3 2 3 3 2 2 5 2" xfId="43775" xr:uid="{A4D519AE-3B58-4777-A2A3-247AF70B623D}"/>
    <cellStyle name="Comma 3 2 3 3 2 2 5 3" xfId="25521" xr:uid="{F80EF15D-B138-45A6-99D2-01B851D12020}"/>
    <cellStyle name="Comma 3 2 3 3 2 2 6" xfId="40125" xr:uid="{C3D62983-757C-43EF-98DB-2D09D377619D}"/>
    <cellStyle name="Comma 3 2 3 3 2 2 7" xfId="21871" xr:uid="{F52FF60B-7B37-4625-A486-746A1F75487F}"/>
    <cellStyle name="Comma 3 2 3 3 2 3" xfId="2887" xr:uid="{5FCB1812-AFFD-4310-9CC0-9E38740C4206}"/>
    <cellStyle name="Comma 3 2 3 3 2 3 2" xfId="17487" xr:uid="{AE902448-DA56-46CF-9BCC-04DE0F7F4C73}"/>
    <cellStyle name="Comma 3 2 3 3 2 3 2 2" xfId="53995" xr:uid="{FBFD7B2A-3350-4AE5-86BF-49FFBFAB72DB}"/>
    <cellStyle name="Comma 3 2 3 3 2 3 2 3" xfId="35741" xr:uid="{7014D16C-0DE7-45BF-B7C3-A16E9E4680A1}"/>
    <cellStyle name="Comma 3 2 3 3 2 3 3" xfId="13837" xr:uid="{008BA85A-7697-43CE-9950-8F03FCE8B055}"/>
    <cellStyle name="Comma 3 2 3 3 2 3 3 2" xfId="50345" xr:uid="{444895B3-6A4B-4855-A62F-49AB439DE597}"/>
    <cellStyle name="Comma 3 2 3 3 2 3 3 3" xfId="32091" xr:uid="{20AE8820-6ECA-446F-AE66-CF60ED007E97}"/>
    <cellStyle name="Comma 3 2 3 3 2 3 4" xfId="10187" xr:uid="{C2B4A208-E61C-47D6-BB14-AD89F777C54A}"/>
    <cellStyle name="Comma 3 2 3 3 2 3 4 2" xfId="46695" xr:uid="{D043F47E-E06C-4A0B-8CB0-8B85C273560D}"/>
    <cellStyle name="Comma 3 2 3 3 2 3 4 3" xfId="28441" xr:uid="{3A9E0D3B-6DA8-4987-9C7A-4BC63D4744F1}"/>
    <cellStyle name="Comma 3 2 3 3 2 3 5" xfId="6537" xr:uid="{8A84C50E-167F-4D28-A75F-C9B7980F9B96}"/>
    <cellStyle name="Comma 3 2 3 3 2 3 5 2" xfId="43045" xr:uid="{C761283B-FE61-4BD5-8541-755DD936C88F}"/>
    <cellStyle name="Comma 3 2 3 3 2 3 5 3" xfId="24791" xr:uid="{FE807CB2-66AA-47B4-9BAE-0658B484C652}"/>
    <cellStyle name="Comma 3 2 3 3 2 3 6" xfId="39395" xr:uid="{7E22E3B8-F873-4EF9-A69C-ABFCA1D77765}"/>
    <cellStyle name="Comma 3 2 3 3 2 3 7" xfId="21141" xr:uid="{01B50877-4435-4E98-90ED-7EF0126089B4}"/>
    <cellStyle name="Comma 3 2 3 3 2 4" xfId="2157" xr:uid="{0918C2CD-8D0A-41DC-AB02-DFD01AB00480}"/>
    <cellStyle name="Comma 3 2 3 3 2 4 2" xfId="16757" xr:uid="{EE5A98CA-9CB1-4629-9BF7-0D19E0EB0261}"/>
    <cellStyle name="Comma 3 2 3 3 2 4 2 2" xfId="53265" xr:uid="{E9D2C36E-12F0-4DCF-AA6C-87809854EDEE}"/>
    <cellStyle name="Comma 3 2 3 3 2 4 2 3" xfId="35011" xr:uid="{679FDC47-1409-4FB9-B5AE-446D293C78E2}"/>
    <cellStyle name="Comma 3 2 3 3 2 4 3" xfId="13107" xr:uid="{C3B366EB-CF14-4368-97F1-0397D8B28FE1}"/>
    <cellStyle name="Comma 3 2 3 3 2 4 3 2" xfId="49615" xr:uid="{425071EC-8BB0-4165-A175-6712D8B75454}"/>
    <cellStyle name="Comma 3 2 3 3 2 4 3 3" xfId="31361" xr:uid="{39E1FCF7-53B8-4929-B368-5D32F86E7346}"/>
    <cellStyle name="Comma 3 2 3 3 2 4 4" xfId="9457" xr:uid="{2203CACA-056D-4752-8739-33B8EE49D311}"/>
    <cellStyle name="Comma 3 2 3 3 2 4 4 2" xfId="45965" xr:uid="{5E5B168E-E6C6-4476-8FEA-053899A469F9}"/>
    <cellStyle name="Comma 3 2 3 3 2 4 4 3" xfId="27711" xr:uid="{9B72600B-CD32-433F-889A-5D4F3D5E045D}"/>
    <cellStyle name="Comma 3 2 3 3 2 4 5" xfId="5807" xr:uid="{EE18588F-3C7E-4D64-9DB3-372242BE10DB}"/>
    <cellStyle name="Comma 3 2 3 3 2 4 5 2" xfId="42315" xr:uid="{FA5C65DA-3701-4301-8E1D-4249E045B130}"/>
    <cellStyle name="Comma 3 2 3 3 2 4 5 3" xfId="24061" xr:uid="{DCBCA37E-0EB3-40A1-B953-862DB661141D}"/>
    <cellStyle name="Comma 3 2 3 3 2 4 6" xfId="38665" xr:uid="{95E5AD9B-4D45-426D-8471-C8D04BFBD3B3}"/>
    <cellStyle name="Comma 3 2 3 3 2 4 7" xfId="20411" xr:uid="{11883960-4BCF-473E-8A13-C8A6AB3089AA}"/>
    <cellStyle name="Comma 3 2 3 3 2 5" xfId="1427" xr:uid="{6147F6AD-FE49-42FD-896B-AF7E48297249}"/>
    <cellStyle name="Comma 3 2 3 3 2 5 2" xfId="16027" xr:uid="{215116F7-FED0-4E9B-BADC-6F6A59558091}"/>
    <cellStyle name="Comma 3 2 3 3 2 5 2 2" xfId="52535" xr:uid="{C803B551-E4B7-4094-9EED-57B62714F1FB}"/>
    <cellStyle name="Comma 3 2 3 3 2 5 2 3" xfId="34281" xr:uid="{12E3E5CA-54F3-481E-BB17-4A8A5AB04B5E}"/>
    <cellStyle name="Comma 3 2 3 3 2 5 3" xfId="12377" xr:uid="{BB9FD429-C570-4643-9CD4-57BC8D9BA4EF}"/>
    <cellStyle name="Comma 3 2 3 3 2 5 3 2" xfId="48885" xr:uid="{9CA446BB-C9E9-4BD6-8FF4-ACBB4A63387C}"/>
    <cellStyle name="Comma 3 2 3 3 2 5 3 3" xfId="30631" xr:uid="{CA535F40-6938-439C-A760-4F2EF0E34E71}"/>
    <cellStyle name="Comma 3 2 3 3 2 5 4" xfId="8727" xr:uid="{57E00F53-2A7B-42C2-B355-D7D4BFC1D024}"/>
    <cellStyle name="Comma 3 2 3 3 2 5 4 2" xfId="45235" xr:uid="{ED970EFB-2ED7-4AC8-A795-21ACAB554D73}"/>
    <cellStyle name="Comma 3 2 3 3 2 5 4 3" xfId="26981" xr:uid="{01F9BCB4-10E3-486C-9B4D-67981B3FDB0D}"/>
    <cellStyle name="Comma 3 2 3 3 2 5 5" xfId="5077" xr:uid="{B78858E8-6B7C-4B55-A7DC-317F138981B8}"/>
    <cellStyle name="Comma 3 2 3 3 2 5 5 2" xfId="41585" xr:uid="{DDA1225B-EE28-4A95-A214-7734E472EE77}"/>
    <cellStyle name="Comma 3 2 3 3 2 5 5 3" xfId="23331" xr:uid="{452DEC61-F090-4B9B-BF13-61E51158164D}"/>
    <cellStyle name="Comma 3 2 3 3 2 5 6" xfId="37935" xr:uid="{D91EA751-1A4B-4F1A-BBBE-09B8CBB95810}"/>
    <cellStyle name="Comma 3 2 3 3 2 5 7" xfId="19681" xr:uid="{1D225668-190A-4969-8C6B-FA44FCE80C68}"/>
    <cellStyle name="Comma 3 2 3 3 2 6" xfId="15297" xr:uid="{20C96AC7-BB44-4BA0-856C-1377B17D3574}"/>
    <cellStyle name="Comma 3 2 3 3 2 6 2" xfId="51805" xr:uid="{7FFDC6DF-4956-42AD-A9F5-F79C373AA81D}"/>
    <cellStyle name="Comma 3 2 3 3 2 6 3" xfId="33551" xr:uid="{6EAA8A5D-78E0-4D0E-8718-D61A08117168}"/>
    <cellStyle name="Comma 3 2 3 3 2 7" xfId="11647" xr:uid="{73AE7611-45D5-4753-BE6C-734A0D318D2D}"/>
    <cellStyle name="Comma 3 2 3 3 2 7 2" xfId="48155" xr:uid="{75C9D32F-2782-4A5C-8834-E9EAC469BD8B}"/>
    <cellStyle name="Comma 3 2 3 3 2 7 3" xfId="29901" xr:uid="{79516F7C-831D-436E-B864-7EE23CD591BA}"/>
    <cellStyle name="Comma 3 2 3 3 2 8" xfId="7997" xr:uid="{DE3F3CDE-F2D7-43AF-9C41-3D1DFA9A99FF}"/>
    <cellStyle name="Comma 3 2 3 3 2 8 2" xfId="44505" xr:uid="{48A044EA-A565-454C-B194-DC4E0B0791E9}"/>
    <cellStyle name="Comma 3 2 3 3 2 8 3" xfId="26251" xr:uid="{D936B711-12F5-4B4D-81EC-828DA337CF8B}"/>
    <cellStyle name="Comma 3 2 3 3 2 9" xfId="4347" xr:uid="{C467A827-459A-45BD-942B-CC0B265C4543}"/>
    <cellStyle name="Comma 3 2 3 3 2 9 2" xfId="40855" xr:uid="{B9DD57D1-4A6E-42C9-B1CC-8831C200DCC0}"/>
    <cellStyle name="Comma 3 2 3 3 2 9 3" xfId="22601" xr:uid="{46B55CA6-21BA-4AB8-A52A-D8630DBAF25B}"/>
    <cellStyle name="Comma 3 2 3 3 3" xfId="593" xr:uid="{73374014-2E62-4886-B681-2069D7B625A3}"/>
    <cellStyle name="Comma 3 2 3 3 3 10" xfId="37101" xr:uid="{8011E52E-B3EB-4ED3-AE3E-D08828410D4A}"/>
    <cellStyle name="Comma 3 2 3 3 3 11" xfId="18847" xr:uid="{FFA65753-7F1D-47D8-A150-68D6D386F46F}"/>
    <cellStyle name="Comma 3 2 3 3 3 2" xfId="3513" xr:uid="{6178FF76-63C0-4787-8DC1-D298D6F2730D}"/>
    <cellStyle name="Comma 3 2 3 3 3 2 2" xfId="18113" xr:uid="{74A69C64-5199-44BA-B41C-C61551FBFE04}"/>
    <cellStyle name="Comma 3 2 3 3 3 2 2 2" xfId="54621" xr:uid="{70A75127-2A6C-4218-B4CE-F1415CB6FA5E}"/>
    <cellStyle name="Comma 3 2 3 3 3 2 2 3" xfId="36367" xr:uid="{A5F33EEF-9EED-4309-AC5D-6D2AE6470B13}"/>
    <cellStyle name="Comma 3 2 3 3 3 2 3" xfId="14463" xr:uid="{3489A0EE-BEE5-4D46-8D86-02F25FB0CD3F}"/>
    <cellStyle name="Comma 3 2 3 3 3 2 3 2" xfId="50971" xr:uid="{EDB403A2-BCA8-48B5-8783-8739F95D96FD}"/>
    <cellStyle name="Comma 3 2 3 3 3 2 3 3" xfId="32717" xr:uid="{F5547C01-04D7-4AF4-9A97-11733A65D0D1}"/>
    <cellStyle name="Comma 3 2 3 3 3 2 4" xfId="10813" xr:uid="{F5631A43-C0F5-4C02-8937-BF568F029687}"/>
    <cellStyle name="Comma 3 2 3 3 3 2 4 2" xfId="47321" xr:uid="{AD41F569-2D8F-4123-8438-63C1E407E281}"/>
    <cellStyle name="Comma 3 2 3 3 3 2 4 3" xfId="29067" xr:uid="{AEA66A56-74E5-4F69-967C-0127BBDFD7D2}"/>
    <cellStyle name="Comma 3 2 3 3 3 2 5" xfId="7163" xr:uid="{FA3CE8A4-3807-4190-964A-C04DF2050A58}"/>
    <cellStyle name="Comma 3 2 3 3 3 2 5 2" xfId="43671" xr:uid="{E34B7044-916F-41AA-B5DF-B39AE93656EF}"/>
    <cellStyle name="Comma 3 2 3 3 3 2 5 3" xfId="25417" xr:uid="{86864E44-DA3A-464E-A7CA-69FC6A6ACDB3}"/>
    <cellStyle name="Comma 3 2 3 3 3 2 6" xfId="40021" xr:uid="{879448FE-CB9E-4B64-A17F-3D002CCF6382}"/>
    <cellStyle name="Comma 3 2 3 3 3 2 7" xfId="21767" xr:uid="{41D7BF48-F314-4B8C-9AFF-1C1A51583830}"/>
    <cellStyle name="Comma 3 2 3 3 3 3" xfId="2783" xr:uid="{F7C64567-68A9-45DD-BA27-BE07C3B71CFB}"/>
    <cellStyle name="Comma 3 2 3 3 3 3 2" xfId="17383" xr:uid="{07620CA8-9250-44A4-A168-08B121E3033D}"/>
    <cellStyle name="Comma 3 2 3 3 3 3 2 2" xfId="53891" xr:uid="{D8EB82F0-F2DA-4B40-8955-27F662A812D5}"/>
    <cellStyle name="Comma 3 2 3 3 3 3 2 3" xfId="35637" xr:uid="{B0327E5D-0817-4EB6-AC89-1D4916E95236}"/>
    <cellStyle name="Comma 3 2 3 3 3 3 3" xfId="13733" xr:uid="{78259AB5-8F2E-45AF-90CA-C3585FE5CB6E}"/>
    <cellStyle name="Comma 3 2 3 3 3 3 3 2" xfId="50241" xr:uid="{1B49E1B5-0902-4980-A7E7-D2B9D7FAC731}"/>
    <cellStyle name="Comma 3 2 3 3 3 3 3 3" xfId="31987" xr:uid="{C174081C-C297-4FC1-9584-C90A61D604DE}"/>
    <cellStyle name="Comma 3 2 3 3 3 3 4" xfId="10083" xr:uid="{4AFD8382-EA84-4858-81CE-5AA58534CA60}"/>
    <cellStyle name="Comma 3 2 3 3 3 3 4 2" xfId="46591" xr:uid="{7483D353-E058-4E4E-9F2B-C17C2E9B4CF6}"/>
    <cellStyle name="Comma 3 2 3 3 3 3 4 3" xfId="28337" xr:uid="{56C03E1A-150B-47D3-87A2-9FBF4B1B13DD}"/>
    <cellStyle name="Comma 3 2 3 3 3 3 5" xfId="6433" xr:uid="{2F32FD71-C7C9-4A32-9260-F2FCDA469AB0}"/>
    <cellStyle name="Comma 3 2 3 3 3 3 5 2" xfId="42941" xr:uid="{B4ABA239-7559-49EA-B6B0-6D90670C228D}"/>
    <cellStyle name="Comma 3 2 3 3 3 3 5 3" xfId="24687" xr:uid="{97ACD3AE-7BD0-4106-B5E3-A30ABECDFEDF}"/>
    <cellStyle name="Comma 3 2 3 3 3 3 6" xfId="39291" xr:uid="{5751930A-2E1D-459F-AB34-E30087E4057C}"/>
    <cellStyle name="Comma 3 2 3 3 3 3 7" xfId="21037" xr:uid="{AB80E633-11B8-4B1A-8BBF-39D375A2E763}"/>
    <cellStyle name="Comma 3 2 3 3 3 4" xfId="2053" xr:uid="{533FE4DF-7BA6-4846-9296-AB05F2A7A14B}"/>
    <cellStyle name="Comma 3 2 3 3 3 4 2" xfId="16653" xr:uid="{FF9B0CC7-1710-4940-AB5A-16F804ADC856}"/>
    <cellStyle name="Comma 3 2 3 3 3 4 2 2" xfId="53161" xr:uid="{0F9AA6DE-EDE3-45C0-8DD2-DEF305FAAF97}"/>
    <cellStyle name="Comma 3 2 3 3 3 4 2 3" xfId="34907" xr:uid="{1AB3B265-BC92-4692-82AB-3A8B68285C1A}"/>
    <cellStyle name="Comma 3 2 3 3 3 4 3" xfId="13003" xr:uid="{A1E6A354-1D72-41AB-9E5C-E809C75AF267}"/>
    <cellStyle name="Comma 3 2 3 3 3 4 3 2" xfId="49511" xr:uid="{58C385E8-6EAD-48D1-9B58-6DFCEA00D15E}"/>
    <cellStyle name="Comma 3 2 3 3 3 4 3 3" xfId="31257" xr:uid="{803C0DB4-93B2-4DF9-879E-1879887FF5AA}"/>
    <cellStyle name="Comma 3 2 3 3 3 4 4" xfId="9353" xr:uid="{06874EA5-B5D3-417E-8E4F-B7CC7CF68A9D}"/>
    <cellStyle name="Comma 3 2 3 3 3 4 4 2" xfId="45861" xr:uid="{E11C0A30-21BB-45D3-B3CA-84E7EC1E66E3}"/>
    <cellStyle name="Comma 3 2 3 3 3 4 4 3" xfId="27607" xr:uid="{8871E90E-439B-4284-8FC0-EDAA9EF9CFB2}"/>
    <cellStyle name="Comma 3 2 3 3 3 4 5" xfId="5703" xr:uid="{B65605E8-36CB-4145-B9C1-6A16BA962C91}"/>
    <cellStyle name="Comma 3 2 3 3 3 4 5 2" xfId="42211" xr:uid="{AC23E2F0-D311-4A2C-B5F5-D518CB39EB75}"/>
    <cellStyle name="Comma 3 2 3 3 3 4 5 3" xfId="23957" xr:uid="{351DDBD8-B479-4F9E-BFFF-E12AA82EBE54}"/>
    <cellStyle name="Comma 3 2 3 3 3 4 6" xfId="38561" xr:uid="{834439FE-E15A-4DE5-9B48-896F4A1BB4BE}"/>
    <cellStyle name="Comma 3 2 3 3 3 4 7" xfId="20307" xr:uid="{54E1D42D-425C-487D-ABBF-D835D294D5B1}"/>
    <cellStyle name="Comma 3 2 3 3 3 5" xfId="1323" xr:uid="{03DC8CD5-84D6-42B6-9EBB-3B8777520FC4}"/>
    <cellStyle name="Comma 3 2 3 3 3 5 2" xfId="15923" xr:uid="{AB6461FC-0787-4052-A845-5A49A9457845}"/>
    <cellStyle name="Comma 3 2 3 3 3 5 2 2" xfId="52431" xr:uid="{BC312EC4-2273-4B37-A1C2-3ACA9E95CDA0}"/>
    <cellStyle name="Comma 3 2 3 3 3 5 2 3" xfId="34177" xr:uid="{A9B2DD80-C13E-4551-B434-C4FD6161F038}"/>
    <cellStyle name="Comma 3 2 3 3 3 5 3" xfId="12273" xr:uid="{22ABB588-8A24-4F75-A4C0-BBDC1A8DC9EA}"/>
    <cellStyle name="Comma 3 2 3 3 3 5 3 2" xfId="48781" xr:uid="{1F926F4B-06DD-403B-9114-696256EDE092}"/>
    <cellStyle name="Comma 3 2 3 3 3 5 3 3" xfId="30527" xr:uid="{4114AD81-8175-45B5-A521-FCF64201AC17}"/>
    <cellStyle name="Comma 3 2 3 3 3 5 4" xfId="8623" xr:uid="{78BB3E34-4540-433A-A940-14EB3978CF08}"/>
    <cellStyle name="Comma 3 2 3 3 3 5 4 2" xfId="45131" xr:uid="{F2B0C1C8-5E23-4AA6-A02E-00070E0162AD}"/>
    <cellStyle name="Comma 3 2 3 3 3 5 4 3" xfId="26877" xr:uid="{58C57040-40F0-4749-943B-0DE61D69E73D}"/>
    <cellStyle name="Comma 3 2 3 3 3 5 5" xfId="4973" xr:uid="{18CEA443-A83C-4B5C-A120-533DDEEBFDB1}"/>
    <cellStyle name="Comma 3 2 3 3 3 5 5 2" xfId="41481" xr:uid="{7F21D06C-4CA1-4FA4-A1E3-7E4991EEFFFA}"/>
    <cellStyle name="Comma 3 2 3 3 3 5 5 3" xfId="23227" xr:uid="{570E647F-3150-41C6-A298-A94AC63D4E1F}"/>
    <cellStyle name="Comma 3 2 3 3 3 5 6" xfId="37831" xr:uid="{B42A7607-A95F-43EE-B21E-6D93F165CDC0}"/>
    <cellStyle name="Comma 3 2 3 3 3 5 7" xfId="19577" xr:uid="{97DA7553-D64B-4CC9-972D-75B3BFB0F834}"/>
    <cellStyle name="Comma 3 2 3 3 3 6" xfId="15193" xr:uid="{24785854-E061-4610-95F3-3A17B6946F09}"/>
    <cellStyle name="Comma 3 2 3 3 3 6 2" xfId="51701" xr:uid="{A7E27B2B-1749-48B1-9CF7-3AE9C098BAF5}"/>
    <cellStyle name="Comma 3 2 3 3 3 6 3" xfId="33447" xr:uid="{7BD30015-6A7E-45ED-9595-C91B9607DBA7}"/>
    <cellStyle name="Comma 3 2 3 3 3 7" xfId="11543" xr:uid="{628A0E30-01A6-4469-8ABB-3E8CD2AF8578}"/>
    <cellStyle name="Comma 3 2 3 3 3 7 2" xfId="48051" xr:uid="{5B647576-3E5C-40CA-9656-E5941AB65827}"/>
    <cellStyle name="Comma 3 2 3 3 3 7 3" xfId="29797" xr:uid="{AF5E57E5-6374-4B83-B395-A39FA66BE3CC}"/>
    <cellStyle name="Comma 3 2 3 3 3 8" xfId="7893" xr:uid="{3E0E2C7A-4BA9-4DAA-84F4-203A0E2652A3}"/>
    <cellStyle name="Comma 3 2 3 3 3 8 2" xfId="44401" xr:uid="{6B4089A5-DF1F-425C-8F88-38D73B23B7AA}"/>
    <cellStyle name="Comma 3 2 3 3 3 8 3" xfId="26147" xr:uid="{F41D8C35-E54A-4063-A227-6FA085735977}"/>
    <cellStyle name="Comma 3 2 3 3 3 9" xfId="4243" xr:uid="{FB3B7F6C-847B-4285-B55A-9B1794290C23}"/>
    <cellStyle name="Comma 3 2 3 3 3 9 2" xfId="40751" xr:uid="{02E7E359-3B7D-44A9-8601-655607084857}"/>
    <cellStyle name="Comma 3 2 3 3 3 9 3" xfId="22497" xr:uid="{D3724F8D-784C-48F3-BE9F-48A4DDE8D987}"/>
    <cellStyle name="Comma 3 2 3 3 4" xfId="489" xr:uid="{07A4F4D3-A28B-4C68-8B72-D3C3A54FD061}"/>
    <cellStyle name="Comma 3 2 3 3 4 10" xfId="36997" xr:uid="{D5F793B2-C763-40D4-AD3E-68F62ABC62BF}"/>
    <cellStyle name="Comma 3 2 3 3 4 11" xfId="18743" xr:uid="{78BE9E80-90E5-43D5-AAA0-3E6BD4AC092B}"/>
    <cellStyle name="Comma 3 2 3 3 4 2" xfId="3409" xr:uid="{47247E2D-7143-4403-B5DE-6CF469ECFD98}"/>
    <cellStyle name="Comma 3 2 3 3 4 2 2" xfId="18009" xr:uid="{DC83BAB6-1919-4B01-95D9-74DFA1562BE7}"/>
    <cellStyle name="Comma 3 2 3 3 4 2 2 2" xfId="54517" xr:uid="{71F7DD80-C861-4D4D-B06E-C0632E8B7743}"/>
    <cellStyle name="Comma 3 2 3 3 4 2 2 3" xfId="36263" xr:uid="{CC027CA7-EBB0-4F5C-B607-EA7F1730E1FF}"/>
    <cellStyle name="Comma 3 2 3 3 4 2 3" xfId="14359" xr:uid="{C08C88FD-7431-414B-A9CE-364E2B0FDE5A}"/>
    <cellStyle name="Comma 3 2 3 3 4 2 3 2" xfId="50867" xr:uid="{B1E0E8D3-D24F-4B42-B5A5-C89D0A622B07}"/>
    <cellStyle name="Comma 3 2 3 3 4 2 3 3" xfId="32613" xr:uid="{4F8C3B94-4457-4E8C-911D-61A4E73AD28D}"/>
    <cellStyle name="Comma 3 2 3 3 4 2 4" xfId="10709" xr:uid="{C1797259-8A23-4B8E-9F40-66AA6329AF83}"/>
    <cellStyle name="Comma 3 2 3 3 4 2 4 2" xfId="47217" xr:uid="{8AEE20FA-F1AC-4F5A-9134-D50E79A4E806}"/>
    <cellStyle name="Comma 3 2 3 3 4 2 4 3" xfId="28963" xr:uid="{401381B1-3251-4607-A8D2-24A2FF9F3CE2}"/>
    <cellStyle name="Comma 3 2 3 3 4 2 5" xfId="7059" xr:uid="{90A79023-FB9A-4E53-BADB-821958F6D061}"/>
    <cellStyle name="Comma 3 2 3 3 4 2 5 2" xfId="43567" xr:uid="{4738A7A1-4013-4060-BF86-1C46AAC8D47F}"/>
    <cellStyle name="Comma 3 2 3 3 4 2 5 3" xfId="25313" xr:uid="{193509B9-7329-49C6-A5C3-7298E5F1C800}"/>
    <cellStyle name="Comma 3 2 3 3 4 2 6" xfId="39917" xr:uid="{A0D13D8F-5114-488E-AD96-53D1ACAD04FE}"/>
    <cellStyle name="Comma 3 2 3 3 4 2 7" xfId="21663" xr:uid="{E2AB950C-BE8C-4CA7-89E1-E3AE431B39B3}"/>
    <cellStyle name="Comma 3 2 3 3 4 3" xfId="2679" xr:uid="{45622288-9521-4498-A8CA-7BB544AC511E}"/>
    <cellStyle name="Comma 3 2 3 3 4 3 2" xfId="17279" xr:uid="{3C51F758-03AF-4012-8506-84B63C6960B2}"/>
    <cellStyle name="Comma 3 2 3 3 4 3 2 2" xfId="53787" xr:uid="{5473F2AF-48B1-4EFE-B70B-C61895E21875}"/>
    <cellStyle name="Comma 3 2 3 3 4 3 2 3" xfId="35533" xr:uid="{171143CD-A850-4EAA-82AB-3A05E3280FA4}"/>
    <cellStyle name="Comma 3 2 3 3 4 3 3" xfId="13629" xr:uid="{CC1FADF9-AF9C-4C68-A144-58FE7B1F6E43}"/>
    <cellStyle name="Comma 3 2 3 3 4 3 3 2" xfId="50137" xr:uid="{31908C75-9444-4B94-8ECC-6C22528AED7F}"/>
    <cellStyle name="Comma 3 2 3 3 4 3 3 3" xfId="31883" xr:uid="{59EE9EB6-6912-4E79-83EE-FDD4FCF82A8D}"/>
    <cellStyle name="Comma 3 2 3 3 4 3 4" xfId="9979" xr:uid="{853F56AF-3482-4F2A-B08E-86E768614D50}"/>
    <cellStyle name="Comma 3 2 3 3 4 3 4 2" xfId="46487" xr:uid="{8368583B-14D7-4B83-9589-3752BF2883BD}"/>
    <cellStyle name="Comma 3 2 3 3 4 3 4 3" xfId="28233" xr:uid="{B3C0BA25-FFC3-42A8-BBF9-AFA3911B7CCA}"/>
    <cellStyle name="Comma 3 2 3 3 4 3 5" xfId="6329" xr:uid="{F278C269-C0BA-43D4-A3CB-7F3B0CEB3297}"/>
    <cellStyle name="Comma 3 2 3 3 4 3 5 2" xfId="42837" xr:uid="{5EE6448A-1489-48B2-B9CD-69F0FAF1E5B4}"/>
    <cellStyle name="Comma 3 2 3 3 4 3 5 3" xfId="24583" xr:uid="{19B97C60-A84A-46BA-9AB9-AA240DC8C6A9}"/>
    <cellStyle name="Comma 3 2 3 3 4 3 6" xfId="39187" xr:uid="{86F5BABE-1BC9-40A8-9C5F-7695F924BDAF}"/>
    <cellStyle name="Comma 3 2 3 3 4 3 7" xfId="20933" xr:uid="{7BB572F9-5438-4204-BEF5-C215520D293A}"/>
    <cellStyle name="Comma 3 2 3 3 4 4" xfId="1949" xr:uid="{80BFC6E7-1AFF-45B0-B01F-ACA37163FEE8}"/>
    <cellStyle name="Comma 3 2 3 3 4 4 2" xfId="16549" xr:uid="{6C01722E-5D88-4812-8446-334ACF09DD17}"/>
    <cellStyle name="Comma 3 2 3 3 4 4 2 2" xfId="53057" xr:uid="{8C18103D-5A75-4B15-A023-DB9B5ADED076}"/>
    <cellStyle name="Comma 3 2 3 3 4 4 2 3" xfId="34803" xr:uid="{DD155A13-314B-411F-ACAD-068E3A46A255}"/>
    <cellStyle name="Comma 3 2 3 3 4 4 3" xfId="12899" xr:uid="{BFC23E0E-975C-46AE-8520-7F367C213B0D}"/>
    <cellStyle name="Comma 3 2 3 3 4 4 3 2" xfId="49407" xr:uid="{8FDA7FF8-CC52-4DC7-ABDE-0203B505D629}"/>
    <cellStyle name="Comma 3 2 3 3 4 4 3 3" xfId="31153" xr:uid="{F1B10C2C-88DE-48E3-BEA8-85C77F79A726}"/>
    <cellStyle name="Comma 3 2 3 3 4 4 4" xfId="9249" xr:uid="{8B1778F7-2A36-48CE-ACE8-3020A6EFFBDC}"/>
    <cellStyle name="Comma 3 2 3 3 4 4 4 2" xfId="45757" xr:uid="{54FEFA35-7B5B-4B2A-A943-FD8CD488FB6E}"/>
    <cellStyle name="Comma 3 2 3 3 4 4 4 3" xfId="27503" xr:uid="{F2318511-C352-47C7-BC7D-EC965006CF94}"/>
    <cellStyle name="Comma 3 2 3 3 4 4 5" xfId="5599" xr:uid="{29CF5FA6-EA36-4F78-B60E-73DA1492E6CE}"/>
    <cellStyle name="Comma 3 2 3 3 4 4 5 2" xfId="42107" xr:uid="{37A02EED-F296-4593-97BA-E4B640C3625D}"/>
    <cellStyle name="Comma 3 2 3 3 4 4 5 3" xfId="23853" xr:uid="{5C90526F-3287-47F2-9CB0-7BBB768E5F0D}"/>
    <cellStyle name="Comma 3 2 3 3 4 4 6" xfId="38457" xr:uid="{70F31B3A-AA6B-4BDE-9C80-0E568771DA11}"/>
    <cellStyle name="Comma 3 2 3 3 4 4 7" xfId="20203" xr:uid="{2F2871C4-2B14-452F-9DF1-FCDFD38B32AA}"/>
    <cellStyle name="Comma 3 2 3 3 4 5" xfId="1219" xr:uid="{2D529361-9923-44DE-A908-363E0CE0C42C}"/>
    <cellStyle name="Comma 3 2 3 3 4 5 2" xfId="15819" xr:uid="{7B6BEA47-0059-44AF-BF34-3F623BF20E2B}"/>
    <cellStyle name="Comma 3 2 3 3 4 5 2 2" xfId="52327" xr:uid="{8A9B0D15-1D32-49E6-9669-50B531A81F2C}"/>
    <cellStyle name="Comma 3 2 3 3 4 5 2 3" xfId="34073" xr:uid="{EC2BB21A-2B02-4040-A252-9A2D734CE810}"/>
    <cellStyle name="Comma 3 2 3 3 4 5 3" xfId="12169" xr:uid="{7817139D-31B7-4C4A-AD35-62F0DFCB5D65}"/>
    <cellStyle name="Comma 3 2 3 3 4 5 3 2" xfId="48677" xr:uid="{4B36CEB7-B79F-483B-B50F-D2EB7E27206D}"/>
    <cellStyle name="Comma 3 2 3 3 4 5 3 3" xfId="30423" xr:uid="{B79CC394-9B93-4E88-BAA3-72EC0139C163}"/>
    <cellStyle name="Comma 3 2 3 3 4 5 4" xfId="8519" xr:uid="{CAA2A1D4-755D-4ED7-B7E5-F9B3BDB27606}"/>
    <cellStyle name="Comma 3 2 3 3 4 5 4 2" xfId="45027" xr:uid="{6FD8647A-4063-468A-AF2D-B6E5C590719F}"/>
    <cellStyle name="Comma 3 2 3 3 4 5 4 3" xfId="26773" xr:uid="{6F52B849-0F13-4E18-AB31-8D4AF2312DF9}"/>
    <cellStyle name="Comma 3 2 3 3 4 5 5" xfId="4869" xr:uid="{BCFDE659-9077-4860-9286-D892232A4F75}"/>
    <cellStyle name="Comma 3 2 3 3 4 5 5 2" xfId="41377" xr:uid="{74E04FCB-5FD4-456A-B3E5-55BAB8F001B8}"/>
    <cellStyle name="Comma 3 2 3 3 4 5 5 3" xfId="23123" xr:uid="{B2D9B52B-6B95-4F2E-AAF9-9244A158BC99}"/>
    <cellStyle name="Comma 3 2 3 3 4 5 6" xfId="37727" xr:uid="{B1EE311F-799E-411C-ABBA-ADE2C3F84801}"/>
    <cellStyle name="Comma 3 2 3 3 4 5 7" xfId="19473" xr:uid="{3040C69F-75BC-461C-91C2-E78595985346}"/>
    <cellStyle name="Comma 3 2 3 3 4 6" xfId="15089" xr:uid="{8D04F264-8CE8-4D6B-A13B-5E7756BBA5E2}"/>
    <cellStyle name="Comma 3 2 3 3 4 6 2" xfId="51597" xr:uid="{319504F2-7A8C-406A-930F-FDF7959E27AC}"/>
    <cellStyle name="Comma 3 2 3 3 4 6 3" xfId="33343" xr:uid="{0A8755AB-7207-4E52-BDBF-74CE3B475A81}"/>
    <cellStyle name="Comma 3 2 3 3 4 7" xfId="11439" xr:uid="{6D645B73-F066-4393-8632-2B79ADEC6882}"/>
    <cellStyle name="Comma 3 2 3 3 4 7 2" xfId="47947" xr:uid="{9565B350-2D88-429F-8D76-595FCF9EAE80}"/>
    <cellStyle name="Comma 3 2 3 3 4 7 3" xfId="29693" xr:uid="{74444F09-55C3-45E2-A655-5017040FE5B7}"/>
    <cellStyle name="Comma 3 2 3 3 4 8" xfId="7789" xr:uid="{1BD33B0C-465B-4E99-9B56-DA87C895A65E}"/>
    <cellStyle name="Comma 3 2 3 3 4 8 2" xfId="44297" xr:uid="{9E2F813C-4195-47B1-943F-0587752D4C0E}"/>
    <cellStyle name="Comma 3 2 3 3 4 8 3" xfId="26043" xr:uid="{CF426037-F798-43E5-ADA7-493FBDF33156}"/>
    <cellStyle name="Comma 3 2 3 3 4 9" xfId="4139" xr:uid="{0E4737EE-5BD5-42DA-AFAE-0FD618C7EBA0}"/>
    <cellStyle name="Comma 3 2 3 3 4 9 2" xfId="40647" xr:uid="{8D4353DB-11CE-4C51-8312-87B2789442FE}"/>
    <cellStyle name="Comma 3 2 3 3 4 9 3" xfId="22393" xr:uid="{03A10401-BF4A-4E9E-9CC3-B174BFDCB8F6}"/>
    <cellStyle name="Comma 3 2 3 3 5" xfId="385" xr:uid="{3799ED47-D4CA-41CE-8E76-FB46527F9567}"/>
    <cellStyle name="Comma 3 2 3 3 5 10" xfId="36893" xr:uid="{4D87F350-D03F-4776-ABB4-258B1BCF0A61}"/>
    <cellStyle name="Comma 3 2 3 3 5 11" xfId="18639" xr:uid="{B7CD2B12-3D9D-4F35-A535-2D9DCADFF142}"/>
    <cellStyle name="Comma 3 2 3 3 5 2" xfId="3305" xr:uid="{E2E032F0-3215-4549-86E1-694B3F343509}"/>
    <cellStyle name="Comma 3 2 3 3 5 2 2" xfId="17905" xr:uid="{AA06AAED-76D9-46CA-88B8-CC498832DAA2}"/>
    <cellStyle name="Comma 3 2 3 3 5 2 2 2" xfId="54413" xr:uid="{23E0F6B4-2312-45D5-B2BC-5EBE091378FA}"/>
    <cellStyle name="Comma 3 2 3 3 5 2 2 3" xfId="36159" xr:uid="{AB8C82DE-31C6-4F06-8091-AEBDE8C4249A}"/>
    <cellStyle name="Comma 3 2 3 3 5 2 3" xfId="14255" xr:uid="{38C8AD69-AC29-4A47-B0F8-ED29838DD908}"/>
    <cellStyle name="Comma 3 2 3 3 5 2 3 2" xfId="50763" xr:uid="{BCA0E2CB-439C-4CC1-BD0E-B0876C599CA1}"/>
    <cellStyle name="Comma 3 2 3 3 5 2 3 3" xfId="32509" xr:uid="{18D9D4C3-15AB-4620-ACBA-2CC17E6F6D91}"/>
    <cellStyle name="Comma 3 2 3 3 5 2 4" xfId="10605" xr:uid="{EAAFD8B7-7607-4946-8087-B76FFFD5C84A}"/>
    <cellStyle name="Comma 3 2 3 3 5 2 4 2" xfId="47113" xr:uid="{99588B76-0F08-49FC-8498-D30FC506DD50}"/>
    <cellStyle name="Comma 3 2 3 3 5 2 4 3" xfId="28859" xr:uid="{EE8DD8C3-B7DE-4FBB-8763-60AB45407F04}"/>
    <cellStyle name="Comma 3 2 3 3 5 2 5" xfId="6955" xr:uid="{A44CED16-FFD2-4AF4-86E0-C7859B43BD35}"/>
    <cellStyle name="Comma 3 2 3 3 5 2 5 2" xfId="43463" xr:uid="{9D36994F-35FC-477F-BFE9-49AE5897A77D}"/>
    <cellStyle name="Comma 3 2 3 3 5 2 5 3" xfId="25209" xr:uid="{FD0337D7-DE96-479F-89E4-D43957909608}"/>
    <cellStyle name="Comma 3 2 3 3 5 2 6" xfId="39813" xr:uid="{E3C17735-C94C-4A74-B90C-51D4256DD686}"/>
    <cellStyle name="Comma 3 2 3 3 5 2 7" xfId="21559" xr:uid="{D81695C2-4D97-43A9-A355-C868D15CDD96}"/>
    <cellStyle name="Comma 3 2 3 3 5 3" xfId="2575" xr:uid="{04B7F7E0-471F-4DD2-B924-872E7913E862}"/>
    <cellStyle name="Comma 3 2 3 3 5 3 2" xfId="17175" xr:uid="{7C453CD4-F92D-440E-8288-36A49BBA312D}"/>
    <cellStyle name="Comma 3 2 3 3 5 3 2 2" xfId="53683" xr:uid="{00B7C7E1-F6E0-4A10-93EE-62490F1E7871}"/>
    <cellStyle name="Comma 3 2 3 3 5 3 2 3" xfId="35429" xr:uid="{039D5334-D35E-4288-B18A-5854593C75DD}"/>
    <cellStyle name="Comma 3 2 3 3 5 3 3" xfId="13525" xr:uid="{E45497B7-7049-4ED2-AFF1-D6F86C0996AB}"/>
    <cellStyle name="Comma 3 2 3 3 5 3 3 2" xfId="50033" xr:uid="{B852BB11-8B05-4D69-9CCD-FCF0637715ED}"/>
    <cellStyle name="Comma 3 2 3 3 5 3 3 3" xfId="31779" xr:uid="{4B6F1E4A-1D68-43F1-A0C4-1B93CC84CF1A}"/>
    <cellStyle name="Comma 3 2 3 3 5 3 4" xfId="9875" xr:uid="{8BA7ED52-9BED-457C-BA2D-89F406F84338}"/>
    <cellStyle name="Comma 3 2 3 3 5 3 4 2" xfId="46383" xr:uid="{4697F745-8C7E-4F55-BB85-8DE19BE52C12}"/>
    <cellStyle name="Comma 3 2 3 3 5 3 4 3" xfId="28129" xr:uid="{A696D646-8CD8-47F1-94F5-70C92BCDD7E8}"/>
    <cellStyle name="Comma 3 2 3 3 5 3 5" xfId="6225" xr:uid="{68608DEE-255E-4814-B0F3-A6CAB83BF4BE}"/>
    <cellStyle name="Comma 3 2 3 3 5 3 5 2" xfId="42733" xr:uid="{AAC75D81-EC3F-4328-9B38-855EED7BEBF2}"/>
    <cellStyle name="Comma 3 2 3 3 5 3 5 3" xfId="24479" xr:uid="{E495798D-6EED-4C1B-8C65-D72F9F3FFA90}"/>
    <cellStyle name="Comma 3 2 3 3 5 3 6" xfId="39083" xr:uid="{F0017FE3-61D2-485E-82AD-13852341A21C}"/>
    <cellStyle name="Comma 3 2 3 3 5 3 7" xfId="20829" xr:uid="{D704D70F-E708-4165-B6D8-D4194B9BA10F}"/>
    <cellStyle name="Comma 3 2 3 3 5 4" xfId="1845" xr:uid="{11F7290C-214D-4C22-B4BB-3D09910E1D0D}"/>
    <cellStyle name="Comma 3 2 3 3 5 4 2" xfId="16445" xr:uid="{F854971F-F904-4D11-A618-7B75D7501B08}"/>
    <cellStyle name="Comma 3 2 3 3 5 4 2 2" xfId="52953" xr:uid="{2199C6F1-E679-486F-B4C8-C01EAE58735A}"/>
    <cellStyle name="Comma 3 2 3 3 5 4 2 3" xfId="34699" xr:uid="{7A289AC6-34E1-47EC-9CA0-6510F1D0BB51}"/>
    <cellStyle name="Comma 3 2 3 3 5 4 3" xfId="12795" xr:uid="{B21E9404-ACD6-4596-946F-42E565EBE200}"/>
    <cellStyle name="Comma 3 2 3 3 5 4 3 2" xfId="49303" xr:uid="{D9F4541C-EA9E-4B2E-B3F2-FE745F78CBCA}"/>
    <cellStyle name="Comma 3 2 3 3 5 4 3 3" xfId="31049" xr:uid="{A5A1B1F4-DACB-4E68-A817-2046F75238DA}"/>
    <cellStyle name="Comma 3 2 3 3 5 4 4" xfId="9145" xr:uid="{CDDCC35E-08C1-4826-9985-5CC4A65EE0CD}"/>
    <cellStyle name="Comma 3 2 3 3 5 4 4 2" xfId="45653" xr:uid="{6D3A0E11-EFCC-4122-916E-6CFD5ECC1C42}"/>
    <cellStyle name="Comma 3 2 3 3 5 4 4 3" xfId="27399" xr:uid="{3010059D-890F-46DB-845A-1083B83C5CDB}"/>
    <cellStyle name="Comma 3 2 3 3 5 4 5" xfId="5495" xr:uid="{9A3726B8-B020-48FD-9CAE-6F83BDED7C5C}"/>
    <cellStyle name="Comma 3 2 3 3 5 4 5 2" xfId="42003" xr:uid="{366E371C-AF7D-45A5-A88C-B35D6AD12A4D}"/>
    <cellStyle name="Comma 3 2 3 3 5 4 5 3" xfId="23749" xr:uid="{932F6D09-6C7B-417E-B4A7-F86DE5AA50B1}"/>
    <cellStyle name="Comma 3 2 3 3 5 4 6" xfId="38353" xr:uid="{924043A2-27A5-42F3-B42C-EAD11F3087AD}"/>
    <cellStyle name="Comma 3 2 3 3 5 4 7" xfId="20099" xr:uid="{FD341034-ABCB-4487-9896-702C28171477}"/>
    <cellStyle name="Comma 3 2 3 3 5 5" xfId="1115" xr:uid="{E6B6F460-C871-4002-853E-9EDD5212E391}"/>
    <cellStyle name="Comma 3 2 3 3 5 5 2" xfId="15715" xr:uid="{081B281F-EBFE-4566-8AEB-8188B7FB07E3}"/>
    <cellStyle name="Comma 3 2 3 3 5 5 2 2" xfId="52223" xr:uid="{D976B9C4-40A0-4920-AFD0-20E869ABF49C}"/>
    <cellStyle name="Comma 3 2 3 3 5 5 2 3" xfId="33969" xr:uid="{0963B31E-1C04-460F-B2F1-F8E21A121D9F}"/>
    <cellStyle name="Comma 3 2 3 3 5 5 3" xfId="12065" xr:uid="{11C69F89-D36A-47F8-B3DE-36AAA2256B93}"/>
    <cellStyle name="Comma 3 2 3 3 5 5 3 2" xfId="48573" xr:uid="{92F8E50A-7510-4E0F-B493-73E942E81AC0}"/>
    <cellStyle name="Comma 3 2 3 3 5 5 3 3" xfId="30319" xr:uid="{848308F1-14DF-4E4F-A9E5-E40372EC054A}"/>
    <cellStyle name="Comma 3 2 3 3 5 5 4" xfId="8415" xr:uid="{07483D45-B974-4910-8529-11A1737CBCF9}"/>
    <cellStyle name="Comma 3 2 3 3 5 5 4 2" xfId="44923" xr:uid="{B2B27E72-0EC4-4DE5-94FB-1E7D0604B935}"/>
    <cellStyle name="Comma 3 2 3 3 5 5 4 3" xfId="26669" xr:uid="{DEA1F5E1-9CE8-444B-BE69-893C76A0A6ED}"/>
    <cellStyle name="Comma 3 2 3 3 5 5 5" xfId="4765" xr:uid="{298A3F03-D377-4116-B89E-4E95BCEA8D97}"/>
    <cellStyle name="Comma 3 2 3 3 5 5 5 2" xfId="41273" xr:uid="{BDCEEF7E-640E-48E2-BA1F-88D5D5A1261D}"/>
    <cellStyle name="Comma 3 2 3 3 5 5 5 3" xfId="23019" xr:uid="{30678C41-3BCD-449F-A721-CC3DDAB5B6AD}"/>
    <cellStyle name="Comma 3 2 3 3 5 5 6" xfId="37623" xr:uid="{17015DD3-B5DD-4F3E-93FB-CEC070D23B67}"/>
    <cellStyle name="Comma 3 2 3 3 5 5 7" xfId="19369" xr:uid="{19946F71-297C-42E6-B54B-5E3D980DD527}"/>
    <cellStyle name="Comma 3 2 3 3 5 6" xfId="14985" xr:uid="{8C133F91-A588-481C-A68D-59A0D2763AA4}"/>
    <cellStyle name="Comma 3 2 3 3 5 6 2" xfId="51493" xr:uid="{5B912816-D600-4569-875D-FFBFA4DC1962}"/>
    <cellStyle name="Comma 3 2 3 3 5 6 3" xfId="33239" xr:uid="{838BD0D1-4348-468C-B8A5-B3B66D41DC57}"/>
    <cellStyle name="Comma 3 2 3 3 5 7" xfId="11335" xr:uid="{04054189-977F-41AB-9BAC-7054F5268674}"/>
    <cellStyle name="Comma 3 2 3 3 5 7 2" xfId="47843" xr:uid="{4C05B9A4-F358-4668-A860-BFA2923E9AE2}"/>
    <cellStyle name="Comma 3 2 3 3 5 7 3" xfId="29589" xr:uid="{FA2D7725-D6DA-4F6E-AEB0-A9EA5CB39935}"/>
    <cellStyle name="Comma 3 2 3 3 5 8" xfId="7685" xr:uid="{FAFCF662-AF64-4005-9244-3AAF19DA53CF}"/>
    <cellStyle name="Comma 3 2 3 3 5 8 2" xfId="44193" xr:uid="{EA1951DA-6206-4EDA-A005-1E44FAC4C765}"/>
    <cellStyle name="Comma 3 2 3 3 5 8 3" xfId="25939" xr:uid="{350FA11F-1B66-4519-8C5A-971D454B75C5}"/>
    <cellStyle name="Comma 3 2 3 3 5 9" xfId="4035" xr:uid="{14093B21-6E5A-4EF3-9A7E-53C01B8D1EE1}"/>
    <cellStyle name="Comma 3 2 3 3 5 9 2" xfId="40543" xr:uid="{4E548AC6-0119-4495-AEB9-537A770284E8}"/>
    <cellStyle name="Comma 3 2 3 3 5 9 3" xfId="22289" xr:uid="{4AA27EA7-1786-4DC3-8FE1-1E10A93A8584}"/>
    <cellStyle name="Comma 3 2 3 3 6" xfId="281" xr:uid="{D4DF79E9-A8DC-4D93-88E2-50E4819D6B22}"/>
    <cellStyle name="Comma 3 2 3 3 6 10" xfId="36789" xr:uid="{9088CA33-1D2E-4C3B-AEAF-96AB8F245EDD}"/>
    <cellStyle name="Comma 3 2 3 3 6 11" xfId="18535" xr:uid="{103466A9-6EC9-4B7E-82C5-69CC054B10EA}"/>
    <cellStyle name="Comma 3 2 3 3 6 2" xfId="3201" xr:uid="{4CD2F073-F718-4026-9239-686B08703330}"/>
    <cellStyle name="Comma 3 2 3 3 6 2 2" xfId="17801" xr:uid="{CF055347-0A5E-4F1D-9995-709CDBDE7641}"/>
    <cellStyle name="Comma 3 2 3 3 6 2 2 2" xfId="54309" xr:uid="{7E07876C-15E6-454C-BC0D-F6277E100ACA}"/>
    <cellStyle name="Comma 3 2 3 3 6 2 2 3" xfId="36055" xr:uid="{13C6A528-3777-41B7-A0D8-B14EC72AB358}"/>
    <cellStyle name="Comma 3 2 3 3 6 2 3" xfId="14151" xr:uid="{A9D8CA89-8053-4643-8868-C76C4FA5F00F}"/>
    <cellStyle name="Comma 3 2 3 3 6 2 3 2" xfId="50659" xr:uid="{2ACEFBF0-DEE2-4064-98DD-7A63356B384D}"/>
    <cellStyle name="Comma 3 2 3 3 6 2 3 3" xfId="32405" xr:uid="{37F56E67-0B51-4D36-9208-19E5AB685954}"/>
    <cellStyle name="Comma 3 2 3 3 6 2 4" xfId="10501" xr:uid="{F369610B-A17B-45A6-BFFB-6AF1021F5BF0}"/>
    <cellStyle name="Comma 3 2 3 3 6 2 4 2" xfId="47009" xr:uid="{51CC1DD7-A3BB-470F-A1DA-48F2B53CDA8D}"/>
    <cellStyle name="Comma 3 2 3 3 6 2 4 3" xfId="28755" xr:uid="{A689BF31-2D83-4BCB-8628-07AD8D5163B7}"/>
    <cellStyle name="Comma 3 2 3 3 6 2 5" xfId="6851" xr:uid="{EE89DA0F-0323-4191-90E7-3D97EDE09416}"/>
    <cellStyle name="Comma 3 2 3 3 6 2 5 2" xfId="43359" xr:uid="{6F402131-A875-45BE-8D8E-101C5971AF3C}"/>
    <cellStyle name="Comma 3 2 3 3 6 2 5 3" xfId="25105" xr:uid="{DAAFF569-C903-4313-8EC0-9F75FAE21A39}"/>
    <cellStyle name="Comma 3 2 3 3 6 2 6" xfId="39709" xr:uid="{1D3179C8-4DFB-4B15-A567-60A33B670DFC}"/>
    <cellStyle name="Comma 3 2 3 3 6 2 7" xfId="21455" xr:uid="{387BE1E4-700A-45E1-BCF6-3EE089FC283C}"/>
    <cellStyle name="Comma 3 2 3 3 6 3" xfId="2471" xr:uid="{EDCAAEA8-656F-494D-B36F-49BEE2B45C48}"/>
    <cellStyle name="Comma 3 2 3 3 6 3 2" xfId="17071" xr:uid="{351CB68E-0128-4222-8BE9-4329348E6C9F}"/>
    <cellStyle name="Comma 3 2 3 3 6 3 2 2" xfId="53579" xr:uid="{33E21A9B-DB83-49F5-B1EF-6589E0FE6399}"/>
    <cellStyle name="Comma 3 2 3 3 6 3 2 3" xfId="35325" xr:uid="{642FA0FA-94B2-4501-9584-3E1897F847D7}"/>
    <cellStyle name="Comma 3 2 3 3 6 3 3" xfId="13421" xr:uid="{C08818C2-9F07-4FD8-9AE7-7CC6A624D29F}"/>
    <cellStyle name="Comma 3 2 3 3 6 3 3 2" xfId="49929" xr:uid="{E9D7A00D-EF9B-4B9B-9004-C90B37652B6A}"/>
    <cellStyle name="Comma 3 2 3 3 6 3 3 3" xfId="31675" xr:uid="{A20C6458-3579-42AB-B649-B17D9F1C4616}"/>
    <cellStyle name="Comma 3 2 3 3 6 3 4" xfId="9771" xr:uid="{20CE6752-75F5-4364-B45A-4E142E47AE65}"/>
    <cellStyle name="Comma 3 2 3 3 6 3 4 2" xfId="46279" xr:uid="{8F08E40B-524C-4E71-9391-93AB4481C1C5}"/>
    <cellStyle name="Comma 3 2 3 3 6 3 4 3" xfId="28025" xr:uid="{0B745306-498D-4FBF-82BE-771B2A5A1E67}"/>
    <cellStyle name="Comma 3 2 3 3 6 3 5" xfId="6121" xr:uid="{7F04E7C1-0FAE-4978-87E6-2B0B4A08E6D9}"/>
    <cellStyle name="Comma 3 2 3 3 6 3 5 2" xfId="42629" xr:uid="{198ED5CB-14BA-4C75-9A48-476B9DCF2368}"/>
    <cellStyle name="Comma 3 2 3 3 6 3 5 3" xfId="24375" xr:uid="{AC7CC20C-309C-4560-84A5-F4828A7FBE72}"/>
    <cellStyle name="Comma 3 2 3 3 6 3 6" xfId="38979" xr:uid="{9AE28AE4-7ECD-4422-BBDC-B91055FFEB0D}"/>
    <cellStyle name="Comma 3 2 3 3 6 3 7" xfId="20725" xr:uid="{80CDFE39-1734-4CCA-93EC-A58337B32C45}"/>
    <cellStyle name="Comma 3 2 3 3 6 4" xfId="1741" xr:uid="{E6DE8BB5-4B57-4294-9232-20D1EEFE3670}"/>
    <cellStyle name="Comma 3 2 3 3 6 4 2" xfId="16341" xr:uid="{5A2CAC4B-FEE7-4360-B809-15B0BFBC8172}"/>
    <cellStyle name="Comma 3 2 3 3 6 4 2 2" xfId="52849" xr:uid="{A88FDBD9-10DE-4E6C-9A4F-2891273A7590}"/>
    <cellStyle name="Comma 3 2 3 3 6 4 2 3" xfId="34595" xr:uid="{587F8892-CD57-470A-92B4-D4CD7596532B}"/>
    <cellStyle name="Comma 3 2 3 3 6 4 3" xfId="12691" xr:uid="{E2D13D54-8D89-4FD9-A909-38307DCBC85D}"/>
    <cellStyle name="Comma 3 2 3 3 6 4 3 2" xfId="49199" xr:uid="{D9BEF5EF-630E-4659-8696-B2C2C45ABFC3}"/>
    <cellStyle name="Comma 3 2 3 3 6 4 3 3" xfId="30945" xr:uid="{7D7CF488-8154-4569-9335-35CFBA2567BC}"/>
    <cellStyle name="Comma 3 2 3 3 6 4 4" xfId="9041" xr:uid="{4F20960E-E6DC-4B44-A146-6E3176806281}"/>
    <cellStyle name="Comma 3 2 3 3 6 4 4 2" xfId="45549" xr:uid="{B6FE9987-EDEE-48BC-B84A-041F9AE33E19}"/>
    <cellStyle name="Comma 3 2 3 3 6 4 4 3" xfId="27295" xr:uid="{C8C9F6F2-5330-4C90-BA3D-994A9072F04F}"/>
    <cellStyle name="Comma 3 2 3 3 6 4 5" xfId="5391" xr:uid="{3E7302D9-77F0-4EC1-9BC9-7712462D2953}"/>
    <cellStyle name="Comma 3 2 3 3 6 4 5 2" xfId="41899" xr:uid="{08D1705B-C7D1-46BF-8446-56BAC1C8B0DA}"/>
    <cellStyle name="Comma 3 2 3 3 6 4 5 3" xfId="23645" xr:uid="{BD7CB69C-89E3-433F-BBC7-99E7226BFB83}"/>
    <cellStyle name="Comma 3 2 3 3 6 4 6" xfId="38249" xr:uid="{18CDBABD-CEFB-4FBC-9847-676C8B467AB9}"/>
    <cellStyle name="Comma 3 2 3 3 6 4 7" xfId="19995" xr:uid="{E3CA70BC-E084-45C7-B841-3F8146EE738F}"/>
    <cellStyle name="Comma 3 2 3 3 6 5" xfId="1011" xr:uid="{DC2C9DA3-B071-453D-A7CB-33523D861265}"/>
    <cellStyle name="Comma 3 2 3 3 6 5 2" xfId="15611" xr:uid="{6CBF9A9E-BD58-42BA-9110-E9FC1EEB2266}"/>
    <cellStyle name="Comma 3 2 3 3 6 5 2 2" xfId="52119" xr:uid="{A111AAE7-67ED-42C5-BBE6-3C94CF438107}"/>
    <cellStyle name="Comma 3 2 3 3 6 5 2 3" xfId="33865" xr:uid="{B5EDAE12-B286-4945-972A-FEF6688E4B3E}"/>
    <cellStyle name="Comma 3 2 3 3 6 5 3" xfId="11961" xr:uid="{A4DC6D08-B59E-41B7-A83A-EE78293E70E3}"/>
    <cellStyle name="Comma 3 2 3 3 6 5 3 2" xfId="48469" xr:uid="{89AABD0A-F3B5-4F67-B21B-B6C18077DA86}"/>
    <cellStyle name="Comma 3 2 3 3 6 5 3 3" xfId="30215" xr:uid="{E8626706-F366-40AD-932F-7B821D489BD2}"/>
    <cellStyle name="Comma 3 2 3 3 6 5 4" xfId="8311" xr:uid="{8EB47E9E-C53F-4CF2-B478-B9BB4AFBCF18}"/>
    <cellStyle name="Comma 3 2 3 3 6 5 4 2" xfId="44819" xr:uid="{D3F629A7-E92F-4809-83A9-E019F1C97B83}"/>
    <cellStyle name="Comma 3 2 3 3 6 5 4 3" xfId="26565" xr:uid="{29A4C958-7637-44D8-B88C-A58BE61235B8}"/>
    <cellStyle name="Comma 3 2 3 3 6 5 5" xfId="4661" xr:uid="{B3DDB6DB-213A-4877-880E-FA90DA39A265}"/>
    <cellStyle name="Comma 3 2 3 3 6 5 5 2" xfId="41169" xr:uid="{3CA00D1E-A8CA-4CBB-BFF3-9089A4879436}"/>
    <cellStyle name="Comma 3 2 3 3 6 5 5 3" xfId="22915" xr:uid="{21C2CF41-8502-4DB1-9C7C-924DD4AFE097}"/>
    <cellStyle name="Comma 3 2 3 3 6 5 6" xfId="37519" xr:uid="{DE5ECEDB-0804-4563-A38F-97CADE9379AE}"/>
    <cellStyle name="Comma 3 2 3 3 6 5 7" xfId="19265" xr:uid="{71C6D4EB-723F-4D90-98EC-1DAA87AD06D1}"/>
    <cellStyle name="Comma 3 2 3 3 6 6" xfId="14881" xr:uid="{612ECF7B-0AC0-47F2-9653-A86C6FF58EC8}"/>
    <cellStyle name="Comma 3 2 3 3 6 6 2" xfId="51389" xr:uid="{2307BFB3-CECD-42E1-9CA5-7F88DA19022B}"/>
    <cellStyle name="Comma 3 2 3 3 6 6 3" xfId="33135" xr:uid="{C1F06783-47EC-4CE2-BFD5-9B1A34C5BC72}"/>
    <cellStyle name="Comma 3 2 3 3 6 7" xfId="11231" xr:uid="{5C635EE2-8975-4102-AFCB-FA41895B02F6}"/>
    <cellStyle name="Comma 3 2 3 3 6 7 2" xfId="47739" xr:uid="{13DEC201-0FD7-4D17-9B2E-819D36C656A0}"/>
    <cellStyle name="Comma 3 2 3 3 6 7 3" xfId="29485" xr:uid="{066BE620-69A6-4A45-86C6-F949534C759A}"/>
    <cellStyle name="Comma 3 2 3 3 6 8" xfId="7581" xr:uid="{7A576B13-159C-4752-AFB5-6DA30DA08A61}"/>
    <cellStyle name="Comma 3 2 3 3 6 8 2" xfId="44089" xr:uid="{66B68062-1883-4162-8744-59F0FE7E31E8}"/>
    <cellStyle name="Comma 3 2 3 3 6 8 3" xfId="25835" xr:uid="{347EDA3D-CCDB-42BC-93EE-B28844992411}"/>
    <cellStyle name="Comma 3 2 3 3 6 9" xfId="3931" xr:uid="{47E25A8E-5EE6-4EC6-9024-777880F25B8F}"/>
    <cellStyle name="Comma 3 2 3 3 6 9 2" xfId="40439" xr:uid="{03C398E2-8E67-4DCB-B3F4-5E9C5C433396}"/>
    <cellStyle name="Comma 3 2 3 3 6 9 3" xfId="22185" xr:uid="{3B67723A-AC2A-4E1B-A60B-08BB4CCC6681}"/>
    <cellStyle name="Comma 3 2 3 3 7" xfId="177" xr:uid="{06A4882F-DA72-4639-856C-1F9036F41F01}"/>
    <cellStyle name="Comma 3 2 3 3 7 10" xfId="36685" xr:uid="{5F874D62-3A85-4D7E-8B78-E3481C69B1FC}"/>
    <cellStyle name="Comma 3 2 3 3 7 11" xfId="18431" xr:uid="{A1951150-136E-4731-BF54-2DEC73639665}"/>
    <cellStyle name="Comma 3 2 3 3 7 2" xfId="3097" xr:uid="{0FD0F064-AA17-4563-8049-6935D0198E34}"/>
    <cellStyle name="Comma 3 2 3 3 7 2 2" xfId="17697" xr:uid="{7EFDCE0B-90F3-4C39-9ED6-7220A0348F60}"/>
    <cellStyle name="Comma 3 2 3 3 7 2 2 2" xfId="54205" xr:uid="{96B0EB23-470A-4D3A-8D41-53AB9F5C359D}"/>
    <cellStyle name="Comma 3 2 3 3 7 2 2 3" xfId="35951" xr:uid="{D2ABAD91-F155-4947-A15A-DAF2F07B2007}"/>
    <cellStyle name="Comma 3 2 3 3 7 2 3" xfId="14047" xr:uid="{48DEE531-C133-4B0E-B0A7-28D0A75BAAE1}"/>
    <cellStyle name="Comma 3 2 3 3 7 2 3 2" xfId="50555" xr:uid="{319720E8-B5A3-44E9-9682-23F012CB55C6}"/>
    <cellStyle name="Comma 3 2 3 3 7 2 3 3" xfId="32301" xr:uid="{1BC85272-C0D4-4BE0-B0D5-262CFE0B9159}"/>
    <cellStyle name="Comma 3 2 3 3 7 2 4" xfId="10397" xr:uid="{F17F0BE9-4951-4687-94BA-909B72D15792}"/>
    <cellStyle name="Comma 3 2 3 3 7 2 4 2" xfId="46905" xr:uid="{04F751C7-87CB-42E6-8E79-137335AFA906}"/>
    <cellStyle name="Comma 3 2 3 3 7 2 4 3" xfId="28651" xr:uid="{62CD3D84-B214-4481-8141-B113597404C4}"/>
    <cellStyle name="Comma 3 2 3 3 7 2 5" xfId="6747" xr:uid="{DB97869F-C38D-4610-9B52-BE92185EB47F}"/>
    <cellStyle name="Comma 3 2 3 3 7 2 5 2" xfId="43255" xr:uid="{7991BB46-3860-4F9B-A533-90B086081745}"/>
    <cellStyle name="Comma 3 2 3 3 7 2 5 3" xfId="25001" xr:uid="{6CF80D48-A65A-43CE-B521-C5D6C09CA55E}"/>
    <cellStyle name="Comma 3 2 3 3 7 2 6" xfId="39605" xr:uid="{FFA5DF43-CF5E-43F7-8FC7-4D19CFE43952}"/>
    <cellStyle name="Comma 3 2 3 3 7 2 7" xfId="21351" xr:uid="{C00450C2-FA16-4C31-8019-7C8FBFAECF49}"/>
    <cellStyle name="Comma 3 2 3 3 7 3" xfId="2367" xr:uid="{5AF73676-AF92-4205-8F25-45D861A95C56}"/>
    <cellStyle name="Comma 3 2 3 3 7 3 2" xfId="16967" xr:uid="{9E52DC43-ADBF-4D64-9EB8-E1C08043D2BA}"/>
    <cellStyle name="Comma 3 2 3 3 7 3 2 2" xfId="53475" xr:uid="{2355A1C2-47CB-4897-A817-6FB133A1D808}"/>
    <cellStyle name="Comma 3 2 3 3 7 3 2 3" xfId="35221" xr:uid="{4DB0B880-CD4B-4B58-9242-A00B90AE5CB8}"/>
    <cellStyle name="Comma 3 2 3 3 7 3 3" xfId="13317" xr:uid="{8702E016-EE1C-42AB-B9D4-0139F9207AE3}"/>
    <cellStyle name="Comma 3 2 3 3 7 3 3 2" xfId="49825" xr:uid="{03553CCA-595E-4767-B3A8-F25B84B65ECB}"/>
    <cellStyle name="Comma 3 2 3 3 7 3 3 3" xfId="31571" xr:uid="{67881A1B-E0DF-4E38-8EA0-A58CF5B65D59}"/>
    <cellStyle name="Comma 3 2 3 3 7 3 4" xfId="9667" xr:uid="{5D575CF6-2C47-482F-A1E1-2AED76F7C924}"/>
    <cellStyle name="Comma 3 2 3 3 7 3 4 2" xfId="46175" xr:uid="{601FF9D6-EC1E-4384-8B77-4304FA9E6EE9}"/>
    <cellStyle name="Comma 3 2 3 3 7 3 4 3" xfId="27921" xr:uid="{9D6A43FC-50B3-4945-8EAC-719CD3E50E56}"/>
    <cellStyle name="Comma 3 2 3 3 7 3 5" xfId="6017" xr:uid="{CB5B95F5-42D7-41EA-823C-36799C567FCF}"/>
    <cellStyle name="Comma 3 2 3 3 7 3 5 2" xfId="42525" xr:uid="{C64F5B6F-01F5-47E4-9C7D-92B05BE4D03F}"/>
    <cellStyle name="Comma 3 2 3 3 7 3 5 3" xfId="24271" xr:uid="{36AD5A5E-93F7-43A2-8230-1FD9494F76F0}"/>
    <cellStyle name="Comma 3 2 3 3 7 3 6" xfId="38875" xr:uid="{ACBE9C81-2C50-412D-8E9C-990F231800FF}"/>
    <cellStyle name="Comma 3 2 3 3 7 3 7" xfId="20621" xr:uid="{31F95872-36DD-4C8A-8F30-D77D2B517045}"/>
    <cellStyle name="Comma 3 2 3 3 7 4" xfId="1637" xr:uid="{4DC2AABC-67E7-4FA9-B8C3-0509BC847C6B}"/>
    <cellStyle name="Comma 3 2 3 3 7 4 2" xfId="16237" xr:uid="{FA35C413-1B93-46CF-9D96-9DD09861DD69}"/>
    <cellStyle name="Comma 3 2 3 3 7 4 2 2" xfId="52745" xr:uid="{484E9F1D-DA1F-490F-9F70-6672D0DAA45D}"/>
    <cellStyle name="Comma 3 2 3 3 7 4 2 3" xfId="34491" xr:uid="{EDB86E45-98FA-4366-BCE7-37AF0CE343FD}"/>
    <cellStyle name="Comma 3 2 3 3 7 4 3" xfId="12587" xr:uid="{700D0644-662C-4F72-B945-EB9BCCA367CD}"/>
    <cellStyle name="Comma 3 2 3 3 7 4 3 2" xfId="49095" xr:uid="{ACB93F37-4C48-4D31-B048-806F8C85DD76}"/>
    <cellStyle name="Comma 3 2 3 3 7 4 3 3" xfId="30841" xr:uid="{7BA7A5D5-3093-47D4-8468-9DCFA42B96C3}"/>
    <cellStyle name="Comma 3 2 3 3 7 4 4" xfId="8937" xr:uid="{DAC44625-C3FD-41BA-BB66-DB1E977CE928}"/>
    <cellStyle name="Comma 3 2 3 3 7 4 4 2" xfId="45445" xr:uid="{6D2165E5-C44D-45CE-9D4B-BCC8B808B05E}"/>
    <cellStyle name="Comma 3 2 3 3 7 4 4 3" xfId="27191" xr:uid="{2BC66AEF-25E6-4D99-A08E-630E8765A33E}"/>
    <cellStyle name="Comma 3 2 3 3 7 4 5" xfId="5287" xr:uid="{3EA05C99-4417-41A3-A9BF-83DAA9529C54}"/>
    <cellStyle name="Comma 3 2 3 3 7 4 5 2" xfId="41795" xr:uid="{D4EBAABF-BF8C-454D-8BA2-1064927B8948}"/>
    <cellStyle name="Comma 3 2 3 3 7 4 5 3" xfId="23541" xr:uid="{C994B19D-A304-4DC2-816C-67704F01F660}"/>
    <cellStyle name="Comma 3 2 3 3 7 4 6" xfId="38145" xr:uid="{C17BAD7F-D4A5-49ED-9958-333C01FFF762}"/>
    <cellStyle name="Comma 3 2 3 3 7 4 7" xfId="19891" xr:uid="{7681F6F1-7490-44BF-8244-906C39DDF832}"/>
    <cellStyle name="Comma 3 2 3 3 7 5" xfId="907" xr:uid="{D881239E-31DE-49AF-97C7-13ED51FB4696}"/>
    <cellStyle name="Comma 3 2 3 3 7 5 2" xfId="15507" xr:uid="{EF0AB202-89D9-49E0-9A84-C93794C6324B}"/>
    <cellStyle name="Comma 3 2 3 3 7 5 2 2" xfId="52015" xr:uid="{BDCF20FA-613B-4045-AD27-4681106D6542}"/>
    <cellStyle name="Comma 3 2 3 3 7 5 2 3" xfId="33761" xr:uid="{6F59A40E-F6C5-4F8F-B73A-2EF2A259A117}"/>
    <cellStyle name="Comma 3 2 3 3 7 5 3" xfId="11857" xr:uid="{D15505E9-02A3-406F-9186-DFDDC2693A63}"/>
    <cellStyle name="Comma 3 2 3 3 7 5 3 2" xfId="48365" xr:uid="{5C71A005-014A-437F-8B69-3968E838C1FD}"/>
    <cellStyle name="Comma 3 2 3 3 7 5 3 3" xfId="30111" xr:uid="{200FF35B-D591-4DB2-BD3C-E0287FED264E}"/>
    <cellStyle name="Comma 3 2 3 3 7 5 4" xfId="8207" xr:uid="{53A81FA0-04D4-4F74-BB77-1B627E147C1D}"/>
    <cellStyle name="Comma 3 2 3 3 7 5 4 2" xfId="44715" xr:uid="{6E20A29C-D8A6-45AD-9285-4C63562CE376}"/>
    <cellStyle name="Comma 3 2 3 3 7 5 4 3" xfId="26461" xr:uid="{2065E4B7-6433-40E0-A39E-5706EA537A6F}"/>
    <cellStyle name="Comma 3 2 3 3 7 5 5" xfId="4557" xr:uid="{53025EEF-5F5F-42D7-971C-8C3B757B1DD5}"/>
    <cellStyle name="Comma 3 2 3 3 7 5 5 2" xfId="41065" xr:uid="{F24B7DB9-885C-4408-8FAC-E3E6316835BD}"/>
    <cellStyle name="Comma 3 2 3 3 7 5 5 3" xfId="22811" xr:uid="{EB0CEB06-2788-4AE9-9930-65ED79380FFA}"/>
    <cellStyle name="Comma 3 2 3 3 7 5 6" xfId="37415" xr:uid="{849B86AD-62A1-4D73-A11A-086E311A8D15}"/>
    <cellStyle name="Comma 3 2 3 3 7 5 7" xfId="19161" xr:uid="{3151E13E-AE3B-43DA-8B05-6D75E0C0D9D8}"/>
    <cellStyle name="Comma 3 2 3 3 7 6" xfId="14777" xr:uid="{1FA18066-3DFF-4A3B-9F2F-6FCB476AE321}"/>
    <cellStyle name="Comma 3 2 3 3 7 6 2" xfId="51285" xr:uid="{0F8DA320-177E-434D-80E7-6B87CE86CA46}"/>
    <cellStyle name="Comma 3 2 3 3 7 6 3" xfId="33031" xr:uid="{95FC26A2-5556-4B94-99FB-60A0A4059635}"/>
    <cellStyle name="Comma 3 2 3 3 7 7" xfId="11127" xr:uid="{6641FCE8-BC6E-4785-B54C-3C856C130F72}"/>
    <cellStyle name="Comma 3 2 3 3 7 7 2" xfId="47635" xr:uid="{D6CA5AC5-852F-4D19-A1DA-76F2632E92CC}"/>
    <cellStyle name="Comma 3 2 3 3 7 7 3" xfId="29381" xr:uid="{E1A5FA2D-2469-41B9-B42F-5EAE302AC1B2}"/>
    <cellStyle name="Comma 3 2 3 3 7 8" xfId="7477" xr:uid="{12A7D703-8E8A-47C6-A4C6-8AF960CDD209}"/>
    <cellStyle name="Comma 3 2 3 3 7 8 2" xfId="43985" xr:uid="{5EFD966B-AD2B-42CD-9883-2595DE6AC254}"/>
    <cellStyle name="Comma 3 2 3 3 7 8 3" xfId="25731" xr:uid="{DD4BCC19-46C2-4D2B-93E0-17A3CA5AE9E1}"/>
    <cellStyle name="Comma 3 2 3 3 7 9" xfId="3827" xr:uid="{3F0C1A29-B3E6-4EF8-A8CB-3EE836320CF4}"/>
    <cellStyle name="Comma 3 2 3 3 7 9 2" xfId="40335" xr:uid="{8B5E0BDD-1813-4804-B55F-FCA13F6922EB}"/>
    <cellStyle name="Comma 3 2 3 3 7 9 3" xfId="22081" xr:uid="{FF99966E-B4B2-41F4-B9AE-731C06ED624C}"/>
    <cellStyle name="Comma 3 2 3 3 8" xfId="2993" xr:uid="{D3DB1110-C51F-4F63-96DB-0F20C7CDD652}"/>
    <cellStyle name="Comma 3 2 3 3 8 2" xfId="17593" xr:uid="{A2397C5C-A3A7-4370-99BB-4276BF383559}"/>
    <cellStyle name="Comma 3 2 3 3 8 2 2" xfId="54101" xr:uid="{456DAC49-12A9-48CE-98C6-5D22A38C47F5}"/>
    <cellStyle name="Comma 3 2 3 3 8 2 3" xfId="35847" xr:uid="{42911444-F65D-4ACC-8241-0B85433FBEE9}"/>
    <cellStyle name="Comma 3 2 3 3 8 3" xfId="13943" xr:uid="{21FA4363-11D8-4033-928F-E865BAF32FB9}"/>
    <cellStyle name="Comma 3 2 3 3 8 3 2" xfId="50451" xr:uid="{4001CE39-D797-4D0F-BC55-B808CCA5AB7E}"/>
    <cellStyle name="Comma 3 2 3 3 8 3 3" xfId="32197" xr:uid="{31410FB3-0157-4C3C-BBB6-C8EE7EFCAB51}"/>
    <cellStyle name="Comma 3 2 3 3 8 4" xfId="10293" xr:uid="{D2D85361-AD4A-42EB-9AF4-CA7C07E68B7B}"/>
    <cellStyle name="Comma 3 2 3 3 8 4 2" xfId="46801" xr:uid="{EDC50CA1-3D81-43E4-8420-57B97576ED58}"/>
    <cellStyle name="Comma 3 2 3 3 8 4 3" xfId="28547" xr:uid="{4F1A7D02-FF65-41EE-BBE4-FC2FAD4DF5EF}"/>
    <cellStyle name="Comma 3 2 3 3 8 5" xfId="6643" xr:uid="{9D8145F2-13A9-4CD0-978A-47563B79023F}"/>
    <cellStyle name="Comma 3 2 3 3 8 5 2" xfId="43151" xr:uid="{C060C9D1-8316-4AF1-A082-4B129641E757}"/>
    <cellStyle name="Comma 3 2 3 3 8 5 3" xfId="24897" xr:uid="{079E905E-2EE0-4BA1-AB98-4E03FCE6CCE0}"/>
    <cellStyle name="Comma 3 2 3 3 8 6" xfId="39501" xr:uid="{E5EA4862-52DD-4367-8958-8941F117DE44}"/>
    <cellStyle name="Comma 3 2 3 3 8 7" xfId="21247" xr:uid="{8478634A-BFBE-4248-9182-A58E5314E53E}"/>
    <cellStyle name="Comma 3 2 3 3 9" xfId="2263" xr:uid="{C8AAC9F4-DC05-4F68-8DC1-337A2755628C}"/>
    <cellStyle name="Comma 3 2 3 3 9 2" xfId="16863" xr:uid="{28572D72-ACDE-46AF-8905-06FD61B280C5}"/>
    <cellStyle name="Comma 3 2 3 3 9 2 2" xfId="53371" xr:uid="{5B338AB4-7F76-49A0-91FC-FC2E5CA797F2}"/>
    <cellStyle name="Comma 3 2 3 3 9 2 3" xfId="35117" xr:uid="{70A56E60-8F19-4747-98C4-9085F7EEE14A}"/>
    <cellStyle name="Comma 3 2 3 3 9 3" xfId="13213" xr:uid="{1C1F1594-94A8-49B3-ACA8-30CA6F03D08E}"/>
    <cellStyle name="Comma 3 2 3 3 9 3 2" xfId="49721" xr:uid="{F26CD4FF-321B-4329-A8FF-AE367D702FE5}"/>
    <cellStyle name="Comma 3 2 3 3 9 3 3" xfId="31467" xr:uid="{1140B67B-E9BF-44FF-9A95-69AB2950CD9A}"/>
    <cellStyle name="Comma 3 2 3 3 9 4" xfId="9563" xr:uid="{1074D39B-5592-4359-82F7-D04455F17074}"/>
    <cellStyle name="Comma 3 2 3 3 9 4 2" xfId="46071" xr:uid="{192F6BD5-5F06-4308-BB3C-41FBD552FD69}"/>
    <cellStyle name="Comma 3 2 3 3 9 4 3" xfId="27817" xr:uid="{07294E56-4AF2-4003-B9D2-4D87EAE392D4}"/>
    <cellStyle name="Comma 3 2 3 3 9 5" xfId="5913" xr:uid="{E5EAAB5F-2158-42DB-8602-846BA18EF394}"/>
    <cellStyle name="Comma 3 2 3 3 9 5 2" xfId="42421" xr:uid="{D98D931A-3375-4761-BD97-79C3250EF50C}"/>
    <cellStyle name="Comma 3 2 3 3 9 5 3" xfId="24167" xr:uid="{92754983-D493-418C-B3D1-B2E927C63BEA}"/>
    <cellStyle name="Comma 3 2 3 3 9 6" xfId="38771" xr:uid="{95B36901-1AA5-4E18-BA7C-26DE316A52F0}"/>
    <cellStyle name="Comma 3 2 3 3 9 7" xfId="20517" xr:uid="{F2989479-1E9B-40DE-914D-822914451CD4}"/>
    <cellStyle name="Comma 3 2 3 4" xfId="665" xr:uid="{2F7B913B-5D6B-45F1-9F82-E349B1AFFC30}"/>
    <cellStyle name="Comma 3 2 3 4 10" xfId="37173" xr:uid="{7FD85F30-6B13-4624-9724-40D8BC202EE3}"/>
    <cellStyle name="Comma 3 2 3 4 11" xfId="18919" xr:uid="{12F51C9F-2A6E-4A13-A3BE-21A8CDFF1699}"/>
    <cellStyle name="Comma 3 2 3 4 2" xfId="3585" xr:uid="{E5BF4B53-8283-4EBD-B9BB-13835A4E8B6C}"/>
    <cellStyle name="Comma 3 2 3 4 2 2" xfId="18185" xr:uid="{C0B27403-816A-449C-BCBB-ACB47226A0D8}"/>
    <cellStyle name="Comma 3 2 3 4 2 2 2" xfId="54693" xr:uid="{4FBC6C9A-072D-41A1-B046-20A64AF1D530}"/>
    <cellStyle name="Comma 3 2 3 4 2 2 3" xfId="36439" xr:uid="{BE3FB499-2678-4572-AAB1-8B2310FF1BE8}"/>
    <cellStyle name="Comma 3 2 3 4 2 3" xfId="14535" xr:uid="{619C1184-0AF8-4C24-821F-2CCE8CD7C5D0}"/>
    <cellStyle name="Comma 3 2 3 4 2 3 2" xfId="51043" xr:uid="{9CCED666-3E83-43AD-80F3-C6106870C2CB}"/>
    <cellStyle name="Comma 3 2 3 4 2 3 3" xfId="32789" xr:uid="{EEAD8AEE-63CC-4CB5-968E-919560438956}"/>
    <cellStyle name="Comma 3 2 3 4 2 4" xfId="10885" xr:uid="{9B9C112C-B99A-4F2F-A540-DA840392613B}"/>
    <cellStyle name="Comma 3 2 3 4 2 4 2" xfId="47393" xr:uid="{9E7E2CBA-DEDE-4D5F-A821-B84649B96CD5}"/>
    <cellStyle name="Comma 3 2 3 4 2 4 3" xfId="29139" xr:uid="{01FF33A8-A6BF-4BB9-9C70-2E51AC536E93}"/>
    <cellStyle name="Comma 3 2 3 4 2 5" xfId="7235" xr:uid="{39687CCB-E7EF-4ED9-862C-91E5F5629194}"/>
    <cellStyle name="Comma 3 2 3 4 2 5 2" xfId="43743" xr:uid="{26FEAF57-6A3E-4D5A-BD7B-E7965A97B162}"/>
    <cellStyle name="Comma 3 2 3 4 2 5 3" xfId="25489" xr:uid="{EBC8D7E6-F3F6-4783-9825-369D00A4C5EA}"/>
    <cellStyle name="Comma 3 2 3 4 2 6" xfId="40093" xr:uid="{E035135D-B5D6-4BC8-995A-ED3758A43B44}"/>
    <cellStyle name="Comma 3 2 3 4 2 7" xfId="21839" xr:uid="{1F9E7076-60CE-46BF-8DBE-34F08DA9D807}"/>
    <cellStyle name="Comma 3 2 3 4 3" xfId="2855" xr:uid="{54619F00-2541-47F6-BFBF-BB204C93498B}"/>
    <cellStyle name="Comma 3 2 3 4 3 2" xfId="17455" xr:uid="{2F0ECD26-C34D-401C-B8CC-285E0F15472E}"/>
    <cellStyle name="Comma 3 2 3 4 3 2 2" xfId="53963" xr:uid="{05F794F9-BE00-44DD-BBF3-9B1039AC7247}"/>
    <cellStyle name="Comma 3 2 3 4 3 2 3" xfId="35709" xr:uid="{C12AA21B-4BD2-4262-8C0B-04783321825C}"/>
    <cellStyle name="Comma 3 2 3 4 3 3" xfId="13805" xr:uid="{1618A458-81E4-4D72-B5DD-EB4A899608DA}"/>
    <cellStyle name="Comma 3 2 3 4 3 3 2" xfId="50313" xr:uid="{BB0F2494-9499-4FE7-AD8D-CA0D406B5ED9}"/>
    <cellStyle name="Comma 3 2 3 4 3 3 3" xfId="32059" xr:uid="{A3663912-846D-4877-9E00-94CAAA44D4AF}"/>
    <cellStyle name="Comma 3 2 3 4 3 4" xfId="10155" xr:uid="{DA13758B-47E7-44EC-91DA-59F0DA5185A7}"/>
    <cellStyle name="Comma 3 2 3 4 3 4 2" xfId="46663" xr:uid="{26B9E23C-0CBD-43C8-81FF-C0F088480000}"/>
    <cellStyle name="Comma 3 2 3 4 3 4 3" xfId="28409" xr:uid="{66F95B41-40F5-4111-A4CD-65A88798A2F3}"/>
    <cellStyle name="Comma 3 2 3 4 3 5" xfId="6505" xr:uid="{AE6F091D-E86B-4A53-8555-C7E1B753DEE8}"/>
    <cellStyle name="Comma 3 2 3 4 3 5 2" xfId="43013" xr:uid="{FFE7C8F0-E7D9-440A-BF58-1FA528E5FCD9}"/>
    <cellStyle name="Comma 3 2 3 4 3 5 3" xfId="24759" xr:uid="{BC8471E1-F86A-401D-8245-EE75FFA5198E}"/>
    <cellStyle name="Comma 3 2 3 4 3 6" xfId="39363" xr:uid="{E3C8FE79-562E-4018-8010-5F6E1DA63369}"/>
    <cellStyle name="Comma 3 2 3 4 3 7" xfId="21109" xr:uid="{4318BAD4-1238-4BD9-B94C-0486F4BFBB04}"/>
    <cellStyle name="Comma 3 2 3 4 4" xfId="2125" xr:uid="{789FE764-6F6A-4994-9B72-5533DFFD0EE2}"/>
    <cellStyle name="Comma 3 2 3 4 4 2" xfId="16725" xr:uid="{5CCC3C2C-6E75-4E7B-94D6-564F0F6553ED}"/>
    <cellStyle name="Comma 3 2 3 4 4 2 2" xfId="53233" xr:uid="{50E56E1A-0C2E-4A25-BE4D-356DB91B73CF}"/>
    <cellStyle name="Comma 3 2 3 4 4 2 3" xfId="34979" xr:uid="{CE761993-EE51-4AEE-A97F-56A365BF50CA}"/>
    <cellStyle name="Comma 3 2 3 4 4 3" xfId="13075" xr:uid="{5122C6D7-31F6-446D-A3F6-042DE4C4AE4B}"/>
    <cellStyle name="Comma 3 2 3 4 4 3 2" xfId="49583" xr:uid="{4560BBBA-AFAC-4C08-B1FD-CE2CD2CD14BB}"/>
    <cellStyle name="Comma 3 2 3 4 4 3 3" xfId="31329" xr:uid="{25C4ED57-5E9C-4E18-88D9-0219DB2C3B13}"/>
    <cellStyle name="Comma 3 2 3 4 4 4" xfId="9425" xr:uid="{0710F1FE-8494-47B2-8069-83483CFE8FF0}"/>
    <cellStyle name="Comma 3 2 3 4 4 4 2" xfId="45933" xr:uid="{62FF8232-FFEF-4AC6-AAD7-E0A99CFC3CA1}"/>
    <cellStyle name="Comma 3 2 3 4 4 4 3" xfId="27679" xr:uid="{F67C5995-0E8C-4D68-A549-EADC75CCC3A9}"/>
    <cellStyle name="Comma 3 2 3 4 4 5" xfId="5775" xr:uid="{12F9552B-1890-4342-9247-BABAB7AE7F00}"/>
    <cellStyle name="Comma 3 2 3 4 4 5 2" xfId="42283" xr:uid="{94E74931-0628-4CED-B186-DF89A0E56A0C}"/>
    <cellStyle name="Comma 3 2 3 4 4 5 3" xfId="24029" xr:uid="{574BBCFB-EDB9-4078-8172-DFD43EA329C5}"/>
    <cellStyle name="Comma 3 2 3 4 4 6" xfId="38633" xr:uid="{B8CD9E64-85C6-41C2-B73C-7B8272246ACE}"/>
    <cellStyle name="Comma 3 2 3 4 4 7" xfId="20379" xr:uid="{53FB04C5-AB16-4C5F-948D-71E62EFF24BA}"/>
    <cellStyle name="Comma 3 2 3 4 5" xfId="1395" xr:uid="{1927F720-92C6-4D3E-B656-1074B0741ADD}"/>
    <cellStyle name="Comma 3 2 3 4 5 2" xfId="15995" xr:uid="{80C00037-DA68-4013-BEF8-F8A639E086F0}"/>
    <cellStyle name="Comma 3 2 3 4 5 2 2" xfId="52503" xr:uid="{A2D89B9D-2749-49FE-AF49-8806159DFCE3}"/>
    <cellStyle name="Comma 3 2 3 4 5 2 3" xfId="34249" xr:uid="{6F842655-813B-4F23-AAD6-48C1707FE5F1}"/>
    <cellStyle name="Comma 3 2 3 4 5 3" xfId="12345" xr:uid="{D93012A0-CABD-4EE7-962A-D2D4CE0C0B0E}"/>
    <cellStyle name="Comma 3 2 3 4 5 3 2" xfId="48853" xr:uid="{15592334-73D3-4C9E-8531-73732B4753D1}"/>
    <cellStyle name="Comma 3 2 3 4 5 3 3" xfId="30599" xr:uid="{1D82FC63-D1F4-4CE4-947F-F47D4E67EDB7}"/>
    <cellStyle name="Comma 3 2 3 4 5 4" xfId="8695" xr:uid="{45696B13-74E3-4FF6-BFFF-69EA7C3F6AC1}"/>
    <cellStyle name="Comma 3 2 3 4 5 4 2" xfId="45203" xr:uid="{C40F60E8-4E74-4CC0-907A-1608898C8C51}"/>
    <cellStyle name="Comma 3 2 3 4 5 4 3" xfId="26949" xr:uid="{8C3ED985-83E7-4418-B7E2-23D5B29890A8}"/>
    <cellStyle name="Comma 3 2 3 4 5 5" xfId="5045" xr:uid="{288E79EA-B9B3-459B-8F40-84A498365F67}"/>
    <cellStyle name="Comma 3 2 3 4 5 5 2" xfId="41553" xr:uid="{51C26760-2F82-4C98-862E-9272F863B54F}"/>
    <cellStyle name="Comma 3 2 3 4 5 5 3" xfId="23299" xr:uid="{29E9AB42-B91A-4E51-8127-B99F3AD645B4}"/>
    <cellStyle name="Comma 3 2 3 4 5 6" xfId="37903" xr:uid="{7BB388DC-0F31-4257-A485-B1AEA624AB41}"/>
    <cellStyle name="Comma 3 2 3 4 5 7" xfId="19649" xr:uid="{95AEA159-2D7E-40D5-ABDF-0D2BB6688409}"/>
    <cellStyle name="Comma 3 2 3 4 6" xfId="15265" xr:uid="{BF09E6C4-4A9B-4E38-8DA2-7E20BA2452BA}"/>
    <cellStyle name="Comma 3 2 3 4 6 2" xfId="51773" xr:uid="{7834FDF5-13EA-4B18-8502-5AE56699B89B}"/>
    <cellStyle name="Comma 3 2 3 4 6 3" xfId="33519" xr:uid="{0BA9E2ED-9FB2-4B86-BA17-240E92156944}"/>
    <cellStyle name="Comma 3 2 3 4 7" xfId="11615" xr:uid="{CC413A63-269B-4066-B926-E05B6B5A2064}"/>
    <cellStyle name="Comma 3 2 3 4 7 2" xfId="48123" xr:uid="{CBE36A2E-D9C7-4195-A2C8-0A88FF7CF082}"/>
    <cellStyle name="Comma 3 2 3 4 7 3" xfId="29869" xr:uid="{D6975FB4-00B4-440F-9F52-66FE9C510192}"/>
    <cellStyle name="Comma 3 2 3 4 8" xfId="7965" xr:uid="{5F2AFF10-2612-4FD6-91B8-91B16248C24C}"/>
    <cellStyle name="Comma 3 2 3 4 8 2" xfId="44473" xr:uid="{10D39FC2-9F21-412C-9A84-E4501BB8905D}"/>
    <cellStyle name="Comma 3 2 3 4 8 3" xfId="26219" xr:uid="{63DFE406-75BA-4439-85F4-7E54CE1E3954}"/>
    <cellStyle name="Comma 3 2 3 4 9" xfId="4315" xr:uid="{9D2EAC6E-F69A-4D28-8C2C-09DDE69579A3}"/>
    <cellStyle name="Comma 3 2 3 4 9 2" xfId="40823" xr:uid="{F75958D6-C0B2-4AD8-9CC1-13260BBED488}"/>
    <cellStyle name="Comma 3 2 3 4 9 3" xfId="22569" xr:uid="{F0C55135-F894-441D-8733-22C1A06B599F}"/>
    <cellStyle name="Comma 3 2 3 5" xfId="561" xr:uid="{2095C159-C49E-4619-A2C1-C3DAFE23A64E}"/>
    <cellStyle name="Comma 3 2 3 5 10" xfId="37069" xr:uid="{E80E50C9-A113-474E-BF7A-91B4A5BCF7A6}"/>
    <cellStyle name="Comma 3 2 3 5 11" xfId="18815" xr:uid="{7D196715-AEB5-4D29-BE34-DC28B9183560}"/>
    <cellStyle name="Comma 3 2 3 5 2" xfId="3481" xr:uid="{2B857B31-D41F-4B82-BDF1-8A911A5E2761}"/>
    <cellStyle name="Comma 3 2 3 5 2 2" xfId="18081" xr:uid="{BB10C6ED-31B0-400C-83F8-B837437B041C}"/>
    <cellStyle name="Comma 3 2 3 5 2 2 2" xfId="54589" xr:uid="{1DB33CC2-842F-45C7-9E5E-069F6AA34A45}"/>
    <cellStyle name="Comma 3 2 3 5 2 2 3" xfId="36335" xr:uid="{D1CCF0ED-98B6-4469-82DC-A2EBAAB76450}"/>
    <cellStyle name="Comma 3 2 3 5 2 3" xfId="14431" xr:uid="{D675F55A-89F3-4F87-9852-2BC3712EE403}"/>
    <cellStyle name="Comma 3 2 3 5 2 3 2" xfId="50939" xr:uid="{EB832B61-FB17-46A1-B7CC-80FFF0A8E38B}"/>
    <cellStyle name="Comma 3 2 3 5 2 3 3" xfId="32685" xr:uid="{6EF97C2D-5EAD-49DE-981D-C64219FC6901}"/>
    <cellStyle name="Comma 3 2 3 5 2 4" xfId="10781" xr:uid="{765431AF-CFCE-4842-8DDB-A5258DA00DE1}"/>
    <cellStyle name="Comma 3 2 3 5 2 4 2" xfId="47289" xr:uid="{E703DE4D-A8A5-4F57-9AC9-D57781AE5B5A}"/>
    <cellStyle name="Comma 3 2 3 5 2 4 3" xfId="29035" xr:uid="{DFF3B87B-40B9-4F75-9A71-E4E1EB001091}"/>
    <cellStyle name="Comma 3 2 3 5 2 5" xfId="7131" xr:uid="{7F73DC45-D660-49F3-8595-29F6B5BBF0C0}"/>
    <cellStyle name="Comma 3 2 3 5 2 5 2" xfId="43639" xr:uid="{9D89A10D-9302-466C-B4EF-40BFB0CFC52E}"/>
    <cellStyle name="Comma 3 2 3 5 2 5 3" xfId="25385" xr:uid="{813B6F17-2561-4397-B3E7-F1F2C6CD60DE}"/>
    <cellStyle name="Comma 3 2 3 5 2 6" xfId="39989" xr:uid="{A12B6292-0DDC-4CFA-8C20-033A4D51395F}"/>
    <cellStyle name="Comma 3 2 3 5 2 7" xfId="21735" xr:uid="{CB376BF2-3513-4FB8-8A84-F09D9EA4A6CA}"/>
    <cellStyle name="Comma 3 2 3 5 3" xfId="2751" xr:uid="{744B1134-088C-4A6C-B253-825325556934}"/>
    <cellStyle name="Comma 3 2 3 5 3 2" xfId="17351" xr:uid="{813CE062-0B38-4E6C-8F5F-B797BE1A2BAA}"/>
    <cellStyle name="Comma 3 2 3 5 3 2 2" xfId="53859" xr:uid="{DEF2255C-B933-49E4-97AC-B0734838FC73}"/>
    <cellStyle name="Comma 3 2 3 5 3 2 3" xfId="35605" xr:uid="{B25CD879-7E38-431C-B49B-1FCD046B1D13}"/>
    <cellStyle name="Comma 3 2 3 5 3 3" xfId="13701" xr:uid="{5F8284E2-75DE-4A76-990B-F9B7A042F38C}"/>
    <cellStyle name="Comma 3 2 3 5 3 3 2" xfId="50209" xr:uid="{43574F79-5B4E-4068-A0D1-81F7B2E065A2}"/>
    <cellStyle name="Comma 3 2 3 5 3 3 3" xfId="31955" xr:uid="{B1719341-A2A0-4356-9817-626A788EAE4E}"/>
    <cellStyle name="Comma 3 2 3 5 3 4" xfId="10051" xr:uid="{C5DF9E64-0453-49F1-94D9-EBF9AF368109}"/>
    <cellStyle name="Comma 3 2 3 5 3 4 2" xfId="46559" xr:uid="{17906523-9CEB-49CB-87D1-7877CCAD7056}"/>
    <cellStyle name="Comma 3 2 3 5 3 4 3" xfId="28305" xr:uid="{9C955634-9679-4BF4-A2AB-299D1751E40F}"/>
    <cellStyle name="Comma 3 2 3 5 3 5" xfId="6401" xr:uid="{60943B3A-785B-4A8D-A60B-BCABE876A022}"/>
    <cellStyle name="Comma 3 2 3 5 3 5 2" xfId="42909" xr:uid="{031CE5E4-387C-4C72-AE0F-C18F0F4E908B}"/>
    <cellStyle name="Comma 3 2 3 5 3 5 3" xfId="24655" xr:uid="{C8FE18E5-480C-48B9-B07B-D4E424821C17}"/>
    <cellStyle name="Comma 3 2 3 5 3 6" xfId="39259" xr:uid="{236E5710-425A-401B-B659-EC7F0B7E9D2B}"/>
    <cellStyle name="Comma 3 2 3 5 3 7" xfId="21005" xr:uid="{D401CEE7-3728-4904-9380-9839E0367858}"/>
    <cellStyle name="Comma 3 2 3 5 4" xfId="2021" xr:uid="{3DC6572D-65B0-4597-9FB7-2EE3CAA93E81}"/>
    <cellStyle name="Comma 3 2 3 5 4 2" xfId="16621" xr:uid="{CD9ADF37-9DDA-4280-BD6B-E87129D19DBF}"/>
    <cellStyle name="Comma 3 2 3 5 4 2 2" xfId="53129" xr:uid="{4FD98057-D7B1-43B7-B8F2-6ADFB3C334EE}"/>
    <cellStyle name="Comma 3 2 3 5 4 2 3" xfId="34875" xr:uid="{7349D08B-DF95-490E-A11C-E515149A3C0A}"/>
    <cellStyle name="Comma 3 2 3 5 4 3" xfId="12971" xr:uid="{57FB4968-6A21-4D04-AA38-DACB824B2CB6}"/>
    <cellStyle name="Comma 3 2 3 5 4 3 2" xfId="49479" xr:uid="{3CCB8B8E-E8CE-43B8-BCAF-4D2F36B3AAE4}"/>
    <cellStyle name="Comma 3 2 3 5 4 3 3" xfId="31225" xr:uid="{018664D6-FCD1-4C26-8FA7-1FEEC3F3A971}"/>
    <cellStyle name="Comma 3 2 3 5 4 4" xfId="9321" xr:uid="{22E74C5A-5FCC-432F-9EEC-CC2F24D6FE16}"/>
    <cellStyle name="Comma 3 2 3 5 4 4 2" xfId="45829" xr:uid="{4CCA4952-C00C-412D-93C1-E99E60586F82}"/>
    <cellStyle name="Comma 3 2 3 5 4 4 3" xfId="27575" xr:uid="{336F8856-D261-443C-8DEE-795246CFD594}"/>
    <cellStyle name="Comma 3 2 3 5 4 5" xfId="5671" xr:uid="{9B81211C-5CC1-4884-83F0-F4901E6B159B}"/>
    <cellStyle name="Comma 3 2 3 5 4 5 2" xfId="42179" xr:uid="{D218EAE1-8AEF-4B7E-A799-B5A20264DDDB}"/>
    <cellStyle name="Comma 3 2 3 5 4 5 3" xfId="23925" xr:uid="{E9BA1BD1-C579-4C19-B72B-3B68CEDCADCA}"/>
    <cellStyle name="Comma 3 2 3 5 4 6" xfId="38529" xr:uid="{FD8B98CC-2B2E-46F4-99C8-3FBA6013D1DC}"/>
    <cellStyle name="Comma 3 2 3 5 4 7" xfId="20275" xr:uid="{665E7FF1-258D-4FCF-9723-F5E8269A7D77}"/>
    <cellStyle name="Comma 3 2 3 5 5" xfId="1291" xr:uid="{83195497-AA75-4B9C-856A-1745CA9CE8F6}"/>
    <cellStyle name="Comma 3 2 3 5 5 2" xfId="15891" xr:uid="{BE0E9BEC-EED5-4E0B-9F37-F6811B6C63E0}"/>
    <cellStyle name="Comma 3 2 3 5 5 2 2" xfId="52399" xr:uid="{5C428122-8DD2-41B7-9359-1249CB1AB1EC}"/>
    <cellStyle name="Comma 3 2 3 5 5 2 3" xfId="34145" xr:uid="{66A0D00A-DAB0-4DE6-9625-93FAFCCF8477}"/>
    <cellStyle name="Comma 3 2 3 5 5 3" xfId="12241" xr:uid="{A148D1F9-B8B6-4251-8F90-C728D3A91396}"/>
    <cellStyle name="Comma 3 2 3 5 5 3 2" xfId="48749" xr:uid="{102B5F4A-5449-4EAF-A647-0C23E984BF7B}"/>
    <cellStyle name="Comma 3 2 3 5 5 3 3" xfId="30495" xr:uid="{75C7992E-632C-4E45-9DD8-18B4C58A755C}"/>
    <cellStyle name="Comma 3 2 3 5 5 4" xfId="8591" xr:uid="{74DE4FED-3FF8-4789-9D87-6F452D9A4608}"/>
    <cellStyle name="Comma 3 2 3 5 5 4 2" xfId="45099" xr:uid="{291C12E8-7922-4C2E-8B20-EAF5EEF564B5}"/>
    <cellStyle name="Comma 3 2 3 5 5 4 3" xfId="26845" xr:uid="{482562CB-D38C-4F00-ADB2-8C5F4F2C1A77}"/>
    <cellStyle name="Comma 3 2 3 5 5 5" xfId="4941" xr:uid="{1B064E51-141D-4D84-BB11-B0C29EC89D49}"/>
    <cellStyle name="Comma 3 2 3 5 5 5 2" xfId="41449" xr:uid="{0C3918B8-C733-4703-8929-FAAA893F5ED0}"/>
    <cellStyle name="Comma 3 2 3 5 5 5 3" xfId="23195" xr:uid="{E80EC09F-5D66-431D-91F4-CBEC6A4131D4}"/>
    <cellStyle name="Comma 3 2 3 5 5 6" xfId="37799" xr:uid="{39EBAC65-CFB2-4187-80A5-27EBD8AEE3AA}"/>
    <cellStyle name="Comma 3 2 3 5 5 7" xfId="19545" xr:uid="{33664D2A-D86D-4ACC-95D2-1811E7D936EE}"/>
    <cellStyle name="Comma 3 2 3 5 6" xfId="15161" xr:uid="{5438E577-8C91-4417-8971-1C993DF7CE4A}"/>
    <cellStyle name="Comma 3 2 3 5 6 2" xfId="51669" xr:uid="{680FDC73-103E-4ED8-9B80-FB2FCAF0FB18}"/>
    <cellStyle name="Comma 3 2 3 5 6 3" xfId="33415" xr:uid="{0AF96D68-D682-4050-860D-B1A977681586}"/>
    <cellStyle name="Comma 3 2 3 5 7" xfId="11511" xr:uid="{111EC79C-E573-4A72-98C7-72A612230EA2}"/>
    <cellStyle name="Comma 3 2 3 5 7 2" xfId="48019" xr:uid="{88612DBE-DC25-4CCA-A792-4A7335D2404B}"/>
    <cellStyle name="Comma 3 2 3 5 7 3" xfId="29765" xr:uid="{631930CA-CD57-416D-B91A-60DCD0B1DAD3}"/>
    <cellStyle name="Comma 3 2 3 5 8" xfId="7861" xr:uid="{D9A71C01-94D8-4D63-9EC6-F2026CD81F77}"/>
    <cellStyle name="Comma 3 2 3 5 8 2" xfId="44369" xr:uid="{746DD887-6C7B-40DA-AF26-CF4FB72DCD69}"/>
    <cellStyle name="Comma 3 2 3 5 8 3" xfId="26115" xr:uid="{F82AF712-50B1-4125-B02F-6570532C5193}"/>
    <cellStyle name="Comma 3 2 3 5 9" xfId="4211" xr:uid="{647FE738-1DCD-44A7-87FF-883348E39F42}"/>
    <cellStyle name="Comma 3 2 3 5 9 2" xfId="40719" xr:uid="{01ABF7ED-6011-429A-B4AB-78A8E244C614}"/>
    <cellStyle name="Comma 3 2 3 5 9 3" xfId="22465" xr:uid="{1504B72D-60BE-4F57-997E-13E665EA755D}"/>
    <cellStyle name="Comma 3 2 3 6" xfId="457" xr:uid="{0E31D2A3-2398-41E8-85B4-86299FE5E0ED}"/>
    <cellStyle name="Comma 3 2 3 6 10" xfId="36965" xr:uid="{AC9135C1-A1F3-4BCA-8647-E3C860A435D0}"/>
    <cellStyle name="Comma 3 2 3 6 11" xfId="18711" xr:uid="{BB767361-D884-40C4-90BA-90A3602F48E3}"/>
    <cellStyle name="Comma 3 2 3 6 2" xfId="3377" xr:uid="{DA1A215B-6C77-4242-B3BE-FA28D0CCA3AC}"/>
    <cellStyle name="Comma 3 2 3 6 2 2" xfId="17977" xr:uid="{1047777E-3E59-473C-AF5A-48B751E96A45}"/>
    <cellStyle name="Comma 3 2 3 6 2 2 2" xfId="54485" xr:uid="{3FE860A5-A5EE-499B-AA50-539DB25D655D}"/>
    <cellStyle name="Comma 3 2 3 6 2 2 3" xfId="36231" xr:uid="{00711E8D-EEDC-4663-9D2D-99C9FEB72785}"/>
    <cellStyle name="Comma 3 2 3 6 2 3" xfId="14327" xr:uid="{4059FA7B-53CF-4A39-80B0-E99B163E2B4D}"/>
    <cellStyle name="Comma 3 2 3 6 2 3 2" xfId="50835" xr:uid="{BA6307F9-FCA0-436E-9806-E80FB87E4161}"/>
    <cellStyle name="Comma 3 2 3 6 2 3 3" xfId="32581" xr:uid="{A6BE9433-F1A9-48CD-8888-C941E7071C36}"/>
    <cellStyle name="Comma 3 2 3 6 2 4" xfId="10677" xr:uid="{59445067-8FB8-424B-B334-4D648FA898B2}"/>
    <cellStyle name="Comma 3 2 3 6 2 4 2" xfId="47185" xr:uid="{F43431C7-A5C9-451C-B084-C5F9BDEA0934}"/>
    <cellStyle name="Comma 3 2 3 6 2 4 3" xfId="28931" xr:uid="{C6AB1E23-8567-4491-8213-7AF52C552031}"/>
    <cellStyle name="Comma 3 2 3 6 2 5" xfId="7027" xr:uid="{352E80DC-19C1-4AEC-B1EC-B31798ABF8F0}"/>
    <cellStyle name="Comma 3 2 3 6 2 5 2" xfId="43535" xr:uid="{68063864-4E62-45BA-938C-F12BCFF378FC}"/>
    <cellStyle name="Comma 3 2 3 6 2 5 3" xfId="25281" xr:uid="{6AFD4958-4488-447D-92ED-1CD5A4B0C45D}"/>
    <cellStyle name="Comma 3 2 3 6 2 6" xfId="39885" xr:uid="{E35C1850-689C-4676-B116-85D15F1FA558}"/>
    <cellStyle name="Comma 3 2 3 6 2 7" xfId="21631" xr:uid="{4940AB14-9655-4052-AA3A-7E91F6D12C67}"/>
    <cellStyle name="Comma 3 2 3 6 3" xfId="2647" xr:uid="{2501E991-445B-4849-B29D-822D46D1801D}"/>
    <cellStyle name="Comma 3 2 3 6 3 2" xfId="17247" xr:uid="{9A97DBC9-5F9C-45E3-8A88-20CEE6C25C88}"/>
    <cellStyle name="Comma 3 2 3 6 3 2 2" xfId="53755" xr:uid="{AD25A620-93D9-44B7-803F-1C5A926B3166}"/>
    <cellStyle name="Comma 3 2 3 6 3 2 3" xfId="35501" xr:uid="{A9115322-5AE8-439A-9517-57871B1E8C50}"/>
    <cellStyle name="Comma 3 2 3 6 3 3" xfId="13597" xr:uid="{853FAD07-088D-497C-A14B-D49B2B75532C}"/>
    <cellStyle name="Comma 3 2 3 6 3 3 2" xfId="50105" xr:uid="{8D7C15A1-1F92-4E3B-8C22-95E6E1368296}"/>
    <cellStyle name="Comma 3 2 3 6 3 3 3" xfId="31851" xr:uid="{D3D1FD6F-0E8C-41C6-8C59-2631114E5F1D}"/>
    <cellStyle name="Comma 3 2 3 6 3 4" xfId="9947" xr:uid="{89E57983-46E4-4E28-9891-C6A934ED3045}"/>
    <cellStyle name="Comma 3 2 3 6 3 4 2" xfId="46455" xr:uid="{2103F6E2-E38E-4D22-A32E-390B2E77419C}"/>
    <cellStyle name="Comma 3 2 3 6 3 4 3" xfId="28201" xr:uid="{13BB767E-A26D-4DDD-A7D5-7B8E00BD003A}"/>
    <cellStyle name="Comma 3 2 3 6 3 5" xfId="6297" xr:uid="{7D1BA74F-B266-4758-B20D-BAB86009C4D4}"/>
    <cellStyle name="Comma 3 2 3 6 3 5 2" xfId="42805" xr:uid="{1B26FA1B-626B-42DE-B2F0-FBD5BA91C037}"/>
    <cellStyle name="Comma 3 2 3 6 3 5 3" xfId="24551" xr:uid="{D7A89711-6E4F-41A8-AD35-B874BDA3FBD2}"/>
    <cellStyle name="Comma 3 2 3 6 3 6" xfId="39155" xr:uid="{55B794DB-DC1D-4938-A201-690876A074D8}"/>
    <cellStyle name="Comma 3 2 3 6 3 7" xfId="20901" xr:uid="{4615BB59-53E8-4C5E-A595-A6137E20BDCF}"/>
    <cellStyle name="Comma 3 2 3 6 4" xfId="1917" xr:uid="{6642C395-0468-4391-B350-C41ED1862D99}"/>
    <cellStyle name="Comma 3 2 3 6 4 2" xfId="16517" xr:uid="{3F77C950-9362-4DB1-8F77-079FDAE309C8}"/>
    <cellStyle name="Comma 3 2 3 6 4 2 2" xfId="53025" xr:uid="{C5AD6E35-2BCB-42B3-98CC-640EE3D22196}"/>
    <cellStyle name="Comma 3 2 3 6 4 2 3" xfId="34771" xr:uid="{E42D81B3-59AB-4B19-B47E-63C56B404A68}"/>
    <cellStyle name="Comma 3 2 3 6 4 3" xfId="12867" xr:uid="{6B11B10D-3832-4192-A876-EA777D885835}"/>
    <cellStyle name="Comma 3 2 3 6 4 3 2" xfId="49375" xr:uid="{1C2A1797-39C9-4645-A78B-82AD58266565}"/>
    <cellStyle name="Comma 3 2 3 6 4 3 3" xfId="31121" xr:uid="{D042A35B-4C04-450E-A256-1ABFB44712B5}"/>
    <cellStyle name="Comma 3 2 3 6 4 4" xfId="9217" xr:uid="{91D53C07-7702-4252-AE12-89F937D405FB}"/>
    <cellStyle name="Comma 3 2 3 6 4 4 2" xfId="45725" xr:uid="{F64500AD-6805-4E2A-AD88-6B07953107C7}"/>
    <cellStyle name="Comma 3 2 3 6 4 4 3" xfId="27471" xr:uid="{EA2D6155-2564-40D0-B042-7F20229C56E4}"/>
    <cellStyle name="Comma 3 2 3 6 4 5" xfId="5567" xr:uid="{688131AB-E18C-4CA0-A523-D15AD62CA7E2}"/>
    <cellStyle name="Comma 3 2 3 6 4 5 2" xfId="42075" xr:uid="{5E986987-F01D-4E00-A98E-9D4450A90B5C}"/>
    <cellStyle name="Comma 3 2 3 6 4 5 3" xfId="23821" xr:uid="{B2886E6F-9105-49DD-805E-308C00591BE1}"/>
    <cellStyle name="Comma 3 2 3 6 4 6" xfId="38425" xr:uid="{503BCEC6-4F19-4D34-B7CD-A3F437D0A226}"/>
    <cellStyle name="Comma 3 2 3 6 4 7" xfId="20171" xr:uid="{C297D533-6D1F-40D1-BE22-EDE530CE0C8C}"/>
    <cellStyle name="Comma 3 2 3 6 5" xfId="1187" xr:uid="{2B629E82-5AEC-457A-9E31-415A56288C46}"/>
    <cellStyle name="Comma 3 2 3 6 5 2" xfId="15787" xr:uid="{31A2806F-D549-4EFC-A6FF-8BDEE0E5CD44}"/>
    <cellStyle name="Comma 3 2 3 6 5 2 2" xfId="52295" xr:uid="{530CEE58-BB9C-4D71-AB94-2997D097B726}"/>
    <cellStyle name="Comma 3 2 3 6 5 2 3" xfId="34041" xr:uid="{338F0BE5-C7C0-460A-9F21-E292C920A65C}"/>
    <cellStyle name="Comma 3 2 3 6 5 3" xfId="12137" xr:uid="{7B0E178C-D0C5-41D7-B81B-83B6BB7B1D59}"/>
    <cellStyle name="Comma 3 2 3 6 5 3 2" xfId="48645" xr:uid="{D03A012D-E75B-4DE7-8365-5D6FB1A112B3}"/>
    <cellStyle name="Comma 3 2 3 6 5 3 3" xfId="30391" xr:uid="{3394E1F6-7AFC-465A-9EAD-BC097929517E}"/>
    <cellStyle name="Comma 3 2 3 6 5 4" xfId="8487" xr:uid="{B290B7A1-D9BE-49B4-8F88-6CB8493EE9E8}"/>
    <cellStyle name="Comma 3 2 3 6 5 4 2" xfId="44995" xr:uid="{8190A842-4E61-4314-BC9E-EABA323E42AF}"/>
    <cellStyle name="Comma 3 2 3 6 5 4 3" xfId="26741" xr:uid="{A388636E-72E2-4483-9F4A-C288D50E3400}"/>
    <cellStyle name="Comma 3 2 3 6 5 5" xfId="4837" xr:uid="{DE575317-4B6D-4CFE-A851-3B391A99B97E}"/>
    <cellStyle name="Comma 3 2 3 6 5 5 2" xfId="41345" xr:uid="{A2DB7B99-253D-441D-B1A0-B300800875AB}"/>
    <cellStyle name="Comma 3 2 3 6 5 5 3" xfId="23091" xr:uid="{D2EFCA7C-F576-4FD2-936B-576668A9A0FF}"/>
    <cellStyle name="Comma 3 2 3 6 5 6" xfId="37695" xr:uid="{4650F155-D5A2-4087-88C1-5B1586B45711}"/>
    <cellStyle name="Comma 3 2 3 6 5 7" xfId="19441" xr:uid="{EA0CCFBB-FC25-4560-9209-F9A8F85BFB9D}"/>
    <cellStyle name="Comma 3 2 3 6 6" xfId="15057" xr:uid="{133D74DC-5320-4D45-857F-FCF32CFBAF84}"/>
    <cellStyle name="Comma 3 2 3 6 6 2" xfId="51565" xr:uid="{91090BC5-91FA-473A-B497-B00FE1EF78A8}"/>
    <cellStyle name="Comma 3 2 3 6 6 3" xfId="33311" xr:uid="{B0D55614-F627-4D7E-85F1-5530DEAD5CDA}"/>
    <cellStyle name="Comma 3 2 3 6 7" xfId="11407" xr:uid="{6D8B8E50-7A94-46AA-BA8B-543CC48DBCBB}"/>
    <cellStyle name="Comma 3 2 3 6 7 2" xfId="47915" xr:uid="{AB50E11B-E045-42D1-B5EA-89B186DE5131}"/>
    <cellStyle name="Comma 3 2 3 6 7 3" xfId="29661" xr:uid="{06B96644-1B11-4816-8CC7-F7B024F428AB}"/>
    <cellStyle name="Comma 3 2 3 6 8" xfId="7757" xr:uid="{F571E637-ABF1-4246-B5C7-F6684EF67842}"/>
    <cellStyle name="Comma 3 2 3 6 8 2" xfId="44265" xr:uid="{5BD442D2-EBEF-4FD6-8554-F18E78E5BCCE}"/>
    <cellStyle name="Comma 3 2 3 6 8 3" xfId="26011" xr:uid="{1BC522F4-4BD4-4D3F-A971-0F5495643CCE}"/>
    <cellStyle name="Comma 3 2 3 6 9" xfId="4107" xr:uid="{C257A2C0-4582-44BF-B901-9C770564AD42}"/>
    <cellStyle name="Comma 3 2 3 6 9 2" xfId="40615" xr:uid="{B44770CD-AC57-4795-8DFA-4DAFCBA1D1C3}"/>
    <cellStyle name="Comma 3 2 3 6 9 3" xfId="22361" xr:uid="{79640241-DCB0-48BF-B4E3-67571937A577}"/>
    <cellStyle name="Comma 3 2 3 7" xfId="353" xr:uid="{EB57467B-53A6-4278-8B4A-05FDABC9C61E}"/>
    <cellStyle name="Comma 3 2 3 7 10" xfId="36861" xr:uid="{057C2A7B-13AB-4BF0-B241-64A17510EA81}"/>
    <cellStyle name="Comma 3 2 3 7 11" xfId="18607" xr:uid="{66898AE7-D485-497C-8509-4288A616B56C}"/>
    <cellStyle name="Comma 3 2 3 7 2" xfId="3273" xr:uid="{307D1232-F449-48E4-B4DA-8C25C5ACF153}"/>
    <cellStyle name="Comma 3 2 3 7 2 2" xfId="17873" xr:uid="{E160E056-4FCC-449F-8447-BEB4086B8E29}"/>
    <cellStyle name="Comma 3 2 3 7 2 2 2" xfId="54381" xr:uid="{00B2DACD-62DE-4D64-B05A-0CBE68F4C9FA}"/>
    <cellStyle name="Comma 3 2 3 7 2 2 3" xfId="36127" xr:uid="{21231F2C-4B97-41C3-BFA8-6864F1835AE8}"/>
    <cellStyle name="Comma 3 2 3 7 2 3" xfId="14223" xr:uid="{2DC8E289-09E8-4B53-BD33-909601F8E2BD}"/>
    <cellStyle name="Comma 3 2 3 7 2 3 2" xfId="50731" xr:uid="{6E815E45-AABF-4FC8-9956-02BCCE42B7A1}"/>
    <cellStyle name="Comma 3 2 3 7 2 3 3" xfId="32477" xr:uid="{D210A085-DD0B-47F0-BFCC-BFFF7016E182}"/>
    <cellStyle name="Comma 3 2 3 7 2 4" xfId="10573" xr:uid="{93F9C5C0-88F7-4120-B23F-CE38A5BD66E9}"/>
    <cellStyle name="Comma 3 2 3 7 2 4 2" xfId="47081" xr:uid="{AF321AD1-F057-4E05-8A72-C91C4C6EA490}"/>
    <cellStyle name="Comma 3 2 3 7 2 4 3" xfId="28827" xr:uid="{0FFE4348-3B8B-4F20-A9B6-ABB061A95E3E}"/>
    <cellStyle name="Comma 3 2 3 7 2 5" xfId="6923" xr:uid="{06E62E32-FC8D-4E6F-BAC5-F0B794F8A88B}"/>
    <cellStyle name="Comma 3 2 3 7 2 5 2" xfId="43431" xr:uid="{9E88FD3F-1763-4461-A77E-9179052423AA}"/>
    <cellStyle name="Comma 3 2 3 7 2 5 3" xfId="25177" xr:uid="{AF419CF0-FA92-4218-AC69-E7E58C5B0DD9}"/>
    <cellStyle name="Comma 3 2 3 7 2 6" xfId="39781" xr:uid="{8EC257C5-8D87-4972-9BED-ACD75D09BC72}"/>
    <cellStyle name="Comma 3 2 3 7 2 7" xfId="21527" xr:uid="{8925595F-D5CF-44D4-8176-D4A253BB39A1}"/>
    <cellStyle name="Comma 3 2 3 7 3" xfId="2543" xr:uid="{217A29D8-720B-443E-846C-5378F4191D8B}"/>
    <cellStyle name="Comma 3 2 3 7 3 2" xfId="17143" xr:uid="{188FFCD7-EAD7-42CB-91AE-DAE88C336BDB}"/>
    <cellStyle name="Comma 3 2 3 7 3 2 2" xfId="53651" xr:uid="{6C69CD72-87F4-4EA6-BAB6-48616F2F173B}"/>
    <cellStyle name="Comma 3 2 3 7 3 2 3" xfId="35397" xr:uid="{B09FBE81-A11C-4A25-B2BC-9EE9D149A851}"/>
    <cellStyle name="Comma 3 2 3 7 3 3" xfId="13493" xr:uid="{D1625D7F-9F29-4BED-BBFA-E5DC48E85A49}"/>
    <cellStyle name="Comma 3 2 3 7 3 3 2" xfId="50001" xr:uid="{2C46A60E-A711-409B-89D1-98500684DE13}"/>
    <cellStyle name="Comma 3 2 3 7 3 3 3" xfId="31747" xr:uid="{BE78C66C-2029-4D9D-AEBE-B115285F4E6F}"/>
    <cellStyle name="Comma 3 2 3 7 3 4" xfId="9843" xr:uid="{8144290C-15E7-4F24-A89A-EA504B07C524}"/>
    <cellStyle name="Comma 3 2 3 7 3 4 2" xfId="46351" xr:uid="{942E2CD6-9AC7-4777-8815-F20BC98371E3}"/>
    <cellStyle name="Comma 3 2 3 7 3 4 3" xfId="28097" xr:uid="{8CF2B0BE-4BE5-4D85-8F63-691D10D3B051}"/>
    <cellStyle name="Comma 3 2 3 7 3 5" xfId="6193" xr:uid="{A3811004-4E3C-4660-BECA-DB3EA10D36A9}"/>
    <cellStyle name="Comma 3 2 3 7 3 5 2" xfId="42701" xr:uid="{EBA50E20-5A5D-487D-81D5-7F895D3B9C24}"/>
    <cellStyle name="Comma 3 2 3 7 3 5 3" xfId="24447" xr:uid="{A3A0FF70-8E2C-4557-81E9-14F605EC7E06}"/>
    <cellStyle name="Comma 3 2 3 7 3 6" xfId="39051" xr:uid="{03B8532C-6A7A-4950-945E-4601CFFF6AEB}"/>
    <cellStyle name="Comma 3 2 3 7 3 7" xfId="20797" xr:uid="{3D570C25-ABC0-4C20-864C-E2A5625B9EDA}"/>
    <cellStyle name="Comma 3 2 3 7 4" xfId="1813" xr:uid="{2CE95433-1997-4C7F-9E97-99FA26323552}"/>
    <cellStyle name="Comma 3 2 3 7 4 2" xfId="16413" xr:uid="{659F24C3-64C5-4C74-A5E4-D813B11D6DC4}"/>
    <cellStyle name="Comma 3 2 3 7 4 2 2" xfId="52921" xr:uid="{561E6A5C-0FDA-42BC-A821-AF57C60251F2}"/>
    <cellStyle name="Comma 3 2 3 7 4 2 3" xfId="34667" xr:uid="{598B1017-45A5-418D-9ED9-BA5B43EF9485}"/>
    <cellStyle name="Comma 3 2 3 7 4 3" xfId="12763" xr:uid="{6E861476-44CE-4B63-B0E5-77300D505C34}"/>
    <cellStyle name="Comma 3 2 3 7 4 3 2" xfId="49271" xr:uid="{A2B2CA66-B151-48DF-944A-10F7474CBBBD}"/>
    <cellStyle name="Comma 3 2 3 7 4 3 3" xfId="31017" xr:uid="{759EBDD3-72D2-4AFE-AE8F-716A94C0897E}"/>
    <cellStyle name="Comma 3 2 3 7 4 4" xfId="9113" xr:uid="{9D22A657-82D6-4DBE-9BDB-729D6AD092CC}"/>
    <cellStyle name="Comma 3 2 3 7 4 4 2" xfId="45621" xr:uid="{B87C094B-05D8-484B-B455-A05E8984A880}"/>
    <cellStyle name="Comma 3 2 3 7 4 4 3" xfId="27367" xr:uid="{710125C3-B874-4C6F-9CAF-81865478CFA2}"/>
    <cellStyle name="Comma 3 2 3 7 4 5" xfId="5463" xr:uid="{65D49138-DA13-4B9B-A2B3-4E0C9D80D71E}"/>
    <cellStyle name="Comma 3 2 3 7 4 5 2" xfId="41971" xr:uid="{7B615DBD-456A-4E15-B8BF-F66C3CCAF919}"/>
    <cellStyle name="Comma 3 2 3 7 4 5 3" xfId="23717" xr:uid="{8BB4DF39-70DC-4704-A0B9-DE8C59B250D5}"/>
    <cellStyle name="Comma 3 2 3 7 4 6" xfId="38321" xr:uid="{E1CE02A3-EC75-4FCD-BD69-B201DB3F2F7A}"/>
    <cellStyle name="Comma 3 2 3 7 4 7" xfId="20067" xr:uid="{B1FF2892-D4D1-4F3E-93A0-08733558B0AB}"/>
    <cellStyle name="Comma 3 2 3 7 5" xfId="1083" xr:uid="{F5B6028D-1DB2-4D65-AE5D-4E52559227CA}"/>
    <cellStyle name="Comma 3 2 3 7 5 2" xfId="15683" xr:uid="{5F4DC5FB-4FB6-4299-A333-C814A2D4A947}"/>
    <cellStyle name="Comma 3 2 3 7 5 2 2" xfId="52191" xr:uid="{3C48350E-A3E4-4BCE-9539-BB9562B1274A}"/>
    <cellStyle name="Comma 3 2 3 7 5 2 3" xfId="33937" xr:uid="{86AE5FBB-55AC-44D0-8120-FC9E88BC4A70}"/>
    <cellStyle name="Comma 3 2 3 7 5 3" xfId="12033" xr:uid="{7F62CC73-A3D4-4FAD-BBB9-79C25057FEF8}"/>
    <cellStyle name="Comma 3 2 3 7 5 3 2" xfId="48541" xr:uid="{8F6034CE-03C1-4512-A3B1-C631970D8763}"/>
    <cellStyle name="Comma 3 2 3 7 5 3 3" xfId="30287" xr:uid="{73211863-7805-4A7B-AEA7-9D1ED1D85D85}"/>
    <cellStyle name="Comma 3 2 3 7 5 4" xfId="8383" xr:uid="{E4D325DB-1EB2-49A8-8303-A984B38AB001}"/>
    <cellStyle name="Comma 3 2 3 7 5 4 2" xfId="44891" xr:uid="{A86ECC6F-BC07-4298-87A0-D33142B8F92F}"/>
    <cellStyle name="Comma 3 2 3 7 5 4 3" xfId="26637" xr:uid="{919C9D00-8FA0-4E97-9A0B-0B8F810DE76E}"/>
    <cellStyle name="Comma 3 2 3 7 5 5" xfId="4733" xr:uid="{08F4C103-25C5-4BE5-A8F3-BCD804A5A820}"/>
    <cellStyle name="Comma 3 2 3 7 5 5 2" xfId="41241" xr:uid="{EA0CC41B-5859-49FC-A29D-2D45C9DA5F6C}"/>
    <cellStyle name="Comma 3 2 3 7 5 5 3" xfId="22987" xr:uid="{C2C8E6F2-236F-48E4-8DC2-782F8DC202FE}"/>
    <cellStyle name="Comma 3 2 3 7 5 6" xfId="37591" xr:uid="{CF9D7DA6-0CD5-41D0-952B-41F592427EAA}"/>
    <cellStyle name="Comma 3 2 3 7 5 7" xfId="19337" xr:uid="{FD69BD52-412D-42BC-8E44-A5F9738FABAD}"/>
    <cellStyle name="Comma 3 2 3 7 6" xfId="14953" xr:uid="{6F62E05A-337A-4436-958D-355261A5EB6F}"/>
    <cellStyle name="Comma 3 2 3 7 6 2" xfId="51461" xr:uid="{3CD0FE80-91B5-43CC-A509-F4134603B9E6}"/>
    <cellStyle name="Comma 3 2 3 7 6 3" xfId="33207" xr:uid="{4FF701F6-9AD7-40B5-9C3F-43356AD06CEB}"/>
    <cellStyle name="Comma 3 2 3 7 7" xfId="11303" xr:uid="{C5849AC4-E79D-450F-9580-A2EDAC375257}"/>
    <cellStyle name="Comma 3 2 3 7 7 2" xfId="47811" xr:uid="{ACCA6081-BA83-4542-A37C-F839108CE45B}"/>
    <cellStyle name="Comma 3 2 3 7 7 3" xfId="29557" xr:uid="{80BC608D-F398-4639-B555-685D77C82F0A}"/>
    <cellStyle name="Comma 3 2 3 7 8" xfId="7653" xr:uid="{4F34B02C-84FB-45B1-9527-0CD6D980FF96}"/>
    <cellStyle name="Comma 3 2 3 7 8 2" xfId="44161" xr:uid="{C4D795D3-9905-4D5B-9D0B-C8A16F5B5B99}"/>
    <cellStyle name="Comma 3 2 3 7 8 3" xfId="25907" xr:uid="{93635DCA-9FB1-4F63-9B70-89CF0A45914B}"/>
    <cellStyle name="Comma 3 2 3 7 9" xfId="4003" xr:uid="{C25CBFD3-A095-4C63-BFCB-DFA5D93E8BA3}"/>
    <cellStyle name="Comma 3 2 3 7 9 2" xfId="40511" xr:uid="{1D90EAA8-9790-43A1-9B18-58E3958C1E4F}"/>
    <cellStyle name="Comma 3 2 3 7 9 3" xfId="22257" xr:uid="{DAA9FD47-00B8-4408-A540-E346EA98E1D2}"/>
    <cellStyle name="Comma 3 2 3 8" xfId="249" xr:uid="{866BF00E-5578-4A35-B662-1D00D14CFB04}"/>
    <cellStyle name="Comma 3 2 3 8 10" xfId="36757" xr:uid="{7F1F2B3E-0B62-49FD-91AA-1EE5F6F65497}"/>
    <cellStyle name="Comma 3 2 3 8 11" xfId="18503" xr:uid="{1A276995-74D4-429B-9429-92E9DB92E989}"/>
    <cellStyle name="Comma 3 2 3 8 2" xfId="3169" xr:uid="{F01B3BEA-BB9E-4F44-96D3-521D5F25FBE3}"/>
    <cellStyle name="Comma 3 2 3 8 2 2" xfId="17769" xr:uid="{86BCF1F3-A12A-4DBE-A03F-CB3E8D65E0E7}"/>
    <cellStyle name="Comma 3 2 3 8 2 2 2" xfId="54277" xr:uid="{187DD44E-DC9F-4882-9BC2-856B309D99BA}"/>
    <cellStyle name="Comma 3 2 3 8 2 2 3" xfId="36023" xr:uid="{7DBA907D-12AB-4689-8DA1-DA3B517FF48C}"/>
    <cellStyle name="Comma 3 2 3 8 2 3" xfId="14119" xr:uid="{4A20257E-1271-4B50-830B-34A8EBC720CA}"/>
    <cellStyle name="Comma 3 2 3 8 2 3 2" xfId="50627" xr:uid="{2DBF15CF-AF32-486B-B183-1B01E278FDC6}"/>
    <cellStyle name="Comma 3 2 3 8 2 3 3" xfId="32373" xr:uid="{2C9306B0-7A80-4766-9641-DEA9100ABEB9}"/>
    <cellStyle name="Comma 3 2 3 8 2 4" xfId="10469" xr:uid="{7CFEF414-7661-46CA-B392-7B8B0041960D}"/>
    <cellStyle name="Comma 3 2 3 8 2 4 2" xfId="46977" xr:uid="{41C4892C-983F-401C-97F5-9A04FC5CAC51}"/>
    <cellStyle name="Comma 3 2 3 8 2 4 3" xfId="28723" xr:uid="{65BE774A-DDCA-4FD2-B9C4-3F9565AC6613}"/>
    <cellStyle name="Comma 3 2 3 8 2 5" xfId="6819" xr:uid="{49DE51CA-A004-44E0-AA42-1F6A7372585F}"/>
    <cellStyle name="Comma 3 2 3 8 2 5 2" xfId="43327" xr:uid="{1F98E432-3F03-43E1-8B4B-B678878BE70E}"/>
    <cellStyle name="Comma 3 2 3 8 2 5 3" xfId="25073" xr:uid="{75EDA857-E07D-41B9-A07D-EACEA93BE0BF}"/>
    <cellStyle name="Comma 3 2 3 8 2 6" xfId="39677" xr:uid="{13CF81F6-431E-4C7F-AD21-1F11A604CF35}"/>
    <cellStyle name="Comma 3 2 3 8 2 7" xfId="21423" xr:uid="{023C41A9-79F4-4CAC-90AA-CE23ABEF9144}"/>
    <cellStyle name="Comma 3 2 3 8 3" xfId="2439" xr:uid="{4FB15BC3-37B6-4AB0-A851-89BD76D4D246}"/>
    <cellStyle name="Comma 3 2 3 8 3 2" xfId="17039" xr:uid="{CE0E5043-31E6-4511-848A-B97DA90BA5B3}"/>
    <cellStyle name="Comma 3 2 3 8 3 2 2" xfId="53547" xr:uid="{01439948-EDE0-40C9-AD24-9817DC58F9BE}"/>
    <cellStyle name="Comma 3 2 3 8 3 2 3" xfId="35293" xr:uid="{28BDA9C3-F508-4720-8552-07E54AE97B49}"/>
    <cellStyle name="Comma 3 2 3 8 3 3" xfId="13389" xr:uid="{72157D34-89FD-4366-AC3F-47929BFCECF5}"/>
    <cellStyle name="Comma 3 2 3 8 3 3 2" xfId="49897" xr:uid="{B9C80A86-1728-41C6-BA54-BCBACC466270}"/>
    <cellStyle name="Comma 3 2 3 8 3 3 3" xfId="31643" xr:uid="{FD9156D2-BE9E-42B1-8A2A-88445AA24281}"/>
    <cellStyle name="Comma 3 2 3 8 3 4" xfId="9739" xr:uid="{9BBDC059-405B-42B8-9D5E-179E1651CF86}"/>
    <cellStyle name="Comma 3 2 3 8 3 4 2" xfId="46247" xr:uid="{FF8293E8-1DD0-4DDF-B651-CFED300CDF8C}"/>
    <cellStyle name="Comma 3 2 3 8 3 4 3" xfId="27993" xr:uid="{9D38D5D5-89E0-42D5-9495-B7DF4CA11DA7}"/>
    <cellStyle name="Comma 3 2 3 8 3 5" xfId="6089" xr:uid="{EAAD41DC-AAC0-4700-B90A-BA6430485663}"/>
    <cellStyle name="Comma 3 2 3 8 3 5 2" xfId="42597" xr:uid="{D71124D5-B98A-4A0B-857F-CBA16DF15178}"/>
    <cellStyle name="Comma 3 2 3 8 3 5 3" xfId="24343" xr:uid="{1299D78A-E3AF-4BD8-A71D-4CBD3A485687}"/>
    <cellStyle name="Comma 3 2 3 8 3 6" xfId="38947" xr:uid="{C8948628-BF43-4760-8157-EE167A710F4F}"/>
    <cellStyle name="Comma 3 2 3 8 3 7" xfId="20693" xr:uid="{EDBCF39A-EDB0-4713-AC70-50945A1F74D4}"/>
    <cellStyle name="Comma 3 2 3 8 4" xfId="1709" xr:uid="{E6C4400B-3D48-46C2-8CEF-843B9AC06E01}"/>
    <cellStyle name="Comma 3 2 3 8 4 2" xfId="16309" xr:uid="{647869CF-53D9-45D6-A235-17E97C15029F}"/>
    <cellStyle name="Comma 3 2 3 8 4 2 2" xfId="52817" xr:uid="{F9975D41-09CE-4DBB-BA32-3A6F68D3D8F2}"/>
    <cellStyle name="Comma 3 2 3 8 4 2 3" xfId="34563" xr:uid="{06932D31-1273-4A8D-8AC6-A5FC69C5B9CD}"/>
    <cellStyle name="Comma 3 2 3 8 4 3" xfId="12659" xr:uid="{CCDD7FE5-DE6B-4C17-878B-D58980C2D1DA}"/>
    <cellStyle name="Comma 3 2 3 8 4 3 2" xfId="49167" xr:uid="{48DA8587-66ED-4A64-9E5B-19D40F639D00}"/>
    <cellStyle name="Comma 3 2 3 8 4 3 3" xfId="30913" xr:uid="{7BFF47CA-0AD7-477A-B300-3D04FA2CC0B3}"/>
    <cellStyle name="Comma 3 2 3 8 4 4" xfId="9009" xr:uid="{EEFE43BB-0A1B-407F-8C9D-3078478400ED}"/>
    <cellStyle name="Comma 3 2 3 8 4 4 2" xfId="45517" xr:uid="{C9D005A4-8124-42A1-A299-439836CE248F}"/>
    <cellStyle name="Comma 3 2 3 8 4 4 3" xfId="27263" xr:uid="{C49D7A52-7D86-4BCF-BFFD-9F072E307A04}"/>
    <cellStyle name="Comma 3 2 3 8 4 5" xfId="5359" xr:uid="{0C6ED2D5-25FB-435F-9747-A33152E798CB}"/>
    <cellStyle name="Comma 3 2 3 8 4 5 2" xfId="41867" xr:uid="{F08CF27F-1CB7-442A-8DC1-4FD1B2CA296B}"/>
    <cellStyle name="Comma 3 2 3 8 4 5 3" xfId="23613" xr:uid="{BEE8A371-11CB-429D-AAEC-22D9CF2E735C}"/>
    <cellStyle name="Comma 3 2 3 8 4 6" xfId="38217" xr:uid="{8566C13C-1514-4F53-AE0A-B6064C9805BE}"/>
    <cellStyle name="Comma 3 2 3 8 4 7" xfId="19963" xr:uid="{68950F79-CCC0-4DF6-9BF3-55B4F2CCF5FD}"/>
    <cellStyle name="Comma 3 2 3 8 5" xfId="979" xr:uid="{B859636C-4361-4113-8BAB-AD3888344091}"/>
    <cellStyle name="Comma 3 2 3 8 5 2" xfId="15579" xr:uid="{DDB48108-53BE-4875-A991-DF758E14AB93}"/>
    <cellStyle name="Comma 3 2 3 8 5 2 2" xfId="52087" xr:uid="{08F7870E-54E9-41A2-A69E-17095F2EE9CB}"/>
    <cellStyle name="Comma 3 2 3 8 5 2 3" xfId="33833" xr:uid="{DC8EAF39-5390-47A5-823A-007155164EA0}"/>
    <cellStyle name="Comma 3 2 3 8 5 3" xfId="11929" xr:uid="{F84B53D3-5649-4A96-9AAD-21EBC693D1DB}"/>
    <cellStyle name="Comma 3 2 3 8 5 3 2" xfId="48437" xr:uid="{25CE8F62-F351-49BF-A948-A0B0E28E5485}"/>
    <cellStyle name="Comma 3 2 3 8 5 3 3" xfId="30183" xr:uid="{48F692DB-B903-4826-8F2A-EDCEB750304B}"/>
    <cellStyle name="Comma 3 2 3 8 5 4" xfId="8279" xr:uid="{863DD94B-1468-4DE7-9B65-ADD933A1E441}"/>
    <cellStyle name="Comma 3 2 3 8 5 4 2" xfId="44787" xr:uid="{210EA673-2B7F-4C77-A608-A0F1FC6F6446}"/>
    <cellStyle name="Comma 3 2 3 8 5 4 3" xfId="26533" xr:uid="{7B7DEBCA-1F84-4121-A912-87835C5EA84B}"/>
    <cellStyle name="Comma 3 2 3 8 5 5" xfId="4629" xr:uid="{85FBC1FF-71E7-4110-BC6C-4D9F6D19EA76}"/>
    <cellStyle name="Comma 3 2 3 8 5 5 2" xfId="41137" xr:uid="{0ABB995C-48A4-4A20-A69B-6A5C250CE5D9}"/>
    <cellStyle name="Comma 3 2 3 8 5 5 3" xfId="22883" xr:uid="{52458B56-6D12-4C24-B6B0-EE713C4E9818}"/>
    <cellStyle name="Comma 3 2 3 8 5 6" xfId="37487" xr:uid="{3CA48224-DB13-408E-A479-379EB667BAD6}"/>
    <cellStyle name="Comma 3 2 3 8 5 7" xfId="19233" xr:uid="{20FA39E1-5FD6-4C5A-A324-BD7733A6CBF3}"/>
    <cellStyle name="Comma 3 2 3 8 6" xfId="14849" xr:uid="{3E51D515-0673-4AAD-9590-E2AF824A3650}"/>
    <cellStyle name="Comma 3 2 3 8 6 2" xfId="51357" xr:uid="{6E9B6F08-D55D-4E47-BBD2-826359322E77}"/>
    <cellStyle name="Comma 3 2 3 8 6 3" xfId="33103" xr:uid="{13FE4693-9572-465E-9833-6F8FB83626D9}"/>
    <cellStyle name="Comma 3 2 3 8 7" xfId="11199" xr:uid="{327E7F69-37FB-4A67-993C-C44944A42C84}"/>
    <cellStyle name="Comma 3 2 3 8 7 2" xfId="47707" xr:uid="{DDB6833C-6ECA-4652-8BE3-9EF3695AF595}"/>
    <cellStyle name="Comma 3 2 3 8 7 3" xfId="29453" xr:uid="{08B95332-6377-484A-B52C-B1D0B752EEB6}"/>
    <cellStyle name="Comma 3 2 3 8 8" xfId="7549" xr:uid="{4B6C409A-4620-49F0-9CD7-F2719FCC4133}"/>
    <cellStyle name="Comma 3 2 3 8 8 2" xfId="44057" xr:uid="{9CA9762A-6E58-4A79-86BB-33A0BC05F038}"/>
    <cellStyle name="Comma 3 2 3 8 8 3" xfId="25803" xr:uid="{E4ADE084-B746-4BBB-9BC0-CC29AA6B0B30}"/>
    <cellStyle name="Comma 3 2 3 8 9" xfId="3899" xr:uid="{D2F2F4C9-528A-4E9E-871A-00EE0415F13F}"/>
    <cellStyle name="Comma 3 2 3 8 9 2" xfId="40407" xr:uid="{EEABEAAA-4BFE-44FF-BDE2-D7DED1B79DAD}"/>
    <cellStyle name="Comma 3 2 3 8 9 3" xfId="22153" xr:uid="{C8673DAC-276A-4D11-B366-D258B1F6858A}"/>
    <cellStyle name="Comma 3 2 3 9" xfId="145" xr:uid="{9A00425D-91C8-4B35-AF66-E1A1C136528A}"/>
    <cellStyle name="Comma 3 2 3 9 10" xfId="36653" xr:uid="{EBDC31D2-7E4F-4B93-AA1E-4993C98F201C}"/>
    <cellStyle name="Comma 3 2 3 9 11" xfId="18399" xr:uid="{D4D04391-580F-4E59-98F4-3D86EA5FB4EE}"/>
    <cellStyle name="Comma 3 2 3 9 2" xfId="3065" xr:uid="{CA56EBDA-0A47-4293-9417-9D473B27CA89}"/>
    <cellStyle name="Comma 3 2 3 9 2 2" xfId="17665" xr:uid="{2B02ED10-2892-41B5-9D39-6D5257A942F5}"/>
    <cellStyle name="Comma 3 2 3 9 2 2 2" xfId="54173" xr:uid="{5C930C47-6175-4556-BF07-5FDB90E61C76}"/>
    <cellStyle name="Comma 3 2 3 9 2 2 3" xfId="35919" xr:uid="{537E396A-455C-4DC0-8D39-AEDB49CC1674}"/>
    <cellStyle name="Comma 3 2 3 9 2 3" xfId="14015" xr:uid="{1BFB5BC4-1D8A-401B-AFC9-78B1E99C5333}"/>
    <cellStyle name="Comma 3 2 3 9 2 3 2" xfId="50523" xr:uid="{B7AD30DB-1631-4E10-97FD-38B210BB83F8}"/>
    <cellStyle name="Comma 3 2 3 9 2 3 3" xfId="32269" xr:uid="{DCAE649B-8A96-462A-8671-79A91D9A4237}"/>
    <cellStyle name="Comma 3 2 3 9 2 4" xfId="10365" xr:uid="{0197D6AF-30AA-4486-97E4-9E366D5EBA9C}"/>
    <cellStyle name="Comma 3 2 3 9 2 4 2" xfId="46873" xr:uid="{97EF8F11-21B3-4B82-95F9-D49BA834A9CE}"/>
    <cellStyle name="Comma 3 2 3 9 2 4 3" xfId="28619" xr:uid="{3BD1B1EA-98CD-451C-B60D-4191A0A14B7E}"/>
    <cellStyle name="Comma 3 2 3 9 2 5" xfId="6715" xr:uid="{6A013D25-A36B-4FFD-8AF1-8C97A50EEFEA}"/>
    <cellStyle name="Comma 3 2 3 9 2 5 2" xfId="43223" xr:uid="{EE826EDC-D448-4BDC-8E2A-9FB1DCFB861A}"/>
    <cellStyle name="Comma 3 2 3 9 2 5 3" xfId="24969" xr:uid="{A2B257AB-3EB0-4382-8A67-A94177B89D66}"/>
    <cellStyle name="Comma 3 2 3 9 2 6" xfId="39573" xr:uid="{111030EF-904C-4756-B39B-B762665DC2EC}"/>
    <cellStyle name="Comma 3 2 3 9 2 7" xfId="21319" xr:uid="{D379A0D4-B204-4961-8597-B64D74198C1C}"/>
    <cellStyle name="Comma 3 2 3 9 3" xfId="2335" xr:uid="{9BCE729D-FB91-4E14-8DAB-22DF2238B947}"/>
    <cellStyle name="Comma 3 2 3 9 3 2" xfId="16935" xr:uid="{918FE828-119D-490E-8BC0-2874CCC9A294}"/>
    <cellStyle name="Comma 3 2 3 9 3 2 2" xfId="53443" xr:uid="{ED86E29F-AFD1-4ECB-8E46-FDDE483DF5B6}"/>
    <cellStyle name="Comma 3 2 3 9 3 2 3" xfId="35189" xr:uid="{C39FC8F2-A2AD-49A0-9575-1BD22914DF6F}"/>
    <cellStyle name="Comma 3 2 3 9 3 3" xfId="13285" xr:uid="{00CBD233-134C-41D4-B6E3-5DBE183D4AC6}"/>
    <cellStyle name="Comma 3 2 3 9 3 3 2" xfId="49793" xr:uid="{788C1755-BA94-409B-967F-8FD8BF7F7D4B}"/>
    <cellStyle name="Comma 3 2 3 9 3 3 3" xfId="31539" xr:uid="{E3C3A49E-2CE3-4C60-BAB2-E30ED8B4C0A5}"/>
    <cellStyle name="Comma 3 2 3 9 3 4" xfId="9635" xr:uid="{7D93E30F-0DE4-40D0-946B-7D748EDE2486}"/>
    <cellStyle name="Comma 3 2 3 9 3 4 2" xfId="46143" xr:uid="{5B205E5E-301E-4837-B733-2CB1366A4FB1}"/>
    <cellStyle name="Comma 3 2 3 9 3 4 3" xfId="27889" xr:uid="{D8169459-FDDF-4703-9CFC-FBE66D7660E0}"/>
    <cellStyle name="Comma 3 2 3 9 3 5" xfId="5985" xr:uid="{CAC3A433-94AF-4204-942C-23024DFD8C8C}"/>
    <cellStyle name="Comma 3 2 3 9 3 5 2" xfId="42493" xr:uid="{1DF81908-75D5-4B98-B22C-25616FE0AFC1}"/>
    <cellStyle name="Comma 3 2 3 9 3 5 3" xfId="24239" xr:uid="{FEA12863-EE11-4AF4-B438-950258FBF291}"/>
    <cellStyle name="Comma 3 2 3 9 3 6" xfId="38843" xr:uid="{839BA6E7-A192-4BD7-AC54-F6C74E518827}"/>
    <cellStyle name="Comma 3 2 3 9 3 7" xfId="20589" xr:uid="{8B3EE8E3-563D-43DF-B810-E058EBC83ACB}"/>
    <cellStyle name="Comma 3 2 3 9 4" xfId="1605" xr:uid="{5B66E4AC-09C8-4FFC-8C9A-C3C81895C8EC}"/>
    <cellStyle name="Comma 3 2 3 9 4 2" xfId="16205" xr:uid="{931AE3B3-CDBB-49AF-BCFA-6B1936C066D4}"/>
    <cellStyle name="Comma 3 2 3 9 4 2 2" xfId="52713" xr:uid="{4C483E08-04D5-4567-8E64-D5755C257079}"/>
    <cellStyle name="Comma 3 2 3 9 4 2 3" xfId="34459" xr:uid="{7868692B-1A30-4124-9BAA-3B87FECE261D}"/>
    <cellStyle name="Comma 3 2 3 9 4 3" xfId="12555" xr:uid="{C5E20189-DDE7-434A-BEEF-6ACF21B3860B}"/>
    <cellStyle name="Comma 3 2 3 9 4 3 2" xfId="49063" xr:uid="{37FBF4ED-867E-4919-A5F9-B654B4AC2480}"/>
    <cellStyle name="Comma 3 2 3 9 4 3 3" xfId="30809" xr:uid="{40197700-8A66-40FB-861F-B93F6F904937}"/>
    <cellStyle name="Comma 3 2 3 9 4 4" xfId="8905" xr:uid="{CAE06821-D45C-4DC1-9BE4-D79FAC3C3F6C}"/>
    <cellStyle name="Comma 3 2 3 9 4 4 2" xfId="45413" xr:uid="{E497FC8E-3D39-4D33-AEE5-B25DDCAE1CCD}"/>
    <cellStyle name="Comma 3 2 3 9 4 4 3" xfId="27159" xr:uid="{9120E0FE-BE1B-4D7C-A206-03A88D82E876}"/>
    <cellStyle name="Comma 3 2 3 9 4 5" xfId="5255" xr:uid="{C86320B7-73A3-4657-B160-B1968FD3DF72}"/>
    <cellStyle name="Comma 3 2 3 9 4 5 2" xfId="41763" xr:uid="{CC199311-8718-4ACA-96DC-780A5FD63A0B}"/>
    <cellStyle name="Comma 3 2 3 9 4 5 3" xfId="23509" xr:uid="{F8898652-048D-415B-A746-094A467DA648}"/>
    <cellStyle name="Comma 3 2 3 9 4 6" xfId="38113" xr:uid="{EB2BCA0F-5D91-4A75-A8BB-D72A9198518A}"/>
    <cellStyle name="Comma 3 2 3 9 4 7" xfId="19859" xr:uid="{7EDF06BE-B3A9-40C1-AF48-CF4027A439A2}"/>
    <cellStyle name="Comma 3 2 3 9 5" xfId="875" xr:uid="{D492018A-55AF-4BEA-A0C7-5AE800F1EBBD}"/>
    <cellStyle name="Comma 3 2 3 9 5 2" xfId="15475" xr:uid="{EEAEC712-58FD-45EF-A4A2-42DA56771DDB}"/>
    <cellStyle name="Comma 3 2 3 9 5 2 2" xfId="51983" xr:uid="{8411065C-3D08-405C-9F5E-7DCD73928B18}"/>
    <cellStyle name="Comma 3 2 3 9 5 2 3" xfId="33729" xr:uid="{0FCC7C33-CDAD-4B08-A399-84D84EF536B6}"/>
    <cellStyle name="Comma 3 2 3 9 5 3" xfId="11825" xr:uid="{0E1CA05F-AAF6-433E-9F25-DD1EAA7DBC93}"/>
    <cellStyle name="Comma 3 2 3 9 5 3 2" xfId="48333" xr:uid="{214ADA3A-F1A5-4E21-95DE-287D3459842C}"/>
    <cellStyle name="Comma 3 2 3 9 5 3 3" xfId="30079" xr:uid="{86FE925B-EDB5-491B-A6D7-778DAEB53BDC}"/>
    <cellStyle name="Comma 3 2 3 9 5 4" xfId="8175" xr:uid="{6AAA416D-3A98-461E-85F8-4B7D257E1073}"/>
    <cellStyle name="Comma 3 2 3 9 5 4 2" xfId="44683" xr:uid="{B98C11E1-6516-49D4-B78A-BE6596F13F20}"/>
    <cellStyle name="Comma 3 2 3 9 5 4 3" xfId="26429" xr:uid="{DD96D481-2572-4E34-A9A8-6244C56DD8B3}"/>
    <cellStyle name="Comma 3 2 3 9 5 5" xfId="4525" xr:uid="{7CAABAF4-AEB0-4710-9742-94263A152401}"/>
    <cellStyle name="Comma 3 2 3 9 5 5 2" xfId="41033" xr:uid="{0A1313E2-4C26-45D2-984C-FC2527D161C9}"/>
    <cellStyle name="Comma 3 2 3 9 5 5 3" xfId="22779" xr:uid="{0E3A88F0-80AC-4113-8E12-2AB22FFCCE28}"/>
    <cellStyle name="Comma 3 2 3 9 5 6" xfId="37383" xr:uid="{0ADE167B-1324-4CDB-9D3B-725E7B4FD947}"/>
    <cellStyle name="Comma 3 2 3 9 5 7" xfId="19129" xr:uid="{BF27A841-B88D-4259-93B3-ABE549C49618}"/>
    <cellStyle name="Comma 3 2 3 9 6" xfId="14745" xr:uid="{7C5A4CD9-665A-4841-8BB5-0E0AA607E407}"/>
    <cellStyle name="Comma 3 2 3 9 6 2" xfId="51253" xr:uid="{0631EFCE-98E0-45CF-B762-8718084A5105}"/>
    <cellStyle name="Comma 3 2 3 9 6 3" xfId="32999" xr:uid="{32904B2F-55DC-43A8-AD60-A668F3FD8572}"/>
    <cellStyle name="Comma 3 2 3 9 7" xfId="11095" xr:uid="{B2769FF2-643C-4C95-8F40-99F067D68E4E}"/>
    <cellStyle name="Comma 3 2 3 9 7 2" xfId="47603" xr:uid="{82C6A1EF-1EC8-4DEA-83E0-0E42AD263E5B}"/>
    <cellStyle name="Comma 3 2 3 9 7 3" xfId="29349" xr:uid="{D94BDA2F-AF6A-499A-8C40-D81E21240F22}"/>
    <cellStyle name="Comma 3 2 3 9 8" xfId="7445" xr:uid="{83A5A5AA-7C17-406A-A83B-2DE310634707}"/>
    <cellStyle name="Comma 3 2 3 9 8 2" xfId="43953" xr:uid="{490C6819-6FAF-4BB1-8945-362515C612D3}"/>
    <cellStyle name="Comma 3 2 3 9 8 3" xfId="25699" xr:uid="{3F34CBCF-A17B-4A47-9CFB-84DA1508ACD4}"/>
    <cellStyle name="Comma 3 2 3 9 9" xfId="3795" xr:uid="{299F0C02-EFF2-435A-AF1A-53647C0195DD}"/>
    <cellStyle name="Comma 3 2 3 9 9 2" xfId="40303" xr:uid="{00303C1A-E09D-4988-8DC6-4042A559204A}"/>
    <cellStyle name="Comma 3 2 3 9 9 3" xfId="22049" xr:uid="{41168740-9252-43CC-9B2A-75644689992F}"/>
    <cellStyle name="Comma 3 2 4" xfId="89" xr:uid="{38ADCBAA-0867-488A-BC4F-13FDB2442118}"/>
    <cellStyle name="Comma 3 2 4 10" xfId="1549" xr:uid="{1A445A8F-CED3-485E-82EA-A010D13A98EB}"/>
    <cellStyle name="Comma 3 2 4 10 2" xfId="16149" xr:uid="{7FB361CB-B894-4A42-B469-3E3F5DD1D82C}"/>
    <cellStyle name="Comma 3 2 4 10 2 2" xfId="52657" xr:uid="{58497324-D3FC-44A5-836D-98C99E7ECC7D}"/>
    <cellStyle name="Comma 3 2 4 10 2 3" xfId="34403" xr:uid="{BCE3DE60-B6EB-4E3B-ACB3-1DF0F2E3096B}"/>
    <cellStyle name="Comma 3 2 4 10 3" xfId="12499" xr:uid="{1B464AD1-974C-46F3-845A-5DC6F2B1036D}"/>
    <cellStyle name="Comma 3 2 4 10 3 2" xfId="49007" xr:uid="{FCC6D035-B8D1-4A0D-B2CE-3AC6176F6BEF}"/>
    <cellStyle name="Comma 3 2 4 10 3 3" xfId="30753" xr:uid="{B4C6F6C9-B2C1-4FF7-B6A1-94D57EFE3686}"/>
    <cellStyle name="Comma 3 2 4 10 4" xfId="8849" xr:uid="{904AE109-8778-4CC7-B3A8-D3B333CD1166}"/>
    <cellStyle name="Comma 3 2 4 10 4 2" xfId="45357" xr:uid="{5FD98155-8728-4546-976C-15E40A65F4A6}"/>
    <cellStyle name="Comma 3 2 4 10 4 3" xfId="27103" xr:uid="{7B358233-DC4B-4EC8-B814-E3EF78C10485}"/>
    <cellStyle name="Comma 3 2 4 10 5" xfId="5199" xr:uid="{956348F7-64A7-45C2-A8FF-90A5E25090A4}"/>
    <cellStyle name="Comma 3 2 4 10 5 2" xfId="41707" xr:uid="{1148567E-3072-483B-9A90-181632F6AA28}"/>
    <cellStyle name="Comma 3 2 4 10 5 3" xfId="23453" xr:uid="{6626E4E4-F4BD-4693-A5F1-76C456B75EC3}"/>
    <cellStyle name="Comma 3 2 4 10 6" xfId="38057" xr:uid="{BA52A53F-A519-41B6-9A1B-CCFD9A5FCDF9}"/>
    <cellStyle name="Comma 3 2 4 10 7" xfId="19803" xr:uid="{E6BDF0B7-C82D-4B3E-8C39-4D16008F5EA1}"/>
    <cellStyle name="Comma 3 2 4 11" xfId="819" xr:uid="{5CBC3484-4EAF-4C6A-931C-04C97F766614}"/>
    <cellStyle name="Comma 3 2 4 11 2" xfId="15419" xr:uid="{7ED9EC3A-6504-4B80-B4C6-6F2C384ED958}"/>
    <cellStyle name="Comma 3 2 4 11 2 2" xfId="51927" xr:uid="{B5497DB4-06BA-4C35-9C92-56BF4F026E28}"/>
    <cellStyle name="Comma 3 2 4 11 2 3" xfId="33673" xr:uid="{814121D5-F6BC-4FD6-93EC-EB0EB3B5DB7F}"/>
    <cellStyle name="Comma 3 2 4 11 3" xfId="11769" xr:uid="{E470FD55-6D0A-4331-AAFA-5391993C380E}"/>
    <cellStyle name="Comma 3 2 4 11 3 2" xfId="48277" xr:uid="{17877D14-0975-4D00-A2E3-5541DAA8BDA5}"/>
    <cellStyle name="Comma 3 2 4 11 3 3" xfId="30023" xr:uid="{88273C50-E640-402E-99D9-AAE240194ADC}"/>
    <cellStyle name="Comma 3 2 4 11 4" xfId="8119" xr:uid="{88F2EB35-489F-4403-9DC2-587462C57D36}"/>
    <cellStyle name="Comma 3 2 4 11 4 2" xfId="44627" xr:uid="{F75E0691-D241-4B9D-92D9-0C174560B212}"/>
    <cellStyle name="Comma 3 2 4 11 4 3" xfId="26373" xr:uid="{9D3594B7-C4FC-42AA-A6BF-B142BFFF8016}"/>
    <cellStyle name="Comma 3 2 4 11 5" xfId="4469" xr:uid="{1B28A6DE-D169-4D30-BDB2-85B437F638EA}"/>
    <cellStyle name="Comma 3 2 4 11 5 2" xfId="40977" xr:uid="{2CB0F0C2-40E8-4190-A3D5-44248FEA62B9}"/>
    <cellStyle name="Comma 3 2 4 11 5 3" xfId="22723" xr:uid="{48475D4E-7A07-4254-A1C2-9ACD9BDA49D7}"/>
    <cellStyle name="Comma 3 2 4 11 6" xfId="37327" xr:uid="{F6E29F32-442E-4C24-A67B-FBD14E2B2826}"/>
    <cellStyle name="Comma 3 2 4 11 7" xfId="19073" xr:uid="{72DBF0F3-4361-4DA2-850F-EC2C9E8F2FC2}"/>
    <cellStyle name="Comma 3 2 4 12" xfId="14689" xr:uid="{2C83AD24-BA93-47E7-9C39-27F73E9E2C76}"/>
    <cellStyle name="Comma 3 2 4 12 2" xfId="51197" xr:uid="{6086D895-4611-4824-BFD3-ED0D730D09E0}"/>
    <cellStyle name="Comma 3 2 4 12 3" xfId="32943" xr:uid="{C6769EBE-2A27-4620-B36D-07F576EAFBD5}"/>
    <cellStyle name="Comma 3 2 4 13" xfId="11039" xr:uid="{DDBA4C30-FA75-4F11-A265-80F0B8C2DA28}"/>
    <cellStyle name="Comma 3 2 4 13 2" xfId="47547" xr:uid="{01707FC7-5B29-48BA-9F6A-616BC66B52A6}"/>
    <cellStyle name="Comma 3 2 4 13 3" xfId="29293" xr:uid="{1413DF6F-F72F-4EC2-B5F2-4DA873B48D24}"/>
    <cellStyle name="Comma 3 2 4 14" xfId="7389" xr:uid="{F733F702-E86A-430C-89BB-3876AFE2991F}"/>
    <cellStyle name="Comma 3 2 4 14 2" xfId="43897" xr:uid="{38E6093B-7E94-4349-A4C9-C6EDAEE0D423}"/>
    <cellStyle name="Comma 3 2 4 14 3" xfId="25643" xr:uid="{B7F30C92-E53C-48B8-95C2-4D6448772FB6}"/>
    <cellStyle name="Comma 3 2 4 15" xfId="3739" xr:uid="{69134253-8807-4FC8-BCE1-F38AD4D27B7B}"/>
    <cellStyle name="Comma 3 2 4 15 2" xfId="40247" xr:uid="{FFC7DFD8-3F58-4ECF-A3AB-A78AA9976B94}"/>
    <cellStyle name="Comma 3 2 4 15 3" xfId="21993" xr:uid="{735EC81B-965D-4FFC-8635-B0C638AEB06F}"/>
    <cellStyle name="Comma 3 2 4 16" xfId="36597" xr:uid="{A8C2BFCD-8581-4700-8F6A-7DF5F07C1704}"/>
    <cellStyle name="Comma 3 2 4 17" xfId="18343" xr:uid="{30FC1D93-1014-4313-8CAE-65120E3AE0AA}"/>
    <cellStyle name="Comma 3 2 4 2" xfId="713" xr:uid="{71617481-6E45-44C6-836F-BD50FE59D9D5}"/>
    <cellStyle name="Comma 3 2 4 2 10" xfId="37221" xr:uid="{96402AB4-1289-4435-8347-807D289D2FFB}"/>
    <cellStyle name="Comma 3 2 4 2 11" xfId="18967" xr:uid="{EBB75C41-6DD9-4779-95C1-FCCC1E4968A9}"/>
    <cellStyle name="Comma 3 2 4 2 2" xfId="3633" xr:uid="{BCEF7CB3-C0B9-431C-AB0B-C5EABDF3E837}"/>
    <cellStyle name="Comma 3 2 4 2 2 2" xfId="18233" xr:uid="{BF30A422-AD3E-4783-A5B4-CE308C79F8B6}"/>
    <cellStyle name="Comma 3 2 4 2 2 2 2" xfId="54741" xr:uid="{419941A7-485B-452F-A195-B94C5D9755D8}"/>
    <cellStyle name="Comma 3 2 4 2 2 2 3" xfId="36487" xr:uid="{7D6E6C4B-F597-4E89-B951-62329948ABAE}"/>
    <cellStyle name="Comma 3 2 4 2 2 3" xfId="14583" xr:uid="{4C0A569E-E4F3-4FE9-A574-EFF4E38F5215}"/>
    <cellStyle name="Comma 3 2 4 2 2 3 2" xfId="51091" xr:uid="{9DAD3309-3B85-46B0-A6F0-79FDCF1E07F4}"/>
    <cellStyle name="Comma 3 2 4 2 2 3 3" xfId="32837" xr:uid="{235DA3DE-182E-43FC-ADBC-12009FCB16A9}"/>
    <cellStyle name="Comma 3 2 4 2 2 4" xfId="10933" xr:uid="{0A14A71B-5D8A-4C0D-B128-96F2AD33EEA0}"/>
    <cellStyle name="Comma 3 2 4 2 2 4 2" xfId="47441" xr:uid="{83CA4088-5FCA-40CD-A7A6-B15A922B0090}"/>
    <cellStyle name="Comma 3 2 4 2 2 4 3" xfId="29187" xr:uid="{04258401-776B-48B0-B7CC-02B83710B6DD}"/>
    <cellStyle name="Comma 3 2 4 2 2 5" xfId="7283" xr:uid="{A1824257-EB0F-489C-81BF-B6BB31D3A123}"/>
    <cellStyle name="Comma 3 2 4 2 2 5 2" xfId="43791" xr:uid="{F03A45AF-9AB1-48B6-8576-23604314D79A}"/>
    <cellStyle name="Comma 3 2 4 2 2 5 3" xfId="25537" xr:uid="{4698B326-1651-40E1-AAA3-2980FD95DE9B}"/>
    <cellStyle name="Comma 3 2 4 2 2 6" xfId="40141" xr:uid="{6DAFEC84-A324-436B-AE7D-64B593AB349C}"/>
    <cellStyle name="Comma 3 2 4 2 2 7" xfId="21887" xr:uid="{94F2BBB5-9ED0-4FD9-B0A8-429D458B8870}"/>
    <cellStyle name="Comma 3 2 4 2 3" xfId="2903" xr:uid="{A832C035-FC02-4501-8D0E-01B8AFF32C40}"/>
    <cellStyle name="Comma 3 2 4 2 3 2" xfId="17503" xr:uid="{FE9868DD-8CD1-4111-83C4-F57F51D47760}"/>
    <cellStyle name="Comma 3 2 4 2 3 2 2" xfId="54011" xr:uid="{4A9E0152-CA3C-4652-954A-F1EA6D684DD2}"/>
    <cellStyle name="Comma 3 2 4 2 3 2 3" xfId="35757" xr:uid="{4D5501E2-146D-4526-A7D7-250BFCBEA97F}"/>
    <cellStyle name="Comma 3 2 4 2 3 3" xfId="13853" xr:uid="{3A8BCD90-F466-4E4C-ADEE-B44BC2B1F310}"/>
    <cellStyle name="Comma 3 2 4 2 3 3 2" xfId="50361" xr:uid="{159FD6B3-9D21-4511-BFE1-F8DCF26B1B47}"/>
    <cellStyle name="Comma 3 2 4 2 3 3 3" xfId="32107" xr:uid="{4183531F-19AD-4BB7-95CD-410B48457A94}"/>
    <cellStyle name="Comma 3 2 4 2 3 4" xfId="10203" xr:uid="{BF1ABA20-9B53-41C6-A0C6-6222571CAE63}"/>
    <cellStyle name="Comma 3 2 4 2 3 4 2" xfId="46711" xr:uid="{1849FDF7-6A16-4B32-A9F4-B33A380624E3}"/>
    <cellStyle name="Comma 3 2 4 2 3 4 3" xfId="28457" xr:uid="{F2EB3937-6076-40CC-8CDC-E13D71219F5B}"/>
    <cellStyle name="Comma 3 2 4 2 3 5" xfId="6553" xr:uid="{1A12C78B-1FC7-44D7-857B-00715957C688}"/>
    <cellStyle name="Comma 3 2 4 2 3 5 2" xfId="43061" xr:uid="{BCBD3263-3E39-4033-96C9-5CC56DF3A3BD}"/>
    <cellStyle name="Comma 3 2 4 2 3 5 3" xfId="24807" xr:uid="{369E8EF5-D656-475A-88C1-D61267F277E4}"/>
    <cellStyle name="Comma 3 2 4 2 3 6" xfId="39411" xr:uid="{81360BE6-F549-4694-87F7-3FAD81824501}"/>
    <cellStyle name="Comma 3 2 4 2 3 7" xfId="21157" xr:uid="{86E279DA-E3A5-4B70-BAF6-0AFEF7A86752}"/>
    <cellStyle name="Comma 3 2 4 2 4" xfId="2173" xr:uid="{3F3C7A0D-C909-46D8-B6B8-BC11A88BE4A3}"/>
    <cellStyle name="Comma 3 2 4 2 4 2" xfId="16773" xr:uid="{B1497F84-27CA-41A2-8564-A7A1889D6EBC}"/>
    <cellStyle name="Comma 3 2 4 2 4 2 2" xfId="53281" xr:uid="{FC6A7088-C4FA-4122-A3EF-C64C2C123ECF}"/>
    <cellStyle name="Comma 3 2 4 2 4 2 3" xfId="35027" xr:uid="{813EC23B-5093-4D78-BA3E-757478FB2266}"/>
    <cellStyle name="Comma 3 2 4 2 4 3" xfId="13123" xr:uid="{7FA6A93B-739F-494E-96BE-96D34AB9D78C}"/>
    <cellStyle name="Comma 3 2 4 2 4 3 2" xfId="49631" xr:uid="{E09373E6-4E2E-4AAC-AB10-8CFA337AA465}"/>
    <cellStyle name="Comma 3 2 4 2 4 3 3" xfId="31377" xr:uid="{D47FC2C5-E6BC-4BD6-AFCF-225D38880144}"/>
    <cellStyle name="Comma 3 2 4 2 4 4" xfId="9473" xr:uid="{A8588D77-341C-4477-8D02-6352A457ABFB}"/>
    <cellStyle name="Comma 3 2 4 2 4 4 2" xfId="45981" xr:uid="{5818F336-A65C-4894-AF4E-2C9FA1779670}"/>
    <cellStyle name="Comma 3 2 4 2 4 4 3" xfId="27727" xr:uid="{08F1CCD4-0A77-445B-A4EF-B0A8011B715C}"/>
    <cellStyle name="Comma 3 2 4 2 4 5" xfId="5823" xr:uid="{79CEB705-DDFF-4766-BBE1-39A1512436E6}"/>
    <cellStyle name="Comma 3 2 4 2 4 5 2" xfId="42331" xr:uid="{9EA4F7CE-3ACE-4DEC-95D9-DD9568499E92}"/>
    <cellStyle name="Comma 3 2 4 2 4 5 3" xfId="24077" xr:uid="{514D5BC1-03F0-4D04-94FE-C20DC9CB19E0}"/>
    <cellStyle name="Comma 3 2 4 2 4 6" xfId="38681" xr:uid="{76538301-B77B-470E-9051-9F5818ACF911}"/>
    <cellStyle name="Comma 3 2 4 2 4 7" xfId="20427" xr:uid="{82258714-8835-4007-9547-59362FB07914}"/>
    <cellStyle name="Comma 3 2 4 2 5" xfId="1443" xr:uid="{5D642D37-4ADA-4D5C-8CA7-C7D09E8FD9BF}"/>
    <cellStyle name="Comma 3 2 4 2 5 2" xfId="16043" xr:uid="{60C813AE-4F28-4B21-A94C-2C9F01D3A206}"/>
    <cellStyle name="Comma 3 2 4 2 5 2 2" xfId="52551" xr:uid="{9DB69602-FC48-4787-806E-590EA66FBBCD}"/>
    <cellStyle name="Comma 3 2 4 2 5 2 3" xfId="34297" xr:uid="{E5316F61-BFDC-4205-9C1B-09256295A5DE}"/>
    <cellStyle name="Comma 3 2 4 2 5 3" xfId="12393" xr:uid="{39E03C83-77CE-4B38-864F-4387FF7F53EA}"/>
    <cellStyle name="Comma 3 2 4 2 5 3 2" xfId="48901" xr:uid="{DA517C74-21E2-45B4-BF90-99E2E90A3A73}"/>
    <cellStyle name="Comma 3 2 4 2 5 3 3" xfId="30647" xr:uid="{68DEAA2F-7CCC-49C6-9EBF-1B659249D577}"/>
    <cellStyle name="Comma 3 2 4 2 5 4" xfId="8743" xr:uid="{4E4D4901-317D-476B-867D-95752980574F}"/>
    <cellStyle name="Comma 3 2 4 2 5 4 2" xfId="45251" xr:uid="{2E1A28B1-60D2-45DF-8C5E-B6AC4D2CB335}"/>
    <cellStyle name="Comma 3 2 4 2 5 4 3" xfId="26997" xr:uid="{36F34FCA-E5C5-4399-8E73-D9B73C67E51D}"/>
    <cellStyle name="Comma 3 2 4 2 5 5" xfId="5093" xr:uid="{A728D664-E53D-4BFB-AF69-A19C1C165CBD}"/>
    <cellStyle name="Comma 3 2 4 2 5 5 2" xfId="41601" xr:uid="{4C4E5853-AD08-49A0-9099-990B34413C90}"/>
    <cellStyle name="Comma 3 2 4 2 5 5 3" xfId="23347" xr:uid="{9E2842B2-FB83-443B-816C-B480F01CC247}"/>
    <cellStyle name="Comma 3 2 4 2 5 6" xfId="37951" xr:uid="{31525807-0069-42F2-8132-40A230938DC7}"/>
    <cellStyle name="Comma 3 2 4 2 5 7" xfId="19697" xr:uid="{26092442-5A04-4B8D-9FA4-16C0EBF11276}"/>
    <cellStyle name="Comma 3 2 4 2 6" xfId="15313" xr:uid="{3566053B-086F-4725-8690-2225A72EC49B}"/>
    <cellStyle name="Comma 3 2 4 2 6 2" xfId="51821" xr:uid="{C828440A-BEAD-46D7-8504-E84BD7C087C0}"/>
    <cellStyle name="Comma 3 2 4 2 6 3" xfId="33567" xr:uid="{DB9746CE-2EE6-4626-9942-D06F1F248CB3}"/>
    <cellStyle name="Comma 3 2 4 2 7" xfId="11663" xr:uid="{436C7D3C-BD25-4CA3-9FE4-D772B1534560}"/>
    <cellStyle name="Comma 3 2 4 2 7 2" xfId="48171" xr:uid="{C5D1BB01-7719-4803-A278-30A265CD3ED1}"/>
    <cellStyle name="Comma 3 2 4 2 7 3" xfId="29917" xr:uid="{0E61C9E9-C650-4384-8F47-8E422F8DAA7F}"/>
    <cellStyle name="Comma 3 2 4 2 8" xfId="8013" xr:uid="{3D5CFBD2-0DF7-4A18-BB3B-4FD37EC30945}"/>
    <cellStyle name="Comma 3 2 4 2 8 2" xfId="44521" xr:uid="{08EEB5B6-7FF1-4D16-A3A8-D3E5B7F80CD0}"/>
    <cellStyle name="Comma 3 2 4 2 8 3" xfId="26267" xr:uid="{4F002859-146F-43B7-A987-27BAC8479242}"/>
    <cellStyle name="Comma 3 2 4 2 9" xfId="4363" xr:uid="{53D1447D-CCDC-4368-9FC2-1A373E6ADBF7}"/>
    <cellStyle name="Comma 3 2 4 2 9 2" xfId="40871" xr:uid="{B73D363C-FB81-42C5-AF1D-A3A3FB35B352}"/>
    <cellStyle name="Comma 3 2 4 2 9 3" xfId="22617" xr:uid="{0ECDF81C-A5FD-41E8-95D5-9C8188A44B22}"/>
    <cellStyle name="Comma 3 2 4 3" xfId="609" xr:uid="{931F5C6D-49A8-45CD-8E69-35A9E2DD83B9}"/>
    <cellStyle name="Comma 3 2 4 3 10" xfId="37117" xr:uid="{BFA19D57-09FA-47B2-AE72-538F3A0334B9}"/>
    <cellStyle name="Comma 3 2 4 3 11" xfId="18863" xr:uid="{EF19CE76-F3C9-43AA-8168-4DCE740B1A7D}"/>
    <cellStyle name="Comma 3 2 4 3 2" xfId="3529" xr:uid="{114AF972-66B8-4013-9395-1DDDA996C307}"/>
    <cellStyle name="Comma 3 2 4 3 2 2" xfId="18129" xr:uid="{4E1FFF73-60F2-4CFA-B6D5-536D86DB5DD6}"/>
    <cellStyle name="Comma 3 2 4 3 2 2 2" xfId="54637" xr:uid="{3961CE87-37FB-48BD-BAAB-C90A67E1AF00}"/>
    <cellStyle name="Comma 3 2 4 3 2 2 3" xfId="36383" xr:uid="{DC90FDB2-D24E-4FFB-BA14-D34EA5F77D9F}"/>
    <cellStyle name="Comma 3 2 4 3 2 3" xfId="14479" xr:uid="{D01B32C3-C71A-4045-A385-6F58D82E2A28}"/>
    <cellStyle name="Comma 3 2 4 3 2 3 2" xfId="50987" xr:uid="{76EA748D-3132-4BED-B276-89F6FC9BBCF2}"/>
    <cellStyle name="Comma 3 2 4 3 2 3 3" xfId="32733" xr:uid="{8F2B97FF-D70B-4A06-BA07-6E783B438546}"/>
    <cellStyle name="Comma 3 2 4 3 2 4" xfId="10829" xr:uid="{80DB1345-811C-4126-B4BC-1492CE01419D}"/>
    <cellStyle name="Comma 3 2 4 3 2 4 2" xfId="47337" xr:uid="{D442CC7B-AD97-4C8B-A003-234F4D9BE328}"/>
    <cellStyle name="Comma 3 2 4 3 2 4 3" xfId="29083" xr:uid="{4D2B2BA5-5BD6-4337-93CF-94CA5D4C96C0}"/>
    <cellStyle name="Comma 3 2 4 3 2 5" xfId="7179" xr:uid="{D92AB17F-DD4B-45B7-B2B2-BD821A06C7E5}"/>
    <cellStyle name="Comma 3 2 4 3 2 5 2" xfId="43687" xr:uid="{8D4E3469-57AC-4F3F-849B-35BEBBD72A16}"/>
    <cellStyle name="Comma 3 2 4 3 2 5 3" xfId="25433" xr:uid="{634BDD33-3350-43FE-9A87-FBB14BB68C94}"/>
    <cellStyle name="Comma 3 2 4 3 2 6" xfId="40037" xr:uid="{346F6D1F-8787-4598-A3C9-E2270E7FB6D9}"/>
    <cellStyle name="Comma 3 2 4 3 2 7" xfId="21783" xr:uid="{211C17E5-54FA-4162-8328-4406677AD431}"/>
    <cellStyle name="Comma 3 2 4 3 3" xfId="2799" xr:uid="{236F9B84-3D77-49BC-91E9-9529ED676D27}"/>
    <cellStyle name="Comma 3 2 4 3 3 2" xfId="17399" xr:uid="{287396CC-9D74-4250-8533-5A576135010E}"/>
    <cellStyle name="Comma 3 2 4 3 3 2 2" xfId="53907" xr:uid="{4CEEE4DB-120C-48B8-A39D-9EC81A8971A9}"/>
    <cellStyle name="Comma 3 2 4 3 3 2 3" xfId="35653" xr:uid="{FCC6C5E5-D2F9-4EA7-918A-8DE21319944D}"/>
    <cellStyle name="Comma 3 2 4 3 3 3" xfId="13749" xr:uid="{317D4715-86B7-4093-9E21-11480B8C1F20}"/>
    <cellStyle name="Comma 3 2 4 3 3 3 2" xfId="50257" xr:uid="{67B5FB15-A43B-46CD-A534-878DB5EEB6AB}"/>
    <cellStyle name="Comma 3 2 4 3 3 3 3" xfId="32003" xr:uid="{7DE23933-33FC-4AD1-887E-D843A00E2650}"/>
    <cellStyle name="Comma 3 2 4 3 3 4" xfId="10099" xr:uid="{2E446C3B-4731-4FBB-A617-850BD988866B}"/>
    <cellStyle name="Comma 3 2 4 3 3 4 2" xfId="46607" xr:uid="{969BDFDA-31BC-4C04-9818-389FE9989184}"/>
    <cellStyle name="Comma 3 2 4 3 3 4 3" xfId="28353" xr:uid="{1C9C485B-CB0E-4AF5-97AC-8A8D094CF7E6}"/>
    <cellStyle name="Comma 3 2 4 3 3 5" xfId="6449" xr:uid="{653F751E-CC2F-47B8-B4D0-A7CF5A482909}"/>
    <cellStyle name="Comma 3 2 4 3 3 5 2" xfId="42957" xr:uid="{67D0EB83-2B46-4C5B-B685-3C49D7B1FA12}"/>
    <cellStyle name="Comma 3 2 4 3 3 5 3" xfId="24703" xr:uid="{098C7960-371A-44C8-8252-991E9FC11F30}"/>
    <cellStyle name="Comma 3 2 4 3 3 6" xfId="39307" xr:uid="{DFE14C73-CAC5-4327-A54D-85F826432464}"/>
    <cellStyle name="Comma 3 2 4 3 3 7" xfId="21053" xr:uid="{C699E7D4-420D-4B1A-9B77-2EEBF92E5489}"/>
    <cellStyle name="Comma 3 2 4 3 4" xfId="2069" xr:uid="{5896C2F3-24AB-4917-ABD3-04679FAB1365}"/>
    <cellStyle name="Comma 3 2 4 3 4 2" xfId="16669" xr:uid="{27394BAC-0B7B-48CA-9846-D9481EC7EBED}"/>
    <cellStyle name="Comma 3 2 4 3 4 2 2" xfId="53177" xr:uid="{977BE50B-57D4-4719-BB08-3EFD1A5784FC}"/>
    <cellStyle name="Comma 3 2 4 3 4 2 3" xfId="34923" xr:uid="{6A968EA2-CF26-4AAA-BBD0-1C567BD2CC03}"/>
    <cellStyle name="Comma 3 2 4 3 4 3" xfId="13019" xr:uid="{0B9C3FD9-522B-4046-A5DC-9236667EF676}"/>
    <cellStyle name="Comma 3 2 4 3 4 3 2" xfId="49527" xr:uid="{FCA9562A-EAC2-41BD-BBB8-62CF8011327F}"/>
    <cellStyle name="Comma 3 2 4 3 4 3 3" xfId="31273" xr:uid="{4C7A5A9F-AE1D-4003-9B92-D0A950A8CCAA}"/>
    <cellStyle name="Comma 3 2 4 3 4 4" xfId="9369" xr:uid="{8784A10A-4B5A-4EBC-A7DD-3DE788CE99CF}"/>
    <cellStyle name="Comma 3 2 4 3 4 4 2" xfId="45877" xr:uid="{475AC16C-BC0A-4842-8F48-43C4641F9FAF}"/>
    <cellStyle name="Comma 3 2 4 3 4 4 3" xfId="27623" xr:uid="{DC4D904C-0CC6-4375-9944-421C803C5618}"/>
    <cellStyle name="Comma 3 2 4 3 4 5" xfId="5719" xr:uid="{A55DB4A8-EC29-4400-8076-5B9FB8150B07}"/>
    <cellStyle name="Comma 3 2 4 3 4 5 2" xfId="42227" xr:uid="{509C0025-4725-4E6C-B637-DDDDAB5D18DF}"/>
    <cellStyle name="Comma 3 2 4 3 4 5 3" xfId="23973" xr:uid="{06B20ED7-D34D-4304-BCEE-2F4365B870B9}"/>
    <cellStyle name="Comma 3 2 4 3 4 6" xfId="38577" xr:uid="{7A22BB6C-D9B3-4ACB-9620-022B7D4A1AC1}"/>
    <cellStyle name="Comma 3 2 4 3 4 7" xfId="20323" xr:uid="{3FAE7C43-500A-49E4-83EE-7CFC2C17A82C}"/>
    <cellStyle name="Comma 3 2 4 3 5" xfId="1339" xr:uid="{AC6DEB0F-7468-452F-81AD-10BE1B210693}"/>
    <cellStyle name="Comma 3 2 4 3 5 2" xfId="15939" xr:uid="{FAE28472-D19B-4CC3-A4F8-5A140ADDC6FC}"/>
    <cellStyle name="Comma 3 2 4 3 5 2 2" xfId="52447" xr:uid="{8972F95C-8F5F-44B1-850E-880ED3D200B5}"/>
    <cellStyle name="Comma 3 2 4 3 5 2 3" xfId="34193" xr:uid="{C19C5767-1280-4BB2-9921-1425C068BABD}"/>
    <cellStyle name="Comma 3 2 4 3 5 3" xfId="12289" xr:uid="{CE650299-642F-4C2F-AA77-E222AEDB5484}"/>
    <cellStyle name="Comma 3 2 4 3 5 3 2" xfId="48797" xr:uid="{F43F2684-CD38-442B-AB0F-95ABF61ED291}"/>
    <cellStyle name="Comma 3 2 4 3 5 3 3" xfId="30543" xr:uid="{D99BAA2F-8C9F-43DB-8C33-321E8329A817}"/>
    <cellStyle name="Comma 3 2 4 3 5 4" xfId="8639" xr:uid="{A0BE9B37-038F-42EA-B7F1-767EFAE37070}"/>
    <cellStyle name="Comma 3 2 4 3 5 4 2" xfId="45147" xr:uid="{0E32F31C-68FE-4441-8BC8-C1F53F7A410A}"/>
    <cellStyle name="Comma 3 2 4 3 5 4 3" xfId="26893" xr:uid="{C863E884-A773-4F90-BC01-CCBA7C0F01AA}"/>
    <cellStyle name="Comma 3 2 4 3 5 5" xfId="4989" xr:uid="{1181142C-3351-484C-BACF-210035DF3EFC}"/>
    <cellStyle name="Comma 3 2 4 3 5 5 2" xfId="41497" xr:uid="{3F7719E8-06BF-42B8-B484-3F4EE18B5E73}"/>
    <cellStyle name="Comma 3 2 4 3 5 5 3" xfId="23243" xr:uid="{512580F6-67EE-4E8F-BB4D-5991930733D3}"/>
    <cellStyle name="Comma 3 2 4 3 5 6" xfId="37847" xr:uid="{4779EEED-491D-4A96-AB3E-7364E75123E0}"/>
    <cellStyle name="Comma 3 2 4 3 5 7" xfId="19593" xr:uid="{3F4A002E-77C7-48C0-AF74-807AD119D6C7}"/>
    <cellStyle name="Comma 3 2 4 3 6" xfId="15209" xr:uid="{479588BE-6002-4DF6-A222-1B83C4ECC6AC}"/>
    <cellStyle name="Comma 3 2 4 3 6 2" xfId="51717" xr:uid="{68C5610E-D290-4F2A-9741-C8738826F18D}"/>
    <cellStyle name="Comma 3 2 4 3 6 3" xfId="33463" xr:uid="{42C169CE-D475-4193-8DEA-90D1E0D9678F}"/>
    <cellStyle name="Comma 3 2 4 3 7" xfId="11559" xr:uid="{7DE07AD0-3C4A-42C8-B9BB-40240E880466}"/>
    <cellStyle name="Comma 3 2 4 3 7 2" xfId="48067" xr:uid="{30A27E4B-82C1-4C33-B83A-2678F78A1241}"/>
    <cellStyle name="Comma 3 2 4 3 7 3" xfId="29813" xr:uid="{8512EF11-AD3C-4427-91CF-178D847C6A0B}"/>
    <cellStyle name="Comma 3 2 4 3 8" xfId="7909" xr:uid="{110B66EB-B088-4EF6-A3A7-76B5AB9546EF}"/>
    <cellStyle name="Comma 3 2 4 3 8 2" xfId="44417" xr:uid="{FFD1E2BC-98DD-45E0-85FE-DED8BA513AAE}"/>
    <cellStyle name="Comma 3 2 4 3 8 3" xfId="26163" xr:uid="{D077AF50-0C01-470E-98EB-5F7CF4B9557B}"/>
    <cellStyle name="Comma 3 2 4 3 9" xfId="4259" xr:uid="{92DCE66B-F25B-465C-B039-D1F69794C4DE}"/>
    <cellStyle name="Comma 3 2 4 3 9 2" xfId="40767" xr:uid="{EBEBDA26-B7DF-48F1-8A27-1CF0488741F5}"/>
    <cellStyle name="Comma 3 2 4 3 9 3" xfId="22513" xr:uid="{1029F398-44F0-4163-8A37-24D8B08B95C8}"/>
    <cellStyle name="Comma 3 2 4 4" xfId="505" xr:uid="{8409FEC7-9907-4BA0-B028-708DD18B56A4}"/>
    <cellStyle name="Comma 3 2 4 4 10" xfId="37013" xr:uid="{966A8E01-CF15-4C0B-9BA0-5CC484F2BB06}"/>
    <cellStyle name="Comma 3 2 4 4 11" xfId="18759" xr:uid="{F1E33F4D-E98C-4BCA-87EE-AA3176E4D053}"/>
    <cellStyle name="Comma 3 2 4 4 2" xfId="3425" xr:uid="{EDF4AD40-5EC4-4BB0-AFC7-316E1D57F512}"/>
    <cellStyle name="Comma 3 2 4 4 2 2" xfId="18025" xr:uid="{A9B99A16-F8F0-4AC7-9881-89BC97D276EC}"/>
    <cellStyle name="Comma 3 2 4 4 2 2 2" xfId="54533" xr:uid="{FA4971E2-54CA-49F3-83CE-CDB5073F07F6}"/>
    <cellStyle name="Comma 3 2 4 4 2 2 3" xfId="36279" xr:uid="{3207D7C2-4EFD-4637-848D-BAB858344E12}"/>
    <cellStyle name="Comma 3 2 4 4 2 3" xfId="14375" xr:uid="{870DC792-C72D-4B98-A9F2-A180395CA5F0}"/>
    <cellStyle name="Comma 3 2 4 4 2 3 2" xfId="50883" xr:uid="{DF33CF47-7BBE-4EE1-9CE7-E04AB8DAC367}"/>
    <cellStyle name="Comma 3 2 4 4 2 3 3" xfId="32629" xr:uid="{C0594093-B17A-4742-AD41-FA6DA4693CCD}"/>
    <cellStyle name="Comma 3 2 4 4 2 4" xfId="10725" xr:uid="{DFDC5150-E56F-4419-9D9A-70BFE8A750BC}"/>
    <cellStyle name="Comma 3 2 4 4 2 4 2" xfId="47233" xr:uid="{A8AF5805-261D-4C84-9535-74B0E73A3590}"/>
    <cellStyle name="Comma 3 2 4 4 2 4 3" xfId="28979" xr:uid="{4DE461DE-6AF2-4573-9324-2B15BA1F009E}"/>
    <cellStyle name="Comma 3 2 4 4 2 5" xfId="7075" xr:uid="{E725DC9E-1DE7-4919-AB56-9C0868F7BEB8}"/>
    <cellStyle name="Comma 3 2 4 4 2 5 2" xfId="43583" xr:uid="{54F44A48-1819-47C8-8ABF-8ADEAB5B2F85}"/>
    <cellStyle name="Comma 3 2 4 4 2 5 3" xfId="25329" xr:uid="{68295E11-1534-460E-946B-11D30F3CF757}"/>
    <cellStyle name="Comma 3 2 4 4 2 6" xfId="39933" xr:uid="{16605166-E324-4AEA-8BAF-976F36CB9E2A}"/>
    <cellStyle name="Comma 3 2 4 4 2 7" xfId="21679" xr:uid="{DFC0D8CC-A812-4FDE-923F-DF07C988E117}"/>
    <cellStyle name="Comma 3 2 4 4 3" xfId="2695" xr:uid="{8B67A3DD-9405-46C5-A329-BBDAF4C19328}"/>
    <cellStyle name="Comma 3 2 4 4 3 2" xfId="17295" xr:uid="{D3211A40-1FB4-415C-B992-F774AFF07579}"/>
    <cellStyle name="Comma 3 2 4 4 3 2 2" xfId="53803" xr:uid="{3D33F8BC-3637-4B2B-A56B-86E9257D2B0F}"/>
    <cellStyle name="Comma 3 2 4 4 3 2 3" xfId="35549" xr:uid="{4785F2AA-A197-41EB-AFF8-18DBCF55FDEB}"/>
    <cellStyle name="Comma 3 2 4 4 3 3" xfId="13645" xr:uid="{647AEEB7-5DD0-4EA1-8809-59128872BDFC}"/>
    <cellStyle name="Comma 3 2 4 4 3 3 2" xfId="50153" xr:uid="{85719E84-D4DC-4F12-A8CA-6FBAEF5BC18F}"/>
    <cellStyle name="Comma 3 2 4 4 3 3 3" xfId="31899" xr:uid="{033E929E-1F0C-4A70-8D9C-72D2AEF54B3A}"/>
    <cellStyle name="Comma 3 2 4 4 3 4" xfId="9995" xr:uid="{AFD8D9AB-E55B-4862-9A85-38F6FE87A35F}"/>
    <cellStyle name="Comma 3 2 4 4 3 4 2" xfId="46503" xr:uid="{5C4150FE-D2AA-4C05-B5D5-4194DCE5060C}"/>
    <cellStyle name="Comma 3 2 4 4 3 4 3" xfId="28249" xr:uid="{16EA26D7-AD38-4B92-A6AF-B964AF90CBF7}"/>
    <cellStyle name="Comma 3 2 4 4 3 5" xfId="6345" xr:uid="{11CA6923-F8F6-4518-BBBF-8429B9098CD9}"/>
    <cellStyle name="Comma 3 2 4 4 3 5 2" xfId="42853" xr:uid="{F252B51A-9389-4364-A7E8-73E38D86DED6}"/>
    <cellStyle name="Comma 3 2 4 4 3 5 3" xfId="24599" xr:uid="{6FF4858F-2D63-4076-A16E-AFF9F4E96928}"/>
    <cellStyle name="Comma 3 2 4 4 3 6" xfId="39203" xr:uid="{9745FA2F-AA4D-42DE-85D5-FFEDC7586D94}"/>
    <cellStyle name="Comma 3 2 4 4 3 7" xfId="20949" xr:uid="{949770BE-B091-4218-9A85-AF92F49D2613}"/>
    <cellStyle name="Comma 3 2 4 4 4" xfId="1965" xr:uid="{C23F17B9-3AE2-443F-A235-F42A5698A039}"/>
    <cellStyle name="Comma 3 2 4 4 4 2" xfId="16565" xr:uid="{FA51FE38-C7CD-42C9-972D-3D4D4ECCCE81}"/>
    <cellStyle name="Comma 3 2 4 4 4 2 2" xfId="53073" xr:uid="{1DB7F288-2959-4D42-9A8C-2ECA90A55F0D}"/>
    <cellStyle name="Comma 3 2 4 4 4 2 3" xfId="34819" xr:uid="{8C3FF78F-326C-4C4D-AE32-538C694A2E39}"/>
    <cellStyle name="Comma 3 2 4 4 4 3" xfId="12915" xr:uid="{0F5566C3-2409-486A-A0C9-0E780FC35903}"/>
    <cellStyle name="Comma 3 2 4 4 4 3 2" xfId="49423" xr:uid="{4A790065-649F-484B-81E3-FE8842B7D60A}"/>
    <cellStyle name="Comma 3 2 4 4 4 3 3" xfId="31169" xr:uid="{D40FC8DA-746D-4A88-A7A6-BDD7834F0B66}"/>
    <cellStyle name="Comma 3 2 4 4 4 4" xfId="9265" xr:uid="{71F3A026-E6EC-47C3-8927-05B755CD34BA}"/>
    <cellStyle name="Comma 3 2 4 4 4 4 2" xfId="45773" xr:uid="{CDFCE157-F961-4280-814F-14F274D15B29}"/>
    <cellStyle name="Comma 3 2 4 4 4 4 3" xfId="27519" xr:uid="{36357CD6-0367-4E49-BF30-35E2279BE083}"/>
    <cellStyle name="Comma 3 2 4 4 4 5" xfId="5615" xr:uid="{CB58F3FF-0C33-435A-AF99-CB207B28054E}"/>
    <cellStyle name="Comma 3 2 4 4 4 5 2" xfId="42123" xr:uid="{E12DF04D-17F2-496B-A18E-6B9F9E9608C4}"/>
    <cellStyle name="Comma 3 2 4 4 4 5 3" xfId="23869" xr:uid="{F88E9A6B-E30A-4D34-97D1-216D54175B6F}"/>
    <cellStyle name="Comma 3 2 4 4 4 6" xfId="38473" xr:uid="{D373A9DE-3CE9-4E10-9B10-32393956A36B}"/>
    <cellStyle name="Comma 3 2 4 4 4 7" xfId="20219" xr:uid="{C1E1EC97-514F-4A0E-8A55-82695BF76E79}"/>
    <cellStyle name="Comma 3 2 4 4 5" xfId="1235" xr:uid="{F98B6A02-0099-49F3-A13A-44C0A8F860BF}"/>
    <cellStyle name="Comma 3 2 4 4 5 2" xfId="15835" xr:uid="{7EB06633-E7AE-44A5-8FC4-00E96FFA1DFA}"/>
    <cellStyle name="Comma 3 2 4 4 5 2 2" xfId="52343" xr:uid="{43E60EB9-E30A-4380-B306-8311C2C12ECD}"/>
    <cellStyle name="Comma 3 2 4 4 5 2 3" xfId="34089" xr:uid="{9F2C4F40-4713-4D1E-B130-11AEE03C5B66}"/>
    <cellStyle name="Comma 3 2 4 4 5 3" xfId="12185" xr:uid="{D3EC2166-9477-493C-BA53-F201C917CB53}"/>
    <cellStyle name="Comma 3 2 4 4 5 3 2" xfId="48693" xr:uid="{41769DA1-6B1E-4062-B588-B866F13CA435}"/>
    <cellStyle name="Comma 3 2 4 4 5 3 3" xfId="30439" xr:uid="{AADBAD82-4670-4B7A-8B35-9403254F2331}"/>
    <cellStyle name="Comma 3 2 4 4 5 4" xfId="8535" xr:uid="{DE8DAE3B-3DCE-4DBD-9CB8-1870524E9D00}"/>
    <cellStyle name="Comma 3 2 4 4 5 4 2" xfId="45043" xr:uid="{7BAAF9DF-F486-4DC6-A45D-5CEC010487CF}"/>
    <cellStyle name="Comma 3 2 4 4 5 4 3" xfId="26789" xr:uid="{FEFEFD46-B912-44AD-8E72-EF316E0A8DC1}"/>
    <cellStyle name="Comma 3 2 4 4 5 5" xfId="4885" xr:uid="{362E56C6-D079-4442-976F-17FAB120E5EA}"/>
    <cellStyle name="Comma 3 2 4 4 5 5 2" xfId="41393" xr:uid="{08353AB2-E007-4A14-ABE3-FB78B855AE38}"/>
    <cellStyle name="Comma 3 2 4 4 5 5 3" xfId="23139" xr:uid="{3D008A90-4973-4D00-9BF5-B71FE36141F3}"/>
    <cellStyle name="Comma 3 2 4 4 5 6" xfId="37743" xr:uid="{FC3959AA-0D5A-42AB-93C8-67091C964653}"/>
    <cellStyle name="Comma 3 2 4 4 5 7" xfId="19489" xr:uid="{FF4D2D2F-7BA1-4B7A-AB03-F69318A1DD36}"/>
    <cellStyle name="Comma 3 2 4 4 6" xfId="15105" xr:uid="{E2416294-CEEF-4411-A29C-87C06FA289AE}"/>
    <cellStyle name="Comma 3 2 4 4 6 2" xfId="51613" xr:uid="{B012B1C9-4935-4A15-B2F6-02CD9322C404}"/>
    <cellStyle name="Comma 3 2 4 4 6 3" xfId="33359" xr:uid="{2878D115-6E60-4BE8-8AB8-1CB8E490FE91}"/>
    <cellStyle name="Comma 3 2 4 4 7" xfId="11455" xr:uid="{29ED37E4-58D0-45F1-8008-B74ACE5E7EA2}"/>
    <cellStyle name="Comma 3 2 4 4 7 2" xfId="47963" xr:uid="{B1DFC3A2-14CE-4980-90DD-A26FB74E2A55}"/>
    <cellStyle name="Comma 3 2 4 4 7 3" xfId="29709" xr:uid="{3A4DF298-089C-458C-86FE-03B0257D8E36}"/>
    <cellStyle name="Comma 3 2 4 4 8" xfId="7805" xr:uid="{9982820D-E216-454F-8A6D-4B24725FAC3B}"/>
    <cellStyle name="Comma 3 2 4 4 8 2" xfId="44313" xr:uid="{D42D89AD-404F-4E6F-9D52-D418659AFC80}"/>
    <cellStyle name="Comma 3 2 4 4 8 3" xfId="26059" xr:uid="{A4A65616-7FCC-4A58-ABDA-CF5ADD6E8880}"/>
    <cellStyle name="Comma 3 2 4 4 9" xfId="4155" xr:uid="{7D249A03-BCFF-4C9A-B2EE-BB6C05A35C04}"/>
    <cellStyle name="Comma 3 2 4 4 9 2" xfId="40663" xr:uid="{BE80769A-B52B-4BD6-8674-9A56FA45EB42}"/>
    <cellStyle name="Comma 3 2 4 4 9 3" xfId="22409" xr:uid="{33A9F750-8821-47A0-9CCB-2F535B3BFD84}"/>
    <cellStyle name="Comma 3 2 4 5" xfId="401" xr:uid="{AFB7F76B-D503-451E-94EA-665D3AE69C7B}"/>
    <cellStyle name="Comma 3 2 4 5 10" xfId="36909" xr:uid="{7F34867D-71B1-4922-8F24-3F836A50305B}"/>
    <cellStyle name="Comma 3 2 4 5 11" xfId="18655" xr:uid="{7065524C-59F9-471E-986E-A6010C7E0A52}"/>
    <cellStyle name="Comma 3 2 4 5 2" xfId="3321" xr:uid="{42CEA180-4B1E-4CEE-B0B2-1305E60BCCE7}"/>
    <cellStyle name="Comma 3 2 4 5 2 2" xfId="17921" xr:uid="{BBBD756C-9685-4A1D-A78F-E3F6A7DAC8CC}"/>
    <cellStyle name="Comma 3 2 4 5 2 2 2" xfId="54429" xr:uid="{1A506DD4-24B7-4079-B737-E4199BD065B9}"/>
    <cellStyle name="Comma 3 2 4 5 2 2 3" xfId="36175" xr:uid="{89E363E5-CB9D-4F42-9AD7-64EF5A424DA9}"/>
    <cellStyle name="Comma 3 2 4 5 2 3" xfId="14271" xr:uid="{78836D79-7A40-423B-8BF1-143E2C49D666}"/>
    <cellStyle name="Comma 3 2 4 5 2 3 2" xfId="50779" xr:uid="{68A4EC91-224C-4760-B7E1-28F3174CDDB0}"/>
    <cellStyle name="Comma 3 2 4 5 2 3 3" xfId="32525" xr:uid="{F6D0F7EE-755A-4AB8-8EA6-6E669F031F22}"/>
    <cellStyle name="Comma 3 2 4 5 2 4" xfId="10621" xr:uid="{7C356D97-3BC2-4294-9DE2-BE51D72D0CC0}"/>
    <cellStyle name="Comma 3 2 4 5 2 4 2" xfId="47129" xr:uid="{6E662391-9814-4188-B518-8A494744B726}"/>
    <cellStyle name="Comma 3 2 4 5 2 4 3" xfId="28875" xr:uid="{81AF189C-921D-480F-8688-530FBC42708F}"/>
    <cellStyle name="Comma 3 2 4 5 2 5" xfId="6971" xr:uid="{61529536-6E45-4F00-BC36-62A1A02BF24C}"/>
    <cellStyle name="Comma 3 2 4 5 2 5 2" xfId="43479" xr:uid="{6CD08DEC-0A89-4D96-9324-117B02911259}"/>
    <cellStyle name="Comma 3 2 4 5 2 5 3" xfId="25225" xr:uid="{C031CA39-EC56-4A92-99B3-936163C3C5CC}"/>
    <cellStyle name="Comma 3 2 4 5 2 6" xfId="39829" xr:uid="{C05339EE-0EA7-4A77-9F38-7E52928231D0}"/>
    <cellStyle name="Comma 3 2 4 5 2 7" xfId="21575" xr:uid="{14B65007-2458-43C7-A20C-72333FA0E69D}"/>
    <cellStyle name="Comma 3 2 4 5 3" xfId="2591" xr:uid="{85293437-B73B-4D85-A73E-4514DA7DC95A}"/>
    <cellStyle name="Comma 3 2 4 5 3 2" xfId="17191" xr:uid="{749B10C1-ECDA-41D0-93A0-7898F0D374E8}"/>
    <cellStyle name="Comma 3 2 4 5 3 2 2" xfId="53699" xr:uid="{FD1147F3-EB70-4167-B6C1-740BAF9CD922}"/>
    <cellStyle name="Comma 3 2 4 5 3 2 3" xfId="35445" xr:uid="{0411B355-00CC-4246-857A-4DB7381F8F60}"/>
    <cellStyle name="Comma 3 2 4 5 3 3" xfId="13541" xr:uid="{72121C28-0686-40F6-9187-B866B3D2288B}"/>
    <cellStyle name="Comma 3 2 4 5 3 3 2" xfId="50049" xr:uid="{4D891B84-ABF4-4226-8F29-31ABE791694E}"/>
    <cellStyle name="Comma 3 2 4 5 3 3 3" xfId="31795" xr:uid="{D3627FC4-F56C-4A7E-8F3A-CC7E67C65F69}"/>
    <cellStyle name="Comma 3 2 4 5 3 4" xfId="9891" xr:uid="{4756A4B0-F4AF-4F8E-9C97-99C868FBF803}"/>
    <cellStyle name="Comma 3 2 4 5 3 4 2" xfId="46399" xr:uid="{6618A2BB-DB7B-4672-8E1D-07C47495BA29}"/>
    <cellStyle name="Comma 3 2 4 5 3 4 3" xfId="28145" xr:uid="{FE6DB743-44F5-41F6-A820-5767AA8483CF}"/>
    <cellStyle name="Comma 3 2 4 5 3 5" xfId="6241" xr:uid="{74748AFB-5BA9-4092-95D4-FAE6D676B165}"/>
    <cellStyle name="Comma 3 2 4 5 3 5 2" xfId="42749" xr:uid="{20F45B92-43A2-4509-8C18-A55EAF3DD566}"/>
    <cellStyle name="Comma 3 2 4 5 3 5 3" xfId="24495" xr:uid="{ED495A6F-070C-4462-B023-4648A20B861F}"/>
    <cellStyle name="Comma 3 2 4 5 3 6" xfId="39099" xr:uid="{91C10E27-31AF-46F9-99C6-D1323D7E9050}"/>
    <cellStyle name="Comma 3 2 4 5 3 7" xfId="20845" xr:uid="{60D4BF40-834B-4E74-91AD-4EBE4EED313A}"/>
    <cellStyle name="Comma 3 2 4 5 4" xfId="1861" xr:uid="{45F08568-A188-45E3-8F57-83E39D3153D6}"/>
    <cellStyle name="Comma 3 2 4 5 4 2" xfId="16461" xr:uid="{C674AE1C-DE1C-4BDB-8231-C1BD77DFA710}"/>
    <cellStyle name="Comma 3 2 4 5 4 2 2" xfId="52969" xr:uid="{9C864BF1-01B4-40B9-8F1A-4B9C5963F43D}"/>
    <cellStyle name="Comma 3 2 4 5 4 2 3" xfId="34715" xr:uid="{0494B925-89DF-48AF-9479-38A77D9E604D}"/>
    <cellStyle name="Comma 3 2 4 5 4 3" xfId="12811" xr:uid="{BEACFF91-BDEF-4977-9AF4-2DD1061A59E5}"/>
    <cellStyle name="Comma 3 2 4 5 4 3 2" xfId="49319" xr:uid="{B82730E7-3C49-4368-A28B-5D25EA9C821F}"/>
    <cellStyle name="Comma 3 2 4 5 4 3 3" xfId="31065" xr:uid="{70C4EA71-F196-46D6-A87B-D9F5DC725F75}"/>
    <cellStyle name="Comma 3 2 4 5 4 4" xfId="9161" xr:uid="{9B1E4351-2AE7-400F-BB18-44D6B5B3475B}"/>
    <cellStyle name="Comma 3 2 4 5 4 4 2" xfId="45669" xr:uid="{5F6C4404-A7CA-4070-A366-EF8903FDF43F}"/>
    <cellStyle name="Comma 3 2 4 5 4 4 3" xfId="27415" xr:uid="{EDC63500-1F19-478E-840C-370D07EA23B5}"/>
    <cellStyle name="Comma 3 2 4 5 4 5" xfId="5511" xr:uid="{BB4C2083-632A-4984-8453-52ED5091D4EE}"/>
    <cellStyle name="Comma 3 2 4 5 4 5 2" xfId="42019" xr:uid="{D15CEB18-50F1-416A-AFFE-3DFB08E03A52}"/>
    <cellStyle name="Comma 3 2 4 5 4 5 3" xfId="23765" xr:uid="{05A53B84-5EE0-40ED-9753-8659DE60364C}"/>
    <cellStyle name="Comma 3 2 4 5 4 6" xfId="38369" xr:uid="{D6614FB3-2257-422D-A918-EF3B7D3F2150}"/>
    <cellStyle name="Comma 3 2 4 5 4 7" xfId="20115" xr:uid="{0A612A8D-196A-4EC7-B898-FA4B2E0DD7D1}"/>
    <cellStyle name="Comma 3 2 4 5 5" xfId="1131" xr:uid="{FACF6F01-FE38-4BA3-9F38-124A0477928B}"/>
    <cellStyle name="Comma 3 2 4 5 5 2" xfId="15731" xr:uid="{AD1F22AB-1304-4FE7-B9D4-92B846B55813}"/>
    <cellStyle name="Comma 3 2 4 5 5 2 2" xfId="52239" xr:uid="{6819A918-239C-4F3C-B749-971994DC1B97}"/>
    <cellStyle name="Comma 3 2 4 5 5 2 3" xfId="33985" xr:uid="{76FED27C-2C2D-4851-A25C-99918F6450F1}"/>
    <cellStyle name="Comma 3 2 4 5 5 3" xfId="12081" xr:uid="{0F5F7238-2C14-4B5E-A661-A1611810A0D5}"/>
    <cellStyle name="Comma 3 2 4 5 5 3 2" xfId="48589" xr:uid="{071299F5-183C-418E-AA9A-E1A82E6462A9}"/>
    <cellStyle name="Comma 3 2 4 5 5 3 3" xfId="30335" xr:uid="{38B15929-73C3-4DD7-B98A-D46EAB96BCDF}"/>
    <cellStyle name="Comma 3 2 4 5 5 4" xfId="8431" xr:uid="{FBAD4626-51FF-46E5-A3A4-FCA45A3A8FC9}"/>
    <cellStyle name="Comma 3 2 4 5 5 4 2" xfId="44939" xr:uid="{9845BE19-2F86-40E6-B1A2-A6B75004896C}"/>
    <cellStyle name="Comma 3 2 4 5 5 4 3" xfId="26685" xr:uid="{97A1BB34-C4A1-44D6-BB2E-26C8991B994D}"/>
    <cellStyle name="Comma 3 2 4 5 5 5" xfId="4781" xr:uid="{AE2F5C5B-3101-4BCE-A58F-999998D4C419}"/>
    <cellStyle name="Comma 3 2 4 5 5 5 2" xfId="41289" xr:uid="{42E0D1DA-FB3B-450D-BACB-9C77E1C58FC2}"/>
    <cellStyle name="Comma 3 2 4 5 5 5 3" xfId="23035" xr:uid="{A6F103F6-F4EA-432A-AE6B-D9A6528FCBCF}"/>
    <cellStyle name="Comma 3 2 4 5 5 6" xfId="37639" xr:uid="{3C706A19-AFBB-403C-9190-DC985136E0AE}"/>
    <cellStyle name="Comma 3 2 4 5 5 7" xfId="19385" xr:uid="{E48EA170-1F05-43F0-A7CE-F91E0A86D47C}"/>
    <cellStyle name="Comma 3 2 4 5 6" xfId="15001" xr:uid="{7BD121D5-432A-4CC5-AA86-B09080A85096}"/>
    <cellStyle name="Comma 3 2 4 5 6 2" xfId="51509" xr:uid="{35D0070A-34ED-402A-993E-7A92AEBCF096}"/>
    <cellStyle name="Comma 3 2 4 5 6 3" xfId="33255" xr:uid="{93298A8E-FF90-4823-A994-402C44909DFF}"/>
    <cellStyle name="Comma 3 2 4 5 7" xfId="11351" xr:uid="{5985B922-E8A7-4381-964F-8F66F8AD97B1}"/>
    <cellStyle name="Comma 3 2 4 5 7 2" xfId="47859" xr:uid="{0EBC0B30-C780-4C57-AD58-6244D8891FD9}"/>
    <cellStyle name="Comma 3 2 4 5 7 3" xfId="29605" xr:uid="{916D6755-F5B3-4A20-BA81-E1FA75CDF300}"/>
    <cellStyle name="Comma 3 2 4 5 8" xfId="7701" xr:uid="{EA412EB2-A968-4F5C-ACB1-FC450136BD28}"/>
    <cellStyle name="Comma 3 2 4 5 8 2" xfId="44209" xr:uid="{11719999-50FC-47E5-8FD5-FA812A524029}"/>
    <cellStyle name="Comma 3 2 4 5 8 3" xfId="25955" xr:uid="{A049E459-A83D-49FD-8BDD-C95B5582E3F0}"/>
    <cellStyle name="Comma 3 2 4 5 9" xfId="4051" xr:uid="{55510D72-7909-444E-B911-4C0BD567D6F1}"/>
    <cellStyle name="Comma 3 2 4 5 9 2" xfId="40559" xr:uid="{0EB465BC-32CF-48C2-8F96-B678EC264336}"/>
    <cellStyle name="Comma 3 2 4 5 9 3" xfId="22305" xr:uid="{E9FBFA05-B019-4BB8-ABC6-4A0C84544DC8}"/>
    <cellStyle name="Comma 3 2 4 6" xfId="297" xr:uid="{A093B09D-B202-4BE9-A40C-4ED389704FDF}"/>
    <cellStyle name="Comma 3 2 4 6 10" xfId="36805" xr:uid="{4E88CB94-D4BF-45DF-902E-FA883A82D582}"/>
    <cellStyle name="Comma 3 2 4 6 11" xfId="18551" xr:uid="{CD58BFBB-ECA6-4996-B281-73AAE60CB5AA}"/>
    <cellStyle name="Comma 3 2 4 6 2" xfId="3217" xr:uid="{4C29A1F5-FF83-461E-AA69-A6C33D87BDCA}"/>
    <cellStyle name="Comma 3 2 4 6 2 2" xfId="17817" xr:uid="{08E3CFAC-A439-4A30-8861-A8D18C7ED490}"/>
    <cellStyle name="Comma 3 2 4 6 2 2 2" xfId="54325" xr:uid="{7DD83A7A-964F-41C9-A87D-441096E8B9F7}"/>
    <cellStyle name="Comma 3 2 4 6 2 2 3" xfId="36071" xr:uid="{C7DDBA87-AB73-4F13-892F-79E4238C6116}"/>
    <cellStyle name="Comma 3 2 4 6 2 3" xfId="14167" xr:uid="{22B85338-A47C-4E0D-AFE3-D87CAA4FEB76}"/>
    <cellStyle name="Comma 3 2 4 6 2 3 2" xfId="50675" xr:uid="{C7F9C57C-71CA-4F52-BDD7-0E9944F6561D}"/>
    <cellStyle name="Comma 3 2 4 6 2 3 3" xfId="32421" xr:uid="{C0A5AEDB-CDE2-4954-9883-897A7E60CC42}"/>
    <cellStyle name="Comma 3 2 4 6 2 4" xfId="10517" xr:uid="{B0B28F2C-2668-4B2A-AD11-A5E793EEEAD2}"/>
    <cellStyle name="Comma 3 2 4 6 2 4 2" xfId="47025" xr:uid="{503A6AB9-9269-48EA-BFDA-0E7A144BE497}"/>
    <cellStyle name="Comma 3 2 4 6 2 4 3" xfId="28771" xr:uid="{9DCFA7A9-A997-4847-8623-E761DDF31D34}"/>
    <cellStyle name="Comma 3 2 4 6 2 5" xfId="6867" xr:uid="{BADB89A8-9636-40A4-A4EA-6BD62E902F41}"/>
    <cellStyle name="Comma 3 2 4 6 2 5 2" xfId="43375" xr:uid="{09335DEE-3171-4741-9EE5-0168972CC957}"/>
    <cellStyle name="Comma 3 2 4 6 2 5 3" xfId="25121" xr:uid="{FE5DCB34-5F45-4379-914A-DE60A9F5A464}"/>
    <cellStyle name="Comma 3 2 4 6 2 6" xfId="39725" xr:uid="{A6C67CD8-9F6E-4235-A4DB-439806950B7C}"/>
    <cellStyle name="Comma 3 2 4 6 2 7" xfId="21471" xr:uid="{52383AD3-BA94-42FF-A616-9993433996B7}"/>
    <cellStyle name="Comma 3 2 4 6 3" xfId="2487" xr:uid="{849AD962-AC19-45FF-BEC9-477DD7048197}"/>
    <cellStyle name="Comma 3 2 4 6 3 2" xfId="17087" xr:uid="{CFDE5A6F-6B41-4855-8B33-BBB10E9B439B}"/>
    <cellStyle name="Comma 3 2 4 6 3 2 2" xfId="53595" xr:uid="{F451B2D4-E959-4EA7-B99B-F6BA8E9DCFFC}"/>
    <cellStyle name="Comma 3 2 4 6 3 2 3" xfId="35341" xr:uid="{904B7333-AC02-4C3C-8C32-DF87B42E2304}"/>
    <cellStyle name="Comma 3 2 4 6 3 3" xfId="13437" xr:uid="{E9BB2462-AF2F-4E10-9C88-C512CF43F259}"/>
    <cellStyle name="Comma 3 2 4 6 3 3 2" xfId="49945" xr:uid="{820D898D-7568-4AE2-A64D-F8F63D125395}"/>
    <cellStyle name="Comma 3 2 4 6 3 3 3" xfId="31691" xr:uid="{1DF3C20D-DCE7-41BC-9FD5-C362512BC1AC}"/>
    <cellStyle name="Comma 3 2 4 6 3 4" xfId="9787" xr:uid="{A79F52EF-A38D-41C7-8D6E-4E89AF7BB564}"/>
    <cellStyle name="Comma 3 2 4 6 3 4 2" xfId="46295" xr:uid="{7C6F7D0D-8369-4E27-B8DB-6A28D5C05C1C}"/>
    <cellStyle name="Comma 3 2 4 6 3 4 3" xfId="28041" xr:uid="{3EB8A575-B024-4547-8946-A7DE1891ABB9}"/>
    <cellStyle name="Comma 3 2 4 6 3 5" xfId="6137" xr:uid="{008A7AFA-5E77-4FAE-8EA6-A33014553BA9}"/>
    <cellStyle name="Comma 3 2 4 6 3 5 2" xfId="42645" xr:uid="{BFA9C8D0-D1C9-4C6E-A17D-CD34C3D5A30A}"/>
    <cellStyle name="Comma 3 2 4 6 3 5 3" xfId="24391" xr:uid="{22DF2B9F-9F8A-4BD2-8E67-39A9AE1ECA43}"/>
    <cellStyle name="Comma 3 2 4 6 3 6" xfId="38995" xr:uid="{21E02737-5707-48DF-9488-FAB098FE911E}"/>
    <cellStyle name="Comma 3 2 4 6 3 7" xfId="20741" xr:uid="{2A05671C-2874-42CA-8C79-DA59119DB91C}"/>
    <cellStyle name="Comma 3 2 4 6 4" xfId="1757" xr:uid="{77926049-49B5-45D9-A749-E0A0AD9F2BF5}"/>
    <cellStyle name="Comma 3 2 4 6 4 2" xfId="16357" xr:uid="{9850A426-AF4E-41C6-B8B1-45BDA0BB1585}"/>
    <cellStyle name="Comma 3 2 4 6 4 2 2" xfId="52865" xr:uid="{9997FD6E-7AE9-47E5-95A5-35DEB281BBFA}"/>
    <cellStyle name="Comma 3 2 4 6 4 2 3" xfId="34611" xr:uid="{CD5A7C8E-9325-410E-A8A0-FC132A311872}"/>
    <cellStyle name="Comma 3 2 4 6 4 3" xfId="12707" xr:uid="{FEF7ACFB-F16F-4675-821F-B7EBD770647E}"/>
    <cellStyle name="Comma 3 2 4 6 4 3 2" xfId="49215" xr:uid="{1870A5DE-EB20-49FC-B014-704144C6A663}"/>
    <cellStyle name="Comma 3 2 4 6 4 3 3" xfId="30961" xr:uid="{A2A398B1-E9D7-4DA5-BDD3-67F46C30310F}"/>
    <cellStyle name="Comma 3 2 4 6 4 4" xfId="9057" xr:uid="{167A934E-493D-462B-B82C-0C4C9BC3BC04}"/>
    <cellStyle name="Comma 3 2 4 6 4 4 2" xfId="45565" xr:uid="{7C8BA5C1-4E88-4714-9703-11B77A0CCDA3}"/>
    <cellStyle name="Comma 3 2 4 6 4 4 3" xfId="27311" xr:uid="{8F8F2D07-CB00-487A-8CB2-680D6CA53356}"/>
    <cellStyle name="Comma 3 2 4 6 4 5" xfId="5407" xr:uid="{2447C4DA-4F5A-459A-A285-B40DD74C0A4D}"/>
    <cellStyle name="Comma 3 2 4 6 4 5 2" xfId="41915" xr:uid="{BE7AEE32-4543-4563-8A53-1BFDC85099BB}"/>
    <cellStyle name="Comma 3 2 4 6 4 5 3" xfId="23661" xr:uid="{C2CA68A1-80D0-4C28-AD69-9B750B16FC0D}"/>
    <cellStyle name="Comma 3 2 4 6 4 6" xfId="38265" xr:uid="{AB48EC58-F529-4048-ACF5-ACEF5994B2DB}"/>
    <cellStyle name="Comma 3 2 4 6 4 7" xfId="20011" xr:uid="{9D3BF849-B48F-4D2F-BE43-7C90E03BA669}"/>
    <cellStyle name="Comma 3 2 4 6 5" xfId="1027" xr:uid="{3B9FB459-9FBA-4828-A4E9-05B877325964}"/>
    <cellStyle name="Comma 3 2 4 6 5 2" xfId="15627" xr:uid="{4AA3E4A9-E318-40BE-81CC-F2EDB12EEC33}"/>
    <cellStyle name="Comma 3 2 4 6 5 2 2" xfId="52135" xr:uid="{7E912873-D3B9-4B52-BDC3-1190A70D4E3B}"/>
    <cellStyle name="Comma 3 2 4 6 5 2 3" xfId="33881" xr:uid="{92FDE087-DE7B-4AD9-8BE0-8E584655E157}"/>
    <cellStyle name="Comma 3 2 4 6 5 3" xfId="11977" xr:uid="{DD535371-BE9A-460B-B581-AE599A262586}"/>
    <cellStyle name="Comma 3 2 4 6 5 3 2" xfId="48485" xr:uid="{5B5238D4-88D5-4647-82A7-DD1D47A69AA9}"/>
    <cellStyle name="Comma 3 2 4 6 5 3 3" xfId="30231" xr:uid="{4CBEE700-AD5F-4DBC-99A8-567CB890F4CF}"/>
    <cellStyle name="Comma 3 2 4 6 5 4" xfId="8327" xr:uid="{932B2626-301A-4350-8962-CCC66071571C}"/>
    <cellStyle name="Comma 3 2 4 6 5 4 2" xfId="44835" xr:uid="{3259B113-222D-4310-AEF2-C8CF38BF6039}"/>
    <cellStyle name="Comma 3 2 4 6 5 4 3" xfId="26581" xr:uid="{7817AD33-AD82-47B7-8EE4-DAD33AE460C4}"/>
    <cellStyle name="Comma 3 2 4 6 5 5" xfId="4677" xr:uid="{D6741340-8DF4-49FC-9220-00857FF52FA9}"/>
    <cellStyle name="Comma 3 2 4 6 5 5 2" xfId="41185" xr:uid="{22CCC0F5-5EB5-4BD9-9906-38882799B9A8}"/>
    <cellStyle name="Comma 3 2 4 6 5 5 3" xfId="22931" xr:uid="{378A562D-4EF8-4719-8D0E-A26DAAF86186}"/>
    <cellStyle name="Comma 3 2 4 6 5 6" xfId="37535" xr:uid="{4A9487FC-F8EA-471E-8B18-30A2CECECEDB}"/>
    <cellStyle name="Comma 3 2 4 6 5 7" xfId="19281" xr:uid="{6C6517BF-07FA-4EAD-BE06-B2CA0BF3CAFE}"/>
    <cellStyle name="Comma 3 2 4 6 6" xfId="14897" xr:uid="{F8B7FCC0-1002-4683-A1D2-6A884B925D4C}"/>
    <cellStyle name="Comma 3 2 4 6 6 2" xfId="51405" xr:uid="{2216F8D0-CDD8-4CF7-A4F3-7BAA7C929B90}"/>
    <cellStyle name="Comma 3 2 4 6 6 3" xfId="33151" xr:uid="{F1FCB15F-B800-47F6-8DF1-F8249D9CA13F}"/>
    <cellStyle name="Comma 3 2 4 6 7" xfId="11247" xr:uid="{B4A196B3-40B3-4FBC-85F6-9BD3F1C792DB}"/>
    <cellStyle name="Comma 3 2 4 6 7 2" xfId="47755" xr:uid="{C33AD17D-70C8-4150-A2B9-C2133C3414B6}"/>
    <cellStyle name="Comma 3 2 4 6 7 3" xfId="29501" xr:uid="{893DFF6C-1AFA-4E11-BDE5-75A5CB034B8C}"/>
    <cellStyle name="Comma 3 2 4 6 8" xfId="7597" xr:uid="{B628A0F9-0B33-4DB8-8869-D1CC8CCE6538}"/>
    <cellStyle name="Comma 3 2 4 6 8 2" xfId="44105" xr:uid="{60B0BC1E-7C79-4932-B825-03A043A3A5F3}"/>
    <cellStyle name="Comma 3 2 4 6 8 3" xfId="25851" xr:uid="{F5399B7E-4914-49F9-A703-E6B86403819A}"/>
    <cellStyle name="Comma 3 2 4 6 9" xfId="3947" xr:uid="{5B6E2C34-DEE1-48AB-8CEB-F46DE8258544}"/>
    <cellStyle name="Comma 3 2 4 6 9 2" xfId="40455" xr:uid="{8AEC97D0-F8C9-4B28-BF61-0FF635EEBAF2}"/>
    <cellStyle name="Comma 3 2 4 6 9 3" xfId="22201" xr:uid="{71334791-DAA0-4035-8A05-9BF55B5A3570}"/>
    <cellStyle name="Comma 3 2 4 7" xfId="193" xr:uid="{38B950C5-3468-4596-BDCB-E43284FD3922}"/>
    <cellStyle name="Comma 3 2 4 7 10" xfId="36701" xr:uid="{3C86B4F1-91E7-4971-A2C7-405BC076E751}"/>
    <cellStyle name="Comma 3 2 4 7 11" xfId="18447" xr:uid="{3E43BA39-E95D-4F6B-85DC-4FB66DB78480}"/>
    <cellStyle name="Comma 3 2 4 7 2" xfId="3113" xr:uid="{F38C17AF-4AB0-4BC4-8598-5692EB65F64E}"/>
    <cellStyle name="Comma 3 2 4 7 2 2" xfId="17713" xr:uid="{EC97C194-101A-424B-B9DD-C3CA4320CDCC}"/>
    <cellStyle name="Comma 3 2 4 7 2 2 2" xfId="54221" xr:uid="{13ADAE24-79C6-40F5-8A49-C1452CA7F584}"/>
    <cellStyle name="Comma 3 2 4 7 2 2 3" xfId="35967" xr:uid="{C4E99BF3-A003-4AA0-B69C-AB696C3BC111}"/>
    <cellStyle name="Comma 3 2 4 7 2 3" xfId="14063" xr:uid="{C04E43B1-D15A-4426-9052-AF1BE13DF309}"/>
    <cellStyle name="Comma 3 2 4 7 2 3 2" xfId="50571" xr:uid="{EC06676C-2DB1-4ED2-BE18-8441A298B73C}"/>
    <cellStyle name="Comma 3 2 4 7 2 3 3" xfId="32317" xr:uid="{BBB43EC4-4683-4CE5-A5FA-E11A02852298}"/>
    <cellStyle name="Comma 3 2 4 7 2 4" xfId="10413" xr:uid="{65CFD81B-71D7-4B95-AFC2-625FE801D02A}"/>
    <cellStyle name="Comma 3 2 4 7 2 4 2" xfId="46921" xr:uid="{EE44BC54-06BB-465E-81AE-76A9E7DB7580}"/>
    <cellStyle name="Comma 3 2 4 7 2 4 3" xfId="28667" xr:uid="{291D5980-174A-41E5-8115-1B86F642E026}"/>
    <cellStyle name="Comma 3 2 4 7 2 5" xfId="6763" xr:uid="{40672913-89C9-42CC-AF57-0262AD5020D9}"/>
    <cellStyle name="Comma 3 2 4 7 2 5 2" xfId="43271" xr:uid="{3AAAC2B0-BE1A-445F-88BA-3FC2DDDA8D69}"/>
    <cellStyle name="Comma 3 2 4 7 2 5 3" xfId="25017" xr:uid="{783220CA-B6E2-40F4-937F-F2AA8410B071}"/>
    <cellStyle name="Comma 3 2 4 7 2 6" xfId="39621" xr:uid="{E5422368-3D8B-4832-8AC4-71E4D18EFED7}"/>
    <cellStyle name="Comma 3 2 4 7 2 7" xfId="21367" xr:uid="{78BA5EC3-C615-4F81-9D73-A1D97FB79DFE}"/>
    <cellStyle name="Comma 3 2 4 7 3" xfId="2383" xr:uid="{9091D8EF-CF14-4A94-BD36-C47651DBCCEF}"/>
    <cellStyle name="Comma 3 2 4 7 3 2" xfId="16983" xr:uid="{5E40A1F2-E044-4830-8C3C-92C1E25DF678}"/>
    <cellStyle name="Comma 3 2 4 7 3 2 2" xfId="53491" xr:uid="{EA02C978-5A13-485D-AC88-FF2D71C287F2}"/>
    <cellStyle name="Comma 3 2 4 7 3 2 3" xfId="35237" xr:uid="{C5E2BA52-407F-45D1-8E40-0E377985B843}"/>
    <cellStyle name="Comma 3 2 4 7 3 3" xfId="13333" xr:uid="{EB3C827B-5D4B-4C06-8AEB-41126A2E469B}"/>
    <cellStyle name="Comma 3 2 4 7 3 3 2" xfId="49841" xr:uid="{A152CACE-DBA1-4422-93FB-2593CBBFD3E0}"/>
    <cellStyle name="Comma 3 2 4 7 3 3 3" xfId="31587" xr:uid="{1835697A-97FD-4FEC-BF67-DEFFF0A8ABA1}"/>
    <cellStyle name="Comma 3 2 4 7 3 4" xfId="9683" xr:uid="{8892DC6F-0378-4B3F-B502-3872EE2C69D9}"/>
    <cellStyle name="Comma 3 2 4 7 3 4 2" xfId="46191" xr:uid="{8316E22C-57B6-4053-86AB-9B192BC8EA46}"/>
    <cellStyle name="Comma 3 2 4 7 3 4 3" xfId="27937" xr:uid="{F27AB7C5-CF72-4180-9A3F-52AC7EA50EB9}"/>
    <cellStyle name="Comma 3 2 4 7 3 5" xfId="6033" xr:uid="{D91A1B9A-F4D5-4D1D-A363-B3F3C1356BF2}"/>
    <cellStyle name="Comma 3 2 4 7 3 5 2" xfId="42541" xr:uid="{97F4BF89-DC44-440A-B721-50483F69C069}"/>
    <cellStyle name="Comma 3 2 4 7 3 5 3" xfId="24287" xr:uid="{62EF88C5-4F68-4A87-A0D6-D06F94A77D03}"/>
    <cellStyle name="Comma 3 2 4 7 3 6" xfId="38891" xr:uid="{1D351F15-6CF1-41D4-A281-7744EC41C1A5}"/>
    <cellStyle name="Comma 3 2 4 7 3 7" xfId="20637" xr:uid="{69E16CD2-66AE-4D0B-B95A-15EE19033B7B}"/>
    <cellStyle name="Comma 3 2 4 7 4" xfId="1653" xr:uid="{9BC4EB20-CA0D-4C42-BA82-3A91379BD9C2}"/>
    <cellStyle name="Comma 3 2 4 7 4 2" xfId="16253" xr:uid="{51FD5030-89EC-497B-A290-5AE94AAFC3C5}"/>
    <cellStyle name="Comma 3 2 4 7 4 2 2" xfId="52761" xr:uid="{4110FEFE-DFCB-4DE7-8689-ABDC61D032F7}"/>
    <cellStyle name="Comma 3 2 4 7 4 2 3" xfId="34507" xr:uid="{73F70435-D778-4C6D-98EB-9150C1316210}"/>
    <cellStyle name="Comma 3 2 4 7 4 3" xfId="12603" xr:uid="{CF7A65D0-35C4-4C3E-961C-FF24A38BFA50}"/>
    <cellStyle name="Comma 3 2 4 7 4 3 2" xfId="49111" xr:uid="{0AB8CED5-5971-4124-B176-68EC51D21F38}"/>
    <cellStyle name="Comma 3 2 4 7 4 3 3" xfId="30857" xr:uid="{DC880EC4-95D2-4808-8CEC-16336AB16A97}"/>
    <cellStyle name="Comma 3 2 4 7 4 4" xfId="8953" xr:uid="{755ABCD9-4DFB-4CA8-B2AA-4DB92CDB0A48}"/>
    <cellStyle name="Comma 3 2 4 7 4 4 2" xfId="45461" xr:uid="{602B4B6B-62BF-4577-9007-E96FA92F304A}"/>
    <cellStyle name="Comma 3 2 4 7 4 4 3" xfId="27207" xr:uid="{3E56D069-4AD3-463D-9B25-B72B41F262E3}"/>
    <cellStyle name="Comma 3 2 4 7 4 5" xfId="5303" xr:uid="{3D4858F3-78AB-4F36-A0AC-0DFB936DC165}"/>
    <cellStyle name="Comma 3 2 4 7 4 5 2" xfId="41811" xr:uid="{6DBDD242-1718-4DE0-9E57-0262EB062CEB}"/>
    <cellStyle name="Comma 3 2 4 7 4 5 3" xfId="23557" xr:uid="{FEB93422-0863-4D24-A2E5-0DA1F50749DB}"/>
    <cellStyle name="Comma 3 2 4 7 4 6" xfId="38161" xr:uid="{7BDCA206-F564-4231-8D44-ADEDF2EB1782}"/>
    <cellStyle name="Comma 3 2 4 7 4 7" xfId="19907" xr:uid="{541A8FE9-E402-432E-B78D-B19251AF46D4}"/>
    <cellStyle name="Comma 3 2 4 7 5" xfId="923" xr:uid="{46F8DA3B-24E3-4BAC-B4C1-7382D5949454}"/>
    <cellStyle name="Comma 3 2 4 7 5 2" xfId="15523" xr:uid="{8DB070BF-7693-4246-9885-33C4B7C74E9F}"/>
    <cellStyle name="Comma 3 2 4 7 5 2 2" xfId="52031" xr:uid="{06DBBE62-697C-4E31-9839-CB3CC05089FB}"/>
    <cellStyle name="Comma 3 2 4 7 5 2 3" xfId="33777" xr:uid="{DBFE5EE1-7F35-422E-B366-40571E5408A9}"/>
    <cellStyle name="Comma 3 2 4 7 5 3" xfId="11873" xr:uid="{1BA73340-7830-4DBE-AB4D-B413A3BC30D2}"/>
    <cellStyle name="Comma 3 2 4 7 5 3 2" xfId="48381" xr:uid="{F56F306F-8ABB-465E-8C77-AA930D6DFAE3}"/>
    <cellStyle name="Comma 3 2 4 7 5 3 3" xfId="30127" xr:uid="{173D453F-E27A-4B1E-9288-76D2F1D539A8}"/>
    <cellStyle name="Comma 3 2 4 7 5 4" xfId="8223" xr:uid="{E5FAB1A4-E745-4A02-9EDE-44AEAE9752C3}"/>
    <cellStyle name="Comma 3 2 4 7 5 4 2" xfId="44731" xr:uid="{28C07575-9FE2-4F2E-820E-C54A36420B7D}"/>
    <cellStyle name="Comma 3 2 4 7 5 4 3" xfId="26477" xr:uid="{F0FF9D29-0553-4029-ACDC-5DF17C5F1A04}"/>
    <cellStyle name="Comma 3 2 4 7 5 5" xfId="4573" xr:uid="{4BDD4D70-C6C7-48B1-A8A3-D4B45DF8F3DC}"/>
    <cellStyle name="Comma 3 2 4 7 5 5 2" xfId="41081" xr:uid="{DEA03378-8B12-4FB5-9AB2-99ABC050B1DE}"/>
    <cellStyle name="Comma 3 2 4 7 5 5 3" xfId="22827" xr:uid="{08DC998E-8BE6-4005-9763-F219AA40172A}"/>
    <cellStyle name="Comma 3 2 4 7 5 6" xfId="37431" xr:uid="{232FE342-3DF9-4BF0-AEE5-79BDBF44F6C5}"/>
    <cellStyle name="Comma 3 2 4 7 5 7" xfId="19177" xr:uid="{809D41F8-26CC-4451-B899-7CA6B57C2BA9}"/>
    <cellStyle name="Comma 3 2 4 7 6" xfId="14793" xr:uid="{1D69AB9B-DA66-404A-B48E-93A2D6007A4F}"/>
    <cellStyle name="Comma 3 2 4 7 6 2" xfId="51301" xr:uid="{7EA8CE29-2D3A-4A57-93F8-ECF5D0A017B5}"/>
    <cellStyle name="Comma 3 2 4 7 6 3" xfId="33047" xr:uid="{0CA0987E-C621-4F0A-AA3C-368825B04DE3}"/>
    <cellStyle name="Comma 3 2 4 7 7" xfId="11143" xr:uid="{ABAA0ECA-CB5E-423E-925B-FFD4C53BD129}"/>
    <cellStyle name="Comma 3 2 4 7 7 2" xfId="47651" xr:uid="{1CEF1134-70B5-4238-ABB1-2A10DA89CE7E}"/>
    <cellStyle name="Comma 3 2 4 7 7 3" xfId="29397" xr:uid="{CE90B19C-1C48-4706-8DE9-E16EF487D009}"/>
    <cellStyle name="Comma 3 2 4 7 8" xfId="7493" xr:uid="{08943FCD-A373-4D35-946A-1D503BFB3AA2}"/>
    <cellStyle name="Comma 3 2 4 7 8 2" xfId="44001" xr:uid="{385FD69F-33BA-4CDD-BC1A-85A54C292AD6}"/>
    <cellStyle name="Comma 3 2 4 7 8 3" xfId="25747" xr:uid="{29D381DF-B37A-426E-85D8-5EACAAEB6B1D}"/>
    <cellStyle name="Comma 3 2 4 7 9" xfId="3843" xr:uid="{74B3C369-FC82-46DF-A248-91158E448729}"/>
    <cellStyle name="Comma 3 2 4 7 9 2" xfId="40351" xr:uid="{15A37827-3BD9-4A7B-A7A0-C2AE2FE439C7}"/>
    <cellStyle name="Comma 3 2 4 7 9 3" xfId="22097" xr:uid="{DEB47994-B590-40A8-AAE2-00013624D87F}"/>
    <cellStyle name="Comma 3 2 4 8" xfId="3009" xr:uid="{88B2D788-716A-45D8-A25D-3628EDDD87D7}"/>
    <cellStyle name="Comma 3 2 4 8 2" xfId="17609" xr:uid="{59DD9714-0288-46F1-BD06-A03E7CF534A3}"/>
    <cellStyle name="Comma 3 2 4 8 2 2" xfId="54117" xr:uid="{D7A0DD00-C696-49E6-AB95-19F437F14143}"/>
    <cellStyle name="Comma 3 2 4 8 2 3" xfId="35863" xr:uid="{A9800F6F-EF89-43F0-A7AE-2ACA9F2A14A0}"/>
    <cellStyle name="Comma 3 2 4 8 3" xfId="13959" xr:uid="{F29195A3-43F0-4BD2-8A6B-7D731EDCC0DE}"/>
    <cellStyle name="Comma 3 2 4 8 3 2" xfId="50467" xr:uid="{D1F07063-0C67-46C8-AD59-565140520471}"/>
    <cellStyle name="Comma 3 2 4 8 3 3" xfId="32213" xr:uid="{BC86F240-75A0-4007-B96D-49FEB1F65A14}"/>
    <cellStyle name="Comma 3 2 4 8 4" xfId="10309" xr:uid="{A46E2DB9-7495-4FA4-8C6D-09EB4AA8CC5F}"/>
    <cellStyle name="Comma 3 2 4 8 4 2" xfId="46817" xr:uid="{2C81EE01-0649-4B1B-ACFB-948A86C718C3}"/>
    <cellStyle name="Comma 3 2 4 8 4 3" xfId="28563" xr:uid="{EB361712-7307-41C9-8F40-0193785A29E8}"/>
    <cellStyle name="Comma 3 2 4 8 5" xfId="6659" xr:uid="{373C2740-1F70-452D-A230-E6CFBD63D598}"/>
    <cellStyle name="Comma 3 2 4 8 5 2" xfId="43167" xr:uid="{C0D24D38-3A61-43E1-BD2B-736228810F31}"/>
    <cellStyle name="Comma 3 2 4 8 5 3" xfId="24913" xr:uid="{EF147900-082C-4317-A89E-DF8DF87530B3}"/>
    <cellStyle name="Comma 3 2 4 8 6" xfId="39517" xr:uid="{AC503678-05B5-468A-A745-3D34FA06B8EB}"/>
    <cellStyle name="Comma 3 2 4 8 7" xfId="21263" xr:uid="{362780C6-3835-41D8-B918-227A81B8F5A6}"/>
    <cellStyle name="Comma 3 2 4 9" xfId="2279" xr:uid="{9819BAFB-A042-4C00-8621-F33256A85BBD}"/>
    <cellStyle name="Comma 3 2 4 9 2" xfId="16879" xr:uid="{97B54D9A-E3A3-4BE8-AC7D-2FED11E80336}"/>
    <cellStyle name="Comma 3 2 4 9 2 2" xfId="53387" xr:uid="{7BBDC3C5-0B3D-449A-A4C4-8663E641E991}"/>
    <cellStyle name="Comma 3 2 4 9 2 3" xfId="35133" xr:uid="{2F6AFFE1-8633-4CBD-971F-2FAE5B501887}"/>
    <cellStyle name="Comma 3 2 4 9 3" xfId="13229" xr:uid="{F436A505-1F5C-4A15-ABD2-394CDB337D46}"/>
    <cellStyle name="Comma 3 2 4 9 3 2" xfId="49737" xr:uid="{D4B13177-61F2-439F-AB3C-A0C4F91588B4}"/>
    <cellStyle name="Comma 3 2 4 9 3 3" xfId="31483" xr:uid="{D4CEAB46-D2E7-4A09-908D-174075E1DD13}"/>
    <cellStyle name="Comma 3 2 4 9 4" xfId="9579" xr:uid="{2CF91DAD-E676-4EB2-8A3A-E5897466EB82}"/>
    <cellStyle name="Comma 3 2 4 9 4 2" xfId="46087" xr:uid="{855D576D-A8D4-4CCE-9A85-56761184EF2D}"/>
    <cellStyle name="Comma 3 2 4 9 4 3" xfId="27833" xr:uid="{64057CA7-58BB-4445-B3C7-35CDE8273F87}"/>
    <cellStyle name="Comma 3 2 4 9 5" xfId="5929" xr:uid="{659ED4BF-DFF5-42CA-9497-5E2549B942F1}"/>
    <cellStyle name="Comma 3 2 4 9 5 2" xfId="42437" xr:uid="{CDD1EA70-F8C4-41F0-B614-ED41B3E69AE3}"/>
    <cellStyle name="Comma 3 2 4 9 5 3" xfId="24183" xr:uid="{3F4CC39F-E3FC-4B3C-957E-06293F7068BB}"/>
    <cellStyle name="Comma 3 2 4 9 6" xfId="38787" xr:uid="{1AFA59EB-DACD-4578-8F26-512F3B10071B}"/>
    <cellStyle name="Comma 3 2 4 9 7" xfId="20533" xr:uid="{76E414AD-3C31-4AED-BE67-BD20EA3BEDFE}"/>
    <cellStyle name="Comma 3 2 5" xfId="51" xr:uid="{9C80EEAF-5E7D-48AC-8307-47C9386CD5CB}"/>
    <cellStyle name="Comma 3 2 5 10" xfId="1517" xr:uid="{52188505-6D68-4C76-8AF1-FF8C51C168BA}"/>
    <cellStyle name="Comma 3 2 5 10 2" xfId="16117" xr:uid="{50D4619B-B966-47A2-9B80-6D680C3BC8BD}"/>
    <cellStyle name="Comma 3 2 5 10 2 2" xfId="52625" xr:uid="{4C4C2B5F-042F-46EF-8F90-983616A5910D}"/>
    <cellStyle name="Comma 3 2 5 10 2 3" xfId="34371" xr:uid="{82EC0E31-71B6-4600-99ED-2EE460BE4DC8}"/>
    <cellStyle name="Comma 3 2 5 10 3" xfId="12467" xr:uid="{95E515AC-CBD4-4DEF-B147-65443AE8275F}"/>
    <cellStyle name="Comma 3 2 5 10 3 2" xfId="48975" xr:uid="{61B36F32-4563-4B8A-A83B-F3F1FBCCF97D}"/>
    <cellStyle name="Comma 3 2 5 10 3 3" xfId="30721" xr:uid="{EDF99A8B-3722-4A1F-A90C-566509E8B68D}"/>
    <cellStyle name="Comma 3 2 5 10 4" xfId="8817" xr:uid="{C172C58E-205C-41F4-AD3F-CD523D242633}"/>
    <cellStyle name="Comma 3 2 5 10 4 2" xfId="45325" xr:uid="{2926019B-AFF2-4358-80DD-6DDE2AE484D2}"/>
    <cellStyle name="Comma 3 2 5 10 4 3" xfId="27071" xr:uid="{5455F625-76EF-4850-9C30-F27A30A4F019}"/>
    <cellStyle name="Comma 3 2 5 10 5" xfId="5167" xr:uid="{77FBE644-F036-4496-B627-B198FC7C869C}"/>
    <cellStyle name="Comma 3 2 5 10 5 2" xfId="41675" xr:uid="{39EB884B-6B80-49A6-9D04-969533317ACB}"/>
    <cellStyle name="Comma 3 2 5 10 5 3" xfId="23421" xr:uid="{FBF97084-9385-4230-AC02-8CEFA06D11AE}"/>
    <cellStyle name="Comma 3 2 5 10 6" xfId="38025" xr:uid="{DAC89F0D-FA7C-4FCF-A1EC-B7F069E93345}"/>
    <cellStyle name="Comma 3 2 5 10 7" xfId="19771" xr:uid="{0FDC067B-FFAD-4061-99E7-0597635F32E0}"/>
    <cellStyle name="Comma 3 2 5 11" xfId="787" xr:uid="{E14F7765-FB44-479A-8326-EFAA686CCD35}"/>
    <cellStyle name="Comma 3 2 5 11 2" xfId="15387" xr:uid="{BDF07E9A-8587-4A7C-AD4D-44290ABAC0D9}"/>
    <cellStyle name="Comma 3 2 5 11 2 2" xfId="51895" xr:uid="{3E829AE6-C69C-40C9-AB30-9C78533CEA6C}"/>
    <cellStyle name="Comma 3 2 5 11 2 3" xfId="33641" xr:uid="{4D080C5A-DA48-4D35-A65F-A073376233DE}"/>
    <cellStyle name="Comma 3 2 5 11 3" xfId="11737" xr:uid="{40A52AB4-237B-4BB5-A3BC-19CA9D6B48F9}"/>
    <cellStyle name="Comma 3 2 5 11 3 2" xfId="48245" xr:uid="{27236531-4C24-44D3-A207-279B2AFD0DE7}"/>
    <cellStyle name="Comma 3 2 5 11 3 3" xfId="29991" xr:uid="{7237CFEF-95E3-42B8-946B-EC3D325AB779}"/>
    <cellStyle name="Comma 3 2 5 11 4" xfId="8087" xr:uid="{A5308DFE-0A69-45B4-B7BA-62548044FEB0}"/>
    <cellStyle name="Comma 3 2 5 11 4 2" xfId="44595" xr:uid="{179E6CDB-BC1A-4F9D-8D21-52D3A81913F3}"/>
    <cellStyle name="Comma 3 2 5 11 4 3" xfId="26341" xr:uid="{109A3C97-5715-4484-89B0-CC43BA3D3E7D}"/>
    <cellStyle name="Comma 3 2 5 11 5" xfId="4437" xr:uid="{E7DE904A-B993-43C9-8D67-8541B43776B0}"/>
    <cellStyle name="Comma 3 2 5 11 5 2" xfId="40945" xr:uid="{ED5B877C-E54A-4033-A0C6-F7CF511AB2A1}"/>
    <cellStyle name="Comma 3 2 5 11 5 3" xfId="22691" xr:uid="{B4BF94C7-8BC8-4FFC-AC15-165E1D86524C}"/>
    <cellStyle name="Comma 3 2 5 11 6" xfId="37295" xr:uid="{36147B1F-6B73-42C7-8C0E-22337E37349F}"/>
    <cellStyle name="Comma 3 2 5 11 7" xfId="19041" xr:uid="{5E996715-60CA-48C0-8B9F-12079F8771BD}"/>
    <cellStyle name="Comma 3 2 5 12" xfId="14657" xr:uid="{FB8A599D-E619-4358-8679-5DB5DCDA5E36}"/>
    <cellStyle name="Comma 3 2 5 12 2" xfId="51165" xr:uid="{2DA6DBA1-7A28-47F1-97CF-131DB3D3E639}"/>
    <cellStyle name="Comma 3 2 5 12 3" xfId="32911" xr:uid="{117A51B9-B68F-4284-A02F-0F6B7D4404AE}"/>
    <cellStyle name="Comma 3 2 5 13" xfId="11007" xr:uid="{95110E1A-2FC9-4BA4-8D34-F1210FBD7E30}"/>
    <cellStyle name="Comma 3 2 5 13 2" xfId="47515" xr:uid="{2E27AE03-77D5-4B2D-AAA0-55FFC67ED895}"/>
    <cellStyle name="Comma 3 2 5 13 3" xfId="29261" xr:uid="{20CDA54D-CA2F-4485-8007-371BD8BCA6ED}"/>
    <cellStyle name="Comma 3 2 5 14" xfId="7357" xr:uid="{8345D33A-BA71-46D3-B909-BFA754100071}"/>
    <cellStyle name="Comma 3 2 5 14 2" xfId="43865" xr:uid="{DCC4771A-3C6B-40C5-9CE9-06BCEC435502}"/>
    <cellStyle name="Comma 3 2 5 14 3" xfId="25611" xr:uid="{E3350D4A-24B9-4F75-98E9-87258C43E0C9}"/>
    <cellStyle name="Comma 3 2 5 15" xfId="3707" xr:uid="{FBA31CE7-8A6F-4D66-BE78-A257D4A08800}"/>
    <cellStyle name="Comma 3 2 5 15 2" xfId="40215" xr:uid="{E58A7982-8A3B-4D7E-900F-126521B86FFB}"/>
    <cellStyle name="Comma 3 2 5 15 3" xfId="21961" xr:uid="{B6BD1225-1639-4939-A3F5-E4941C34428D}"/>
    <cellStyle name="Comma 3 2 5 16" xfId="36565" xr:uid="{34F6AD0A-AF53-4541-811A-B28BA2BC1446}"/>
    <cellStyle name="Comma 3 2 5 17" xfId="18311" xr:uid="{F5D78D15-92AE-4756-B347-55B1A506113D}"/>
    <cellStyle name="Comma 3 2 5 2" xfId="681" xr:uid="{FA9CCEF8-8B44-4777-8489-EE78C4572543}"/>
    <cellStyle name="Comma 3 2 5 2 10" xfId="37189" xr:uid="{6262C285-33CD-4671-9FB7-7F1708E3D64D}"/>
    <cellStyle name="Comma 3 2 5 2 11" xfId="18935" xr:uid="{765E8D37-305E-4F50-BEF4-0816D711B4B6}"/>
    <cellStyle name="Comma 3 2 5 2 2" xfId="3601" xr:uid="{80414743-3361-4D82-B19B-6CC914D282EB}"/>
    <cellStyle name="Comma 3 2 5 2 2 2" xfId="18201" xr:uid="{8AB01384-A1FB-42CB-A1E7-75159394B768}"/>
    <cellStyle name="Comma 3 2 5 2 2 2 2" xfId="54709" xr:uid="{85EF4E8A-0B7D-4C79-ADA2-B40E80FCA14C}"/>
    <cellStyle name="Comma 3 2 5 2 2 2 3" xfId="36455" xr:uid="{494C34B3-32A8-47F0-8EC8-D852ED044D2D}"/>
    <cellStyle name="Comma 3 2 5 2 2 3" xfId="14551" xr:uid="{3468E776-0C1E-4C80-9A63-2530902B39B2}"/>
    <cellStyle name="Comma 3 2 5 2 2 3 2" xfId="51059" xr:uid="{1ED1FCA4-629C-4ECF-9919-1D4573DC0AC2}"/>
    <cellStyle name="Comma 3 2 5 2 2 3 3" xfId="32805" xr:uid="{493F1AFC-F29D-4716-969C-ECE027C63134}"/>
    <cellStyle name="Comma 3 2 5 2 2 4" xfId="10901" xr:uid="{892D8CDA-729E-44B1-915E-1A8B4708C10A}"/>
    <cellStyle name="Comma 3 2 5 2 2 4 2" xfId="47409" xr:uid="{09AC22F3-11A8-4224-A995-41CD6FA52AD5}"/>
    <cellStyle name="Comma 3 2 5 2 2 4 3" xfId="29155" xr:uid="{B5ADCB9B-C546-4ED2-934B-247CD5E82BC4}"/>
    <cellStyle name="Comma 3 2 5 2 2 5" xfId="7251" xr:uid="{7BD3DC65-CB9F-4EFB-8794-90D0835B4893}"/>
    <cellStyle name="Comma 3 2 5 2 2 5 2" xfId="43759" xr:uid="{CD7AC14F-0E62-4E70-BFEA-9B2F5C19239B}"/>
    <cellStyle name="Comma 3 2 5 2 2 5 3" xfId="25505" xr:uid="{F3EF9011-8418-4E54-A46A-782F1F5A50E6}"/>
    <cellStyle name="Comma 3 2 5 2 2 6" xfId="40109" xr:uid="{3FEFE5D3-4542-48D5-A1CA-481E5F2E7E68}"/>
    <cellStyle name="Comma 3 2 5 2 2 7" xfId="21855" xr:uid="{7D52C9C9-7D2A-4144-A835-7C6ED54D263E}"/>
    <cellStyle name="Comma 3 2 5 2 3" xfId="2871" xr:uid="{39CFB965-60A5-47EB-9068-D4C74E2872A7}"/>
    <cellStyle name="Comma 3 2 5 2 3 2" xfId="17471" xr:uid="{BE03A8D9-B80E-4BE5-99C8-9DBD443FFF91}"/>
    <cellStyle name="Comma 3 2 5 2 3 2 2" xfId="53979" xr:uid="{E5F1634D-91CB-4583-9F2A-D75202A57397}"/>
    <cellStyle name="Comma 3 2 5 2 3 2 3" xfId="35725" xr:uid="{60DCE185-5F43-4623-8D30-7861FC39BD58}"/>
    <cellStyle name="Comma 3 2 5 2 3 3" xfId="13821" xr:uid="{7EAE52C4-F673-4CF4-8BBA-AD4901ACDF7A}"/>
    <cellStyle name="Comma 3 2 5 2 3 3 2" xfId="50329" xr:uid="{68882FF9-4141-44BE-B420-42F14C4777EF}"/>
    <cellStyle name="Comma 3 2 5 2 3 3 3" xfId="32075" xr:uid="{5452437C-5C5F-418C-8AA0-C2C31AB81F4F}"/>
    <cellStyle name="Comma 3 2 5 2 3 4" xfId="10171" xr:uid="{FC6BAA99-C430-49C7-AF8A-466C36A6BFA7}"/>
    <cellStyle name="Comma 3 2 5 2 3 4 2" xfId="46679" xr:uid="{16DB5247-91ED-4296-9E4D-E1BC2EB7E7D0}"/>
    <cellStyle name="Comma 3 2 5 2 3 4 3" xfId="28425" xr:uid="{992EA19C-13BB-46C2-AB25-0E13DDC9BE37}"/>
    <cellStyle name="Comma 3 2 5 2 3 5" xfId="6521" xr:uid="{0F7636BA-7399-4CFF-AA95-AB84D1A18D9F}"/>
    <cellStyle name="Comma 3 2 5 2 3 5 2" xfId="43029" xr:uid="{2ABEE275-BC7F-46D8-ACA6-E3F7DF19C089}"/>
    <cellStyle name="Comma 3 2 5 2 3 5 3" xfId="24775" xr:uid="{C9DCCA45-CB23-404C-8E2D-BB2BC3987DB5}"/>
    <cellStyle name="Comma 3 2 5 2 3 6" xfId="39379" xr:uid="{3F1ED63E-E70A-43B1-B3F0-F2A7441128B6}"/>
    <cellStyle name="Comma 3 2 5 2 3 7" xfId="21125" xr:uid="{42555BA5-F5BA-465B-AB24-A1628388F974}"/>
    <cellStyle name="Comma 3 2 5 2 4" xfId="2141" xr:uid="{6C44324D-4D5C-44C2-9D47-35D3BE438C54}"/>
    <cellStyle name="Comma 3 2 5 2 4 2" xfId="16741" xr:uid="{2D098C57-F48A-4FAC-82B1-BA3683B0EDD3}"/>
    <cellStyle name="Comma 3 2 5 2 4 2 2" xfId="53249" xr:uid="{31B3BB59-9D13-4F84-AE89-72513CEC3AB3}"/>
    <cellStyle name="Comma 3 2 5 2 4 2 3" xfId="34995" xr:uid="{11105202-C997-4E2C-8729-2F9B2CCB9C05}"/>
    <cellStyle name="Comma 3 2 5 2 4 3" xfId="13091" xr:uid="{D9C64814-2C9E-4EBB-9850-B7E32D61DF9B}"/>
    <cellStyle name="Comma 3 2 5 2 4 3 2" xfId="49599" xr:uid="{892E0FAB-FB8D-41CD-8AF2-4DAA6CF0AC7E}"/>
    <cellStyle name="Comma 3 2 5 2 4 3 3" xfId="31345" xr:uid="{903E4A58-D682-4FFC-9B6C-2954A05F724F}"/>
    <cellStyle name="Comma 3 2 5 2 4 4" xfId="9441" xr:uid="{FFABB14D-B061-4383-9B6C-32754F93659D}"/>
    <cellStyle name="Comma 3 2 5 2 4 4 2" xfId="45949" xr:uid="{1F2188BB-6445-4984-B2B5-D5F0FF7DDD37}"/>
    <cellStyle name="Comma 3 2 5 2 4 4 3" xfId="27695" xr:uid="{F37EF03D-1C87-427F-BC2A-86983E2A4C5E}"/>
    <cellStyle name="Comma 3 2 5 2 4 5" xfId="5791" xr:uid="{7A116E8E-0AE7-4370-AF67-B2A1412CBFAA}"/>
    <cellStyle name="Comma 3 2 5 2 4 5 2" xfId="42299" xr:uid="{CE250E6C-CBD5-42E7-A012-DF0CED8B6EFA}"/>
    <cellStyle name="Comma 3 2 5 2 4 5 3" xfId="24045" xr:uid="{647D2E8F-0012-4A43-94DB-4822CCCFFAC9}"/>
    <cellStyle name="Comma 3 2 5 2 4 6" xfId="38649" xr:uid="{E557E5FF-14C4-48AC-9B80-06AB373B48D8}"/>
    <cellStyle name="Comma 3 2 5 2 4 7" xfId="20395" xr:uid="{7FF60BC4-FB2F-4E11-9896-E41B705EE799}"/>
    <cellStyle name="Comma 3 2 5 2 5" xfId="1411" xr:uid="{C77A2834-0E49-4AD3-B76E-0911FBB04376}"/>
    <cellStyle name="Comma 3 2 5 2 5 2" xfId="16011" xr:uid="{A877327E-823D-433A-BEA9-D6CDCB7594EF}"/>
    <cellStyle name="Comma 3 2 5 2 5 2 2" xfId="52519" xr:uid="{DEB12CCE-5B88-47CA-A639-4A7B5424506E}"/>
    <cellStyle name="Comma 3 2 5 2 5 2 3" xfId="34265" xr:uid="{A7CDA0B5-D8B9-4B51-BDC6-B2CC4548EA26}"/>
    <cellStyle name="Comma 3 2 5 2 5 3" xfId="12361" xr:uid="{F1B6F8EA-B88E-4920-93AC-5439B64075AB}"/>
    <cellStyle name="Comma 3 2 5 2 5 3 2" xfId="48869" xr:uid="{8220CDD7-8539-461F-B991-908DDF884B4A}"/>
    <cellStyle name="Comma 3 2 5 2 5 3 3" xfId="30615" xr:uid="{AF2650A5-4B76-47F6-9FDF-BADF126FF978}"/>
    <cellStyle name="Comma 3 2 5 2 5 4" xfId="8711" xr:uid="{8D31C1F0-F2F6-4E73-B245-1DAFB3156DAD}"/>
    <cellStyle name="Comma 3 2 5 2 5 4 2" xfId="45219" xr:uid="{B2B3025B-2319-4AC1-8D0B-31C91D00BB11}"/>
    <cellStyle name="Comma 3 2 5 2 5 4 3" xfId="26965" xr:uid="{797B83D7-A469-4CD7-B479-659A1CC89E59}"/>
    <cellStyle name="Comma 3 2 5 2 5 5" xfId="5061" xr:uid="{FFC224FA-47BD-453A-A8D7-F2E96132664F}"/>
    <cellStyle name="Comma 3 2 5 2 5 5 2" xfId="41569" xr:uid="{A16778C0-A11D-49FB-9F4A-8A60032DA639}"/>
    <cellStyle name="Comma 3 2 5 2 5 5 3" xfId="23315" xr:uid="{DEF43671-72BB-4677-A909-BBDA828C0968}"/>
    <cellStyle name="Comma 3 2 5 2 5 6" xfId="37919" xr:uid="{DFF5A95F-9FA8-4D3A-A7AE-E776274220ED}"/>
    <cellStyle name="Comma 3 2 5 2 5 7" xfId="19665" xr:uid="{036DE9F8-A9B3-46A5-9C3C-DC18BA6BC35D}"/>
    <cellStyle name="Comma 3 2 5 2 6" xfId="15281" xr:uid="{55270909-15C1-43B5-916D-41F52AD46595}"/>
    <cellStyle name="Comma 3 2 5 2 6 2" xfId="51789" xr:uid="{4C38A175-60B3-4EEE-9FF5-A0DEE75018B8}"/>
    <cellStyle name="Comma 3 2 5 2 6 3" xfId="33535" xr:uid="{0EB69D11-70F5-4EE9-B521-E588AE69C007}"/>
    <cellStyle name="Comma 3 2 5 2 7" xfId="11631" xr:uid="{88A47B34-AFE6-4C01-9CDC-59CFA8BB198F}"/>
    <cellStyle name="Comma 3 2 5 2 7 2" xfId="48139" xr:uid="{BC5FD5D9-49DF-4DCE-A025-63169E0250F6}"/>
    <cellStyle name="Comma 3 2 5 2 7 3" xfId="29885" xr:uid="{8955836D-318B-42BD-8DF6-6F2E524548CF}"/>
    <cellStyle name="Comma 3 2 5 2 8" xfId="7981" xr:uid="{344B5ADB-96EC-4DCD-998D-928D18145EC8}"/>
    <cellStyle name="Comma 3 2 5 2 8 2" xfId="44489" xr:uid="{8E759521-1CB2-457E-A05A-6381CB8742A8}"/>
    <cellStyle name="Comma 3 2 5 2 8 3" xfId="26235" xr:uid="{70E28EB9-6666-48C1-BAE6-997E54E44C00}"/>
    <cellStyle name="Comma 3 2 5 2 9" xfId="4331" xr:uid="{12B272D6-7F9A-4155-88CF-1502DD29B34E}"/>
    <cellStyle name="Comma 3 2 5 2 9 2" xfId="40839" xr:uid="{7F1C5E4B-32E4-49CE-9F5D-67F2604E2EF4}"/>
    <cellStyle name="Comma 3 2 5 2 9 3" xfId="22585" xr:uid="{D2310EA6-9675-4EA6-9389-0F4C0CBDB6C4}"/>
    <cellStyle name="Comma 3 2 5 3" xfId="577" xr:uid="{FD79ECCB-542E-45EB-A2CC-01B499C23598}"/>
    <cellStyle name="Comma 3 2 5 3 10" xfId="37085" xr:uid="{A510FA5E-C392-4DF7-9FE6-AC460EEAE1BD}"/>
    <cellStyle name="Comma 3 2 5 3 11" xfId="18831" xr:uid="{B967DFB3-DC8E-4819-A602-1155EA8B3762}"/>
    <cellStyle name="Comma 3 2 5 3 2" xfId="3497" xr:uid="{CDB0CE71-F160-4113-9637-6027FBDC7B55}"/>
    <cellStyle name="Comma 3 2 5 3 2 2" xfId="18097" xr:uid="{A665841E-7ACC-4828-B027-ACDB7AFC9AF3}"/>
    <cellStyle name="Comma 3 2 5 3 2 2 2" xfId="54605" xr:uid="{20410725-E05A-4185-9227-9ED650C96F69}"/>
    <cellStyle name="Comma 3 2 5 3 2 2 3" xfId="36351" xr:uid="{F7DF39AF-427B-4DEB-9A75-E7F713A6B5D7}"/>
    <cellStyle name="Comma 3 2 5 3 2 3" xfId="14447" xr:uid="{D3F444C1-0552-4569-AC87-37E37284095A}"/>
    <cellStyle name="Comma 3 2 5 3 2 3 2" xfId="50955" xr:uid="{A7380CE2-5044-4454-A766-1D9BC47E74B7}"/>
    <cellStyle name="Comma 3 2 5 3 2 3 3" xfId="32701" xr:uid="{06FD9866-92F3-4C1F-B4EA-DBACCEA9E72E}"/>
    <cellStyle name="Comma 3 2 5 3 2 4" xfId="10797" xr:uid="{821A8E3A-DA85-44D8-8FA9-80C2C8DD9E8C}"/>
    <cellStyle name="Comma 3 2 5 3 2 4 2" xfId="47305" xr:uid="{D7AB1A9D-0C21-42F5-96C4-3A7069C59783}"/>
    <cellStyle name="Comma 3 2 5 3 2 4 3" xfId="29051" xr:uid="{DCA6EDFE-B40F-46FB-828D-10A5621682E1}"/>
    <cellStyle name="Comma 3 2 5 3 2 5" xfId="7147" xr:uid="{1A34AEE0-3C80-4289-B600-23FF6DACFA35}"/>
    <cellStyle name="Comma 3 2 5 3 2 5 2" xfId="43655" xr:uid="{B443E659-8E54-4249-A39B-F4113EC3AB93}"/>
    <cellStyle name="Comma 3 2 5 3 2 5 3" xfId="25401" xr:uid="{EB615ED6-D297-4E50-B4C6-A0FE947079BD}"/>
    <cellStyle name="Comma 3 2 5 3 2 6" xfId="40005" xr:uid="{2BA15654-39BF-4D3B-B8C2-9C54B39957E3}"/>
    <cellStyle name="Comma 3 2 5 3 2 7" xfId="21751" xr:uid="{49D18765-3CEB-45E4-AFCE-B73D77EF7AC1}"/>
    <cellStyle name="Comma 3 2 5 3 3" xfId="2767" xr:uid="{02DF9327-30D5-4FC7-9420-818D3443E19F}"/>
    <cellStyle name="Comma 3 2 5 3 3 2" xfId="17367" xr:uid="{9EA1F9E1-008D-4BE2-A322-CCE21E39AC52}"/>
    <cellStyle name="Comma 3 2 5 3 3 2 2" xfId="53875" xr:uid="{86F2FF56-411F-4F2E-B875-D218B1CCE81E}"/>
    <cellStyle name="Comma 3 2 5 3 3 2 3" xfId="35621" xr:uid="{90DAD5C5-8BB1-4162-94E6-4DBCCB6D2B58}"/>
    <cellStyle name="Comma 3 2 5 3 3 3" xfId="13717" xr:uid="{B671758D-2E0A-4EA6-B4CD-BE46234A91E0}"/>
    <cellStyle name="Comma 3 2 5 3 3 3 2" xfId="50225" xr:uid="{C2F06089-9601-4EBD-AB2E-F8994284B1E3}"/>
    <cellStyle name="Comma 3 2 5 3 3 3 3" xfId="31971" xr:uid="{4AB2B2CB-1E92-4F68-B62E-B791BAF9BC6B}"/>
    <cellStyle name="Comma 3 2 5 3 3 4" xfId="10067" xr:uid="{892A963D-3E04-46D3-9469-F3B258719830}"/>
    <cellStyle name="Comma 3 2 5 3 3 4 2" xfId="46575" xr:uid="{2665651B-3C6C-499A-9CB8-6B07A8DAA82F}"/>
    <cellStyle name="Comma 3 2 5 3 3 4 3" xfId="28321" xr:uid="{8469A758-606B-4779-AAC8-F6A5B242FCBF}"/>
    <cellStyle name="Comma 3 2 5 3 3 5" xfId="6417" xr:uid="{8B540D6D-E119-4654-8AC5-141C5455F65A}"/>
    <cellStyle name="Comma 3 2 5 3 3 5 2" xfId="42925" xr:uid="{CBA04D8C-3A52-46FB-B008-797767B2C813}"/>
    <cellStyle name="Comma 3 2 5 3 3 5 3" xfId="24671" xr:uid="{A6C6DC1F-1BD9-4129-9B70-A1196B2B4F6A}"/>
    <cellStyle name="Comma 3 2 5 3 3 6" xfId="39275" xr:uid="{8CE746C8-E45C-4A02-8955-086645E471B4}"/>
    <cellStyle name="Comma 3 2 5 3 3 7" xfId="21021" xr:uid="{5D4F3EAB-65CE-4D04-9319-1D935458EC62}"/>
    <cellStyle name="Comma 3 2 5 3 4" xfId="2037" xr:uid="{63A60EDF-A8E0-438A-BB69-4F66E5E17892}"/>
    <cellStyle name="Comma 3 2 5 3 4 2" xfId="16637" xr:uid="{35B19B83-8F5C-4DBF-AE97-452F03489FE9}"/>
    <cellStyle name="Comma 3 2 5 3 4 2 2" xfId="53145" xr:uid="{2A384C41-C8F9-4DF0-AA4C-20E8BD770369}"/>
    <cellStyle name="Comma 3 2 5 3 4 2 3" xfId="34891" xr:uid="{58457E2B-8BA1-457A-BD0E-6566A60A3457}"/>
    <cellStyle name="Comma 3 2 5 3 4 3" xfId="12987" xr:uid="{6FACC8AB-ED97-4A5E-8138-25B43830A1CE}"/>
    <cellStyle name="Comma 3 2 5 3 4 3 2" xfId="49495" xr:uid="{C2BDA2C4-0257-4EEF-ACA4-AB4446B1E930}"/>
    <cellStyle name="Comma 3 2 5 3 4 3 3" xfId="31241" xr:uid="{A627827F-3633-4746-95C6-77381E13338B}"/>
    <cellStyle name="Comma 3 2 5 3 4 4" xfId="9337" xr:uid="{E93AAFE0-2BA0-46DC-8E3E-382121FE17CE}"/>
    <cellStyle name="Comma 3 2 5 3 4 4 2" xfId="45845" xr:uid="{DEBEE068-100B-43B3-92B2-9A086CDAF97D}"/>
    <cellStyle name="Comma 3 2 5 3 4 4 3" xfId="27591" xr:uid="{04CB3283-8A38-4D47-AE65-EE49BCF70893}"/>
    <cellStyle name="Comma 3 2 5 3 4 5" xfId="5687" xr:uid="{E8D35554-0050-4A2F-AC9F-B8857CCED554}"/>
    <cellStyle name="Comma 3 2 5 3 4 5 2" xfId="42195" xr:uid="{936F7A77-5BF2-496E-BDCE-F67AE319CA30}"/>
    <cellStyle name="Comma 3 2 5 3 4 5 3" xfId="23941" xr:uid="{4AB38416-CABE-49D1-9D46-94CF97001940}"/>
    <cellStyle name="Comma 3 2 5 3 4 6" xfId="38545" xr:uid="{6A7747C6-19E1-4E97-A976-B1201B6ABD3E}"/>
    <cellStyle name="Comma 3 2 5 3 4 7" xfId="20291" xr:uid="{51B4325B-07BC-4939-A41F-5B38031E353A}"/>
    <cellStyle name="Comma 3 2 5 3 5" xfId="1307" xr:uid="{7F91CEA4-93FE-41A7-84E7-72C4FB925B83}"/>
    <cellStyle name="Comma 3 2 5 3 5 2" xfId="15907" xr:uid="{1C8B0B02-CA65-4723-ADEA-E9E0DF6C490C}"/>
    <cellStyle name="Comma 3 2 5 3 5 2 2" xfId="52415" xr:uid="{4DB7402C-F7EC-48F4-A4EF-435EE3554578}"/>
    <cellStyle name="Comma 3 2 5 3 5 2 3" xfId="34161" xr:uid="{D357377C-C0BF-4962-8A6B-67BDCA077E5D}"/>
    <cellStyle name="Comma 3 2 5 3 5 3" xfId="12257" xr:uid="{6FE3C0B2-6D31-4118-9D81-00CEB68E185F}"/>
    <cellStyle name="Comma 3 2 5 3 5 3 2" xfId="48765" xr:uid="{45DC4180-496E-42FF-BF51-D08ABA6BC9B4}"/>
    <cellStyle name="Comma 3 2 5 3 5 3 3" xfId="30511" xr:uid="{FE0EFC88-EAB7-4CEF-8CA9-89F104D70A85}"/>
    <cellStyle name="Comma 3 2 5 3 5 4" xfId="8607" xr:uid="{C575C3CE-43FA-434F-B266-1B9F3624D89C}"/>
    <cellStyle name="Comma 3 2 5 3 5 4 2" xfId="45115" xr:uid="{3DF16042-1AE5-44CF-9156-96EC41895DB6}"/>
    <cellStyle name="Comma 3 2 5 3 5 4 3" xfId="26861" xr:uid="{E7C2CFDB-8E47-44A8-AADE-3A2FE29C2A19}"/>
    <cellStyle name="Comma 3 2 5 3 5 5" xfId="4957" xr:uid="{869AAD63-BA90-4C48-AADB-4A5965731AF3}"/>
    <cellStyle name="Comma 3 2 5 3 5 5 2" xfId="41465" xr:uid="{206B1BAA-43CE-4369-BBB0-1613FA2B8004}"/>
    <cellStyle name="Comma 3 2 5 3 5 5 3" xfId="23211" xr:uid="{F3302BA1-C280-4A39-A8D0-240B51F75D9B}"/>
    <cellStyle name="Comma 3 2 5 3 5 6" xfId="37815" xr:uid="{7350AC22-377C-4DF4-BA55-B3FEA17BCBA6}"/>
    <cellStyle name="Comma 3 2 5 3 5 7" xfId="19561" xr:uid="{67AEB07A-0C0C-4A87-BE0F-6471BB43195E}"/>
    <cellStyle name="Comma 3 2 5 3 6" xfId="15177" xr:uid="{95447DE7-515F-4240-AC11-802714B55858}"/>
    <cellStyle name="Comma 3 2 5 3 6 2" xfId="51685" xr:uid="{E53E2F98-4E6E-4A04-A281-C6D415684624}"/>
    <cellStyle name="Comma 3 2 5 3 6 3" xfId="33431" xr:uid="{7CCD7F4A-E3D2-47DF-958B-91DD4E07B7DD}"/>
    <cellStyle name="Comma 3 2 5 3 7" xfId="11527" xr:uid="{834CDF58-2513-469F-AF30-1893DBF6B335}"/>
    <cellStyle name="Comma 3 2 5 3 7 2" xfId="48035" xr:uid="{693D6BAD-7060-4AF5-8CDB-9F98E70F118B}"/>
    <cellStyle name="Comma 3 2 5 3 7 3" xfId="29781" xr:uid="{05B6BA1D-0D1F-459F-B97D-DF935CABDC51}"/>
    <cellStyle name="Comma 3 2 5 3 8" xfId="7877" xr:uid="{25854B09-23A3-4853-A6E3-895640F772C5}"/>
    <cellStyle name="Comma 3 2 5 3 8 2" xfId="44385" xr:uid="{CA71A292-B0C8-4F5B-9298-8899C365B2F9}"/>
    <cellStyle name="Comma 3 2 5 3 8 3" xfId="26131" xr:uid="{110E8638-1AC2-4009-8AC1-CC44F5694CCB}"/>
    <cellStyle name="Comma 3 2 5 3 9" xfId="4227" xr:uid="{0FA04889-4DD2-46B6-A1C9-060AA4AA11E2}"/>
    <cellStyle name="Comma 3 2 5 3 9 2" xfId="40735" xr:uid="{19F79660-105A-4A26-883A-FE3DA20E4213}"/>
    <cellStyle name="Comma 3 2 5 3 9 3" xfId="22481" xr:uid="{BB312BE7-12F5-4C1B-A577-9894DDD7618F}"/>
    <cellStyle name="Comma 3 2 5 4" xfId="473" xr:uid="{06B29143-42CC-4E42-B6DC-BBC29176A816}"/>
    <cellStyle name="Comma 3 2 5 4 10" xfId="36981" xr:uid="{4ED3ECB3-D1FA-4D88-B1AF-5F19FBFB77F5}"/>
    <cellStyle name="Comma 3 2 5 4 11" xfId="18727" xr:uid="{A5BD7FE4-E8E8-49FE-85A3-F59F21675262}"/>
    <cellStyle name="Comma 3 2 5 4 2" xfId="3393" xr:uid="{2FFEF6F9-95F5-41BC-A0A2-A4385696D21E}"/>
    <cellStyle name="Comma 3 2 5 4 2 2" xfId="17993" xr:uid="{04F6E3F8-3040-42B0-8B58-F5C8C8135BAB}"/>
    <cellStyle name="Comma 3 2 5 4 2 2 2" xfId="54501" xr:uid="{477F1F5E-AF1B-48DA-B04E-2B9B386EB0D0}"/>
    <cellStyle name="Comma 3 2 5 4 2 2 3" xfId="36247" xr:uid="{61FDFA8E-B01C-4705-978E-88E2F764157B}"/>
    <cellStyle name="Comma 3 2 5 4 2 3" xfId="14343" xr:uid="{6FA9C951-B4BD-4BAB-8F71-CAF7CA828380}"/>
    <cellStyle name="Comma 3 2 5 4 2 3 2" xfId="50851" xr:uid="{8773D7E4-904E-4FED-B56B-754F1613FC6D}"/>
    <cellStyle name="Comma 3 2 5 4 2 3 3" xfId="32597" xr:uid="{03911BAD-FD9E-4BE1-A8A5-4568525716EF}"/>
    <cellStyle name="Comma 3 2 5 4 2 4" xfId="10693" xr:uid="{021A01BC-75E7-4F38-BC7D-9329D511CE19}"/>
    <cellStyle name="Comma 3 2 5 4 2 4 2" xfId="47201" xr:uid="{95362679-CA1A-471A-A1B1-5E587FD24408}"/>
    <cellStyle name="Comma 3 2 5 4 2 4 3" xfId="28947" xr:uid="{1AF10ABF-978D-4958-B2B9-6DC3F3039D06}"/>
    <cellStyle name="Comma 3 2 5 4 2 5" xfId="7043" xr:uid="{57619FF3-5ADF-4CC0-B7A6-A5C6F8579839}"/>
    <cellStyle name="Comma 3 2 5 4 2 5 2" xfId="43551" xr:uid="{58DE0865-DE2D-4B6C-A2F1-AFF952E4904C}"/>
    <cellStyle name="Comma 3 2 5 4 2 5 3" xfId="25297" xr:uid="{3D6420CA-674A-4582-AAC2-9AB4F75FC499}"/>
    <cellStyle name="Comma 3 2 5 4 2 6" xfId="39901" xr:uid="{A5BC1F21-DB85-4D74-A77A-2B5CF372370A}"/>
    <cellStyle name="Comma 3 2 5 4 2 7" xfId="21647" xr:uid="{91262B37-65BB-4B53-8A32-958B486B1D81}"/>
    <cellStyle name="Comma 3 2 5 4 3" xfId="2663" xr:uid="{31BBB633-D589-469A-AE21-C72DA3E88266}"/>
    <cellStyle name="Comma 3 2 5 4 3 2" xfId="17263" xr:uid="{D0917A02-E972-44FE-9E95-19C7E86C4897}"/>
    <cellStyle name="Comma 3 2 5 4 3 2 2" xfId="53771" xr:uid="{E53A9C8B-55B5-4990-ACA4-2948D7FA3E73}"/>
    <cellStyle name="Comma 3 2 5 4 3 2 3" xfId="35517" xr:uid="{41C2F094-41D1-47BF-8D61-A1433D0942D3}"/>
    <cellStyle name="Comma 3 2 5 4 3 3" xfId="13613" xr:uid="{814B1CF3-7990-4BAC-AE1C-304CC1FAEDB8}"/>
    <cellStyle name="Comma 3 2 5 4 3 3 2" xfId="50121" xr:uid="{4DE7557F-9E31-47DF-A1FE-BAAA1210BB1F}"/>
    <cellStyle name="Comma 3 2 5 4 3 3 3" xfId="31867" xr:uid="{78D324A6-35F5-46DD-B340-9C5022AC73A1}"/>
    <cellStyle name="Comma 3 2 5 4 3 4" xfId="9963" xr:uid="{80287D2A-2A30-4AD6-9623-5841118EEB86}"/>
    <cellStyle name="Comma 3 2 5 4 3 4 2" xfId="46471" xr:uid="{14536CC5-AC89-44A1-B3CF-A61F913475C9}"/>
    <cellStyle name="Comma 3 2 5 4 3 4 3" xfId="28217" xr:uid="{7D567B2A-2BE1-4046-B54F-4F5A6D4B5BD8}"/>
    <cellStyle name="Comma 3 2 5 4 3 5" xfId="6313" xr:uid="{80425BA5-AD29-437E-BC0F-784808FB93D9}"/>
    <cellStyle name="Comma 3 2 5 4 3 5 2" xfId="42821" xr:uid="{7762A5FD-B139-46E5-BEA8-56DF234A18D3}"/>
    <cellStyle name="Comma 3 2 5 4 3 5 3" xfId="24567" xr:uid="{9960D1B5-0679-4220-9823-CCCB78CBFEAC}"/>
    <cellStyle name="Comma 3 2 5 4 3 6" xfId="39171" xr:uid="{7A06FC25-253B-46AE-B6AA-D18341A4060B}"/>
    <cellStyle name="Comma 3 2 5 4 3 7" xfId="20917" xr:uid="{9ECDE484-FBBB-429C-97FA-E37B7590C21A}"/>
    <cellStyle name="Comma 3 2 5 4 4" xfId="1933" xr:uid="{C86ED298-1DEE-4416-BCE1-13C8326516EC}"/>
    <cellStyle name="Comma 3 2 5 4 4 2" xfId="16533" xr:uid="{7B028374-7359-42AA-A723-CB45F2165E57}"/>
    <cellStyle name="Comma 3 2 5 4 4 2 2" xfId="53041" xr:uid="{99C32722-0A1D-4E8E-8093-8C4922756034}"/>
    <cellStyle name="Comma 3 2 5 4 4 2 3" xfId="34787" xr:uid="{604ABFD3-AAEE-43E4-BC49-11C37D6EC2DC}"/>
    <cellStyle name="Comma 3 2 5 4 4 3" xfId="12883" xr:uid="{DAF0102A-4853-464C-8E54-596C7A7861E1}"/>
    <cellStyle name="Comma 3 2 5 4 4 3 2" xfId="49391" xr:uid="{1EF6EC4F-F6C8-4067-827A-B9D1722971F6}"/>
    <cellStyle name="Comma 3 2 5 4 4 3 3" xfId="31137" xr:uid="{4CD301D3-BDC4-4F6D-981C-111B6676CE50}"/>
    <cellStyle name="Comma 3 2 5 4 4 4" xfId="9233" xr:uid="{4F0B25BF-D155-4819-AF21-3B06B68AB085}"/>
    <cellStyle name="Comma 3 2 5 4 4 4 2" xfId="45741" xr:uid="{769CFCF4-FC56-400D-89C9-947B65FC0FCF}"/>
    <cellStyle name="Comma 3 2 5 4 4 4 3" xfId="27487" xr:uid="{03F1EFD0-9298-4100-88C0-77E7948C21D7}"/>
    <cellStyle name="Comma 3 2 5 4 4 5" xfId="5583" xr:uid="{9F284F2A-50C5-4E63-8ACE-196B140400A0}"/>
    <cellStyle name="Comma 3 2 5 4 4 5 2" xfId="42091" xr:uid="{A61EE8D3-629B-4438-B66A-D31DA20B1B87}"/>
    <cellStyle name="Comma 3 2 5 4 4 5 3" xfId="23837" xr:uid="{35E87462-2C5C-4337-9E22-936529962DE0}"/>
    <cellStyle name="Comma 3 2 5 4 4 6" xfId="38441" xr:uid="{E9C08E66-C1FD-4A9D-9497-325E207B4889}"/>
    <cellStyle name="Comma 3 2 5 4 4 7" xfId="20187" xr:uid="{E5090F91-41C4-49CF-B2B8-C93322154B7D}"/>
    <cellStyle name="Comma 3 2 5 4 5" xfId="1203" xr:uid="{C8E292F9-F45B-47D2-AF5E-E56086C40D25}"/>
    <cellStyle name="Comma 3 2 5 4 5 2" xfId="15803" xr:uid="{D711EA81-6C05-47CC-8682-3EDB1F6C5971}"/>
    <cellStyle name="Comma 3 2 5 4 5 2 2" xfId="52311" xr:uid="{0DF28470-64DC-472F-8F37-DFF999758C5D}"/>
    <cellStyle name="Comma 3 2 5 4 5 2 3" xfId="34057" xr:uid="{2B004E09-F992-4100-A472-E07390BEE758}"/>
    <cellStyle name="Comma 3 2 5 4 5 3" xfId="12153" xr:uid="{721E3BB3-57C5-4F81-9B99-73C6C99D950F}"/>
    <cellStyle name="Comma 3 2 5 4 5 3 2" xfId="48661" xr:uid="{5A2886BB-E081-435A-838F-90C86F6696EA}"/>
    <cellStyle name="Comma 3 2 5 4 5 3 3" xfId="30407" xr:uid="{42DE39D2-1FC7-4B70-90A9-8FA7D5699635}"/>
    <cellStyle name="Comma 3 2 5 4 5 4" xfId="8503" xr:uid="{F58F163A-3BC6-4920-88C1-4BCAF21727EC}"/>
    <cellStyle name="Comma 3 2 5 4 5 4 2" xfId="45011" xr:uid="{83C54694-D521-436B-9497-1BC77DAB72C4}"/>
    <cellStyle name="Comma 3 2 5 4 5 4 3" xfId="26757" xr:uid="{78D0270C-96F5-4AF3-81B9-E7FB34212CA6}"/>
    <cellStyle name="Comma 3 2 5 4 5 5" xfId="4853" xr:uid="{6138368A-85A2-424E-B927-A223F80CDF67}"/>
    <cellStyle name="Comma 3 2 5 4 5 5 2" xfId="41361" xr:uid="{0C65D7CB-6AB9-41C9-9727-F4F2DA59913E}"/>
    <cellStyle name="Comma 3 2 5 4 5 5 3" xfId="23107" xr:uid="{83A26DB7-D618-421E-B498-A78BFC14C0C4}"/>
    <cellStyle name="Comma 3 2 5 4 5 6" xfId="37711" xr:uid="{D59C1F41-07D8-46ED-AFA4-8B563EB8CC72}"/>
    <cellStyle name="Comma 3 2 5 4 5 7" xfId="19457" xr:uid="{6704A34D-BB49-472E-8D9E-CCDCA9266817}"/>
    <cellStyle name="Comma 3 2 5 4 6" xfId="15073" xr:uid="{EBB4BB4C-BA2A-4E12-AA72-C6748B6741BA}"/>
    <cellStyle name="Comma 3 2 5 4 6 2" xfId="51581" xr:uid="{5A81DFA1-B988-4334-A9B2-620335FD3518}"/>
    <cellStyle name="Comma 3 2 5 4 6 3" xfId="33327" xr:uid="{30068853-2F40-481B-A56C-0F8442D302D5}"/>
    <cellStyle name="Comma 3 2 5 4 7" xfId="11423" xr:uid="{1C3065A0-E547-4970-BB9D-5A10E9D5403B}"/>
    <cellStyle name="Comma 3 2 5 4 7 2" xfId="47931" xr:uid="{D0C22D54-0E92-469E-8681-B8DCE6CE9D92}"/>
    <cellStyle name="Comma 3 2 5 4 7 3" xfId="29677" xr:uid="{1EFAA0EA-3751-4F2A-923C-78413BD4C7DA}"/>
    <cellStyle name="Comma 3 2 5 4 8" xfId="7773" xr:uid="{68C16B20-2B3A-492F-AD4F-0DDF3155F47B}"/>
    <cellStyle name="Comma 3 2 5 4 8 2" xfId="44281" xr:uid="{EB407A44-A3CB-482D-A466-63C2B18E0462}"/>
    <cellStyle name="Comma 3 2 5 4 8 3" xfId="26027" xr:uid="{F00FB2A4-78D2-428C-A759-7BC70D38F393}"/>
    <cellStyle name="Comma 3 2 5 4 9" xfId="4123" xr:uid="{56E68330-6C21-4977-A687-E6364434A8D6}"/>
    <cellStyle name="Comma 3 2 5 4 9 2" xfId="40631" xr:uid="{080E8DAC-39FD-4568-AF4C-7C5D49C915FC}"/>
    <cellStyle name="Comma 3 2 5 4 9 3" xfId="22377" xr:uid="{4ADB0D94-6A9F-4C09-8778-FDAB04D78E9E}"/>
    <cellStyle name="Comma 3 2 5 5" xfId="369" xr:uid="{C15C0CDF-F544-464A-8186-23167D079213}"/>
    <cellStyle name="Comma 3 2 5 5 10" xfId="36877" xr:uid="{61FB80CC-7940-4D40-A501-90B6BE004C72}"/>
    <cellStyle name="Comma 3 2 5 5 11" xfId="18623" xr:uid="{2C1F7C33-81B1-48BE-AEF9-86CB9D272C04}"/>
    <cellStyle name="Comma 3 2 5 5 2" xfId="3289" xr:uid="{271A9547-D65E-43CB-9731-F47CFD00111B}"/>
    <cellStyle name="Comma 3 2 5 5 2 2" xfId="17889" xr:uid="{58BFAEA6-854F-4ADC-97BB-1F1ECBCB21ED}"/>
    <cellStyle name="Comma 3 2 5 5 2 2 2" xfId="54397" xr:uid="{032407A1-61BA-4456-B860-B1FB23E0EC76}"/>
    <cellStyle name="Comma 3 2 5 5 2 2 3" xfId="36143" xr:uid="{AABEE5D7-1347-41C2-A909-7CCE3797D16B}"/>
    <cellStyle name="Comma 3 2 5 5 2 3" xfId="14239" xr:uid="{345C52A1-833A-4913-BCA8-2EF568A1C8DE}"/>
    <cellStyle name="Comma 3 2 5 5 2 3 2" xfId="50747" xr:uid="{24EBC2B0-BC4F-442C-8F50-715DE66CD65F}"/>
    <cellStyle name="Comma 3 2 5 5 2 3 3" xfId="32493" xr:uid="{BAD9DB1C-2C4C-4AA3-99CC-9FDED887A1E4}"/>
    <cellStyle name="Comma 3 2 5 5 2 4" xfId="10589" xr:uid="{F742D638-4741-4EAB-8611-9B42C0E00ED1}"/>
    <cellStyle name="Comma 3 2 5 5 2 4 2" xfId="47097" xr:uid="{5E22D81D-62EE-4C0F-ACCB-41ABADD4B8C9}"/>
    <cellStyle name="Comma 3 2 5 5 2 4 3" xfId="28843" xr:uid="{155389E7-34CA-4E91-A8B2-AF94D254B3E0}"/>
    <cellStyle name="Comma 3 2 5 5 2 5" xfId="6939" xr:uid="{5327E49A-95C7-46FC-852C-DBBF51F831B6}"/>
    <cellStyle name="Comma 3 2 5 5 2 5 2" xfId="43447" xr:uid="{81AF9828-335A-416A-A875-0C3A05DC767A}"/>
    <cellStyle name="Comma 3 2 5 5 2 5 3" xfId="25193" xr:uid="{C7AE85CF-E905-49C9-9602-77335002C0B7}"/>
    <cellStyle name="Comma 3 2 5 5 2 6" xfId="39797" xr:uid="{189F4B68-9BA0-487E-9D3B-AD8617CFF95B}"/>
    <cellStyle name="Comma 3 2 5 5 2 7" xfId="21543" xr:uid="{BAFE7131-2DD8-4A74-A9F8-F8CC23DFDE88}"/>
    <cellStyle name="Comma 3 2 5 5 3" xfId="2559" xr:uid="{5362733F-0332-4734-9C4A-EEF37FD30894}"/>
    <cellStyle name="Comma 3 2 5 5 3 2" xfId="17159" xr:uid="{3AF49877-11EF-4D9A-8238-F2A2D50AF442}"/>
    <cellStyle name="Comma 3 2 5 5 3 2 2" xfId="53667" xr:uid="{4F3CF00E-4FC4-4CCB-82C7-5561945A0B98}"/>
    <cellStyle name="Comma 3 2 5 5 3 2 3" xfId="35413" xr:uid="{462DF200-1B47-4E45-A8A6-0D693644AFD3}"/>
    <cellStyle name="Comma 3 2 5 5 3 3" xfId="13509" xr:uid="{0EE5DE61-C575-4D6F-85C2-F54142A3234C}"/>
    <cellStyle name="Comma 3 2 5 5 3 3 2" xfId="50017" xr:uid="{F87AD8E5-A0B8-4B8C-9B3E-40D45D52A229}"/>
    <cellStyle name="Comma 3 2 5 5 3 3 3" xfId="31763" xr:uid="{7B008716-FC3F-4804-AADD-9B972D5BC015}"/>
    <cellStyle name="Comma 3 2 5 5 3 4" xfId="9859" xr:uid="{4BC95042-0271-452C-9807-DB6B2C9F6CDB}"/>
    <cellStyle name="Comma 3 2 5 5 3 4 2" xfId="46367" xr:uid="{A0262361-6DC1-45CF-8F2B-51D2745774B0}"/>
    <cellStyle name="Comma 3 2 5 5 3 4 3" xfId="28113" xr:uid="{1BAE53D0-D658-4AE2-AA23-581F4EB93A07}"/>
    <cellStyle name="Comma 3 2 5 5 3 5" xfId="6209" xr:uid="{6C6B6907-7009-4E2F-95BD-6F1E20601A62}"/>
    <cellStyle name="Comma 3 2 5 5 3 5 2" xfId="42717" xr:uid="{E9BC0F9E-B803-49BD-88C4-707E6CFF584E}"/>
    <cellStyle name="Comma 3 2 5 5 3 5 3" xfId="24463" xr:uid="{0E84DA8B-9452-4F09-BD67-78030EB5D71C}"/>
    <cellStyle name="Comma 3 2 5 5 3 6" xfId="39067" xr:uid="{38679D6A-232C-4089-9EFF-8DB91D2C4B3D}"/>
    <cellStyle name="Comma 3 2 5 5 3 7" xfId="20813" xr:uid="{A19E2643-1F4C-4600-9B47-88DFEE269C02}"/>
    <cellStyle name="Comma 3 2 5 5 4" xfId="1829" xr:uid="{52F0DFB2-78BE-4ED1-AEE0-0E4430FD2CE9}"/>
    <cellStyle name="Comma 3 2 5 5 4 2" xfId="16429" xr:uid="{656B3535-A3E8-4CE3-ACB7-BBA3E51ED8DD}"/>
    <cellStyle name="Comma 3 2 5 5 4 2 2" xfId="52937" xr:uid="{CE3F8362-E55F-4D00-886E-17B27578EE88}"/>
    <cellStyle name="Comma 3 2 5 5 4 2 3" xfId="34683" xr:uid="{BE59922C-F264-4BBF-80F8-E1F057597ECE}"/>
    <cellStyle name="Comma 3 2 5 5 4 3" xfId="12779" xr:uid="{DAAE0238-E800-4F52-830A-68F0ED76CAF7}"/>
    <cellStyle name="Comma 3 2 5 5 4 3 2" xfId="49287" xr:uid="{9802C908-803B-4CA9-ADFD-6DA90DEA0F63}"/>
    <cellStyle name="Comma 3 2 5 5 4 3 3" xfId="31033" xr:uid="{AC1C968B-30DD-4825-90C3-A79B125B98C9}"/>
    <cellStyle name="Comma 3 2 5 5 4 4" xfId="9129" xr:uid="{39479808-8EEC-45BE-BFEA-8D27C9AC43AD}"/>
    <cellStyle name="Comma 3 2 5 5 4 4 2" xfId="45637" xr:uid="{28708A7F-5510-422A-96C8-731FA28151EB}"/>
    <cellStyle name="Comma 3 2 5 5 4 4 3" xfId="27383" xr:uid="{1C069373-E0CF-48F6-B1BD-FEDFC01B4704}"/>
    <cellStyle name="Comma 3 2 5 5 4 5" xfId="5479" xr:uid="{AD40FC45-7D23-4C9E-A0CF-556522966A7C}"/>
    <cellStyle name="Comma 3 2 5 5 4 5 2" xfId="41987" xr:uid="{2737500F-242E-47D8-8EE9-E16890321121}"/>
    <cellStyle name="Comma 3 2 5 5 4 5 3" xfId="23733" xr:uid="{7C2D02CE-512C-404C-AEFD-ACA9B3E3DD3B}"/>
    <cellStyle name="Comma 3 2 5 5 4 6" xfId="38337" xr:uid="{9460E1E4-D528-4D02-9842-D160DE91659F}"/>
    <cellStyle name="Comma 3 2 5 5 4 7" xfId="20083" xr:uid="{6FF87882-2B6A-4B74-9D07-5B5179732471}"/>
    <cellStyle name="Comma 3 2 5 5 5" xfId="1099" xr:uid="{8E4CB677-81E6-4A90-9773-AD61C6850BC3}"/>
    <cellStyle name="Comma 3 2 5 5 5 2" xfId="15699" xr:uid="{51BE7F52-7EB3-4233-882E-180EFFD20F7D}"/>
    <cellStyle name="Comma 3 2 5 5 5 2 2" xfId="52207" xr:uid="{0DB13D77-1A35-4EDD-BAB4-021CD7791DE9}"/>
    <cellStyle name="Comma 3 2 5 5 5 2 3" xfId="33953" xr:uid="{A9EF783C-B776-4724-96F0-97DE1D1484D5}"/>
    <cellStyle name="Comma 3 2 5 5 5 3" xfId="12049" xr:uid="{9EED2AC4-3B86-4B0C-969A-EFBBC5ECDBCC}"/>
    <cellStyle name="Comma 3 2 5 5 5 3 2" xfId="48557" xr:uid="{8BD4C311-10AE-43A3-99E8-A2255CBC4110}"/>
    <cellStyle name="Comma 3 2 5 5 5 3 3" xfId="30303" xr:uid="{F661F6B7-0407-4AD6-B187-67412ACE6DF1}"/>
    <cellStyle name="Comma 3 2 5 5 5 4" xfId="8399" xr:uid="{78EFDA51-754C-4BE6-90FA-7E39BC574169}"/>
    <cellStyle name="Comma 3 2 5 5 5 4 2" xfId="44907" xr:uid="{EDAC087E-31A2-49DA-8F1C-CBA89FB0460F}"/>
    <cellStyle name="Comma 3 2 5 5 5 4 3" xfId="26653" xr:uid="{F3C98A6C-B37E-4B76-BF07-8109B0379AEA}"/>
    <cellStyle name="Comma 3 2 5 5 5 5" xfId="4749" xr:uid="{16CE536C-7AFA-499B-947E-3079EC68A3BC}"/>
    <cellStyle name="Comma 3 2 5 5 5 5 2" xfId="41257" xr:uid="{997EB3B5-17D6-4A0D-92B9-5CD1BE570431}"/>
    <cellStyle name="Comma 3 2 5 5 5 5 3" xfId="23003" xr:uid="{F69A36E7-A91D-4347-8B68-2EA7519F56DF}"/>
    <cellStyle name="Comma 3 2 5 5 5 6" xfId="37607" xr:uid="{780B753B-9F80-442E-837E-9414651B35D6}"/>
    <cellStyle name="Comma 3 2 5 5 5 7" xfId="19353" xr:uid="{B1FC4FC7-FAE9-4405-B9A8-54D63509E9BD}"/>
    <cellStyle name="Comma 3 2 5 5 6" xfId="14969" xr:uid="{737058FD-4A7A-477A-81AD-714151FE942E}"/>
    <cellStyle name="Comma 3 2 5 5 6 2" xfId="51477" xr:uid="{35114641-0C44-4F06-A201-9FF2B9A97EB9}"/>
    <cellStyle name="Comma 3 2 5 5 6 3" xfId="33223" xr:uid="{9CE75014-C3CD-4D80-96AA-BA38ECA1FC87}"/>
    <cellStyle name="Comma 3 2 5 5 7" xfId="11319" xr:uid="{9A14CE18-B57E-4DA9-811F-763D1BB899E7}"/>
    <cellStyle name="Comma 3 2 5 5 7 2" xfId="47827" xr:uid="{0C3F6669-F627-48D3-84D4-1181A1623C49}"/>
    <cellStyle name="Comma 3 2 5 5 7 3" xfId="29573" xr:uid="{637D73D4-A4ED-4865-B2E4-F219EC7C6F64}"/>
    <cellStyle name="Comma 3 2 5 5 8" xfId="7669" xr:uid="{0B1913B5-18CC-4E65-872E-86414082A3FC}"/>
    <cellStyle name="Comma 3 2 5 5 8 2" xfId="44177" xr:uid="{E07555AE-3F52-4294-A5DD-CDB2E6B2C387}"/>
    <cellStyle name="Comma 3 2 5 5 8 3" xfId="25923" xr:uid="{1A3993D0-3C89-4424-A4F0-D5D6539A7142}"/>
    <cellStyle name="Comma 3 2 5 5 9" xfId="4019" xr:uid="{2F13E541-4557-4E52-9E81-EF57294A6900}"/>
    <cellStyle name="Comma 3 2 5 5 9 2" xfId="40527" xr:uid="{79198D5F-7CFD-48EA-8060-3136D686C68C}"/>
    <cellStyle name="Comma 3 2 5 5 9 3" xfId="22273" xr:uid="{17284152-57D8-4226-B3B8-4141D1F4AB25}"/>
    <cellStyle name="Comma 3 2 5 6" xfId="265" xr:uid="{540AAF65-906B-47AC-81F3-97AA68B08C0F}"/>
    <cellStyle name="Comma 3 2 5 6 10" xfId="36773" xr:uid="{E98B0C21-491E-41AD-B1D6-E6444A07FD93}"/>
    <cellStyle name="Comma 3 2 5 6 11" xfId="18519" xr:uid="{74414EC3-8BC4-4114-801F-0944EA9E4713}"/>
    <cellStyle name="Comma 3 2 5 6 2" xfId="3185" xr:uid="{1D81392B-7D62-4CCF-BF9F-C31938A013BF}"/>
    <cellStyle name="Comma 3 2 5 6 2 2" xfId="17785" xr:uid="{E35581B5-639D-46DA-9D18-F0BC89283983}"/>
    <cellStyle name="Comma 3 2 5 6 2 2 2" xfId="54293" xr:uid="{D5782709-6188-4481-AAA1-A20AA9ADBE98}"/>
    <cellStyle name="Comma 3 2 5 6 2 2 3" xfId="36039" xr:uid="{0D346ED9-C7E2-4556-8495-BD423328E05C}"/>
    <cellStyle name="Comma 3 2 5 6 2 3" xfId="14135" xr:uid="{E43B4FBD-ED57-4E90-A01F-7C7E90776280}"/>
    <cellStyle name="Comma 3 2 5 6 2 3 2" xfId="50643" xr:uid="{1A974939-DF64-4D2E-B7D8-04503121EEDD}"/>
    <cellStyle name="Comma 3 2 5 6 2 3 3" xfId="32389" xr:uid="{41EF7EF8-3202-4C5D-A4AA-F768AADAE219}"/>
    <cellStyle name="Comma 3 2 5 6 2 4" xfId="10485" xr:uid="{3907368F-7C4B-4946-8D3A-EE92E60EA5FC}"/>
    <cellStyle name="Comma 3 2 5 6 2 4 2" xfId="46993" xr:uid="{96F3DED6-C7E7-4DDF-B19C-FBC298B3CB6B}"/>
    <cellStyle name="Comma 3 2 5 6 2 4 3" xfId="28739" xr:uid="{E98EE731-CE16-48CE-8186-5A7485B8F8C8}"/>
    <cellStyle name="Comma 3 2 5 6 2 5" xfId="6835" xr:uid="{B0243E29-737B-4B16-9B6F-6887E6BEEA8C}"/>
    <cellStyle name="Comma 3 2 5 6 2 5 2" xfId="43343" xr:uid="{D5375455-3930-4C09-98AC-3C12572DEB19}"/>
    <cellStyle name="Comma 3 2 5 6 2 5 3" xfId="25089" xr:uid="{0F88E900-A3D8-4436-A49F-1FD24E799E68}"/>
    <cellStyle name="Comma 3 2 5 6 2 6" xfId="39693" xr:uid="{8D211E48-ED07-4AF3-A861-906F77706635}"/>
    <cellStyle name="Comma 3 2 5 6 2 7" xfId="21439" xr:uid="{640444E2-4744-4458-A75D-63AE6CABE781}"/>
    <cellStyle name="Comma 3 2 5 6 3" xfId="2455" xr:uid="{65F73A9F-A596-4E0C-87D9-A9BA54790E4A}"/>
    <cellStyle name="Comma 3 2 5 6 3 2" xfId="17055" xr:uid="{619883ED-ECD5-4562-9E51-581D5463116B}"/>
    <cellStyle name="Comma 3 2 5 6 3 2 2" xfId="53563" xr:uid="{6F34CDA1-BDCE-4172-BC99-C1C5BA2387D1}"/>
    <cellStyle name="Comma 3 2 5 6 3 2 3" xfId="35309" xr:uid="{E52BC769-3B4B-435C-9BE8-62AD2730BCB2}"/>
    <cellStyle name="Comma 3 2 5 6 3 3" xfId="13405" xr:uid="{F462E705-04A6-4ED5-86F3-F3EC9BDDB6CC}"/>
    <cellStyle name="Comma 3 2 5 6 3 3 2" xfId="49913" xr:uid="{F60D0C8C-F2E7-4EAC-8105-FA31A8A3489B}"/>
    <cellStyle name="Comma 3 2 5 6 3 3 3" xfId="31659" xr:uid="{D1EF8B21-E674-45EE-AD66-FE993B82594C}"/>
    <cellStyle name="Comma 3 2 5 6 3 4" xfId="9755" xr:uid="{AD7256A3-602C-4FC0-A4AE-71296F0C48D3}"/>
    <cellStyle name="Comma 3 2 5 6 3 4 2" xfId="46263" xr:uid="{D46EE799-CE05-4F60-96BC-D9F2735434C5}"/>
    <cellStyle name="Comma 3 2 5 6 3 4 3" xfId="28009" xr:uid="{77BBEA6A-249F-45B3-BEFD-AEA330D3D033}"/>
    <cellStyle name="Comma 3 2 5 6 3 5" xfId="6105" xr:uid="{E8586399-7456-46AD-8A39-90B9A61DDF8C}"/>
    <cellStyle name="Comma 3 2 5 6 3 5 2" xfId="42613" xr:uid="{BFF78BCB-D85E-4604-BA03-905DEA06EDF5}"/>
    <cellStyle name="Comma 3 2 5 6 3 5 3" xfId="24359" xr:uid="{64065B36-5923-4EB5-BB2A-E392E2217540}"/>
    <cellStyle name="Comma 3 2 5 6 3 6" xfId="38963" xr:uid="{DA36AFC9-203D-40EF-B393-DB5B5C973DDC}"/>
    <cellStyle name="Comma 3 2 5 6 3 7" xfId="20709" xr:uid="{BC72F5D6-9F12-4652-8DCC-4C390B674239}"/>
    <cellStyle name="Comma 3 2 5 6 4" xfId="1725" xr:uid="{C9F95848-2A29-424D-9882-166AAFB74294}"/>
    <cellStyle name="Comma 3 2 5 6 4 2" xfId="16325" xr:uid="{6224BC00-9F77-4F54-8285-74A68C640956}"/>
    <cellStyle name="Comma 3 2 5 6 4 2 2" xfId="52833" xr:uid="{61F1631C-D941-4700-B625-6DD364CD2533}"/>
    <cellStyle name="Comma 3 2 5 6 4 2 3" xfId="34579" xr:uid="{BF1AF036-5441-4E61-80D5-1030AEA6BCE1}"/>
    <cellStyle name="Comma 3 2 5 6 4 3" xfId="12675" xr:uid="{B1F1EBD3-CEC9-42A8-85CA-DF62F5FD6F1C}"/>
    <cellStyle name="Comma 3 2 5 6 4 3 2" xfId="49183" xr:uid="{E8F767D9-BCDC-4468-B75C-73E636B46BA2}"/>
    <cellStyle name="Comma 3 2 5 6 4 3 3" xfId="30929" xr:uid="{BA4A41F3-3041-48F6-957D-FC2023A87E3D}"/>
    <cellStyle name="Comma 3 2 5 6 4 4" xfId="9025" xr:uid="{D7341A32-B3D4-4D16-801C-63D7ACB46BD0}"/>
    <cellStyle name="Comma 3 2 5 6 4 4 2" xfId="45533" xr:uid="{D195239A-1013-492B-8670-B156927CED74}"/>
    <cellStyle name="Comma 3 2 5 6 4 4 3" xfId="27279" xr:uid="{E429076E-18E2-461F-A78A-83D0CFA3DB23}"/>
    <cellStyle name="Comma 3 2 5 6 4 5" xfId="5375" xr:uid="{0C5426C3-912B-4C1C-BD0B-DFF7A4166E61}"/>
    <cellStyle name="Comma 3 2 5 6 4 5 2" xfId="41883" xr:uid="{8F5FD141-8E4E-4F1E-A280-3CB2F7B92A9A}"/>
    <cellStyle name="Comma 3 2 5 6 4 5 3" xfId="23629" xr:uid="{48E2002E-093F-4963-9555-632F11B7D39D}"/>
    <cellStyle name="Comma 3 2 5 6 4 6" xfId="38233" xr:uid="{EAED063C-7C81-41CD-979C-03CDDBB58945}"/>
    <cellStyle name="Comma 3 2 5 6 4 7" xfId="19979" xr:uid="{DC6E2BAB-AA10-41A6-AE81-61B06D911613}"/>
    <cellStyle name="Comma 3 2 5 6 5" xfId="995" xr:uid="{BE38C007-5F7E-4B06-905C-A08DB4223FE7}"/>
    <cellStyle name="Comma 3 2 5 6 5 2" xfId="15595" xr:uid="{D7040EA5-9459-46DD-A201-D041F9FD0EDD}"/>
    <cellStyle name="Comma 3 2 5 6 5 2 2" xfId="52103" xr:uid="{600F94DF-3031-4845-87D8-8B2941974A0C}"/>
    <cellStyle name="Comma 3 2 5 6 5 2 3" xfId="33849" xr:uid="{4291B5CD-2DFE-4A77-8C2B-C72EB10DBC79}"/>
    <cellStyle name="Comma 3 2 5 6 5 3" xfId="11945" xr:uid="{A40F6984-E9BB-43EC-BA67-289ACE79EC82}"/>
    <cellStyle name="Comma 3 2 5 6 5 3 2" xfId="48453" xr:uid="{3843CBFD-3DB4-404D-9CF1-341BB347D9D3}"/>
    <cellStyle name="Comma 3 2 5 6 5 3 3" xfId="30199" xr:uid="{C94FBB29-A0CD-43F6-9F49-AB4715B9556A}"/>
    <cellStyle name="Comma 3 2 5 6 5 4" xfId="8295" xr:uid="{DD99EBD8-F9F5-4007-BDA2-E4DCB35CCB45}"/>
    <cellStyle name="Comma 3 2 5 6 5 4 2" xfId="44803" xr:uid="{65A139DC-F864-47DD-BD4C-7BFF2AFE3169}"/>
    <cellStyle name="Comma 3 2 5 6 5 4 3" xfId="26549" xr:uid="{7DD366E5-9B97-479B-BE55-7008A69D0F28}"/>
    <cellStyle name="Comma 3 2 5 6 5 5" xfId="4645" xr:uid="{1D7F1718-F81D-481A-88B0-7FE5C5AC096C}"/>
    <cellStyle name="Comma 3 2 5 6 5 5 2" xfId="41153" xr:uid="{213E3D53-A12B-4A76-A9E8-7FF129B94170}"/>
    <cellStyle name="Comma 3 2 5 6 5 5 3" xfId="22899" xr:uid="{BEF3B758-08F8-44D5-9BC3-E8738744CFDF}"/>
    <cellStyle name="Comma 3 2 5 6 5 6" xfId="37503" xr:uid="{09B13AF7-3631-48F7-A3A6-B32294AB7B03}"/>
    <cellStyle name="Comma 3 2 5 6 5 7" xfId="19249" xr:uid="{4B25A4C8-0094-42FF-BC90-B2189D50C4E2}"/>
    <cellStyle name="Comma 3 2 5 6 6" xfId="14865" xr:uid="{D5E8CACF-1FB3-42A7-8020-649E44D4F856}"/>
    <cellStyle name="Comma 3 2 5 6 6 2" xfId="51373" xr:uid="{7E5DEEEC-20E6-4C76-8B5B-4D24EFBF33BB}"/>
    <cellStyle name="Comma 3 2 5 6 6 3" xfId="33119" xr:uid="{D6020352-0C36-4BE4-8912-EDBCA6C906B0}"/>
    <cellStyle name="Comma 3 2 5 6 7" xfId="11215" xr:uid="{0673BDA2-37C1-4C87-84D9-967323042C6D}"/>
    <cellStyle name="Comma 3 2 5 6 7 2" xfId="47723" xr:uid="{742DA2C0-776B-4C49-96E1-56E0AC1CD405}"/>
    <cellStyle name="Comma 3 2 5 6 7 3" xfId="29469" xr:uid="{586EFB71-542B-4054-B1BA-04AF1BCC06E9}"/>
    <cellStyle name="Comma 3 2 5 6 8" xfId="7565" xr:uid="{4FA937D6-99BE-4099-9B2A-4270D8E4020F}"/>
    <cellStyle name="Comma 3 2 5 6 8 2" xfId="44073" xr:uid="{F56CD7BE-0280-4886-960E-4FCEBFBEC1DC}"/>
    <cellStyle name="Comma 3 2 5 6 8 3" xfId="25819" xr:uid="{BC6F0663-697E-4105-A84C-7DFA9F7D94BF}"/>
    <cellStyle name="Comma 3 2 5 6 9" xfId="3915" xr:uid="{0B165D08-B21E-41B9-A130-55F85C63DCD4}"/>
    <cellStyle name="Comma 3 2 5 6 9 2" xfId="40423" xr:uid="{796821FE-40B7-4E5F-91DB-4C922F4C7B31}"/>
    <cellStyle name="Comma 3 2 5 6 9 3" xfId="22169" xr:uid="{E9436048-A501-48D2-9C37-7FBD3B81155B}"/>
    <cellStyle name="Comma 3 2 5 7" xfId="161" xr:uid="{52EC34BC-5564-4101-87E7-ADC4DD76D49C}"/>
    <cellStyle name="Comma 3 2 5 7 10" xfId="36669" xr:uid="{D45A1B77-02EA-4574-8ACF-6947A01F60E2}"/>
    <cellStyle name="Comma 3 2 5 7 11" xfId="18415" xr:uid="{B87F5C4C-0B1C-426C-8688-991A3DBBDE06}"/>
    <cellStyle name="Comma 3 2 5 7 2" xfId="3081" xr:uid="{D31F9397-0A45-42B2-8EAF-7D0076E2C9D8}"/>
    <cellStyle name="Comma 3 2 5 7 2 2" xfId="17681" xr:uid="{CBA47322-89C1-460E-9B16-6689AF277638}"/>
    <cellStyle name="Comma 3 2 5 7 2 2 2" xfId="54189" xr:uid="{A6FD80B8-FF94-4A43-B8E9-8D458202D829}"/>
    <cellStyle name="Comma 3 2 5 7 2 2 3" xfId="35935" xr:uid="{A54AB669-4F57-4BBF-8E38-B04D2F908B31}"/>
    <cellStyle name="Comma 3 2 5 7 2 3" xfId="14031" xr:uid="{1F43AFF4-0A7A-4A4F-8459-208CC3DEDC1E}"/>
    <cellStyle name="Comma 3 2 5 7 2 3 2" xfId="50539" xr:uid="{C1C49185-8816-4385-AA51-B41E771E5E67}"/>
    <cellStyle name="Comma 3 2 5 7 2 3 3" xfId="32285" xr:uid="{1D9F589D-699C-4889-A7D6-667DAB486315}"/>
    <cellStyle name="Comma 3 2 5 7 2 4" xfId="10381" xr:uid="{ED2322CF-D7D5-4595-B78B-440085B1E563}"/>
    <cellStyle name="Comma 3 2 5 7 2 4 2" xfId="46889" xr:uid="{FBC60898-CCF1-4D40-800F-CDCD3147A893}"/>
    <cellStyle name="Comma 3 2 5 7 2 4 3" xfId="28635" xr:uid="{B4BEE4D2-AF2B-4BCF-A6CC-FC1964A4E78F}"/>
    <cellStyle name="Comma 3 2 5 7 2 5" xfId="6731" xr:uid="{A974A327-586C-4FC1-99FC-CFD231DEF826}"/>
    <cellStyle name="Comma 3 2 5 7 2 5 2" xfId="43239" xr:uid="{9B703780-8AD2-48F4-B880-AA91231565BB}"/>
    <cellStyle name="Comma 3 2 5 7 2 5 3" xfId="24985" xr:uid="{684267E9-C1DE-4868-A34F-D9CBE9A35C01}"/>
    <cellStyle name="Comma 3 2 5 7 2 6" xfId="39589" xr:uid="{FC2C7C44-51A3-4CD6-B183-164CEC69AFA4}"/>
    <cellStyle name="Comma 3 2 5 7 2 7" xfId="21335" xr:uid="{A7B9C5FD-8238-462C-8D97-C123A456C77A}"/>
    <cellStyle name="Comma 3 2 5 7 3" xfId="2351" xr:uid="{4A49F4A9-4218-4AF1-9B52-08DD622AE45B}"/>
    <cellStyle name="Comma 3 2 5 7 3 2" xfId="16951" xr:uid="{F76807AE-C3F3-4374-8FF4-2B3F2E44CD3A}"/>
    <cellStyle name="Comma 3 2 5 7 3 2 2" xfId="53459" xr:uid="{D46AEAB1-6D64-453C-B828-6D235F100B21}"/>
    <cellStyle name="Comma 3 2 5 7 3 2 3" xfId="35205" xr:uid="{2AF14E21-3127-417A-9D71-B4E723F5F18F}"/>
    <cellStyle name="Comma 3 2 5 7 3 3" xfId="13301" xr:uid="{F20924DA-8CCC-4F99-9366-1F2F0ADCEEAB}"/>
    <cellStyle name="Comma 3 2 5 7 3 3 2" xfId="49809" xr:uid="{0999E12D-01AA-46E4-BC41-0A7155E0F5ED}"/>
    <cellStyle name="Comma 3 2 5 7 3 3 3" xfId="31555" xr:uid="{221D4D34-AE7E-421A-8FE1-BF3E03C12ECE}"/>
    <cellStyle name="Comma 3 2 5 7 3 4" xfId="9651" xr:uid="{2375C3FE-980E-4EFA-A816-27D8AC6CCA5A}"/>
    <cellStyle name="Comma 3 2 5 7 3 4 2" xfId="46159" xr:uid="{372DAA8F-7670-4A87-B170-3D9B87260AF4}"/>
    <cellStyle name="Comma 3 2 5 7 3 4 3" xfId="27905" xr:uid="{B642EF25-6875-4415-BF7C-E88E3C7B9321}"/>
    <cellStyle name="Comma 3 2 5 7 3 5" xfId="6001" xr:uid="{334A96DF-AC2F-408D-AD91-A793778A03A4}"/>
    <cellStyle name="Comma 3 2 5 7 3 5 2" xfId="42509" xr:uid="{78AF7E15-D382-41BE-963E-1B1A293BFECD}"/>
    <cellStyle name="Comma 3 2 5 7 3 5 3" xfId="24255" xr:uid="{E17210CA-677B-46B5-8618-BC0D71D4D401}"/>
    <cellStyle name="Comma 3 2 5 7 3 6" xfId="38859" xr:uid="{298A71F3-608E-4907-9510-2887CC7B5B88}"/>
    <cellStyle name="Comma 3 2 5 7 3 7" xfId="20605" xr:uid="{A2A6359D-C10C-41B2-905E-9B7A389B46A8}"/>
    <cellStyle name="Comma 3 2 5 7 4" xfId="1621" xr:uid="{D5B70580-D78A-4FBE-812B-EA985CCF0537}"/>
    <cellStyle name="Comma 3 2 5 7 4 2" xfId="16221" xr:uid="{7B7C2A5D-9039-42A3-85F8-13789B815F41}"/>
    <cellStyle name="Comma 3 2 5 7 4 2 2" xfId="52729" xr:uid="{786A747C-8C83-46EE-B897-786C7D1A0740}"/>
    <cellStyle name="Comma 3 2 5 7 4 2 3" xfId="34475" xr:uid="{EE506BB5-B7AA-4F2E-BFBE-897B88646707}"/>
    <cellStyle name="Comma 3 2 5 7 4 3" xfId="12571" xr:uid="{66794130-BAD5-490C-8A40-9AED41EEE7BC}"/>
    <cellStyle name="Comma 3 2 5 7 4 3 2" xfId="49079" xr:uid="{090E7DBA-8222-4BBA-8EE2-4D133205664D}"/>
    <cellStyle name="Comma 3 2 5 7 4 3 3" xfId="30825" xr:uid="{F6421945-06FF-4117-8C6A-943185D03E77}"/>
    <cellStyle name="Comma 3 2 5 7 4 4" xfId="8921" xr:uid="{B945180B-0EBD-4E07-A6BD-70B43B2A8C02}"/>
    <cellStyle name="Comma 3 2 5 7 4 4 2" xfId="45429" xr:uid="{B01CEC60-2B8A-4A05-BE2B-90192517F3E0}"/>
    <cellStyle name="Comma 3 2 5 7 4 4 3" xfId="27175" xr:uid="{EEFB6C36-20BE-48D0-8A69-9EA812EFAD60}"/>
    <cellStyle name="Comma 3 2 5 7 4 5" xfId="5271" xr:uid="{ABBE7383-7504-48DF-8EA7-1EB80F435D29}"/>
    <cellStyle name="Comma 3 2 5 7 4 5 2" xfId="41779" xr:uid="{4E827246-675F-4AC3-A315-94A62B2262BB}"/>
    <cellStyle name="Comma 3 2 5 7 4 5 3" xfId="23525" xr:uid="{FC3CE863-1E1C-41E4-B5A9-802C18BA91A5}"/>
    <cellStyle name="Comma 3 2 5 7 4 6" xfId="38129" xr:uid="{76493703-174D-4448-969D-24ADAF8EB68D}"/>
    <cellStyle name="Comma 3 2 5 7 4 7" xfId="19875" xr:uid="{C5443570-9163-4423-A461-7447B1B72F6E}"/>
    <cellStyle name="Comma 3 2 5 7 5" xfId="891" xr:uid="{91862DC8-62D0-4711-8351-88D549D62BC3}"/>
    <cellStyle name="Comma 3 2 5 7 5 2" xfId="15491" xr:uid="{46A67F62-7EA2-49F7-983F-62C68B97A93D}"/>
    <cellStyle name="Comma 3 2 5 7 5 2 2" xfId="51999" xr:uid="{59A012A3-02FC-4AB9-BA92-59877D204F2B}"/>
    <cellStyle name="Comma 3 2 5 7 5 2 3" xfId="33745" xr:uid="{C26CD19F-DE69-4D77-8792-9DC93935DFA2}"/>
    <cellStyle name="Comma 3 2 5 7 5 3" xfId="11841" xr:uid="{016D867B-35D5-4054-9F3D-F06EFD79D484}"/>
    <cellStyle name="Comma 3 2 5 7 5 3 2" xfId="48349" xr:uid="{A53748BB-3903-4E7A-83B4-AB3C58CD8CFA}"/>
    <cellStyle name="Comma 3 2 5 7 5 3 3" xfId="30095" xr:uid="{3BAD2DCD-00A1-43B8-8AAA-F954DC0784E3}"/>
    <cellStyle name="Comma 3 2 5 7 5 4" xfId="8191" xr:uid="{8A282C69-F622-4800-8493-43B65C5D0B65}"/>
    <cellStyle name="Comma 3 2 5 7 5 4 2" xfId="44699" xr:uid="{0C46F208-A102-4F92-A29B-4EA69E1EF486}"/>
    <cellStyle name="Comma 3 2 5 7 5 4 3" xfId="26445" xr:uid="{30DA7840-2812-4DA8-8F02-51A7DA2AB34D}"/>
    <cellStyle name="Comma 3 2 5 7 5 5" xfId="4541" xr:uid="{74FE622C-7A68-4CF7-BFB7-8B12AA8032C4}"/>
    <cellStyle name="Comma 3 2 5 7 5 5 2" xfId="41049" xr:uid="{342F7B45-290B-4903-A6D6-0CE85E7293B1}"/>
    <cellStyle name="Comma 3 2 5 7 5 5 3" xfId="22795" xr:uid="{F07C21B8-DEEE-4AFF-AE0C-3C6E6BBF882E}"/>
    <cellStyle name="Comma 3 2 5 7 5 6" xfId="37399" xr:uid="{2D3E2590-E0F5-470F-B4F1-A3E3ED8A769C}"/>
    <cellStyle name="Comma 3 2 5 7 5 7" xfId="19145" xr:uid="{62B30A56-C484-4B37-B075-FC6FFEFEA8CD}"/>
    <cellStyle name="Comma 3 2 5 7 6" xfId="14761" xr:uid="{70474FA3-7F61-40A8-A076-9679E16224CE}"/>
    <cellStyle name="Comma 3 2 5 7 6 2" xfId="51269" xr:uid="{7B347A61-70A8-4E09-8439-D852C4A5F1AA}"/>
    <cellStyle name="Comma 3 2 5 7 6 3" xfId="33015" xr:uid="{1A36C0A2-F7F8-42AA-8F90-701066FFC2E2}"/>
    <cellStyle name="Comma 3 2 5 7 7" xfId="11111" xr:uid="{78D9973B-3BA3-4A52-9AB7-DF37934E702A}"/>
    <cellStyle name="Comma 3 2 5 7 7 2" xfId="47619" xr:uid="{6225C81B-084A-450E-A79F-5173066B48BF}"/>
    <cellStyle name="Comma 3 2 5 7 7 3" xfId="29365" xr:uid="{E49A6DA9-CAF4-4D99-B7AF-1703F8159F89}"/>
    <cellStyle name="Comma 3 2 5 7 8" xfId="7461" xr:uid="{A50B3781-2B06-462F-AE1F-18A9D3CC842E}"/>
    <cellStyle name="Comma 3 2 5 7 8 2" xfId="43969" xr:uid="{8311DA4F-4FF0-4FA8-BED6-BCB663CDFCC2}"/>
    <cellStyle name="Comma 3 2 5 7 8 3" xfId="25715" xr:uid="{F003E7AF-DE4C-42D7-8104-CD918CBFA78E}"/>
    <cellStyle name="Comma 3 2 5 7 9" xfId="3811" xr:uid="{78D81427-70BB-43C9-BBDA-C3C62830F4CF}"/>
    <cellStyle name="Comma 3 2 5 7 9 2" xfId="40319" xr:uid="{513B180F-C704-440A-9874-6A4E1EB1B8A6}"/>
    <cellStyle name="Comma 3 2 5 7 9 3" xfId="22065" xr:uid="{B3A58B69-BD3B-4996-8E20-00F034E51CF6}"/>
    <cellStyle name="Comma 3 2 5 8" xfId="2977" xr:uid="{DCFC1326-356A-461D-A663-65F4C75B1643}"/>
    <cellStyle name="Comma 3 2 5 8 2" xfId="17577" xr:uid="{896347BF-0664-49BD-A71F-52D5E967BF4F}"/>
    <cellStyle name="Comma 3 2 5 8 2 2" xfId="54085" xr:uid="{D9073815-BFFD-44D0-9103-F99C9D38D855}"/>
    <cellStyle name="Comma 3 2 5 8 2 3" xfId="35831" xr:uid="{226CAC96-751E-4264-8D41-F991704D01CA}"/>
    <cellStyle name="Comma 3 2 5 8 3" xfId="13927" xr:uid="{D4006A1A-941A-41C3-B1F5-70D96257EBF2}"/>
    <cellStyle name="Comma 3 2 5 8 3 2" xfId="50435" xr:uid="{57B3F00B-F20A-410E-B793-C01FFDE38B49}"/>
    <cellStyle name="Comma 3 2 5 8 3 3" xfId="32181" xr:uid="{22ECC4E5-A469-4CB6-8C57-8FC272DA4245}"/>
    <cellStyle name="Comma 3 2 5 8 4" xfId="10277" xr:uid="{FB3D1542-EEDC-4DE9-A356-882C6BFEC92B}"/>
    <cellStyle name="Comma 3 2 5 8 4 2" xfId="46785" xr:uid="{58256DC8-B082-4633-A2C4-E41B0D6B46EA}"/>
    <cellStyle name="Comma 3 2 5 8 4 3" xfId="28531" xr:uid="{8DDD506A-309F-4315-A22B-747384D69302}"/>
    <cellStyle name="Comma 3 2 5 8 5" xfId="6627" xr:uid="{FADA23A0-FA6D-4E6A-A44F-ECC55A8669F7}"/>
    <cellStyle name="Comma 3 2 5 8 5 2" xfId="43135" xr:uid="{E8B9FB7E-974B-4E06-BD92-E73435330FC4}"/>
    <cellStyle name="Comma 3 2 5 8 5 3" xfId="24881" xr:uid="{38C9CEB0-604E-4256-B4D3-BEFE3670AB9D}"/>
    <cellStyle name="Comma 3 2 5 8 6" xfId="39485" xr:uid="{3843A5DB-0B4B-460D-AA72-1AE49D9DD168}"/>
    <cellStyle name="Comma 3 2 5 8 7" xfId="21231" xr:uid="{D2DAADD3-2FD6-41DD-881C-5DADB8B86EC5}"/>
    <cellStyle name="Comma 3 2 5 9" xfId="2247" xr:uid="{773FFA8A-F5DE-487F-9434-985F85CA164C}"/>
    <cellStyle name="Comma 3 2 5 9 2" xfId="16847" xr:uid="{01FB0CE7-57A1-4973-B32B-B81F119B8586}"/>
    <cellStyle name="Comma 3 2 5 9 2 2" xfId="53355" xr:uid="{90F7E8AB-DA86-426F-8E8A-BC3419A9F227}"/>
    <cellStyle name="Comma 3 2 5 9 2 3" xfId="35101" xr:uid="{D3D0E703-B0DF-4255-BFAA-F6011F88E13D}"/>
    <cellStyle name="Comma 3 2 5 9 3" xfId="13197" xr:uid="{24E9D829-02C8-4242-A448-B4DCC96FD042}"/>
    <cellStyle name="Comma 3 2 5 9 3 2" xfId="49705" xr:uid="{3C26AFEE-366B-4754-AB8B-C3BF5900ED4C}"/>
    <cellStyle name="Comma 3 2 5 9 3 3" xfId="31451" xr:uid="{74C86085-7F8D-4094-8898-FDA0339D463E}"/>
    <cellStyle name="Comma 3 2 5 9 4" xfId="9547" xr:uid="{452CB96C-972F-4241-9758-BA686965E179}"/>
    <cellStyle name="Comma 3 2 5 9 4 2" xfId="46055" xr:uid="{AA849F25-6136-4A82-B503-F0EB75792313}"/>
    <cellStyle name="Comma 3 2 5 9 4 3" xfId="27801" xr:uid="{D9BB8A14-9359-42B6-98D7-B83E14359305}"/>
    <cellStyle name="Comma 3 2 5 9 5" xfId="5897" xr:uid="{AC2C6522-F3FC-4992-852C-2C0926DEB7F0}"/>
    <cellStyle name="Comma 3 2 5 9 5 2" xfId="42405" xr:uid="{DA5863EE-EDED-4282-AFBB-800988AA7E16}"/>
    <cellStyle name="Comma 3 2 5 9 5 3" xfId="24151" xr:uid="{076C30BA-D82D-4D86-82DA-B8B93941E604}"/>
    <cellStyle name="Comma 3 2 5 9 6" xfId="38755" xr:uid="{28DD8046-607F-49F8-99EE-C9AE04D1AFD5}"/>
    <cellStyle name="Comma 3 2 5 9 7" xfId="20501" xr:uid="{80443EF6-001A-463B-9260-B48A1D44E1CB}"/>
    <cellStyle name="Comma 3 2 6" xfId="649" xr:uid="{8D3896AF-525A-4340-960F-E3B7A1851320}"/>
    <cellStyle name="Comma 3 2 6 10" xfId="37157" xr:uid="{B62F9108-BC35-464E-B4D6-9CE7BAB4522A}"/>
    <cellStyle name="Comma 3 2 6 11" xfId="18903" xr:uid="{F1BB9101-2310-493C-B1AF-1DFBF4BC7F80}"/>
    <cellStyle name="Comma 3 2 6 2" xfId="3569" xr:uid="{9C4E8A76-AB25-492B-8631-6EFF74BF2FA3}"/>
    <cellStyle name="Comma 3 2 6 2 2" xfId="18169" xr:uid="{B4632D59-B98E-417B-9C81-A593886BAEA7}"/>
    <cellStyle name="Comma 3 2 6 2 2 2" xfId="54677" xr:uid="{2CCA857B-647D-4A3E-B4B7-95141010FFAA}"/>
    <cellStyle name="Comma 3 2 6 2 2 3" xfId="36423" xr:uid="{4BC188A8-036C-45A5-9A4B-D132305CBC9A}"/>
    <cellStyle name="Comma 3 2 6 2 3" xfId="14519" xr:uid="{1647ED10-F1F3-43B9-92CE-AE102263D253}"/>
    <cellStyle name="Comma 3 2 6 2 3 2" xfId="51027" xr:uid="{96E77FD4-32F8-445C-826C-4ED85815A175}"/>
    <cellStyle name="Comma 3 2 6 2 3 3" xfId="32773" xr:uid="{8425D4E0-0B37-4F84-8390-F0318D035054}"/>
    <cellStyle name="Comma 3 2 6 2 4" xfId="10869" xr:uid="{603DED5D-C7F0-4D65-B5D5-C89DD5203C09}"/>
    <cellStyle name="Comma 3 2 6 2 4 2" xfId="47377" xr:uid="{D402914E-4137-4396-8F29-7650E3E7A33C}"/>
    <cellStyle name="Comma 3 2 6 2 4 3" xfId="29123" xr:uid="{4E7BE1B2-F428-4C05-B9A5-CA5D9BF2A844}"/>
    <cellStyle name="Comma 3 2 6 2 5" xfId="7219" xr:uid="{3B52FE04-076D-441A-9BC9-EB48268E59DF}"/>
    <cellStyle name="Comma 3 2 6 2 5 2" xfId="43727" xr:uid="{6AB936D8-0C47-4582-A286-7CB9E52F3F73}"/>
    <cellStyle name="Comma 3 2 6 2 5 3" xfId="25473" xr:uid="{661E2B3D-5B28-4B83-9FBE-31914C348A7D}"/>
    <cellStyle name="Comma 3 2 6 2 6" xfId="40077" xr:uid="{0EC9694C-9994-4801-A3A0-ABA0AFD74983}"/>
    <cellStyle name="Comma 3 2 6 2 7" xfId="21823" xr:uid="{FAB9771B-941F-4188-96A6-9C7F725473D5}"/>
    <cellStyle name="Comma 3 2 6 3" xfId="2839" xr:uid="{5D95138D-A189-4558-8515-F2CE4D37004D}"/>
    <cellStyle name="Comma 3 2 6 3 2" xfId="17439" xr:uid="{3CC0CB50-943C-4DB3-AD5F-A1061017273F}"/>
    <cellStyle name="Comma 3 2 6 3 2 2" xfId="53947" xr:uid="{1C2AFF50-81C4-4274-8E1A-52D20F421CA5}"/>
    <cellStyle name="Comma 3 2 6 3 2 3" xfId="35693" xr:uid="{3E1936B7-F074-47E7-917C-72FE54999104}"/>
    <cellStyle name="Comma 3 2 6 3 3" xfId="13789" xr:uid="{442451AB-80D4-45D6-8695-2490FCFCBFB5}"/>
    <cellStyle name="Comma 3 2 6 3 3 2" xfId="50297" xr:uid="{FA114BF0-3228-475F-83AC-54DEA924C071}"/>
    <cellStyle name="Comma 3 2 6 3 3 3" xfId="32043" xr:uid="{EE63AA1D-A8FE-4752-A118-D94B7FEAD94C}"/>
    <cellStyle name="Comma 3 2 6 3 4" xfId="10139" xr:uid="{365E7A75-B846-40DF-9E30-F6F2E51B2D9F}"/>
    <cellStyle name="Comma 3 2 6 3 4 2" xfId="46647" xr:uid="{DED84FE0-714E-442E-8D34-E73230400DB9}"/>
    <cellStyle name="Comma 3 2 6 3 4 3" xfId="28393" xr:uid="{422B7C88-9925-46A4-A4F6-213BC8992A5A}"/>
    <cellStyle name="Comma 3 2 6 3 5" xfId="6489" xr:uid="{A9A773A8-2E18-4178-9800-2D2E221968D2}"/>
    <cellStyle name="Comma 3 2 6 3 5 2" xfId="42997" xr:uid="{AAA304B9-0162-4EBF-A9E0-47641ADB54C6}"/>
    <cellStyle name="Comma 3 2 6 3 5 3" xfId="24743" xr:uid="{1E52E57A-A17A-48DA-AD31-3945702F12E2}"/>
    <cellStyle name="Comma 3 2 6 3 6" xfId="39347" xr:uid="{430B1CBA-40AD-40A1-A536-70DECE396FD8}"/>
    <cellStyle name="Comma 3 2 6 3 7" xfId="21093" xr:uid="{5AFD761A-0A7C-4D79-8667-44D53F9ABDD2}"/>
    <cellStyle name="Comma 3 2 6 4" xfId="2109" xr:uid="{900E4D40-5CA7-4F21-9435-E4A07F87603E}"/>
    <cellStyle name="Comma 3 2 6 4 2" xfId="16709" xr:uid="{848A9E04-767B-4853-B427-D3F897C0AFF0}"/>
    <cellStyle name="Comma 3 2 6 4 2 2" xfId="53217" xr:uid="{DAFFEC37-5D76-47EA-88D4-FC3E9C459B1E}"/>
    <cellStyle name="Comma 3 2 6 4 2 3" xfId="34963" xr:uid="{1A5D3866-863F-443C-95B0-EBEF43F2ED75}"/>
    <cellStyle name="Comma 3 2 6 4 3" xfId="13059" xr:uid="{3508631B-2A6C-40ED-B937-B480C017BA6D}"/>
    <cellStyle name="Comma 3 2 6 4 3 2" xfId="49567" xr:uid="{E29EB20C-56A9-4D27-BCBF-3E3BE20934D9}"/>
    <cellStyle name="Comma 3 2 6 4 3 3" xfId="31313" xr:uid="{FAB3946F-923F-4D1B-A18D-900795A7CA52}"/>
    <cellStyle name="Comma 3 2 6 4 4" xfId="9409" xr:uid="{44DFEAD6-1CBF-4E2C-8A9E-E947186FCD62}"/>
    <cellStyle name="Comma 3 2 6 4 4 2" xfId="45917" xr:uid="{B74AB9B7-D993-46AA-A38B-312C9A45AA24}"/>
    <cellStyle name="Comma 3 2 6 4 4 3" xfId="27663" xr:uid="{F0422E33-A0ED-4A76-B058-C38FC023CF03}"/>
    <cellStyle name="Comma 3 2 6 4 5" xfId="5759" xr:uid="{ECC9DC04-D3CA-476A-BEA9-E47ADD12ABA7}"/>
    <cellStyle name="Comma 3 2 6 4 5 2" xfId="42267" xr:uid="{F37D6FD2-1185-4A24-8AE6-F777EB24A718}"/>
    <cellStyle name="Comma 3 2 6 4 5 3" xfId="24013" xr:uid="{C288B18D-799D-4578-B277-A186A361B15C}"/>
    <cellStyle name="Comma 3 2 6 4 6" xfId="38617" xr:uid="{04270454-FE0E-47D2-8619-A34D2CE5E5FC}"/>
    <cellStyle name="Comma 3 2 6 4 7" xfId="20363" xr:uid="{5F093E37-AB51-4449-B6F5-F1179946C942}"/>
    <cellStyle name="Comma 3 2 6 5" xfId="1379" xr:uid="{471D97CD-1A34-45E6-868B-E75E1F7A7113}"/>
    <cellStyle name="Comma 3 2 6 5 2" xfId="15979" xr:uid="{5438A128-1AC3-4E61-BC84-EF856B47718B}"/>
    <cellStyle name="Comma 3 2 6 5 2 2" xfId="52487" xr:uid="{41D92F58-DCC3-4477-A231-7C55A87911D5}"/>
    <cellStyle name="Comma 3 2 6 5 2 3" xfId="34233" xr:uid="{FCAA8533-3D72-4D11-8E3C-0695DA88BC53}"/>
    <cellStyle name="Comma 3 2 6 5 3" xfId="12329" xr:uid="{40546B4F-EE32-47CD-9840-2A7063647E28}"/>
    <cellStyle name="Comma 3 2 6 5 3 2" xfId="48837" xr:uid="{95D96F83-2363-4523-A8A0-BAAC34E143FF}"/>
    <cellStyle name="Comma 3 2 6 5 3 3" xfId="30583" xr:uid="{11D7CCAF-110A-4B1D-830E-0DD6BCA3746D}"/>
    <cellStyle name="Comma 3 2 6 5 4" xfId="8679" xr:uid="{81C9740E-F681-44F5-9C07-F096DA24A1AE}"/>
    <cellStyle name="Comma 3 2 6 5 4 2" xfId="45187" xr:uid="{BC56553A-C6DC-42E4-B71D-5D5FAD6025E9}"/>
    <cellStyle name="Comma 3 2 6 5 4 3" xfId="26933" xr:uid="{263A36F1-78F1-4236-8D15-271B98DAA76D}"/>
    <cellStyle name="Comma 3 2 6 5 5" xfId="5029" xr:uid="{306F90A9-7A02-4C40-86FE-697711AD22DB}"/>
    <cellStyle name="Comma 3 2 6 5 5 2" xfId="41537" xr:uid="{EE11C8FB-E2E7-4AC1-AF3E-6786CBCE2052}"/>
    <cellStyle name="Comma 3 2 6 5 5 3" xfId="23283" xr:uid="{18A0522D-F95B-412B-A08E-BB94794E8541}"/>
    <cellStyle name="Comma 3 2 6 5 6" xfId="37887" xr:uid="{FB5323B6-C7F6-4153-9D31-6ABC8E3755FE}"/>
    <cellStyle name="Comma 3 2 6 5 7" xfId="19633" xr:uid="{7D93A1B7-C40B-4F31-9991-B53DF31766EE}"/>
    <cellStyle name="Comma 3 2 6 6" xfId="15249" xr:uid="{B7562DD6-CC7B-4C34-AA92-26641654D323}"/>
    <cellStyle name="Comma 3 2 6 6 2" xfId="51757" xr:uid="{F557BD46-09BB-43E1-ABD9-A2CEE24FAC2B}"/>
    <cellStyle name="Comma 3 2 6 6 3" xfId="33503" xr:uid="{99450854-9C27-4164-A046-A3C6F38C158A}"/>
    <cellStyle name="Comma 3 2 6 7" xfId="11599" xr:uid="{9C28A82A-8FC8-4DA1-AFC8-1CCAFE63B1B1}"/>
    <cellStyle name="Comma 3 2 6 7 2" xfId="48107" xr:uid="{1CB952BE-86C7-4851-A036-B0B5C15E5C0B}"/>
    <cellStyle name="Comma 3 2 6 7 3" xfId="29853" xr:uid="{5AD41EF5-5BE0-4F48-B40D-896306032E89}"/>
    <cellStyle name="Comma 3 2 6 8" xfId="7949" xr:uid="{ADDEC70C-4D86-4C5A-8BBC-80277CAF8531}"/>
    <cellStyle name="Comma 3 2 6 8 2" xfId="44457" xr:uid="{8D965322-3801-43CA-8C81-50335AC2D933}"/>
    <cellStyle name="Comma 3 2 6 8 3" xfId="26203" xr:uid="{1A12EFD9-9B20-4555-A5B9-52E090D38F2E}"/>
    <cellStyle name="Comma 3 2 6 9" xfId="4299" xr:uid="{77931DA1-E061-4749-906C-DDF3429EAE21}"/>
    <cellStyle name="Comma 3 2 6 9 2" xfId="40807" xr:uid="{7D5A3476-F7F6-4500-9403-6E3CE4532D5D}"/>
    <cellStyle name="Comma 3 2 6 9 3" xfId="22553" xr:uid="{E2DD58D3-C620-4F6A-8B99-260ACE2FA692}"/>
    <cellStyle name="Comma 3 2 7" xfId="545" xr:uid="{68BB7F5F-DF29-4156-B88A-3395FFEC3DD6}"/>
    <cellStyle name="Comma 3 2 7 10" xfId="37053" xr:uid="{571F6149-6125-450F-99E7-75133868E4D0}"/>
    <cellStyle name="Comma 3 2 7 11" xfId="18799" xr:uid="{20222767-3C54-4333-B78B-73D7D749EB40}"/>
    <cellStyle name="Comma 3 2 7 2" xfId="3465" xr:uid="{DB75DF70-AC25-4A6A-A4AA-4E42EE08E0F3}"/>
    <cellStyle name="Comma 3 2 7 2 2" xfId="18065" xr:uid="{FC9B83B7-C1CB-4AE0-B8F7-021D16A29CA9}"/>
    <cellStyle name="Comma 3 2 7 2 2 2" xfId="54573" xr:uid="{E1E7A0D3-20DC-4D1A-9154-6EAFF5075AA4}"/>
    <cellStyle name="Comma 3 2 7 2 2 3" xfId="36319" xr:uid="{D7A0046F-2D13-49B1-AF75-6D06299F4BCD}"/>
    <cellStyle name="Comma 3 2 7 2 3" xfId="14415" xr:uid="{D33C558A-98C4-4449-B23F-B637E33D79D9}"/>
    <cellStyle name="Comma 3 2 7 2 3 2" xfId="50923" xr:uid="{FEE241C8-DFC4-48B0-BF77-4A70C5D75349}"/>
    <cellStyle name="Comma 3 2 7 2 3 3" xfId="32669" xr:uid="{BC80EDEC-581B-4ED4-A73F-08CBB2A536C7}"/>
    <cellStyle name="Comma 3 2 7 2 4" xfId="10765" xr:uid="{911793DA-D125-4537-9B87-DBEC45F78D68}"/>
    <cellStyle name="Comma 3 2 7 2 4 2" xfId="47273" xr:uid="{1737921B-84A3-458B-AA60-9FAD2121352B}"/>
    <cellStyle name="Comma 3 2 7 2 4 3" xfId="29019" xr:uid="{871F92B6-7C2A-4066-B922-A68ACC2E94DC}"/>
    <cellStyle name="Comma 3 2 7 2 5" xfId="7115" xr:uid="{D3D7D08A-A287-4F50-98A0-FB0C492CE0FB}"/>
    <cellStyle name="Comma 3 2 7 2 5 2" xfId="43623" xr:uid="{E3D5483B-76F1-475C-A2CF-0CD626D68E16}"/>
    <cellStyle name="Comma 3 2 7 2 5 3" xfId="25369" xr:uid="{AABBB896-6121-4E9B-80A1-B6B9EC3749F6}"/>
    <cellStyle name="Comma 3 2 7 2 6" xfId="39973" xr:uid="{E39D1FCF-2063-4A2D-A98F-14E71CF11886}"/>
    <cellStyle name="Comma 3 2 7 2 7" xfId="21719" xr:uid="{4AEA87A8-A270-447F-A934-7A70761C3BD8}"/>
    <cellStyle name="Comma 3 2 7 3" xfId="2735" xr:uid="{7B70ADD2-946B-4E6A-80B5-131EDDFF779A}"/>
    <cellStyle name="Comma 3 2 7 3 2" xfId="17335" xr:uid="{6870642D-6A6A-431B-8783-E601FD3E319A}"/>
    <cellStyle name="Comma 3 2 7 3 2 2" xfId="53843" xr:uid="{71D7A330-8CF8-416A-B6B3-85336CF9111C}"/>
    <cellStyle name="Comma 3 2 7 3 2 3" xfId="35589" xr:uid="{D2CE4117-71F1-411A-A225-0AE040C04F52}"/>
    <cellStyle name="Comma 3 2 7 3 3" xfId="13685" xr:uid="{F8796BDB-25C8-4982-B874-F73F7D1BED44}"/>
    <cellStyle name="Comma 3 2 7 3 3 2" xfId="50193" xr:uid="{1FB58A39-657F-4FD8-A857-182000C1CA44}"/>
    <cellStyle name="Comma 3 2 7 3 3 3" xfId="31939" xr:uid="{E622B489-1DE8-4D3F-8E51-EFD075D6522E}"/>
    <cellStyle name="Comma 3 2 7 3 4" xfId="10035" xr:uid="{E8248DF0-F5A7-4294-B8F3-FF5115B830AC}"/>
    <cellStyle name="Comma 3 2 7 3 4 2" xfId="46543" xr:uid="{4D921DDF-61A6-4CC9-B1AA-9C43ECF0BD15}"/>
    <cellStyle name="Comma 3 2 7 3 4 3" xfId="28289" xr:uid="{7BF16A15-1DD0-4DAF-BEF7-161924931692}"/>
    <cellStyle name="Comma 3 2 7 3 5" xfId="6385" xr:uid="{A399E7D0-28EE-4559-9C23-38926CA9BA09}"/>
    <cellStyle name="Comma 3 2 7 3 5 2" xfId="42893" xr:uid="{E459D3CA-3711-4461-87D6-BEE8C6374657}"/>
    <cellStyle name="Comma 3 2 7 3 5 3" xfId="24639" xr:uid="{A2072DDD-D879-43D7-A279-B2DA127D8AAC}"/>
    <cellStyle name="Comma 3 2 7 3 6" xfId="39243" xr:uid="{FF0C599C-D3A2-4D9B-A6C8-8447749A2C1B}"/>
    <cellStyle name="Comma 3 2 7 3 7" xfId="20989" xr:uid="{D094888E-80CD-45D5-8053-9B70A6521A71}"/>
    <cellStyle name="Comma 3 2 7 4" xfId="2005" xr:uid="{68F5BCC6-64F6-4B1E-B9F8-3095E4DA7B2A}"/>
    <cellStyle name="Comma 3 2 7 4 2" xfId="16605" xr:uid="{DC9CE511-F55B-48ED-B14A-DBC870B98B12}"/>
    <cellStyle name="Comma 3 2 7 4 2 2" xfId="53113" xr:uid="{5A49C7EC-1D95-467B-AB61-88EF8077F3CC}"/>
    <cellStyle name="Comma 3 2 7 4 2 3" xfId="34859" xr:uid="{1979F8E5-1549-42A2-A780-D75327B46AC4}"/>
    <cellStyle name="Comma 3 2 7 4 3" xfId="12955" xr:uid="{E628C090-8572-4DB7-B57B-D9E0A1D24776}"/>
    <cellStyle name="Comma 3 2 7 4 3 2" xfId="49463" xr:uid="{AD1E6A92-C305-4605-8329-4B535A699881}"/>
    <cellStyle name="Comma 3 2 7 4 3 3" xfId="31209" xr:uid="{A9115080-2381-44AA-B2F5-2FE618738FD8}"/>
    <cellStyle name="Comma 3 2 7 4 4" xfId="9305" xr:uid="{DC8E0DC1-F2E9-4AEE-BBE1-47ABD95F39EA}"/>
    <cellStyle name="Comma 3 2 7 4 4 2" xfId="45813" xr:uid="{4AFA5A2A-5805-4C3C-876F-E1E929E22B3C}"/>
    <cellStyle name="Comma 3 2 7 4 4 3" xfId="27559" xr:uid="{39CA2CB4-B854-438C-A289-06AA695E4A87}"/>
    <cellStyle name="Comma 3 2 7 4 5" xfId="5655" xr:uid="{B5EF5F5A-D902-4CA4-8712-37AB0907ACF3}"/>
    <cellStyle name="Comma 3 2 7 4 5 2" xfId="42163" xr:uid="{6AF6E2AB-7FA7-4DD7-8A22-AEF9BF76EAF6}"/>
    <cellStyle name="Comma 3 2 7 4 5 3" xfId="23909" xr:uid="{8D5D7D4D-FFB5-4C6F-85CE-980A3DE990FE}"/>
    <cellStyle name="Comma 3 2 7 4 6" xfId="38513" xr:uid="{19E12957-6F58-4EBF-B6D5-5C2BB142B3C1}"/>
    <cellStyle name="Comma 3 2 7 4 7" xfId="20259" xr:uid="{242847B4-F80E-4ED2-974A-1AD4D3D59C00}"/>
    <cellStyle name="Comma 3 2 7 5" xfId="1275" xr:uid="{6C2106E4-AD51-45AD-9AE9-D47E5C179CC7}"/>
    <cellStyle name="Comma 3 2 7 5 2" xfId="15875" xr:uid="{93C32654-2362-42C8-9E98-0991BB539431}"/>
    <cellStyle name="Comma 3 2 7 5 2 2" xfId="52383" xr:uid="{2F8A45B8-F486-4BB5-9B92-72FA1353D867}"/>
    <cellStyle name="Comma 3 2 7 5 2 3" xfId="34129" xr:uid="{AD13255F-E941-42B0-A384-08D5B8878AD1}"/>
    <cellStyle name="Comma 3 2 7 5 3" xfId="12225" xr:uid="{5447E032-5A04-4665-AC26-DF6D844A42C2}"/>
    <cellStyle name="Comma 3 2 7 5 3 2" xfId="48733" xr:uid="{881BD278-0BC5-4C54-A2E4-2A176DAD906C}"/>
    <cellStyle name="Comma 3 2 7 5 3 3" xfId="30479" xr:uid="{432FD086-551A-4F65-AE38-01AD5386A4DD}"/>
    <cellStyle name="Comma 3 2 7 5 4" xfId="8575" xr:uid="{9D487543-A782-48E2-B970-BBE8E7792B05}"/>
    <cellStyle name="Comma 3 2 7 5 4 2" xfId="45083" xr:uid="{B5972212-FDDE-410C-892F-F3EE9C479B41}"/>
    <cellStyle name="Comma 3 2 7 5 4 3" xfId="26829" xr:uid="{92D3CA87-F621-4010-96ED-D7762A53A6A4}"/>
    <cellStyle name="Comma 3 2 7 5 5" xfId="4925" xr:uid="{4408AE51-3E07-4C72-9744-A9B7BCF0B29F}"/>
    <cellStyle name="Comma 3 2 7 5 5 2" xfId="41433" xr:uid="{A7D3A50F-1E62-4433-8B93-D55C59D8EDC9}"/>
    <cellStyle name="Comma 3 2 7 5 5 3" xfId="23179" xr:uid="{7487DD56-2BB8-4E2B-8468-56DEEE9DB171}"/>
    <cellStyle name="Comma 3 2 7 5 6" xfId="37783" xr:uid="{7B6A0E60-EA64-42C1-A817-FFB0F4090BE3}"/>
    <cellStyle name="Comma 3 2 7 5 7" xfId="19529" xr:uid="{8AF5AC0F-F12E-41FE-AFCF-7F09E372672B}"/>
    <cellStyle name="Comma 3 2 7 6" xfId="15145" xr:uid="{21A62346-08CD-4598-A2C4-57A6AE428D2D}"/>
    <cellStyle name="Comma 3 2 7 6 2" xfId="51653" xr:uid="{A2805FB6-E7B7-4E77-BCFF-51DC206FD716}"/>
    <cellStyle name="Comma 3 2 7 6 3" xfId="33399" xr:uid="{A09EC598-E72D-49AE-92C6-ED20141932D0}"/>
    <cellStyle name="Comma 3 2 7 7" xfId="11495" xr:uid="{29D86096-820D-4C3B-9688-4CB89F8FCB26}"/>
    <cellStyle name="Comma 3 2 7 7 2" xfId="48003" xr:uid="{6CBD1C07-6E0E-4332-8FCE-A851B04E1E81}"/>
    <cellStyle name="Comma 3 2 7 7 3" xfId="29749" xr:uid="{099E1BEB-2E95-47F5-AF2D-57C48647EBBA}"/>
    <cellStyle name="Comma 3 2 7 8" xfId="7845" xr:uid="{6EDE9A1B-FF86-4FC3-A37B-9D184ECAC096}"/>
    <cellStyle name="Comma 3 2 7 8 2" xfId="44353" xr:uid="{7B96B0AB-2D13-4067-B4BC-92EF8EF53A3D}"/>
    <cellStyle name="Comma 3 2 7 8 3" xfId="26099" xr:uid="{F34E9711-26DB-4ED9-A623-8BC95C433DAF}"/>
    <cellStyle name="Comma 3 2 7 9" xfId="4195" xr:uid="{03D456A3-7718-405A-A7B1-4A7BC0D0F660}"/>
    <cellStyle name="Comma 3 2 7 9 2" xfId="40703" xr:uid="{7CE0B1D1-A07B-4BF5-8473-AA2F47B874F6}"/>
    <cellStyle name="Comma 3 2 7 9 3" xfId="22449" xr:uid="{9C8D2F9E-A38F-4923-A0EB-91989478D133}"/>
    <cellStyle name="Comma 3 2 8" xfId="441" xr:uid="{29037674-706E-460A-A2AC-B4DB20F98312}"/>
    <cellStyle name="Comma 3 2 8 10" xfId="36949" xr:uid="{37866F24-A213-40F7-A4A2-4887D2D88A03}"/>
    <cellStyle name="Comma 3 2 8 11" xfId="18695" xr:uid="{380BCE7A-E14D-4DA5-A4E9-2734CAD303DC}"/>
    <cellStyle name="Comma 3 2 8 2" xfId="3361" xr:uid="{DB178604-B5BB-4701-9172-B00B133B8022}"/>
    <cellStyle name="Comma 3 2 8 2 2" xfId="17961" xr:uid="{51028476-0F5A-4B47-9313-4C638AB07AC3}"/>
    <cellStyle name="Comma 3 2 8 2 2 2" xfId="54469" xr:uid="{37AEC669-913C-48D5-B596-95CBF3CD2425}"/>
    <cellStyle name="Comma 3 2 8 2 2 3" xfId="36215" xr:uid="{5148116E-4130-4577-BA02-0E186083422B}"/>
    <cellStyle name="Comma 3 2 8 2 3" xfId="14311" xr:uid="{473F6589-E52E-4449-9587-DFFFEBB3FC84}"/>
    <cellStyle name="Comma 3 2 8 2 3 2" xfId="50819" xr:uid="{EE7B6C91-EEFF-42B5-8A65-B3564B4BB689}"/>
    <cellStyle name="Comma 3 2 8 2 3 3" xfId="32565" xr:uid="{6F7D9CE9-31D0-4574-8AA7-5DDCD261B978}"/>
    <cellStyle name="Comma 3 2 8 2 4" xfId="10661" xr:uid="{F5B75A91-4AE5-4352-BCF8-DC3B0C939B6B}"/>
    <cellStyle name="Comma 3 2 8 2 4 2" xfId="47169" xr:uid="{6F0F951C-1B67-425F-A234-7C13A85C18F5}"/>
    <cellStyle name="Comma 3 2 8 2 4 3" xfId="28915" xr:uid="{07E302CB-BC63-47C4-A198-4D662669B40A}"/>
    <cellStyle name="Comma 3 2 8 2 5" xfId="7011" xr:uid="{ECACA4E5-4867-45BB-9260-D20AC3AB7337}"/>
    <cellStyle name="Comma 3 2 8 2 5 2" xfId="43519" xr:uid="{A504D206-B4F9-4661-892D-E92D08671BD7}"/>
    <cellStyle name="Comma 3 2 8 2 5 3" xfId="25265" xr:uid="{00A4ADAC-982E-4228-8164-D5722E7B3CE4}"/>
    <cellStyle name="Comma 3 2 8 2 6" xfId="39869" xr:uid="{2CC291A5-1596-4E98-B85F-D39FF62C7FB4}"/>
    <cellStyle name="Comma 3 2 8 2 7" xfId="21615" xr:uid="{8764B7E7-1F62-411C-94BB-377AD55091A0}"/>
    <cellStyle name="Comma 3 2 8 3" xfId="2631" xr:uid="{3D2AE1DA-FB49-41DC-B844-9705BF111680}"/>
    <cellStyle name="Comma 3 2 8 3 2" xfId="17231" xr:uid="{2B090F20-4B7B-4BD9-8D8F-CD43E7ABAD6B}"/>
    <cellStyle name="Comma 3 2 8 3 2 2" xfId="53739" xr:uid="{427D3DF5-E099-462A-9E8E-C8CAC6D1CC37}"/>
    <cellStyle name="Comma 3 2 8 3 2 3" xfId="35485" xr:uid="{513CA5EC-F166-451C-BF33-943D1234EC31}"/>
    <cellStyle name="Comma 3 2 8 3 3" xfId="13581" xr:uid="{73DF12C9-7776-4214-A8D8-321926AB720D}"/>
    <cellStyle name="Comma 3 2 8 3 3 2" xfId="50089" xr:uid="{BBF1B7FA-6510-433E-BDD5-8957013E5C28}"/>
    <cellStyle name="Comma 3 2 8 3 3 3" xfId="31835" xr:uid="{E690815A-4FA4-436D-ACEA-F39065C85EA2}"/>
    <cellStyle name="Comma 3 2 8 3 4" xfId="9931" xr:uid="{044B6B04-174A-485F-BAB2-BC435FBB4F28}"/>
    <cellStyle name="Comma 3 2 8 3 4 2" xfId="46439" xr:uid="{137C7981-F3A4-4A1D-B599-C377327F7EDE}"/>
    <cellStyle name="Comma 3 2 8 3 4 3" xfId="28185" xr:uid="{A904B252-CE39-486A-B9BA-D7094B34F94F}"/>
    <cellStyle name="Comma 3 2 8 3 5" xfId="6281" xr:uid="{D74A51F6-0273-4D57-B210-15D30B5B1459}"/>
    <cellStyle name="Comma 3 2 8 3 5 2" xfId="42789" xr:uid="{0AD8A5B4-2890-45CD-BC78-A443F83C9AB4}"/>
    <cellStyle name="Comma 3 2 8 3 5 3" xfId="24535" xr:uid="{B1E83BFE-9C8C-4532-BDE0-CD1273005AE3}"/>
    <cellStyle name="Comma 3 2 8 3 6" xfId="39139" xr:uid="{EF12D086-AA52-4DD2-8409-68EFE70BD9F8}"/>
    <cellStyle name="Comma 3 2 8 3 7" xfId="20885" xr:uid="{C49DE61F-2F79-43F8-A9F6-A2999B3D5B3A}"/>
    <cellStyle name="Comma 3 2 8 4" xfId="1901" xr:uid="{4C267E80-F309-4EA2-83BA-088669A78B66}"/>
    <cellStyle name="Comma 3 2 8 4 2" xfId="16501" xr:uid="{E48770BC-1006-44FC-9C1E-9DB93C00653F}"/>
    <cellStyle name="Comma 3 2 8 4 2 2" xfId="53009" xr:uid="{A66AE050-DBF1-4EB1-B052-10D69A13B4B3}"/>
    <cellStyle name="Comma 3 2 8 4 2 3" xfId="34755" xr:uid="{3D7403FD-5D8D-4954-B7AB-85133123F0A7}"/>
    <cellStyle name="Comma 3 2 8 4 3" xfId="12851" xr:uid="{396215E6-89A4-4AF5-9909-670C1C80567F}"/>
    <cellStyle name="Comma 3 2 8 4 3 2" xfId="49359" xr:uid="{374FC79B-BFEC-438B-A7C0-5D0117E3C94D}"/>
    <cellStyle name="Comma 3 2 8 4 3 3" xfId="31105" xr:uid="{CE3D9C3A-55E5-49C6-A894-45A9AB8E5736}"/>
    <cellStyle name="Comma 3 2 8 4 4" xfId="9201" xr:uid="{F25209BC-FAEB-4EF5-AEBD-99234C4E836C}"/>
    <cellStyle name="Comma 3 2 8 4 4 2" xfId="45709" xr:uid="{1AFE838A-200E-400F-A5D1-95FAEB9D763E}"/>
    <cellStyle name="Comma 3 2 8 4 4 3" xfId="27455" xr:uid="{AAFB1733-D1CF-458F-9041-11FA7E18728B}"/>
    <cellStyle name="Comma 3 2 8 4 5" xfId="5551" xr:uid="{B2F53F19-5531-4809-BD25-5E5D73646144}"/>
    <cellStyle name="Comma 3 2 8 4 5 2" xfId="42059" xr:uid="{F63ADB31-872B-44E5-B148-BCB0E29369F7}"/>
    <cellStyle name="Comma 3 2 8 4 5 3" xfId="23805" xr:uid="{D2D12028-79BB-4ACB-8C3B-65106B9C202D}"/>
    <cellStyle name="Comma 3 2 8 4 6" xfId="38409" xr:uid="{2487922B-313D-4901-8818-D1388F1A96F4}"/>
    <cellStyle name="Comma 3 2 8 4 7" xfId="20155" xr:uid="{4CC55294-BFAF-4FF7-BFCC-0DEB788B63D6}"/>
    <cellStyle name="Comma 3 2 8 5" xfId="1171" xr:uid="{149AD635-8940-427C-BF6E-ED348D7388E3}"/>
    <cellStyle name="Comma 3 2 8 5 2" xfId="15771" xr:uid="{2827899E-88AE-44B1-9969-EF05D1D92B30}"/>
    <cellStyle name="Comma 3 2 8 5 2 2" xfId="52279" xr:uid="{865B67BB-52E7-4E2F-9F11-770B83698F8C}"/>
    <cellStyle name="Comma 3 2 8 5 2 3" xfId="34025" xr:uid="{F3F9FC5B-0D00-4953-B120-6423CDC371E5}"/>
    <cellStyle name="Comma 3 2 8 5 3" xfId="12121" xr:uid="{69B407B3-AEF6-45CB-8D7A-3A710A5506F9}"/>
    <cellStyle name="Comma 3 2 8 5 3 2" xfId="48629" xr:uid="{64E4CEFC-4B46-4E8D-B013-982115AD0A2F}"/>
    <cellStyle name="Comma 3 2 8 5 3 3" xfId="30375" xr:uid="{C35BF625-3A6F-4F50-A7DD-716F933F496E}"/>
    <cellStyle name="Comma 3 2 8 5 4" xfId="8471" xr:uid="{CB700AD4-EB2B-4664-BB8E-2773CAEC00B2}"/>
    <cellStyle name="Comma 3 2 8 5 4 2" xfId="44979" xr:uid="{7F8BABCD-EB29-439D-9C1B-5D230946F614}"/>
    <cellStyle name="Comma 3 2 8 5 4 3" xfId="26725" xr:uid="{05E83168-917B-4C5B-821B-CFECD29139DD}"/>
    <cellStyle name="Comma 3 2 8 5 5" xfId="4821" xr:uid="{02612B3D-F744-496C-AB45-C91CDF9F47D6}"/>
    <cellStyle name="Comma 3 2 8 5 5 2" xfId="41329" xr:uid="{6BD878F0-730E-4C8B-9BC6-1077322CB16C}"/>
    <cellStyle name="Comma 3 2 8 5 5 3" xfId="23075" xr:uid="{E63F23DC-CDE6-4E09-8080-9ACDC450D20A}"/>
    <cellStyle name="Comma 3 2 8 5 6" xfId="37679" xr:uid="{8E419144-EF16-4E5F-8B73-371439301DF0}"/>
    <cellStyle name="Comma 3 2 8 5 7" xfId="19425" xr:uid="{6D465BDB-F29F-4323-AC00-826BFE1A1AD6}"/>
    <cellStyle name="Comma 3 2 8 6" xfId="15041" xr:uid="{14CD7A08-21C4-484D-B719-7A52D9DBAA89}"/>
    <cellStyle name="Comma 3 2 8 6 2" xfId="51549" xr:uid="{4F7AF0DF-238C-40F5-A96A-AD8EFC94B569}"/>
    <cellStyle name="Comma 3 2 8 6 3" xfId="33295" xr:uid="{0BEF64F1-7CF9-45B9-87EF-0F801E1067DF}"/>
    <cellStyle name="Comma 3 2 8 7" xfId="11391" xr:uid="{3F5C5793-F804-49CD-97EE-364CEB18001B}"/>
    <cellStyle name="Comma 3 2 8 7 2" xfId="47899" xr:uid="{EF03A499-6886-4A97-B02A-82BF1D56412B}"/>
    <cellStyle name="Comma 3 2 8 7 3" xfId="29645" xr:uid="{F3642F49-959F-49AA-8680-177C93D75899}"/>
    <cellStyle name="Comma 3 2 8 8" xfId="7741" xr:uid="{CBFE64D0-C9D2-4BFC-A719-B09F7FBA8474}"/>
    <cellStyle name="Comma 3 2 8 8 2" xfId="44249" xr:uid="{B2B23455-94D9-4FAD-B08E-9B8023698E55}"/>
    <cellStyle name="Comma 3 2 8 8 3" xfId="25995" xr:uid="{8F78BE4E-15E4-42CE-99D5-06B3F4C84E6A}"/>
    <cellStyle name="Comma 3 2 8 9" xfId="4091" xr:uid="{4F3542F4-740B-483E-BF6B-58DD2744F435}"/>
    <cellStyle name="Comma 3 2 8 9 2" xfId="40599" xr:uid="{7DEB3C11-519E-430F-9709-0D65109902C3}"/>
    <cellStyle name="Comma 3 2 8 9 3" xfId="22345" xr:uid="{25AD3B5D-09ED-4424-BA06-044D01F417DA}"/>
    <cellStyle name="Comma 3 2 9" xfId="337" xr:uid="{01D9786A-9322-4774-9B8E-D424DE34F116}"/>
    <cellStyle name="Comma 3 2 9 10" xfId="36845" xr:uid="{39D3743A-7C2A-4588-B0EA-476761B870D0}"/>
    <cellStyle name="Comma 3 2 9 11" xfId="18591" xr:uid="{24CD666F-9258-459E-9D83-C0FB758594D7}"/>
    <cellStyle name="Comma 3 2 9 2" xfId="3257" xr:uid="{C7C25DCF-BBF8-4520-B12C-782AF198F7C0}"/>
    <cellStyle name="Comma 3 2 9 2 2" xfId="17857" xr:uid="{F7B6F006-B171-4E7E-B33E-0DAA97A95604}"/>
    <cellStyle name="Comma 3 2 9 2 2 2" xfId="54365" xr:uid="{3738F88A-791A-43B2-88BE-A3977802D222}"/>
    <cellStyle name="Comma 3 2 9 2 2 3" xfId="36111" xr:uid="{A3A08106-437A-4D92-BA6B-79A802FB450A}"/>
    <cellStyle name="Comma 3 2 9 2 3" xfId="14207" xr:uid="{DDC23C76-EEA0-49BC-81D8-304848497DBE}"/>
    <cellStyle name="Comma 3 2 9 2 3 2" xfId="50715" xr:uid="{ED0D8ABD-8F54-410F-BB8F-4A8035B7032F}"/>
    <cellStyle name="Comma 3 2 9 2 3 3" xfId="32461" xr:uid="{ECCDE886-B08A-44BC-A955-0AB638E304FB}"/>
    <cellStyle name="Comma 3 2 9 2 4" xfId="10557" xr:uid="{5A71DA18-D92A-4E01-A6F7-548915762CB3}"/>
    <cellStyle name="Comma 3 2 9 2 4 2" xfId="47065" xr:uid="{8B1A5D4D-D343-42D7-8B59-8DD28AC1F949}"/>
    <cellStyle name="Comma 3 2 9 2 4 3" xfId="28811" xr:uid="{B3FD7383-7B71-4720-A0FB-EEC7B57F2053}"/>
    <cellStyle name="Comma 3 2 9 2 5" xfId="6907" xr:uid="{BD050F56-273F-48F2-985C-976928908B9A}"/>
    <cellStyle name="Comma 3 2 9 2 5 2" xfId="43415" xr:uid="{61F2F07C-A002-4235-A7F0-468FD01607CB}"/>
    <cellStyle name="Comma 3 2 9 2 5 3" xfId="25161" xr:uid="{E8F9AFBC-EBB0-454A-BE6B-9D6341B8EE92}"/>
    <cellStyle name="Comma 3 2 9 2 6" xfId="39765" xr:uid="{584E7470-57FA-4888-945A-75FD6FF1E2BC}"/>
    <cellStyle name="Comma 3 2 9 2 7" xfId="21511" xr:uid="{A1B6D0A9-0EE7-4472-B8BC-9892E426F0CE}"/>
    <cellStyle name="Comma 3 2 9 3" xfId="2527" xr:uid="{DD73C05D-FE6F-4AC7-A929-CC7EF040362D}"/>
    <cellStyle name="Comma 3 2 9 3 2" xfId="17127" xr:uid="{F4FE8E78-A698-439B-AAAD-3D984FA28DB7}"/>
    <cellStyle name="Comma 3 2 9 3 2 2" xfId="53635" xr:uid="{62AB27FB-0930-4910-904D-9980559CED1F}"/>
    <cellStyle name="Comma 3 2 9 3 2 3" xfId="35381" xr:uid="{9AEDD47F-93C9-42BC-AC9C-02F5B2793AF9}"/>
    <cellStyle name="Comma 3 2 9 3 3" xfId="13477" xr:uid="{30744D98-E9E2-4BEE-86EA-19E21D034D76}"/>
    <cellStyle name="Comma 3 2 9 3 3 2" xfId="49985" xr:uid="{F8D95661-1B1D-4FD6-B5E5-176D348DF9A7}"/>
    <cellStyle name="Comma 3 2 9 3 3 3" xfId="31731" xr:uid="{06D281FF-5734-4001-A689-70BA5C673AAD}"/>
    <cellStyle name="Comma 3 2 9 3 4" xfId="9827" xr:uid="{A93ED834-23F2-4F2A-84A7-D68682FCF9E2}"/>
    <cellStyle name="Comma 3 2 9 3 4 2" xfId="46335" xr:uid="{0DAE761F-4CDF-4B53-8FA8-ACE2E1BB7EDC}"/>
    <cellStyle name="Comma 3 2 9 3 4 3" xfId="28081" xr:uid="{864AC919-14BB-4F18-834C-47905476E7AC}"/>
    <cellStyle name="Comma 3 2 9 3 5" xfId="6177" xr:uid="{F4DE4B1A-BC27-4B2D-96E7-E87ECFC3AA97}"/>
    <cellStyle name="Comma 3 2 9 3 5 2" xfId="42685" xr:uid="{A86CAC8B-E114-484C-A04C-8652202D2672}"/>
    <cellStyle name="Comma 3 2 9 3 5 3" xfId="24431" xr:uid="{A57E0F5F-F0FA-4CD9-A616-5F63AA83AD76}"/>
    <cellStyle name="Comma 3 2 9 3 6" xfId="39035" xr:uid="{FE9C5A0C-4D69-4275-8D45-0575012DBC57}"/>
    <cellStyle name="Comma 3 2 9 3 7" xfId="20781" xr:uid="{0C1074C8-3A77-41B6-B333-4D2047D62E62}"/>
    <cellStyle name="Comma 3 2 9 4" xfId="1797" xr:uid="{E339EC0D-D7A5-43FF-BCBD-CF2A9F95156A}"/>
    <cellStyle name="Comma 3 2 9 4 2" xfId="16397" xr:uid="{980A677D-8A33-4336-A0A0-EBBED21C0E3D}"/>
    <cellStyle name="Comma 3 2 9 4 2 2" xfId="52905" xr:uid="{F39EE8D5-C184-42B8-AB61-028F0BB4C954}"/>
    <cellStyle name="Comma 3 2 9 4 2 3" xfId="34651" xr:uid="{4B639C5F-2927-4CE9-8C7A-0E65187D5800}"/>
    <cellStyle name="Comma 3 2 9 4 3" xfId="12747" xr:uid="{49C9AEE0-C718-4EC2-B3FA-A16D29B6850C}"/>
    <cellStyle name="Comma 3 2 9 4 3 2" xfId="49255" xr:uid="{5C187BE0-536D-462A-8AFD-C884733717BA}"/>
    <cellStyle name="Comma 3 2 9 4 3 3" xfId="31001" xr:uid="{FE7CF64D-7C6D-4CBA-AACD-71E56BEFCC26}"/>
    <cellStyle name="Comma 3 2 9 4 4" xfId="9097" xr:uid="{68DD8A4D-5CB7-4DB3-8711-4D2AA4C34C8F}"/>
    <cellStyle name="Comma 3 2 9 4 4 2" xfId="45605" xr:uid="{F7B717C5-D3A2-4F0C-BD09-B908085B14A2}"/>
    <cellStyle name="Comma 3 2 9 4 4 3" xfId="27351" xr:uid="{7BC6D8AD-655F-4D22-92CA-FCBF0E88253B}"/>
    <cellStyle name="Comma 3 2 9 4 5" xfId="5447" xr:uid="{27F9E7D2-0554-49EC-AABB-8619CD1BFF65}"/>
    <cellStyle name="Comma 3 2 9 4 5 2" xfId="41955" xr:uid="{FDB20815-E125-4629-851D-4483EBFA80B9}"/>
    <cellStyle name="Comma 3 2 9 4 5 3" xfId="23701" xr:uid="{702686CC-978D-43E3-A73E-D1DF138ABA95}"/>
    <cellStyle name="Comma 3 2 9 4 6" xfId="38305" xr:uid="{89905611-792D-4740-A460-07B73331149F}"/>
    <cellStyle name="Comma 3 2 9 4 7" xfId="20051" xr:uid="{2E623B49-0F00-4909-A48E-6BE3328EAAD0}"/>
    <cellStyle name="Comma 3 2 9 5" xfId="1067" xr:uid="{91A3E523-61B3-48B0-8571-6267F666CDA1}"/>
    <cellStyle name="Comma 3 2 9 5 2" xfId="15667" xr:uid="{CD798625-4130-43E4-9742-9DCC744F760C}"/>
    <cellStyle name="Comma 3 2 9 5 2 2" xfId="52175" xr:uid="{02BB66E0-4FC9-452B-B14D-1245DBCB27C3}"/>
    <cellStyle name="Comma 3 2 9 5 2 3" xfId="33921" xr:uid="{2F24A2D7-7139-4BEB-A61F-DBF845818C63}"/>
    <cellStyle name="Comma 3 2 9 5 3" xfId="12017" xr:uid="{1039A399-E90D-41F3-AB7C-F58F3FEE6612}"/>
    <cellStyle name="Comma 3 2 9 5 3 2" xfId="48525" xr:uid="{61819E2B-57EF-4243-8010-1D3DECB5FD37}"/>
    <cellStyle name="Comma 3 2 9 5 3 3" xfId="30271" xr:uid="{7C808AE2-A439-43B7-BEF2-40F6BBB56E5C}"/>
    <cellStyle name="Comma 3 2 9 5 4" xfId="8367" xr:uid="{3C24E368-9B50-486C-A8AB-A88580DBBECE}"/>
    <cellStyle name="Comma 3 2 9 5 4 2" xfId="44875" xr:uid="{FDBF33DD-25E8-4FC1-90AB-F93E2436E4C5}"/>
    <cellStyle name="Comma 3 2 9 5 4 3" xfId="26621" xr:uid="{27FBB9FD-3CED-4BFD-97C5-50EC339F5819}"/>
    <cellStyle name="Comma 3 2 9 5 5" xfId="4717" xr:uid="{B87F7A97-96FD-43AD-A8E7-0F97E45C8D9A}"/>
    <cellStyle name="Comma 3 2 9 5 5 2" xfId="41225" xr:uid="{9FBAE3B4-839E-4579-BC60-E3F2BC5CCF49}"/>
    <cellStyle name="Comma 3 2 9 5 5 3" xfId="22971" xr:uid="{642B75E1-C885-4E27-B420-6C7A6E8323C9}"/>
    <cellStyle name="Comma 3 2 9 5 6" xfId="37575" xr:uid="{373C20F8-6CF6-4039-A1CC-C8B3C218D95D}"/>
    <cellStyle name="Comma 3 2 9 5 7" xfId="19321" xr:uid="{FD8C86A0-E1B4-4FD5-B904-3C2F27813F8A}"/>
    <cellStyle name="Comma 3 2 9 6" xfId="14937" xr:uid="{FC6306BD-F6C1-4F8C-8697-0C60A809EB56}"/>
    <cellStyle name="Comma 3 2 9 6 2" xfId="51445" xr:uid="{59A8E980-1406-41D7-BB19-E429FDEC1F3B}"/>
    <cellStyle name="Comma 3 2 9 6 3" xfId="33191" xr:uid="{FC0196D3-4459-48AA-B4A2-106AF499C258}"/>
    <cellStyle name="Comma 3 2 9 7" xfId="11287" xr:uid="{6B728E57-3D53-47E0-8DD4-DA18EACF8BB9}"/>
    <cellStyle name="Comma 3 2 9 7 2" xfId="47795" xr:uid="{DC7BBB45-E00F-416E-835D-D1DF60134BE0}"/>
    <cellStyle name="Comma 3 2 9 7 3" xfId="29541" xr:uid="{3E228B19-6582-4CB7-92B7-E56174733FD5}"/>
    <cellStyle name="Comma 3 2 9 8" xfId="7637" xr:uid="{FC19DAD9-6590-4A20-A1E3-B96416F113E6}"/>
    <cellStyle name="Comma 3 2 9 8 2" xfId="44145" xr:uid="{8F4ED2DD-9D63-4B3E-BDCE-3B1C8926CA14}"/>
    <cellStyle name="Comma 3 2 9 8 3" xfId="25891" xr:uid="{C52F0887-98C6-40E1-AD1C-CBE4F66EA89D}"/>
    <cellStyle name="Comma 3 2 9 9" xfId="3987" xr:uid="{B61DB1DD-E747-4837-BC9A-381F7D566452}"/>
    <cellStyle name="Comma 3 2 9 9 2" xfId="40495" xr:uid="{DA6A7EDE-C25E-4BB0-BECC-F7BF466FB1AF}"/>
    <cellStyle name="Comma 3 2 9 9 3" xfId="22241" xr:uid="{9317800D-E127-4ECE-9491-9C86B445684B}"/>
    <cellStyle name="Comma 3 20" xfId="3671" xr:uid="{95ED5ECF-E7E0-4782-9C47-71F261534C08}"/>
    <cellStyle name="Comma 3 20 2" xfId="40179" xr:uid="{03C8A128-0E5D-42A0-8416-D60A53E69D2F}"/>
    <cellStyle name="Comma 3 20 3" xfId="21925" xr:uid="{7BFE5B54-883E-4DEB-8193-18FC7B568906}"/>
    <cellStyle name="Comma 3 21" xfId="36529" xr:uid="{C23D6F6F-1A46-410F-A778-012E96ADC608}"/>
    <cellStyle name="Comma 3 22" xfId="18275" xr:uid="{95AFE6C1-1757-4FA0-A255-BD3B1B78107F}"/>
    <cellStyle name="Comma 3 3" xfId="17" xr:uid="{00000000-0005-0000-0000-00000C000000}"/>
    <cellStyle name="Comma 3 3 10" xfId="133" xr:uid="{E5E96FD5-79D7-4A3B-AF46-C5EFB2112EB3}"/>
    <cellStyle name="Comma 3 3 10 10" xfId="36641" xr:uid="{8DE7E2D1-CFA5-4722-AB05-28EE81201258}"/>
    <cellStyle name="Comma 3 3 10 11" xfId="18387" xr:uid="{C8E0A726-F8C1-4EE9-94AB-9BDA19B50B1E}"/>
    <cellStyle name="Comma 3 3 10 2" xfId="3053" xr:uid="{57C32F7E-645C-439C-AC01-A3C32C7C013A}"/>
    <cellStyle name="Comma 3 3 10 2 2" xfId="17653" xr:uid="{F06CB677-DBE5-4E76-9F45-9AE11B549841}"/>
    <cellStyle name="Comma 3 3 10 2 2 2" xfId="54161" xr:uid="{3572A1C8-6A25-4A21-ACF1-936038C53B30}"/>
    <cellStyle name="Comma 3 3 10 2 2 3" xfId="35907" xr:uid="{1567496C-16A8-4235-BB00-21B1376E1927}"/>
    <cellStyle name="Comma 3 3 10 2 3" xfId="14003" xr:uid="{373CD599-6661-4032-81F4-0DB7A71D781D}"/>
    <cellStyle name="Comma 3 3 10 2 3 2" xfId="50511" xr:uid="{28ED4F21-53C5-42CA-A476-00D02871F2D8}"/>
    <cellStyle name="Comma 3 3 10 2 3 3" xfId="32257" xr:uid="{CD4E1CCE-37E0-438A-94BF-54FB3D075A1D}"/>
    <cellStyle name="Comma 3 3 10 2 4" xfId="10353" xr:uid="{6D46374A-DFA1-4A2F-851A-D3A173F48A83}"/>
    <cellStyle name="Comma 3 3 10 2 4 2" xfId="46861" xr:uid="{D8A6A088-8FEC-4C7E-832C-D34FD4558C1C}"/>
    <cellStyle name="Comma 3 3 10 2 4 3" xfId="28607" xr:uid="{94CC0519-89D4-4106-BB1B-F91681E69F63}"/>
    <cellStyle name="Comma 3 3 10 2 5" xfId="6703" xr:uid="{D11B519C-2516-4CCD-B279-89261BD7FB95}"/>
    <cellStyle name="Comma 3 3 10 2 5 2" xfId="43211" xr:uid="{0C9C7D13-8007-4D09-9D47-B1C98B78474B}"/>
    <cellStyle name="Comma 3 3 10 2 5 3" xfId="24957" xr:uid="{D1A874E4-CEBF-4EF5-BC6F-20BB711E3353}"/>
    <cellStyle name="Comma 3 3 10 2 6" xfId="39561" xr:uid="{7B84940A-7A78-4865-B2E3-7671FB32A109}"/>
    <cellStyle name="Comma 3 3 10 2 7" xfId="21307" xr:uid="{4E9425AA-FC2E-4636-A360-F79635CF2D58}"/>
    <cellStyle name="Comma 3 3 10 3" xfId="2323" xr:uid="{8829997F-537C-4D30-A136-A4548A5E36ED}"/>
    <cellStyle name="Comma 3 3 10 3 2" xfId="16923" xr:uid="{B44B2E59-1B60-474D-9F46-D67B6DF3A773}"/>
    <cellStyle name="Comma 3 3 10 3 2 2" xfId="53431" xr:uid="{08821686-84AE-483D-81A3-E89D03C42E88}"/>
    <cellStyle name="Comma 3 3 10 3 2 3" xfId="35177" xr:uid="{CE52ABC5-365A-4BFC-ACEB-FB8EBBD05DE5}"/>
    <cellStyle name="Comma 3 3 10 3 3" xfId="13273" xr:uid="{B544C767-18E9-406D-8EDA-B10CC67A6EDC}"/>
    <cellStyle name="Comma 3 3 10 3 3 2" xfId="49781" xr:uid="{F21A5E50-2BBF-42FB-BB3E-69332891FF46}"/>
    <cellStyle name="Comma 3 3 10 3 3 3" xfId="31527" xr:uid="{5053EE56-18C5-4DA9-A1BF-E4DC1ECD427A}"/>
    <cellStyle name="Comma 3 3 10 3 4" xfId="9623" xr:uid="{4CBD2E91-D498-47D9-87A9-C440B4757E2B}"/>
    <cellStyle name="Comma 3 3 10 3 4 2" xfId="46131" xr:uid="{BC2CF5DB-3B66-47A5-AE05-FCD0D2B1DC48}"/>
    <cellStyle name="Comma 3 3 10 3 4 3" xfId="27877" xr:uid="{44BA2A01-A5F6-4805-B1DB-1EF9106D9A5E}"/>
    <cellStyle name="Comma 3 3 10 3 5" xfId="5973" xr:uid="{1E6E54BA-9AAE-4727-9BCF-318A4E9BB343}"/>
    <cellStyle name="Comma 3 3 10 3 5 2" xfId="42481" xr:uid="{1FD9900C-4F4C-42A0-A613-43B59E67986A}"/>
    <cellStyle name="Comma 3 3 10 3 5 3" xfId="24227" xr:uid="{67646DB8-C156-4C0D-A4D9-204A07FC8DEF}"/>
    <cellStyle name="Comma 3 3 10 3 6" xfId="38831" xr:uid="{0EA96594-3BD8-4A6F-932B-66CB4F282687}"/>
    <cellStyle name="Comma 3 3 10 3 7" xfId="20577" xr:uid="{45885956-E6B8-46F2-8C8B-0A1AE9334142}"/>
    <cellStyle name="Comma 3 3 10 4" xfId="1593" xr:uid="{D1230936-4B84-4C9C-9CAB-0DC9AB93C0BE}"/>
    <cellStyle name="Comma 3 3 10 4 2" xfId="16193" xr:uid="{70D91390-CEEC-42B5-A554-767C6DBA2AD6}"/>
    <cellStyle name="Comma 3 3 10 4 2 2" xfId="52701" xr:uid="{2A405BFB-A2DD-404C-A1C0-9D2EAF42362E}"/>
    <cellStyle name="Comma 3 3 10 4 2 3" xfId="34447" xr:uid="{CCD70878-33CF-4046-A569-0AC55D78CB97}"/>
    <cellStyle name="Comma 3 3 10 4 3" xfId="12543" xr:uid="{CB018A95-63A8-4865-9A41-5BE67988AFDB}"/>
    <cellStyle name="Comma 3 3 10 4 3 2" xfId="49051" xr:uid="{A5ACE4CF-4664-48FB-8BA5-A1F0BA1331C9}"/>
    <cellStyle name="Comma 3 3 10 4 3 3" xfId="30797" xr:uid="{CA3F7678-BE1B-4218-96C0-E22EE50073CF}"/>
    <cellStyle name="Comma 3 3 10 4 4" xfId="8893" xr:uid="{F77C45E3-182F-4FC1-9682-830063AD485C}"/>
    <cellStyle name="Comma 3 3 10 4 4 2" xfId="45401" xr:uid="{0C0E219F-89DD-4F50-B5D7-F26CF7670943}"/>
    <cellStyle name="Comma 3 3 10 4 4 3" xfId="27147" xr:uid="{CC1764B5-B1BA-46FC-A3E4-05DD036DE9BB}"/>
    <cellStyle name="Comma 3 3 10 4 5" xfId="5243" xr:uid="{DDBB783A-D5F2-4ABD-82A5-EB6D6A8EDD86}"/>
    <cellStyle name="Comma 3 3 10 4 5 2" xfId="41751" xr:uid="{C4E78C44-FBA7-4BB1-A015-3B9C9E7E3B03}"/>
    <cellStyle name="Comma 3 3 10 4 5 3" xfId="23497" xr:uid="{CD71CE52-2A32-4F4F-B66C-2A9C56895D3B}"/>
    <cellStyle name="Comma 3 3 10 4 6" xfId="38101" xr:uid="{A6A55917-A5B6-47DD-B323-ECE860A3286A}"/>
    <cellStyle name="Comma 3 3 10 4 7" xfId="19847" xr:uid="{22F7B48A-4B48-45BC-904F-CB2F388F09C3}"/>
    <cellStyle name="Comma 3 3 10 5" xfId="863" xr:uid="{31E6C5EA-6BA2-45BF-8B34-0EA6202D4846}"/>
    <cellStyle name="Comma 3 3 10 5 2" xfId="15463" xr:uid="{0D81AAE0-05F8-4A7F-B47C-E179B6B6967C}"/>
    <cellStyle name="Comma 3 3 10 5 2 2" xfId="51971" xr:uid="{62F1F653-CE66-49B5-8ED1-CA1589BB61F4}"/>
    <cellStyle name="Comma 3 3 10 5 2 3" xfId="33717" xr:uid="{B5975F60-BE2D-4A2C-B9FF-67CB2B583CE6}"/>
    <cellStyle name="Comma 3 3 10 5 3" xfId="11813" xr:uid="{36011FBC-E240-41BD-BB4F-7073AFC05063}"/>
    <cellStyle name="Comma 3 3 10 5 3 2" xfId="48321" xr:uid="{22C104A6-EF02-4669-AFB4-06B08DC91EEC}"/>
    <cellStyle name="Comma 3 3 10 5 3 3" xfId="30067" xr:uid="{C40655C8-38EF-4DCF-9229-46073ADE6082}"/>
    <cellStyle name="Comma 3 3 10 5 4" xfId="8163" xr:uid="{B0193DDC-5D60-4622-9A88-8DC9238303B9}"/>
    <cellStyle name="Comma 3 3 10 5 4 2" xfId="44671" xr:uid="{8F5F3248-DA1A-4791-9328-8389A9161852}"/>
    <cellStyle name="Comma 3 3 10 5 4 3" xfId="26417" xr:uid="{374D7EFF-832A-417A-BFC0-88E7F2784C2C}"/>
    <cellStyle name="Comma 3 3 10 5 5" xfId="4513" xr:uid="{9DA1566F-335F-482E-966A-02A78A020592}"/>
    <cellStyle name="Comma 3 3 10 5 5 2" xfId="41021" xr:uid="{C4192396-8397-476C-A159-A171D98C9EDB}"/>
    <cellStyle name="Comma 3 3 10 5 5 3" xfId="22767" xr:uid="{9BE1F213-2187-49AD-96AD-FCE4502FD448}"/>
    <cellStyle name="Comma 3 3 10 5 6" xfId="37371" xr:uid="{196AF095-34AA-4108-A6EB-FE17702510C8}"/>
    <cellStyle name="Comma 3 3 10 5 7" xfId="19117" xr:uid="{4D02DCD3-A08F-4A03-8812-2D6DC8329239}"/>
    <cellStyle name="Comma 3 3 10 6" xfId="14733" xr:uid="{098DB116-FE7B-4041-91AD-0408DBACAB14}"/>
    <cellStyle name="Comma 3 3 10 6 2" xfId="51241" xr:uid="{AFFF3D40-D5B4-4FDF-85EB-207EB4F58E25}"/>
    <cellStyle name="Comma 3 3 10 6 3" xfId="32987" xr:uid="{7F03D276-B357-448D-9E6F-9F4597BD4F58}"/>
    <cellStyle name="Comma 3 3 10 7" xfId="11083" xr:uid="{C010B70B-2FE4-4180-8824-2BA5A964CE0C}"/>
    <cellStyle name="Comma 3 3 10 7 2" xfId="47591" xr:uid="{52455B22-C6E6-4532-B8C4-1CBCB11D2317}"/>
    <cellStyle name="Comma 3 3 10 7 3" xfId="29337" xr:uid="{757A1A75-A2F5-43AF-A82A-A85177D6582E}"/>
    <cellStyle name="Comma 3 3 10 8" xfId="7433" xr:uid="{9D1F95B6-A9AE-40BA-B900-9026EF962CDB}"/>
    <cellStyle name="Comma 3 3 10 8 2" xfId="43941" xr:uid="{8D79C4DF-5FC2-4BA6-8B0B-BAEDED86E091}"/>
    <cellStyle name="Comma 3 3 10 8 3" xfId="25687" xr:uid="{6377D0B9-1590-41E2-B811-F54CBA964010}"/>
    <cellStyle name="Comma 3 3 10 9" xfId="3783" xr:uid="{F9592107-76DB-4237-9660-C7CA5279A5AA}"/>
    <cellStyle name="Comma 3 3 10 9 2" xfId="40291" xr:uid="{A72E2923-531A-4C98-BE31-D052DFD00B70}"/>
    <cellStyle name="Comma 3 3 10 9 3" xfId="22037" xr:uid="{C2832150-62E6-457F-B694-0FDB79F88C68}"/>
    <cellStyle name="Comma 3 3 11" xfId="2949" xr:uid="{FE1D0D83-1C75-4992-8D1B-902107CFCA7B}"/>
    <cellStyle name="Comma 3 3 11 2" xfId="17549" xr:uid="{CEFB780E-4431-4B0F-A3B0-4F0C290872AD}"/>
    <cellStyle name="Comma 3 3 11 2 2" xfId="54057" xr:uid="{F2C063A3-FC03-4D28-932D-D616A4C2ED55}"/>
    <cellStyle name="Comma 3 3 11 2 3" xfId="35803" xr:uid="{7BB8B470-417F-494E-A693-3E75FE223D13}"/>
    <cellStyle name="Comma 3 3 11 3" xfId="13899" xr:uid="{ED49F221-FF74-4156-B0DF-B776A837DFE4}"/>
    <cellStyle name="Comma 3 3 11 3 2" xfId="50407" xr:uid="{BE4C781F-92BE-4690-A6C3-817183E0F721}"/>
    <cellStyle name="Comma 3 3 11 3 3" xfId="32153" xr:uid="{5A4ACB33-DEEF-47F6-87D9-E63ADF0C90DA}"/>
    <cellStyle name="Comma 3 3 11 4" xfId="10249" xr:uid="{582C244C-6720-442B-8143-8B762B642824}"/>
    <cellStyle name="Comma 3 3 11 4 2" xfId="46757" xr:uid="{6F144ACA-E057-4BDB-9761-9021559F3A2B}"/>
    <cellStyle name="Comma 3 3 11 4 3" xfId="28503" xr:uid="{07D3B81E-6059-42FF-8B97-AC6B130A38C1}"/>
    <cellStyle name="Comma 3 3 11 5" xfId="6599" xr:uid="{00638D5A-7C1B-4E23-A572-2FD254F9EDB2}"/>
    <cellStyle name="Comma 3 3 11 5 2" xfId="43107" xr:uid="{61E09DC2-9553-4383-8978-85234E391FED}"/>
    <cellStyle name="Comma 3 3 11 5 3" xfId="24853" xr:uid="{CFC79876-43C4-4A90-84DE-7D38965C7C5E}"/>
    <cellStyle name="Comma 3 3 11 6" xfId="39457" xr:uid="{D599CA47-8671-4E00-9918-28DCA107DABD}"/>
    <cellStyle name="Comma 3 3 11 7" xfId="21203" xr:uid="{87708E43-6660-42EB-B958-489984F9170B}"/>
    <cellStyle name="Comma 3 3 12" xfId="2219" xr:uid="{FB4A8A7A-E5BA-4B79-8BF8-99A4278B412C}"/>
    <cellStyle name="Comma 3 3 12 2" xfId="16819" xr:uid="{9FF9E292-7708-43E1-8B26-6F14DA28286F}"/>
    <cellStyle name="Comma 3 3 12 2 2" xfId="53327" xr:uid="{A4A4AF9B-8C57-4916-AE29-D04B6C5CA3E2}"/>
    <cellStyle name="Comma 3 3 12 2 3" xfId="35073" xr:uid="{A04F65FF-368E-44A4-A9D1-27D4904F8ED7}"/>
    <cellStyle name="Comma 3 3 12 3" xfId="13169" xr:uid="{E88A5F4E-8118-49FE-A5A7-D82A1F829CDF}"/>
    <cellStyle name="Comma 3 3 12 3 2" xfId="49677" xr:uid="{91D61DDD-1D00-4F60-8E01-843ED308CFAC}"/>
    <cellStyle name="Comma 3 3 12 3 3" xfId="31423" xr:uid="{CFFB9B07-AB42-47E3-8DFA-B443170FB850}"/>
    <cellStyle name="Comma 3 3 12 4" xfId="9519" xr:uid="{EE556186-EFDC-4745-8DAD-CB7B2A8D12A9}"/>
    <cellStyle name="Comma 3 3 12 4 2" xfId="46027" xr:uid="{451A5FFA-D77B-4214-B0A6-DAA7B6E3419E}"/>
    <cellStyle name="Comma 3 3 12 4 3" xfId="27773" xr:uid="{ECF06B48-A4A2-493A-855E-5381316A014C}"/>
    <cellStyle name="Comma 3 3 12 5" xfId="5869" xr:uid="{EA032AB3-2958-4374-9D9B-1F09CFC3A4D2}"/>
    <cellStyle name="Comma 3 3 12 5 2" xfId="42377" xr:uid="{D9CE8F18-CBFC-42FD-847C-549A6189F6E8}"/>
    <cellStyle name="Comma 3 3 12 5 3" xfId="24123" xr:uid="{829E0E6E-E2AE-499F-8107-6F2C864ABAAC}"/>
    <cellStyle name="Comma 3 3 12 6" xfId="38727" xr:uid="{051299AD-5D8E-48DF-8A70-DFB56169D64D}"/>
    <cellStyle name="Comma 3 3 12 7" xfId="20473" xr:uid="{D2481373-F558-40B3-8C04-9B6495CEF0DB}"/>
    <cellStyle name="Comma 3 3 13" xfId="1489" xr:uid="{EEABC63A-26B2-46F5-82D3-E28F11639F3A}"/>
    <cellStyle name="Comma 3 3 13 2" xfId="16089" xr:uid="{019CED52-B5AE-4AB4-B28F-F6B33356955F}"/>
    <cellStyle name="Comma 3 3 13 2 2" xfId="52597" xr:uid="{4B01EC14-ADB3-4870-9A01-22EF403391D0}"/>
    <cellStyle name="Comma 3 3 13 2 3" xfId="34343" xr:uid="{549B0E1E-F190-4148-8DB8-1AE46F6811D4}"/>
    <cellStyle name="Comma 3 3 13 3" xfId="12439" xr:uid="{9119F8BE-759F-4033-B3E3-678C4E56AE06}"/>
    <cellStyle name="Comma 3 3 13 3 2" xfId="48947" xr:uid="{CF3D2734-4F8C-4373-825E-4DDDE1F8D188}"/>
    <cellStyle name="Comma 3 3 13 3 3" xfId="30693" xr:uid="{D1255E09-0562-4868-8385-429242271E80}"/>
    <cellStyle name="Comma 3 3 13 4" xfId="8789" xr:uid="{33CEF450-B59D-4EC7-B482-901CBE04E857}"/>
    <cellStyle name="Comma 3 3 13 4 2" xfId="45297" xr:uid="{1D1A8D29-FA5B-46C1-8182-73163E3C543F}"/>
    <cellStyle name="Comma 3 3 13 4 3" xfId="27043" xr:uid="{8FD2BA3E-9177-4ACB-A469-CD4843BF615D}"/>
    <cellStyle name="Comma 3 3 13 5" xfId="5139" xr:uid="{1F5D5BCA-54E6-4842-8536-646651374272}"/>
    <cellStyle name="Comma 3 3 13 5 2" xfId="41647" xr:uid="{6585A32F-D1F0-4AE0-AB2A-4B80799EB561}"/>
    <cellStyle name="Comma 3 3 13 5 3" xfId="23393" xr:uid="{BBF37BCB-E74B-4E2E-ACF2-4F5FFA52486F}"/>
    <cellStyle name="Comma 3 3 13 6" xfId="37997" xr:uid="{8925AE76-C401-498D-B530-62BE8692C8CC}"/>
    <cellStyle name="Comma 3 3 13 7" xfId="19743" xr:uid="{7F1425CD-5441-436A-B92F-857ED84BB5AA}"/>
    <cellStyle name="Comma 3 3 14" xfId="759" xr:uid="{9E170A47-C1EE-47BD-96AA-7B0A024FE1C6}"/>
    <cellStyle name="Comma 3 3 14 2" xfId="15359" xr:uid="{E08BED73-C3CB-42EE-A3DA-2CFC12368F6D}"/>
    <cellStyle name="Comma 3 3 14 2 2" xfId="51867" xr:uid="{C24D6AA9-32CA-4F93-858E-E40BA810F4CC}"/>
    <cellStyle name="Comma 3 3 14 2 3" xfId="33613" xr:uid="{EFB000FD-29F8-4872-AF1D-0274BCC16F3C}"/>
    <cellStyle name="Comma 3 3 14 3" xfId="11709" xr:uid="{B64BB716-7901-4A6D-9224-1E202E9D8476}"/>
    <cellStyle name="Comma 3 3 14 3 2" xfId="48217" xr:uid="{A6BD6B02-6C70-4A64-9629-0B51E7F927AF}"/>
    <cellStyle name="Comma 3 3 14 3 3" xfId="29963" xr:uid="{CD2634EA-58AC-4262-B19F-464AE156CCE2}"/>
    <cellStyle name="Comma 3 3 14 4" xfId="8059" xr:uid="{5836C66C-E0F8-49E7-AC5D-17BDE883EC73}"/>
    <cellStyle name="Comma 3 3 14 4 2" xfId="44567" xr:uid="{8A8E271F-CBF9-4455-B684-4C9E420523B9}"/>
    <cellStyle name="Comma 3 3 14 4 3" xfId="26313" xr:uid="{FC98BB3E-0F63-43E1-8E8E-B9104A8B7A68}"/>
    <cellStyle name="Comma 3 3 14 5" xfId="4409" xr:uid="{D0E682D5-A59D-4762-A967-FA148BB42331}"/>
    <cellStyle name="Comma 3 3 14 5 2" xfId="40917" xr:uid="{BAC789F3-EDE8-4196-949E-5B99C181173E}"/>
    <cellStyle name="Comma 3 3 14 5 3" xfId="22663" xr:uid="{5F7804F2-BE8C-4803-B189-5039BEB5A773}"/>
    <cellStyle name="Comma 3 3 14 6" xfId="37267" xr:uid="{3FFCF2AD-3F8D-4ADF-A9DB-59E5D2494ADE}"/>
    <cellStyle name="Comma 3 3 14 7" xfId="19013" xr:uid="{4038380D-EA49-4694-BBDE-2FE32E842ED7}"/>
    <cellStyle name="Comma 3 3 15" xfId="14629" xr:uid="{A229BF8B-8775-4E28-883F-FA33F7A0174E}"/>
    <cellStyle name="Comma 3 3 15 2" xfId="51137" xr:uid="{D2B856FE-FEB7-407A-AC5E-08A527750AA2}"/>
    <cellStyle name="Comma 3 3 15 3" xfId="32883" xr:uid="{F8938FD3-D320-4C0F-A037-C42A2FE981A5}"/>
    <cellStyle name="Comma 3 3 16" xfId="10979" xr:uid="{CAE91FEA-0104-467F-8E11-98CB045E9F78}"/>
    <cellStyle name="Comma 3 3 16 2" xfId="47487" xr:uid="{5F182EA1-F403-4D23-BE06-0ABBEC952324}"/>
    <cellStyle name="Comma 3 3 16 3" xfId="29233" xr:uid="{3CD92AB6-90AA-434C-8A7A-44A3929B02BB}"/>
    <cellStyle name="Comma 3 3 17" xfId="7329" xr:uid="{10C2E84E-54AD-4DFE-B18B-00BDF0FADDF2}"/>
    <cellStyle name="Comma 3 3 17 2" xfId="43837" xr:uid="{E5A7DACF-00B1-4E53-AEF9-B962901C9491}"/>
    <cellStyle name="Comma 3 3 17 3" xfId="25583" xr:uid="{42129BA5-A285-4ACA-B277-E8799DAC30EB}"/>
    <cellStyle name="Comma 3 3 18" xfId="3679" xr:uid="{DD63BF33-24FB-40F9-946A-22FA26E17709}"/>
    <cellStyle name="Comma 3 3 18 2" xfId="40187" xr:uid="{64C85713-F851-44E7-BD24-34447B958378}"/>
    <cellStyle name="Comma 3 3 18 3" xfId="21933" xr:uid="{6427AE16-016C-411A-8B67-55367B9FA391}"/>
    <cellStyle name="Comma 3 3 19" xfId="36537" xr:uid="{606F02E4-5F62-47AA-B6A7-D20197813E36}"/>
    <cellStyle name="Comma 3 3 2" xfId="36" xr:uid="{17DAE15E-015C-4DB1-A2F1-9FECBE9A0079}"/>
    <cellStyle name="Comma 3 3 2 10" xfId="2965" xr:uid="{0B828CDF-E990-4FE8-815B-3D8CF6092E0F}"/>
    <cellStyle name="Comma 3 3 2 10 2" xfId="17565" xr:uid="{80345F65-F4E4-4557-AFBB-3C9A9C4DC857}"/>
    <cellStyle name="Comma 3 3 2 10 2 2" xfId="54073" xr:uid="{76A6BDC0-B9F4-482B-B2A1-78DD88D7814A}"/>
    <cellStyle name="Comma 3 3 2 10 2 3" xfId="35819" xr:uid="{B1B30832-E22A-40A7-874C-20CF93928529}"/>
    <cellStyle name="Comma 3 3 2 10 3" xfId="13915" xr:uid="{E6217A53-585C-461B-A7FD-09B978F34071}"/>
    <cellStyle name="Comma 3 3 2 10 3 2" xfId="50423" xr:uid="{197C922F-EF4A-4232-88D1-76229047339C}"/>
    <cellStyle name="Comma 3 3 2 10 3 3" xfId="32169" xr:uid="{1BECC3F2-7433-4B11-81DC-182066C58F88}"/>
    <cellStyle name="Comma 3 3 2 10 4" xfId="10265" xr:uid="{092CC49D-4F3E-414A-A750-63C6C2BA4107}"/>
    <cellStyle name="Comma 3 3 2 10 4 2" xfId="46773" xr:uid="{1D48911D-AEFE-4C7C-AF78-933EC0F0279B}"/>
    <cellStyle name="Comma 3 3 2 10 4 3" xfId="28519" xr:uid="{1553094C-8FC1-470E-80E2-A9839F89AE16}"/>
    <cellStyle name="Comma 3 3 2 10 5" xfId="6615" xr:uid="{4222D1C4-19E7-40F4-990F-19A6735E5D92}"/>
    <cellStyle name="Comma 3 3 2 10 5 2" xfId="43123" xr:uid="{FC989838-24E3-4BB2-A3D0-59D92AA61329}"/>
    <cellStyle name="Comma 3 3 2 10 5 3" xfId="24869" xr:uid="{9F94F297-B083-46B1-B12C-04D74B02424E}"/>
    <cellStyle name="Comma 3 3 2 10 6" xfId="39473" xr:uid="{C18E7DBF-C996-4A3C-A9E3-61BA79C9F3BC}"/>
    <cellStyle name="Comma 3 3 2 10 7" xfId="21219" xr:uid="{DB700721-01DF-4451-8C22-3ACFD0CD4CB2}"/>
    <cellStyle name="Comma 3 3 2 11" xfId="2235" xr:uid="{BD041179-E341-44D4-A8A8-02F019EC9D27}"/>
    <cellStyle name="Comma 3 3 2 11 2" xfId="16835" xr:uid="{55D2A579-03BB-4578-9910-73CEE44C7CF9}"/>
    <cellStyle name="Comma 3 3 2 11 2 2" xfId="53343" xr:uid="{2675D39E-D740-4860-9E86-06EAB11632EE}"/>
    <cellStyle name="Comma 3 3 2 11 2 3" xfId="35089" xr:uid="{B37A1391-6F1A-4102-B7CA-4F22AB098FC4}"/>
    <cellStyle name="Comma 3 3 2 11 3" xfId="13185" xr:uid="{926BD331-5305-4ACF-B0CE-2B7CB0EC6610}"/>
    <cellStyle name="Comma 3 3 2 11 3 2" xfId="49693" xr:uid="{502924F3-7ACD-4807-8D4E-A3496C693322}"/>
    <cellStyle name="Comma 3 3 2 11 3 3" xfId="31439" xr:uid="{388CC749-533C-40BB-8F28-5592E872E43D}"/>
    <cellStyle name="Comma 3 3 2 11 4" xfId="9535" xr:uid="{17243B01-966A-41E6-9C2C-542E7D7EC2EF}"/>
    <cellStyle name="Comma 3 3 2 11 4 2" xfId="46043" xr:uid="{95A8371F-1BB3-48B8-9ED1-20769C1A4CD2}"/>
    <cellStyle name="Comma 3 3 2 11 4 3" xfId="27789" xr:uid="{8D3B7142-BA01-450C-B36A-4CBBDF9A3EE9}"/>
    <cellStyle name="Comma 3 3 2 11 5" xfId="5885" xr:uid="{4B8BEB3F-006B-4A08-86C9-9D81AD9B4427}"/>
    <cellStyle name="Comma 3 3 2 11 5 2" xfId="42393" xr:uid="{52C6ABEC-53DD-490F-AA4B-415AD2DB1CC7}"/>
    <cellStyle name="Comma 3 3 2 11 5 3" xfId="24139" xr:uid="{69E888E3-8589-4691-AE0D-AD8324C72C51}"/>
    <cellStyle name="Comma 3 3 2 11 6" xfId="38743" xr:uid="{52DF97D8-8446-4DEA-8291-7A191C83645C}"/>
    <cellStyle name="Comma 3 3 2 11 7" xfId="20489" xr:uid="{A015C62C-1DCE-4535-95AD-3536713D33CB}"/>
    <cellStyle name="Comma 3 3 2 12" xfId="1505" xr:uid="{2B3ACA6C-57F0-449E-A71B-A86D153F14AD}"/>
    <cellStyle name="Comma 3 3 2 12 2" xfId="16105" xr:uid="{3FB13092-990D-46A7-AB95-F7205F5E214F}"/>
    <cellStyle name="Comma 3 3 2 12 2 2" xfId="52613" xr:uid="{D4E47E6A-0610-47E7-99CC-4AD53A121FBE}"/>
    <cellStyle name="Comma 3 3 2 12 2 3" xfId="34359" xr:uid="{0E077A52-7E73-4A0F-AE61-C30A841F3538}"/>
    <cellStyle name="Comma 3 3 2 12 3" xfId="12455" xr:uid="{D1C35CF7-8FC8-4847-9BAE-795B3D248472}"/>
    <cellStyle name="Comma 3 3 2 12 3 2" xfId="48963" xr:uid="{D18C5059-8919-4FAF-A6B0-165BD3985107}"/>
    <cellStyle name="Comma 3 3 2 12 3 3" xfId="30709" xr:uid="{8B8B9102-4EC8-4FD8-AF43-FBF3305F80AF}"/>
    <cellStyle name="Comma 3 3 2 12 4" xfId="8805" xr:uid="{F03259D1-08BA-4602-B102-A725297219EF}"/>
    <cellStyle name="Comma 3 3 2 12 4 2" xfId="45313" xr:uid="{6D5D9837-FD91-4146-83DD-BCFCF9D76EAF}"/>
    <cellStyle name="Comma 3 3 2 12 4 3" xfId="27059" xr:uid="{48F61C77-1852-4801-8AFD-06FE19FC5CB7}"/>
    <cellStyle name="Comma 3 3 2 12 5" xfId="5155" xr:uid="{40AF9F3E-4168-4B64-8D58-AB549F7A4080}"/>
    <cellStyle name="Comma 3 3 2 12 5 2" xfId="41663" xr:uid="{DAF9F57E-0392-44F8-9C40-EEE8A0D010CF}"/>
    <cellStyle name="Comma 3 3 2 12 5 3" xfId="23409" xr:uid="{62FF4F03-748B-413A-AD4A-B8A3A6BFD1E8}"/>
    <cellStyle name="Comma 3 3 2 12 6" xfId="38013" xr:uid="{B61F09ED-6FEC-4A98-97D6-74E4BDE423ED}"/>
    <cellStyle name="Comma 3 3 2 12 7" xfId="19759" xr:uid="{5F6F9AE1-9185-497E-B7E0-C5141445E034}"/>
    <cellStyle name="Comma 3 3 2 13" xfId="775" xr:uid="{5E0FCD3D-2668-40FD-ABA1-50997B481B16}"/>
    <cellStyle name="Comma 3 3 2 13 2" xfId="15375" xr:uid="{2F0CF6BF-28E4-431F-8E46-3B446A534DB7}"/>
    <cellStyle name="Comma 3 3 2 13 2 2" xfId="51883" xr:uid="{03CFEC8A-42B2-4403-B190-C6FB1DCA9D37}"/>
    <cellStyle name="Comma 3 3 2 13 2 3" xfId="33629" xr:uid="{30D36EE2-403E-44FA-94BB-DC7FED7E5090}"/>
    <cellStyle name="Comma 3 3 2 13 3" xfId="11725" xr:uid="{7197E9B0-53AE-4D1D-ACF8-C8399FAC79E1}"/>
    <cellStyle name="Comma 3 3 2 13 3 2" xfId="48233" xr:uid="{3982D863-683C-49B0-8A21-CA29767C9848}"/>
    <cellStyle name="Comma 3 3 2 13 3 3" xfId="29979" xr:uid="{49B2C712-69F5-428C-8C09-D184B3621910}"/>
    <cellStyle name="Comma 3 3 2 13 4" xfId="8075" xr:uid="{82C48B44-9526-4645-A5DC-002619F79F4E}"/>
    <cellStyle name="Comma 3 3 2 13 4 2" xfId="44583" xr:uid="{E2E30012-18D6-4833-B935-5E06CE9F1054}"/>
    <cellStyle name="Comma 3 3 2 13 4 3" xfId="26329" xr:uid="{C9EF8291-2063-4BDB-8E0F-301C07EEDF36}"/>
    <cellStyle name="Comma 3 3 2 13 5" xfId="4425" xr:uid="{642EDED6-BE52-4274-8D9A-2BCCB59C2697}"/>
    <cellStyle name="Comma 3 3 2 13 5 2" xfId="40933" xr:uid="{FC80AF29-F372-4B52-B238-3F9F10CEFC54}"/>
    <cellStyle name="Comma 3 3 2 13 5 3" xfId="22679" xr:uid="{EC1BBB0F-B16D-40C7-B97D-B2251F33E185}"/>
    <cellStyle name="Comma 3 3 2 13 6" xfId="37283" xr:uid="{6C7EB6DE-AC68-439F-B092-34F21A3CB111}"/>
    <cellStyle name="Comma 3 3 2 13 7" xfId="19029" xr:uid="{75FC0A2B-7564-48CD-AA10-5EFAA11A1692}"/>
    <cellStyle name="Comma 3 3 2 14" xfId="14645" xr:uid="{5148FB2F-1CEA-4CC7-8D04-A9B8CDE2BC44}"/>
    <cellStyle name="Comma 3 3 2 14 2" xfId="51153" xr:uid="{D0B16285-F5A3-4283-BF56-93AD39EAE223}"/>
    <cellStyle name="Comma 3 3 2 14 3" xfId="32899" xr:uid="{6BAAC435-4A1E-4CDC-9304-631BB16836CC}"/>
    <cellStyle name="Comma 3 3 2 15" xfId="10995" xr:uid="{A62EED8F-8410-4218-8FFE-1B362AC528AB}"/>
    <cellStyle name="Comma 3 3 2 15 2" xfId="47503" xr:uid="{392E6B79-C262-4FB0-928A-463B65FEAE43}"/>
    <cellStyle name="Comma 3 3 2 15 3" xfId="29249" xr:uid="{F1C6CBDE-7EE4-4C5A-B712-5CCE01B3839F}"/>
    <cellStyle name="Comma 3 3 2 16" xfId="7345" xr:uid="{01D3352F-14A8-475A-8C1F-E183896A4678}"/>
    <cellStyle name="Comma 3 3 2 16 2" xfId="43853" xr:uid="{F6A2B434-8042-4C9E-B4E8-391099813068}"/>
    <cellStyle name="Comma 3 3 2 16 3" xfId="25599" xr:uid="{5F950634-59FB-424F-9764-157D53B121C1}"/>
    <cellStyle name="Comma 3 3 2 17" xfId="3695" xr:uid="{2AC0EED2-80FE-440F-BD61-3C824C8C10F6}"/>
    <cellStyle name="Comma 3 3 2 17 2" xfId="40203" xr:uid="{41F8915E-62B5-4F67-9BB7-82939C0458CB}"/>
    <cellStyle name="Comma 3 3 2 17 3" xfId="21949" xr:uid="{F3E4934C-2437-41BB-B490-B25EEF42EFDC}"/>
    <cellStyle name="Comma 3 3 2 18" xfId="36553" xr:uid="{DFF9220F-6D78-44F8-9021-6D6ACBD027EB}"/>
    <cellStyle name="Comma 3 3 2 19" xfId="18299" xr:uid="{6B57C284-97A7-430D-9F56-CA19A607D887}"/>
    <cellStyle name="Comma 3 3 2 2" xfId="110" xr:uid="{24C6A83D-49CA-408F-AB88-B9F87CA9BF12}"/>
    <cellStyle name="Comma 3 3 2 2 10" xfId="1569" xr:uid="{ACAF23D2-145C-446F-A4CB-76A41231378F}"/>
    <cellStyle name="Comma 3 3 2 2 10 2" xfId="16169" xr:uid="{5C5C49B7-7596-45B9-B764-FCFA6FB38531}"/>
    <cellStyle name="Comma 3 3 2 2 10 2 2" xfId="52677" xr:uid="{F3B73122-CF9B-4F7F-B684-DE771695DF4A}"/>
    <cellStyle name="Comma 3 3 2 2 10 2 3" xfId="34423" xr:uid="{E3E9E2AF-0B63-4B2F-BA42-15664EDA22F6}"/>
    <cellStyle name="Comma 3 3 2 2 10 3" xfId="12519" xr:uid="{50416F60-522B-4707-BE9B-D35FA1B5A908}"/>
    <cellStyle name="Comma 3 3 2 2 10 3 2" xfId="49027" xr:uid="{087159CF-AB3D-486A-BDA7-10DA8C7E6B8E}"/>
    <cellStyle name="Comma 3 3 2 2 10 3 3" xfId="30773" xr:uid="{1465371C-48B7-4BFF-9BC8-7EE4E7F63362}"/>
    <cellStyle name="Comma 3 3 2 2 10 4" xfId="8869" xr:uid="{59A1EA3B-7526-4F98-9799-050E33C1C803}"/>
    <cellStyle name="Comma 3 3 2 2 10 4 2" xfId="45377" xr:uid="{CA0101BE-12B8-4A17-935E-65D30B024F0D}"/>
    <cellStyle name="Comma 3 3 2 2 10 4 3" xfId="27123" xr:uid="{49579D76-A68B-404E-8B6E-67747E96FBB6}"/>
    <cellStyle name="Comma 3 3 2 2 10 5" xfId="5219" xr:uid="{0F782A5B-AF2E-4707-919D-988DF54F2E49}"/>
    <cellStyle name="Comma 3 3 2 2 10 5 2" xfId="41727" xr:uid="{014C0D10-A433-4C69-AAB6-4844AC2A2EF1}"/>
    <cellStyle name="Comma 3 3 2 2 10 5 3" xfId="23473" xr:uid="{7CA03B1C-20DB-4C5A-B8A9-2CF54205A97B}"/>
    <cellStyle name="Comma 3 3 2 2 10 6" xfId="38077" xr:uid="{2ED647AF-AA7E-49B8-88A5-BD0CB54D37FB}"/>
    <cellStyle name="Comma 3 3 2 2 10 7" xfId="19823" xr:uid="{C450C8C3-FC6F-4C76-96CA-53C645255DFF}"/>
    <cellStyle name="Comma 3 3 2 2 11" xfId="839" xr:uid="{3BB06FA5-2CE6-43C3-AA89-FD115C8DB2AF}"/>
    <cellStyle name="Comma 3 3 2 2 11 2" xfId="15439" xr:uid="{6E8F5F2E-E8DF-4BCF-B1CD-7E15A3A61B59}"/>
    <cellStyle name="Comma 3 3 2 2 11 2 2" xfId="51947" xr:uid="{63CD2D6B-4057-4667-A1F6-6EE7308DFB36}"/>
    <cellStyle name="Comma 3 3 2 2 11 2 3" xfId="33693" xr:uid="{5F2BAD80-D928-4D11-BB2D-43932B17D9A8}"/>
    <cellStyle name="Comma 3 3 2 2 11 3" xfId="11789" xr:uid="{E1BFB770-D43A-4EFF-9D35-C8A035DCBC85}"/>
    <cellStyle name="Comma 3 3 2 2 11 3 2" xfId="48297" xr:uid="{4BAFE9FF-F7FA-42C5-9402-0338A4C01296}"/>
    <cellStyle name="Comma 3 3 2 2 11 3 3" xfId="30043" xr:uid="{5890F94D-7E91-4AC1-9530-196EC31F39B9}"/>
    <cellStyle name="Comma 3 3 2 2 11 4" xfId="8139" xr:uid="{7A0273FC-9DEB-4EF5-AF9D-7ECF8F824755}"/>
    <cellStyle name="Comma 3 3 2 2 11 4 2" xfId="44647" xr:uid="{783ACF33-9B73-4F85-9D37-2BB3D6A7AAFF}"/>
    <cellStyle name="Comma 3 3 2 2 11 4 3" xfId="26393" xr:uid="{F93E5182-EE6B-4EA3-AE59-3B9D109B3CA5}"/>
    <cellStyle name="Comma 3 3 2 2 11 5" xfId="4489" xr:uid="{E2DAA8C5-2ED9-4B48-A753-BEB56FE0DFC7}"/>
    <cellStyle name="Comma 3 3 2 2 11 5 2" xfId="40997" xr:uid="{617F4D55-390E-43E0-8B03-8626C9687D42}"/>
    <cellStyle name="Comma 3 3 2 2 11 5 3" xfId="22743" xr:uid="{1C44D33A-B7D8-45B6-9FE6-90F50FB68FC8}"/>
    <cellStyle name="Comma 3 3 2 2 11 6" xfId="37347" xr:uid="{ED5C1CD8-BCA9-43A7-9F9D-663705CE9541}"/>
    <cellStyle name="Comma 3 3 2 2 11 7" xfId="19093" xr:uid="{A18720BA-ED11-420B-9B52-39A6C1A08172}"/>
    <cellStyle name="Comma 3 3 2 2 12" xfId="14709" xr:uid="{39D62378-AE68-4233-9B7C-1020E2E96B59}"/>
    <cellStyle name="Comma 3 3 2 2 12 2" xfId="51217" xr:uid="{8270552D-54C4-4B52-BEEF-DDD532E61C17}"/>
    <cellStyle name="Comma 3 3 2 2 12 3" xfId="32963" xr:uid="{2E35035A-7646-4CFB-BAE8-0F47BBD6503F}"/>
    <cellStyle name="Comma 3 3 2 2 13" xfId="11059" xr:uid="{5B594B9A-E46F-437D-A18B-EB734E35B050}"/>
    <cellStyle name="Comma 3 3 2 2 13 2" xfId="47567" xr:uid="{E4F7A975-DA34-45AD-8D01-E7AF33C17D0D}"/>
    <cellStyle name="Comma 3 3 2 2 13 3" xfId="29313" xr:uid="{70476629-46F1-4775-9732-84FBF0BBA722}"/>
    <cellStyle name="Comma 3 3 2 2 14" xfId="7409" xr:uid="{8C0FFCA9-3DB0-4A74-BC55-C88024BA956F}"/>
    <cellStyle name="Comma 3 3 2 2 14 2" xfId="43917" xr:uid="{9B60C76D-7E0D-4FF1-B256-9E8EA3069A06}"/>
    <cellStyle name="Comma 3 3 2 2 14 3" xfId="25663" xr:uid="{C212AA8F-C774-499A-9ACE-291DD0B05BD9}"/>
    <cellStyle name="Comma 3 3 2 2 15" xfId="3759" xr:uid="{5ED3EE22-1203-4FAB-8FEB-D89550911FF7}"/>
    <cellStyle name="Comma 3 3 2 2 15 2" xfId="40267" xr:uid="{5AA9F2FD-9FA6-4BC2-A16C-11228512AB4E}"/>
    <cellStyle name="Comma 3 3 2 2 15 3" xfId="22013" xr:uid="{49E57D93-24E6-4026-BB8A-A69068D4D8EF}"/>
    <cellStyle name="Comma 3 3 2 2 16" xfId="36617" xr:uid="{284B6B05-9BAC-491C-9C89-AC853EC1AC86}"/>
    <cellStyle name="Comma 3 3 2 2 17" xfId="18363" xr:uid="{55156E88-B42E-464D-9674-A86EA7856FDB}"/>
    <cellStyle name="Comma 3 3 2 2 2" xfId="733" xr:uid="{EE5C4151-772E-4B6F-BBFC-1CC7236DB4DB}"/>
    <cellStyle name="Comma 3 3 2 2 2 10" xfId="37241" xr:uid="{AC0DEF27-8DBD-4A6C-A027-C9592BC97289}"/>
    <cellStyle name="Comma 3 3 2 2 2 11" xfId="18987" xr:uid="{0308B77C-296F-4697-A9BE-B179684047A8}"/>
    <cellStyle name="Comma 3 3 2 2 2 2" xfId="3653" xr:uid="{AD9BCD47-6DDD-4C80-B521-77DC531AEDF6}"/>
    <cellStyle name="Comma 3 3 2 2 2 2 2" xfId="18253" xr:uid="{5AA694E6-A116-46CC-A093-54658712179F}"/>
    <cellStyle name="Comma 3 3 2 2 2 2 2 2" xfId="54761" xr:uid="{46911DBB-B8BD-44E0-92EC-22EF16C94671}"/>
    <cellStyle name="Comma 3 3 2 2 2 2 2 3" xfId="36507" xr:uid="{013A792C-881C-4C68-A83F-6ECF22A9A73F}"/>
    <cellStyle name="Comma 3 3 2 2 2 2 3" xfId="14603" xr:uid="{47ABDDE5-64D2-45C0-9C2A-C1EC8944507D}"/>
    <cellStyle name="Comma 3 3 2 2 2 2 3 2" xfId="51111" xr:uid="{15715EAC-86E2-49FD-A1C3-AC6E11C00022}"/>
    <cellStyle name="Comma 3 3 2 2 2 2 3 3" xfId="32857" xr:uid="{652ECDE3-4D3A-46A0-86DC-7148C0A225CC}"/>
    <cellStyle name="Comma 3 3 2 2 2 2 4" xfId="10953" xr:uid="{ADCE44F4-79F4-4FAA-AECB-D123C44A67B2}"/>
    <cellStyle name="Comma 3 3 2 2 2 2 4 2" xfId="47461" xr:uid="{1381877A-73AD-46DE-BB00-C32B89A7AB0E}"/>
    <cellStyle name="Comma 3 3 2 2 2 2 4 3" xfId="29207" xr:uid="{17BD660C-35CE-4121-B18C-8D32AA82D85C}"/>
    <cellStyle name="Comma 3 3 2 2 2 2 5" xfId="7303" xr:uid="{BC4DF5CC-37CA-4446-A0EC-A5AD130E31CC}"/>
    <cellStyle name="Comma 3 3 2 2 2 2 5 2" xfId="43811" xr:uid="{44BADE53-E93E-4D09-B8F9-63564E31CAA3}"/>
    <cellStyle name="Comma 3 3 2 2 2 2 5 3" xfId="25557" xr:uid="{BDDB75E9-3EED-409A-8202-4400011E93CA}"/>
    <cellStyle name="Comma 3 3 2 2 2 2 6" xfId="40161" xr:uid="{B94FB44A-4167-4B2C-9638-C978C8EEBF26}"/>
    <cellStyle name="Comma 3 3 2 2 2 2 7" xfId="21907" xr:uid="{CB3F2934-3E42-4384-8B15-08CD2BBE8AB2}"/>
    <cellStyle name="Comma 3 3 2 2 2 3" xfId="2923" xr:uid="{AB722B94-34D1-4790-8707-55C646F43AE7}"/>
    <cellStyle name="Comma 3 3 2 2 2 3 2" xfId="17523" xr:uid="{DD8A65BC-6074-4B99-91CD-7A6D506D934B}"/>
    <cellStyle name="Comma 3 3 2 2 2 3 2 2" xfId="54031" xr:uid="{64F3F6AF-DACA-4A40-AB86-AEEC94D03B31}"/>
    <cellStyle name="Comma 3 3 2 2 2 3 2 3" xfId="35777" xr:uid="{EE0C6117-6483-440D-A2A5-CE133910AB9E}"/>
    <cellStyle name="Comma 3 3 2 2 2 3 3" xfId="13873" xr:uid="{2D8C73FB-F4CF-442E-AF79-C6B93565026C}"/>
    <cellStyle name="Comma 3 3 2 2 2 3 3 2" xfId="50381" xr:uid="{77ECE464-6781-46E0-A3C1-E6484BD68135}"/>
    <cellStyle name="Comma 3 3 2 2 2 3 3 3" xfId="32127" xr:uid="{324C9AA6-2A7E-4A54-95B8-9AC0CA5DB4D6}"/>
    <cellStyle name="Comma 3 3 2 2 2 3 4" xfId="10223" xr:uid="{84389A01-CB2F-433A-AFE0-0B019AC3C672}"/>
    <cellStyle name="Comma 3 3 2 2 2 3 4 2" xfId="46731" xr:uid="{B4DDAABA-E7DA-4CE7-AC97-1DB7FA7CFFD8}"/>
    <cellStyle name="Comma 3 3 2 2 2 3 4 3" xfId="28477" xr:uid="{1E47FCDC-02BD-435E-8493-DAE7C4394340}"/>
    <cellStyle name="Comma 3 3 2 2 2 3 5" xfId="6573" xr:uid="{77B28A06-9DE8-4BF7-AB8D-42E108AAEFFC}"/>
    <cellStyle name="Comma 3 3 2 2 2 3 5 2" xfId="43081" xr:uid="{32F93012-3D82-4370-87B0-93E4D4FDF799}"/>
    <cellStyle name="Comma 3 3 2 2 2 3 5 3" xfId="24827" xr:uid="{F77F647C-744D-4EB1-8904-217555AA81D3}"/>
    <cellStyle name="Comma 3 3 2 2 2 3 6" xfId="39431" xr:uid="{2398490D-67F5-4D5F-AFD9-93C369432FFF}"/>
    <cellStyle name="Comma 3 3 2 2 2 3 7" xfId="21177" xr:uid="{30A6D323-02E0-45E2-B326-FB6FD4BCEB73}"/>
    <cellStyle name="Comma 3 3 2 2 2 4" xfId="2193" xr:uid="{1611E440-4899-4251-B347-22E7550E26E0}"/>
    <cellStyle name="Comma 3 3 2 2 2 4 2" xfId="16793" xr:uid="{A9D89166-9ECD-4BF4-A1E8-C35DF38AA025}"/>
    <cellStyle name="Comma 3 3 2 2 2 4 2 2" xfId="53301" xr:uid="{C539BB7A-03FF-462D-89F6-57B807330E07}"/>
    <cellStyle name="Comma 3 3 2 2 2 4 2 3" xfId="35047" xr:uid="{1E1C92B2-4533-493F-B7A0-7CA6E40FB9F1}"/>
    <cellStyle name="Comma 3 3 2 2 2 4 3" xfId="13143" xr:uid="{2E485761-2283-4DF3-8D0B-9AEBEBCC21F1}"/>
    <cellStyle name="Comma 3 3 2 2 2 4 3 2" xfId="49651" xr:uid="{A804EC65-93F8-4903-983C-B14FC97F9447}"/>
    <cellStyle name="Comma 3 3 2 2 2 4 3 3" xfId="31397" xr:uid="{FDCA4516-8805-4536-A935-042D27405C32}"/>
    <cellStyle name="Comma 3 3 2 2 2 4 4" xfId="9493" xr:uid="{683FF447-63A4-4CA3-A5B7-EA5DD7D19501}"/>
    <cellStyle name="Comma 3 3 2 2 2 4 4 2" xfId="46001" xr:uid="{A9FD11DD-060C-44EF-8B60-5B95B928C6F2}"/>
    <cellStyle name="Comma 3 3 2 2 2 4 4 3" xfId="27747" xr:uid="{94CF1070-9657-4308-B8EC-A710F542AE4E}"/>
    <cellStyle name="Comma 3 3 2 2 2 4 5" xfId="5843" xr:uid="{34EC6671-8F39-4560-AA40-D660BCE61273}"/>
    <cellStyle name="Comma 3 3 2 2 2 4 5 2" xfId="42351" xr:uid="{4CA87A0D-6577-44E5-B12E-F22B8E37E670}"/>
    <cellStyle name="Comma 3 3 2 2 2 4 5 3" xfId="24097" xr:uid="{369FAE0D-09A0-4F09-A038-ED76DFC53F43}"/>
    <cellStyle name="Comma 3 3 2 2 2 4 6" xfId="38701" xr:uid="{7547A9BD-168A-4914-B352-37CAC4F1D523}"/>
    <cellStyle name="Comma 3 3 2 2 2 4 7" xfId="20447" xr:uid="{86252755-FEF8-41E1-BACA-0C4E08AF2E4E}"/>
    <cellStyle name="Comma 3 3 2 2 2 5" xfId="1463" xr:uid="{A26488E7-8145-4477-88E4-BBC10C3EF8ED}"/>
    <cellStyle name="Comma 3 3 2 2 2 5 2" xfId="16063" xr:uid="{742D1AC8-930A-43A8-AA11-8B013324B25F}"/>
    <cellStyle name="Comma 3 3 2 2 2 5 2 2" xfId="52571" xr:uid="{19802A00-AE3D-43C2-90D7-5A4BE16624C9}"/>
    <cellStyle name="Comma 3 3 2 2 2 5 2 3" xfId="34317" xr:uid="{6CFD46C8-6ED9-4067-9DFC-ACC479078842}"/>
    <cellStyle name="Comma 3 3 2 2 2 5 3" xfId="12413" xr:uid="{31BBB5D0-ACD7-4FE6-87F1-EB4D29395ADB}"/>
    <cellStyle name="Comma 3 3 2 2 2 5 3 2" xfId="48921" xr:uid="{9AECAA0C-86AD-4D14-AEF1-863828C04E3D}"/>
    <cellStyle name="Comma 3 3 2 2 2 5 3 3" xfId="30667" xr:uid="{6090AA5E-7E4E-4E58-A246-C46823CF41BA}"/>
    <cellStyle name="Comma 3 3 2 2 2 5 4" xfId="8763" xr:uid="{CD8360F1-A648-4AD9-A7CB-223E757674D3}"/>
    <cellStyle name="Comma 3 3 2 2 2 5 4 2" xfId="45271" xr:uid="{BDAF24A2-0F15-48AB-BAA8-1199032E1E9E}"/>
    <cellStyle name="Comma 3 3 2 2 2 5 4 3" xfId="27017" xr:uid="{4472BEE0-C219-4077-84B7-34982465AC2F}"/>
    <cellStyle name="Comma 3 3 2 2 2 5 5" xfId="5113" xr:uid="{D921A689-8999-4522-8444-C478B5F417C6}"/>
    <cellStyle name="Comma 3 3 2 2 2 5 5 2" xfId="41621" xr:uid="{636FE64F-18D8-4B85-9E8F-B00C56DF257E}"/>
    <cellStyle name="Comma 3 3 2 2 2 5 5 3" xfId="23367" xr:uid="{7A291724-8664-4CE2-89B4-DD04A064E680}"/>
    <cellStyle name="Comma 3 3 2 2 2 5 6" xfId="37971" xr:uid="{26A9F047-6294-4526-98AD-CCB62C52E055}"/>
    <cellStyle name="Comma 3 3 2 2 2 5 7" xfId="19717" xr:uid="{16992D63-27CD-4D6A-8C81-3FBF884BC3AD}"/>
    <cellStyle name="Comma 3 3 2 2 2 6" xfId="15333" xr:uid="{D84EE552-4781-4B49-8747-33F105C0A97B}"/>
    <cellStyle name="Comma 3 3 2 2 2 6 2" xfId="51841" xr:uid="{62C53EC2-67F4-4E52-A1CA-F9039E93B4FC}"/>
    <cellStyle name="Comma 3 3 2 2 2 6 3" xfId="33587" xr:uid="{654E7A10-71B5-4AAF-A460-40E8CF0E994C}"/>
    <cellStyle name="Comma 3 3 2 2 2 7" xfId="11683" xr:uid="{E11C2477-9956-4A7B-9358-128D0791687B}"/>
    <cellStyle name="Comma 3 3 2 2 2 7 2" xfId="48191" xr:uid="{F1141269-508C-42BC-89F2-593537CAD0A2}"/>
    <cellStyle name="Comma 3 3 2 2 2 7 3" xfId="29937" xr:uid="{723E0FE7-EED1-4211-98A0-222DF87E6C25}"/>
    <cellStyle name="Comma 3 3 2 2 2 8" xfId="8033" xr:uid="{62A256D2-81C0-4122-814F-42E854CA1D06}"/>
    <cellStyle name="Comma 3 3 2 2 2 8 2" xfId="44541" xr:uid="{6AC961EB-CA51-4A6D-9EB7-C19C21AE7DC7}"/>
    <cellStyle name="Comma 3 3 2 2 2 8 3" xfId="26287" xr:uid="{959E0D64-BCB5-424A-93B7-5DE84AAA793C}"/>
    <cellStyle name="Comma 3 3 2 2 2 9" xfId="4383" xr:uid="{5B86D9E4-06F1-41B1-A276-F907B6044ADF}"/>
    <cellStyle name="Comma 3 3 2 2 2 9 2" xfId="40891" xr:uid="{B6034248-0B02-4E7F-A2B4-570E43AFD80C}"/>
    <cellStyle name="Comma 3 3 2 2 2 9 3" xfId="22637" xr:uid="{F6504102-224B-417C-9F7D-9C1E6B499F94}"/>
    <cellStyle name="Comma 3 3 2 2 3" xfId="629" xr:uid="{C5ECC914-D6AF-44A5-AB42-F4AE3EF09DA8}"/>
    <cellStyle name="Comma 3 3 2 2 3 10" xfId="37137" xr:uid="{615931F0-549A-4D14-BA9F-33300600ADA5}"/>
    <cellStyle name="Comma 3 3 2 2 3 11" xfId="18883" xr:uid="{7828154A-0A83-4453-A93D-4A8CCB6DF65C}"/>
    <cellStyle name="Comma 3 3 2 2 3 2" xfId="3549" xr:uid="{F182AD61-05AB-4ACC-AFAB-581F4996687D}"/>
    <cellStyle name="Comma 3 3 2 2 3 2 2" xfId="18149" xr:uid="{70FDF99C-3D11-4A1D-86DD-782AC88C7FB8}"/>
    <cellStyle name="Comma 3 3 2 2 3 2 2 2" xfId="54657" xr:uid="{409BEF60-C2DD-4CF6-9385-196E74778F58}"/>
    <cellStyle name="Comma 3 3 2 2 3 2 2 3" xfId="36403" xr:uid="{48BC87B9-2512-44E6-AAC4-97A41A5778D5}"/>
    <cellStyle name="Comma 3 3 2 2 3 2 3" xfId="14499" xr:uid="{8FFF5EF7-C008-4CAE-90CF-A7DAD961A7F1}"/>
    <cellStyle name="Comma 3 3 2 2 3 2 3 2" xfId="51007" xr:uid="{2094812E-23A2-4BEF-9206-08D90F5258FC}"/>
    <cellStyle name="Comma 3 3 2 2 3 2 3 3" xfId="32753" xr:uid="{4287D4D8-DCE7-40DF-B531-F4D279A1D27B}"/>
    <cellStyle name="Comma 3 3 2 2 3 2 4" xfId="10849" xr:uid="{44E074E8-8051-4C05-AE44-C059755010B8}"/>
    <cellStyle name="Comma 3 3 2 2 3 2 4 2" xfId="47357" xr:uid="{89C94D34-4FCB-4EFE-91FE-20B05780F187}"/>
    <cellStyle name="Comma 3 3 2 2 3 2 4 3" xfId="29103" xr:uid="{5056D817-C2A9-4832-9D77-0F0C338AAF4A}"/>
    <cellStyle name="Comma 3 3 2 2 3 2 5" xfId="7199" xr:uid="{C7555CFF-9D89-44CA-AADF-D0DEFB90872C}"/>
    <cellStyle name="Comma 3 3 2 2 3 2 5 2" xfId="43707" xr:uid="{F5ED0A73-CE57-4AE2-BB40-9EF2B1CBBBEC}"/>
    <cellStyle name="Comma 3 3 2 2 3 2 5 3" xfId="25453" xr:uid="{6C54A411-445E-4968-892E-99F4792A8B28}"/>
    <cellStyle name="Comma 3 3 2 2 3 2 6" xfId="40057" xr:uid="{47CE4B67-ACB2-4DF7-AF61-AD8FD88207B2}"/>
    <cellStyle name="Comma 3 3 2 2 3 2 7" xfId="21803" xr:uid="{F8F668B4-E10F-4B7A-9E2A-70ECB9F08DF5}"/>
    <cellStyle name="Comma 3 3 2 2 3 3" xfId="2819" xr:uid="{AB59E203-1FF1-49A9-9E7D-CD0D8DB6084F}"/>
    <cellStyle name="Comma 3 3 2 2 3 3 2" xfId="17419" xr:uid="{3915A55E-DB24-4E40-8A47-0BDCA9D2723B}"/>
    <cellStyle name="Comma 3 3 2 2 3 3 2 2" xfId="53927" xr:uid="{51EDEF4F-D8D2-4AAB-A3EF-55922903C815}"/>
    <cellStyle name="Comma 3 3 2 2 3 3 2 3" xfId="35673" xr:uid="{DCCC5BE6-2822-4A44-9D86-728C44EB50B0}"/>
    <cellStyle name="Comma 3 3 2 2 3 3 3" xfId="13769" xr:uid="{01B8B53C-0519-445C-981A-36B3EF605BE1}"/>
    <cellStyle name="Comma 3 3 2 2 3 3 3 2" xfId="50277" xr:uid="{29C4BFE4-C48E-411D-90FA-3DDE4E8CAF1D}"/>
    <cellStyle name="Comma 3 3 2 2 3 3 3 3" xfId="32023" xr:uid="{8B9A81D3-77A9-4B78-BBD3-A2ABB66ED1D5}"/>
    <cellStyle name="Comma 3 3 2 2 3 3 4" xfId="10119" xr:uid="{AF8CFCF0-38DD-4C7D-A610-5198407D5ACD}"/>
    <cellStyle name="Comma 3 3 2 2 3 3 4 2" xfId="46627" xr:uid="{676418E6-C51E-4C48-8E24-27710F5A53B1}"/>
    <cellStyle name="Comma 3 3 2 2 3 3 4 3" xfId="28373" xr:uid="{2445DDF6-C815-4F89-9458-231513128571}"/>
    <cellStyle name="Comma 3 3 2 2 3 3 5" xfId="6469" xr:uid="{22D6B6AD-5961-4291-A8A7-0B6EBA3961E2}"/>
    <cellStyle name="Comma 3 3 2 2 3 3 5 2" xfId="42977" xr:uid="{02006A79-E132-4E88-94AA-13E0532A8886}"/>
    <cellStyle name="Comma 3 3 2 2 3 3 5 3" xfId="24723" xr:uid="{5CA01A34-CAF0-4A59-8F4A-95B901120BBE}"/>
    <cellStyle name="Comma 3 3 2 2 3 3 6" xfId="39327" xr:uid="{BEDF015C-2A9B-4B12-BE43-44BEBF3D69DC}"/>
    <cellStyle name="Comma 3 3 2 2 3 3 7" xfId="21073" xr:uid="{6B427DCD-167C-4E94-B7E2-083AD28D8B81}"/>
    <cellStyle name="Comma 3 3 2 2 3 4" xfId="2089" xr:uid="{5481B947-5A94-466E-8555-90858E1FD972}"/>
    <cellStyle name="Comma 3 3 2 2 3 4 2" xfId="16689" xr:uid="{20C899B8-737A-420F-B44D-52AAD6F5118A}"/>
    <cellStyle name="Comma 3 3 2 2 3 4 2 2" xfId="53197" xr:uid="{922614EA-4D8E-4139-AE62-628C11661311}"/>
    <cellStyle name="Comma 3 3 2 2 3 4 2 3" xfId="34943" xr:uid="{734D9DBA-4358-417A-A3F3-F705B2DA7989}"/>
    <cellStyle name="Comma 3 3 2 2 3 4 3" xfId="13039" xr:uid="{E819F6BE-A867-4B5B-9CAB-64C97C7574B0}"/>
    <cellStyle name="Comma 3 3 2 2 3 4 3 2" xfId="49547" xr:uid="{1FAD03E0-A9C7-409F-BE9B-84057C64D4C5}"/>
    <cellStyle name="Comma 3 3 2 2 3 4 3 3" xfId="31293" xr:uid="{49E31FA2-7E67-4EC8-828D-F86B10BDF58D}"/>
    <cellStyle name="Comma 3 3 2 2 3 4 4" xfId="9389" xr:uid="{2C1B6DBC-DE4B-41FA-9B8B-135C657B5E2F}"/>
    <cellStyle name="Comma 3 3 2 2 3 4 4 2" xfId="45897" xr:uid="{8FD70514-9FF9-4FA6-9A25-EED0126034AA}"/>
    <cellStyle name="Comma 3 3 2 2 3 4 4 3" xfId="27643" xr:uid="{B3C5AD73-0724-4089-9C2F-10FE522F86C1}"/>
    <cellStyle name="Comma 3 3 2 2 3 4 5" xfId="5739" xr:uid="{EBC7854A-5847-4B7D-B2D1-66BC7C41BEB7}"/>
    <cellStyle name="Comma 3 3 2 2 3 4 5 2" xfId="42247" xr:uid="{63D3AECB-5A76-4982-8F7B-F2D9A50A01F5}"/>
    <cellStyle name="Comma 3 3 2 2 3 4 5 3" xfId="23993" xr:uid="{C6F88C28-2961-4AC0-A254-29D32C0664D0}"/>
    <cellStyle name="Comma 3 3 2 2 3 4 6" xfId="38597" xr:uid="{D00CA339-AEE5-4DD2-AA71-7208C38CB1D9}"/>
    <cellStyle name="Comma 3 3 2 2 3 4 7" xfId="20343" xr:uid="{B04CE844-BC42-48FE-AFFA-6CE63980F8A1}"/>
    <cellStyle name="Comma 3 3 2 2 3 5" xfId="1359" xr:uid="{31CBBCA7-2B3C-4FCD-8EF5-F9F9E7F7CB83}"/>
    <cellStyle name="Comma 3 3 2 2 3 5 2" xfId="15959" xr:uid="{70AAA9B7-9345-4A95-9977-2460BF1D4FC9}"/>
    <cellStyle name="Comma 3 3 2 2 3 5 2 2" xfId="52467" xr:uid="{221EB9D3-B125-46AC-B3FB-F3074676B8CA}"/>
    <cellStyle name="Comma 3 3 2 2 3 5 2 3" xfId="34213" xr:uid="{89961266-EA3F-46EE-8922-C048CFA4301E}"/>
    <cellStyle name="Comma 3 3 2 2 3 5 3" xfId="12309" xr:uid="{184B4527-9919-41DC-831B-7E4DD32C745C}"/>
    <cellStyle name="Comma 3 3 2 2 3 5 3 2" xfId="48817" xr:uid="{82C174FD-5764-47CA-ABDF-AF9FBD51CCED}"/>
    <cellStyle name="Comma 3 3 2 2 3 5 3 3" xfId="30563" xr:uid="{B945B6D8-38D6-416B-BB8E-D51E6482DED0}"/>
    <cellStyle name="Comma 3 3 2 2 3 5 4" xfId="8659" xr:uid="{124E7555-243A-4F24-A5CF-44B1B543262E}"/>
    <cellStyle name="Comma 3 3 2 2 3 5 4 2" xfId="45167" xr:uid="{B3E7B9AF-CA5E-453A-90BB-DAF25AEDEF83}"/>
    <cellStyle name="Comma 3 3 2 2 3 5 4 3" xfId="26913" xr:uid="{6A61213C-D6B8-4412-BE0B-467CE1A35DD8}"/>
    <cellStyle name="Comma 3 3 2 2 3 5 5" xfId="5009" xr:uid="{4058C35F-0512-4CCA-AF7C-723A801EB1E1}"/>
    <cellStyle name="Comma 3 3 2 2 3 5 5 2" xfId="41517" xr:uid="{A14CE88B-D78B-4205-892A-6FA83E536D67}"/>
    <cellStyle name="Comma 3 3 2 2 3 5 5 3" xfId="23263" xr:uid="{70FBAFEB-596E-4DE7-B177-A391E0B0BCE8}"/>
    <cellStyle name="Comma 3 3 2 2 3 5 6" xfId="37867" xr:uid="{BC154A52-79FC-4E33-9D86-9FDA27320EEE}"/>
    <cellStyle name="Comma 3 3 2 2 3 5 7" xfId="19613" xr:uid="{7029442B-DCDC-4ABA-A4CA-0CAC5925A498}"/>
    <cellStyle name="Comma 3 3 2 2 3 6" xfId="15229" xr:uid="{3E4151A7-AD19-4B91-B359-AD1EE1C9384E}"/>
    <cellStyle name="Comma 3 3 2 2 3 6 2" xfId="51737" xr:uid="{E84701CD-7110-4BC7-9FAF-8D6029D4C23C}"/>
    <cellStyle name="Comma 3 3 2 2 3 6 3" xfId="33483" xr:uid="{73FDCD4C-8355-45C0-813D-F149174E0D10}"/>
    <cellStyle name="Comma 3 3 2 2 3 7" xfId="11579" xr:uid="{EC88B618-1B90-4405-AD30-2BAEFA3A87E6}"/>
    <cellStyle name="Comma 3 3 2 2 3 7 2" xfId="48087" xr:uid="{D172E785-0F3B-4130-83D6-DCD7923E8749}"/>
    <cellStyle name="Comma 3 3 2 2 3 7 3" xfId="29833" xr:uid="{B29E9A0B-A1B1-4DCA-94D9-080188DD3C9D}"/>
    <cellStyle name="Comma 3 3 2 2 3 8" xfId="7929" xr:uid="{1235CE02-550C-469A-8C18-79584C38270B}"/>
    <cellStyle name="Comma 3 3 2 2 3 8 2" xfId="44437" xr:uid="{0768E1FE-D46F-4FD2-8DC7-F7E9C55EE07A}"/>
    <cellStyle name="Comma 3 3 2 2 3 8 3" xfId="26183" xr:uid="{B1F5D3F6-B5B8-46C9-AE82-FD44E0B4B50C}"/>
    <cellStyle name="Comma 3 3 2 2 3 9" xfId="4279" xr:uid="{19BC5B48-D3A1-4772-B6AC-3516C3F9D1CD}"/>
    <cellStyle name="Comma 3 3 2 2 3 9 2" xfId="40787" xr:uid="{1BB0E20A-72F8-4413-AD38-8A71C02EFA07}"/>
    <cellStyle name="Comma 3 3 2 2 3 9 3" xfId="22533" xr:uid="{D3D1AF25-569C-452D-ABD4-D0E547130CC2}"/>
    <cellStyle name="Comma 3 3 2 2 4" xfId="525" xr:uid="{10D3EB24-5800-4E35-B6BB-9AB4FAD1068A}"/>
    <cellStyle name="Comma 3 3 2 2 4 10" xfId="37033" xr:uid="{B185B11C-76FF-4379-95B5-C71B002B5597}"/>
    <cellStyle name="Comma 3 3 2 2 4 11" xfId="18779" xr:uid="{009E14ED-C43C-4F51-B0FE-C43ACABA4D98}"/>
    <cellStyle name="Comma 3 3 2 2 4 2" xfId="3445" xr:uid="{C0D1D22D-F725-4CE9-9ABA-3D43E5F46E86}"/>
    <cellStyle name="Comma 3 3 2 2 4 2 2" xfId="18045" xr:uid="{601BE1CA-8D2D-42EC-9E3C-4F067AA151E8}"/>
    <cellStyle name="Comma 3 3 2 2 4 2 2 2" xfId="54553" xr:uid="{7AF7B1F2-01DE-4760-8CEE-EFAF572D4E63}"/>
    <cellStyle name="Comma 3 3 2 2 4 2 2 3" xfId="36299" xr:uid="{6D7149B8-CA8A-48F2-93DD-426029817B97}"/>
    <cellStyle name="Comma 3 3 2 2 4 2 3" xfId="14395" xr:uid="{C9D10519-5AF2-4CEF-9A23-DE835D8F26FB}"/>
    <cellStyle name="Comma 3 3 2 2 4 2 3 2" xfId="50903" xr:uid="{E18D93F8-AF19-4BE7-BC74-620207DF7ED7}"/>
    <cellStyle name="Comma 3 3 2 2 4 2 3 3" xfId="32649" xr:uid="{F3F2BC03-52E4-4D61-B917-07EC5E02F8D4}"/>
    <cellStyle name="Comma 3 3 2 2 4 2 4" xfId="10745" xr:uid="{D5A22DA0-7B15-42EA-9691-BCBEE61A64A3}"/>
    <cellStyle name="Comma 3 3 2 2 4 2 4 2" xfId="47253" xr:uid="{C57503A0-D41E-4F02-A016-D4275E1D3BA9}"/>
    <cellStyle name="Comma 3 3 2 2 4 2 4 3" xfId="28999" xr:uid="{81C0E0D8-DAC2-407B-8198-7F87172C5B2E}"/>
    <cellStyle name="Comma 3 3 2 2 4 2 5" xfId="7095" xr:uid="{EEB78792-A273-42AC-ABC2-4DD35A1F8CDF}"/>
    <cellStyle name="Comma 3 3 2 2 4 2 5 2" xfId="43603" xr:uid="{280C3666-4D27-466B-A30C-EEA6BF0C61E2}"/>
    <cellStyle name="Comma 3 3 2 2 4 2 5 3" xfId="25349" xr:uid="{163C4BC8-7AFB-4C8F-BCD1-26AB6A528200}"/>
    <cellStyle name="Comma 3 3 2 2 4 2 6" xfId="39953" xr:uid="{7220E6CB-4229-4150-A8E5-7565B835D41F}"/>
    <cellStyle name="Comma 3 3 2 2 4 2 7" xfId="21699" xr:uid="{38A23355-E72C-4FB2-A7AE-8DD2FA2A6CCE}"/>
    <cellStyle name="Comma 3 3 2 2 4 3" xfId="2715" xr:uid="{41CF066D-89C3-4D88-BBBD-556A9002AC70}"/>
    <cellStyle name="Comma 3 3 2 2 4 3 2" xfId="17315" xr:uid="{3109E32D-ADDD-4507-BEFD-64073191C729}"/>
    <cellStyle name="Comma 3 3 2 2 4 3 2 2" xfId="53823" xr:uid="{5FBD5F91-86A1-491D-9436-DC3C44F11B51}"/>
    <cellStyle name="Comma 3 3 2 2 4 3 2 3" xfId="35569" xr:uid="{E257E86D-4638-4BCC-B3AE-449C899F5292}"/>
    <cellStyle name="Comma 3 3 2 2 4 3 3" xfId="13665" xr:uid="{C0B1B995-C615-4ACA-B0EA-D6B8D7DD6375}"/>
    <cellStyle name="Comma 3 3 2 2 4 3 3 2" xfId="50173" xr:uid="{9A9493FA-50E9-4009-BC0F-23B880466818}"/>
    <cellStyle name="Comma 3 3 2 2 4 3 3 3" xfId="31919" xr:uid="{F8A42C54-FFC3-49FF-9268-2458D369CF05}"/>
    <cellStyle name="Comma 3 3 2 2 4 3 4" xfId="10015" xr:uid="{4928BEE0-1D17-4757-8F16-8FEA7F494CF9}"/>
    <cellStyle name="Comma 3 3 2 2 4 3 4 2" xfId="46523" xr:uid="{BAD4EE0A-B53F-479A-920F-10204C72E3A4}"/>
    <cellStyle name="Comma 3 3 2 2 4 3 4 3" xfId="28269" xr:uid="{154AED84-B221-4005-8B9B-A3D34BFE2A2A}"/>
    <cellStyle name="Comma 3 3 2 2 4 3 5" xfId="6365" xr:uid="{DAEA079B-16F2-44B7-B18A-C277869BDDE5}"/>
    <cellStyle name="Comma 3 3 2 2 4 3 5 2" xfId="42873" xr:uid="{A3829703-062E-4262-846D-7EDE9B50A7E4}"/>
    <cellStyle name="Comma 3 3 2 2 4 3 5 3" xfId="24619" xr:uid="{AE57C4AB-B89F-43B1-B1AA-701F0816D563}"/>
    <cellStyle name="Comma 3 3 2 2 4 3 6" xfId="39223" xr:uid="{04AB7F1E-C505-4482-A358-7ED3E8001A73}"/>
    <cellStyle name="Comma 3 3 2 2 4 3 7" xfId="20969" xr:uid="{9E9BDA04-7C75-4E62-A026-6D25017B9152}"/>
    <cellStyle name="Comma 3 3 2 2 4 4" xfId="1985" xr:uid="{D969175C-56C1-4088-A881-B165CB756F98}"/>
    <cellStyle name="Comma 3 3 2 2 4 4 2" xfId="16585" xr:uid="{9D17AFE4-6DBB-4101-9BEB-B96B325D9C18}"/>
    <cellStyle name="Comma 3 3 2 2 4 4 2 2" xfId="53093" xr:uid="{1446B61F-9F8C-441C-AC56-A7C3585ABE80}"/>
    <cellStyle name="Comma 3 3 2 2 4 4 2 3" xfId="34839" xr:uid="{E73E2C16-A057-4E88-BB04-E8A4B2337F37}"/>
    <cellStyle name="Comma 3 3 2 2 4 4 3" xfId="12935" xr:uid="{39F310B1-3C26-43A3-8B6A-A2D3F32A5916}"/>
    <cellStyle name="Comma 3 3 2 2 4 4 3 2" xfId="49443" xr:uid="{0459D9E6-1C71-4743-9088-FDA9076FAC32}"/>
    <cellStyle name="Comma 3 3 2 2 4 4 3 3" xfId="31189" xr:uid="{D5645F7C-2BB7-4332-8EB8-9B423B1C1FDA}"/>
    <cellStyle name="Comma 3 3 2 2 4 4 4" xfId="9285" xr:uid="{7F6EFF5C-545B-4017-9794-E618B74D5F3E}"/>
    <cellStyle name="Comma 3 3 2 2 4 4 4 2" xfId="45793" xr:uid="{CA1E14B7-1B46-4312-BDA8-3DDE90E36454}"/>
    <cellStyle name="Comma 3 3 2 2 4 4 4 3" xfId="27539" xr:uid="{9CA72460-3654-46E1-920B-8BB3070D2E88}"/>
    <cellStyle name="Comma 3 3 2 2 4 4 5" xfId="5635" xr:uid="{C864F6D2-E94B-4B0F-9182-1D881D361913}"/>
    <cellStyle name="Comma 3 3 2 2 4 4 5 2" xfId="42143" xr:uid="{2393DFC2-29AC-4629-ADFE-3BF0889D246F}"/>
    <cellStyle name="Comma 3 3 2 2 4 4 5 3" xfId="23889" xr:uid="{79F262C9-BF5E-4F8A-8A43-82231CA68AD2}"/>
    <cellStyle name="Comma 3 3 2 2 4 4 6" xfId="38493" xr:uid="{E2E7F457-EF7B-41F8-A622-EDFDF47B5CE4}"/>
    <cellStyle name="Comma 3 3 2 2 4 4 7" xfId="20239" xr:uid="{9E7942CA-2F11-4B57-8125-6C8BAAFDC8AC}"/>
    <cellStyle name="Comma 3 3 2 2 4 5" xfId="1255" xr:uid="{36CF5E5F-6343-4593-BF6F-59C359277708}"/>
    <cellStyle name="Comma 3 3 2 2 4 5 2" xfId="15855" xr:uid="{FFDDAEB3-A59E-4064-A3A8-16CC855F1374}"/>
    <cellStyle name="Comma 3 3 2 2 4 5 2 2" xfId="52363" xr:uid="{41F364E7-08BA-4056-B975-1FDAE9D7C41C}"/>
    <cellStyle name="Comma 3 3 2 2 4 5 2 3" xfId="34109" xr:uid="{98323648-9204-4D36-B9A9-C44CDF0D166A}"/>
    <cellStyle name="Comma 3 3 2 2 4 5 3" xfId="12205" xr:uid="{C40A29ED-0DC3-4C5C-AA90-AF4312C93384}"/>
    <cellStyle name="Comma 3 3 2 2 4 5 3 2" xfId="48713" xr:uid="{CEEDD88B-C051-4998-8F6E-15EC6D29DA74}"/>
    <cellStyle name="Comma 3 3 2 2 4 5 3 3" xfId="30459" xr:uid="{505B054A-75E5-4AC9-93C1-E7D415344F4E}"/>
    <cellStyle name="Comma 3 3 2 2 4 5 4" xfId="8555" xr:uid="{47582D26-55E7-45DD-A0C9-03ECFE149CCA}"/>
    <cellStyle name="Comma 3 3 2 2 4 5 4 2" xfId="45063" xr:uid="{9D282F97-0EAD-40DD-A1B2-B2D54E902D80}"/>
    <cellStyle name="Comma 3 3 2 2 4 5 4 3" xfId="26809" xr:uid="{A64BDA31-A5D2-43AC-BBBA-0E170205926D}"/>
    <cellStyle name="Comma 3 3 2 2 4 5 5" xfId="4905" xr:uid="{63875957-450A-462A-9C19-29AABC6588E5}"/>
    <cellStyle name="Comma 3 3 2 2 4 5 5 2" xfId="41413" xr:uid="{4C254D6E-957A-4698-A5D1-8896C22F61D2}"/>
    <cellStyle name="Comma 3 3 2 2 4 5 5 3" xfId="23159" xr:uid="{B1CB1355-7694-40E1-A7FA-2FE56DD31932}"/>
    <cellStyle name="Comma 3 3 2 2 4 5 6" xfId="37763" xr:uid="{A86A6F62-FBF9-48DC-BA55-53D4019BC5DB}"/>
    <cellStyle name="Comma 3 3 2 2 4 5 7" xfId="19509" xr:uid="{05096143-4A44-417E-8B4E-53911D7E011A}"/>
    <cellStyle name="Comma 3 3 2 2 4 6" xfId="15125" xr:uid="{14FE24EF-63C7-4E36-BB89-F51D2F5DE4ED}"/>
    <cellStyle name="Comma 3 3 2 2 4 6 2" xfId="51633" xr:uid="{91058B40-AE5C-4753-A91A-6C049D872DD2}"/>
    <cellStyle name="Comma 3 3 2 2 4 6 3" xfId="33379" xr:uid="{2FA98BA4-A0DC-4A93-A7F7-13818B5EC1AC}"/>
    <cellStyle name="Comma 3 3 2 2 4 7" xfId="11475" xr:uid="{6CE0A613-0154-4EC2-9586-0AFC8C07F81F}"/>
    <cellStyle name="Comma 3 3 2 2 4 7 2" xfId="47983" xr:uid="{AF0A27CB-621F-4465-A7D8-C604817FCA62}"/>
    <cellStyle name="Comma 3 3 2 2 4 7 3" xfId="29729" xr:uid="{E6D21B8A-0A22-441F-B7A2-3269DFACE00C}"/>
    <cellStyle name="Comma 3 3 2 2 4 8" xfId="7825" xr:uid="{CDFB9916-3DC3-4874-B461-D5DE41D3488E}"/>
    <cellStyle name="Comma 3 3 2 2 4 8 2" xfId="44333" xr:uid="{2108C378-6161-423D-8299-3B647FEB7076}"/>
    <cellStyle name="Comma 3 3 2 2 4 8 3" xfId="26079" xr:uid="{1C2E95AA-F5BD-4C7F-9AB8-91F2986A65AD}"/>
    <cellStyle name="Comma 3 3 2 2 4 9" xfId="4175" xr:uid="{CF9B336E-1B42-4EEA-8976-90900F0047AE}"/>
    <cellStyle name="Comma 3 3 2 2 4 9 2" xfId="40683" xr:uid="{6EB9E597-AD5B-4ADC-8420-67D52E70A3B2}"/>
    <cellStyle name="Comma 3 3 2 2 4 9 3" xfId="22429" xr:uid="{4AB743F6-C318-4ED0-B5A4-BFD501960C41}"/>
    <cellStyle name="Comma 3 3 2 2 5" xfId="421" xr:uid="{EB47C2D6-FC99-4F3C-A3A9-C932D467341E}"/>
    <cellStyle name="Comma 3 3 2 2 5 10" xfId="36929" xr:uid="{03034F84-3FBA-4435-BA56-5763FEC6FCC6}"/>
    <cellStyle name="Comma 3 3 2 2 5 11" xfId="18675" xr:uid="{EE4F4B4C-C6CC-474B-8CE2-8BC7A9A5C5B4}"/>
    <cellStyle name="Comma 3 3 2 2 5 2" xfId="3341" xr:uid="{24F6191A-CD36-4250-A32D-A2F69997358E}"/>
    <cellStyle name="Comma 3 3 2 2 5 2 2" xfId="17941" xr:uid="{80BA4D19-955F-4572-A4D8-F40C94842399}"/>
    <cellStyle name="Comma 3 3 2 2 5 2 2 2" xfId="54449" xr:uid="{628EE62A-770E-4C3D-9BD1-A2CA0668E7EF}"/>
    <cellStyle name="Comma 3 3 2 2 5 2 2 3" xfId="36195" xr:uid="{A883C3B9-7C25-40D7-A913-EEB6C5178D28}"/>
    <cellStyle name="Comma 3 3 2 2 5 2 3" xfId="14291" xr:uid="{EC454BD5-C692-4E96-A24D-D40A3D00FA13}"/>
    <cellStyle name="Comma 3 3 2 2 5 2 3 2" xfId="50799" xr:uid="{4801080E-7B44-408C-BBBB-9A3560A183CD}"/>
    <cellStyle name="Comma 3 3 2 2 5 2 3 3" xfId="32545" xr:uid="{CFC057F7-BDE5-4B59-93D2-D6F83ADFB21E}"/>
    <cellStyle name="Comma 3 3 2 2 5 2 4" xfId="10641" xr:uid="{14D8D321-8AF3-4683-B272-A750F87FCC9B}"/>
    <cellStyle name="Comma 3 3 2 2 5 2 4 2" xfId="47149" xr:uid="{AFBBA6EA-3940-439B-80BB-4B41860FB73D}"/>
    <cellStyle name="Comma 3 3 2 2 5 2 4 3" xfId="28895" xr:uid="{4DD39A7A-C251-4CE0-A2EB-DB425F26238D}"/>
    <cellStyle name="Comma 3 3 2 2 5 2 5" xfId="6991" xr:uid="{6F1A9E73-CCDC-4C63-ADF3-37DAB8DDE584}"/>
    <cellStyle name="Comma 3 3 2 2 5 2 5 2" xfId="43499" xr:uid="{CECFBF42-9222-4754-9F4A-FF3EA6EC6892}"/>
    <cellStyle name="Comma 3 3 2 2 5 2 5 3" xfId="25245" xr:uid="{179C857F-5480-4EA4-ACE0-86560E73B7F3}"/>
    <cellStyle name="Comma 3 3 2 2 5 2 6" xfId="39849" xr:uid="{1C1E54E4-FE19-4544-9BF3-D0100DA473F6}"/>
    <cellStyle name="Comma 3 3 2 2 5 2 7" xfId="21595" xr:uid="{052C427D-8D89-487D-9E29-C236B04E2B69}"/>
    <cellStyle name="Comma 3 3 2 2 5 3" xfId="2611" xr:uid="{AB11A7D8-DCD7-4F22-BF68-793CCE6A1EB2}"/>
    <cellStyle name="Comma 3 3 2 2 5 3 2" xfId="17211" xr:uid="{9A3A5678-877A-4365-8E12-C0F5391B29B8}"/>
    <cellStyle name="Comma 3 3 2 2 5 3 2 2" xfId="53719" xr:uid="{6965BD15-EFF3-4F84-86B4-774A1886123C}"/>
    <cellStyle name="Comma 3 3 2 2 5 3 2 3" xfId="35465" xr:uid="{4498DB1B-0377-4199-BD0F-4E78A4BB79D6}"/>
    <cellStyle name="Comma 3 3 2 2 5 3 3" xfId="13561" xr:uid="{78B0B0A1-5357-4E22-8DB9-914FF3D2AB7A}"/>
    <cellStyle name="Comma 3 3 2 2 5 3 3 2" xfId="50069" xr:uid="{0C621D42-3307-402D-BFE4-46A9F20C22A5}"/>
    <cellStyle name="Comma 3 3 2 2 5 3 3 3" xfId="31815" xr:uid="{08697519-22D6-4B9A-A975-578C20054A49}"/>
    <cellStyle name="Comma 3 3 2 2 5 3 4" xfId="9911" xr:uid="{516F62B4-2A24-430C-9AF2-A54B34760F7B}"/>
    <cellStyle name="Comma 3 3 2 2 5 3 4 2" xfId="46419" xr:uid="{2F9566F3-1C3C-4307-9179-B7B6B4058CB7}"/>
    <cellStyle name="Comma 3 3 2 2 5 3 4 3" xfId="28165" xr:uid="{1DE8C77F-842C-4E81-A448-8E971015285F}"/>
    <cellStyle name="Comma 3 3 2 2 5 3 5" xfId="6261" xr:uid="{D8FD8EE5-6F82-45C5-80E0-E9E70D8819A6}"/>
    <cellStyle name="Comma 3 3 2 2 5 3 5 2" xfId="42769" xr:uid="{8D25A53C-F176-4F10-8761-FEA7D87C3406}"/>
    <cellStyle name="Comma 3 3 2 2 5 3 5 3" xfId="24515" xr:uid="{494563F3-938E-4973-939F-4A6D755A965A}"/>
    <cellStyle name="Comma 3 3 2 2 5 3 6" xfId="39119" xr:uid="{650F6139-EA1F-46C5-BBDC-D8A479313971}"/>
    <cellStyle name="Comma 3 3 2 2 5 3 7" xfId="20865" xr:uid="{07876FDB-E6DE-4FC3-83F3-0D8FE1468230}"/>
    <cellStyle name="Comma 3 3 2 2 5 4" xfId="1881" xr:uid="{37AAE9FC-F259-464D-A525-56C6B868D68E}"/>
    <cellStyle name="Comma 3 3 2 2 5 4 2" xfId="16481" xr:uid="{DF8F4E72-D7A0-4939-BFDF-B190AFA1B887}"/>
    <cellStyle name="Comma 3 3 2 2 5 4 2 2" xfId="52989" xr:uid="{B45AC135-5086-40DB-971F-1C4070842D7A}"/>
    <cellStyle name="Comma 3 3 2 2 5 4 2 3" xfId="34735" xr:uid="{B19589DC-08E2-4BD4-9CCD-196B20FB7E4B}"/>
    <cellStyle name="Comma 3 3 2 2 5 4 3" xfId="12831" xr:uid="{205F9833-7631-4608-A7C4-DFB1EEB42EE5}"/>
    <cellStyle name="Comma 3 3 2 2 5 4 3 2" xfId="49339" xr:uid="{7335ABD6-DC24-4213-9831-CC7A13DA0231}"/>
    <cellStyle name="Comma 3 3 2 2 5 4 3 3" xfId="31085" xr:uid="{6BCCB58F-4C88-4017-B71E-0AE0613EC4AA}"/>
    <cellStyle name="Comma 3 3 2 2 5 4 4" xfId="9181" xr:uid="{A22B932B-DB68-4150-A509-D5F4B49D360F}"/>
    <cellStyle name="Comma 3 3 2 2 5 4 4 2" xfId="45689" xr:uid="{22EB72EB-BAF0-49FA-9A00-E4AB32D60D82}"/>
    <cellStyle name="Comma 3 3 2 2 5 4 4 3" xfId="27435" xr:uid="{50825786-6821-4B4F-9571-DF23AE873302}"/>
    <cellStyle name="Comma 3 3 2 2 5 4 5" xfId="5531" xr:uid="{ABAFDFDD-4F47-43AC-9A88-3B11E88D4A25}"/>
    <cellStyle name="Comma 3 3 2 2 5 4 5 2" xfId="42039" xr:uid="{5F056651-DE6A-40DF-A9BC-CC52423892FC}"/>
    <cellStyle name="Comma 3 3 2 2 5 4 5 3" xfId="23785" xr:uid="{C0453B56-15D6-490D-B191-C8CB2DA614E1}"/>
    <cellStyle name="Comma 3 3 2 2 5 4 6" xfId="38389" xr:uid="{B58A0F28-B74F-4955-AF95-798D6669D78B}"/>
    <cellStyle name="Comma 3 3 2 2 5 4 7" xfId="20135" xr:uid="{115849D9-01BE-458F-8B3F-1078C55ACC0A}"/>
    <cellStyle name="Comma 3 3 2 2 5 5" xfId="1151" xr:uid="{D88E2667-629F-4BCB-8FEE-201DC5A6C316}"/>
    <cellStyle name="Comma 3 3 2 2 5 5 2" xfId="15751" xr:uid="{7131C8C3-805F-4EE1-9F62-AD865F218240}"/>
    <cellStyle name="Comma 3 3 2 2 5 5 2 2" xfId="52259" xr:uid="{307B6832-0487-4D84-897C-4141A043A936}"/>
    <cellStyle name="Comma 3 3 2 2 5 5 2 3" xfId="34005" xr:uid="{0FA537DB-DF15-4FDB-B1A1-0B5F9521CC73}"/>
    <cellStyle name="Comma 3 3 2 2 5 5 3" xfId="12101" xr:uid="{E98E408E-42FC-42E6-930F-041A05FE53B0}"/>
    <cellStyle name="Comma 3 3 2 2 5 5 3 2" xfId="48609" xr:uid="{D0F7107B-088C-43B2-8839-E06C77221727}"/>
    <cellStyle name="Comma 3 3 2 2 5 5 3 3" xfId="30355" xr:uid="{12E18F32-47EA-4493-B845-42E026995BBA}"/>
    <cellStyle name="Comma 3 3 2 2 5 5 4" xfId="8451" xr:uid="{B3F2895E-766B-4B63-9286-810DB6258AA6}"/>
    <cellStyle name="Comma 3 3 2 2 5 5 4 2" xfId="44959" xr:uid="{D284DA8C-50A7-4A97-B8E6-C4CB2E2548F9}"/>
    <cellStyle name="Comma 3 3 2 2 5 5 4 3" xfId="26705" xr:uid="{14EF5DC3-9A1B-4DAA-949A-EBA6C747753C}"/>
    <cellStyle name="Comma 3 3 2 2 5 5 5" xfId="4801" xr:uid="{06B1C1E9-01C8-468B-B66B-6F796DE2B27B}"/>
    <cellStyle name="Comma 3 3 2 2 5 5 5 2" xfId="41309" xr:uid="{0826CD0A-9BB1-4C69-BA3F-04AB57532039}"/>
    <cellStyle name="Comma 3 3 2 2 5 5 5 3" xfId="23055" xr:uid="{9E993BEE-BB16-4354-8A6E-FE6AC1F960C9}"/>
    <cellStyle name="Comma 3 3 2 2 5 5 6" xfId="37659" xr:uid="{4F588899-A2DF-4A6E-968E-9F9DECDBB3A8}"/>
    <cellStyle name="Comma 3 3 2 2 5 5 7" xfId="19405" xr:uid="{B94139A0-5AAB-496A-9D1D-705A2730A018}"/>
    <cellStyle name="Comma 3 3 2 2 5 6" xfId="15021" xr:uid="{BC797060-5048-4124-83BE-790E5341AC1B}"/>
    <cellStyle name="Comma 3 3 2 2 5 6 2" xfId="51529" xr:uid="{1A9FB9DC-3D09-4489-A72C-B974F37895B8}"/>
    <cellStyle name="Comma 3 3 2 2 5 6 3" xfId="33275" xr:uid="{19A223DC-1E2F-4A82-93BA-4A885A1E38F0}"/>
    <cellStyle name="Comma 3 3 2 2 5 7" xfId="11371" xr:uid="{281EADAF-2347-4AC8-8E92-240CE2D4CF87}"/>
    <cellStyle name="Comma 3 3 2 2 5 7 2" xfId="47879" xr:uid="{9802B360-FDFC-4B63-A51A-A162F028457E}"/>
    <cellStyle name="Comma 3 3 2 2 5 7 3" xfId="29625" xr:uid="{73FD6539-C184-440F-B3E0-0C4919806AC5}"/>
    <cellStyle name="Comma 3 3 2 2 5 8" xfId="7721" xr:uid="{4A0C3298-CD5F-49E6-AF53-B5B135FE0C9A}"/>
    <cellStyle name="Comma 3 3 2 2 5 8 2" xfId="44229" xr:uid="{6E403FFA-99B4-462F-A794-5E4416893FE6}"/>
    <cellStyle name="Comma 3 3 2 2 5 8 3" xfId="25975" xr:uid="{85A0BBDE-3439-457A-ABDE-99C591E8AED6}"/>
    <cellStyle name="Comma 3 3 2 2 5 9" xfId="4071" xr:uid="{6A03166F-1919-469A-9A26-573C4120F2E1}"/>
    <cellStyle name="Comma 3 3 2 2 5 9 2" xfId="40579" xr:uid="{E83394F7-AADD-4781-8A6C-81711A99E483}"/>
    <cellStyle name="Comma 3 3 2 2 5 9 3" xfId="22325" xr:uid="{942CB1D3-A887-44DC-9D1D-38FEEBB41078}"/>
    <cellStyle name="Comma 3 3 2 2 6" xfId="317" xr:uid="{0F477F9A-CB8C-4881-A823-2AC5E31DA382}"/>
    <cellStyle name="Comma 3 3 2 2 6 10" xfId="36825" xr:uid="{09A36AD0-6EC0-44F1-98A8-B7B260747E23}"/>
    <cellStyle name="Comma 3 3 2 2 6 11" xfId="18571" xr:uid="{1CDBFEA6-9086-4DFC-A17D-4F3FF9060183}"/>
    <cellStyle name="Comma 3 3 2 2 6 2" xfId="3237" xr:uid="{052ADC79-A880-4E68-9CEB-51F88469F071}"/>
    <cellStyle name="Comma 3 3 2 2 6 2 2" xfId="17837" xr:uid="{DD040F08-10A7-4CC8-B6D2-35C3759E5424}"/>
    <cellStyle name="Comma 3 3 2 2 6 2 2 2" xfId="54345" xr:uid="{749873A8-14C4-4CE1-B600-B9236D81CB6F}"/>
    <cellStyle name="Comma 3 3 2 2 6 2 2 3" xfId="36091" xr:uid="{74AD3E57-8ED4-4537-9627-763725F117EE}"/>
    <cellStyle name="Comma 3 3 2 2 6 2 3" xfId="14187" xr:uid="{DDA2FA89-2C83-4B7B-A3AF-26CDA1DED95E}"/>
    <cellStyle name="Comma 3 3 2 2 6 2 3 2" xfId="50695" xr:uid="{8ED7F3EA-B87C-4490-9329-35211ACAE9C5}"/>
    <cellStyle name="Comma 3 3 2 2 6 2 3 3" xfId="32441" xr:uid="{7B13FD9E-3984-40E9-A051-2DE4AA82C89E}"/>
    <cellStyle name="Comma 3 3 2 2 6 2 4" xfId="10537" xr:uid="{C3DC3036-9798-447A-86CA-3EB6D716C5BB}"/>
    <cellStyle name="Comma 3 3 2 2 6 2 4 2" xfId="47045" xr:uid="{7365FFDD-F11A-4D0A-8B87-443275C43D46}"/>
    <cellStyle name="Comma 3 3 2 2 6 2 4 3" xfId="28791" xr:uid="{13CB4F4E-6B2D-42FA-9B26-9C13F3E2D80D}"/>
    <cellStyle name="Comma 3 3 2 2 6 2 5" xfId="6887" xr:uid="{4231F961-5813-4454-9146-FF2A7EAC645C}"/>
    <cellStyle name="Comma 3 3 2 2 6 2 5 2" xfId="43395" xr:uid="{A49058A1-4661-4F86-96E2-977584F527E1}"/>
    <cellStyle name="Comma 3 3 2 2 6 2 5 3" xfId="25141" xr:uid="{30D0DA16-3A2F-4568-BEB0-5380C2D5A204}"/>
    <cellStyle name="Comma 3 3 2 2 6 2 6" xfId="39745" xr:uid="{9DEFD63C-3128-4D18-8846-F674F9E32D04}"/>
    <cellStyle name="Comma 3 3 2 2 6 2 7" xfId="21491" xr:uid="{EFB7864C-9954-4600-BC62-B6AA559631C6}"/>
    <cellStyle name="Comma 3 3 2 2 6 3" xfId="2507" xr:uid="{013747DC-BB06-4C93-A549-C42FC324B899}"/>
    <cellStyle name="Comma 3 3 2 2 6 3 2" xfId="17107" xr:uid="{DDAA150B-7ED8-4572-B33A-83C69F1FD120}"/>
    <cellStyle name="Comma 3 3 2 2 6 3 2 2" xfId="53615" xr:uid="{8EB635FA-71DE-4397-9B2B-2F13E81C4760}"/>
    <cellStyle name="Comma 3 3 2 2 6 3 2 3" xfId="35361" xr:uid="{BD218633-848B-401D-BC7F-84C30224CB7B}"/>
    <cellStyle name="Comma 3 3 2 2 6 3 3" xfId="13457" xr:uid="{4C79B703-9983-43F0-AE3C-92761C1CB064}"/>
    <cellStyle name="Comma 3 3 2 2 6 3 3 2" xfId="49965" xr:uid="{0A1F217D-1EB5-43FD-BF7D-021C600A6E91}"/>
    <cellStyle name="Comma 3 3 2 2 6 3 3 3" xfId="31711" xr:uid="{2EA42D02-3BBD-45A3-85F0-A7F77A2C661F}"/>
    <cellStyle name="Comma 3 3 2 2 6 3 4" xfId="9807" xr:uid="{DF1599B2-8EC4-488D-9B77-E58E5F4B0BE6}"/>
    <cellStyle name="Comma 3 3 2 2 6 3 4 2" xfId="46315" xr:uid="{DBB3556A-C778-432A-9D8A-ADFBE626A791}"/>
    <cellStyle name="Comma 3 3 2 2 6 3 4 3" xfId="28061" xr:uid="{2607A258-DF2C-41CD-B72E-0DC9832E06E1}"/>
    <cellStyle name="Comma 3 3 2 2 6 3 5" xfId="6157" xr:uid="{E18F8A30-1710-41F4-985B-F8FA8AF4F302}"/>
    <cellStyle name="Comma 3 3 2 2 6 3 5 2" xfId="42665" xr:uid="{5DD73D1A-AA86-4F43-A1CB-C9AC1D8D2EDD}"/>
    <cellStyle name="Comma 3 3 2 2 6 3 5 3" xfId="24411" xr:uid="{32D454FB-5B76-4253-BD6F-4FDB8D10F753}"/>
    <cellStyle name="Comma 3 3 2 2 6 3 6" xfId="39015" xr:uid="{E7D40599-75AD-41B0-ACEE-B872212C6842}"/>
    <cellStyle name="Comma 3 3 2 2 6 3 7" xfId="20761" xr:uid="{4A8B3DDB-F295-4626-8C5A-B652FAAAEF2D}"/>
    <cellStyle name="Comma 3 3 2 2 6 4" xfId="1777" xr:uid="{99324A61-CC41-4673-893E-C45FDB38272C}"/>
    <cellStyle name="Comma 3 3 2 2 6 4 2" xfId="16377" xr:uid="{6427C2F9-ED4D-44A8-9788-538CF901CEEF}"/>
    <cellStyle name="Comma 3 3 2 2 6 4 2 2" xfId="52885" xr:uid="{655C6606-80DA-4D8D-ACA1-E3B2B69C4AA7}"/>
    <cellStyle name="Comma 3 3 2 2 6 4 2 3" xfId="34631" xr:uid="{AA00E2AE-1090-43A8-B4AE-55EA21132C8D}"/>
    <cellStyle name="Comma 3 3 2 2 6 4 3" xfId="12727" xr:uid="{2152B56D-A441-4A1B-8018-46F63323A200}"/>
    <cellStyle name="Comma 3 3 2 2 6 4 3 2" xfId="49235" xr:uid="{4FC1BB09-2778-4964-9F9B-FCE7BB2EA62D}"/>
    <cellStyle name="Comma 3 3 2 2 6 4 3 3" xfId="30981" xr:uid="{8648C385-9672-437F-AFE2-92D9822C5DA6}"/>
    <cellStyle name="Comma 3 3 2 2 6 4 4" xfId="9077" xr:uid="{5477EA83-758D-4CE1-89E9-3DD45C7D8C4F}"/>
    <cellStyle name="Comma 3 3 2 2 6 4 4 2" xfId="45585" xr:uid="{9CA747ED-E214-455E-B643-919F204B0889}"/>
    <cellStyle name="Comma 3 3 2 2 6 4 4 3" xfId="27331" xr:uid="{D5A64E09-3F95-4C17-AB04-F61E3A6A8BE3}"/>
    <cellStyle name="Comma 3 3 2 2 6 4 5" xfId="5427" xr:uid="{81014BED-9735-4A9C-A87D-EEA62CA0F460}"/>
    <cellStyle name="Comma 3 3 2 2 6 4 5 2" xfId="41935" xr:uid="{FB3D3B27-8272-4E44-B0A5-B5F70EAEBE1C}"/>
    <cellStyle name="Comma 3 3 2 2 6 4 5 3" xfId="23681" xr:uid="{7F441FCB-B32B-45B3-8DA5-1BF58AD61479}"/>
    <cellStyle name="Comma 3 3 2 2 6 4 6" xfId="38285" xr:uid="{EBDDD320-6D7B-4D2F-9242-E701F5321997}"/>
    <cellStyle name="Comma 3 3 2 2 6 4 7" xfId="20031" xr:uid="{6FD9F778-8347-4B24-B1B0-E623C86A3E4E}"/>
    <cellStyle name="Comma 3 3 2 2 6 5" xfId="1047" xr:uid="{C44A3616-5F45-461A-98D6-B258A59AEF33}"/>
    <cellStyle name="Comma 3 3 2 2 6 5 2" xfId="15647" xr:uid="{90D28AC4-ED3F-4FA9-A6BA-5FB762F2B8DA}"/>
    <cellStyle name="Comma 3 3 2 2 6 5 2 2" xfId="52155" xr:uid="{C290E9D1-F864-48BD-83FD-143D4B418D57}"/>
    <cellStyle name="Comma 3 3 2 2 6 5 2 3" xfId="33901" xr:uid="{1D2BDBDB-8BCA-4CFD-8CB0-42F31B110259}"/>
    <cellStyle name="Comma 3 3 2 2 6 5 3" xfId="11997" xr:uid="{2E714405-6053-4960-B4AB-A2394D133190}"/>
    <cellStyle name="Comma 3 3 2 2 6 5 3 2" xfId="48505" xr:uid="{4E375B27-52D0-4DF4-B94F-D797E8490102}"/>
    <cellStyle name="Comma 3 3 2 2 6 5 3 3" xfId="30251" xr:uid="{E04A7D14-D51B-4FC1-9008-1D1F9436764F}"/>
    <cellStyle name="Comma 3 3 2 2 6 5 4" xfId="8347" xr:uid="{8CE46F6C-32E5-4A4F-9ACA-F862E990529E}"/>
    <cellStyle name="Comma 3 3 2 2 6 5 4 2" xfId="44855" xr:uid="{F31349F5-DE6B-4CF9-A500-734A27F3CF1A}"/>
    <cellStyle name="Comma 3 3 2 2 6 5 4 3" xfId="26601" xr:uid="{4B34F9C9-B7DE-4007-BF8B-34D9B10EA5C8}"/>
    <cellStyle name="Comma 3 3 2 2 6 5 5" xfId="4697" xr:uid="{A6B781EC-1660-4F4E-9B1E-12401D3FC7F9}"/>
    <cellStyle name="Comma 3 3 2 2 6 5 5 2" xfId="41205" xr:uid="{F97194B8-530D-4283-8238-A9C721B5B537}"/>
    <cellStyle name="Comma 3 3 2 2 6 5 5 3" xfId="22951" xr:uid="{5C2E57B0-A94C-4DDD-8859-D63B4448646B}"/>
    <cellStyle name="Comma 3 3 2 2 6 5 6" xfId="37555" xr:uid="{77FA4C05-D3BA-4C83-9EC4-15C331A0BE0F}"/>
    <cellStyle name="Comma 3 3 2 2 6 5 7" xfId="19301" xr:uid="{5206DF49-D7A9-43E6-86C6-A2371976E02E}"/>
    <cellStyle name="Comma 3 3 2 2 6 6" xfId="14917" xr:uid="{A245C420-FB30-4B2A-B3F8-0803A2FBE75B}"/>
    <cellStyle name="Comma 3 3 2 2 6 6 2" xfId="51425" xr:uid="{84A1A160-329E-453D-8699-F7F1F6E2E12B}"/>
    <cellStyle name="Comma 3 3 2 2 6 6 3" xfId="33171" xr:uid="{FA13A877-698F-4DC6-B7F1-3D1B6A3AE267}"/>
    <cellStyle name="Comma 3 3 2 2 6 7" xfId="11267" xr:uid="{13EE7D13-F426-47A0-909F-619EE77E7CF9}"/>
    <cellStyle name="Comma 3 3 2 2 6 7 2" xfId="47775" xr:uid="{FABA4D87-99F0-4A6C-9950-FCA412CB76DB}"/>
    <cellStyle name="Comma 3 3 2 2 6 7 3" xfId="29521" xr:uid="{9ECE00DA-BFC2-40BC-AB44-29C3176018E8}"/>
    <cellStyle name="Comma 3 3 2 2 6 8" xfId="7617" xr:uid="{3DB83BE5-4810-4839-B895-ABF529F4364A}"/>
    <cellStyle name="Comma 3 3 2 2 6 8 2" xfId="44125" xr:uid="{FE8DABB1-869E-4BAD-A250-5F15289AA7B0}"/>
    <cellStyle name="Comma 3 3 2 2 6 8 3" xfId="25871" xr:uid="{A2E3CA1D-5874-4363-B1EA-141D27257A3B}"/>
    <cellStyle name="Comma 3 3 2 2 6 9" xfId="3967" xr:uid="{0F7CB1E9-F6E6-4C5A-BF44-59C4F7E3FD1F}"/>
    <cellStyle name="Comma 3 3 2 2 6 9 2" xfId="40475" xr:uid="{FB052EDF-9654-4672-AC7D-EA237DE7E8D9}"/>
    <cellStyle name="Comma 3 3 2 2 6 9 3" xfId="22221" xr:uid="{423994EE-F044-410B-932B-B967EA5A8E0E}"/>
    <cellStyle name="Comma 3 3 2 2 7" xfId="213" xr:uid="{9997BA51-B740-4E16-859E-8C706C8B02F7}"/>
    <cellStyle name="Comma 3 3 2 2 7 10" xfId="36721" xr:uid="{6FEB205E-71BF-4AD8-AE46-FBC8C7E96312}"/>
    <cellStyle name="Comma 3 3 2 2 7 11" xfId="18467" xr:uid="{DF975B07-B24C-4D8C-A2F4-12A2AD5684CB}"/>
    <cellStyle name="Comma 3 3 2 2 7 2" xfId="3133" xr:uid="{69AC2987-6131-4F30-8C73-FD43A16A59B0}"/>
    <cellStyle name="Comma 3 3 2 2 7 2 2" xfId="17733" xr:uid="{F8BEB6F1-27E1-4314-AAE1-77EF16D37BB4}"/>
    <cellStyle name="Comma 3 3 2 2 7 2 2 2" xfId="54241" xr:uid="{EF754C98-57CE-47EB-8634-F251EA9840EF}"/>
    <cellStyle name="Comma 3 3 2 2 7 2 2 3" xfId="35987" xr:uid="{22BE3CE8-A2BF-4141-86E2-2DE8C75FE0D2}"/>
    <cellStyle name="Comma 3 3 2 2 7 2 3" xfId="14083" xr:uid="{215349AD-A1DC-425C-B4E1-487AAE673CB2}"/>
    <cellStyle name="Comma 3 3 2 2 7 2 3 2" xfId="50591" xr:uid="{AC16DC52-BEFC-4BE9-89CC-2842B1B84105}"/>
    <cellStyle name="Comma 3 3 2 2 7 2 3 3" xfId="32337" xr:uid="{EF098DAC-E682-4E7F-9061-D96BF232DC1E}"/>
    <cellStyle name="Comma 3 3 2 2 7 2 4" xfId="10433" xr:uid="{5839B9AD-3817-44FE-8790-B431F6E886AA}"/>
    <cellStyle name="Comma 3 3 2 2 7 2 4 2" xfId="46941" xr:uid="{532A66AB-EBC4-4139-BF26-114661E0BBD3}"/>
    <cellStyle name="Comma 3 3 2 2 7 2 4 3" xfId="28687" xr:uid="{C90E08BE-0541-4EE0-9FF8-BC474F22005A}"/>
    <cellStyle name="Comma 3 3 2 2 7 2 5" xfId="6783" xr:uid="{8D902DAC-581B-4E08-AB1E-B188FE7A46FD}"/>
    <cellStyle name="Comma 3 3 2 2 7 2 5 2" xfId="43291" xr:uid="{1B2915CE-CAC3-4183-9562-6D2A9944A542}"/>
    <cellStyle name="Comma 3 3 2 2 7 2 5 3" xfId="25037" xr:uid="{1702EAEC-DABE-4FD5-B00E-540826BBF59F}"/>
    <cellStyle name="Comma 3 3 2 2 7 2 6" xfId="39641" xr:uid="{CF916D8E-0856-4EC7-B230-4A826F77DC02}"/>
    <cellStyle name="Comma 3 3 2 2 7 2 7" xfId="21387" xr:uid="{C0784726-FC84-45AC-AEA1-4F04F4CECD01}"/>
    <cellStyle name="Comma 3 3 2 2 7 3" xfId="2403" xr:uid="{7437AEB5-7AD3-4411-A538-BB86CB27445F}"/>
    <cellStyle name="Comma 3 3 2 2 7 3 2" xfId="17003" xr:uid="{A1BF88F4-9B6D-4FA3-92F8-93C1F42C9AE0}"/>
    <cellStyle name="Comma 3 3 2 2 7 3 2 2" xfId="53511" xr:uid="{8BC81706-E98D-444C-A7C7-626196988232}"/>
    <cellStyle name="Comma 3 3 2 2 7 3 2 3" xfId="35257" xr:uid="{3960B545-1B08-4B13-A0A6-187A3C1917B5}"/>
    <cellStyle name="Comma 3 3 2 2 7 3 3" xfId="13353" xr:uid="{DF5840F5-F998-42BC-99D8-764BE3A8A7E4}"/>
    <cellStyle name="Comma 3 3 2 2 7 3 3 2" xfId="49861" xr:uid="{18ED5852-4490-4244-B7DA-2ADAB5C2166E}"/>
    <cellStyle name="Comma 3 3 2 2 7 3 3 3" xfId="31607" xr:uid="{BAFDBC0A-A304-42CE-B3D3-8975BB1ABC6C}"/>
    <cellStyle name="Comma 3 3 2 2 7 3 4" xfId="9703" xr:uid="{9458D38D-75FF-4FA0-B70C-978BD98366CE}"/>
    <cellStyle name="Comma 3 3 2 2 7 3 4 2" xfId="46211" xr:uid="{8AB61EC4-CD99-4CAC-A6FA-8057CE663CD2}"/>
    <cellStyle name="Comma 3 3 2 2 7 3 4 3" xfId="27957" xr:uid="{BFBBBB23-0CF6-41DE-AB8F-48131B420360}"/>
    <cellStyle name="Comma 3 3 2 2 7 3 5" xfId="6053" xr:uid="{56CF0C95-7BBA-4B50-A540-EE37BA2C37EC}"/>
    <cellStyle name="Comma 3 3 2 2 7 3 5 2" xfId="42561" xr:uid="{DDA438EC-8665-40F6-8FBF-7537911A9836}"/>
    <cellStyle name="Comma 3 3 2 2 7 3 5 3" xfId="24307" xr:uid="{5DB38E75-C6FE-4B89-9BBB-BCE764153493}"/>
    <cellStyle name="Comma 3 3 2 2 7 3 6" xfId="38911" xr:uid="{38DCC950-5984-4C2F-ACDA-C245F761C2DD}"/>
    <cellStyle name="Comma 3 3 2 2 7 3 7" xfId="20657" xr:uid="{7C80CF3D-661A-46A1-984D-1257C0EAD97B}"/>
    <cellStyle name="Comma 3 3 2 2 7 4" xfId="1673" xr:uid="{93A32C3C-44CF-475A-B80D-7EBA31466E6D}"/>
    <cellStyle name="Comma 3 3 2 2 7 4 2" xfId="16273" xr:uid="{4BACAA34-D5E8-453E-A584-C3E77C105738}"/>
    <cellStyle name="Comma 3 3 2 2 7 4 2 2" xfId="52781" xr:uid="{0D232248-E342-4152-AE20-64BAA1FC7C56}"/>
    <cellStyle name="Comma 3 3 2 2 7 4 2 3" xfId="34527" xr:uid="{B4287533-8FD2-4363-A044-11D7B91A7148}"/>
    <cellStyle name="Comma 3 3 2 2 7 4 3" xfId="12623" xr:uid="{8D0D6CF5-AE56-44D1-B764-EA121254DFF4}"/>
    <cellStyle name="Comma 3 3 2 2 7 4 3 2" xfId="49131" xr:uid="{5C681384-1459-4B75-BDDC-8236733C0547}"/>
    <cellStyle name="Comma 3 3 2 2 7 4 3 3" xfId="30877" xr:uid="{91C6791A-AC10-4A09-B1B1-7A85747A9B65}"/>
    <cellStyle name="Comma 3 3 2 2 7 4 4" xfId="8973" xr:uid="{A52BE5B0-BFA5-472D-987B-701AF7A0DAF0}"/>
    <cellStyle name="Comma 3 3 2 2 7 4 4 2" xfId="45481" xr:uid="{53B6C49A-1E49-449D-AB2A-43EA32483A82}"/>
    <cellStyle name="Comma 3 3 2 2 7 4 4 3" xfId="27227" xr:uid="{EAF40BA9-FD09-4E4C-8E5A-7557577C5B89}"/>
    <cellStyle name="Comma 3 3 2 2 7 4 5" xfId="5323" xr:uid="{33AF1D49-0BE9-4725-ABF4-97C7633C895F}"/>
    <cellStyle name="Comma 3 3 2 2 7 4 5 2" xfId="41831" xr:uid="{2E901B56-7C26-4187-8749-2A601C1F4E72}"/>
    <cellStyle name="Comma 3 3 2 2 7 4 5 3" xfId="23577" xr:uid="{D736F246-336E-485A-A83F-82EF5DEC793F}"/>
    <cellStyle name="Comma 3 3 2 2 7 4 6" xfId="38181" xr:uid="{27D8BEB2-E13D-4B87-8F28-983248B8BEAA}"/>
    <cellStyle name="Comma 3 3 2 2 7 4 7" xfId="19927" xr:uid="{45D8DB7C-F051-4C87-86B6-29A691260DDF}"/>
    <cellStyle name="Comma 3 3 2 2 7 5" xfId="943" xr:uid="{2977AA91-FB1F-40BD-AB23-8D165B8AA5F7}"/>
    <cellStyle name="Comma 3 3 2 2 7 5 2" xfId="15543" xr:uid="{5030EB48-A47C-4DE4-9E64-3A40EEB10394}"/>
    <cellStyle name="Comma 3 3 2 2 7 5 2 2" xfId="52051" xr:uid="{12CC6601-32AD-4E52-A1F9-A7FF80F6BEAF}"/>
    <cellStyle name="Comma 3 3 2 2 7 5 2 3" xfId="33797" xr:uid="{1744807E-2A90-442A-A922-93A7784CAA67}"/>
    <cellStyle name="Comma 3 3 2 2 7 5 3" xfId="11893" xr:uid="{3663AB62-E84D-46F7-A24D-B787C94121E9}"/>
    <cellStyle name="Comma 3 3 2 2 7 5 3 2" xfId="48401" xr:uid="{9EC30A97-2377-46DE-A46F-9E64BFBB9161}"/>
    <cellStyle name="Comma 3 3 2 2 7 5 3 3" xfId="30147" xr:uid="{5027BCBD-5A63-45AE-BC55-6E9D416B81ED}"/>
    <cellStyle name="Comma 3 3 2 2 7 5 4" xfId="8243" xr:uid="{8BCD9FEC-09CC-4293-90C6-7F2F9655FC78}"/>
    <cellStyle name="Comma 3 3 2 2 7 5 4 2" xfId="44751" xr:uid="{E1AD901A-B67A-49FE-B788-CB173072DDFE}"/>
    <cellStyle name="Comma 3 3 2 2 7 5 4 3" xfId="26497" xr:uid="{A3E47FF7-3211-49A5-9710-64BEDA83ABB2}"/>
    <cellStyle name="Comma 3 3 2 2 7 5 5" xfId="4593" xr:uid="{232D241C-52C2-4802-97EA-DC829682BB42}"/>
    <cellStyle name="Comma 3 3 2 2 7 5 5 2" xfId="41101" xr:uid="{5031DB94-6E35-49FA-8619-22AC5E504CBD}"/>
    <cellStyle name="Comma 3 3 2 2 7 5 5 3" xfId="22847" xr:uid="{48AE4CE0-388D-475C-AAE1-531F3DC302EC}"/>
    <cellStyle name="Comma 3 3 2 2 7 5 6" xfId="37451" xr:uid="{A33E1B08-F169-48AE-A482-9264383D2B49}"/>
    <cellStyle name="Comma 3 3 2 2 7 5 7" xfId="19197" xr:uid="{3638AE0E-1AD1-49A1-901A-10EF414C07AA}"/>
    <cellStyle name="Comma 3 3 2 2 7 6" xfId="14813" xr:uid="{55B8A3E5-BB71-4927-B210-CE57248E3931}"/>
    <cellStyle name="Comma 3 3 2 2 7 6 2" xfId="51321" xr:uid="{DEC61057-4C76-4BD6-A920-F24979BA6133}"/>
    <cellStyle name="Comma 3 3 2 2 7 6 3" xfId="33067" xr:uid="{C6659B1C-F43B-4FBA-9B35-46EDECC4A705}"/>
    <cellStyle name="Comma 3 3 2 2 7 7" xfId="11163" xr:uid="{9416F7AE-5BBD-4B04-BC29-BE33952360B7}"/>
    <cellStyle name="Comma 3 3 2 2 7 7 2" xfId="47671" xr:uid="{CFA42C0E-1855-45B6-98D9-0941AF31476F}"/>
    <cellStyle name="Comma 3 3 2 2 7 7 3" xfId="29417" xr:uid="{C1434E0E-0D95-44B8-B5DF-AAD47CEEE540}"/>
    <cellStyle name="Comma 3 3 2 2 7 8" xfId="7513" xr:uid="{ACC62496-6D48-48F9-9577-06B718D6B784}"/>
    <cellStyle name="Comma 3 3 2 2 7 8 2" xfId="44021" xr:uid="{3DDE45E9-8990-483D-A395-3686C91683D6}"/>
    <cellStyle name="Comma 3 3 2 2 7 8 3" xfId="25767" xr:uid="{B59DE186-A67B-4A03-84F2-A12C27556D55}"/>
    <cellStyle name="Comma 3 3 2 2 7 9" xfId="3863" xr:uid="{F7E9F6E7-C08C-4BEF-A390-DA9815FCB479}"/>
    <cellStyle name="Comma 3 3 2 2 7 9 2" xfId="40371" xr:uid="{B86C2F98-1E64-4903-B21E-B64E4798D852}"/>
    <cellStyle name="Comma 3 3 2 2 7 9 3" xfId="22117" xr:uid="{0779E92D-5018-45A7-99AE-EA820492BE70}"/>
    <cellStyle name="Comma 3 3 2 2 8" xfId="3029" xr:uid="{10C159E7-ED9C-4866-B7C1-6CC719A7F345}"/>
    <cellStyle name="Comma 3 3 2 2 8 2" xfId="17629" xr:uid="{8B5D4B24-1AE3-4DC6-8ED0-7AD9356CEA01}"/>
    <cellStyle name="Comma 3 3 2 2 8 2 2" xfId="54137" xr:uid="{D9DB3743-FBD4-497C-A200-CEABE36C05D1}"/>
    <cellStyle name="Comma 3 3 2 2 8 2 3" xfId="35883" xr:uid="{594800A6-89A3-41A0-BD90-02931366FAF3}"/>
    <cellStyle name="Comma 3 3 2 2 8 3" xfId="13979" xr:uid="{EACEB526-AD74-470A-94F3-89789F8D6D0D}"/>
    <cellStyle name="Comma 3 3 2 2 8 3 2" xfId="50487" xr:uid="{75CDE340-DCFF-4C23-8798-2B0406453F9F}"/>
    <cellStyle name="Comma 3 3 2 2 8 3 3" xfId="32233" xr:uid="{BDCC0A5D-8CD9-4373-B380-9C48388129B2}"/>
    <cellStyle name="Comma 3 3 2 2 8 4" xfId="10329" xr:uid="{C3982DFB-6E52-4236-B3F4-21A6E8C264D3}"/>
    <cellStyle name="Comma 3 3 2 2 8 4 2" xfId="46837" xr:uid="{55BA9FEA-1E14-49A1-B499-6AB2EAF20249}"/>
    <cellStyle name="Comma 3 3 2 2 8 4 3" xfId="28583" xr:uid="{05C8E160-0291-4E57-B435-45C2D5ACAE59}"/>
    <cellStyle name="Comma 3 3 2 2 8 5" xfId="6679" xr:uid="{BEFE5A30-C441-4CAC-BB65-A4C01F19A881}"/>
    <cellStyle name="Comma 3 3 2 2 8 5 2" xfId="43187" xr:uid="{8E2EA6A5-87DF-4F9D-9E37-5B60B5A65F08}"/>
    <cellStyle name="Comma 3 3 2 2 8 5 3" xfId="24933" xr:uid="{4D3D793E-911F-4DC9-9B16-976A9CCE3EB3}"/>
    <cellStyle name="Comma 3 3 2 2 8 6" xfId="39537" xr:uid="{E76C5229-94FD-4CFB-8792-1767E86A5223}"/>
    <cellStyle name="Comma 3 3 2 2 8 7" xfId="21283" xr:uid="{1D540962-8A41-4C6D-85E5-E09C6B58AEBE}"/>
    <cellStyle name="Comma 3 3 2 2 9" xfId="2299" xr:uid="{9FC365F2-44B2-430F-AB4D-BA14542C999B}"/>
    <cellStyle name="Comma 3 3 2 2 9 2" xfId="16899" xr:uid="{9136D8A3-99D3-4BF2-9214-D4FC3D2030BB}"/>
    <cellStyle name="Comma 3 3 2 2 9 2 2" xfId="53407" xr:uid="{88C2D379-23A4-4AE8-894B-1C2DFC943520}"/>
    <cellStyle name="Comma 3 3 2 2 9 2 3" xfId="35153" xr:uid="{049B1A07-F68F-4924-A7C1-1B409DF9EF04}"/>
    <cellStyle name="Comma 3 3 2 2 9 3" xfId="13249" xr:uid="{AA483D35-A36E-4A7E-BB37-C10A4C1D4CF8}"/>
    <cellStyle name="Comma 3 3 2 2 9 3 2" xfId="49757" xr:uid="{2B56E288-E5EA-4BBA-9615-F233C02AD2DA}"/>
    <cellStyle name="Comma 3 3 2 2 9 3 3" xfId="31503" xr:uid="{235B4C48-4F74-46E0-A135-1157A6C23B23}"/>
    <cellStyle name="Comma 3 3 2 2 9 4" xfId="9599" xr:uid="{EDFE30F1-396C-4896-9C3F-83BF58BFDBE9}"/>
    <cellStyle name="Comma 3 3 2 2 9 4 2" xfId="46107" xr:uid="{86D4DD2E-6B59-4576-B694-DCCE9DCEF3A6}"/>
    <cellStyle name="Comma 3 3 2 2 9 4 3" xfId="27853" xr:uid="{98B63CD6-350B-4B63-9436-03733063F727}"/>
    <cellStyle name="Comma 3 3 2 2 9 5" xfId="5949" xr:uid="{B6E1CFB0-8F4C-496D-9E2C-74BFBA934245}"/>
    <cellStyle name="Comma 3 3 2 2 9 5 2" xfId="42457" xr:uid="{8DB7EB73-350B-426E-8338-1E4691E27AFC}"/>
    <cellStyle name="Comma 3 3 2 2 9 5 3" xfId="24203" xr:uid="{A85B4C78-7426-4370-9964-EA743D032E4D}"/>
    <cellStyle name="Comma 3 3 2 2 9 6" xfId="38807" xr:uid="{606BB014-33D7-478F-9364-0B76BC674A6B}"/>
    <cellStyle name="Comma 3 3 2 2 9 7" xfId="20553" xr:uid="{FE01E7F0-07A3-4FF6-9DBF-DD132348E54C}"/>
    <cellStyle name="Comma 3 3 2 3" xfId="74" xr:uid="{C6A1C185-946E-4368-B627-0EC1D30561D1}"/>
    <cellStyle name="Comma 3 3 2 3 10" xfId="1537" xr:uid="{C5566073-3DAC-4B68-8958-552C8DEE5735}"/>
    <cellStyle name="Comma 3 3 2 3 10 2" xfId="16137" xr:uid="{057A3F64-B5B4-49B8-8369-55B3D2F171CD}"/>
    <cellStyle name="Comma 3 3 2 3 10 2 2" xfId="52645" xr:uid="{C9F82905-3F65-482F-9712-82DDE5CEB81A}"/>
    <cellStyle name="Comma 3 3 2 3 10 2 3" xfId="34391" xr:uid="{1A5A9F6E-7AAD-4CD6-B3CE-641FFA0ABFEE}"/>
    <cellStyle name="Comma 3 3 2 3 10 3" xfId="12487" xr:uid="{4B523922-70F0-410C-90D3-8692C8D6F60F}"/>
    <cellStyle name="Comma 3 3 2 3 10 3 2" xfId="48995" xr:uid="{C173C2F8-690F-406A-A6AD-5D685E3C638B}"/>
    <cellStyle name="Comma 3 3 2 3 10 3 3" xfId="30741" xr:uid="{ACE7476B-C7E5-42B5-B01E-A8A02AE9F2C3}"/>
    <cellStyle name="Comma 3 3 2 3 10 4" xfId="8837" xr:uid="{C2C85181-F225-4F05-9FFE-4A18D67D88D3}"/>
    <cellStyle name="Comma 3 3 2 3 10 4 2" xfId="45345" xr:uid="{EA90F731-FFE5-45A8-9021-62D6740D61F7}"/>
    <cellStyle name="Comma 3 3 2 3 10 4 3" xfId="27091" xr:uid="{A385B68C-BDF6-4E18-8515-2FD9C1A1CA41}"/>
    <cellStyle name="Comma 3 3 2 3 10 5" xfId="5187" xr:uid="{356370F8-58E6-455D-9B37-BADADEFC5F1C}"/>
    <cellStyle name="Comma 3 3 2 3 10 5 2" xfId="41695" xr:uid="{9F1BF124-261E-4EC9-B32A-DDD9E3F9C6D6}"/>
    <cellStyle name="Comma 3 3 2 3 10 5 3" xfId="23441" xr:uid="{0665DB11-5BC2-4B04-9FD2-7260C8BF9B9B}"/>
    <cellStyle name="Comma 3 3 2 3 10 6" xfId="38045" xr:uid="{DC9945A9-D0B6-48A3-9204-03165AFF4CF7}"/>
    <cellStyle name="Comma 3 3 2 3 10 7" xfId="19791" xr:uid="{3CBAAEED-0F4B-49C8-B989-3D8955D9FFB5}"/>
    <cellStyle name="Comma 3 3 2 3 11" xfId="807" xr:uid="{71A1D774-6565-4177-A4EC-78BC1532FCF2}"/>
    <cellStyle name="Comma 3 3 2 3 11 2" xfId="15407" xr:uid="{F29F34F1-456E-4F91-9D8D-D0E7E22FF521}"/>
    <cellStyle name="Comma 3 3 2 3 11 2 2" xfId="51915" xr:uid="{D0206441-2D96-4399-8D55-23606AA1D4EC}"/>
    <cellStyle name="Comma 3 3 2 3 11 2 3" xfId="33661" xr:uid="{7DF57590-AF9A-448E-B0BA-B9925EE2B677}"/>
    <cellStyle name="Comma 3 3 2 3 11 3" xfId="11757" xr:uid="{D2E8CFE4-180A-48FC-BE45-6965B5083CB2}"/>
    <cellStyle name="Comma 3 3 2 3 11 3 2" xfId="48265" xr:uid="{C4FAFB3F-AEAA-4FAD-B952-37631BF41459}"/>
    <cellStyle name="Comma 3 3 2 3 11 3 3" xfId="30011" xr:uid="{1E6D1816-9A20-4BB5-AAA4-F3998CFB53AD}"/>
    <cellStyle name="Comma 3 3 2 3 11 4" xfId="8107" xr:uid="{9A55594D-CF2C-4E91-9387-EC4512E37C8C}"/>
    <cellStyle name="Comma 3 3 2 3 11 4 2" xfId="44615" xr:uid="{421299E6-EAAB-4A2D-BB68-EDF9C84E05B8}"/>
    <cellStyle name="Comma 3 3 2 3 11 4 3" xfId="26361" xr:uid="{6AE7DF6A-FAA5-4ECE-A679-7E3134E6D3BC}"/>
    <cellStyle name="Comma 3 3 2 3 11 5" xfId="4457" xr:uid="{CDADD343-310B-4009-9769-1BA8FD5F8621}"/>
    <cellStyle name="Comma 3 3 2 3 11 5 2" xfId="40965" xr:uid="{32697543-0AF3-4A31-B5E7-AE322A069723}"/>
    <cellStyle name="Comma 3 3 2 3 11 5 3" xfId="22711" xr:uid="{E5425DF9-4891-4442-9462-D3334FDE0157}"/>
    <cellStyle name="Comma 3 3 2 3 11 6" xfId="37315" xr:uid="{8EA7C485-FC87-4D96-879E-F0E7E988775D}"/>
    <cellStyle name="Comma 3 3 2 3 11 7" xfId="19061" xr:uid="{D2290375-B330-4974-90DA-7AFB81213D74}"/>
    <cellStyle name="Comma 3 3 2 3 12" xfId="14677" xr:uid="{7CEC5D50-3BE6-43D7-BA2C-1B7458E94C1A}"/>
    <cellStyle name="Comma 3 3 2 3 12 2" xfId="51185" xr:uid="{EC75749E-6584-44B6-8AEC-8688D67371D8}"/>
    <cellStyle name="Comma 3 3 2 3 12 3" xfId="32931" xr:uid="{A51C68FF-AFB7-4831-A44B-4DE772337BF0}"/>
    <cellStyle name="Comma 3 3 2 3 13" xfId="11027" xr:uid="{0ACE6C79-4DA9-4669-8593-39677DB58403}"/>
    <cellStyle name="Comma 3 3 2 3 13 2" xfId="47535" xr:uid="{DF38F608-DBC1-4E1D-828B-D854B9DA3A37}"/>
    <cellStyle name="Comma 3 3 2 3 13 3" xfId="29281" xr:uid="{C29D8A6A-87BF-4AD2-A4C6-6D91399C787E}"/>
    <cellStyle name="Comma 3 3 2 3 14" xfId="7377" xr:uid="{F7251FB2-4E61-4678-934B-B1A2523631E3}"/>
    <cellStyle name="Comma 3 3 2 3 14 2" xfId="43885" xr:uid="{C8631FD2-BE97-4C57-8452-2BE70BED2557}"/>
    <cellStyle name="Comma 3 3 2 3 14 3" xfId="25631" xr:uid="{65893ABB-4463-4973-ACA1-8AB9116532FF}"/>
    <cellStyle name="Comma 3 3 2 3 15" xfId="3727" xr:uid="{2006501E-5457-4B18-AC54-2374C32DC531}"/>
    <cellStyle name="Comma 3 3 2 3 15 2" xfId="40235" xr:uid="{7DAE0232-19A5-4DA8-BC0F-8DBAE95AE55A}"/>
    <cellStyle name="Comma 3 3 2 3 15 3" xfId="21981" xr:uid="{E089AC18-C841-4A48-881C-994147753EF2}"/>
    <cellStyle name="Comma 3 3 2 3 16" xfId="36585" xr:uid="{E494EECF-8346-4E1C-85D2-2A80AC6C809E}"/>
    <cellStyle name="Comma 3 3 2 3 17" xfId="18331" xr:uid="{489B2F5B-621B-43D8-9793-A83FB2B3C963}"/>
    <cellStyle name="Comma 3 3 2 3 2" xfId="701" xr:uid="{672563B6-0E4B-4628-94FD-61FAE2FD20C2}"/>
    <cellStyle name="Comma 3 3 2 3 2 10" xfId="37209" xr:uid="{83149D6D-A26B-4C30-972A-C162AC349F26}"/>
    <cellStyle name="Comma 3 3 2 3 2 11" xfId="18955" xr:uid="{6A375C9E-8264-471F-934E-EE3B1FB939B1}"/>
    <cellStyle name="Comma 3 3 2 3 2 2" xfId="3621" xr:uid="{F21CD468-9EB4-4BBE-8E26-DE301261A969}"/>
    <cellStyle name="Comma 3 3 2 3 2 2 2" xfId="18221" xr:uid="{20AAA6C1-575A-4251-A952-35B87E758EE5}"/>
    <cellStyle name="Comma 3 3 2 3 2 2 2 2" xfId="54729" xr:uid="{E4AB5925-6AE6-4F70-B537-432E1ABFF96E}"/>
    <cellStyle name="Comma 3 3 2 3 2 2 2 3" xfId="36475" xr:uid="{AFDDDA24-ADEF-4809-B959-FB7A7BB3BEC3}"/>
    <cellStyle name="Comma 3 3 2 3 2 2 3" xfId="14571" xr:uid="{300964A8-E2B3-4AA0-9897-67F752220A58}"/>
    <cellStyle name="Comma 3 3 2 3 2 2 3 2" xfId="51079" xr:uid="{2B573759-BA19-49E5-90B3-47C031D8C4E7}"/>
    <cellStyle name="Comma 3 3 2 3 2 2 3 3" xfId="32825" xr:uid="{6D3EF551-3EE3-41B7-93D5-DB1AFC102071}"/>
    <cellStyle name="Comma 3 3 2 3 2 2 4" xfId="10921" xr:uid="{C299E061-3BDD-4130-B7D8-1C919B89EFE3}"/>
    <cellStyle name="Comma 3 3 2 3 2 2 4 2" xfId="47429" xr:uid="{AFDCBC71-B1C6-491B-90D8-56618FC1480A}"/>
    <cellStyle name="Comma 3 3 2 3 2 2 4 3" xfId="29175" xr:uid="{BCFC9FB3-DF13-4A9B-898B-4A2631461D86}"/>
    <cellStyle name="Comma 3 3 2 3 2 2 5" xfId="7271" xr:uid="{63D8C155-8CA2-47D2-9589-443B7E4CFABD}"/>
    <cellStyle name="Comma 3 3 2 3 2 2 5 2" xfId="43779" xr:uid="{3B03BF2B-56EC-4CEE-A6C8-0DB24CF4469D}"/>
    <cellStyle name="Comma 3 3 2 3 2 2 5 3" xfId="25525" xr:uid="{E8650F96-17A1-47EB-AE3C-57E2E3DDE7A5}"/>
    <cellStyle name="Comma 3 3 2 3 2 2 6" xfId="40129" xr:uid="{8CF59C0F-B465-420E-BB33-E45698B1BF71}"/>
    <cellStyle name="Comma 3 3 2 3 2 2 7" xfId="21875" xr:uid="{15D02D91-D4FE-4D3B-83FD-C918A505CA47}"/>
    <cellStyle name="Comma 3 3 2 3 2 3" xfId="2891" xr:uid="{57133D5C-11DA-4064-96A7-CE7101B0F91C}"/>
    <cellStyle name="Comma 3 3 2 3 2 3 2" xfId="17491" xr:uid="{D229F071-7D43-4158-A582-D44E3AA156A3}"/>
    <cellStyle name="Comma 3 3 2 3 2 3 2 2" xfId="53999" xr:uid="{73B23FF7-F7F3-4CB8-9029-277067F1884A}"/>
    <cellStyle name="Comma 3 3 2 3 2 3 2 3" xfId="35745" xr:uid="{A16CFD4E-B04F-4E21-8330-3B7BB8996497}"/>
    <cellStyle name="Comma 3 3 2 3 2 3 3" xfId="13841" xr:uid="{46387AF8-A81B-44CD-994E-44727C7AE455}"/>
    <cellStyle name="Comma 3 3 2 3 2 3 3 2" xfId="50349" xr:uid="{B8E6D063-D2D6-480D-8B66-8BE44021BB78}"/>
    <cellStyle name="Comma 3 3 2 3 2 3 3 3" xfId="32095" xr:uid="{4103452C-D0E7-47F6-B405-E61F853946C5}"/>
    <cellStyle name="Comma 3 3 2 3 2 3 4" xfId="10191" xr:uid="{A71D38D9-0DDB-435C-8248-93DB23378429}"/>
    <cellStyle name="Comma 3 3 2 3 2 3 4 2" xfId="46699" xr:uid="{254CD656-E15C-4546-A128-7D7EDF16BC10}"/>
    <cellStyle name="Comma 3 3 2 3 2 3 4 3" xfId="28445" xr:uid="{328C4624-09D7-468C-9640-BF2202812B0F}"/>
    <cellStyle name="Comma 3 3 2 3 2 3 5" xfId="6541" xr:uid="{6797F6AE-D864-4B1B-8A40-85D498B771E6}"/>
    <cellStyle name="Comma 3 3 2 3 2 3 5 2" xfId="43049" xr:uid="{E8A01A4E-5053-4F3C-A128-D3E334568EB7}"/>
    <cellStyle name="Comma 3 3 2 3 2 3 5 3" xfId="24795" xr:uid="{C5FBC065-28CD-40D9-916B-F5286EA98CD9}"/>
    <cellStyle name="Comma 3 3 2 3 2 3 6" xfId="39399" xr:uid="{985C9BF1-7107-4686-BCF4-ED99DB4580E3}"/>
    <cellStyle name="Comma 3 3 2 3 2 3 7" xfId="21145" xr:uid="{F6941CB5-8901-42E3-989D-123B91A467F5}"/>
    <cellStyle name="Comma 3 3 2 3 2 4" xfId="2161" xr:uid="{1096ABC2-3316-4D8A-BDA2-69F4B72D49B3}"/>
    <cellStyle name="Comma 3 3 2 3 2 4 2" xfId="16761" xr:uid="{AEE13A83-BB27-4FD0-9638-557C28AEF3B7}"/>
    <cellStyle name="Comma 3 3 2 3 2 4 2 2" xfId="53269" xr:uid="{985F4BAB-FC37-4338-A2A1-141831DA2DFC}"/>
    <cellStyle name="Comma 3 3 2 3 2 4 2 3" xfId="35015" xr:uid="{3D0E5885-FD99-4329-8D61-54695CD2E353}"/>
    <cellStyle name="Comma 3 3 2 3 2 4 3" xfId="13111" xr:uid="{8F5E09CF-D023-4002-AF6B-4B21E9BD878B}"/>
    <cellStyle name="Comma 3 3 2 3 2 4 3 2" xfId="49619" xr:uid="{8357C302-6148-4FA7-96B8-43C1CA53F825}"/>
    <cellStyle name="Comma 3 3 2 3 2 4 3 3" xfId="31365" xr:uid="{0235D4B1-E6B3-474E-84D4-BC3ABCCCBB2B}"/>
    <cellStyle name="Comma 3 3 2 3 2 4 4" xfId="9461" xr:uid="{B4323E00-D83A-4BE1-A2A7-C67B547FE66D}"/>
    <cellStyle name="Comma 3 3 2 3 2 4 4 2" xfId="45969" xr:uid="{6C27EB05-2B66-4C24-B3D3-E8AB2FD1B029}"/>
    <cellStyle name="Comma 3 3 2 3 2 4 4 3" xfId="27715" xr:uid="{D8B99989-0CFF-493D-9877-F8E94012E68B}"/>
    <cellStyle name="Comma 3 3 2 3 2 4 5" xfId="5811" xr:uid="{34539C73-1D9A-40D4-8095-D550253C4BD1}"/>
    <cellStyle name="Comma 3 3 2 3 2 4 5 2" xfId="42319" xr:uid="{7FC98F3F-CC2D-4B23-BB5A-B56FF60EE394}"/>
    <cellStyle name="Comma 3 3 2 3 2 4 5 3" xfId="24065" xr:uid="{CC2AF797-6A76-40D7-8213-DB6BA425D497}"/>
    <cellStyle name="Comma 3 3 2 3 2 4 6" xfId="38669" xr:uid="{26D38FFF-DAB9-40D4-A352-EF95A4E57D17}"/>
    <cellStyle name="Comma 3 3 2 3 2 4 7" xfId="20415" xr:uid="{2F3BFB70-5A37-4FEC-BEE5-AD1F97BF57ED}"/>
    <cellStyle name="Comma 3 3 2 3 2 5" xfId="1431" xr:uid="{E8A6955C-4A13-4ABF-8668-0CAAD291FBD7}"/>
    <cellStyle name="Comma 3 3 2 3 2 5 2" xfId="16031" xr:uid="{CBC32365-9602-4FD7-B04A-BC65E4130C3A}"/>
    <cellStyle name="Comma 3 3 2 3 2 5 2 2" xfId="52539" xr:uid="{9E326944-48F8-4497-8166-93A5A264F3CA}"/>
    <cellStyle name="Comma 3 3 2 3 2 5 2 3" xfId="34285" xr:uid="{5A809826-A1C1-4BAC-814A-A0CD298862B9}"/>
    <cellStyle name="Comma 3 3 2 3 2 5 3" xfId="12381" xr:uid="{6363E448-A145-4BEB-B488-53851F18008F}"/>
    <cellStyle name="Comma 3 3 2 3 2 5 3 2" xfId="48889" xr:uid="{F73A90C7-1FBA-4E96-81A8-BA23A03465F9}"/>
    <cellStyle name="Comma 3 3 2 3 2 5 3 3" xfId="30635" xr:uid="{60381FAD-C5C4-43B6-9CD0-3BF1F63589DD}"/>
    <cellStyle name="Comma 3 3 2 3 2 5 4" xfId="8731" xr:uid="{A9C867A6-4D01-4481-8C30-614BF06EB629}"/>
    <cellStyle name="Comma 3 3 2 3 2 5 4 2" xfId="45239" xr:uid="{549DA298-2BF3-485F-8E84-6CD337D7B016}"/>
    <cellStyle name="Comma 3 3 2 3 2 5 4 3" xfId="26985" xr:uid="{3A284BFF-6503-42A0-BD6F-63271E3A6498}"/>
    <cellStyle name="Comma 3 3 2 3 2 5 5" xfId="5081" xr:uid="{B1C6EC02-BBEE-42A6-90A4-8678CB7A8055}"/>
    <cellStyle name="Comma 3 3 2 3 2 5 5 2" xfId="41589" xr:uid="{6AE277EC-F848-4480-B25D-3BBA81AFC8F5}"/>
    <cellStyle name="Comma 3 3 2 3 2 5 5 3" xfId="23335" xr:uid="{DF9437E2-6E30-447F-B60D-F3FF37D54E89}"/>
    <cellStyle name="Comma 3 3 2 3 2 5 6" xfId="37939" xr:uid="{CC1187DC-0F2C-401B-89F4-9BBDE338FEB1}"/>
    <cellStyle name="Comma 3 3 2 3 2 5 7" xfId="19685" xr:uid="{5D20FC94-DBBA-4261-86DA-97C11A9D2956}"/>
    <cellStyle name="Comma 3 3 2 3 2 6" xfId="15301" xr:uid="{72AE803C-4697-4D6A-B882-990C25CA6AF6}"/>
    <cellStyle name="Comma 3 3 2 3 2 6 2" xfId="51809" xr:uid="{748029CA-0E06-4342-A793-689FCBB688BB}"/>
    <cellStyle name="Comma 3 3 2 3 2 6 3" xfId="33555" xr:uid="{951A1542-EE5E-4F69-A464-81705EF3102C}"/>
    <cellStyle name="Comma 3 3 2 3 2 7" xfId="11651" xr:uid="{21B9FAB0-E40D-4B42-88FF-8566B5EDCF4C}"/>
    <cellStyle name="Comma 3 3 2 3 2 7 2" xfId="48159" xr:uid="{18118962-81C0-42DD-BE0E-A05F13DDEFAA}"/>
    <cellStyle name="Comma 3 3 2 3 2 7 3" xfId="29905" xr:uid="{5CC033D9-C157-4D68-97B4-9F6FE59CCC08}"/>
    <cellStyle name="Comma 3 3 2 3 2 8" xfId="8001" xr:uid="{2DE77D2A-0D7E-4439-A775-FA93C5CBF1AB}"/>
    <cellStyle name="Comma 3 3 2 3 2 8 2" xfId="44509" xr:uid="{838BB4D5-607B-4A1F-912E-C7B026B0D023}"/>
    <cellStyle name="Comma 3 3 2 3 2 8 3" xfId="26255" xr:uid="{7FDB0765-BBEA-4AAD-A0D5-2195BDB4885A}"/>
    <cellStyle name="Comma 3 3 2 3 2 9" xfId="4351" xr:uid="{35430D58-952D-4ABC-BBC3-728DE26F661E}"/>
    <cellStyle name="Comma 3 3 2 3 2 9 2" xfId="40859" xr:uid="{C123B926-FD1F-4207-97B9-79B59C4B6D95}"/>
    <cellStyle name="Comma 3 3 2 3 2 9 3" xfId="22605" xr:uid="{3D159D13-BA50-4967-B4B6-CF8632B442E9}"/>
    <cellStyle name="Comma 3 3 2 3 3" xfId="597" xr:uid="{AF95A77F-6C89-4A1B-8EBC-0E7F54841C99}"/>
    <cellStyle name="Comma 3 3 2 3 3 10" xfId="37105" xr:uid="{806FF6A8-4120-48D7-9CFA-64CA54DDB199}"/>
    <cellStyle name="Comma 3 3 2 3 3 11" xfId="18851" xr:uid="{3CBCF078-6170-44C5-B69B-885A9C40B13B}"/>
    <cellStyle name="Comma 3 3 2 3 3 2" xfId="3517" xr:uid="{73A9A052-E70F-4168-9DFB-FB9D698CB24B}"/>
    <cellStyle name="Comma 3 3 2 3 3 2 2" xfId="18117" xr:uid="{8955CA76-2062-44A6-981B-EAAC44CAD5EC}"/>
    <cellStyle name="Comma 3 3 2 3 3 2 2 2" xfId="54625" xr:uid="{95E70C96-5966-48BD-91AC-1DEE7BDBE5D2}"/>
    <cellStyle name="Comma 3 3 2 3 3 2 2 3" xfId="36371" xr:uid="{7F4E8282-DD16-4698-97B7-CA2A525343B9}"/>
    <cellStyle name="Comma 3 3 2 3 3 2 3" xfId="14467" xr:uid="{0FD5386D-ADD2-4195-9FEE-791FCD06D61F}"/>
    <cellStyle name="Comma 3 3 2 3 3 2 3 2" xfId="50975" xr:uid="{8BBC6578-C008-41E7-8021-37760966431A}"/>
    <cellStyle name="Comma 3 3 2 3 3 2 3 3" xfId="32721" xr:uid="{C5BCE1CB-3B0A-4D3B-9D49-6D12D1C83C50}"/>
    <cellStyle name="Comma 3 3 2 3 3 2 4" xfId="10817" xr:uid="{FE240EEC-668F-4B4C-878D-521050A7BE55}"/>
    <cellStyle name="Comma 3 3 2 3 3 2 4 2" xfId="47325" xr:uid="{311E2CB7-BF97-4DCA-A5E5-05A9E7F6C145}"/>
    <cellStyle name="Comma 3 3 2 3 3 2 4 3" xfId="29071" xr:uid="{3E8D6939-927F-4034-82C2-39D7DA7AD454}"/>
    <cellStyle name="Comma 3 3 2 3 3 2 5" xfId="7167" xr:uid="{89CB786B-7E2A-4E57-81B8-D5567C2A31E6}"/>
    <cellStyle name="Comma 3 3 2 3 3 2 5 2" xfId="43675" xr:uid="{C08F3C57-7BAD-4B0E-93E1-C26AA56EE4D6}"/>
    <cellStyle name="Comma 3 3 2 3 3 2 5 3" xfId="25421" xr:uid="{0EA944D0-BF02-49D1-B1E5-8CA2C566714E}"/>
    <cellStyle name="Comma 3 3 2 3 3 2 6" xfId="40025" xr:uid="{D454AD17-C501-4E7B-BACF-9342B96EC72E}"/>
    <cellStyle name="Comma 3 3 2 3 3 2 7" xfId="21771" xr:uid="{E7B7D5E7-1B81-4266-8766-9E7323BAF1B8}"/>
    <cellStyle name="Comma 3 3 2 3 3 3" xfId="2787" xr:uid="{9B334C9E-3CCF-4A4A-80AA-BC95DC08C19B}"/>
    <cellStyle name="Comma 3 3 2 3 3 3 2" xfId="17387" xr:uid="{6ABA04E7-4B13-4545-9E35-335D1C80A608}"/>
    <cellStyle name="Comma 3 3 2 3 3 3 2 2" xfId="53895" xr:uid="{B048CFE5-FE4C-4D26-A253-0C6578468A73}"/>
    <cellStyle name="Comma 3 3 2 3 3 3 2 3" xfId="35641" xr:uid="{F3516B50-8A8C-4E25-9560-CA0B90804A13}"/>
    <cellStyle name="Comma 3 3 2 3 3 3 3" xfId="13737" xr:uid="{BB65D4E7-EA81-42C0-9D18-E0AAC77D84D3}"/>
    <cellStyle name="Comma 3 3 2 3 3 3 3 2" xfId="50245" xr:uid="{AB9BA269-3947-433D-9691-28A107A42414}"/>
    <cellStyle name="Comma 3 3 2 3 3 3 3 3" xfId="31991" xr:uid="{396C26BF-9BE2-487D-AB29-C2E59992C9BD}"/>
    <cellStyle name="Comma 3 3 2 3 3 3 4" xfId="10087" xr:uid="{99849765-48C1-4C57-8DE6-E39212481325}"/>
    <cellStyle name="Comma 3 3 2 3 3 3 4 2" xfId="46595" xr:uid="{C240EF10-59BE-4460-9308-EF6DCD80080E}"/>
    <cellStyle name="Comma 3 3 2 3 3 3 4 3" xfId="28341" xr:uid="{186024A1-1671-440C-9846-CF1C2F43CD26}"/>
    <cellStyle name="Comma 3 3 2 3 3 3 5" xfId="6437" xr:uid="{FB71A619-1341-42D6-9671-3BA71D0FAAA4}"/>
    <cellStyle name="Comma 3 3 2 3 3 3 5 2" xfId="42945" xr:uid="{CD80EE81-AAE7-4FD5-88E4-66774D6CCA55}"/>
    <cellStyle name="Comma 3 3 2 3 3 3 5 3" xfId="24691" xr:uid="{D7848AE8-3A94-4C6D-AA8C-AB6AA4A7D650}"/>
    <cellStyle name="Comma 3 3 2 3 3 3 6" xfId="39295" xr:uid="{52577792-F150-45A7-80D0-A3936466849F}"/>
    <cellStyle name="Comma 3 3 2 3 3 3 7" xfId="21041" xr:uid="{C40CE3F3-568C-438D-9F49-24B907E7F475}"/>
    <cellStyle name="Comma 3 3 2 3 3 4" xfId="2057" xr:uid="{B208242E-F230-47A2-8634-850BA14C8F68}"/>
    <cellStyle name="Comma 3 3 2 3 3 4 2" xfId="16657" xr:uid="{8DEF287E-D2B8-4760-A485-6467C10F3258}"/>
    <cellStyle name="Comma 3 3 2 3 3 4 2 2" xfId="53165" xr:uid="{84A2B1D4-731E-4B52-B465-CC5F72C100EA}"/>
    <cellStyle name="Comma 3 3 2 3 3 4 2 3" xfId="34911" xr:uid="{63167810-1D1A-4956-B48C-9924511BD8C2}"/>
    <cellStyle name="Comma 3 3 2 3 3 4 3" xfId="13007" xr:uid="{DC605D53-D21A-4247-9205-F96D297986A2}"/>
    <cellStyle name="Comma 3 3 2 3 3 4 3 2" xfId="49515" xr:uid="{2FD2F509-4B2B-4CB0-96C1-78D12AA9D6D3}"/>
    <cellStyle name="Comma 3 3 2 3 3 4 3 3" xfId="31261" xr:uid="{54714D46-F491-4F75-8860-63EBCA5FF41E}"/>
    <cellStyle name="Comma 3 3 2 3 3 4 4" xfId="9357" xr:uid="{AFEBAD7B-DEE2-4E90-9B5E-524D23040059}"/>
    <cellStyle name="Comma 3 3 2 3 3 4 4 2" xfId="45865" xr:uid="{CBCBD998-E6E8-4216-AD68-D517F1614B07}"/>
    <cellStyle name="Comma 3 3 2 3 3 4 4 3" xfId="27611" xr:uid="{EC1EC83B-F77A-4632-AE86-6ABF2CAC21FC}"/>
    <cellStyle name="Comma 3 3 2 3 3 4 5" xfId="5707" xr:uid="{27176743-4C6F-4746-9059-DBE8379A4C38}"/>
    <cellStyle name="Comma 3 3 2 3 3 4 5 2" xfId="42215" xr:uid="{9016BC1F-D52F-486A-8DD0-1AEE59ECE9BD}"/>
    <cellStyle name="Comma 3 3 2 3 3 4 5 3" xfId="23961" xr:uid="{93DAF97D-59BA-4E76-97BD-254660A49B02}"/>
    <cellStyle name="Comma 3 3 2 3 3 4 6" xfId="38565" xr:uid="{9BF45C98-1B46-4969-ADAD-A7AF1A819AAB}"/>
    <cellStyle name="Comma 3 3 2 3 3 4 7" xfId="20311" xr:uid="{60CADB96-7778-40F4-B45E-57365CA4A7BF}"/>
    <cellStyle name="Comma 3 3 2 3 3 5" xfId="1327" xr:uid="{53F54527-FB3F-4F5E-91D3-90F7AABDA2B7}"/>
    <cellStyle name="Comma 3 3 2 3 3 5 2" xfId="15927" xr:uid="{5D2D40F4-AAEE-4245-83BD-D358F3558BCC}"/>
    <cellStyle name="Comma 3 3 2 3 3 5 2 2" xfId="52435" xr:uid="{CFB5A0B1-D62D-4993-821B-E22DE2C3265F}"/>
    <cellStyle name="Comma 3 3 2 3 3 5 2 3" xfId="34181" xr:uid="{6700FC38-AF39-429A-82BE-7B2F31604265}"/>
    <cellStyle name="Comma 3 3 2 3 3 5 3" xfId="12277" xr:uid="{53B8CA1B-BD74-4F24-B5B9-FCD5D155AF46}"/>
    <cellStyle name="Comma 3 3 2 3 3 5 3 2" xfId="48785" xr:uid="{484EFCF0-00DF-4507-A800-F39F1157C697}"/>
    <cellStyle name="Comma 3 3 2 3 3 5 3 3" xfId="30531" xr:uid="{12FC960E-6A74-45C0-94AB-D81280EB4FDC}"/>
    <cellStyle name="Comma 3 3 2 3 3 5 4" xfId="8627" xr:uid="{1B1465AE-F7E3-4835-9588-CD5FA932C8FB}"/>
    <cellStyle name="Comma 3 3 2 3 3 5 4 2" xfId="45135" xr:uid="{0CAE766D-3592-4040-996F-1124ABDEC5C4}"/>
    <cellStyle name="Comma 3 3 2 3 3 5 4 3" xfId="26881" xr:uid="{F14391F4-7A42-45D0-9B0B-680563286FF6}"/>
    <cellStyle name="Comma 3 3 2 3 3 5 5" xfId="4977" xr:uid="{9FD9CC4B-BA53-41AC-91A6-AAC84762E0E6}"/>
    <cellStyle name="Comma 3 3 2 3 3 5 5 2" xfId="41485" xr:uid="{D1AC6916-AEF1-48F8-8D62-76D94E31D5F8}"/>
    <cellStyle name="Comma 3 3 2 3 3 5 5 3" xfId="23231" xr:uid="{831CFAF5-E2D0-46AF-BC89-32A4D539C4D3}"/>
    <cellStyle name="Comma 3 3 2 3 3 5 6" xfId="37835" xr:uid="{56BEA964-35EE-4CC2-9735-D48C1E413713}"/>
    <cellStyle name="Comma 3 3 2 3 3 5 7" xfId="19581" xr:uid="{DC0C8564-B4DF-4FF7-BE66-7274ED686C41}"/>
    <cellStyle name="Comma 3 3 2 3 3 6" xfId="15197" xr:uid="{60E73A44-D141-4A2B-B103-9C24998AD5FC}"/>
    <cellStyle name="Comma 3 3 2 3 3 6 2" xfId="51705" xr:uid="{25F35FD7-3510-4E01-8BBC-CA360F724201}"/>
    <cellStyle name="Comma 3 3 2 3 3 6 3" xfId="33451" xr:uid="{DEA7DDE0-1ACA-46CD-9796-22073A7A938D}"/>
    <cellStyle name="Comma 3 3 2 3 3 7" xfId="11547" xr:uid="{E1A401B0-7409-4121-B0B6-7B6688C9EB5F}"/>
    <cellStyle name="Comma 3 3 2 3 3 7 2" xfId="48055" xr:uid="{5BD87621-EE24-4BE9-967B-2232901B0C49}"/>
    <cellStyle name="Comma 3 3 2 3 3 7 3" xfId="29801" xr:uid="{DF4458D2-3E31-416A-A9F5-9FAE768DDA79}"/>
    <cellStyle name="Comma 3 3 2 3 3 8" xfId="7897" xr:uid="{DEF9D99A-13F0-446D-93FB-25714D6295B2}"/>
    <cellStyle name="Comma 3 3 2 3 3 8 2" xfId="44405" xr:uid="{48D84950-EEB0-4C0A-B31E-64536595F1DA}"/>
    <cellStyle name="Comma 3 3 2 3 3 8 3" xfId="26151" xr:uid="{59B696FE-16FA-487A-82C2-9DFDF5A89A9C}"/>
    <cellStyle name="Comma 3 3 2 3 3 9" xfId="4247" xr:uid="{38FDE22E-60EC-4673-97EC-A1F1752A375B}"/>
    <cellStyle name="Comma 3 3 2 3 3 9 2" xfId="40755" xr:uid="{93D5394E-13E0-4162-82DC-5E413551490C}"/>
    <cellStyle name="Comma 3 3 2 3 3 9 3" xfId="22501" xr:uid="{97DD191F-C720-486B-8836-B673041DA4B1}"/>
    <cellStyle name="Comma 3 3 2 3 4" xfId="493" xr:uid="{BF01E939-F646-45D5-B8DF-159781B1AA7A}"/>
    <cellStyle name="Comma 3 3 2 3 4 10" xfId="37001" xr:uid="{17737CF9-E022-45B0-AB77-C194387D167A}"/>
    <cellStyle name="Comma 3 3 2 3 4 11" xfId="18747" xr:uid="{04212EAD-700B-4265-9DAB-E1977C8DA207}"/>
    <cellStyle name="Comma 3 3 2 3 4 2" xfId="3413" xr:uid="{5FD3E767-1E0A-4E97-B580-CBA77E789997}"/>
    <cellStyle name="Comma 3 3 2 3 4 2 2" xfId="18013" xr:uid="{C763A5F2-FD97-491F-A710-53AF267CBCAF}"/>
    <cellStyle name="Comma 3 3 2 3 4 2 2 2" xfId="54521" xr:uid="{52AC4EA3-A582-492D-8E0D-7232624A5765}"/>
    <cellStyle name="Comma 3 3 2 3 4 2 2 3" xfId="36267" xr:uid="{7B58ACBA-E960-44A6-A35D-7B9DE61028B3}"/>
    <cellStyle name="Comma 3 3 2 3 4 2 3" xfId="14363" xr:uid="{C72B6642-26DD-4A79-8D59-A56D6C978D2F}"/>
    <cellStyle name="Comma 3 3 2 3 4 2 3 2" xfId="50871" xr:uid="{C31A912E-7167-4594-B2A2-90B8046B653F}"/>
    <cellStyle name="Comma 3 3 2 3 4 2 3 3" xfId="32617" xr:uid="{25283CED-8F90-4CDC-A618-120A7365341F}"/>
    <cellStyle name="Comma 3 3 2 3 4 2 4" xfId="10713" xr:uid="{093B6FA4-988C-46E0-ACE5-476E3D4A857E}"/>
    <cellStyle name="Comma 3 3 2 3 4 2 4 2" xfId="47221" xr:uid="{64FC811A-D561-4B7C-BFF3-DC1CA67FF58B}"/>
    <cellStyle name="Comma 3 3 2 3 4 2 4 3" xfId="28967" xr:uid="{1D0E27B1-9F9B-42A4-969F-430CF0689F0F}"/>
    <cellStyle name="Comma 3 3 2 3 4 2 5" xfId="7063" xr:uid="{99D00B7F-A745-489F-8369-0D8FAF75D10A}"/>
    <cellStyle name="Comma 3 3 2 3 4 2 5 2" xfId="43571" xr:uid="{7B9F628C-5B8B-4FDA-9C9B-9C4C2A960E08}"/>
    <cellStyle name="Comma 3 3 2 3 4 2 5 3" xfId="25317" xr:uid="{C2E19382-6F45-4448-9ED7-3A9F2DF494C6}"/>
    <cellStyle name="Comma 3 3 2 3 4 2 6" xfId="39921" xr:uid="{7EB1CDA3-3A6A-448D-AA30-95EBED45B1E7}"/>
    <cellStyle name="Comma 3 3 2 3 4 2 7" xfId="21667" xr:uid="{27D1F04C-5322-4059-B3A2-870EBE81B6FC}"/>
    <cellStyle name="Comma 3 3 2 3 4 3" xfId="2683" xr:uid="{542A9F4D-7017-4190-8867-7806AEBF578F}"/>
    <cellStyle name="Comma 3 3 2 3 4 3 2" xfId="17283" xr:uid="{DA30A3BE-8B92-43FB-B5AD-9F1A35C2AF97}"/>
    <cellStyle name="Comma 3 3 2 3 4 3 2 2" xfId="53791" xr:uid="{7DE6F22E-96E4-44CF-B0DD-77E65366D9C1}"/>
    <cellStyle name="Comma 3 3 2 3 4 3 2 3" xfId="35537" xr:uid="{E7EC6154-1D0C-4C3D-BE15-C4AF0B9759C5}"/>
    <cellStyle name="Comma 3 3 2 3 4 3 3" xfId="13633" xr:uid="{6E425A49-7B9A-49DB-8480-E0E26FC47B35}"/>
    <cellStyle name="Comma 3 3 2 3 4 3 3 2" xfId="50141" xr:uid="{4605F4E4-33E3-4E78-911F-03DAEB30169C}"/>
    <cellStyle name="Comma 3 3 2 3 4 3 3 3" xfId="31887" xr:uid="{BEA29D34-5750-46D4-B85A-011CFF436999}"/>
    <cellStyle name="Comma 3 3 2 3 4 3 4" xfId="9983" xr:uid="{D48AB0EA-333B-4499-95E3-B1F37CB2D0B2}"/>
    <cellStyle name="Comma 3 3 2 3 4 3 4 2" xfId="46491" xr:uid="{158CFD33-CBD4-4538-A67A-916446857809}"/>
    <cellStyle name="Comma 3 3 2 3 4 3 4 3" xfId="28237" xr:uid="{21AB3A78-1B29-4786-B017-A794BA790FF9}"/>
    <cellStyle name="Comma 3 3 2 3 4 3 5" xfId="6333" xr:uid="{80040CBF-139C-4FB4-8A1A-8F03AF6D5FE0}"/>
    <cellStyle name="Comma 3 3 2 3 4 3 5 2" xfId="42841" xr:uid="{3623EAAA-D8B0-47B5-B567-41C9425A89BA}"/>
    <cellStyle name="Comma 3 3 2 3 4 3 5 3" xfId="24587" xr:uid="{F588B246-A546-4F71-BF53-52AD5BA408DA}"/>
    <cellStyle name="Comma 3 3 2 3 4 3 6" xfId="39191" xr:uid="{96BBD8C3-6EFF-45BA-8192-C0B1C0EE765D}"/>
    <cellStyle name="Comma 3 3 2 3 4 3 7" xfId="20937" xr:uid="{BCCECEAB-743C-42F6-B153-A99F18011C39}"/>
    <cellStyle name="Comma 3 3 2 3 4 4" xfId="1953" xr:uid="{181CF190-8A67-461C-9424-AB12837E9C86}"/>
    <cellStyle name="Comma 3 3 2 3 4 4 2" xfId="16553" xr:uid="{85C0713E-A4D0-44CB-B276-5B8BC0D1AE57}"/>
    <cellStyle name="Comma 3 3 2 3 4 4 2 2" xfId="53061" xr:uid="{2A3AD12A-EE6D-4F63-AABB-0BA08DE471A5}"/>
    <cellStyle name="Comma 3 3 2 3 4 4 2 3" xfId="34807" xr:uid="{0BA87E1B-5417-460E-8903-3D7EDFAF9C2C}"/>
    <cellStyle name="Comma 3 3 2 3 4 4 3" xfId="12903" xr:uid="{4478026A-F57E-4C78-963F-ABA67111C7FF}"/>
    <cellStyle name="Comma 3 3 2 3 4 4 3 2" xfId="49411" xr:uid="{9FF7BBDA-1C4E-4052-9FCA-E5FF4AF75042}"/>
    <cellStyle name="Comma 3 3 2 3 4 4 3 3" xfId="31157" xr:uid="{D1C7B5D8-79EA-4C82-AF21-BBEC929E3DF7}"/>
    <cellStyle name="Comma 3 3 2 3 4 4 4" xfId="9253" xr:uid="{A517D196-151E-484D-8B22-A7B64438D08F}"/>
    <cellStyle name="Comma 3 3 2 3 4 4 4 2" xfId="45761" xr:uid="{09595715-2467-4637-9BD9-140BD53181DE}"/>
    <cellStyle name="Comma 3 3 2 3 4 4 4 3" xfId="27507" xr:uid="{F8DC8204-569F-4E0A-9467-C8FAD101A20D}"/>
    <cellStyle name="Comma 3 3 2 3 4 4 5" xfId="5603" xr:uid="{3B4CA708-E287-4F2E-B202-FC35724EF05C}"/>
    <cellStyle name="Comma 3 3 2 3 4 4 5 2" xfId="42111" xr:uid="{268E22F7-FF29-4327-99D9-6EBBAE5EA2BF}"/>
    <cellStyle name="Comma 3 3 2 3 4 4 5 3" xfId="23857" xr:uid="{251E573C-80BF-440E-ADF6-76892DC5C3F7}"/>
    <cellStyle name="Comma 3 3 2 3 4 4 6" xfId="38461" xr:uid="{10567868-E242-4531-A1EF-AC2CDECBB4ED}"/>
    <cellStyle name="Comma 3 3 2 3 4 4 7" xfId="20207" xr:uid="{373AA21A-2B89-4336-9882-22CA41A83289}"/>
    <cellStyle name="Comma 3 3 2 3 4 5" xfId="1223" xr:uid="{BD81BAB9-F115-4375-993B-CEE19A48C4ED}"/>
    <cellStyle name="Comma 3 3 2 3 4 5 2" xfId="15823" xr:uid="{B53739F7-9326-4739-BD7A-80EFAE55C1A8}"/>
    <cellStyle name="Comma 3 3 2 3 4 5 2 2" xfId="52331" xr:uid="{E3B9420F-DD70-4B9D-AE9B-F87188E12391}"/>
    <cellStyle name="Comma 3 3 2 3 4 5 2 3" xfId="34077" xr:uid="{86576FDC-C5A0-4143-90E6-B1FD7687BC52}"/>
    <cellStyle name="Comma 3 3 2 3 4 5 3" xfId="12173" xr:uid="{960B6ED5-3CFC-496B-8770-F216E4488758}"/>
    <cellStyle name="Comma 3 3 2 3 4 5 3 2" xfId="48681" xr:uid="{777D13E3-F738-4D49-851E-019634251739}"/>
    <cellStyle name="Comma 3 3 2 3 4 5 3 3" xfId="30427" xr:uid="{294D7E67-B3D4-4F53-85DD-A0977EB763DA}"/>
    <cellStyle name="Comma 3 3 2 3 4 5 4" xfId="8523" xr:uid="{D9503E3C-E4A3-482F-A911-769A4ECF7F90}"/>
    <cellStyle name="Comma 3 3 2 3 4 5 4 2" xfId="45031" xr:uid="{80F189D3-49B0-421D-80BA-151A3FEE05B9}"/>
    <cellStyle name="Comma 3 3 2 3 4 5 4 3" xfId="26777" xr:uid="{97BB885B-4557-4613-B169-807AA52677F3}"/>
    <cellStyle name="Comma 3 3 2 3 4 5 5" xfId="4873" xr:uid="{A8C5725E-7101-4A10-8D02-E5573D39CBDF}"/>
    <cellStyle name="Comma 3 3 2 3 4 5 5 2" xfId="41381" xr:uid="{8B9250AE-B1F8-43D6-A5C7-51B5A9A8BE74}"/>
    <cellStyle name="Comma 3 3 2 3 4 5 5 3" xfId="23127" xr:uid="{DD4402D4-A451-4993-8D50-388C0356910E}"/>
    <cellStyle name="Comma 3 3 2 3 4 5 6" xfId="37731" xr:uid="{3A63835A-570C-40FD-9306-D543A72437DB}"/>
    <cellStyle name="Comma 3 3 2 3 4 5 7" xfId="19477" xr:uid="{3730D6DF-4B4B-464C-AFA4-4254C02E690F}"/>
    <cellStyle name="Comma 3 3 2 3 4 6" xfId="15093" xr:uid="{526F55D5-C657-4318-93C2-9596D6D5E0E2}"/>
    <cellStyle name="Comma 3 3 2 3 4 6 2" xfId="51601" xr:uid="{5E1C450D-E07A-489B-A5E8-1F79A72A226A}"/>
    <cellStyle name="Comma 3 3 2 3 4 6 3" xfId="33347" xr:uid="{1F5526C9-2A1A-48D2-A575-284BA1043A10}"/>
    <cellStyle name="Comma 3 3 2 3 4 7" xfId="11443" xr:uid="{F9C32175-B642-4218-9A7F-260A08BA4EF4}"/>
    <cellStyle name="Comma 3 3 2 3 4 7 2" xfId="47951" xr:uid="{14E2A563-A994-40CF-B582-E3CAF4475AD3}"/>
    <cellStyle name="Comma 3 3 2 3 4 7 3" xfId="29697" xr:uid="{B1865831-45C6-45D2-A37A-05B7B1F3A3F5}"/>
    <cellStyle name="Comma 3 3 2 3 4 8" xfId="7793" xr:uid="{71539923-4935-46C2-853D-00EF94298E17}"/>
    <cellStyle name="Comma 3 3 2 3 4 8 2" xfId="44301" xr:uid="{554451CB-8580-4171-A2E9-58C8F45A18E5}"/>
    <cellStyle name="Comma 3 3 2 3 4 8 3" xfId="26047" xr:uid="{B760C68D-FC97-4EEE-A7A1-564062F07B6C}"/>
    <cellStyle name="Comma 3 3 2 3 4 9" xfId="4143" xr:uid="{24423761-C5E7-4E01-B8D8-411B71244932}"/>
    <cellStyle name="Comma 3 3 2 3 4 9 2" xfId="40651" xr:uid="{A7311019-E7C2-4596-ADC6-A0CB339B11BF}"/>
    <cellStyle name="Comma 3 3 2 3 4 9 3" xfId="22397" xr:uid="{C9476DE0-F100-407A-8DBC-A4697050EDF0}"/>
    <cellStyle name="Comma 3 3 2 3 5" xfId="389" xr:uid="{A9A64415-9374-4EF0-85C3-A465F3657C28}"/>
    <cellStyle name="Comma 3 3 2 3 5 10" xfId="36897" xr:uid="{DCAF24CF-40BC-44FD-B95F-E5C70734DB98}"/>
    <cellStyle name="Comma 3 3 2 3 5 11" xfId="18643" xr:uid="{4A246F4D-C2EB-49D0-8F5D-DDD845F40400}"/>
    <cellStyle name="Comma 3 3 2 3 5 2" xfId="3309" xr:uid="{51A258CE-1908-4AD2-A0C2-7D1016FBF639}"/>
    <cellStyle name="Comma 3 3 2 3 5 2 2" xfId="17909" xr:uid="{C8176E77-F868-4E6C-BA85-7C9116AD171D}"/>
    <cellStyle name="Comma 3 3 2 3 5 2 2 2" xfId="54417" xr:uid="{1BDE80FC-1FAE-44F1-80CA-737F426F418C}"/>
    <cellStyle name="Comma 3 3 2 3 5 2 2 3" xfId="36163" xr:uid="{BE122D3F-5A3D-46D8-A89D-5E037CE75596}"/>
    <cellStyle name="Comma 3 3 2 3 5 2 3" xfId="14259" xr:uid="{76B055BB-A4CF-4C44-A1D1-B4D47A2405C3}"/>
    <cellStyle name="Comma 3 3 2 3 5 2 3 2" xfId="50767" xr:uid="{0CE69BBA-C1A9-4529-B401-5A99DBA0686E}"/>
    <cellStyle name="Comma 3 3 2 3 5 2 3 3" xfId="32513" xr:uid="{8159BB52-FA1C-48F5-957F-B8315AD26542}"/>
    <cellStyle name="Comma 3 3 2 3 5 2 4" xfId="10609" xr:uid="{994F9EB7-A373-4894-9398-7D7CF5EAC5BF}"/>
    <cellStyle name="Comma 3 3 2 3 5 2 4 2" xfId="47117" xr:uid="{FD3FA325-B2EE-4E20-9FFE-798CCBBC8014}"/>
    <cellStyle name="Comma 3 3 2 3 5 2 4 3" xfId="28863" xr:uid="{BA5988AE-BDBE-436B-A99D-53B4CD66DFF9}"/>
    <cellStyle name="Comma 3 3 2 3 5 2 5" xfId="6959" xr:uid="{D4774C9B-39D9-464A-80DE-9D32A7D24813}"/>
    <cellStyle name="Comma 3 3 2 3 5 2 5 2" xfId="43467" xr:uid="{2336E43B-1F8E-466F-8B13-1655D02EF735}"/>
    <cellStyle name="Comma 3 3 2 3 5 2 5 3" xfId="25213" xr:uid="{B09736B7-1D1E-448B-AD53-F08935C2D0A8}"/>
    <cellStyle name="Comma 3 3 2 3 5 2 6" xfId="39817" xr:uid="{463982DA-902C-471B-B97A-68B12B7168D0}"/>
    <cellStyle name="Comma 3 3 2 3 5 2 7" xfId="21563" xr:uid="{E1CDCAF4-7A3D-4F29-B19A-8A09D23ABBBB}"/>
    <cellStyle name="Comma 3 3 2 3 5 3" xfId="2579" xr:uid="{2CAF7FA6-E8CE-46E7-A6BE-9F05D100D2A8}"/>
    <cellStyle name="Comma 3 3 2 3 5 3 2" xfId="17179" xr:uid="{A66B8CE0-B190-4583-851F-5231C1DF6248}"/>
    <cellStyle name="Comma 3 3 2 3 5 3 2 2" xfId="53687" xr:uid="{27654ECE-2B04-43FF-80EE-5F9150728AAD}"/>
    <cellStyle name="Comma 3 3 2 3 5 3 2 3" xfId="35433" xr:uid="{73907526-75E5-4529-A4DF-FC3B056632E2}"/>
    <cellStyle name="Comma 3 3 2 3 5 3 3" xfId="13529" xr:uid="{D1E9935C-9EC3-4CCE-9E1C-CE0B808C38DF}"/>
    <cellStyle name="Comma 3 3 2 3 5 3 3 2" xfId="50037" xr:uid="{219F7182-88E1-4179-8F8F-341790EC2A3E}"/>
    <cellStyle name="Comma 3 3 2 3 5 3 3 3" xfId="31783" xr:uid="{C7BBF87D-1AD6-498D-AEB0-79832BD0D4A4}"/>
    <cellStyle name="Comma 3 3 2 3 5 3 4" xfId="9879" xr:uid="{7F4A17DD-5815-49F0-BD49-2717993E90DF}"/>
    <cellStyle name="Comma 3 3 2 3 5 3 4 2" xfId="46387" xr:uid="{85F23D75-909C-46D8-875F-5D2B7E6D0B9B}"/>
    <cellStyle name="Comma 3 3 2 3 5 3 4 3" xfId="28133" xr:uid="{330FCA0C-26C1-4594-A8D5-37F818824B6D}"/>
    <cellStyle name="Comma 3 3 2 3 5 3 5" xfId="6229" xr:uid="{E497D130-D10A-4489-B73A-D13DB6598278}"/>
    <cellStyle name="Comma 3 3 2 3 5 3 5 2" xfId="42737" xr:uid="{395A5A74-0607-432A-A13C-97F9ED5301E2}"/>
    <cellStyle name="Comma 3 3 2 3 5 3 5 3" xfId="24483" xr:uid="{9BECBF11-D821-4760-A07C-40C947858244}"/>
    <cellStyle name="Comma 3 3 2 3 5 3 6" xfId="39087" xr:uid="{88F191C8-52F7-468B-AF56-D906A4155A8D}"/>
    <cellStyle name="Comma 3 3 2 3 5 3 7" xfId="20833" xr:uid="{FE473CF0-A52F-4006-A469-B4B8DAB9E1AD}"/>
    <cellStyle name="Comma 3 3 2 3 5 4" xfId="1849" xr:uid="{9CEB25AE-0AED-470D-87EF-2A1D1944B766}"/>
    <cellStyle name="Comma 3 3 2 3 5 4 2" xfId="16449" xr:uid="{26D0AF74-2E37-47C3-AC7F-6C8E45793082}"/>
    <cellStyle name="Comma 3 3 2 3 5 4 2 2" xfId="52957" xr:uid="{6480A275-BA4A-42BE-ABF2-980D616E9C81}"/>
    <cellStyle name="Comma 3 3 2 3 5 4 2 3" xfId="34703" xr:uid="{3F208EBA-4022-424D-9588-444DFE02E736}"/>
    <cellStyle name="Comma 3 3 2 3 5 4 3" xfId="12799" xr:uid="{BF5E2DAA-C02F-4D34-8166-F1DD12E1B119}"/>
    <cellStyle name="Comma 3 3 2 3 5 4 3 2" xfId="49307" xr:uid="{A9715CD8-478B-40F5-AC67-441236A3AD3F}"/>
    <cellStyle name="Comma 3 3 2 3 5 4 3 3" xfId="31053" xr:uid="{D4BF08BF-E5DD-4CC5-AFEC-3143C0543731}"/>
    <cellStyle name="Comma 3 3 2 3 5 4 4" xfId="9149" xr:uid="{31F751CC-231B-48C7-8C7F-ED02314C7265}"/>
    <cellStyle name="Comma 3 3 2 3 5 4 4 2" xfId="45657" xr:uid="{AAC7BE58-DD3D-45B7-BCFB-07CA4814F6BC}"/>
    <cellStyle name="Comma 3 3 2 3 5 4 4 3" xfId="27403" xr:uid="{C16B77B7-FF33-4F56-91A3-CF8A92CAAAFC}"/>
    <cellStyle name="Comma 3 3 2 3 5 4 5" xfId="5499" xr:uid="{B43BF0FF-2579-4006-B823-4BBBF7D76DCE}"/>
    <cellStyle name="Comma 3 3 2 3 5 4 5 2" xfId="42007" xr:uid="{1874DB3F-3DE4-4D40-8EEF-345BB8857D91}"/>
    <cellStyle name="Comma 3 3 2 3 5 4 5 3" xfId="23753" xr:uid="{6A4FB5B7-F4DF-42CB-97F0-D990DC69BFE7}"/>
    <cellStyle name="Comma 3 3 2 3 5 4 6" xfId="38357" xr:uid="{58766411-752D-435B-BB87-1FC80EF65C21}"/>
    <cellStyle name="Comma 3 3 2 3 5 4 7" xfId="20103" xr:uid="{4E17E382-BA09-405D-A072-DF496C2C1D68}"/>
    <cellStyle name="Comma 3 3 2 3 5 5" xfId="1119" xr:uid="{C95D56A0-A4C1-4CC4-9F5A-99DD468C95C8}"/>
    <cellStyle name="Comma 3 3 2 3 5 5 2" xfId="15719" xr:uid="{9F652C38-ECE9-4B03-8108-92E214587213}"/>
    <cellStyle name="Comma 3 3 2 3 5 5 2 2" xfId="52227" xr:uid="{0FC645E1-FDE4-4895-B63D-0E88F113E232}"/>
    <cellStyle name="Comma 3 3 2 3 5 5 2 3" xfId="33973" xr:uid="{CA9C99A3-D283-4923-A251-3A27980287F8}"/>
    <cellStyle name="Comma 3 3 2 3 5 5 3" xfId="12069" xr:uid="{81EAF3F5-2E09-4F2D-AAA8-35F69594EB6A}"/>
    <cellStyle name="Comma 3 3 2 3 5 5 3 2" xfId="48577" xr:uid="{0FDEA01E-E51B-401A-B365-8B9A94EE1D83}"/>
    <cellStyle name="Comma 3 3 2 3 5 5 3 3" xfId="30323" xr:uid="{2237AC39-FC7C-4E04-A55C-A666A03CEA94}"/>
    <cellStyle name="Comma 3 3 2 3 5 5 4" xfId="8419" xr:uid="{98CA3719-FF4D-4C6B-9CB3-C4FF72708A4C}"/>
    <cellStyle name="Comma 3 3 2 3 5 5 4 2" xfId="44927" xr:uid="{CBB64D9C-8707-4968-8125-CFB73CA1BDA8}"/>
    <cellStyle name="Comma 3 3 2 3 5 5 4 3" xfId="26673" xr:uid="{01FA0F45-DB41-46EB-ABC8-67EA2F74A7ED}"/>
    <cellStyle name="Comma 3 3 2 3 5 5 5" xfId="4769" xr:uid="{02A408D3-3735-431E-96CC-AA565C81D727}"/>
    <cellStyle name="Comma 3 3 2 3 5 5 5 2" xfId="41277" xr:uid="{F1D08478-6D38-425B-B378-45599C01D8E3}"/>
    <cellStyle name="Comma 3 3 2 3 5 5 5 3" xfId="23023" xr:uid="{766BE440-77A7-49EE-A611-72CE5BF08A24}"/>
    <cellStyle name="Comma 3 3 2 3 5 5 6" xfId="37627" xr:uid="{01E89EE6-3CA9-4D00-B753-396F25DBB4ED}"/>
    <cellStyle name="Comma 3 3 2 3 5 5 7" xfId="19373" xr:uid="{3F3EFBBD-F053-4A4B-B7E6-26E5971F44B2}"/>
    <cellStyle name="Comma 3 3 2 3 5 6" xfId="14989" xr:uid="{20D72A61-D500-4423-A896-697198217F3A}"/>
    <cellStyle name="Comma 3 3 2 3 5 6 2" xfId="51497" xr:uid="{8723C609-A497-468D-87D3-A0FD0682352A}"/>
    <cellStyle name="Comma 3 3 2 3 5 6 3" xfId="33243" xr:uid="{09552688-506C-4CE1-B217-0AAB33DD0BAD}"/>
    <cellStyle name="Comma 3 3 2 3 5 7" xfId="11339" xr:uid="{76BD13B9-16E8-4D3F-BA09-86709FCBC47D}"/>
    <cellStyle name="Comma 3 3 2 3 5 7 2" xfId="47847" xr:uid="{39E14078-5A50-4312-90A5-D1206C1AAABB}"/>
    <cellStyle name="Comma 3 3 2 3 5 7 3" xfId="29593" xr:uid="{055BFC19-8BEE-4C6A-94A8-D5C8C2621F61}"/>
    <cellStyle name="Comma 3 3 2 3 5 8" xfId="7689" xr:uid="{04BF46CF-7E5B-4323-8C33-831DBF7BB11F}"/>
    <cellStyle name="Comma 3 3 2 3 5 8 2" xfId="44197" xr:uid="{F15C4FDE-E547-4954-94EC-DD3E95B18E43}"/>
    <cellStyle name="Comma 3 3 2 3 5 8 3" xfId="25943" xr:uid="{AF3EEF8A-9455-418E-A11C-AB0FF9880FD7}"/>
    <cellStyle name="Comma 3 3 2 3 5 9" xfId="4039" xr:uid="{FB34C84F-9E1C-45A3-91F6-F5B77A02623E}"/>
    <cellStyle name="Comma 3 3 2 3 5 9 2" xfId="40547" xr:uid="{FF6EC408-F8ED-46B8-8B58-672DCCE9B5B1}"/>
    <cellStyle name="Comma 3 3 2 3 5 9 3" xfId="22293" xr:uid="{09EB4D1E-E9BC-4E3E-8E55-600C8CDE16CB}"/>
    <cellStyle name="Comma 3 3 2 3 6" xfId="285" xr:uid="{8F908299-D5F1-4378-A079-EE6041181D57}"/>
    <cellStyle name="Comma 3 3 2 3 6 10" xfId="36793" xr:uid="{7253EEE8-C3E1-49B0-87ED-43CCE10E4E4A}"/>
    <cellStyle name="Comma 3 3 2 3 6 11" xfId="18539" xr:uid="{36830641-F780-472A-8749-75CA01931441}"/>
    <cellStyle name="Comma 3 3 2 3 6 2" xfId="3205" xr:uid="{3CD37948-5F33-4ADB-8192-9ECA26DC0511}"/>
    <cellStyle name="Comma 3 3 2 3 6 2 2" xfId="17805" xr:uid="{D56AF9FC-92F6-43FC-95D5-086EB588BB5B}"/>
    <cellStyle name="Comma 3 3 2 3 6 2 2 2" xfId="54313" xr:uid="{16D831CC-4A29-499C-88E9-A0737C6CE8A5}"/>
    <cellStyle name="Comma 3 3 2 3 6 2 2 3" xfId="36059" xr:uid="{E56FE41A-6B9F-4F44-B91E-A4A155511450}"/>
    <cellStyle name="Comma 3 3 2 3 6 2 3" xfId="14155" xr:uid="{D9762E57-3DC7-49ED-92F7-5D69C3687025}"/>
    <cellStyle name="Comma 3 3 2 3 6 2 3 2" xfId="50663" xr:uid="{B221C793-070E-4CEC-A2C9-4C2FFC57BA4C}"/>
    <cellStyle name="Comma 3 3 2 3 6 2 3 3" xfId="32409" xr:uid="{CA04FE9C-2988-47B5-AF71-1374E36F0621}"/>
    <cellStyle name="Comma 3 3 2 3 6 2 4" xfId="10505" xr:uid="{84A2A5B9-D0C9-4CB3-A621-9C35AD4DA398}"/>
    <cellStyle name="Comma 3 3 2 3 6 2 4 2" xfId="47013" xr:uid="{222ABC46-CEDE-4855-920C-AB24D666B7A0}"/>
    <cellStyle name="Comma 3 3 2 3 6 2 4 3" xfId="28759" xr:uid="{BF67260D-986D-4374-9AE6-7FE003648DEB}"/>
    <cellStyle name="Comma 3 3 2 3 6 2 5" xfId="6855" xr:uid="{C376FE13-1277-4632-9E35-8CCBFA25A1BD}"/>
    <cellStyle name="Comma 3 3 2 3 6 2 5 2" xfId="43363" xr:uid="{5E20E877-2D5E-4945-A697-41125588CD2C}"/>
    <cellStyle name="Comma 3 3 2 3 6 2 5 3" xfId="25109" xr:uid="{FA06EDB6-C220-4B9C-A95A-F3CB19F89519}"/>
    <cellStyle name="Comma 3 3 2 3 6 2 6" xfId="39713" xr:uid="{FB2AC2E8-9797-488A-A760-568D68454920}"/>
    <cellStyle name="Comma 3 3 2 3 6 2 7" xfId="21459" xr:uid="{C4301BDA-AB29-4C26-8532-E0BC49995361}"/>
    <cellStyle name="Comma 3 3 2 3 6 3" xfId="2475" xr:uid="{DF9E78B8-84DD-41DE-BFA8-2786764652BA}"/>
    <cellStyle name="Comma 3 3 2 3 6 3 2" xfId="17075" xr:uid="{0CD7FB90-83E0-48C0-988D-620F79C4B22F}"/>
    <cellStyle name="Comma 3 3 2 3 6 3 2 2" xfId="53583" xr:uid="{65BC793E-E983-4C06-8583-DCEC9C074B5C}"/>
    <cellStyle name="Comma 3 3 2 3 6 3 2 3" xfId="35329" xr:uid="{40B602B5-05B1-4417-87FB-FB9939C65FAF}"/>
    <cellStyle name="Comma 3 3 2 3 6 3 3" xfId="13425" xr:uid="{21971EF1-B38E-4133-BAD9-9C8A043FB2D8}"/>
    <cellStyle name="Comma 3 3 2 3 6 3 3 2" xfId="49933" xr:uid="{5C3AB52E-EA8C-4B09-8AC9-BF6C5AFB43DB}"/>
    <cellStyle name="Comma 3 3 2 3 6 3 3 3" xfId="31679" xr:uid="{CB1F6388-A45E-4858-B842-8E1B2036D9E6}"/>
    <cellStyle name="Comma 3 3 2 3 6 3 4" xfId="9775" xr:uid="{793CF0AD-043E-4328-8FCD-42BC785B7F91}"/>
    <cellStyle name="Comma 3 3 2 3 6 3 4 2" xfId="46283" xr:uid="{E69A3BC3-95E4-45A1-86F3-026D06C20542}"/>
    <cellStyle name="Comma 3 3 2 3 6 3 4 3" xfId="28029" xr:uid="{816A999A-9FF2-497B-B0DD-930498772973}"/>
    <cellStyle name="Comma 3 3 2 3 6 3 5" xfId="6125" xr:uid="{0F279D64-B816-4DEC-8139-A46E5F0CCD81}"/>
    <cellStyle name="Comma 3 3 2 3 6 3 5 2" xfId="42633" xr:uid="{588FC7A7-3474-42F8-9925-86547273C470}"/>
    <cellStyle name="Comma 3 3 2 3 6 3 5 3" xfId="24379" xr:uid="{7039B0F3-E59A-4562-8D08-BCFBE585AAA5}"/>
    <cellStyle name="Comma 3 3 2 3 6 3 6" xfId="38983" xr:uid="{576B3CC5-964E-4F15-A4BA-D70AD5BBADD2}"/>
    <cellStyle name="Comma 3 3 2 3 6 3 7" xfId="20729" xr:uid="{2F19743D-6D74-4AB7-9CA1-95BBD0BE52EC}"/>
    <cellStyle name="Comma 3 3 2 3 6 4" xfId="1745" xr:uid="{C31B826B-0BF2-42C0-AC65-1746F30F9979}"/>
    <cellStyle name="Comma 3 3 2 3 6 4 2" xfId="16345" xr:uid="{CDEEFBE8-7F75-47C7-9022-B60B1FFB98C2}"/>
    <cellStyle name="Comma 3 3 2 3 6 4 2 2" xfId="52853" xr:uid="{54119471-1CA9-473F-803B-A156F7B7EEE3}"/>
    <cellStyle name="Comma 3 3 2 3 6 4 2 3" xfId="34599" xr:uid="{9B88BD39-5DA9-4D46-BC36-165BEAF7FC9A}"/>
    <cellStyle name="Comma 3 3 2 3 6 4 3" xfId="12695" xr:uid="{21A148C3-8E50-46E0-A723-A0C0208A3794}"/>
    <cellStyle name="Comma 3 3 2 3 6 4 3 2" xfId="49203" xr:uid="{16B2361C-5425-4DD4-B7ED-BF154A0C91C0}"/>
    <cellStyle name="Comma 3 3 2 3 6 4 3 3" xfId="30949" xr:uid="{E7D9FFAE-4FB5-4BFE-887E-0C62159BEE91}"/>
    <cellStyle name="Comma 3 3 2 3 6 4 4" xfId="9045" xr:uid="{5897F15F-6B7B-47A2-BF77-EEE303D44F58}"/>
    <cellStyle name="Comma 3 3 2 3 6 4 4 2" xfId="45553" xr:uid="{F07D3A36-404A-4EB5-B035-CAF64A426D12}"/>
    <cellStyle name="Comma 3 3 2 3 6 4 4 3" xfId="27299" xr:uid="{84976708-B2C0-4D98-92BF-A7FB887FF432}"/>
    <cellStyle name="Comma 3 3 2 3 6 4 5" xfId="5395" xr:uid="{A5B49520-782C-42A7-9D7D-2DE43C1E6EC7}"/>
    <cellStyle name="Comma 3 3 2 3 6 4 5 2" xfId="41903" xr:uid="{701E0FC9-9B8B-458F-9268-6039F32E673B}"/>
    <cellStyle name="Comma 3 3 2 3 6 4 5 3" xfId="23649" xr:uid="{46E5AD4C-AD90-4E19-A98C-A78F57804022}"/>
    <cellStyle name="Comma 3 3 2 3 6 4 6" xfId="38253" xr:uid="{45C806D0-3207-4AF2-B693-A449EEAD7BC9}"/>
    <cellStyle name="Comma 3 3 2 3 6 4 7" xfId="19999" xr:uid="{543DEEAA-BEB5-41C8-9AC2-A2222073C34F}"/>
    <cellStyle name="Comma 3 3 2 3 6 5" xfId="1015" xr:uid="{C6F006AD-5BA6-489C-8CD5-A14C48B1DCA8}"/>
    <cellStyle name="Comma 3 3 2 3 6 5 2" xfId="15615" xr:uid="{DB342D6B-D7AF-45DC-83C8-F28CF58ACAEA}"/>
    <cellStyle name="Comma 3 3 2 3 6 5 2 2" xfId="52123" xr:uid="{CA898B19-9294-4A6F-A3B5-C3C374389AF8}"/>
    <cellStyle name="Comma 3 3 2 3 6 5 2 3" xfId="33869" xr:uid="{9404568F-1C8A-4D29-86D8-34A57398075C}"/>
    <cellStyle name="Comma 3 3 2 3 6 5 3" xfId="11965" xr:uid="{678E9FA3-52D2-4AC3-B816-0738018FE8F3}"/>
    <cellStyle name="Comma 3 3 2 3 6 5 3 2" xfId="48473" xr:uid="{8020305F-A015-49D4-ABDA-5CD198FBAF6F}"/>
    <cellStyle name="Comma 3 3 2 3 6 5 3 3" xfId="30219" xr:uid="{43FA14DF-8F9A-444F-B3E9-FAC751FC4604}"/>
    <cellStyle name="Comma 3 3 2 3 6 5 4" xfId="8315" xr:uid="{FCA35EAF-14F5-4457-B775-3C760FCED673}"/>
    <cellStyle name="Comma 3 3 2 3 6 5 4 2" xfId="44823" xr:uid="{E7E5C3B6-9EF0-492D-B6C5-3A8F0A33A910}"/>
    <cellStyle name="Comma 3 3 2 3 6 5 4 3" xfId="26569" xr:uid="{3D920B89-D5E5-4EBE-BC63-496BB7AEC6E0}"/>
    <cellStyle name="Comma 3 3 2 3 6 5 5" xfId="4665" xr:uid="{48BBD4CE-32B3-4898-A742-01E602E2EB47}"/>
    <cellStyle name="Comma 3 3 2 3 6 5 5 2" xfId="41173" xr:uid="{FDDD6B88-BE6C-4A7E-B959-EEAC2A957D1F}"/>
    <cellStyle name="Comma 3 3 2 3 6 5 5 3" xfId="22919" xr:uid="{41C42E4B-DED2-4B75-8F4B-9708F0870919}"/>
    <cellStyle name="Comma 3 3 2 3 6 5 6" xfId="37523" xr:uid="{3993C4B1-D749-449C-8C0F-250C4FFA31E4}"/>
    <cellStyle name="Comma 3 3 2 3 6 5 7" xfId="19269" xr:uid="{2ADDC8DE-7B6D-49DF-8A5A-376882137242}"/>
    <cellStyle name="Comma 3 3 2 3 6 6" xfId="14885" xr:uid="{14364313-DFB8-458D-AE37-963C0FFA6A19}"/>
    <cellStyle name="Comma 3 3 2 3 6 6 2" xfId="51393" xr:uid="{4DF04163-44FA-4ADE-9ADF-BC46D3F8A6EC}"/>
    <cellStyle name="Comma 3 3 2 3 6 6 3" xfId="33139" xr:uid="{0A83B043-86E4-47BE-906B-059B1B95DDEB}"/>
    <cellStyle name="Comma 3 3 2 3 6 7" xfId="11235" xr:uid="{3F137ACA-4B56-4CBD-B64F-213BBA16E984}"/>
    <cellStyle name="Comma 3 3 2 3 6 7 2" xfId="47743" xr:uid="{4862CE7E-0517-481D-9713-A233BB29CF38}"/>
    <cellStyle name="Comma 3 3 2 3 6 7 3" xfId="29489" xr:uid="{366AAFBD-F125-47E9-819D-C49F2ECA8608}"/>
    <cellStyle name="Comma 3 3 2 3 6 8" xfId="7585" xr:uid="{869C8F44-02C3-4513-A811-B5349F1B020D}"/>
    <cellStyle name="Comma 3 3 2 3 6 8 2" xfId="44093" xr:uid="{C5DA4459-D0E5-4531-8D4E-5D30ABD47C6C}"/>
    <cellStyle name="Comma 3 3 2 3 6 8 3" xfId="25839" xr:uid="{0443BD7C-4FB1-4FB4-B5A2-89483A9EB753}"/>
    <cellStyle name="Comma 3 3 2 3 6 9" xfId="3935" xr:uid="{4DECD13A-D475-4AB0-8683-ED9999233A11}"/>
    <cellStyle name="Comma 3 3 2 3 6 9 2" xfId="40443" xr:uid="{A82905A0-7C9B-4913-ADB4-C6558DDFFBC5}"/>
    <cellStyle name="Comma 3 3 2 3 6 9 3" xfId="22189" xr:uid="{A93207C1-83DC-472D-8CD0-AEC0829542F1}"/>
    <cellStyle name="Comma 3 3 2 3 7" xfId="181" xr:uid="{5D748AB2-3661-4553-A565-D57954BC8C2A}"/>
    <cellStyle name="Comma 3 3 2 3 7 10" xfId="36689" xr:uid="{B7D4A22A-64EF-4FB9-A630-6248C907E5AA}"/>
    <cellStyle name="Comma 3 3 2 3 7 11" xfId="18435" xr:uid="{8E6043C4-74C7-47A3-A4F5-74F14ADBBC4C}"/>
    <cellStyle name="Comma 3 3 2 3 7 2" xfId="3101" xr:uid="{3BFDA1BE-8D63-489C-8236-02C0ABF56A0F}"/>
    <cellStyle name="Comma 3 3 2 3 7 2 2" xfId="17701" xr:uid="{276519E9-C992-4AF2-A6CA-CD4BB4CD4AAE}"/>
    <cellStyle name="Comma 3 3 2 3 7 2 2 2" xfId="54209" xr:uid="{535C28F3-197D-477F-A07C-4FF53BD2B2C6}"/>
    <cellStyle name="Comma 3 3 2 3 7 2 2 3" xfId="35955" xr:uid="{EDD07F7F-359A-4DDF-BA75-30E23E98CF32}"/>
    <cellStyle name="Comma 3 3 2 3 7 2 3" xfId="14051" xr:uid="{7432EF83-206E-447B-AB8E-2EBDECBA0FD2}"/>
    <cellStyle name="Comma 3 3 2 3 7 2 3 2" xfId="50559" xr:uid="{258F7038-85FE-4988-81E8-D1A4E41B63E8}"/>
    <cellStyle name="Comma 3 3 2 3 7 2 3 3" xfId="32305" xr:uid="{7CBAA25D-5DF2-4922-BF69-DAA641E149C1}"/>
    <cellStyle name="Comma 3 3 2 3 7 2 4" xfId="10401" xr:uid="{0CE61FD2-CCC6-42A3-96E8-E9455EC79AEC}"/>
    <cellStyle name="Comma 3 3 2 3 7 2 4 2" xfId="46909" xr:uid="{00A7433C-CEF6-486E-A612-B8610AB43BC7}"/>
    <cellStyle name="Comma 3 3 2 3 7 2 4 3" xfId="28655" xr:uid="{3B01DC6D-977E-4EB5-8F23-787E7BA60F09}"/>
    <cellStyle name="Comma 3 3 2 3 7 2 5" xfId="6751" xr:uid="{4FDB7B9B-4165-4785-A43C-F71064D6DCD2}"/>
    <cellStyle name="Comma 3 3 2 3 7 2 5 2" xfId="43259" xr:uid="{6CF22BBA-E07B-4691-AB19-CCE1B68D2949}"/>
    <cellStyle name="Comma 3 3 2 3 7 2 5 3" xfId="25005" xr:uid="{F658E030-0A50-49FB-980E-25F694B09859}"/>
    <cellStyle name="Comma 3 3 2 3 7 2 6" xfId="39609" xr:uid="{EA206CDC-A11E-473C-BCDB-D055E4A83A2F}"/>
    <cellStyle name="Comma 3 3 2 3 7 2 7" xfId="21355" xr:uid="{AA3E3E64-5174-4BA1-A1D4-1C02E3D27F0B}"/>
    <cellStyle name="Comma 3 3 2 3 7 3" xfId="2371" xr:uid="{4BC970C3-57EC-47F3-8120-442FB4C008B9}"/>
    <cellStyle name="Comma 3 3 2 3 7 3 2" xfId="16971" xr:uid="{3C27739B-D2CD-4286-B53C-0E2C37144CCE}"/>
    <cellStyle name="Comma 3 3 2 3 7 3 2 2" xfId="53479" xr:uid="{A62D3D59-F611-466E-B134-082AB70206FD}"/>
    <cellStyle name="Comma 3 3 2 3 7 3 2 3" xfId="35225" xr:uid="{49F7D70B-11CA-40F5-95BB-BB1EE6683FAC}"/>
    <cellStyle name="Comma 3 3 2 3 7 3 3" xfId="13321" xr:uid="{402BE8F1-C367-44C8-927A-70D6613BDB1E}"/>
    <cellStyle name="Comma 3 3 2 3 7 3 3 2" xfId="49829" xr:uid="{5C26BA59-E57F-46B6-865E-CB476C5CEEA4}"/>
    <cellStyle name="Comma 3 3 2 3 7 3 3 3" xfId="31575" xr:uid="{DEEB6556-630D-4A48-8C01-381D31840C7B}"/>
    <cellStyle name="Comma 3 3 2 3 7 3 4" xfId="9671" xr:uid="{A8EB16D7-70E9-4182-8626-C718C02A3A59}"/>
    <cellStyle name="Comma 3 3 2 3 7 3 4 2" xfId="46179" xr:uid="{17361B48-BD2E-4502-AA72-A5BCA8D83C81}"/>
    <cellStyle name="Comma 3 3 2 3 7 3 4 3" xfId="27925" xr:uid="{CD3E7C7A-76BA-48FD-97DB-594803B45FB1}"/>
    <cellStyle name="Comma 3 3 2 3 7 3 5" xfId="6021" xr:uid="{13F58D36-27FB-42F2-AA72-801279C5A18E}"/>
    <cellStyle name="Comma 3 3 2 3 7 3 5 2" xfId="42529" xr:uid="{9E626235-3900-4ED5-BF90-0FE0DCFF39E0}"/>
    <cellStyle name="Comma 3 3 2 3 7 3 5 3" xfId="24275" xr:uid="{2AFD484B-ACD1-4792-BD03-4FBEE2049999}"/>
    <cellStyle name="Comma 3 3 2 3 7 3 6" xfId="38879" xr:uid="{5A11A5D9-9D6F-46F8-AD82-35446563B8F8}"/>
    <cellStyle name="Comma 3 3 2 3 7 3 7" xfId="20625" xr:uid="{BCD99FCC-D204-438E-B11A-B50BAE7E1529}"/>
    <cellStyle name="Comma 3 3 2 3 7 4" xfId="1641" xr:uid="{EF911ED9-3DF1-4B23-82E2-7B9C06FF2AEC}"/>
    <cellStyle name="Comma 3 3 2 3 7 4 2" xfId="16241" xr:uid="{AC6F0B67-A881-409E-A278-F642B29B2E0B}"/>
    <cellStyle name="Comma 3 3 2 3 7 4 2 2" xfId="52749" xr:uid="{2E1ADA20-514C-4B7F-8229-FDAB686B3185}"/>
    <cellStyle name="Comma 3 3 2 3 7 4 2 3" xfId="34495" xr:uid="{581B8F0F-916C-4B05-8F7A-076A4E39FF5C}"/>
    <cellStyle name="Comma 3 3 2 3 7 4 3" xfId="12591" xr:uid="{DB5EF83E-21B9-462F-8226-54639F5EDF80}"/>
    <cellStyle name="Comma 3 3 2 3 7 4 3 2" xfId="49099" xr:uid="{68769C87-89A6-4EC8-8F03-FDC609E62AE8}"/>
    <cellStyle name="Comma 3 3 2 3 7 4 3 3" xfId="30845" xr:uid="{1E3DB4B2-9939-4784-832A-3B14072166AD}"/>
    <cellStyle name="Comma 3 3 2 3 7 4 4" xfId="8941" xr:uid="{379CF9C0-84C2-487C-9872-F7AF79CAEF01}"/>
    <cellStyle name="Comma 3 3 2 3 7 4 4 2" xfId="45449" xr:uid="{18A58F0B-0B01-4801-9DB2-92D0D1B4DED4}"/>
    <cellStyle name="Comma 3 3 2 3 7 4 4 3" xfId="27195" xr:uid="{C5B564B5-D7CD-44E6-B8BB-62755AE46973}"/>
    <cellStyle name="Comma 3 3 2 3 7 4 5" xfId="5291" xr:uid="{49225DFC-CFAD-48C3-8A3F-A04ABD3E8F91}"/>
    <cellStyle name="Comma 3 3 2 3 7 4 5 2" xfId="41799" xr:uid="{21D79B91-4538-4F6E-B57D-82C97A18565E}"/>
    <cellStyle name="Comma 3 3 2 3 7 4 5 3" xfId="23545" xr:uid="{5D27C30F-0AEF-451B-8903-6CC83B537108}"/>
    <cellStyle name="Comma 3 3 2 3 7 4 6" xfId="38149" xr:uid="{9E4B089A-6878-4621-8E24-D0FAC42AD108}"/>
    <cellStyle name="Comma 3 3 2 3 7 4 7" xfId="19895" xr:uid="{D7C6E371-4642-492F-81D6-F822CE0C3CB9}"/>
    <cellStyle name="Comma 3 3 2 3 7 5" xfId="911" xr:uid="{729F51BC-656E-47E4-A209-C21670C0E266}"/>
    <cellStyle name="Comma 3 3 2 3 7 5 2" xfId="15511" xr:uid="{FE61F631-6654-48F5-869C-0F8B470D7EAC}"/>
    <cellStyle name="Comma 3 3 2 3 7 5 2 2" xfId="52019" xr:uid="{247D71E9-FA66-4388-9859-61597C77C134}"/>
    <cellStyle name="Comma 3 3 2 3 7 5 2 3" xfId="33765" xr:uid="{1747DC0E-7E3F-4513-91A7-055FB7D7D58A}"/>
    <cellStyle name="Comma 3 3 2 3 7 5 3" xfId="11861" xr:uid="{71CE4CAA-58DC-4487-8B3B-829578B89E72}"/>
    <cellStyle name="Comma 3 3 2 3 7 5 3 2" xfId="48369" xr:uid="{39BF0E37-77A5-48FB-BA2C-519FC447F91C}"/>
    <cellStyle name="Comma 3 3 2 3 7 5 3 3" xfId="30115" xr:uid="{40B76634-B573-4154-8A5F-4387E56A665E}"/>
    <cellStyle name="Comma 3 3 2 3 7 5 4" xfId="8211" xr:uid="{7414E2CA-6D42-4F99-9426-51357964212B}"/>
    <cellStyle name="Comma 3 3 2 3 7 5 4 2" xfId="44719" xr:uid="{8599734D-22F9-4D75-9B4D-4E75433F4410}"/>
    <cellStyle name="Comma 3 3 2 3 7 5 4 3" xfId="26465" xr:uid="{829FA39E-F16A-4EB4-996A-A51A35777553}"/>
    <cellStyle name="Comma 3 3 2 3 7 5 5" xfId="4561" xr:uid="{582376CF-1B64-4CC9-8C5B-046638F404C9}"/>
    <cellStyle name="Comma 3 3 2 3 7 5 5 2" xfId="41069" xr:uid="{B0A43061-928D-4C10-A731-77F94FC88642}"/>
    <cellStyle name="Comma 3 3 2 3 7 5 5 3" xfId="22815" xr:uid="{3EC5EAFB-B98D-4905-B9B2-A64C9E3F48E0}"/>
    <cellStyle name="Comma 3 3 2 3 7 5 6" xfId="37419" xr:uid="{FB60EDE9-E58C-4E7D-8448-A3F4CC55CDD6}"/>
    <cellStyle name="Comma 3 3 2 3 7 5 7" xfId="19165" xr:uid="{85F10829-16FA-45E8-96FA-E9367083A987}"/>
    <cellStyle name="Comma 3 3 2 3 7 6" xfId="14781" xr:uid="{A015546E-DAE3-4CA7-A909-2C419DC6BFBF}"/>
    <cellStyle name="Comma 3 3 2 3 7 6 2" xfId="51289" xr:uid="{E73CA674-3BE5-4450-A4CE-E00410EA95F8}"/>
    <cellStyle name="Comma 3 3 2 3 7 6 3" xfId="33035" xr:uid="{EC87659B-E029-414C-9BE1-06C6D3BA5D74}"/>
    <cellStyle name="Comma 3 3 2 3 7 7" xfId="11131" xr:uid="{49135B9D-9F39-4862-B242-995FA312DB04}"/>
    <cellStyle name="Comma 3 3 2 3 7 7 2" xfId="47639" xr:uid="{0DD0787F-A497-4F56-95C7-3BE22E80DB11}"/>
    <cellStyle name="Comma 3 3 2 3 7 7 3" xfId="29385" xr:uid="{11B3CE65-BB7D-498C-82DE-EB56802C9D2B}"/>
    <cellStyle name="Comma 3 3 2 3 7 8" xfId="7481" xr:uid="{148E30B0-87FF-4434-B862-187F071F8301}"/>
    <cellStyle name="Comma 3 3 2 3 7 8 2" xfId="43989" xr:uid="{2524F468-0DD3-44A0-877A-6FD3CB71CAE7}"/>
    <cellStyle name="Comma 3 3 2 3 7 8 3" xfId="25735" xr:uid="{6D9D8D06-680C-4B03-BAD8-92494D3ABAE0}"/>
    <cellStyle name="Comma 3 3 2 3 7 9" xfId="3831" xr:uid="{69E4B7ED-047D-47C6-BA15-F86D737300FB}"/>
    <cellStyle name="Comma 3 3 2 3 7 9 2" xfId="40339" xr:uid="{3A63D3AC-B818-42CB-8A5E-B810B02D0E18}"/>
    <cellStyle name="Comma 3 3 2 3 7 9 3" xfId="22085" xr:uid="{27C95B49-C88D-4C10-A521-4687A4B8718B}"/>
    <cellStyle name="Comma 3 3 2 3 8" xfId="2997" xr:uid="{8167CF11-A75D-41F8-A4BE-4A8FD4544783}"/>
    <cellStyle name="Comma 3 3 2 3 8 2" xfId="17597" xr:uid="{73DF76D5-12DA-46BE-BCB8-CFC90BD6F7A6}"/>
    <cellStyle name="Comma 3 3 2 3 8 2 2" xfId="54105" xr:uid="{4711DD02-90EF-4E01-A896-651AA87EF4CD}"/>
    <cellStyle name="Comma 3 3 2 3 8 2 3" xfId="35851" xr:uid="{CB9A0430-5B4D-4101-A689-6DB3521B943E}"/>
    <cellStyle name="Comma 3 3 2 3 8 3" xfId="13947" xr:uid="{74B07445-6404-4F7F-9484-D71FBC4C9ABD}"/>
    <cellStyle name="Comma 3 3 2 3 8 3 2" xfId="50455" xr:uid="{189FAC95-437E-4669-8897-3D184B59F104}"/>
    <cellStyle name="Comma 3 3 2 3 8 3 3" xfId="32201" xr:uid="{6B1CEFDA-AEB3-4B33-AF7D-D8C4F3F56AD7}"/>
    <cellStyle name="Comma 3 3 2 3 8 4" xfId="10297" xr:uid="{320A9D73-C68D-4DF6-9786-73B60E3CAAAC}"/>
    <cellStyle name="Comma 3 3 2 3 8 4 2" xfId="46805" xr:uid="{E9EE0E62-3E59-4F33-9481-A1A5E59D0601}"/>
    <cellStyle name="Comma 3 3 2 3 8 4 3" xfId="28551" xr:uid="{72C376F2-9989-48B6-8408-0ED8F9E8A3ED}"/>
    <cellStyle name="Comma 3 3 2 3 8 5" xfId="6647" xr:uid="{E3B918D7-A1C3-4943-B915-F5708A24DECF}"/>
    <cellStyle name="Comma 3 3 2 3 8 5 2" xfId="43155" xr:uid="{88E102B4-86D1-4471-ACBC-55846441A6F6}"/>
    <cellStyle name="Comma 3 3 2 3 8 5 3" xfId="24901" xr:uid="{58165AE1-670A-49B3-9A0F-92E64D43FC7C}"/>
    <cellStyle name="Comma 3 3 2 3 8 6" xfId="39505" xr:uid="{4F01DE51-3833-482D-A533-2C8876D5A519}"/>
    <cellStyle name="Comma 3 3 2 3 8 7" xfId="21251" xr:uid="{8E49A73C-F86E-4BAE-AA2E-C85C88244BC1}"/>
    <cellStyle name="Comma 3 3 2 3 9" xfId="2267" xr:uid="{BFD575CD-DDD7-417E-A7C3-3BAE44DDE9A2}"/>
    <cellStyle name="Comma 3 3 2 3 9 2" xfId="16867" xr:uid="{8768E1E3-E806-4820-81AC-74C2E850D242}"/>
    <cellStyle name="Comma 3 3 2 3 9 2 2" xfId="53375" xr:uid="{3911ABF7-695E-413A-8BBB-2EF3C55B05A0}"/>
    <cellStyle name="Comma 3 3 2 3 9 2 3" xfId="35121" xr:uid="{1AB66415-0123-45C2-B323-0A546F9E3EB7}"/>
    <cellStyle name="Comma 3 3 2 3 9 3" xfId="13217" xr:uid="{32884236-09E0-4D30-A1CE-37EC1B4CBABD}"/>
    <cellStyle name="Comma 3 3 2 3 9 3 2" xfId="49725" xr:uid="{9A1DEA8B-D26A-456E-BD2A-4397EA9EE6AD}"/>
    <cellStyle name="Comma 3 3 2 3 9 3 3" xfId="31471" xr:uid="{34481105-4B08-4C9E-946C-A0A06DDFF1E4}"/>
    <cellStyle name="Comma 3 3 2 3 9 4" xfId="9567" xr:uid="{B3B4F4DA-64BF-4D3A-83E9-68ADE026B424}"/>
    <cellStyle name="Comma 3 3 2 3 9 4 2" xfId="46075" xr:uid="{B03A9EF7-AC78-42FC-B052-638FE68EC28A}"/>
    <cellStyle name="Comma 3 3 2 3 9 4 3" xfId="27821" xr:uid="{8C0476B6-413D-4861-B18B-09C8F7C1C25A}"/>
    <cellStyle name="Comma 3 3 2 3 9 5" xfId="5917" xr:uid="{1B559038-4165-491C-8C95-959B65347C3A}"/>
    <cellStyle name="Comma 3 3 2 3 9 5 2" xfId="42425" xr:uid="{986078ED-B461-4F0C-BC65-1235F1C2DF42}"/>
    <cellStyle name="Comma 3 3 2 3 9 5 3" xfId="24171" xr:uid="{63555CBC-5EC8-41A8-A909-5D8B28089156}"/>
    <cellStyle name="Comma 3 3 2 3 9 6" xfId="38775" xr:uid="{55E6B802-7DB8-44E9-8343-AFE0347105E4}"/>
    <cellStyle name="Comma 3 3 2 3 9 7" xfId="20521" xr:uid="{C980D064-3B64-4772-9A92-641974A1B648}"/>
    <cellStyle name="Comma 3 3 2 4" xfId="669" xr:uid="{37C4A755-9DFA-40B7-A94B-75E68C980C3E}"/>
    <cellStyle name="Comma 3 3 2 4 10" xfId="37177" xr:uid="{937BFC0B-9241-4F3D-ACB2-28022124A0B4}"/>
    <cellStyle name="Comma 3 3 2 4 11" xfId="18923" xr:uid="{F007DC08-4103-48FC-B418-4ECE1AC25019}"/>
    <cellStyle name="Comma 3 3 2 4 2" xfId="3589" xr:uid="{3D605F51-82F8-45FF-85E5-C3C74BFF783A}"/>
    <cellStyle name="Comma 3 3 2 4 2 2" xfId="18189" xr:uid="{8079B95B-5C9C-436C-93CE-6D81FA6B2DFB}"/>
    <cellStyle name="Comma 3 3 2 4 2 2 2" xfId="54697" xr:uid="{1B03005B-7156-4B5F-9AC3-E27945BE52C8}"/>
    <cellStyle name="Comma 3 3 2 4 2 2 3" xfId="36443" xr:uid="{6E779921-9A95-45DB-B088-D9D63DC6634F}"/>
    <cellStyle name="Comma 3 3 2 4 2 3" xfId="14539" xr:uid="{32B3C995-02B4-4AE7-B277-DAE41FF167D4}"/>
    <cellStyle name="Comma 3 3 2 4 2 3 2" xfId="51047" xr:uid="{A7D07859-F338-4291-BA84-0F12509A5057}"/>
    <cellStyle name="Comma 3 3 2 4 2 3 3" xfId="32793" xr:uid="{EF2E1000-6CFA-48B2-B49D-1E66C3C587D8}"/>
    <cellStyle name="Comma 3 3 2 4 2 4" xfId="10889" xr:uid="{59B11C7C-39A8-457B-966E-024F3300535A}"/>
    <cellStyle name="Comma 3 3 2 4 2 4 2" xfId="47397" xr:uid="{E21CA2DE-E0F8-4B94-A1B8-91A167AEC0CC}"/>
    <cellStyle name="Comma 3 3 2 4 2 4 3" xfId="29143" xr:uid="{FAAE1EA4-CC19-4C56-BF08-599A4C654607}"/>
    <cellStyle name="Comma 3 3 2 4 2 5" xfId="7239" xr:uid="{C9416B32-B561-42F6-AEEC-284B06F53F47}"/>
    <cellStyle name="Comma 3 3 2 4 2 5 2" xfId="43747" xr:uid="{9D6E8602-57A1-4F92-B28D-E39507CA0FC9}"/>
    <cellStyle name="Comma 3 3 2 4 2 5 3" xfId="25493" xr:uid="{C5709C24-1757-4157-B626-259846898B46}"/>
    <cellStyle name="Comma 3 3 2 4 2 6" xfId="40097" xr:uid="{3DE95506-8998-4435-B5B5-2E9903E98E59}"/>
    <cellStyle name="Comma 3 3 2 4 2 7" xfId="21843" xr:uid="{703FA982-AA0C-484B-A46C-31488911625B}"/>
    <cellStyle name="Comma 3 3 2 4 3" xfId="2859" xr:uid="{C15BE272-1B0E-4F6B-9E27-D1EB109AEE14}"/>
    <cellStyle name="Comma 3 3 2 4 3 2" xfId="17459" xr:uid="{CB803C06-EBC2-45FA-8BDD-6349B8897395}"/>
    <cellStyle name="Comma 3 3 2 4 3 2 2" xfId="53967" xr:uid="{F3108E75-25FF-444E-B4C1-5AC17F5343AE}"/>
    <cellStyle name="Comma 3 3 2 4 3 2 3" xfId="35713" xr:uid="{FB6B719E-50F1-4E8B-961C-8A073D13EA11}"/>
    <cellStyle name="Comma 3 3 2 4 3 3" xfId="13809" xr:uid="{311ACC37-5C6E-4796-9708-DEB29565C8C7}"/>
    <cellStyle name="Comma 3 3 2 4 3 3 2" xfId="50317" xr:uid="{1A53717B-A32B-4935-91D6-CD45945C3B6A}"/>
    <cellStyle name="Comma 3 3 2 4 3 3 3" xfId="32063" xr:uid="{2EEBDAA5-625E-4182-82AC-63BD659F594C}"/>
    <cellStyle name="Comma 3 3 2 4 3 4" xfId="10159" xr:uid="{5B9DAFA1-FDF7-4850-BC17-1626C6458450}"/>
    <cellStyle name="Comma 3 3 2 4 3 4 2" xfId="46667" xr:uid="{BB8AF232-AADE-4702-8F1F-89B99513C17B}"/>
    <cellStyle name="Comma 3 3 2 4 3 4 3" xfId="28413" xr:uid="{2921E2CB-A08C-4393-9910-20473FD219E4}"/>
    <cellStyle name="Comma 3 3 2 4 3 5" xfId="6509" xr:uid="{50DFC302-536A-4006-A269-EA9B6360CC21}"/>
    <cellStyle name="Comma 3 3 2 4 3 5 2" xfId="43017" xr:uid="{46C6F939-64EA-433A-9ECF-F6163722BC0F}"/>
    <cellStyle name="Comma 3 3 2 4 3 5 3" xfId="24763" xr:uid="{F5638D14-3288-4A2F-8685-2A49BC7B5A3F}"/>
    <cellStyle name="Comma 3 3 2 4 3 6" xfId="39367" xr:uid="{07E85572-A86A-4579-B610-67576E57D442}"/>
    <cellStyle name="Comma 3 3 2 4 3 7" xfId="21113" xr:uid="{04023D6D-1BFF-4C81-9F45-05F706CD47FE}"/>
    <cellStyle name="Comma 3 3 2 4 4" xfId="2129" xr:uid="{58E9868D-7A22-4FCF-A28A-7BC37432EFE2}"/>
    <cellStyle name="Comma 3 3 2 4 4 2" xfId="16729" xr:uid="{375E3903-0E15-4B62-8D35-E99D04907B7E}"/>
    <cellStyle name="Comma 3 3 2 4 4 2 2" xfId="53237" xr:uid="{4C5AE086-47B5-422D-A70F-6B5A4E69DB64}"/>
    <cellStyle name="Comma 3 3 2 4 4 2 3" xfId="34983" xr:uid="{9AB6ABCA-E976-4CC7-9D8D-E4218A8793C3}"/>
    <cellStyle name="Comma 3 3 2 4 4 3" xfId="13079" xr:uid="{06924089-0BFD-495E-938F-5CA56290413E}"/>
    <cellStyle name="Comma 3 3 2 4 4 3 2" xfId="49587" xr:uid="{836D57D1-8A46-4AE8-85AF-879C5DF48470}"/>
    <cellStyle name="Comma 3 3 2 4 4 3 3" xfId="31333" xr:uid="{EAD95C25-B2D7-45A9-817B-F877776961CD}"/>
    <cellStyle name="Comma 3 3 2 4 4 4" xfId="9429" xr:uid="{4D840FCE-ADDB-4367-A89D-A54DF4405BD2}"/>
    <cellStyle name="Comma 3 3 2 4 4 4 2" xfId="45937" xr:uid="{44727D6F-4F86-4137-B440-8C8F8A000B7A}"/>
    <cellStyle name="Comma 3 3 2 4 4 4 3" xfId="27683" xr:uid="{B05B7D18-09A0-4DA6-9B86-AA426BA8135D}"/>
    <cellStyle name="Comma 3 3 2 4 4 5" xfId="5779" xr:uid="{1B24E5DB-22DA-45AA-9069-6623DC12F09B}"/>
    <cellStyle name="Comma 3 3 2 4 4 5 2" xfId="42287" xr:uid="{1D47A300-84FA-46BA-9DD9-799715899710}"/>
    <cellStyle name="Comma 3 3 2 4 4 5 3" xfId="24033" xr:uid="{A43849E9-BBB6-47FC-A3AC-9AC45C42C7EB}"/>
    <cellStyle name="Comma 3 3 2 4 4 6" xfId="38637" xr:uid="{D250E521-D6E9-4526-9E13-1562F61D28FC}"/>
    <cellStyle name="Comma 3 3 2 4 4 7" xfId="20383" xr:uid="{70219CDD-CF82-45F3-8C4C-AFB0527D183B}"/>
    <cellStyle name="Comma 3 3 2 4 5" xfId="1399" xr:uid="{F50A312D-C305-4EF1-ACBE-DC3840B4CB1F}"/>
    <cellStyle name="Comma 3 3 2 4 5 2" xfId="15999" xr:uid="{E58B75E9-5B04-4017-A59D-7C6BE248B08D}"/>
    <cellStyle name="Comma 3 3 2 4 5 2 2" xfId="52507" xr:uid="{2289ACF0-48F7-472A-BF0F-5ECF21F1545C}"/>
    <cellStyle name="Comma 3 3 2 4 5 2 3" xfId="34253" xr:uid="{D08D7913-906B-40A1-B112-C69F74F20015}"/>
    <cellStyle name="Comma 3 3 2 4 5 3" xfId="12349" xr:uid="{CDC1A69C-A2B4-4322-950A-A331D8E8D640}"/>
    <cellStyle name="Comma 3 3 2 4 5 3 2" xfId="48857" xr:uid="{E0B072E4-2C1E-4948-9CFD-E4450F98BFB6}"/>
    <cellStyle name="Comma 3 3 2 4 5 3 3" xfId="30603" xr:uid="{DD2A5589-AD4F-4624-8B3A-BF34FE29D0AE}"/>
    <cellStyle name="Comma 3 3 2 4 5 4" xfId="8699" xr:uid="{F6A15DD5-75C0-463E-B2EE-2AE5EB4B3ECF}"/>
    <cellStyle name="Comma 3 3 2 4 5 4 2" xfId="45207" xr:uid="{FEECB0D5-37DD-4BC9-83E8-97D3F4A45FC2}"/>
    <cellStyle name="Comma 3 3 2 4 5 4 3" xfId="26953" xr:uid="{E2768DD3-8851-48A5-B4C7-3B9FEDAEAFFF}"/>
    <cellStyle name="Comma 3 3 2 4 5 5" xfId="5049" xr:uid="{53E35391-07D3-48B2-9E84-E0B4F08C8385}"/>
    <cellStyle name="Comma 3 3 2 4 5 5 2" xfId="41557" xr:uid="{7EB7C946-0143-4780-A520-5D3059A244B1}"/>
    <cellStyle name="Comma 3 3 2 4 5 5 3" xfId="23303" xr:uid="{A3CAE4C0-5C4A-42E6-9BCF-4F5D81C16BA1}"/>
    <cellStyle name="Comma 3 3 2 4 5 6" xfId="37907" xr:uid="{735F8875-4331-4741-AEF0-E1E2730763CA}"/>
    <cellStyle name="Comma 3 3 2 4 5 7" xfId="19653" xr:uid="{90228152-A82B-426E-8316-5CACF797C989}"/>
    <cellStyle name="Comma 3 3 2 4 6" xfId="15269" xr:uid="{AE466CBF-2637-4886-B7A1-79D912C771C8}"/>
    <cellStyle name="Comma 3 3 2 4 6 2" xfId="51777" xr:uid="{7E44C9B4-BF7C-4931-8A69-1983142C57F7}"/>
    <cellStyle name="Comma 3 3 2 4 6 3" xfId="33523" xr:uid="{7B99728B-0B2B-4153-ADAA-5DBF124FCAE4}"/>
    <cellStyle name="Comma 3 3 2 4 7" xfId="11619" xr:uid="{97DA6F9E-4BA5-43A5-AF65-5EDC3600DA48}"/>
    <cellStyle name="Comma 3 3 2 4 7 2" xfId="48127" xr:uid="{F5F686A5-DB7D-4591-AE52-D50E45C81D4E}"/>
    <cellStyle name="Comma 3 3 2 4 7 3" xfId="29873" xr:uid="{90E295C5-E0BC-4FD3-B384-336E284F9B93}"/>
    <cellStyle name="Comma 3 3 2 4 8" xfId="7969" xr:uid="{747BF969-23E7-4957-A44E-09DED4AA93D3}"/>
    <cellStyle name="Comma 3 3 2 4 8 2" xfId="44477" xr:uid="{592A1570-9768-4E59-AF4A-BBB6B8C387A2}"/>
    <cellStyle name="Comma 3 3 2 4 8 3" xfId="26223" xr:uid="{21070762-39A4-4798-AAEE-7824D92B0881}"/>
    <cellStyle name="Comma 3 3 2 4 9" xfId="4319" xr:uid="{C60D9AF5-02A8-47E8-BF9A-F60B40E0EDCC}"/>
    <cellStyle name="Comma 3 3 2 4 9 2" xfId="40827" xr:uid="{6DD69F39-628F-4397-B5A4-0D6558B2A51C}"/>
    <cellStyle name="Comma 3 3 2 4 9 3" xfId="22573" xr:uid="{788ED793-0BFF-46DE-893D-A89E7B75CC34}"/>
    <cellStyle name="Comma 3 3 2 5" xfId="565" xr:uid="{86F3A36D-F2F1-4612-9A7B-5E0E67719917}"/>
    <cellStyle name="Comma 3 3 2 5 10" xfId="37073" xr:uid="{9C4DC26D-25E6-418F-B2AE-A29DA84577D1}"/>
    <cellStyle name="Comma 3 3 2 5 11" xfId="18819" xr:uid="{0826ABD5-BC42-4B73-A8B6-155499D1B4AC}"/>
    <cellStyle name="Comma 3 3 2 5 2" xfId="3485" xr:uid="{AC2B1840-2260-4107-8F07-C08DA051F6C3}"/>
    <cellStyle name="Comma 3 3 2 5 2 2" xfId="18085" xr:uid="{058A5D0C-1235-499C-9A03-0E03F19D993A}"/>
    <cellStyle name="Comma 3 3 2 5 2 2 2" xfId="54593" xr:uid="{D265E581-D784-4046-B69B-7233A66EADE0}"/>
    <cellStyle name="Comma 3 3 2 5 2 2 3" xfId="36339" xr:uid="{7EA5A732-C421-428A-ADC3-53168EADB7FC}"/>
    <cellStyle name="Comma 3 3 2 5 2 3" xfId="14435" xr:uid="{1E0FBF1B-00EB-4BB4-AB81-1A353C56B151}"/>
    <cellStyle name="Comma 3 3 2 5 2 3 2" xfId="50943" xr:uid="{F8165D66-1292-4ED6-86C4-25614C4EAC7B}"/>
    <cellStyle name="Comma 3 3 2 5 2 3 3" xfId="32689" xr:uid="{09C1EA86-85C8-455E-AAD8-C1FB2072CBFE}"/>
    <cellStyle name="Comma 3 3 2 5 2 4" xfId="10785" xr:uid="{3CE1B685-F040-4A97-ACE7-5D262E2F942B}"/>
    <cellStyle name="Comma 3 3 2 5 2 4 2" xfId="47293" xr:uid="{8A4D7066-9A17-4DD1-B0A7-543BBCCC9435}"/>
    <cellStyle name="Comma 3 3 2 5 2 4 3" xfId="29039" xr:uid="{4CE40DEC-A295-4F18-8D6C-9E8D294C7243}"/>
    <cellStyle name="Comma 3 3 2 5 2 5" xfId="7135" xr:uid="{C28A33CE-D93F-4726-8A88-5B283CAB5F5F}"/>
    <cellStyle name="Comma 3 3 2 5 2 5 2" xfId="43643" xr:uid="{52C25B72-79E0-44A9-AA9A-64D175E7B4B0}"/>
    <cellStyle name="Comma 3 3 2 5 2 5 3" xfId="25389" xr:uid="{84EB1521-7822-401A-BA08-F6CB19215762}"/>
    <cellStyle name="Comma 3 3 2 5 2 6" xfId="39993" xr:uid="{CC4D0E4A-50D3-4808-BEEF-67C39AEA4DD5}"/>
    <cellStyle name="Comma 3 3 2 5 2 7" xfId="21739" xr:uid="{17A23E2E-D72A-4DAC-9CF2-B921DE436A54}"/>
    <cellStyle name="Comma 3 3 2 5 3" xfId="2755" xr:uid="{2431D0F1-7EC2-49D9-834D-8FF9E42AF1FD}"/>
    <cellStyle name="Comma 3 3 2 5 3 2" xfId="17355" xr:uid="{249B6A41-CBE0-4E43-8881-325135B9E3A2}"/>
    <cellStyle name="Comma 3 3 2 5 3 2 2" xfId="53863" xr:uid="{487151EB-BCA5-4A4D-B01E-8DB7841BD2AA}"/>
    <cellStyle name="Comma 3 3 2 5 3 2 3" xfId="35609" xr:uid="{EE2BC606-38C4-4EC3-9B52-66863D8CA736}"/>
    <cellStyle name="Comma 3 3 2 5 3 3" xfId="13705" xr:uid="{3BE65D45-A7D8-4109-AB61-F6E3C1B2C87C}"/>
    <cellStyle name="Comma 3 3 2 5 3 3 2" xfId="50213" xr:uid="{3B0AD1DE-674E-4734-9B5E-C85BC5129EA1}"/>
    <cellStyle name="Comma 3 3 2 5 3 3 3" xfId="31959" xr:uid="{AC382EEF-FC82-4057-AAC1-78D0C011EEEC}"/>
    <cellStyle name="Comma 3 3 2 5 3 4" xfId="10055" xr:uid="{53C166C5-28EE-44E6-A75C-6627B5A71F9A}"/>
    <cellStyle name="Comma 3 3 2 5 3 4 2" xfId="46563" xr:uid="{B3BA5917-4898-4A4E-BE1E-C0289B6C2DD4}"/>
    <cellStyle name="Comma 3 3 2 5 3 4 3" xfId="28309" xr:uid="{46A48611-C63F-414B-AE4B-48DA92AD1C77}"/>
    <cellStyle name="Comma 3 3 2 5 3 5" xfId="6405" xr:uid="{52B51C73-0A9A-4BA8-8E16-3DEC28F0D20C}"/>
    <cellStyle name="Comma 3 3 2 5 3 5 2" xfId="42913" xr:uid="{419BFB9E-9A04-4CEE-B2BF-C7C8C3424AF1}"/>
    <cellStyle name="Comma 3 3 2 5 3 5 3" xfId="24659" xr:uid="{7844C9F2-5953-4728-8C08-23401731B0E3}"/>
    <cellStyle name="Comma 3 3 2 5 3 6" xfId="39263" xr:uid="{93CD0BFE-85E3-4E82-AFA2-4CE2D4DBC5B0}"/>
    <cellStyle name="Comma 3 3 2 5 3 7" xfId="21009" xr:uid="{F58E0D43-6A3D-4F78-AADD-4F9EE7BF005B}"/>
    <cellStyle name="Comma 3 3 2 5 4" xfId="2025" xr:uid="{90CCDA1F-87E2-4A7B-9720-2253C964422D}"/>
    <cellStyle name="Comma 3 3 2 5 4 2" xfId="16625" xr:uid="{96939305-5EA6-4E46-8944-F9C2A0ADC50E}"/>
    <cellStyle name="Comma 3 3 2 5 4 2 2" xfId="53133" xr:uid="{A7681B2F-6933-438A-9FF3-8B087A4359F7}"/>
    <cellStyle name="Comma 3 3 2 5 4 2 3" xfId="34879" xr:uid="{584FB55A-3655-4E64-B4A6-510523ACE02B}"/>
    <cellStyle name="Comma 3 3 2 5 4 3" xfId="12975" xr:uid="{845D8578-4F21-4073-BCB1-F30CC76D1D3A}"/>
    <cellStyle name="Comma 3 3 2 5 4 3 2" xfId="49483" xr:uid="{DA383943-04A0-4A1F-B54A-4E47761B5A6E}"/>
    <cellStyle name="Comma 3 3 2 5 4 3 3" xfId="31229" xr:uid="{2F96A9B6-65FD-469C-B61E-AE5D48CABED0}"/>
    <cellStyle name="Comma 3 3 2 5 4 4" xfId="9325" xr:uid="{F27890C1-720C-46CE-A411-A3D503C44666}"/>
    <cellStyle name="Comma 3 3 2 5 4 4 2" xfId="45833" xr:uid="{A6EAD6F4-66C8-4018-84C1-7BD7E9AA320A}"/>
    <cellStyle name="Comma 3 3 2 5 4 4 3" xfId="27579" xr:uid="{852A15D5-3A42-4E38-8A44-831C9638CE55}"/>
    <cellStyle name="Comma 3 3 2 5 4 5" xfId="5675" xr:uid="{66C58C94-C4B9-4F2E-8962-23B3C0823C29}"/>
    <cellStyle name="Comma 3 3 2 5 4 5 2" xfId="42183" xr:uid="{F7D60B4A-B5E3-42D2-87F7-8151A7AD2E96}"/>
    <cellStyle name="Comma 3 3 2 5 4 5 3" xfId="23929" xr:uid="{BE266C9F-2409-426B-94B3-B983E47A07DF}"/>
    <cellStyle name="Comma 3 3 2 5 4 6" xfId="38533" xr:uid="{E05B4430-2307-4E89-954B-14FCD159B0E6}"/>
    <cellStyle name="Comma 3 3 2 5 4 7" xfId="20279" xr:uid="{E077FCFE-3C46-48B5-8629-04E407DB12BD}"/>
    <cellStyle name="Comma 3 3 2 5 5" xfId="1295" xr:uid="{8407A32A-AAC4-4AA2-A4FA-F090D93966AF}"/>
    <cellStyle name="Comma 3 3 2 5 5 2" xfId="15895" xr:uid="{99A0BA49-8E4C-440B-86C2-FF2490480AB5}"/>
    <cellStyle name="Comma 3 3 2 5 5 2 2" xfId="52403" xr:uid="{8956A7BF-88CC-4757-A663-AA4E3783EB25}"/>
    <cellStyle name="Comma 3 3 2 5 5 2 3" xfId="34149" xr:uid="{42548792-58FE-4C12-A78C-E55854FC7B22}"/>
    <cellStyle name="Comma 3 3 2 5 5 3" xfId="12245" xr:uid="{67C3C4C5-E372-4629-A6A8-17D2FD229982}"/>
    <cellStyle name="Comma 3 3 2 5 5 3 2" xfId="48753" xr:uid="{F6DB7B66-C3AB-4F45-8966-C618B98DF5AC}"/>
    <cellStyle name="Comma 3 3 2 5 5 3 3" xfId="30499" xr:uid="{27879D18-40AD-4C86-98E2-7EEF0342EB4A}"/>
    <cellStyle name="Comma 3 3 2 5 5 4" xfId="8595" xr:uid="{3D19AC06-7C32-418F-BB32-5D44B8143737}"/>
    <cellStyle name="Comma 3 3 2 5 5 4 2" xfId="45103" xr:uid="{F7D838CE-FE6C-4BF4-A819-B86078641FCD}"/>
    <cellStyle name="Comma 3 3 2 5 5 4 3" xfId="26849" xr:uid="{C6AE292A-981F-4320-9CCD-ED8D4D29507B}"/>
    <cellStyle name="Comma 3 3 2 5 5 5" xfId="4945" xr:uid="{2E32F84D-A76A-49EA-8F79-AFEBEEB5B15C}"/>
    <cellStyle name="Comma 3 3 2 5 5 5 2" xfId="41453" xr:uid="{AA2F566A-B4EE-4E27-943A-E7F0D3A10191}"/>
    <cellStyle name="Comma 3 3 2 5 5 5 3" xfId="23199" xr:uid="{A5664590-B671-4570-AACC-400F0C5B4CF5}"/>
    <cellStyle name="Comma 3 3 2 5 5 6" xfId="37803" xr:uid="{02113841-297D-480F-894C-B3BDD3222C2C}"/>
    <cellStyle name="Comma 3 3 2 5 5 7" xfId="19549" xr:uid="{2CBFA06C-C6DA-47E5-876B-FDCFCB125C52}"/>
    <cellStyle name="Comma 3 3 2 5 6" xfId="15165" xr:uid="{F875C62B-7904-4D85-ABC2-EFCA75B2F96D}"/>
    <cellStyle name="Comma 3 3 2 5 6 2" xfId="51673" xr:uid="{0A87FB9F-97A7-42C7-8691-11D3728C1849}"/>
    <cellStyle name="Comma 3 3 2 5 6 3" xfId="33419" xr:uid="{2BB955DF-8AB3-40E0-8FD8-A55FA13D712F}"/>
    <cellStyle name="Comma 3 3 2 5 7" xfId="11515" xr:uid="{9EE256FC-BAB5-4296-A3A6-22B690BD98FB}"/>
    <cellStyle name="Comma 3 3 2 5 7 2" xfId="48023" xr:uid="{F1F239A4-AAA9-4631-8196-33718CDF0023}"/>
    <cellStyle name="Comma 3 3 2 5 7 3" xfId="29769" xr:uid="{E16CEF66-1047-4E62-8A5C-57DA84B367A5}"/>
    <cellStyle name="Comma 3 3 2 5 8" xfId="7865" xr:uid="{07CCA30C-1FE0-4650-B458-46F8CCC73559}"/>
    <cellStyle name="Comma 3 3 2 5 8 2" xfId="44373" xr:uid="{2904F752-D9BE-400A-9AF9-FAE7388E8ECB}"/>
    <cellStyle name="Comma 3 3 2 5 8 3" xfId="26119" xr:uid="{ABDD0261-2C9A-4C7D-9C13-9756758BB13A}"/>
    <cellStyle name="Comma 3 3 2 5 9" xfId="4215" xr:uid="{BDED7164-0C66-4C24-87BC-46DF7761AA71}"/>
    <cellStyle name="Comma 3 3 2 5 9 2" xfId="40723" xr:uid="{8B88E07A-D3F5-4DBA-BE09-83DBE2C69C97}"/>
    <cellStyle name="Comma 3 3 2 5 9 3" xfId="22469" xr:uid="{91956364-055D-4AA8-B512-BA6AFD46179D}"/>
    <cellStyle name="Comma 3 3 2 6" xfId="461" xr:uid="{704696B8-B9AF-4593-8B3B-A0BBC1672C99}"/>
    <cellStyle name="Comma 3 3 2 6 10" xfId="36969" xr:uid="{865D8E5B-A3FC-4260-9076-ECEBBC3D48BC}"/>
    <cellStyle name="Comma 3 3 2 6 11" xfId="18715" xr:uid="{28B6C142-FDDB-4713-935E-879427E173AD}"/>
    <cellStyle name="Comma 3 3 2 6 2" xfId="3381" xr:uid="{D9183C9E-0B93-4BC2-9F41-0CC1A5C98053}"/>
    <cellStyle name="Comma 3 3 2 6 2 2" xfId="17981" xr:uid="{2EA04296-B7C2-4E33-8A8D-4CA88EC0BE4A}"/>
    <cellStyle name="Comma 3 3 2 6 2 2 2" xfId="54489" xr:uid="{4C301208-4060-44A4-AC08-ED3723BB9DF6}"/>
    <cellStyle name="Comma 3 3 2 6 2 2 3" xfId="36235" xr:uid="{9EF14022-87F0-4E39-BD20-81F5CCA9DC4A}"/>
    <cellStyle name="Comma 3 3 2 6 2 3" xfId="14331" xr:uid="{4EF3791C-DF91-4C83-86E8-5ACC8C7DDFF0}"/>
    <cellStyle name="Comma 3 3 2 6 2 3 2" xfId="50839" xr:uid="{8989385B-7BAD-4C41-B2A1-628F42FA9CEF}"/>
    <cellStyle name="Comma 3 3 2 6 2 3 3" xfId="32585" xr:uid="{3A3ABEA0-C311-4FFB-AAD5-091AF359CEA7}"/>
    <cellStyle name="Comma 3 3 2 6 2 4" xfId="10681" xr:uid="{844588FC-B38E-467C-B686-D83D350421FA}"/>
    <cellStyle name="Comma 3 3 2 6 2 4 2" xfId="47189" xr:uid="{C799A3C7-D8AC-4D21-B587-7C9CDE1A9DDA}"/>
    <cellStyle name="Comma 3 3 2 6 2 4 3" xfId="28935" xr:uid="{4EA33D48-C397-46E1-918F-876CFFD260D1}"/>
    <cellStyle name="Comma 3 3 2 6 2 5" xfId="7031" xr:uid="{E5BF8C39-6AB5-4E03-911C-94CB34DBA35C}"/>
    <cellStyle name="Comma 3 3 2 6 2 5 2" xfId="43539" xr:uid="{76E9B2D0-43F2-452E-ABE0-6EF3014DBE39}"/>
    <cellStyle name="Comma 3 3 2 6 2 5 3" xfId="25285" xr:uid="{CE486AFF-2F48-481E-ABD8-9032985BC92C}"/>
    <cellStyle name="Comma 3 3 2 6 2 6" xfId="39889" xr:uid="{63F822A8-A607-4F23-885E-CA85B2B2F495}"/>
    <cellStyle name="Comma 3 3 2 6 2 7" xfId="21635" xr:uid="{92928DB6-A4F7-4707-9E11-7D5BC4D96FD9}"/>
    <cellStyle name="Comma 3 3 2 6 3" xfId="2651" xr:uid="{2AB96B35-2594-44EA-9A03-B104B0E133E8}"/>
    <cellStyle name="Comma 3 3 2 6 3 2" xfId="17251" xr:uid="{8075D8E9-75C9-4C45-A2FC-CC6665BD0E21}"/>
    <cellStyle name="Comma 3 3 2 6 3 2 2" xfId="53759" xr:uid="{8978FABE-7596-4D8B-9026-65C4C0537078}"/>
    <cellStyle name="Comma 3 3 2 6 3 2 3" xfId="35505" xr:uid="{14B43DED-4537-4C4F-A803-65848EFD0316}"/>
    <cellStyle name="Comma 3 3 2 6 3 3" xfId="13601" xr:uid="{6F902F8A-A2BE-428F-8ECD-37307D6704CD}"/>
    <cellStyle name="Comma 3 3 2 6 3 3 2" xfId="50109" xr:uid="{8CF5C9C5-8A40-419C-880A-3DC09B7EFCEE}"/>
    <cellStyle name="Comma 3 3 2 6 3 3 3" xfId="31855" xr:uid="{2F1DB34C-E922-4B03-AC7B-E93F3DC9CF3E}"/>
    <cellStyle name="Comma 3 3 2 6 3 4" xfId="9951" xr:uid="{8480B896-FC29-4757-A208-E0E01ABAD1AC}"/>
    <cellStyle name="Comma 3 3 2 6 3 4 2" xfId="46459" xr:uid="{420C8F6A-0418-484A-BA53-27277CCF60F0}"/>
    <cellStyle name="Comma 3 3 2 6 3 4 3" xfId="28205" xr:uid="{A520B426-186F-41A2-B192-D52BF9136766}"/>
    <cellStyle name="Comma 3 3 2 6 3 5" xfId="6301" xr:uid="{B29BAE16-228B-4FB6-8E68-C7E01859DEC6}"/>
    <cellStyle name="Comma 3 3 2 6 3 5 2" xfId="42809" xr:uid="{17A24A5A-BD0C-4766-9FB7-BADDC6433363}"/>
    <cellStyle name="Comma 3 3 2 6 3 5 3" xfId="24555" xr:uid="{323FABFF-F013-4E1B-AC31-A2D018CFEB66}"/>
    <cellStyle name="Comma 3 3 2 6 3 6" xfId="39159" xr:uid="{0ADD5BA5-DFE0-41C1-AEA9-B10DBF6A037F}"/>
    <cellStyle name="Comma 3 3 2 6 3 7" xfId="20905" xr:uid="{238CBC54-B610-43D6-ABF7-3DA4D59BDA7E}"/>
    <cellStyle name="Comma 3 3 2 6 4" xfId="1921" xr:uid="{8E1CE9FE-40AD-4664-BE69-AC423DE6085C}"/>
    <cellStyle name="Comma 3 3 2 6 4 2" xfId="16521" xr:uid="{5977E2A7-CBA9-4DA6-AA8F-21C1CE2A60DF}"/>
    <cellStyle name="Comma 3 3 2 6 4 2 2" xfId="53029" xr:uid="{DCA90154-E1DF-47EF-AC97-5BCB685B17CB}"/>
    <cellStyle name="Comma 3 3 2 6 4 2 3" xfId="34775" xr:uid="{1FF40359-73FE-429F-ADAA-E9375140B5F2}"/>
    <cellStyle name="Comma 3 3 2 6 4 3" xfId="12871" xr:uid="{A074F411-201B-4368-B132-53093FFB94E6}"/>
    <cellStyle name="Comma 3 3 2 6 4 3 2" xfId="49379" xr:uid="{4A529522-5D65-469D-9FA1-2112D60425A2}"/>
    <cellStyle name="Comma 3 3 2 6 4 3 3" xfId="31125" xr:uid="{CFF4C0E5-216A-4457-AAA1-D79740F9AEC8}"/>
    <cellStyle name="Comma 3 3 2 6 4 4" xfId="9221" xr:uid="{91526C6A-CF9F-4292-B7CA-3EC735A7783C}"/>
    <cellStyle name="Comma 3 3 2 6 4 4 2" xfId="45729" xr:uid="{BFB95A04-4A57-4D9D-B9F8-5854231B6D29}"/>
    <cellStyle name="Comma 3 3 2 6 4 4 3" xfId="27475" xr:uid="{71DA5A0B-76B8-4D16-8615-E123283B9D30}"/>
    <cellStyle name="Comma 3 3 2 6 4 5" xfId="5571" xr:uid="{33DE63FA-478E-4385-AA22-4127B49FB870}"/>
    <cellStyle name="Comma 3 3 2 6 4 5 2" xfId="42079" xr:uid="{E3229854-2E51-4B22-B6E3-A335EEAFAA12}"/>
    <cellStyle name="Comma 3 3 2 6 4 5 3" xfId="23825" xr:uid="{20B6C483-673F-4E91-81CA-2CA190F62100}"/>
    <cellStyle name="Comma 3 3 2 6 4 6" xfId="38429" xr:uid="{441F5DD2-AF15-476E-B79B-A66858E669E9}"/>
    <cellStyle name="Comma 3 3 2 6 4 7" xfId="20175" xr:uid="{B5BA6146-B1A0-40E2-B189-0B4DC403FE7C}"/>
    <cellStyle name="Comma 3 3 2 6 5" xfId="1191" xr:uid="{281109E5-D0DE-4212-80AC-59465203AF79}"/>
    <cellStyle name="Comma 3 3 2 6 5 2" xfId="15791" xr:uid="{71FCD312-53B2-41A9-8475-85486B5EF692}"/>
    <cellStyle name="Comma 3 3 2 6 5 2 2" xfId="52299" xr:uid="{36A39B68-F98D-466F-A274-35822ADDAD90}"/>
    <cellStyle name="Comma 3 3 2 6 5 2 3" xfId="34045" xr:uid="{DB995EE9-7012-4075-B23E-93186F1CFF22}"/>
    <cellStyle name="Comma 3 3 2 6 5 3" xfId="12141" xr:uid="{8376E41D-34F8-4037-98D4-B5F969603CC6}"/>
    <cellStyle name="Comma 3 3 2 6 5 3 2" xfId="48649" xr:uid="{CC3CBD9C-8134-4058-869D-49DE9AB7E28F}"/>
    <cellStyle name="Comma 3 3 2 6 5 3 3" xfId="30395" xr:uid="{383145AA-D484-4A7A-8B03-DCDDC88382C4}"/>
    <cellStyle name="Comma 3 3 2 6 5 4" xfId="8491" xr:uid="{D25F449D-91A0-4F36-A17D-076583A7BDA0}"/>
    <cellStyle name="Comma 3 3 2 6 5 4 2" xfId="44999" xr:uid="{87EBA42F-7813-4E5C-8041-0C2A9658449D}"/>
    <cellStyle name="Comma 3 3 2 6 5 4 3" xfId="26745" xr:uid="{89796039-86FD-4C3B-8421-AD66F77CC8A9}"/>
    <cellStyle name="Comma 3 3 2 6 5 5" xfId="4841" xr:uid="{08C928D4-57D0-4903-8EE3-DAB12B13BD67}"/>
    <cellStyle name="Comma 3 3 2 6 5 5 2" xfId="41349" xr:uid="{FADE2B3A-3BBD-480C-9FEA-67D0593AD890}"/>
    <cellStyle name="Comma 3 3 2 6 5 5 3" xfId="23095" xr:uid="{6A907509-F8A9-4AFB-A2C4-41252F89E3A0}"/>
    <cellStyle name="Comma 3 3 2 6 5 6" xfId="37699" xr:uid="{B8E7F1BA-60EE-4126-BE68-F2DF4B0F1716}"/>
    <cellStyle name="Comma 3 3 2 6 5 7" xfId="19445" xr:uid="{6B53D49E-35E6-4125-8C02-AE628011EEE8}"/>
    <cellStyle name="Comma 3 3 2 6 6" xfId="15061" xr:uid="{26376A6C-5962-452B-85BB-1A9676C629AF}"/>
    <cellStyle name="Comma 3 3 2 6 6 2" xfId="51569" xr:uid="{6D317BAB-9794-44BC-890E-27C6D7599424}"/>
    <cellStyle name="Comma 3 3 2 6 6 3" xfId="33315" xr:uid="{E972AD9F-B21A-40FE-90FC-9707451BF29D}"/>
    <cellStyle name="Comma 3 3 2 6 7" xfId="11411" xr:uid="{6DD24665-3C9E-45F8-8548-120F8A936D24}"/>
    <cellStyle name="Comma 3 3 2 6 7 2" xfId="47919" xr:uid="{C36B8BF5-7131-402F-8B9E-009C6C3E783E}"/>
    <cellStyle name="Comma 3 3 2 6 7 3" xfId="29665" xr:uid="{47B58946-D8A6-4B42-B65F-D0EF0BC45877}"/>
    <cellStyle name="Comma 3 3 2 6 8" xfId="7761" xr:uid="{14B2631D-A250-4413-937A-75DCE0468407}"/>
    <cellStyle name="Comma 3 3 2 6 8 2" xfId="44269" xr:uid="{68F29C79-67A7-4B41-A2AD-AA5B71546F56}"/>
    <cellStyle name="Comma 3 3 2 6 8 3" xfId="26015" xr:uid="{09FAC68A-1556-463C-9967-2F35E7F3EA83}"/>
    <cellStyle name="Comma 3 3 2 6 9" xfId="4111" xr:uid="{57D61D31-9440-4A4E-A56A-0E90501AA11F}"/>
    <cellStyle name="Comma 3 3 2 6 9 2" xfId="40619" xr:uid="{691F7CBB-D940-488B-948A-C18EAC89F593}"/>
    <cellStyle name="Comma 3 3 2 6 9 3" xfId="22365" xr:uid="{CB56056B-77E5-4B07-B9B0-FF7D3396E0D7}"/>
    <cellStyle name="Comma 3 3 2 7" xfId="357" xr:uid="{03CA3B7F-539A-40A4-9647-40E9F10097B2}"/>
    <cellStyle name="Comma 3 3 2 7 10" xfId="36865" xr:uid="{559C7A70-1790-4485-B1EB-67759B64448D}"/>
    <cellStyle name="Comma 3 3 2 7 11" xfId="18611" xr:uid="{176CFBAD-C9BC-452D-A0D6-2395E334423F}"/>
    <cellStyle name="Comma 3 3 2 7 2" xfId="3277" xr:uid="{A1132AF4-4888-4692-A381-41FD3CCA9BFD}"/>
    <cellStyle name="Comma 3 3 2 7 2 2" xfId="17877" xr:uid="{607F6F06-7C12-4C1D-A8D3-14E8552E4ACE}"/>
    <cellStyle name="Comma 3 3 2 7 2 2 2" xfId="54385" xr:uid="{5A4F0427-191E-4425-8B00-898FE7A851FF}"/>
    <cellStyle name="Comma 3 3 2 7 2 2 3" xfId="36131" xr:uid="{37030D22-89EF-43B1-8C0C-51E67C7663E6}"/>
    <cellStyle name="Comma 3 3 2 7 2 3" xfId="14227" xr:uid="{D6B63251-2908-4BC3-A6E5-E670F4369153}"/>
    <cellStyle name="Comma 3 3 2 7 2 3 2" xfId="50735" xr:uid="{4471AA1E-7CEF-44EC-909B-58782206320A}"/>
    <cellStyle name="Comma 3 3 2 7 2 3 3" xfId="32481" xr:uid="{62705722-94AF-4608-B64C-F1DFB9FF95BD}"/>
    <cellStyle name="Comma 3 3 2 7 2 4" xfId="10577" xr:uid="{5E9BB989-BE4E-495F-85F5-9D942672D87F}"/>
    <cellStyle name="Comma 3 3 2 7 2 4 2" xfId="47085" xr:uid="{DB0FADA6-2DF8-4220-B693-5604FE75FD19}"/>
    <cellStyle name="Comma 3 3 2 7 2 4 3" xfId="28831" xr:uid="{BF38FA63-6716-4797-B5B3-F292659242BD}"/>
    <cellStyle name="Comma 3 3 2 7 2 5" xfId="6927" xr:uid="{47A208A1-6A95-4276-BC9A-C9831F91B943}"/>
    <cellStyle name="Comma 3 3 2 7 2 5 2" xfId="43435" xr:uid="{82377CE8-9BE8-400E-B361-D8E31034ECC8}"/>
    <cellStyle name="Comma 3 3 2 7 2 5 3" xfId="25181" xr:uid="{A7E307B5-4E72-4170-A6AD-55228FCC2E2C}"/>
    <cellStyle name="Comma 3 3 2 7 2 6" xfId="39785" xr:uid="{7CB2F778-267F-4B88-89A8-F5A5203F9812}"/>
    <cellStyle name="Comma 3 3 2 7 2 7" xfId="21531" xr:uid="{054D5489-0AAD-4257-879F-E0A8D863E76E}"/>
    <cellStyle name="Comma 3 3 2 7 3" xfId="2547" xr:uid="{712A7F59-5F8D-4D63-AE87-220C03591FED}"/>
    <cellStyle name="Comma 3 3 2 7 3 2" xfId="17147" xr:uid="{68CD6062-1EC3-4B22-8C82-45E8F9B611BF}"/>
    <cellStyle name="Comma 3 3 2 7 3 2 2" xfId="53655" xr:uid="{BA2AE51D-E851-448D-BDAB-D919B2D1D5CA}"/>
    <cellStyle name="Comma 3 3 2 7 3 2 3" xfId="35401" xr:uid="{6C66850A-3FF2-44C0-AF36-897786E94B7F}"/>
    <cellStyle name="Comma 3 3 2 7 3 3" xfId="13497" xr:uid="{3E018D8E-AC37-4CC5-9B14-004149DB3E0A}"/>
    <cellStyle name="Comma 3 3 2 7 3 3 2" xfId="50005" xr:uid="{2913E31B-59A9-46A9-B672-5EAD6F4ED6EF}"/>
    <cellStyle name="Comma 3 3 2 7 3 3 3" xfId="31751" xr:uid="{57EA70D5-F301-44BB-B3CF-8A606EDBBBCD}"/>
    <cellStyle name="Comma 3 3 2 7 3 4" xfId="9847" xr:uid="{33DF6971-7B12-4A07-9538-14A9123B4C1A}"/>
    <cellStyle name="Comma 3 3 2 7 3 4 2" xfId="46355" xr:uid="{25072F3A-5277-4999-B185-4AF7F00398DB}"/>
    <cellStyle name="Comma 3 3 2 7 3 4 3" xfId="28101" xr:uid="{1DEBDC22-C354-423B-8112-2F0D31B583F7}"/>
    <cellStyle name="Comma 3 3 2 7 3 5" xfId="6197" xr:uid="{0ADDB961-0139-4B24-BCEB-72B24815EA6F}"/>
    <cellStyle name="Comma 3 3 2 7 3 5 2" xfId="42705" xr:uid="{BAFE99C9-85E5-4B75-8333-B0DC923CBAA1}"/>
    <cellStyle name="Comma 3 3 2 7 3 5 3" xfId="24451" xr:uid="{974938A1-8D5C-487F-9642-D9E5E356FCB3}"/>
    <cellStyle name="Comma 3 3 2 7 3 6" xfId="39055" xr:uid="{46E99BEE-1216-4FE0-B926-6BBED56BDDCB}"/>
    <cellStyle name="Comma 3 3 2 7 3 7" xfId="20801" xr:uid="{DB4CC6AB-21A9-423A-B7F7-2E23628DFEEF}"/>
    <cellStyle name="Comma 3 3 2 7 4" xfId="1817" xr:uid="{540CD089-7414-4D06-BF8E-5635C44314B3}"/>
    <cellStyle name="Comma 3 3 2 7 4 2" xfId="16417" xr:uid="{D5BBFA8F-9F5F-42C2-9A9B-32CF1FF2E2CB}"/>
    <cellStyle name="Comma 3 3 2 7 4 2 2" xfId="52925" xr:uid="{59367FC2-5C45-4360-8FDD-3A0379950908}"/>
    <cellStyle name="Comma 3 3 2 7 4 2 3" xfId="34671" xr:uid="{772FDDFD-5DEE-410C-8B97-C5692FA57747}"/>
    <cellStyle name="Comma 3 3 2 7 4 3" xfId="12767" xr:uid="{2C2093B9-9676-4F3A-ADA6-1542B0B04BD4}"/>
    <cellStyle name="Comma 3 3 2 7 4 3 2" xfId="49275" xr:uid="{5F45B06B-F740-4EE2-9957-C424098FB8CD}"/>
    <cellStyle name="Comma 3 3 2 7 4 3 3" xfId="31021" xr:uid="{83813219-5107-401C-B603-5B19FE05F6FD}"/>
    <cellStyle name="Comma 3 3 2 7 4 4" xfId="9117" xr:uid="{9B91D881-AB82-467F-8CF1-6CC092DD6558}"/>
    <cellStyle name="Comma 3 3 2 7 4 4 2" xfId="45625" xr:uid="{173123C4-0F04-444A-9142-F28A0A73F346}"/>
    <cellStyle name="Comma 3 3 2 7 4 4 3" xfId="27371" xr:uid="{069481D7-8F3E-4640-8595-9944DF45DAD2}"/>
    <cellStyle name="Comma 3 3 2 7 4 5" xfId="5467" xr:uid="{97173CFE-AB44-4D28-9178-45730AB0B4B8}"/>
    <cellStyle name="Comma 3 3 2 7 4 5 2" xfId="41975" xr:uid="{5EEA1991-ED6E-470C-BB2F-81E77400E2AA}"/>
    <cellStyle name="Comma 3 3 2 7 4 5 3" xfId="23721" xr:uid="{5AC029B7-D69E-4725-86C9-AE8F783A6F42}"/>
    <cellStyle name="Comma 3 3 2 7 4 6" xfId="38325" xr:uid="{826066BF-BD2E-4FC1-A8F7-FF426A0D1B67}"/>
    <cellStyle name="Comma 3 3 2 7 4 7" xfId="20071" xr:uid="{614DCB4D-EB57-4E1E-9E0F-53C4EEA1FE36}"/>
    <cellStyle name="Comma 3 3 2 7 5" xfId="1087" xr:uid="{331C9CDB-8B0E-4187-A344-28FE42EB011E}"/>
    <cellStyle name="Comma 3 3 2 7 5 2" xfId="15687" xr:uid="{484948FE-19D3-44D6-AD3B-C9C12AB561F6}"/>
    <cellStyle name="Comma 3 3 2 7 5 2 2" xfId="52195" xr:uid="{7342BB98-CFF5-4FF5-9A16-DDF8CEEA388B}"/>
    <cellStyle name="Comma 3 3 2 7 5 2 3" xfId="33941" xr:uid="{99194475-1236-4FC0-8BB1-63A0FE979B97}"/>
    <cellStyle name="Comma 3 3 2 7 5 3" xfId="12037" xr:uid="{64EEDBB7-B459-4D72-8983-F2DEE05BD0E3}"/>
    <cellStyle name="Comma 3 3 2 7 5 3 2" xfId="48545" xr:uid="{5070E7AA-DDD0-4A8E-847D-3D34506E7BF1}"/>
    <cellStyle name="Comma 3 3 2 7 5 3 3" xfId="30291" xr:uid="{61239577-159E-4627-859C-1B9C6F15513D}"/>
    <cellStyle name="Comma 3 3 2 7 5 4" xfId="8387" xr:uid="{795BD0D0-4674-403F-9F3A-CEA0300B8620}"/>
    <cellStyle name="Comma 3 3 2 7 5 4 2" xfId="44895" xr:uid="{1E18A721-5D89-4A75-9BAD-7B081DB1B9B0}"/>
    <cellStyle name="Comma 3 3 2 7 5 4 3" xfId="26641" xr:uid="{758DF0AF-B02F-4BD9-B7F7-30F2C1E35740}"/>
    <cellStyle name="Comma 3 3 2 7 5 5" xfId="4737" xr:uid="{360DE1C0-FC8C-4682-B4C0-B16D583A24BA}"/>
    <cellStyle name="Comma 3 3 2 7 5 5 2" xfId="41245" xr:uid="{8FC9E56E-900A-4064-86F6-7F8D9AF0D220}"/>
    <cellStyle name="Comma 3 3 2 7 5 5 3" xfId="22991" xr:uid="{71E8E943-FBE6-46EC-90AD-773BBDF77819}"/>
    <cellStyle name="Comma 3 3 2 7 5 6" xfId="37595" xr:uid="{A9E2A063-AD2D-4B98-BF2A-62358B7E1188}"/>
    <cellStyle name="Comma 3 3 2 7 5 7" xfId="19341" xr:uid="{6080FEF0-6E71-41A0-BE73-8343EFA88274}"/>
    <cellStyle name="Comma 3 3 2 7 6" xfId="14957" xr:uid="{61D6CE6B-D66D-459B-BC9F-9750ADADBFC7}"/>
    <cellStyle name="Comma 3 3 2 7 6 2" xfId="51465" xr:uid="{C3C3A473-7579-45E5-A369-A54606A22BE0}"/>
    <cellStyle name="Comma 3 3 2 7 6 3" xfId="33211" xr:uid="{C8E0A90B-BE27-4428-8015-F0EDFB89F003}"/>
    <cellStyle name="Comma 3 3 2 7 7" xfId="11307" xr:uid="{620563EA-29C1-4617-8076-68011F370F6B}"/>
    <cellStyle name="Comma 3 3 2 7 7 2" xfId="47815" xr:uid="{542D6946-4E65-4F13-98E5-B45B4F82F13C}"/>
    <cellStyle name="Comma 3 3 2 7 7 3" xfId="29561" xr:uid="{4C285E0F-25D3-4D65-BF81-C0E6A7311897}"/>
    <cellStyle name="Comma 3 3 2 7 8" xfId="7657" xr:uid="{0864CA58-27CD-4596-8C0F-B90BA5A219E6}"/>
    <cellStyle name="Comma 3 3 2 7 8 2" xfId="44165" xr:uid="{4971C3C1-2A7A-4AE8-8075-55901009CE42}"/>
    <cellStyle name="Comma 3 3 2 7 8 3" xfId="25911" xr:uid="{E733F86E-972C-435A-AACA-7919DB986571}"/>
    <cellStyle name="Comma 3 3 2 7 9" xfId="4007" xr:uid="{0E5A51D6-9B4B-453B-A246-3B4199F6CC5E}"/>
    <cellStyle name="Comma 3 3 2 7 9 2" xfId="40515" xr:uid="{1FCA956B-A036-4AEA-94E0-9C3B659311CE}"/>
    <cellStyle name="Comma 3 3 2 7 9 3" xfId="22261" xr:uid="{4C4E3EE4-FF23-4F45-BCC1-5F91C47D509E}"/>
    <cellStyle name="Comma 3 3 2 8" xfId="253" xr:uid="{47A81DA6-9C48-4178-8F0F-BDF03CA7ED4C}"/>
    <cellStyle name="Comma 3 3 2 8 10" xfId="36761" xr:uid="{C69A2A1F-79B0-4A84-9B40-C5C8BCEF65A4}"/>
    <cellStyle name="Comma 3 3 2 8 11" xfId="18507" xr:uid="{C456756C-62EB-452C-B706-9EB0A911D9CD}"/>
    <cellStyle name="Comma 3 3 2 8 2" xfId="3173" xr:uid="{B24536F0-59FD-44D1-BA15-7E5B87839DD8}"/>
    <cellStyle name="Comma 3 3 2 8 2 2" xfId="17773" xr:uid="{B112C98E-0183-4AAC-AA47-1DB0F27B99F3}"/>
    <cellStyle name="Comma 3 3 2 8 2 2 2" xfId="54281" xr:uid="{AEADEB8F-3E49-48D2-A08E-16D03BE0B435}"/>
    <cellStyle name="Comma 3 3 2 8 2 2 3" xfId="36027" xr:uid="{882FBBB5-04B1-4D46-80A9-907EC1972C51}"/>
    <cellStyle name="Comma 3 3 2 8 2 3" xfId="14123" xr:uid="{DF991078-8035-49CD-A0EB-1BE7C936B4BE}"/>
    <cellStyle name="Comma 3 3 2 8 2 3 2" xfId="50631" xr:uid="{3825E474-EFE1-4128-B180-8E0DD8EDC0A0}"/>
    <cellStyle name="Comma 3 3 2 8 2 3 3" xfId="32377" xr:uid="{6CDF529A-D0AC-48AE-BD02-DE8B5DFA2510}"/>
    <cellStyle name="Comma 3 3 2 8 2 4" xfId="10473" xr:uid="{B7131A50-EAA2-4740-BD03-9493107747E6}"/>
    <cellStyle name="Comma 3 3 2 8 2 4 2" xfId="46981" xr:uid="{D20B3945-ED7D-4CB5-9999-B78E552C5924}"/>
    <cellStyle name="Comma 3 3 2 8 2 4 3" xfId="28727" xr:uid="{F7DF432B-BEF1-4E87-A054-F261A05378C0}"/>
    <cellStyle name="Comma 3 3 2 8 2 5" xfId="6823" xr:uid="{3911ECD4-585E-441B-87AD-2582F52E156C}"/>
    <cellStyle name="Comma 3 3 2 8 2 5 2" xfId="43331" xr:uid="{A12E4855-5EBF-41B4-96B6-FE6D2FE1C78F}"/>
    <cellStyle name="Comma 3 3 2 8 2 5 3" xfId="25077" xr:uid="{679A57DC-EB49-42D4-AE43-009C4D2DEE07}"/>
    <cellStyle name="Comma 3 3 2 8 2 6" xfId="39681" xr:uid="{D68ED053-5E02-44C9-AB90-23A11E0AB4CA}"/>
    <cellStyle name="Comma 3 3 2 8 2 7" xfId="21427" xr:uid="{5D8A117E-4FB3-49EA-B509-397CBE010052}"/>
    <cellStyle name="Comma 3 3 2 8 3" xfId="2443" xr:uid="{B64688E7-B72A-40FB-ABBE-EB51A45098B2}"/>
    <cellStyle name="Comma 3 3 2 8 3 2" xfId="17043" xr:uid="{E19DDD78-2DFD-44C8-B89E-63AEB5CAA3AE}"/>
    <cellStyle name="Comma 3 3 2 8 3 2 2" xfId="53551" xr:uid="{9C90DBAF-7036-4CD4-A97D-CD5574563072}"/>
    <cellStyle name="Comma 3 3 2 8 3 2 3" xfId="35297" xr:uid="{6A136D39-722A-46C1-8BAF-A71924F4930D}"/>
    <cellStyle name="Comma 3 3 2 8 3 3" xfId="13393" xr:uid="{3ABF357D-D7AF-4D7F-9C37-F868E5CF96E4}"/>
    <cellStyle name="Comma 3 3 2 8 3 3 2" xfId="49901" xr:uid="{0000EB0B-BDA4-4896-83F0-C0A19A4B9F2E}"/>
    <cellStyle name="Comma 3 3 2 8 3 3 3" xfId="31647" xr:uid="{E7E8DA6B-7C3E-41F3-9D50-472C3EAEC048}"/>
    <cellStyle name="Comma 3 3 2 8 3 4" xfId="9743" xr:uid="{63909D4C-07F5-444F-81A6-14B869D95529}"/>
    <cellStyle name="Comma 3 3 2 8 3 4 2" xfId="46251" xr:uid="{E88F194E-E9E8-4310-BE4E-77879A3D9288}"/>
    <cellStyle name="Comma 3 3 2 8 3 4 3" xfId="27997" xr:uid="{46E0B6D2-242B-499D-A3A2-E5765ED86FAD}"/>
    <cellStyle name="Comma 3 3 2 8 3 5" xfId="6093" xr:uid="{862AD707-9F3A-4819-A781-E2400BF232C0}"/>
    <cellStyle name="Comma 3 3 2 8 3 5 2" xfId="42601" xr:uid="{7693CC0C-0463-4C06-A5B2-0282D37346B7}"/>
    <cellStyle name="Comma 3 3 2 8 3 5 3" xfId="24347" xr:uid="{A8FF729E-9C28-4D7A-A5B8-5C320D5F5486}"/>
    <cellStyle name="Comma 3 3 2 8 3 6" xfId="38951" xr:uid="{30AD68ED-97A9-4FA2-BF68-212A7FA39EE5}"/>
    <cellStyle name="Comma 3 3 2 8 3 7" xfId="20697" xr:uid="{D5013F18-5311-4D2C-A663-B25147E3B1AA}"/>
    <cellStyle name="Comma 3 3 2 8 4" xfId="1713" xr:uid="{70AD65D6-86B2-450D-BD3D-7F4A91A033E1}"/>
    <cellStyle name="Comma 3 3 2 8 4 2" xfId="16313" xr:uid="{782EA87E-9C55-4E9A-9190-14659020D5DD}"/>
    <cellStyle name="Comma 3 3 2 8 4 2 2" xfId="52821" xr:uid="{62DA4F6C-1EDD-499D-88B3-2CBF71FC69CB}"/>
    <cellStyle name="Comma 3 3 2 8 4 2 3" xfId="34567" xr:uid="{219DDFCD-4C7E-4788-9476-3036A0A39BC7}"/>
    <cellStyle name="Comma 3 3 2 8 4 3" xfId="12663" xr:uid="{E895EAB1-0340-49E0-9216-A90883F9734E}"/>
    <cellStyle name="Comma 3 3 2 8 4 3 2" xfId="49171" xr:uid="{C4CDBAE2-9A52-40AB-B0C8-70CEE134C6AB}"/>
    <cellStyle name="Comma 3 3 2 8 4 3 3" xfId="30917" xr:uid="{AF06CBBD-A717-4D14-8379-98E002398ABC}"/>
    <cellStyle name="Comma 3 3 2 8 4 4" xfId="9013" xr:uid="{668302E7-B3E0-4EE6-8E2A-2CFA4629CF24}"/>
    <cellStyle name="Comma 3 3 2 8 4 4 2" xfId="45521" xr:uid="{86E40DEC-BE3B-42B0-8939-4FC7BA5FAA2C}"/>
    <cellStyle name="Comma 3 3 2 8 4 4 3" xfId="27267" xr:uid="{80328D7B-A526-4418-B8CD-B18CBA5C6F46}"/>
    <cellStyle name="Comma 3 3 2 8 4 5" xfId="5363" xr:uid="{33174BA0-DAF0-431C-AF0E-F35EA752D8BC}"/>
    <cellStyle name="Comma 3 3 2 8 4 5 2" xfId="41871" xr:uid="{76C2414A-05E9-4266-94CC-606D6A134B32}"/>
    <cellStyle name="Comma 3 3 2 8 4 5 3" xfId="23617" xr:uid="{0D3C83F2-0C9A-4B61-8EBF-3F29A118C779}"/>
    <cellStyle name="Comma 3 3 2 8 4 6" xfId="38221" xr:uid="{EEDCCC83-A43C-4A56-89DF-CF3D0E0B9EEB}"/>
    <cellStyle name="Comma 3 3 2 8 4 7" xfId="19967" xr:uid="{E4B40C58-8752-4296-8362-B5329477C1A0}"/>
    <cellStyle name="Comma 3 3 2 8 5" xfId="983" xr:uid="{72D31032-55E2-49DA-BCAA-9F2CFCD73336}"/>
    <cellStyle name="Comma 3 3 2 8 5 2" xfId="15583" xr:uid="{1AB2D75F-37A0-4AA6-AD9B-9CB59274323E}"/>
    <cellStyle name="Comma 3 3 2 8 5 2 2" xfId="52091" xr:uid="{6004FEB3-601E-40A4-8B34-B2D423E48275}"/>
    <cellStyle name="Comma 3 3 2 8 5 2 3" xfId="33837" xr:uid="{07B06F21-332E-45A6-A324-02A78908F724}"/>
    <cellStyle name="Comma 3 3 2 8 5 3" xfId="11933" xr:uid="{DE2FFC35-7C9A-45E5-A0F6-1471A8371640}"/>
    <cellStyle name="Comma 3 3 2 8 5 3 2" xfId="48441" xr:uid="{477CA805-30FE-4BDA-8623-A8DFEF99D7C1}"/>
    <cellStyle name="Comma 3 3 2 8 5 3 3" xfId="30187" xr:uid="{917085E4-B3EB-490C-937C-3EDF11B36DB6}"/>
    <cellStyle name="Comma 3 3 2 8 5 4" xfId="8283" xr:uid="{823E4FF8-1858-4614-AA03-9E48325A304C}"/>
    <cellStyle name="Comma 3 3 2 8 5 4 2" xfId="44791" xr:uid="{55319D9E-6AD3-4CD7-BA8B-04088E042159}"/>
    <cellStyle name="Comma 3 3 2 8 5 4 3" xfId="26537" xr:uid="{6D136767-ED82-46DD-B4DB-E224DDC889A8}"/>
    <cellStyle name="Comma 3 3 2 8 5 5" xfId="4633" xr:uid="{09601F0E-417A-44FF-9471-A1BE67DD26E0}"/>
    <cellStyle name="Comma 3 3 2 8 5 5 2" xfId="41141" xr:uid="{D33FB599-A13B-4CC9-A0BD-7C0DA6EC4FA1}"/>
    <cellStyle name="Comma 3 3 2 8 5 5 3" xfId="22887" xr:uid="{2EF43F45-7706-4F5A-A9BD-99C115F4C29E}"/>
    <cellStyle name="Comma 3 3 2 8 5 6" xfId="37491" xr:uid="{9E9A6D1C-4BDD-4574-8954-D38EDA989846}"/>
    <cellStyle name="Comma 3 3 2 8 5 7" xfId="19237" xr:uid="{B3D1FC28-4068-4038-B294-92640A8DB6C4}"/>
    <cellStyle name="Comma 3 3 2 8 6" xfId="14853" xr:uid="{08C427BF-A918-4EED-8607-8C3B13E53EB6}"/>
    <cellStyle name="Comma 3 3 2 8 6 2" xfId="51361" xr:uid="{28BD0FD0-B979-4384-82D0-9F8CA3B7369D}"/>
    <cellStyle name="Comma 3 3 2 8 6 3" xfId="33107" xr:uid="{24CB9687-247C-4FB1-9A0A-DE0CC95BCDF0}"/>
    <cellStyle name="Comma 3 3 2 8 7" xfId="11203" xr:uid="{C525CEEE-6B5E-408F-8349-1A4DD573A10A}"/>
    <cellStyle name="Comma 3 3 2 8 7 2" xfId="47711" xr:uid="{3EBE0DE6-CBCC-4A8D-A44F-53C3A0319C31}"/>
    <cellStyle name="Comma 3 3 2 8 7 3" xfId="29457" xr:uid="{8FABBF4F-A7D2-4B93-97D3-AABD85766E04}"/>
    <cellStyle name="Comma 3 3 2 8 8" xfId="7553" xr:uid="{01233334-7A4C-4358-A1EE-E48028DE60BC}"/>
    <cellStyle name="Comma 3 3 2 8 8 2" xfId="44061" xr:uid="{D34E074A-3DB9-46AA-A22E-52C835F6A8ED}"/>
    <cellStyle name="Comma 3 3 2 8 8 3" xfId="25807" xr:uid="{17459FF1-8979-442B-8FDC-BFCB83943F14}"/>
    <cellStyle name="Comma 3 3 2 8 9" xfId="3903" xr:uid="{4E6A1913-E528-49BB-9CD8-D37E2624D2E1}"/>
    <cellStyle name="Comma 3 3 2 8 9 2" xfId="40411" xr:uid="{116F2868-22D8-41EC-8614-F4D1A35E11EE}"/>
    <cellStyle name="Comma 3 3 2 8 9 3" xfId="22157" xr:uid="{48B1CF36-2096-425E-B793-CE262B3920B8}"/>
    <cellStyle name="Comma 3 3 2 9" xfId="149" xr:uid="{83CCFD11-1E05-436D-92FA-D973BE6355AB}"/>
    <cellStyle name="Comma 3 3 2 9 10" xfId="36657" xr:uid="{2D1B027D-EF14-4A61-8503-793D2986492C}"/>
    <cellStyle name="Comma 3 3 2 9 11" xfId="18403" xr:uid="{8AA2C8DB-4548-4402-B229-B1E01851E0B2}"/>
    <cellStyle name="Comma 3 3 2 9 2" xfId="3069" xr:uid="{365302DB-8A0F-42DF-9424-E5EA58603419}"/>
    <cellStyle name="Comma 3 3 2 9 2 2" xfId="17669" xr:uid="{AF8B12B5-8566-481C-BEC5-64F56639B74F}"/>
    <cellStyle name="Comma 3 3 2 9 2 2 2" xfId="54177" xr:uid="{20C6098D-2745-49B0-ACF3-43FB24BBCCA4}"/>
    <cellStyle name="Comma 3 3 2 9 2 2 3" xfId="35923" xr:uid="{96E71259-45CC-4D8C-808B-8A24AAD5B7C4}"/>
    <cellStyle name="Comma 3 3 2 9 2 3" xfId="14019" xr:uid="{BAB7F941-E69A-4072-9579-7B7A6BEBF56B}"/>
    <cellStyle name="Comma 3 3 2 9 2 3 2" xfId="50527" xr:uid="{C0E0AFDA-97DA-40A0-8DA9-2EE8EF5E89D1}"/>
    <cellStyle name="Comma 3 3 2 9 2 3 3" xfId="32273" xr:uid="{C2D87497-0F19-4781-AC14-8CD1E4535CFB}"/>
    <cellStyle name="Comma 3 3 2 9 2 4" xfId="10369" xr:uid="{ADF9ED07-39DD-407D-859D-02537BBF8568}"/>
    <cellStyle name="Comma 3 3 2 9 2 4 2" xfId="46877" xr:uid="{C190E33F-B7BC-44D8-A285-B79F8A2786E4}"/>
    <cellStyle name="Comma 3 3 2 9 2 4 3" xfId="28623" xr:uid="{1561956A-3CE1-48B3-824A-3A2DE1AF4194}"/>
    <cellStyle name="Comma 3 3 2 9 2 5" xfId="6719" xr:uid="{55970D6D-26B8-4CB6-BFD6-16E009582CE6}"/>
    <cellStyle name="Comma 3 3 2 9 2 5 2" xfId="43227" xr:uid="{FB5378E7-1CFF-4143-95C2-B23F688E9BC2}"/>
    <cellStyle name="Comma 3 3 2 9 2 5 3" xfId="24973" xr:uid="{39461A20-E39F-46A4-9D49-1D6592DE53B5}"/>
    <cellStyle name="Comma 3 3 2 9 2 6" xfId="39577" xr:uid="{C3EE35FD-2B75-464E-8E8A-9BDB6601D7C4}"/>
    <cellStyle name="Comma 3 3 2 9 2 7" xfId="21323" xr:uid="{A18024DB-F090-4DB1-B3CC-600C94932398}"/>
    <cellStyle name="Comma 3 3 2 9 3" xfId="2339" xr:uid="{89A4AB60-886E-496B-8D4E-1DAE83B8F070}"/>
    <cellStyle name="Comma 3 3 2 9 3 2" xfId="16939" xr:uid="{F91B6626-CBA9-49CF-8B8E-461CBE09AE6E}"/>
    <cellStyle name="Comma 3 3 2 9 3 2 2" xfId="53447" xr:uid="{85A05867-E30D-47C0-88E6-E0DB08E2A77D}"/>
    <cellStyle name="Comma 3 3 2 9 3 2 3" xfId="35193" xr:uid="{972BBA5B-D415-405E-B1D2-90BCED24F291}"/>
    <cellStyle name="Comma 3 3 2 9 3 3" xfId="13289" xr:uid="{653BC159-5670-4423-A117-E849747EEFD0}"/>
    <cellStyle name="Comma 3 3 2 9 3 3 2" xfId="49797" xr:uid="{F0CEEA0B-041C-4467-8094-E0C26A12E6C7}"/>
    <cellStyle name="Comma 3 3 2 9 3 3 3" xfId="31543" xr:uid="{D3E6E035-E334-4AF0-9449-F0852A13789F}"/>
    <cellStyle name="Comma 3 3 2 9 3 4" xfId="9639" xr:uid="{5845B801-1A11-4058-9CC4-917C531BA881}"/>
    <cellStyle name="Comma 3 3 2 9 3 4 2" xfId="46147" xr:uid="{CEC68511-7D7F-4D23-9391-B16410DA6AFF}"/>
    <cellStyle name="Comma 3 3 2 9 3 4 3" xfId="27893" xr:uid="{0A16DB75-7913-42F0-904F-F2335AFAD183}"/>
    <cellStyle name="Comma 3 3 2 9 3 5" xfId="5989" xr:uid="{3EF4BAF2-D21F-4E22-8B62-BD2859E95BD3}"/>
    <cellStyle name="Comma 3 3 2 9 3 5 2" xfId="42497" xr:uid="{65306995-C9FA-4265-964A-E72CA1DB73F4}"/>
    <cellStyle name="Comma 3 3 2 9 3 5 3" xfId="24243" xr:uid="{42E1FADC-D117-49EA-B2F0-48561CC40E8C}"/>
    <cellStyle name="Comma 3 3 2 9 3 6" xfId="38847" xr:uid="{274FF006-4972-4ECA-A586-B5CE7BC5675B}"/>
    <cellStyle name="Comma 3 3 2 9 3 7" xfId="20593" xr:uid="{B0998D37-5CCE-4738-AC9A-3483E3B1478F}"/>
    <cellStyle name="Comma 3 3 2 9 4" xfId="1609" xr:uid="{D6382983-60D3-48A9-83DE-1A0DDA6CD09A}"/>
    <cellStyle name="Comma 3 3 2 9 4 2" xfId="16209" xr:uid="{6E9D20A3-165B-4F57-83D7-BD9CF6A9B1A6}"/>
    <cellStyle name="Comma 3 3 2 9 4 2 2" xfId="52717" xr:uid="{0DCBAB72-0FEF-4F18-866A-582CBD1E8252}"/>
    <cellStyle name="Comma 3 3 2 9 4 2 3" xfId="34463" xr:uid="{A08EC8EC-B662-4DC6-977B-BD715D7158A2}"/>
    <cellStyle name="Comma 3 3 2 9 4 3" xfId="12559" xr:uid="{A577267E-668F-4849-BDA9-D105DE5A4FDA}"/>
    <cellStyle name="Comma 3 3 2 9 4 3 2" xfId="49067" xr:uid="{89322568-F46B-4620-A48C-9AEFD10A1E6A}"/>
    <cellStyle name="Comma 3 3 2 9 4 3 3" xfId="30813" xr:uid="{54E8C873-0A23-419A-A6D3-C93FDD4B49DF}"/>
    <cellStyle name="Comma 3 3 2 9 4 4" xfId="8909" xr:uid="{5B9F84DD-7AF0-40BC-9AF4-6E0B8DA6C150}"/>
    <cellStyle name="Comma 3 3 2 9 4 4 2" xfId="45417" xr:uid="{A835FF72-1932-4834-A2A6-D6027A4DEA26}"/>
    <cellStyle name="Comma 3 3 2 9 4 4 3" xfId="27163" xr:uid="{FF0BC71C-54AA-4F1B-9EE4-5BE787AF1F71}"/>
    <cellStyle name="Comma 3 3 2 9 4 5" xfId="5259" xr:uid="{99F689DF-51DF-4555-BA0C-C8D745EB1545}"/>
    <cellStyle name="Comma 3 3 2 9 4 5 2" xfId="41767" xr:uid="{7ECFAB13-78F4-47CB-AFFA-4580EF1D0947}"/>
    <cellStyle name="Comma 3 3 2 9 4 5 3" xfId="23513" xr:uid="{F7987D36-DDB6-41FB-94B1-1EDCD1CA322A}"/>
    <cellStyle name="Comma 3 3 2 9 4 6" xfId="38117" xr:uid="{A1CA89E3-1293-477B-84EF-B4BBAF584CE4}"/>
    <cellStyle name="Comma 3 3 2 9 4 7" xfId="19863" xr:uid="{BDBF0031-09A5-4D36-8AE6-73DAE30AFEE2}"/>
    <cellStyle name="Comma 3 3 2 9 5" xfId="879" xr:uid="{DEF07524-D589-4C4B-98F8-8417B86A518B}"/>
    <cellStyle name="Comma 3 3 2 9 5 2" xfId="15479" xr:uid="{2B06D458-2EE8-4AFE-9841-308F944B230B}"/>
    <cellStyle name="Comma 3 3 2 9 5 2 2" xfId="51987" xr:uid="{E22F32EC-0A33-4909-86ED-D6473207AD61}"/>
    <cellStyle name="Comma 3 3 2 9 5 2 3" xfId="33733" xr:uid="{2AC2176F-8141-479C-9F98-2A2AF7E0125F}"/>
    <cellStyle name="Comma 3 3 2 9 5 3" xfId="11829" xr:uid="{A4FFBA87-D4E8-4DC7-857F-616C27AA403B}"/>
    <cellStyle name="Comma 3 3 2 9 5 3 2" xfId="48337" xr:uid="{233A9FCD-572B-4B37-8E71-335633167901}"/>
    <cellStyle name="Comma 3 3 2 9 5 3 3" xfId="30083" xr:uid="{BA5A2DFA-5F92-409F-9141-3FCC6FD1FF90}"/>
    <cellStyle name="Comma 3 3 2 9 5 4" xfId="8179" xr:uid="{095D6869-8F48-4BDB-992F-940463EFD73A}"/>
    <cellStyle name="Comma 3 3 2 9 5 4 2" xfId="44687" xr:uid="{0CE59FA9-DEFF-45FF-A2DC-7E390328811C}"/>
    <cellStyle name="Comma 3 3 2 9 5 4 3" xfId="26433" xr:uid="{215FEA8F-2C59-42C2-8879-7614F66A7020}"/>
    <cellStyle name="Comma 3 3 2 9 5 5" xfId="4529" xr:uid="{F37A7911-6D65-4F51-A48B-2DC85616843D}"/>
    <cellStyle name="Comma 3 3 2 9 5 5 2" xfId="41037" xr:uid="{135A6675-5204-48FF-AE7F-C44A5C3E75F6}"/>
    <cellStyle name="Comma 3 3 2 9 5 5 3" xfId="22783" xr:uid="{E8743401-3B63-4A3E-8A1D-C960B3033B6C}"/>
    <cellStyle name="Comma 3 3 2 9 5 6" xfId="37387" xr:uid="{44275C14-81AC-4D61-8769-DAE2B1B33642}"/>
    <cellStyle name="Comma 3 3 2 9 5 7" xfId="19133" xr:uid="{2B4263D6-F639-458F-83F3-D28A16BAE8B9}"/>
    <cellStyle name="Comma 3 3 2 9 6" xfId="14749" xr:uid="{288EE725-DC5D-433A-B1BA-014688BE89AA}"/>
    <cellStyle name="Comma 3 3 2 9 6 2" xfId="51257" xr:uid="{3B84AA84-F245-45C9-B84A-13DAEC4F50BA}"/>
    <cellStyle name="Comma 3 3 2 9 6 3" xfId="33003" xr:uid="{31A857AA-889A-4FB0-AF62-39B390D748AF}"/>
    <cellStyle name="Comma 3 3 2 9 7" xfId="11099" xr:uid="{BA31D3D6-C805-4E6F-9CB2-586E525907C7}"/>
    <cellStyle name="Comma 3 3 2 9 7 2" xfId="47607" xr:uid="{BBBDE31D-0D6E-45D3-8DB3-760F68B7B8D5}"/>
    <cellStyle name="Comma 3 3 2 9 7 3" xfId="29353" xr:uid="{6175F8DD-FFB2-4AE7-9E2E-89F5A5E157C1}"/>
    <cellStyle name="Comma 3 3 2 9 8" xfId="7449" xr:uid="{80DC8876-27E3-422F-96EA-36CA1A529E81}"/>
    <cellStyle name="Comma 3 3 2 9 8 2" xfId="43957" xr:uid="{2E04AEFC-D863-4552-97B2-6B1F21E3C564}"/>
    <cellStyle name="Comma 3 3 2 9 8 3" xfId="25703" xr:uid="{AFADBAE4-85ED-43C7-80A7-27BE851543B1}"/>
    <cellStyle name="Comma 3 3 2 9 9" xfId="3799" xr:uid="{52A0E1CE-6422-48DC-9764-781ACD8C3D9D}"/>
    <cellStyle name="Comma 3 3 2 9 9 2" xfId="40307" xr:uid="{7D2F9418-4BE4-41CF-8706-393F7D45F700}"/>
    <cellStyle name="Comma 3 3 2 9 9 3" xfId="22053" xr:uid="{95BBDE27-4AAD-4DA8-8948-E09471B70ED9}"/>
    <cellStyle name="Comma 3 3 20" xfId="18283" xr:uid="{FB4598F3-2A12-42D0-8836-F24BF3270417}"/>
    <cellStyle name="Comma 3 3 3" xfId="93" xr:uid="{55118EDE-E9AC-4B57-AE9A-11459658C94A}"/>
    <cellStyle name="Comma 3 3 3 10" xfId="1553" xr:uid="{4D4984BD-9B50-4666-9EF5-BDDD02CDB1B0}"/>
    <cellStyle name="Comma 3 3 3 10 2" xfId="16153" xr:uid="{44512268-DD04-48FD-AB55-EA581AC398C5}"/>
    <cellStyle name="Comma 3 3 3 10 2 2" xfId="52661" xr:uid="{8012FA08-2104-4765-BFD4-6E2A5BA916DD}"/>
    <cellStyle name="Comma 3 3 3 10 2 3" xfId="34407" xr:uid="{52C57A61-A045-4F3F-B671-610CED92E896}"/>
    <cellStyle name="Comma 3 3 3 10 3" xfId="12503" xr:uid="{2C43FC1E-A2BA-4AE3-A98D-775C17C84692}"/>
    <cellStyle name="Comma 3 3 3 10 3 2" xfId="49011" xr:uid="{0D6CE764-2E9F-4A11-B780-EA2E5737447D}"/>
    <cellStyle name="Comma 3 3 3 10 3 3" xfId="30757" xr:uid="{96288803-7BA6-4CD0-871D-8B246045D4EC}"/>
    <cellStyle name="Comma 3 3 3 10 4" xfId="8853" xr:uid="{5DE76D50-1791-4222-9DF9-0BA0C9450831}"/>
    <cellStyle name="Comma 3 3 3 10 4 2" xfId="45361" xr:uid="{1207400C-3D6E-4913-937F-4A2132AA9633}"/>
    <cellStyle name="Comma 3 3 3 10 4 3" xfId="27107" xr:uid="{F6A53446-9049-493A-A5DB-EF4AE80E741C}"/>
    <cellStyle name="Comma 3 3 3 10 5" xfId="5203" xr:uid="{0C44001B-8A4C-45A6-AA00-05137CC89CC9}"/>
    <cellStyle name="Comma 3 3 3 10 5 2" xfId="41711" xr:uid="{53FC54AE-E40E-4FC3-BFA9-79730817C201}"/>
    <cellStyle name="Comma 3 3 3 10 5 3" xfId="23457" xr:uid="{1FB0C1AD-0F89-4FB0-B8E8-3CC3981C2B1D}"/>
    <cellStyle name="Comma 3 3 3 10 6" xfId="38061" xr:uid="{C18A49FC-3170-49A1-8698-1753873F0DAB}"/>
    <cellStyle name="Comma 3 3 3 10 7" xfId="19807" xr:uid="{FB02A29E-B4ED-4459-8297-76972830DEE7}"/>
    <cellStyle name="Comma 3 3 3 11" xfId="823" xr:uid="{01734F3F-8F38-4806-8D34-7DA3312647CE}"/>
    <cellStyle name="Comma 3 3 3 11 2" xfId="15423" xr:uid="{95CFA96A-0EC2-46C5-ABA6-A940E7735379}"/>
    <cellStyle name="Comma 3 3 3 11 2 2" xfId="51931" xr:uid="{4DA623BD-17CC-491C-8161-C32D383B8DFF}"/>
    <cellStyle name="Comma 3 3 3 11 2 3" xfId="33677" xr:uid="{49FC8E9D-54C0-4525-B436-76EC25254D76}"/>
    <cellStyle name="Comma 3 3 3 11 3" xfId="11773" xr:uid="{5EEB6090-BCD5-4585-BEF3-D4439D32544D}"/>
    <cellStyle name="Comma 3 3 3 11 3 2" xfId="48281" xr:uid="{07F4F4FF-1FA2-4D58-A76D-E75D8CC214D3}"/>
    <cellStyle name="Comma 3 3 3 11 3 3" xfId="30027" xr:uid="{43BD2461-FBAB-4F8E-8B98-7AA565139D27}"/>
    <cellStyle name="Comma 3 3 3 11 4" xfId="8123" xr:uid="{A0B3EB42-AAA6-4EF8-908E-B4CC1935195D}"/>
    <cellStyle name="Comma 3 3 3 11 4 2" xfId="44631" xr:uid="{E884E38A-0109-462C-94FC-45EBB35C8710}"/>
    <cellStyle name="Comma 3 3 3 11 4 3" xfId="26377" xr:uid="{D37B1F15-FC02-4902-85F1-4D71842AC5F3}"/>
    <cellStyle name="Comma 3 3 3 11 5" xfId="4473" xr:uid="{7402169C-007B-4F95-B7BB-01C32735B480}"/>
    <cellStyle name="Comma 3 3 3 11 5 2" xfId="40981" xr:uid="{ADFACAA7-8DEF-424C-9A19-37B307E1DAE7}"/>
    <cellStyle name="Comma 3 3 3 11 5 3" xfId="22727" xr:uid="{3F2F3BFA-2823-481F-BCD1-4D6A5D2E2C4A}"/>
    <cellStyle name="Comma 3 3 3 11 6" xfId="37331" xr:uid="{130E2357-2D6A-48CF-8140-5B371D9A84F2}"/>
    <cellStyle name="Comma 3 3 3 11 7" xfId="19077" xr:uid="{6E329DFC-EFE9-458A-AD38-9CCAC4596C00}"/>
    <cellStyle name="Comma 3 3 3 12" xfId="14693" xr:uid="{ADF150C8-C3A7-48F6-A603-D14F8CE6BB37}"/>
    <cellStyle name="Comma 3 3 3 12 2" xfId="51201" xr:uid="{EA221097-22C5-4C8E-9F6F-C9BAB0F6573D}"/>
    <cellStyle name="Comma 3 3 3 12 3" xfId="32947" xr:uid="{D47A8003-B766-4F7B-8D69-206E96C064FC}"/>
    <cellStyle name="Comma 3 3 3 13" xfId="11043" xr:uid="{BE0DAAE9-8749-4CF8-A013-7E2ED6260447}"/>
    <cellStyle name="Comma 3 3 3 13 2" xfId="47551" xr:uid="{EF43955B-1CF1-40FA-A1F2-4B2B5195CED0}"/>
    <cellStyle name="Comma 3 3 3 13 3" xfId="29297" xr:uid="{EFC17F88-55CC-46AC-BD22-524F769C0FBF}"/>
    <cellStyle name="Comma 3 3 3 14" xfId="7393" xr:uid="{97768B6B-4E14-49B9-A234-8F65A391F658}"/>
    <cellStyle name="Comma 3 3 3 14 2" xfId="43901" xr:uid="{2398BFFF-C21B-4AF9-BF3F-61FFFFF5E68F}"/>
    <cellStyle name="Comma 3 3 3 14 3" xfId="25647" xr:uid="{30E95268-8300-4110-839C-99E7E7D43EE9}"/>
    <cellStyle name="Comma 3 3 3 15" xfId="3743" xr:uid="{87CB3B2D-47F9-42C2-AFA6-DB078917C696}"/>
    <cellStyle name="Comma 3 3 3 15 2" xfId="40251" xr:uid="{49BCB270-9E7D-4B3E-92C3-1734D1B8EB06}"/>
    <cellStyle name="Comma 3 3 3 15 3" xfId="21997" xr:uid="{1EC524B0-3D92-4879-9FCF-27CDF91062FE}"/>
    <cellStyle name="Comma 3 3 3 16" xfId="36601" xr:uid="{25070D46-950D-44CF-BEE3-70466E203636}"/>
    <cellStyle name="Comma 3 3 3 17" xfId="18347" xr:uid="{DE2A6AEE-405C-4335-A484-BA2070F66BB8}"/>
    <cellStyle name="Comma 3 3 3 2" xfId="717" xr:uid="{0E500B45-0CDB-4F86-A4F7-D0B04C120847}"/>
    <cellStyle name="Comma 3 3 3 2 10" xfId="37225" xr:uid="{D4A618FD-419D-44FF-BC44-0F15CA3AE2D4}"/>
    <cellStyle name="Comma 3 3 3 2 11" xfId="18971" xr:uid="{FDF9A685-190B-439C-9713-C88337FB13C8}"/>
    <cellStyle name="Comma 3 3 3 2 2" xfId="3637" xr:uid="{292440EC-AC3E-4CD5-8BF8-F896941358BC}"/>
    <cellStyle name="Comma 3 3 3 2 2 2" xfId="18237" xr:uid="{6CE4C0E1-6F2C-48D5-99ED-B82BFA510C45}"/>
    <cellStyle name="Comma 3 3 3 2 2 2 2" xfId="54745" xr:uid="{BA318E53-0488-4556-A488-3325994752D0}"/>
    <cellStyle name="Comma 3 3 3 2 2 2 3" xfId="36491" xr:uid="{713C6CC1-2587-4EEE-9C76-9BDA079597BB}"/>
    <cellStyle name="Comma 3 3 3 2 2 3" xfId="14587" xr:uid="{0EF950B9-6D2E-4424-967B-D9F7564886CD}"/>
    <cellStyle name="Comma 3 3 3 2 2 3 2" xfId="51095" xr:uid="{9ACC0290-A62F-4960-9D8F-E968CE623393}"/>
    <cellStyle name="Comma 3 3 3 2 2 3 3" xfId="32841" xr:uid="{3C8D05C1-7975-4B53-9D72-C6A3B84068AA}"/>
    <cellStyle name="Comma 3 3 3 2 2 4" xfId="10937" xr:uid="{A2AACB37-CFF7-4C96-A036-C33D93A9A6F0}"/>
    <cellStyle name="Comma 3 3 3 2 2 4 2" xfId="47445" xr:uid="{DA98EC12-E0F2-4B6C-BA09-9B908B6BC0A5}"/>
    <cellStyle name="Comma 3 3 3 2 2 4 3" xfId="29191" xr:uid="{C549D277-C1A6-4CB0-A84A-A5E69F302FF4}"/>
    <cellStyle name="Comma 3 3 3 2 2 5" xfId="7287" xr:uid="{A5CC4979-E348-4BE1-BFF7-02251140BE25}"/>
    <cellStyle name="Comma 3 3 3 2 2 5 2" xfId="43795" xr:uid="{5869786E-DED4-4E2C-A2D0-EB5B9021E3BB}"/>
    <cellStyle name="Comma 3 3 3 2 2 5 3" xfId="25541" xr:uid="{00817F46-F72F-45C5-A4E3-D87B09F5F1FF}"/>
    <cellStyle name="Comma 3 3 3 2 2 6" xfId="40145" xr:uid="{FD310076-580D-4C58-816B-B67437E5AB08}"/>
    <cellStyle name="Comma 3 3 3 2 2 7" xfId="21891" xr:uid="{B62C35AF-90E9-41B2-B78F-73618AEFD1FD}"/>
    <cellStyle name="Comma 3 3 3 2 3" xfId="2907" xr:uid="{CD454BDB-F20A-44ED-8B82-7CFE493BFEEB}"/>
    <cellStyle name="Comma 3 3 3 2 3 2" xfId="17507" xr:uid="{939A591D-6ABF-4D5A-99B2-421F0986A612}"/>
    <cellStyle name="Comma 3 3 3 2 3 2 2" xfId="54015" xr:uid="{C3710A9E-5D68-4807-8380-F26B6ABD2D2A}"/>
    <cellStyle name="Comma 3 3 3 2 3 2 3" xfId="35761" xr:uid="{D0B4302D-AE1C-4338-931A-D84AE21ADB42}"/>
    <cellStyle name="Comma 3 3 3 2 3 3" xfId="13857" xr:uid="{5504C7E1-6A7D-4DBB-B35A-A364D8EF19B6}"/>
    <cellStyle name="Comma 3 3 3 2 3 3 2" xfId="50365" xr:uid="{FCB60CC7-AC08-4331-B54C-DD8CC7D23DC2}"/>
    <cellStyle name="Comma 3 3 3 2 3 3 3" xfId="32111" xr:uid="{212BEFDA-D1C8-416B-87FD-9BE07B0A63FA}"/>
    <cellStyle name="Comma 3 3 3 2 3 4" xfId="10207" xr:uid="{225F18C8-EFC9-4407-AB99-7AA2652823C8}"/>
    <cellStyle name="Comma 3 3 3 2 3 4 2" xfId="46715" xr:uid="{C8DA7FE0-11A5-4548-9DCF-ED568A68209A}"/>
    <cellStyle name="Comma 3 3 3 2 3 4 3" xfId="28461" xr:uid="{2FE701E0-62B2-41CD-8198-E2F4CA9DEC73}"/>
    <cellStyle name="Comma 3 3 3 2 3 5" xfId="6557" xr:uid="{96507022-34D9-486A-8E4B-EDD712B2F8BD}"/>
    <cellStyle name="Comma 3 3 3 2 3 5 2" xfId="43065" xr:uid="{93ACD983-DB99-44EB-A3F5-B6E1B23D859C}"/>
    <cellStyle name="Comma 3 3 3 2 3 5 3" xfId="24811" xr:uid="{04CB56D3-E2F2-4F80-8F29-C12510207C1A}"/>
    <cellStyle name="Comma 3 3 3 2 3 6" xfId="39415" xr:uid="{485A9FCC-2B7E-4012-90B9-0FCD4A5A3F51}"/>
    <cellStyle name="Comma 3 3 3 2 3 7" xfId="21161" xr:uid="{31639841-7C06-4431-BC61-22A0F3DF4151}"/>
    <cellStyle name="Comma 3 3 3 2 4" xfId="2177" xr:uid="{29A32756-DC63-4EA8-B7B9-6692D3926A29}"/>
    <cellStyle name="Comma 3 3 3 2 4 2" xfId="16777" xr:uid="{1F34A5D5-995B-4FB9-A75A-345ABE8F8383}"/>
    <cellStyle name="Comma 3 3 3 2 4 2 2" xfId="53285" xr:uid="{B061CF1C-5662-4E6C-BACB-DC5762A47FEF}"/>
    <cellStyle name="Comma 3 3 3 2 4 2 3" xfId="35031" xr:uid="{D82AFC7D-6F4A-4690-96FE-FE7574F8D91C}"/>
    <cellStyle name="Comma 3 3 3 2 4 3" xfId="13127" xr:uid="{5FA83FB6-FF2E-423D-A38E-D0AA626CF4BE}"/>
    <cellStyle name="Comma 3 3 3 2 4 3 2" xfId="49635" xr:uid="{79F3A4C9-4313-48B0-BB37-A54483FE9C5C}"/>
    <cellStyle name="Comma 3 3 3 2 4 3 3" xfId="31381" xr:uid="{82F686CB-1F8B-401C-82F6-C07C5499A79C}"/>
    <cellStyle name="Comma 3 3 3 2 4 4" xfId="9477" xr:uid="{298FC541-8E7E-4FC7-B2E9-9B0969250A08}"/>
    <cellStyle name="Comma 3 3 3 2 4 4 2" xfId="45985" xr:uid="{FA1BD645-CBAB-45CB-BC19-BB19D865AD8B}"/>
    <cellStyle name="Comma 3 3 3 2 4 4 3" xfId="27731" xr:uid="{DEC022C9-1A6C-4B2C-9D71-C0149267B867}"/>
    <cellStyle name="Comma 3 3 3 2 4 5" xfId="5827" xr:uid="{39B5AE7B-7252-46E3-99C1-04B6B3B71265}"/>
    <cellStyle name="Comma 3 3 3 2 4 5 2" xfId="42335" xr:uid="{9DC4E078-C918-4755-B6C3-571E879E47B2}"/>
    <cellStyle name="Comma 3 3 3 2 4 5 3" xfId="24081" xr:uid="{FF0172D9-F7CE-4798-BCD4-6E4FBFB90EFC}"/>
    <cellStyle name="Comma 3 3 3 2 4 6" xfId="38685" xr:uid="{08D866DA-AC9E-4F2D-96E1-61A24848E90A}"/>
    <cellStyle name="Comma 3 3 3 2 4 7" xfId="20431" xr:uid="{08EE9926-7356-483B-8CE9-92187B4B1D2C}"/>
    <cellStyle name="Comma 3 3 3 2 5" xfId="1447" xr:uid="{400081DC-F0A8-4EC1-B4DD-512EB44B2518}"/>
    <cellStyle name="Comma 3 3 3 2 5 2" xfId="16047" xr:uid="{83A64F85-7872-4F24-A45F-2E682105F9FE}"/>
    <cellStyle name="Comma 3 3 3 2 5 2 2" xfId="52555" xr:uid="{D226944C-9CCC-4FF3-8E86-F95DBD590460}"/>
    <cellStyle name="Comma 3 3 3 2 5 2 3" xfId="34301" xr:uid="{2F57EC41-F04B-497B-8A7D-23D0135BEB7A}"/>
    <cellStyle name="Comma 3 3 3 2 5 3" xfId="12397" xr:uid="{150DC065-36AA-4C1D-A02A-9C9AF75474A3}"/>
    <cellStyle name="Comma 3 3 3 2 5 3 2" xfId="48905" xr:uid="{4C5E23FD-7059-4EA9-96DE-912826902FEE}"/>
    <cellStyle name="Comma 3 3 3 2 5 3 3" xfId="30651" xr:uid="{BA7D3780-DB39-475A-AC14-71F3FCEA5E0A}"/>
    <cellStyle name="Comma 3 3 3 2 5 4" xfId="8747" xr:uid="{34C7050A-BBD4-4E6C-908C-1D40BFCC59F0}"/>
    <cellStyle name="Comma 3 3 3 2 5 4 2" xfId="45255" xr:uid="{8912F557-E67A-4DEA-8F3D-981254B8E6D7}"/>
    <cellStyle name="Comma 3 3 3 2 5 4 3" xfId="27001" xr:uid="{2130055B-BFC6-47E8-8A97-DF9FDD74036F}"/>
    <cellStyle name="Comma 3 3 3 2 5 5" xfId="5097" xr:uid="{BDF03143-61A0-4BB4-8168-4FAF097AB028}"/>
    <cellStyle name="Comma 3 3 3 2 5 5 2" xfId="41605" xr:uid="{D290453B-8392-4F8E-BD95-E9E01EFC4810}"/>
    <cellStyle name="Comma 3 3 3 2 5 5 3" xfId="23351" xr:uid="{7265278E-8657-45AD-88F7-ED4FDAFC60EA}"/>
    <cellStyle name="Comma 3 3 3 2 5 6" xfId="37955" xr:uid="{199A3A87-67FB-414F-A90B-816A8D9C7C4E}"/>
    <cellStyle name="Comma 3 3 3 2 5 7" xfId="19701" xr:uid="{06DD87DE-CAB4-4671-9C6B-97B573A3E131}"/>
    <cellStyle name="Comma 3 3 3 2 6" xfId="15317" xr:uid="{FE14D08F-6992-47C7-BAEA-7F0EA42B9D94}"/>
    <cellStyle name="Comma 3 3 3 2 6 2" xfId="51825" xr:uid="{64B8060A-C55C-47CF-9895-C97044AD4E55}"/>
    <cellStyle name="Comma 3 3 3 2 6 3" xfId="33571" xr:uid="{CF7883D5-317E-4091-A23F-CE9B44DF1360}"/>
    <cellStyle name="Comma 3 3 3 2 7" xfId="11667" xr:uid="{9D3F6C71-A41C-49A8-9688-0D6B2FCD2404}"/>
    <cellStyle name="Comma 3 3 3 2 7 2" xfId="48175" xr:uid="{9E36164E-3A72-4938-82ED-923C0B11097D}"/>
    <cellStyle name="Comma 3 3 3 2 7 3" xfId="29921" xr:uid="{DEBF3EC6-82B0-4282-BEC4-BB8FCE87C56B}"/>
    <cellStyle name="Comma 3 3 3 2 8" xfId="8017" xr:uid="{4E35A9CB-2FBF-4D1C-90FF-B6EAB8E408C1}"/>
    <cellStyle name="Comma 3 3 3 2 8 2" xfId="44525" xr:uid="{C860E248-CA00-40F2-B519-7CF477ABA3D1}"/>
    <cellStyle name="Comma 3 3 3 2 8 3" xfId="26271" xr:uid="{2E5B94C6-2B7A-4458-A06F-C94F4DB51927}"/>
    <cellStyle name="Comma 3 3 3 2 9" xfId="4367" xr:uid="{770E058B-C95C-4E11-93CA-9649856156A7}"/>
    <cellStyle name="Comma 3 3 3 2 9 2" xfId="40875" xr:uid="{C07275E5-BBAE-4658-8805-0D8E99FEA13F}"/>
    <cellStyle name="Comma 3 3 3 2 9 3" xfId="22621" xr:uid="{3F3CD380-4875-4572-BCFF-4E6C833580F0}"/>
    <cellStyle name="Comma 3 3 3 3" xfId="613" xr:uid="{E8C214EC-E413-4E5F-9A08-4DDF2F2B3B8F}"/>
    <cellStyle name="Comma 3 3 3 3 10" xfId="37121" xr:uid="{556AB077-94AA-43BE-BA59-869464643FAD}"/>
    <cellStyle name="Comma 3 3 3 3 11" xfId="18867" xr:uid="{60A91BC7-BB9E-4DFB-8C44-E03618E1861E}"/>
    <cellStyle name="Comma 3 3 3 3 2" xfId="3533" xr:uid="{BD257D78-7BDF-4A45-9756-BD98183EBA77}"/>
    <cellStyle name="Comma 3 3 3 3 2 2" xfId="18133" xr:uid="{62A2C3A0-39ED-47C5-AB59-2A5DD5FA9BB7}"/>
    <cellStyle name="Comma 3 3 3 3 2 2 2" xfId="54641" xr:uid="{E72394C3-91DD-49BF-B8E6-8F94D78EC189}"/>
    <cellStyle name="Comma 3 3 3 3 2 2 3" xfId="36387" xr:uid="{EFE83B40-2E43-47E4-8823-DE334D666B71}"/>
    <cellStyle name="Comma 3 3 3 3 2 3" xfId="14483" xr:uid="{15BB262A-4A2B-4231-A5B7-B014FEF37266}"/>
    <cellStyle name="Comma 3 3 3 3 2 3 2" xfId="50991" xr:uid="{9BC3275D-D4BC-4826-B139-16ACEC8FF41D}"/>
    <cellStyle name="Comma 3 3 3 3 2 3 3" xfId="32737" xr:uid="{2AD719C0-B6BF-44D0-BE1A-1E95FE353D63}"/>
    <cellStyle name="Comma 3 3 3 3 2 4" xfId="10833" xr:uid="{36359CE4-65C6-4A81-9226-33FE8178A6D0}"/>
    <cellStyle name="Comma 3 3 3 3 2 4 2" xfId="47341" xr:uid="{A1E8BF0D-7DB1-4AFF-8C29-00984F62BFE4}"/>
    <cellStyle name="Comma 3 3 3 3 2 4 3" xfId="29087" xr:uid="{4CB5344E-6A1F-4021-9F6E-966FD16A7E32}"/>
    <cellStyle name="Comma 3 3 3 3 2 5" xfId="7183" xr:uid="{9F1754FA-D144-47D8-9C8E-A308DD64792B}"/>
    <cellStyle name="Comma 3 3 3 3 2 5 2" xfId="43691" xr:uid="{269F7C49-BE1E-4956-9440-CA53A65205EA}"/>
    <cellStyle name="Comma 3 3 3 3 2 5 3" xfId="25437" xr:uid="{5DBD3F13-D70C-46E1-A412-9851381C0295}"/>
    <cellStyle name="Comma 3 3 3 3 2 6" xfId="40041" xr:uid="{33ACC825-BF70-4481-85B7-9FDAB089219C}"/>
    <cellStyle name="Comma 3 3 3 3 2 7" xfId="21787" xr:uid="{E5BD8725-A26B-4FBA-8263-F56E072B67FF}"/>
    <cellStyle name="Comma 3 3 3 3 3" xfId="2803" xr:uid="{E4751784-50AD-46F0-8F29-724D8A7DE660}"/>
    <cellStyle name="Comma 3 3 3 3 3 2" xfId="17403" xr:uid="{075F3981-0269-4D7A-80E4-4512841CB945}"/>
    <cellStyle name="Comma 3 3 3 3 3 2 2" xfId="53911" xr:uid="{B101FB3B-3F03-4FBE-AC22-5C749F98B2FF}"/>
    <cellStyle name="Comma 3 3 3 3 3 2 3" xfId="35657" xr:uid="{5A9E914F-6FFD-4436-A678-90AA38A533C4}"/>
    <cellStyle name="Comma 3 3 3 3 3 3" xfId="13753" xr:uid="{9FEB4014-3F2D-415D-A89F-E6AF86187977}"/>
    <cellStyle name="Comma 3 3 3 3 3 3 2" xfId="50261" xr:uid="{73669E4F-0125-4F58-B589-3803626BCA6F}"/>
    <cellStyle name="Comma 3 3 3 3 3 3 3" xfId="32007" xr:uid="{AD943C8E-A685-4124-A0B9-4788F47D2DF9}"/>
    <cellStyle name="Comma 3 3 3 3 3 4" xfId="10103" xr:uid="{D479885C-704C-438E-BFE3-AED7B849A71B}"/>
    <cellStyle name="Comma 3 3 3 3 3 4 2" xfId="46611" xr:uid="{1CE625D2-92D1-44B4-9D42-BE3136E45B90}"/>
    <cellStyle name="Comma 3 3 3 3 3 4 3" xfId="28357" xr:uid="{B4916689-F79E-4377-B3AB-3AAAD2558788}"/>
    <cellStyle name="Comma 3 3 3 3 3 5" xfId="6453" xr:uid="{8D791667-B3C8-495C-B14D-7DD5F156C3A3}"/>
    <cellStyle name="Comma 3 3 3 3 3 5 2" xfId="42961" xr:uid="{F34493FF-B270-4AD3-ABCE-4137394A46CC}"/>
    <cellStyle name="Comma 3 3 3 3 3 5 3" xfId="24707" xr:uid="{DFC8AAEC-F40B-4C75-A83D-409C7D57770A}"/>
    <cellStyle name="Comma 3 3 3 3 3 6" xfId="39311" xr:uid="{406A49A1-A80E-4D52-AD9D-0E1C281D90EC}"/>
    <cellStyle name="Comma 3 3 3 3 3 7" xfId="21057" xr:uid="{045465C0-7469-4B70-AE4A-5460BF6D3497}"/>
    <cellStyle name="Comma 3 3 3 3 4" xfId="2073" xr:uid="{8DEEA96E-929E-47F6-9C10-4AC7859E29EB}"/>
    <cellStyle name="Comma 3 3 3 3 4 2" xfId="16673" xr:uid="{91E4CA33-61E5-4D19-9E7C-22302B50A345}"/>
    <cellStyle name="Comma 3 3 3 3 4 2 2" xfId="53181" xr:uid="{B910E706-5B0E-4132-AE76-F1B13D569E1F}"/>
    <cellStyle name="Comma 3 3 3 3 4 2 3" xfId="34927" xr:uid="{41AD498E-AA93-4FB0-B349-E1D465EC8FE8}"/>
    <cellStyle name="Comma 3 3 3 3 4 3" xfId="13023" xr:uid="{5BD000E1-143B-4C58-BED9-6C71E3A61689}"/>
    <cellStyle name="Comma 3 3 3 3 4 3 2" xfId="49531" xr:uid="{C2ACF185-BF6D-4173-B070-A50840089DA0}"/>
    <cellStyle name="Comma 3 3 3 3 4 3 3" xfId="31277" xr:uid="{7D30EA8C-5A05-407F-B6D0-A07BE0BF704D}"/>
    <cellStyle name="Comma 3 3 3 3 4 4" xfId="9373" xr:uid="{36D564E3-44AF-47E9-847B-1FBCDA51DD65}"/>
    <cellStyle name="Comma 3 3 3 3 4 4 2" xfId="45881" xr:uid="{1622B6A5-37CD-411B-B04E-F453B46D0AA9}"/>
    <cellStyle name="Comma 3 3 3 3 4 4 3" xfId="27627" xr:uid="{F6D22E8B-6498-4956-BDF5-1A516CE8A2B0}"/>
    <cellStyle name="Comma 3 3 3 3 4 5" xfId="5723" xr:uid="{E62B1EC8-3D17-4C1F-BA7A-FEE8B254D369}"/>
    <cellStyle name="Comma 3 3 3 3 4 5 2" xfId="42231" xr:uid="{FDA1E6A9-7D71-4049-9163-DCF3803E01F4}"/>
    <cellStyle name="Comma 3 3 3 3 4 5 3" xfId="23977" xr:uid="{24B9C28B-02CF-4157-8083-FBC90EAD5587}"/>
    <cellStyle name="Comma 3 3 3 3 4 6" xfId="38581" xr:uid="{C71B4A01-A498-4927-B885-93BDA397472B}"/>
    <cellStyle name="Comma 3 3 3 3 4 7" xfId="20327" xr:uid="{7EB62780-87EA-4113-8095-EF44FC159466}"/>
    <cellStyle name="Comma 3 3 3 3 5" xfId="1343" xr:uid="{8BFCF33D-363D-42D6-88FB-69AD80BCA663}"/>
    <cellStyle name="Comma 3 3 3 3 5 2" xfId="15943" xr:uid="{7D4E3706-3FA8-416C-B148-744050895400}"/>
    <cellStyle name="Comma 3 3 3 3 5 2 2" xfId="52451" xr:uid="{4DBF4025-A28C-46CA-AB04-B58925438849}"/>
    <cellStyle name="Comma 3 3 3 3 5 2 3" xfId="34197" xr:uid="{67C22339-731B-4896-ABF5-51AC36D337B5}"/>
    <cellStyle name="Comma 3 3 3 3 5 3" xfId="12293" xr:uid="{2C509222-524E-474B-AAF2-552ECBD108D8}"/>
    <cellStyle name="Comma 3 3 3 3 5 3 2" xfId="48801" xr:uid="{D9F813E0-B42A-4482-BA93-DF9CA98B0F6C}"/>
    <cellStyle name="Comma 3 3 3 3 5 3 3" xfId="30547" xr:uid="{DFC63FAA-3E6A-47E0-9087-B51BAE7C66BD}"/>
    <cellStyle name="Comma 3 3 3 3 5 4" xfId="8643" xr:uid="{41FE364A-0B2C-4DAC-B96F-B0D32B96FCCB}"/>
    <cellStyle name="Comma 3 3 3 3 5 4 2" xfId="45151" xr:uid="{5B7A371B-66FF-4F83-B8D0-91D91950F614}"/>
    <cellStyle name="Comma 3 3 3 3 5 4 3" xfId="26897" xr:uid="{34B48278-D880-44C2-A84C-170B5BF50EBD}"/>
    <cellStyle name="Comma 3 3 3 3 5 5" xfId="4993" xr:uid="{9E0B1EDB-E0A1-46D4-ACA7-F0EA3D8CB65D}"/>
    <cellStyle name="Comma 3 3 3 3 5 5 2" xfId="41501" xr:uid="{382DC532-7CDB-4B94-B8BF-41821C0293D9}"/>
    <cellStyle name="Comma 3 3 3 3 5 5 3" xfId="23247" xr:uid="{AA1E0ED0-AA3F-47B6-B170-BE68528FEE35}"/>
    <cellStyle name="Comma 3 3 3 3 5 6" xfId="37851" xr:uid="{66BCF926-37B2-4800-B5D3-0A7E2F25E4C0}"/>
    <cellStyle name="Comma 3 3 3 3 5 7" xfId="19597" xr:uid="{B3F5AB8F-FF6C-48C0-B8D6-C4235BE2F260}"/>
    <cellStyle name="Comma 3 3 3 3 6" xfId="15213" xr:uid="{A68F0B6B-E939-42C1-BD1F-98583C09960D}"/>
    <cellStyle name="Comma 3 3 3 3 6 2" xfId="51721" xr:uid="{89FA7892-71C4-4A10-BB2F-C40158881E3F}"/>
    <cellStyle name="Comma 3 3 3 3 6 3" xfId="33467" xr:uid="{4E2E6355-B6F2-4601-96C0-3166319B5CD8}"/>
    <cellStyle name="Comma 3 3 3 3 7" xfId="11563" xr:uid="{53360FA7-85C2-4314-B976-651AD2CE0F89}"/>
    <cellStyle name="Comma 3 3 3 3 7 2" xfId="48071" xr:uid="{1319B197-292E-4D63-8D0E-85098DB67FF9}"/>
    <cellStyle name="Comma 3 3 3 3 7 3" xfId="29817" xr:uid="{0390C543-B2AA-4E3F-A7C7-55B332AA747E}"/>
    <cellStyle name="Comma 3 3 3 3 8" xfId="7913" xr:uid="{98C89177-CA44-453C-A924-7B7C6C65B4AB}"/>
    <cellStyle name="Comma 3 3 3 3 8 2" xfId="44421" xr:uid="{495D088E-1804-4278-A848-269233FDEFC9}"/>
    <cellStyle name="Comma 3 3 3 3 8 3" xfId="26167" xr:uid="{FFAA3A73-5D87-478D-93B7-70C310282112}"/>
    <cellStyle name="Comma 3 3 3 3 9" xfId="4263" xr:uid="{0EFCCEE4-728A-4507-89BF-F4E1FB425A5E}"/>
    <cellStyle name="Comma 3 3 3 3 9 2" xfId="40771" xr:uid="{A891CDE8-9234-403B-91E9-30587C493221}"/>
    <cellStyle name="Comma 3 3 3 3 9 3" xfId="22517" xr:uid="{AE9310A5-CF5E-490E-9384-B5382F87544F}"/>
    <cellStyle name="Comma 3 3 3 4" xfId="509" xr:uid="{7C78C739-1214-4594-A712-4AD29A0AF90D}"/>
    <cellStyle name="Comma 3 3 3 4 10" xfId="37017" xr:uid="{0894B592-FC93-4BF0-86B5-558F2575C5C8}"/>
    <cellStyle name="Comma 3 3 3 4 11" xfId="18763" xr:uid="{70B2482D-39B7-47B0-8447-1B0FCC45C6EE}"/>
    <cellStyle name="Comma 3 3 3 4 2" xfId="3429" xr:uid="{DAAE4215-F763-4CCC-AE5B-C5A08AB13BC0}"/>
    <cellStyle name="Comma 3 3 3 4 2 2" xfId="18029" xr:uid="{5A8A01C0-A588-4FE3-BBC6-9CC1AF39F09E}"/>
    <cellStyle name="Comma 3 3 3 4 2 2 2" xfId="54537" xr:uid="{D6D00C5A-559A-4F75-996E-34E8B02BA0B5}"/>
    <cellStyle name="Comma 3 3 3 4 2 2 3" xfId="36283" xr:uid="{F9349102-EE96-40A4-8A46-B18051D1D76A}"/>
    <cellStyle name="Comma 3 3 3 4 2 3" xfId="14379" xr:uid="{84D46510-5DE4-49AB-83F1-C44517742669}"/>
    <cellStyle name="Comma 3 3 3 4 2 3 2" xfId="50887" xr:uid="{02369C64-433B-47C6-9CD2-CF29656773E0}"/>
    <cellStyle name="Comma 3 3 3 4 2 3 3" xfId="32633" xr:uid="{D734F51B-78F0-45A8-8BE4-20B06F6A6045}"/>
    <cellStyle name="Comma 3 3 3 4 2 4" xfId="10729" xr:uid="{12F0D2AF-D934-4CCC-8924-94025C41B58D}"/>
    <cellStyle name="Comma 3 3 3 4 2 4 2" xfId="47237" xr:uid="{6A2A69C8-DD00-439C-983C-4A16D728AE3F}"/>
    <cellStyle name="Comma 3 3 3 4 2 4 3" xfId="28983" xr:uid="{356F80D0-F3FC-46EB-981E-9213E49E49AA}"/>
    <cellStyle name="Comma 3 3 3 4 2 5" xfId="7079" xr:uid="{1020A5C2-339C-451A-B89C-33A31B307962}"/>
    <cellStyle name="Comma 3 3 3 4 2 5 2" xfId="43587" xr:uid="{A854A15C-3BB3-4FC7-B760-411357E7B962}"/>
    <cellStyle name="Comma 3 3 3 4 2 5 3" xfId="25333" xr:uid="{E062A698-8B0E-4516-B76F-17E72D35E1A0}"/>
    <cellStyle name="Comma 3 3 3 4 2 6" xfId="39937" xr:uid="{EAE77DA1-81C0-49F0-9AFE-AACDC9F44CB2}"/>
    <cellStyle name="Comma 3 3 3 4 2 7" xfId="21683" xr:uid="{5826286B-6685-4F50-8DAD-6CE0A9B92373}"/>
    <cellStyle name="Comma 3 3 3 4 3" xfId="2699" xr:uid="{2C75C600-8A34-43A6-B3FA-08B3C2F30439}"/>
    <cellStyle name="Comma 3 3 3 4 3 2" xfId="17299" xr:uid="{3B97826F-378B-40B6-878E-F1081B208D86}"/>
    <cellStyle name="Comma 3 3 3 4 3 2 2" xfId="53807" xr:uid="{D0EC0DC9-375A-4000-B4BB-AFD237A9D279}"/>
    <cellStyle name="Comma 3 3 3 4 3 2 3" xfId="35553" xr:uid="{729AEE5F-06BB-4268-8664-2ED000A2FA8B}"/>
    <cellStyle name="Comma 3 3 3 4 3 3" xfId="13649" xr:uid="{901592C3-FD41-4AB9-A3E8-C9C399DA0DD5}"/>
    <cellStyle name="Comma 3 3 3 4 3 3 2" xfId="50157" xr:uid="{C346A6D4-32A2-418B-A41C-F154DFB717F3}"/>
    <cellStyle name="Comma 3 3 3 4 3 3 3" xfId="31903" xr:uid="{BEBD969C-A416-4745-9FB7-15EE87C5E77C}"/>
    <cellStyle name="Comma 3 3 3 4 3 4" xfId="9999" xr:uid="{7EC49004-FBF8-4EC9-9ACF-E1B2B12C090D}"/>
    <cellStyle name="Comma 3 3 3 4 3 4 2" xfId="46507" xr:uid="{395DB712-BEEC-4403-9F51-0FB87643DBC6}"/>
    <cellStyle name="Comma 3 3 3 4 3 4 3" xfId="28253" xr:uid="{DB54F7F2-54AA-4F1A-940C-02144D8CF712}"/>
    <cellStyle name="Comma 3 3 3 4 3 5" xfId="6349" xr:uid="{E0F1DEFA-69A3-40D2-A436-E4584800DC06}"/>
    <cellStyle name="Comma 3 3 3 4 3 5 2" xfId="42857" xr:uid="{6BFE2D7A-4856-4059-9B81-9350277D3091}"/>
    <cellStyle name="Comma 3 3 3 4 3 5 3" xfId="24603" xr:uid="{A6A2405D-4D24-46B1-B874-9A76AE8F1434}"/>
    <cellStyle name="Comma 3 3 3 4 3 6" xfId="39207" xr:uid="{3FFE4D03-B1CC-43E2-B0D0-896D5B1D681A}"/>
    <cellStyle name="Comma 3 3 3 4 3 7" xfId="20953" xr:uid="{B40F7F95-6421-45B4-B6C0-2BC6DE2FE693}"/>
    <cellStyle name="Comma 3 3 3 4 4" xfId="1969" xr:uid="{76A925FB-07DC-4336-91DA-7A85BA994F65}"/>
    <cellStyle name="Comma 3 3 3 4 4 2" xfId="16569" xr:uid="{5D0C0B64-8EE8-43AC-A168-92DE89D19811}"/>
    <cellStyle name="Comma 3 3 3 4 4 2 2" xfId="53077" xr:uid="{79BDFCD5-C45B-4F32-97E3-550CC6D77148}"/>
    <cellStyle name="Comma 3 3 3 4 4 2 3" xfId="34823" xr:uid="{F9CFB419-F40B-4403-8412-6D20E5824AE3}"/>
    <cellStyle name="Comma 3 3 3 4 4 3" xfId="12919" xr:uid="{2085509D-96A1-4911-989F-49A1C363EF7D}"/>
    <cellStyle name="Comma 3 3 3 4 4 3 2" xfId="49427" xr:uid="{5D159905-10E1-43EC-8A3A-8913601DF0BF}"/>
    <cellStyle name="Comma 3 3 3 4 4 3 3" xfId="31173" xr:uid="{7477E50C-0BAC-41FB-8E58-04B784CE752C}"/>
    <cellStyle name="Comma 3 3 3 4 4 4" xfId="9269" xr:uid="{3ABD7A36-8441-44F3-991B-04DA8FC28C87}"/>
    <cellStyle name="Comma 3 3 3 4 4 4 2" xfId="45777" xr:uid="{704B4A51-A069-46E3-A21D-D34B97FC5352}"/>
    <cellStyle name="Comma 3 3 3 4 4 4 3" xfId="27523" xr:uid="{29AC0E93-D1C0-44DE-A0FC-81139F214EA5}"/>
    <cellStyle name="Comma 3 3 3 4 4 5" xfId="5619" xr:uid="{31F9437A-B207-4273-82EF-415549A71690}"/>
    <cellStyle name="Comma 3 3 3 4 4 5 2" xfId="42127" xr:uid="{8391F703-AC3C-4BF9-9FF7-17B8855AE182}"/>
    <cellStyle name="Comma 3 3 3 4 4 5 3" xfId="23873" xr:uid="{25D52919-7B77-40F6-9F58-12BDF4BAE95C}"/>
    <cellStyle name="Comma 3 3 3 4 4 6" xfId="38477" xr:uid="{C11FB9AB-BB26-4789-B746-2B42B978FFF2}"/>
    <cellStyle name="Comma 3 3 3 4 4 7" xfId="20223" xr:uid="{32E34BF3-05D9-4B91-9FFD-66B2E4673CEF}"/>
    <cellStyle name="Comma 3 3 3 4 5" xfId="1239" xr:uid="{F867F727-D370-4715-9061-CBED8FDFF5F7}"/>
    <cellStyle name="Comma 3 3 3 4 5 2" xfId="15839" xr:uid="{FD3FFB20-D191-4AEA-8D27-4B0A809B8261}"/>
    <cellStyle name="Comma 3 3 3 4 5 2 2" xfId="52347" xr:uid="{340A985D-35E2-4BA5-854B-3F3C74754759}"/>
    <cellStyle name="Comma 3 3 3 4 5 2 3" xfId="34093" xr:uid="{CC2CA88A-B841-4BF5-A7B3-81546F7BDA52}"/>
    <cellStyle name="Comma 3 3 3 4 5 3" xfId="12189" xr:uid="{D6BF7E0E-3083-4146-BB6F-00B78DDD410F}"/>
    <cellStyle name="Comma 3 3 3 4 5 3 2" xfId="48697" xr:uid="{E762C9B8-2220-4841-B4CB-F50EEC060E42}"/>
    <cellStyle name="Comma 3 3 3 4 5 3 3" xfId="30443" xr:uid="{F94E7E3E-709A-4B4D-AC7D-DA32A7513BA8}"/>
    <cellStyle name="Comma 3 3 3 4 5 4" xfId="8539" xr:uid="{23F76782-6913-4BD5-82AC-84927CC4F923}"/>
    <cellStyle name="Comma 3 3 3 4 5 4 2" xfId="45047" xr:uid="{E7D91E70-1281-4366-93EC-B8BBA9FCD5A7}"/>
    <cellStyle name="Comma 3 3 3 4 5 4 3" xfId="26793" xr:uid="{8B82956B-776D-44ED-84D7-71FE44DFD305}"/>
    <cellStyle name="Comma 3 3 3 4 5 5" xfId="4889" xr:uid="{D232C54E-2DC1-4211-9A3A-8D57018EFFEC}"/>
    <cellStyle name="Comma 3 3 3 4 5 5 2" xfId="41397" xr:uid="{B664AD26-93BE-43B4-AAB8-D557624294A1}"/>
    <cellStyle name="Comma 3 3 3 4 5 5 3" xfId="23143" xr:uid="{BFB5C415-652D-4514-A79C-FEDFB1D51E95}"/>
    <cellStyle name="Comma 3 3 3 4 5 6" xfId="37747" xr:uid="{4119A29C-1A10-485E-897A-AAC6B1D783FC}"/>
    <cellStyle name="Comma 3 3 3 4 5 7" xfId="19493" xr:uid="{069AF7F3-776B-4BD0-9474-98E317FF12BE}"/>
    <cellStyle name="Comma 3 3 3 4 6" xfId="15109" xr:uid="{4BA0991E-8B71-44F8-8366-D10D55E6A041}"/>
    <cellStyle name="Comma 3 3 3 4 6 2" xfId="51617" xr:uid="{707F5A09-2B30-4934-B843-A42FAE59D78A}"/>
    <cellStyle name="Comma 3 3 3 4 6 3" xfId="33363" xr:uid="{9EF2F984-78CB-438A-BA05-BB886C626DEA}"/>
    <cellStyle name="Comma 3 3 3 4 7" xfId="11459" xr:uid="{04EAE2A2-A0B0-4CC5-833F-48B39665F0E7}"/>
    <cellStyle name="Comma 3 3 3 4 7 2" xfId="47967" xr:uid="{39EDFDFA-A73D-4E11-8868-A27332BE826D}"/>
    <cellStyle name="Comma 3 3 3 4 7 3" xfId="29713" xr:uid="{0399384B-4736-4DCF-8CE2-2E11F0BD8FAF}"/>
    <cellStyle name="Comma 3 3 3 4 8" xfId="7809" xr:uid="{13EA897D-6869-49F6-80BD-6ED3B4DD3B1B}"/>
    <cellStyle name="Comma 3 3 3 4 8 2" xfId="44317" xr:uid="{4300449D-CE13-4DA2-8862-F81B575112F2}"/>
    <cellStyle name="Comma 3 3 3 4 8 3" xfId="26063" xr:uid="{26E3A5AF-7763-41DD-9B1F-283454678321}"/>
    <cellStyle name="Comma 3 3 3 4 9" xfId="4159" xr:uid="{61B1E026-1431-43B9-91AF-E4E2BBDF1236}"/>
    <cellStyle name="Comma 3 3 3 4 9 2" xfId="40667" xr:uid="{A74B6539-E089-408E-8D3E-14E33B3C52AB}"/>
    <cellStyle name="Comma 3 3 3 4 9 3" xfId="22413" xr:uid="{85937D25-F638-4FF2-913A-01EE3EAEF526}"/>
    <cellStyle name="Comma 3 3 3 5" xfId="405" xr:uid="{9C076005-9F6C-43EE-9DEB-AA5227514B98}"/>
    <cellStyle name="Comma 3 3 3 5 10" xfId="36913" xr:uid="{EB233327-36A2-4313-96BC-0118CD4949ED}"/>
    <cellStyle name="Comma 3 3 3 5 11" xfId="18659" xr:uid="{72157DC5-AD6D-47DD-B9B4-8DC968F9687D}"/>
    <cellStyle name="Comma 3 3 3 5 2" xfId="3325" xr:uid="{FF9266C6-F297-4755-99D6-E191A4E2D1DD}"/>
    <cellStyle name="Comma 3 3 3 5 2 2" xfId="17925" xr:uid="{78908BC7-EFBA-4C96-8B88-040750C61CA6}"/>
    <cellStyle name="Comma 3 3 3 5 2 2 2" xfId="54433" xr:uid="{EA7A0D5E-53D8-4365-AA7A-9BEE6FDD7C69}"/>
    <cellStyle name="Comma 3 3 3 5 2 2 3" xfId="36179" xr:uid="{E1A36C6D-819D-4649-9CD5-FFA20400AE89}"/>
    <cellStyle name="Comma 3 3 3 5 2 3" xfId="14275" xr:uid="{94B4FDA2-4522-4A54-AE56-9C99250B42E7}"/>
    <cellStyle name="Comma 3 3 3 5 2 3 2" xfId="50783" xr:uid="{5180D212-808C-4D98-A694-803B86A70FA8}"/>
    <cellStyle name="Comma 3 3 3 5 2 3 3" xfId="32529" xr:uid="{421E2228-D6EB-4ADE-AB3F-724E6D12F20E}"/>
    <cellStyle name="Comma 3 3 3 5 2 4" xfId="10625" xr:uid="{8156068C-9CF8-40EF-8CFB-B76DE8C77BBB}"/>
    <cellStyle name="Comma 3 3 3 5 2 4 2" xfId="47133" xr:uid="{17D5181F-0BB6-44A1-9808-930F1E468B37}"/>
    <cellStyle name="Comma 3 3 3 5 2 4 3" xfId="28879" xr:uid="{89292E5F-FA7E-4614-889C-C4266D524D52}"/>
    <cellStyle name="Comma 3 3 3 5 2 5" xfId="6975" xr:uid="{FBFD3114-1329-4846-8D15-2866ABE36579}"/>
    <cellStyle name="Comma 3 3 3 5 2 5 2" xfId="43483" xr:uid="{9286A61D-E1B0-43FF-BB5F-9B302727F184}"/>
    <cellStyle name="Comma 3 3 3 5 2 5 3" xfId="25229" xr:uid="{7E8CDB9A-7D87-4DEE-8DA3-E53918EE2C67}"/>
    <cellStyle name="Comma 3 3 3 5 2 6" xfId="39833" xr:uid="{E86A2E07-9531-4D23-9C63-BB576D96A163}"/>
    <cellStyle name="Comma 3 3 3 5 2 7" xfId="21579" xr:uid="{776E7A52-9B2F-41B0-8F7C-469254399EFE}"/>
    <cellStyle name="Comma 3 3 3 5 3" xfId="2595" xr:uid="{10B4A051-B671-4283-BB1B-E2157AE66040}"/>
    <cellStyle name="Comma 3 3 3 5 3 2" xfId="17195" xr:uid="{7D341B37-A34F-4A5B-B940-EFC5E6436FB2}"/>
    <cellStyle name="Comma 3 3 3 5 3 2 2" xfId="53703" xr:uid="{9323532A-8F39-40C9-8933-051209CD3BDD}"/>
    <cellStyle name="Comma 3 3 3 5 3 2 3" xfId="35449" xr:uid="{277D6767-5BF4-48BB-AFE6-9B50A7754FC3}"/>
    <cellStyle name="Comma 3 3 3 5 3 3" xfId="13545" xr:uid="{0FE3A224-323E-4A6D-B4C1-AFD2F4AC51CE}"/>
    <cellStyle name="Comma 3 3 3 5 3 3 2" xfId="50053" xr:uid="{408B95EE-12C4-4E27-8138-1B9D8C840DDD}"/>
    <cellStyle name="Comma 3 3 3 5 3 3 3" xfId="31799" xr:uid="{363E2552-A92E-4109-B8D4-AEE743B662A5}"/>
    <cellStyle name="Comma 3 3 3 5 3 4" xfId="9895" xr:uid="{E4528360-9574-4456-951D-2946560AABBA}"/>
    <cellStyle name="Comma 3 3 3 5 3 4 2" xfId="46403" xr:uid="{B9AA8FFE-2539-4B4C-A0D4-FDFD96FBDC04}"/>
    <cellStyle name="Comma 3 3 3 5 3 4 3" xfId="28149" xr:uid="{93FA8D46-FAA2-4EF7-BD90-CF8DCC43F0E1}"/>
    <cellStyle name="Comma 3 3 3 5 3 5" xfId="6245" xr:uid="{DCEC4B3B-3CA2-4DA9-A072-765C096C949A}"/>
    <cellStyle name="Comma 3 3 3 5 3 5 2" xfId="42753" xr:uid="{6ECCA0B5-6DC1-4602-811C-AE921A0EB008}"/>
    <cellStyle name="Comma 3 3 3 5 3 5 3" xfId="24499" xr:uid="{2A78FC90-169C-4FD7-AA89-95D058FDCE7D}"/>
    <cellStyle name="Comma 3 3 3 5 3 6" xfId="39103" xr:uid="{785BED30-7E05-47AE-B6A1-FE0D5D057121}"/>
    <cellStyle name="Comma 3 3 3 5 3 7" xfId="20849" xr:uid="{7E43414F-F74B-4770-A460-673A8D25B969}"/>
    <cellStyle name="Comma 3 3 3 5 4" xfId="1865" xr:uid="{9A851D00-6507-45F9-9FB2-68785C249C85}"/>
    <cellStyle name="Comma 3 3 3 5 4 2" xfId="16465" xr:uid="{0FBFC2DD-5F38-44E9-9736-CD84C9D1FDEA}"/>
    <cellStyle name="Comma 3 3 3 5 4 2 2" xfId="52973" xr:uid="{4AC413DF-B362-4C7B-AACC-69D4425D6A16}"/>
    <cellStyle name="Comma 3 3 3 5 4 2 3" xfId="34719" xr:uid="{78721920-8774-4C63-9B23-A8C426D95184}"/>
    <cellStyle name="Comma 3 3 3 5 4 3" xfId="12815" xr:uid="{D199367C-AD30-406C-9AD0-573037E5CAEE}"/>
    <cellStyle name="Comma 3 3 3 5 4 3 2" xfId="49323" xr:uid="{25726EFC-64B3-41A7-BC27-72433FAB17D6}"/>
    <cellStyle name="Comma 3 3 3 5 4 3 3" xfId="31069" xr:uid="{534576DF-F45E-4DE1-A20B-854D456DB184}"/>
    <cellStyle name="Comma 3 3 3 5 4 4" xfId="9165" xr:uid="{BDF2E0FC-B6BC-4AD8-8E9B-7B85ED2DE1CE}"/>
    <cellStyle name="Comma 3 3 3 5 4 4 2" xfId="45673" xr:uid="{B2499217-AB4E-4721-88A4-DE2B320CDA54}"/>
    <cellStyle name="Comma 3 3 3 5 4 4 3" xfId="27419" xr:uid="{020DF3D3-788D-4C9A-814C-23AFB722F29F}"/>
    <cellStyle name="Comma 3 3 3 5 4 5" xfId="5515" xr:uid="{F3BA78A2-6591-4C7A-AF71-5DED265405DD}"/>
    <cellStyle name="Comma 3 3 3 5 4 5 2" xfId="42023" xr:uid="{029A432A-EF2C-4D15-B094-D39771212093}"/>
    <cellStyle name="Comma 3 3 3 5 4 5 3" xfId="23769" xr:uid="{0A7F1016-08EA-4B1D-A981-1259C51D96C8}"/>
    <cellStyle name="Comma 3 3 3 5 4 6" xfId="38373" xr:uid="{CE38BDC2-3F50-44B2-8612-F1EFE042B5CD}"/>
    <cellStyle name="Comma 3 3 3 5 4 7" xfId="20119" xr:uid="{13F76078-190F-49A2-9521-A1AEC18C89D7}"/>
    <cellStyle name="Comma 3 3 3 5 5" xfId="1135" xr:uid="{B4E8B3E9-1836-4654-B091-E903E5908F33}"/>
    <cellStyle name="Comma 3 3 3 5 5 2" xfId="15735" xr:uid="{DFCD9898-C106-48C2-87BD-6924E66115A5}"/>
    <cellStyle name="Comma 3 3 3 5 5 2 2" xfId="52243" xr:uid="{2204ED8A-9C81-4BCC-8EB7-FFBD94E3E8BA}"/>
    <cellStyle name="Comma 3 3 3 5 5 2 3" xfId="33989" xr:uid="{1E794141-1C17-48A4-8934-CFE6D0F48553}"/>
    <cellStyle name="Comma 3 3 3 5 5 3" xfId="12085" xr:uid="{3F30DD23-F711-441A-9B46-EBA74E1E8865}"/>
    <cellStyle name="Comma 3 3 3 5 5 3 2" xfId="48593" xr:uid="{7F049927-2DF5-40B0-9EB2-3FEF871CFF69}"/>
    <cellStyle name="Comma 3 3 3 5 5 3 3" xfId="30339" xr:uid="{CADCEC34-A07E-4DE1-A15B-72368C953D40}"/>
    <cellStyle name="Comma 3 3 3 5 5 4" xfId="8435" xr:uid="{0B06EE33-819F-4C83-ACEB-ABEA04EF181B}"/>
    <cellStyle name="Comma 3 3 3 5 5 4 2" xfId="44943" xr:uid="{9254E142-3EF0-44F7-AF3B-03A9A68762D4}"/>
    <cellStyle name="Comma 3 3 3 5 5 4 3" xfId="26689" xr:uid="{18FF7A0C-268D-449F-9607-EDE7B803C87A}"/>
    <cellStyle name="Comma 3 3 3 5 5 5" xfId="4785" xr:uid="{314DCC12-F3A5-480B-8F3E-9B82445248AF}"/>
    <cellStyle name="Comma 3 3 3 5 5 5 2" xfId="41293" xr:uid="{CD0332DC-F0CC-45D9-8F8B-6056CEC3F90F}"/>
    <cellStyle name="Comma 3 3 3 5 5 5 3" xfId="23039" xr:uid="{BB35637E-2859-4E73-A175-41F875E17510}"/>
    <cellStyle name="Comma 3 3 3 5 5 6" xfId="37643" xr:uid="{86D114C3-8F92-4AF4-8003-4038167681EA}"/>
    <cellStyle name="Comma 3 3 3 5 5 7" xfId="19389" xr:uid="{3385DAA8-596C-4A5D-AB80-B431DB384968}"/>
    <cellStyle name="Comma 3 3 3 5 6" xfId="15005" xr:uid="{E22AC7AA-0B97-416F-A907-8B939FE4E2F9}"/>
    <cellStyle name="Comma 3 3 3 5 6 2" xfId="51513" xr:uid="{9D896103-CD52-448A-A713-7DD145BE439F}"/>
    <cellStyle name="Comma 3 3 3 5 6 3" xfId="33259" xr:uid="{F1ACDB84-31CF-4842-B82A-4EC785379FCB}"/>
    <cellStyle name="Comma 3 3 3 5 7" xfId="11355" xr:uid="{4B9A865A-91A5-4538-9450-A09D07C69CB1}"/>
    <cellStyle name="Comma 3 3 3 5 7 2" xfId="47863" xr:uid="{6FFD78A3-D96F-402E-9DBD-5FB37886DBF0}"/>
    <cellStyle name="Comma 3 3 3 5 7 3" xfId="29609" xr:uid="{8E12F8F3-E298-40DD-8693-1FF23CBD3604}"/>
    <cellStyle name="Comma 3 3 3 5 8" xfId="7705" xr:uid="{B0CD04DB-F56E-4081-B12F-EAF114D1A6EA}"/>
    <cellStyle name="Comma 3 3 3 5 8 2" xfId="44213" xr:uid="{6BB5E377-C393-4768-B66A-0C98BB674528}"/>
    <cellStyle name="Comma 3 3 3 5 8 3" xfId="25959" xr:uid="{F7957C2F-CD4F-4333-A666-78240399D43B}"/>
    <cellStyle name="Comma 3 3 3 5 9" xfId="4055" xr:uid="{C8D5F049-EEC6-4530-925E-412C7677D8DE}"/>
    <cellStyle name="Comma 3 3 3 5 9 2" xfId="40563" xr:uid="{B1B0F031-FCCC-42AA-B3D7-F260C6B02717}"/>
    <cellStyle name="Comma 3 3 3 5 9 3" xfId="22309" xr:uid="{7BFA80BC-0A9C-48B1-B7F8-EB891EAEED18}"/>
    <cellStyle name="Comma 3 3 3 6" xfId="301" xr:uid="{779D5157-03B2-44B4-9349-0744FD6923DD}"/>
    <cellStyle name="Comma 3 3 3 6 10" xfId="36809" xr:uid="{AD643069-878D-485F-83DB-F7ADFC9C0F88}"/>
    <cellStyle name="Comma 3 3 3 6 11" xfId="18555" xr:uid="{3DED1585-CBF6-4B0B-84CA-5F11C3C2B96B}"/>
    <cellStyle name="Comma 3 3 3 6 2" xfId="3221" xr:uid="{1B8D2B9A-78A6-427C-BB3A-56A124950B95}"/>
    <cellStyle name="Comma 3 3 3 6 2 2" xfId="17821" xr:uid="{92B00A7B-EEB1-491F-A375-97A841CB5FAF}"/>
    <cellStyle name="Comma 3 3 3 6 2 2 2" xfId="54329" xr:uid="{276377AB-2541-45D3-A30F-081478F100D5}"/>
    <cellStyle name="Comma 3 3 3 6 2 2 3" xfId="36075" xr:uid="{FB86BBC2-1530-4F52-BBB4-9665A8405350}"/>
    <cellStyle name="Comma 3 3 3 6 2 3" xfId="14171" xr:uid="{D1E08940-3002-4256-B7B2-2C145DD06B1B}"/>
    <cellStyle name="Comma 3 3 3 6 2 3 2" xfId="50679" xr:uid="{50D7ABC5-7F13-4E08-A7AF-2F1BD7ECCB3A}"/>
    <cellStyle name="Comma 3 3 3 6 2 3 3" xfId="32425" xr:uid="{5AACCF97-741C-4CD5-8F4E-E34F60E666D7}"/>
    <cellStyle name="Comma 3 3 3 6 2 4" xfId="10521" xr:uid="{F71B203F-3A54-4585-A3BA-44A06D3F41FA}"/>
    <cellStyle name="Comma 3 3 3 6 2 4 2" xfId="47029" xr:uid="{64843ECE-5A6C-4136-A8C3-4A47FA5584AA}"/>
    <cellStyle name="Comma 3 3 3 6 2 4 3" xfId="28775" xr:uid="{2908017C-341E-44B9-A2D6-DF2E5147A081}"/>
    <cellStyle name="Comma 3 3 3 6 2 5" xfId="6871" xr:uid="{5E5FEDA6-55E4-4851-B3A4-1C3F0E7DD633}"/>
    <cellStyle name="Comma 3 3 3 6 2 5 2" xfId="43379" xr:uid="{108E59FF-ECD3-42B3-9533-F96329B9ACD7}"/>
    <cellStyle name="Comma 3 3 3 6 2 5 3" xfId="25125" xr:uid="{CFD4AC18-4A0C-452D-9CEF-1096BCFE6A6F}"/>
    <cellStyle name="Comma 3 3 3 6 2 6" xfId="39729" xr:uid="{84D15CEA-FCDC-4726-AC28-208AD9A102D2}"/>
    <cellStyle name="Comma 3 3 3 6 2 7" xfId="21475" xr:uid="{DD763E63-BAEC-4F6C-9C18-8D485A6FAD53}"/>
    <cellStyle name="Comma 3 3 3 6 3" xfId="2491" xr:uid="{C0450795-B311-41AA-B6F4-FF8F38147ECA}"/>
    <cellStyle name="Comma 3 3 3 6 3 2" xfId="17091" xr:uid="{B9336243-74F4-41A8-8797-FA300858DFDE}"/>
    <cellStyle name="Comma 3 3 3 6 3 2 2" xfId="53599" xr:uid="{FB105484-D7D2-4951-9941-3F6342F17EB9}"/>
    <cellStyle name="Comma 3 3 3 6 3 2 3" xfId="35345" xr:uid="{0C12DD49-A550-4FAA-A3A7-15BFCE953E8B}"/>
    <cellStyle name="Comma 3 3 3 6 3 3" xfId="13441" xr:uid="{73C96773-BBF9-4CEF-912E-1AE10BB26106}"/>
    <cellStyle name="Comma 3 3 3 6 3 3 2" xfId="49949" xr:uid="{5533F437-4FE2-41D7-BDEB-4E4BEADE37D9}"/>
    <cellStyle name="Comma 3 3 3 6 3 3 3" xfId="31695" xr:uid="{8CC45887-AF55-4358-A863-4A7ADD753F7F}"/>
    <cellStyle name="Comma 3 3 3 6 3 4" xfId="9791" xr:uid="{66E1376D-30F8-4CF8-82C8-857F908972D4}"/>
    <cellStyle name="Comma 3 3 3 6 3 4 2" xfId="46299" xr:uid="{6E7D31E1-C761-46C9-AD08-2759CA23A198}"/>
    <cellStyle name="Comma 3 3 3 6 3 4 3" xfId="28045" xr:uid="{87A13014-3ADB-45D2-910D-06477F26F6A8}"/>
    <cellStyle name="Comma 3 3 3 6 3 5" xfId="6141" xr:uid="{D0143789-F3B4-4F0C-BED6-25BC44803AC6}"/>
    <cellStyle name="Comma 3 3 3 6 3 5 2" xfId="42649" xr:uid="{E97049B8-C942-443D-B3D0-C9049B06D9CE}"/>
    <cellStyle name="Comma 3 3 3 6 3 5 3" xfId="24395" xr:uid="{ADFC623A-0248-4F9D-B89B-65408B203E13}"/>
    <cellStyle name="Comma 3 3 3 6 3 6" xfId="38999" xr:uid="{0B2FD3C9-D165-4332-88A7-1DD41487A3DA}"/>
    <cellStyle name="Comma 3 3 3 6 3 7" xfId="20745" xr:uid="{09DF3FEF-C4BD-4E26-A6EF-FF5BA606EC59}"/>
    <cellStyle name="Comma 3 3 3 6 4" xfId="1761" xr:uid="{8CAC90B2-353F-46E4-B593-6FB3C6C761FB}"/>
    <cellStyle name="Comma 3 3 3 6 4 2" xfId="16361" xr:uid="{07FC2CA8-8C65-43E2-837A-979C42FC9613}"/>
    <cellStyle name="Comma 3 3 3 6 4 2 2" xfId="52869" xr:uid="{A65FFBD3-8B5E-4784-802C-BFFFCD6206FC}"/>
    <cellStyle name="Comma 3 3 3 6 4 2 3" xfId="34615" xr:uid="{B20E84F4-A469-4ABA-9F4A-EEB465CE1E6F}"/>
    <cellStyle name="Comma 3 3 3 6 4 3" xfId="12711" xr:uid="{68A4F606-3642-4440-BE2F-3575ACF1D2C7}"/>
    <cellStyle name="Comma 3 3 3 6 4 3 2" xfId="49219" xr:uid="{58A1B6D6-3B0E-4FAD-AAA0-C179A6847680}"/>
    <cellStyle name="Comma 3 3 3 6 4 3 3" xfId="30965" xr:uid="{80A707F5-2A1F-4C99-BA2D-9B63E37922D6}"/>
    <cellStyle name="Comma 3 3 3 6 4 4" xfId="9061" xr:uid="{C80DB965-DA8A-4305-A691-E972F3DFC5AB}"/>
    <cellStyle name="Comma 3 3 3 6 4 4 2" xfId="45569" xr:uid="{1D398821-B3D7-4D59-9647-74A046105975}"/>
    <cellStyle name="Comma 3 3 3 6 4 4 3" xfId="27315" xr:uid="{000B4B38-83DB-469F-9C5B-8E4F60A46650}"/>
    <cellStyle name="Comma 3 3 3 6 4 5" xfId="5411" xr:uid="{F0A8C9FB-113C-448A-A7B3-246B953C4938}"/>
    <cellStyle name="Comma 3 3 3 6 4 5 2" xfId="41919" xr:uid="{5AC9CC8C-31DC-449F-874F-CDDDAC50ED11}"/>
    <cellStyle name="Comma 3 3 3 6 4 5 3" xfId="23665" xr:uid="{6E94F5C6-D0F4-42BB-BD9F-97AB66E15C54}"/>
    <cellStyle name="Comma 3 3 3 6 4 6" xfId="38269" xr:uid="{C0E0519C-E2E1-460C-AE65-3FA63C67A737}"/>
    <cellStyle name="Comma 3 3 3 6 4 7" xfId="20015" xr:uid="{DD740AE3-D071-4167-8935-81478135ADF5}"/>
    <cellStyle name="Comma 3 3 3 6 5" xfId="1031" xr:uid="{4DF7D900-5EE7-4EC2-87C7-CACCB563DFF0}"/>
    <cellStyle name="Comma 3 3 3 6 5 2" xfId="15631" xr:uid="{EFC147EB-027F-43E6-B5F2-C285DCACD48C}"/>
    <cellStyle name="Comma 3 3 3 6 5 2 2" xfId="52139" xr:uid="{94D6E5DC-6791-42E4-B10A-AA0877124913}"/>
    <cellStyle name="Comma 3 3 3 6 5 2 3" xfId="33885" xr:uid="{3F697F3C-87DE-46A6-9609-338535AC702A}"/>
    <cellStyle name="Comma 3 3 3 6 5 3" xfId="11981" xr:uid="{67C57A59-CEED-4D39-8501-426ADB831DE4}"/>
    <cellStyle name="Comma 3 3 3 6 5 3 2" xfId="48489" xr:uid="{F6495E1A-B649-4760-904E-0DA4614CF0BE}"/>
    <cellStyle name="Comma 3 3 3 6 5 3 3" xfId="30235" xr:uid="{6C4524BF-0C8D-4895-B11F-4EDCB143CDF2}"/>
    <cellStyle name="Comma 3 3 3 6 5 4" xfId="8331" xr:uid="{CA46D47F-FB08-4132-9E39-89026801C471}"/>
    <cellStyle name="Comma 3 3 3 6 5 4 2" xfId="44839" xr:uid="{0104FBAD-7544-4169-9A0B-70739E000D1C}"/>
    <cellStyle name="Comma 3 3 3 6 5 4 3" xfId="26585" xr:uid="{D8DB0DC7-F90B-4A45-BB8C-68242D6C5BE7}"/>
    <cellStyle name="Comma 3 3 3 6 5 5" xfId="4681" xr:uid="{B53D653F-5B3C-42D1-8D24-06F4408C07CC}"/>
    <cellStyle name="Comma 3 3 3 6 5 5 2" xfId="41189" xr:uid="{90A13FB1-E963-471A-A379-51DD356057D0}"/>
    <cellStyle name="Comma 3 3 3 6 5 5 3" xfId="22935" xr:uid="{51F7A85C-3554-4CB2-96D8-6164E705C807}"/>
    <cellStyle name="Comma 3 3 3 6 5 6" xfId="37539" xr:uid="{35E99548-983D-4C3B-A164-5B7C30F37D76}"/>
    <cellStyle name="Comma 3 3 3 6 5 7" xfId="19285" xr:uid="{670C15FE-E3CF-4B0A-BFEC-36059EC81726}"/>
    <cellStyle name="Comma 3 3 3 6 6" xfId="14901" xr:uid="{C2393C3E-2086-4C8F-83ED-1553C2C4E4D3}"/>
    <cellStyle name="Comma 3 3 3 6 6 2" xfId="51409" xr:uid="{3B07DC01-1A14-4572-9CFE-CE17950A200D}"/>
    <cellStyle name="Comma 3 3 3 6 6 3" xfId="33155" xr:uid="{CE50F3B5-7D1B-44CF-97F7-4DE64348927C}"/>
    <cellStyle name="Comma 3 3 3 6 7" xfId="11251" xr:uid="{74566239-E039-4CE9-A930-5768AE8DE629}"/>
    <cellStyle name="Comma 3 3 3 6 7 2" xfId="47759" xr:uid="{63C3C918-4C82-4EA3-A49D-347B934AE43F}"/>
    <cellStyle name="Comma 3 3 3 6 7 3" xfId="29505" xr:uid="{0349D2B9-4FF8-4562-89EA-F1AD5DA4DFE2}"/>
    <cellStyle name="Comma 3 3 3 6 8" xfId="7601" xr:uid="{6411857F-B478-44FE-A44B-9AB13E2893EF}"/>
    <cellStyle name="Comma 3 3 3 6 8 2" xfId="44109" xr:uid="{A71838CC-97F4-4690-9541-F79151CAC147}"/>
    <cellStyle name="Comma 3 3 3 6 8 3" xfId="25855" xr:uid="{8A578227-B8CF-4406-80FD-CDA6BF3098AE}"/>
    <cellStyle name="Comma 3 3 3 6 9" xfId="3951" xr:uid="{63C8A410-0E09-4165-B4D3-676B6B7F49A7}"/>
    <cellStyle name="Comma 3 3 3 6 9 2" xfId="40459" xr:uid="{4322FE60-B8F4-4815-BB52-AA8A3BC04034}"/>
    <cellStyle name="Comma 3 3 3 6 9 3" xfId="22205" xr:uid="{AB96ACB3-8E71-433B-A305-40F160B747DC}"/>
    <cellStyle name="Comma 3 3 3 7" xfId="197" xr:uid="{2CFE236E-319F-467B-B931-A13313B4EDC3}"/>
    <cellStyle name="Comma 3 3 3 7 10" xfId="36705" xr:uid="{8908CC52-A635-428B-956F-B05631C7863A}"/>
    <cellStyle name="Comma 3 3 3 7 11" xfId="18451" xr:uid="{9DEE663D-6434-4540-AC80-B4675C3B772A}"/>
    <cellStyle name="Comma 3 3 3 7 2" xfId="3117" xr:uid="{AEAD0D5F-1F1C-4D72-83E8-E8C147188D78}"/>
    <cellStyle name="Comma 3 3 3 7 2 2" xfId="17717" xr:uid="{E3B661A5-62DE-4B51-B002-C5A7C491BBBB}"/>
    <cellStyle name="Comma 3 3 3 7 2 2 2" xfId="54225" xr:uid="{6FFCDD55-01CA-45B1-999F-55836BF4E33A}"/>
    <cellStyle name="Comma 3 3 3 7 2 2 3" xfId="35971" xr:uid="{0C1CEF23-BA65-4851-B7C4-2436EC4BFCF3}"/>
    <cellStyle name="Comma 3 3 3 7 2 3" xfId="14067" xr:uid="{623954EF-DB0C-4BEB-923B-2A66AA83F7A0}"/>
    <cellStyle name="Comma 3 3 3 7 2 3 2" xfId="50575" xr:uid="{020451DE-4095-41F8-946C-0A2FCD36B310}"/>
    <cellStyle name="Comma 3 3 3 7 2 3 3" xfId="32321" xr:uid="{F53180AB-C830-41C6-8428-CDEB0347D064}"/>
    <cellStyle name="Comma 3 3 3 7 2 4" xfId="10417" xr:uid="{BCB12CBB-731E-4796-95CF-04EE49FE095D}"/>
    <cellStyle name="Comma 3 3 3 7 2 4 2" xfId="46925" xr:uid="{7F882C42-BD7E-4323-A01B-7DB4EAA1935A}"/>
    <cellStyle name="Comma 3 3 3 7 2 4 3" xfId="28671" xr:uid="{8E8DB29C-11B1-4367-90D1-F1E544A79726}"/>
    <cellStyle name="Comma 3 3 3 7 2 5" xfId="6767" xr:uid="{AACC4037-BEA0-4B75-9F08-189BBE126BD0}"/>
    <cellStyle name="Comma 3 3 3 7 2 5 2" xfId="43275" xr:uid="{344D2A2C-38E1-454B-827B-CF0BCE52F9D6}"/>
    <cellStyle name="Comma 3 3 3 7 2 5 3" xfId="25021" xr:uid="{3C7655B7-0B80-45AA-A2D3-3E4010A56DEC}"/>
    <cellStyle name="Comma 3 3 3 7 2 6" xfId="39625" xr:uid="{63A03607-0CDD-4807-BEC6-8179D8DAED01}"/>
    <cellStyle name="Comma 3 3 3 7 2 7" xfId="21371" xr:uid="{8858C703-8815-4A02-AEDA-F49981E0A551}"/>
    <cellStyle name="Comma 3 3 3 7 3" xfId="2387" xr:uid="{BDF386F1-8E2F-4A74-9CCE-3600AEE9EB47}"/>
    <cellStyle name="Comma 3 3 3 7 3 2" xfId="16987" xr:uid="{D75390DF-61FC-4054-9EEA-3FCCD0E31993}"/>
    <cellStyle name="Comma 3 3 3 7 3 2 2" xfId="53495" xr:uid="{95ABBDC3-7C17-4D18-A9B9-A732A41A99A2}"/>
    <cellStyle name="Comma 3 3 3 7 3 2 3" xfId="35241" xr:uid="{B7817FDA-3038-465B-9008-4E198496C369}"/>
    <cellStyle name="Comma 3 3 3 7 3 3" xfId="13337" xr:uid="{06226108-677B-41D8-873C-DCB2DA5B8F89}"/>
    <cellStyle name="Comma 3 3 3 7 3 3 2" xfId="49845" xr:uid="{89695C10-1046-44AD-A3FB-CE7BD5BD39A7}"/>
    <cellStyle name="Comma 3 3 3 7 3 3 3" xfId="31591" xr:uid="{95FF0897-258B-4EDC-821D-FD9DD524E25C}"/>
    <cellStyle name="Comma 3 3 3 7 3 4" xfId="9687" xr:uid="{BDE3D680-2387-42F6-8ABF-99C623E4E00F}"/>
    <cellStyle name="Comma 3 3 3 7 3 4 2" xfId="46195" xr:uid="{2B0FEF51-BA71-4F85-87FF-B7CBC1F8A18C}"/>
    <cellStyle name="Comma 3 3 3 7 3 4 3" xfId="27941" xr:uid="{C939FCA9-C2D5-4D7A-8952-9DEF1E8D7033}"/>
    <cellStyle name="Comma 3 3 3 7 3 5" xfId="6037" xr:uid="{FF40E38E-35FB-4E35-8D8F-2751CE7D0E9C}"/>
    <cellStyle name="Comma 3 3 3 7 3 5 2" xfId="42545" xr:uid="{181B21AD-4129-4A76-85E3-7B089C30769A}"/>
    <cellStyle name="Comma 3 3 3 7 3 5 3" xfId="24291" xr:uid="{67E353F6-7524-4C80-967C-490BC8112DC4}"/>
    <cellStyle name="Comma 3 3 3 7 3 6" xfId="38895" xr:uid="{5FD46DF1-6FDB-4EE3-8A41-F7D532A91CCC}"/>
    <cellStyle name="Comma 3 3 3 7 3 7" xfId="20641" xr:uid="{D029ABC0-6720-4FAB-8655-34B55C374863}"/>
    <cellStyle name="Comma 3 3 3 7 4" xfId="1657" xr:uid="{523F71D7-F579-4B4A-ADA1-25C9D56B5D98}"/>
    <cellStyle name="Comma 3 3 3 7 4 2" xfId="16257" xr:uid="{AB82F39A-1243-4CD2-855F-C1EDB36BF24D}"/>
    <cellStyle name="Comma 3 3 3 7 4 2 2" xfId="52765" xr:uid="{470D80D3-0005-47B3-9D81-F38FEB5843F4}"/>
    <cellStyle name="Comma 3 3 3 7 4 2 3" xfId="34511" xr:uid="{FC8AC0B9-E1F5-4B4B-B1E2-1FD5E9F40D40}"/>
    <cellStyle name="Comma 3 3 3 7 4 3" xfId="12607" xr:uid="{044BCA01-3ACE-4BF8-95B0-D8C5428821A8}"/>
    <cellStyle name="Comma 3 3 3 7 4 3 2" xfId="49115" xr:uid="{2BF44F33-EC79-4D40-8954-3EFEC4685A4B}"/>
    <cellStyle name="Comma 3 3 3 7 4 3 3" xfId="30861" xr:uid="{F0FF6AC3-FFCD-46F2-BF43-D5580340F6A7}"/>
    <cellStyle name="Comma 3 3 3 7 4 4" xfId="8957" xr:uid="{F21FD73E-206F-4CD2-962F-99A1BCCA5045}"/>
    <cellStyle name="Comma 3 3 3 7 4 4 2" xfId="45465" xr:uid="{B672BC1B-1397-4000-BFB7-F79C28FA8ADC}"/>
    <cellStyle name="Comma 3 3 3 7 4 4 3" xfId="27211" xr:uid="{90AD69E6-AB8E-400F-9FC9-715381AFA1C9}"/>
    <cellStyle name="Comma 3 3 3 7 4 5" xfId="5307" xr:uid="{1B83A4B9-A1D9-4403-B3CE-649D611A6839}"/>
    <cellStyle name="Comma 3 3 3 7 4 5 2" xfId="41815" xr:uid="{FE780CFB-7DDE-4A22-B736-4B8BAB0824B8}"/>
    <cellStyle name="Comma 3 3 3 7 4 5 3" xfId="23561" xr:uid="{2267FA0E-878C-4DA3-A3DA-92F8498A3DCA}"/>
    <cellStyle name="Comma 3 3 3 7 4 6" xfId="38165" xr:uid="{63356E28-0907-42B5-8D29-79EB34FCE48A}"/>
    <cellStyle name="Comma 3 3 3 7 4 7" xfId="19911" xr:uid="{B4844411-E0C5-4A3B-8BE4-F9E073229590}"/>
    <cellStyle name="Comma 3 3 3 7 5" xfId="927" xr:uid="{836FCDCE-318B-46DC-A5C7-EDC01ECE1224}"/>
    <cellStyle name="Comma 3 3 3 7 5 2" xfId="15527" xr:uid="{9647BC8D-15E1-44EE-8FF7-00F0F0B91BEF}"/>
    <cellStyle name="Comma 3 3 3 7 5 2 2" xfId="52035" xr:uid="{B278B9D4-2175-4F61-BA18-A9C26D722090}"/>
    <cellStyle name="Comma 3 3 3 7 5 2 3" xfId="33781" xr:uid="{3C1F7206-4E75-462C-91FA-26199068BBF7}"/>
    <cellStyle name="Comma 3 3 3 7 5 3" xfId="11877" xr:uid="{498E43D3-2D04-464B-985C-008F592B50BB}"/>
    <cellStyle name="Comma 3 3 3 7 5 3 2" xfId="48385" xr:uid="{953162B1-CFAB-4E53-AD5E-8221E7E56159}"/>
    <cellStyle name="Comma 3 3 3 7 5 3 3" xfId="30131" xr:uid="{67E76831-8D73-4A7D-90D5-A726C4F5BFD3}"/>
    <cellStyle name="Comma 3 3 3 7 5 4" xfId="8227" xr:uid="{CA1C8280-93E0-44F4-9CED-DC3DCD881F74}"/>
    <cellStyle name="Comma 3 3 3 7 5 4 2" xfId="44735" xr:uid="{BE68C36E-2A49-4480-8112-248F60B202BB}"/>
    <cellStyle name="Comma 3 3 3 7 5 4 3" xfId="26481" xr:uid="{7D9C5BA5-504B-4371-9198-6E58665832E8}"/>
    <cellStyle name="Comma 3 3 3 7 5 5" xfId="4577" xr:uid="{2DCB16EA-7119-4509-BD08-E4E70455A52E}"/>
    <cellStyle name="Comma 3 3 3 7 5 5 2" xfId="41085" xr:uid="{EE0E314C-4CB3-4F5A-ACA9-51E4B2EC2172}"/>
    <cellStyle name="Comma 3 3 3 7 5 5 3" xfId="22831" xr:uid="{624FCBAE-5CB7-43B1-A119-37F5EEE2496F}"/>
    <cellStyle name="Comma 3 3 3 7 5 6" xfId="37435" xr:uid="{813DEC44-7171-4FD8-BF60-5B031225AE1E}"/>
    <cellStyle name="Comma 3 3 3 7 5 7" xfId="19181" xr:uid="{92CF930A-7031-485D-8471-CC5D3211EC76}"/>
    <cellStyle name="Comma 3 3 3 7 6" xfId="14797" xr:uid="{83FA065A-2061-4BAE-B3B0-65EB2A0D1EF8}"/>
    <cellStyle name="Comma 3 3 3 7 6 2" xfId="51305" xr:uid="{75CF671C-EB14-4BAF-80D3-13D3AC71DCB8}"/>
    <cellStyle name="Comma 3 3 3 7 6 3" xfId="33051" xr:uid="{19FA1D25-D457-4DB6-B603-EFD73445F0E3}"/>
    <cellStyle name="Comma 3 3 3 7 7" xfId="11147" xr:uid="{2401EA1E-8930-4352-969E-CD32D13054D6}"/>
    <cellStyle name="Comma 3 3 3 7 7 2" xfId="47655" xr:uid="{7711F804-3322-4C28-BB23-3F8FD65E0917}"/>
    <cellStyle name="Comma 3 3 3 7 7 3" xfId="29401" xr:uid="{BBF03339-4E14-456B-8AF2-59B069B25FF3}"/>
    <cellStyle name="Comma 3 3 3 7 8" xfId="7497" xr:uid="{16EBBBCC-9D9B-4AC1-801E-77DEB8BCE0CB}"/>
    <cellStyle name="Comma 3 3 3 7 8 2" xfId="44005" xr:uid="{B72D63A3-3ECB-4C5D-8F3F-03BF94D5CFE1}"/>
    <cellStyle name="Comma 3 3 3 7 8 3" xfId="25751" xr:uid="{2485D418-2F84-4948-BE32-E36D220BC1BA}"/>
    <cellStyle name="Comma 3 3 3 7 9" xfId="3847" xr:uid="{D1B71300-55AD-44E2-8C1F-3E37F6996A40}"/>
    <cellStyle name="Comma 3 3 3 7 9 2" xfId="40355" xr:uid="{C7E2769B-C61E-4189-A3C9-E4A0DC80B698}"/>
    <cellStyle name="Comma 3 3 3 7 9 3" xfId="22101" xr:uid="{0632FA2F-6B4A-49FE-B737-A91CD216BD61}"/>
    <cellStyle name="Comma 3 3 3 8" xfId="3013" xr:uid="{2D86337D-DA00-4BAC-B652-77A8D5325B73}"/>
    <cellStyle name="Comma 3 3 3 8 2" xfId="17613" xr:uid="{C5F5E704-3763-4F22-BBB2-B61E64C6BF82}"/>
    <cellStyle name="Comma 3 3 3 8 2 2" xfId="54121" xr:uid="{D10CEA16-B197-4C79-8BCB-59B3BFE35F77}"/>
    <cellStyle name="Comma 3 3 3 8 2 3" xfId="35867" xr:uid="{CECC294B-CF92-45DF-8DF4-E94133CFE09D}"/>
    <cellStyle name="Comma 3 3 3 8 3" xfId="13963" xr:uid="{808C6A3E-E3A2-4A5E-89EA-D7306E955B67}"/>
    <cellStyle name="Comma 3 3 3 8 3 2" xfId="50471" xr:uid="{AD70E1CE-D648-4B0C-A328-C6EF64807AC4}"/>
    <cellStyle name="Comma 3 3 3 8 3 3" xfId="32217" xr:uid="{91785065-12F5-428C-B8CC-E46D5E19B7A6}"/>
    <cellStyle name="Comma 3 3 3 8 4" xfId="10313" xr:uid="{5B27099F-F1AC-466E-A2E1-78ACA8784692}"/>
    <cellStyle name="Comma 3 3 3 8 4 2" xfId="46821" xr:uid="{DD1122D5-49FA-4171-A6E5-D529026BA5A0}"/>
    <cellStyle name="Comma 3 3 3 8 4 3" xfId="28567" xr:uid="{19D6E053-3E49-442E-8765-ADC119DDC6D8}"/>
    <cellStyle name="Comma 3 3 3 8 5" xfId="6663" xr:uid="{B3483868-EC7C-4D74-9AF0-078FAFE117B4}"/>
    <cellStyle name="Comma 3 3 3 8 5 2" xfId="43171" xr:uid="{379A04BA-2636-4C31-9374-40BD291834AB}"/>
    <cellStyle name="Comma 3 3 3 8 5 3" xfId="24917" xr:uid="{D48D55F4-5FE7-4BBA-87AE-735149674F70}"/>
    <cellStyle name="Comma 3 3 3 8 6" xfId="39521" xr:uid="{3E977433-7202-46B3-9909-76256679E677}"/>
    <cellStyle name="Comma 3 3 3 8 7" xfId="21267" xr:uid="{DB3DDFF8-BD19-4D77-A6C8-0B0E3DBE2B7D}"/>
    <cellStyle name="Comma 3 3 3 9" xfId="2283" xr:uid="{1C97D3B1-3E63-458E-A3A9-DDF1661C267C}"/>
    <cellStyle name="Comma 3 3 3 9 2" xfId="16883" xr:uid="{969271CD-6F5F-4B86-8020-80D09AD91FA9}"/>
    <cellStyle name="Comma 3 3 3 9 2 2" xfId="53391" xr:uid="{A4C25F50-798E-4F5D-8B25-57CBF5DC901C}"/>
    <cellStyle name="Comma 3 3 3 9 2 3" xfId="35137" xr:uid="{082E71CF-E8FD-4C12-A9A9-3FA0CC0F0DB4}"/>
    <cellStyle name="Comma 3 3 3 9 3" xfId="13233" xr:uid="{DE481451-F07C-4DC3-A49A-602A240A5172}"/>
    <cellStyle name="Comma 3 3 3 9 3 2" xfId="49741" xr:uid="{F7450FE1-388C-46C5-B68F-AEE7F6F86E84}"/>
    <cellStyle name="Comma 3 3 3 9 3 3" xfId="31487" xr:uid="{7AA80842-B820-43BE-88FB-7714FCDE7F5C}"/>
    <cellStyle name="Comma 3 3 3 9 4" xfId="9583" xr:uid="{AE514132-2F45-42FD-B064-D9B79BBC311F}"/>
    <cellStyle name="Comma 3 3 3 9 4 2" xfId="46091" xr:uid="{78A257CF-879E-481A-BC29-777727722D34}"/>
    <cellStyle name="Comma 3 3 3 9 4 3" xfId="27837" xr:uid="{77D7D349-0DB4-4DFF-B99F-065C82EC798D}"/>
    <cellStyle name="Comma 3 3 3 9 5" xfId="5933" xr:uid="{67A373F9-E000-43B6-AF1C-FE6F598EC567}"/>
    <cellStyle name="Comma 3 3 3 9 5 2" xfId="42441" xr:uid="{149935D4-C1A3-498D-9CCE-554FD5921945}"/>
    <cellStyle name="Comma 3 3 3 9 5 3" xfId="24187" xr:uid="{D0A60B3C-56DA-497D-B6C5-C0EDAF60E472}"/>
    <cellStyle name="Comma 3 3 3 9 6" xfId="38791" xr:uid="{C2330377-CE7E-4506-B37B-D665E63D4C0E}"/>
    <cellStyle name="Comma 3 3 3 9 7" xfId="20537" xr:uid="{3D6DA4F6-58C3-4EE7-AA2B-6C8DE2392E25}"/>
    <cellStyle name="Comma 3 3 4" xfId="55" xr:uid="{4B79F514-9E90-44A8-9C38-96B5357DAAB9}"/>
    <cellStyle name="Comma 3 3 4 10" xfId="1521" xr:uid="{8CC33268-2F4F-43EC-8651-1BA5C41100F6}"/>
    <cellStyle name="Comma 3 3 4 10 2" xfId="16121" xr:uid="{66E16E92-302D-424A-B7C2-2221B9953414}"/>
    <cellStyle name="Comma 3 3 4 10 2 2" xfId="52629" xr:uid="{D44D2D8D-7F5B-4400-A5C1-25CEFFBB1D07}"/>
    <cellStyle name="Comma 3 3 4 10 2 3" xfId="34375" xr:uid="{7976B41E-848A-495B-9F53-756C0FB99184}"/>
    <cellStyle name="Comma 3 3 4 10 3" xfId="12471" xr:uid="{F317695A-30BF-4F54-972B-A23798B330D4}"/>
    <cellStyle name="Comma 3 3 4 10 3 2" xfId="48979" xr:uid="{6D822A75-99CE-4A0E-BD15-B32FC162A7DF}"/>
    <cellStyle name="Comma 3 3 4 10 3 3" xfId="30725" xr:uid="{9E11D7FB-5219-495A-B914-72239D8CB1F7}"/>
    <cellStyle name="Comma 3 3 4 10 4" xfId="8821" xr:uid="{03609077-E5EE-448C-8C0A-DA23B4621777}"/>
    <cellStyle name="Comma 3 3 4 10 4 2" xfId="45329" xr:uid="{84937C41-CDA0-4B94-A4FD-5121F685A551}"/>
    <cellStyle name="Comma 3 3 4 10 4 3" xfId="27075" xr:uid="{A126DC6C-8B2C-4C69-8B94-8B36E8D0D792}"/>
    <cellStyle name="Comma 3 3 4 10 5" xfId="5171" xr:uid="{2F9F033C-2364-4272-8B1A-0555AEF8F767}"/>
    <cellStyle name="Comma 3 3 4 10 5 2" xfId="41679" xr:uid="{0C5D8B12-8DC1-4889-9ADC-E417830ADE0F}"/>
    <cellStyle name="Comma 3 3 4 10 5 3" xfId="23425" xr:uid="{01401AA4-A33E-4A0D-B2CD-0A78CC922829}"/>
    <cellStyle name="Comma 3 3 4 10 6" xfId="38029" xr:uid="{BE396523-4155-45AD-8BBB-73EB7C99CDBB}"/>
    <cellStyle name="Comma 3 3 4 10 7" xfId="19775" xr:uid="{A9D371BB-8DB0-49B7-A8E8-F35D0727BD96}"/>
    <cellStyle name="Comma 3 3 4 11" xfId="791" xr:uid="{6763002C-DA9D-4A45-A18A-689C2980F98B}"/>
    <cellStyle name="Comma 3 3 4 11 2" xfId="15391" xr:uid="{4CA2BFB9-7BA2-4DA0-8383-132DC224E6CD}"/>
    <cellStyle name="Comma 3 3 4 11 2 2" xfId="51899" xr:uid="{AD9FB0A8-54C7-448D-8895-750F564CA17F}"/>
    <cellStyle name="Comma 3 3 4 11 2 3" xfId="33645" xr:uid="{FE2D1C3B-6242-4081-AEAD-90D8583D5D8C}"/>
    <cellStyle name="Comma 3 3 4 11 3" xfId="11741" xr:uid="{CDFB16BA-161E-4934-AD70-B339D12FC689}"/>
    <cellStyle name="Comma 3 3 4 11 3 2" xfId="48249" xr:uid="{146466EB-8DED-4925-8C11-F4229E4A459F}"/>
    <cellStyle name="Comma 3 3 4 11 3 3" xfId="29995" xr:uid="{6DFCC43C-4A7B-4B83-9C47-BE5ADA129794}"/>
    <cellStyle name="Comma 3 3 4 11 4" xfId="8091" xr:uid="{C72510B5-0336-4FE8-8E42-5613C94556C7}"/>
    <cellStyle name="Comma 3 3 4 11 4 2" xfId="44599" xr:uid="{000C7715-DF98-4C46-8081-F1EF502915D7}"/>
    <cellStyle name="Comma 3 3 4 11 4 3" xfId="26345" xr:uid="{AD586E00-980A-47A8-8F65-DEAC7D5E01FC}"/>
    <cellStyle name="Comma 3 3 4 11 5" xfId="4441" xr:uid="{D817B756-7E12-4CE8-9747-2D89E65F29C9}"/>
    <cellStyle name="Comma 3 3 4 11 5 2" xfId="40949" xr:uid="{928B5D60-6228-4C3A-B03F-F571A5E4BC6D}"/>
    <cellStyle name="Comma 3 3 4 11 5 3" xfId="22695" xr:uid="{D162A7A6-1643-4EF6-8F17-99E8A9CB0A49}"/>
    <cellStyle name="Comma 3 3 4 11 6" xfId="37299" xr:uid="{3A4E6E9D-84A9-43F5-B35B-06B7AF8DFABC}"/>
    <cellStyle name="Comma 3 3 4 11 7" xfId="19045" xr:uid="{1C3E4C4E-0354-419C-AE5C-0AAFEACB6CB2}"/>
    <cellStyle name="Comma 3 3 4 12" xfId="14661" xr:uid="{E0E3D024-4378-408A-ADA4-466F10814832}"/>
    <cellStyle name="Comma 3 3 4 12 2" xfId="51169" xr:uid="{C90DC7C6-B22A-49A1-9420-71B411CCEF92}"/>
    <cellStyle name="Comma 3 3 4 12 3" xfId="32915" xr:uid="{47177353-1B9A-45C1-AEC6-CF74B5BFB039}"/>
    <cellStyle name="Comma 3 3 4 13" xfId="11011" xr:uid="{7B4BF026-0E7C-46EB-98D3-949FD41BA60D}"/>
    <cellStyle name="Comma 3 3 4 13 2" xfId="47519" xr:uid="{69900E4A-7A9A-4A52-89F2-18708507FD61}"/>
    <cellStyle name="Comma 3 3 4 13 3" xfId="29265" xr:uid="{0FAEC5CB-1586-49B2-A229-3CDF714C68BF}"/>
    <cellStyle name="Comma 3 3 4 14" xfId="7361" xr:uid="{C3FB1FBD-9E62-49F3-9CA7-FEA18307D2E8}"/>
    <cellStyle name="Comma 3 3 4 14 2" xfId="43869" xr:uid="{72BD2647-7709-40C4-82D5-B09A9E3B4451}"/>
    <cellStyle name="Comma 3 3 4 14 3" xfId="25615" xr:uid="{447E0C33-A539-40EB-9553-9F7E69C0B6DE}"/>
    <cellStyle name="Comma 3 3 4 15" xfId="3711" xr:uid="{7C708EBC-9E42-4DC7-AE37-A56678B21D7E}"/>
    <cellStyle name="Comma 3 3 4 15 2" xfId="40219" xr:uid="{E8C09A7D-5262-45B5-8C26-5A04A2F03859}"/>
    <cellStyle name="Comma 3 3 4 15 3" xfId="21965" xr:uid="{EFAE3720-8A9E-4D8C-9F84-C3F38E4692CE}"/>
    <cellStyle name="Comma 3 3 4 16" xfId="36569" xr:uid="{5091C3EA-6079-40D0-B92A-EA1CCB45C496}"/>
    <cellStyle name="Comma 3 3 4 17" xfId="18315" xr:uid="{5A850E2B-E132-4C6F-BB65-0D30E6269B0C}"/>
    <cellStyle name="Comma 3 3 4 2" xfId="685" xr:uid="{770BF7E2-1E3B-41FB-88D3-6F0809C90C1C}"/>
    <cellStyle name="Comma 3 3 4 2 10" xfId="37193" xr:uid="{021B71D7-F497-4C7F-9BA9-164E8EB6190D}"/>
    <cellStyle name="Comma 3 3 4 2 11" xfId="18939" xr:uid="{00B7C048-2350-4C2F-92C3-A2CFAD7A343B}"/>
    <cellStyle name="Comma 3 3 4 2 2" xfId="3605" xr:uid="{F43C5AA2-5E70-43DC-A8CA-14A10E4B1FED}"/>
    <cellStyle name="Comma 3 3 4 2 2 2" xfId="18205" xr:uid="{9BF74D12-27FC-4A12-A42A-E9D4AB5F42B2}"/>
    <cellStyle name="Comma 3 3 4 2 2 2 2" xfId="54713" xr:uid="{9D5C4AB5-06FB-44D3-80D2-068FA54FE97F}"/>
    <cellStyle name="Comma 3 3 4 2 2 2 3" xfId="36459" xr:uid="{BA51CA4B-8500-4764-9BB5-315D038B2ADF}"/>
    <cellStyle name="Comma 3 3 4 2 2 3" xfId="14555" xr:uid="{2E8C2F44-D79E-44F7-B965-31C190DF8FD0}"/>
    <cellStyle name="Comma 3 3 4 2 2 3 2" xfId="51063" xr:uid="{6CFC7745-56FC-494C-A006-B5D449BBCC78}"/>
    <cellStyle name="Comma 3 3 4 2 2 3 3" xfId="32809" xr:uid="{6A5829D1-6947-4764-9A2F-648615F60F30}"/>
    <cellStyle name="Comma 3 3 4 2 2 4" xfId="10905" xr:uid="{1DCBB017-C3B7-42C4-804F-A6EE84FD1D44}"/>
    <cellStyle name="Comma 3 3 4 2 2 4 2" xfId="47413" xr:uid="{7A64F34F-377D-418C-97D9-01F516E87D39}"/>
    <cellStyle name="Comma 3 3 4 2 2 4 3" xfId="29159" xr:uid="{3635739B-043C-4A47-95DE-7A0C8E4EDF0A}"/>
    <cellStyle name="Comma 3 3 4 2 2 5" xfId="7255" xr:uid="{986960D1-80BB-44A0-A5F6-4D68CA0C019B}"/>
    <cellStyle name="Comma 3 3 4 2 2 5 2" xfId="43763" xr:uid="{61C1AB21-E706-4361-BF59-CEC74223974A}"/>
    <cellStyle name="Comma 3 3 4 2 2 5 3" xfId="25509" xr:uid="{F60DFDFF-7060-4070-9FFA-044C46B4470C}"/>
    <cellStyle name="Comma 3 3 4 2 2 6" xfId="40113" xr:uid="{B0601C25-5D1F-4B2F-A9C5-6793B3ADD9C5}"/>
    <cellStyle name="Comma 3 3 4 2 2 7" xfId="21859" xr:uid="{F0FBEABF-CE49-4F1D-9C35-CD24A33F2551}"/>
    <cellStyle name="Comma 3 3 4 2 3" xfId="2875" xr:uid="{4BDB211A-6074-44D9-A583-4A80990D3952}"/>
    <cellStyle name="Comma 3 3 4 2 3 2" xfId="17475" xr:uid="{DA8600C5-AF59-474F-B39F-6A593E8AEBAD}"/>
    <cellStyle name="Comma 3 3 4 2 3 2 2" xfId="53983" xr:uid="{B2C40245-AE7D-4F80-87F9-260A216D9415}"/>
    <cellStyle name="Comma 3 3 4 2 3 2 3" xfId="35729" xr:uid="{051FE413-119E-4F68-98C5-BC08059C51A3}"/>
    <cellStyle name="Comma 3 3 4 2 3 3" xfId="13825" xr:uid="{C52CF8F1-F54E-4A04-A1DE-DF612EBA00FE}"/>
    <cellStyle name="Comma 3 3 4 2 3 3 2" xfId="50333" xr:uid="{2BA07491-19E2-4AEA-B90C-FCFF34A8CB94}"/>
    <cellStyle name="Comma 3 3 4 2 3 3 3" xfId="32079" xr:uid="{A3B5B633-A860-4CC4-8C79-062A8440B228}"/>
    <cellStyle name="Comma 3 3 4 2 3 4" xfId="10175" xr:uid="{CD3F0DD7-9D2E-40AB-8646-14A312C2AEF5}"/>
    <cellStyle name="Comma 3 3 4 2 3 4 2" xfId="46683" xr:uid="{4CAAC5BC-108A-44F0-9D7E-8A692E49FED3}"/>
    <cellStyle name="Comma 3 3 4 2 3 4 3" xfId="28429" xr:uid="{EEBD635D-CDA9-4099-A074-64112F1B0653}"/>
    <cellStyle name="Comma 3 3 4 2 3 5" xfId="6525" xr:uid="{ECFBA470-6AB1-4AD4-8678-A104AD3885A8}"/>
    <cellStyle name="Comma 3 3 4 2 3 5 2" xfId="43033" xr:uid="{AA65149E-FD76-403A-8474-4DD77A494C69}"/>
    <cellStyle name="Comma 3 3 4 2 3 5 3" xfId="24779" xr:uid="{73C60108-5DF6-49E3-9EC0-A3D004963CB2}"/>
    <cellStyle name="Comma 3 3 4 2 3 6" xfId="39383" xr:uid="{24930E4C-62A9-4475-BFC4-4C82CAFFB6F3}"/>
    <cellStyle name="Comma 3 3 4 2 3 7" xfId="21129" xr:uid="{882F1056-56C8-45FF-9584-081CE48B01B0}"/>
    <cellStyle name="Comma 3 3 4 2 4" xfId="2145" xr:uid="{9E27C45B-87B3-46DB-B956-10772533F613}"/>
    <cellStyle name="Comma 3 3 4 2 4 2" xfId="16745" xr:uid="{746089E9-8D0F-409B-B104-48DCC95B0595}"/>
    <cellStyle name="Comma 3 3 4 2 4 2 2" xfId="53253" xr:uid="{33E73258-DE4B-46B4-939F-0E9909E9CC01}"/>
    <cellStyle name="Comma 3 3 4 2 4 2 3" xfId="34999" xr:uid="{59A9A1A8-AA97-41EF-8DE5-19909946283C}"/>
    <cellStyle name="Comma 3 3 4 2 4 3" xfId="13095" xr:uid="{7E6F7594-5CCA-43CC-8BA3-027E7478B974}"/>
    <cellStyle name="Comma 3 3 4 2 4 3 2" xfId="49603" xr:uid="{E9498F0D-6FE6-4823-AB58-C18906DCDA74}"/>
    <cellStyle name="Comma 3 3 4 2 4 3 3" xfId="31349" xr:uid="{5B84E0AA-A0CE-4403-9482-363C2FC2A2F2}"/>
    <cellStyle name="Comma 3 3 4 2 4 4" xfId="9445" xr:uid="{FEA67A69-9FDB-466E-86D5-0EF97178E881}"/>
    <cellStyle name="Comma 3 3 4 2 4 4 2" xfId="45953" xr:uid="{17F329F3-BEFF-4E06-91B5-C3D37BE67678}"/>
    <cellStyle name="Comma 3 3 4 2 4 4 3" xfId="27699" xr:uid="{9A1BE8DB-4773-41AF-A81C-7E045587DF5F}"/>
    <cellStyle name="Comma 3 3 4 2 4 5" xfId="5795" xr:uid="{AB6EE21D-5571-434E-ABBA-B85663BAE3DF}"/>
    <cellStyle name="Comma 3 3 4 2 4 5 2" xfId="42303" xr:uid="{91D41072-94A2-4C4C-B0C7-D01BD9DB92BB}"/>
    <cellStyle name="Comma 3 3 4 2 4 5 3" xfId="24049" xr:uid="{80FEB1A8-A3E5-40B9-8F4A-6885F3D2F256}"/>
    <cellStyle name="Comma 3 3 4 2 4 6" xfId="38653" xr:uid="{5959F74B-7680-485A-81C7-5AC20EF60B78}"/>
    <cellStyle name="Comma 3 3 4 2 4 7" xfId="20399" xr:uid="{FBAC8B9B-0487-4F65-BDB5-9021DA4AFB43}"/>
    <cellStyle name="Comma 3 3 4 2 5" xfId="1415" xr:uid="{B39A45D3-CA84-44EE-9451-FA64B4EC7F64}"/>
    <cellStyle name="Comma 3 3 4 2 5 2" xfId="16015" xr:uid="{C9EDD95F-7583-44E9-8C8D-20B955140274}"/>
    <cellStyle name="Comma 3 3 4 2 5 2 2" xfId="52523" xr:uid="{FDBADE12-4F88-4AE4-A760-D6A1FA8A9B62}"/>
    <cellStyle name="Comma 3 3 4 2 5 2 3" xfId="34269" xr:uid="{9414EABB-086E-490A-AE49-D632CCBABD29}"/>
    <cellStyle name="Comma 3 3 4 2 5 3" xfId="12365" xr:uid="{B4B0053C-4A2C-4461-9E6E-79C20737131F}"/>
    <cellStyle name="Comma 3 3 4 2 5 3 2" xfId="48873" xr:uid="{1AE35716-617C-4240-A138-500F70229F9F}"/>
    <cellStyle name="Comma 3 3 4 2 5 3 3" xfId="30619" xr:uid="{BB17229E-C4CC-49BD-B9F5-E4F0BCC4C93C}"/>
    <cellStyle name="Comma 3 3 4 2 5 4" xfId="8715" xr:uid="{413B4120-025B-4E26-A32D-D8D454D91808}"/>
    <cellStyle name="Comma 3 3 4 2 5 4 2" xfId="45223" xr:uid="{53802F89-D610-4B0B-881C-4AEBD865E46B}"/>
    <cellStyle name="Comma 3 3 4 2 5 4 3" xfId="26969" xr:uid="{A9CD006C-BBB0-41F7-9F3E-F8737936BD19}"/>
    <cellStyle name="Comma 3 3 4 2 5 5" xfId="5065" xr:uid="{6D0024AC-CD5A-4C85-8185-5C7EC4635DAA}"/>
    <cellStyle name="Comma 3 3 4 2 5 5 2" xfId="41573" xr:uid="{FE04793E-8837-44FD-A45B-AF20D8A3245F}"/>
    <cellStyle name="Comma 3 3 4 2 5 5 3" xfId="23319" xr:uid="{48264640-1F53-4260-80E9-C05E7A106F77}"/>
    <cellStyle name="Comma 3 3 4 2 5 6" xfId="37923" xr:uid="{57BD84D2-1EDE-4D50-88D5-CDDF02746214}"/>
    <cellStyle name="Comma 3 3 4 2 5 7" xfId="19669" xr:uid="{300E85DC-A58F-4F2C-A65F-3C5E8EDA94D4}"/>
    <cellStyle name="Comma 3 3 4 2 6" xfId="15285" xr:uid="{C0CF6FB3-1EF1-4FBC-9D67-5C880518AADD}"/>
    <cellStyle name="Comma 3 3 4 2 6 2" xfId="51793" xr:uid="{7AAC95AF-9587-4DC9-9E5C-B818192816BB}"/>
    <cellStyle name="Comma 3 3 4 2 6 3" xfId="33539" xr:uid="{B0AC9916-D339-47CE-A4B1-C079241EEDD6}"/>
    <cellStyle name="Comma 3 3 4 2 7" xfId="11635" xr:uid="{48D89AAD-F545-43C7-AFE5-903B4457C8F6}"/>
    <cellStyle name="Comma 3 3 4 2 7 2" xfId="48143" xr:uid="{D09BD9DF-E46C-458B-AED3-0423C98B6703}"/>
    <cellStyle name="Comma 3 3 4 2 7 3" xfId="29889" xr:uid="{37BE56E1-E406-49CA-8ED2-3FEA9FCC3CC2}"/>
    <cellStyle name="Comma 3 3 4 2 8" xfId="7985" xr:uid="{5C3B0E62-E60A-4CF8-981F-FD500FD8A79D}"/>
    <cellStyle name="Comma 3 3 4 2 8 2" xfId="44493" xr:uid="{EDC060E4-8F82-47EA-B259-D1C0E14703FA}"/>
    <cellStyle name="Comma 3 3 4 2 8 3" xfId="26239" xr:uid="{B41F82D3-8AB0-40A1-AD03-22992B9E4897}"/>
    <cellStyle name="Comma 3 3 4 2 9" xfId="4335" xr:uid="{4C93640F-112F-4D14-9C1D-E4A9B243F1D8}"/>
    <cellStyle name="Comma 3 3 4 2 9 2" xfId="40843" xr:uid="{6A0E9C72-B1BF-46E9-8AD7-DDDE1AA2D4E4}"/>
    <cellStyle name="Comma 3 3 4 2 9 3" xfId="22589" xr:uid="{AA064D4E-D4B5-47D0-9585-D323CE84B98B}"/>
    <cellStyle name="Comma 3 3 4 3" xfId="581" xr:uid="{A74EADCE-0B96-47A6-8DC3-6EE3285C14B6}"/>
    <cellStyle name="Comma 3 3 4 3 10" xfId="37089" xr:uid="{19216832-EF83-4502-8302-946CCEB7F80C}"/>
    <cellStyle name="Comma 3 3 4 3 11" xfId="18835" xr:uid="{9596EAE7-9356-4EB2-8CA5-059A067A2B98}"/>
    <cellStyle name="Comma 3 3 4 3 2" xfId="3501" xr:uid="{146DAA73-5455-4861-9A8F-85EFBB9838FB}"/>
    <cellStyle name="Comma 3 3 4 3 2 2" xfId="18101" xr:uid="{206DBDBD-2543-41B6-B942-199A2E1B6531}"/>
    <cellStyle name="Comma 3 3 4 3 2 2 2" xfId="54609" xr:uid="{D006993C-85E2-44C7-BC3A-FCD7926C0AB5}"/>
    <cellStyle name="Comma 3 3 4 3 2 2 3" xfId="36355" xr:uid="{A3144C20-5CDB-4E78-8EF4-2331A44CD391}"/>
    <cellStyle name="Comma 3 3 4 3 2 3" xfId="14451" xr:uid="{F477FA58-9608-4D89-9BEC-1CBEBFB364B9}"/>
    <cellStyle name="Comma 3 3 4 3 2 3 2" xfId="50959" xr:uid="{30254B55-DB65-4BF2-9F8C-E94B5C5AF64A}"/>
    <cellStyle name="Comma 3 3 4 3 2 3 3" xfId="32705" xr:uid="{F8970ACD-00F9-4B05-9053-6DB3FD590426}"/>
    <cellStyle name="Comma 3 3 4 3 2 4" xfId="10801" xr:uid="{175A01E6-FB32-4776-AD83-A84633B269FB}"/>
    <cellStyle name="Comma 3 3 4 3 2 4 2" xfId="47309" xr:uid="{049EA580-48BC-4659-825B-A498E810026F}"/>
    <cellStyle name="Comma 3 3 4 3 2 4 3" xfId="29055" xr:uid="{3E30793C-6C6A-4BD3-A706-C452E08C091D}"/>
    <cellStyle name="Comma 3 3 4 3 2 5" xfId="7151" xr:uid="{8DCD70F4-6CE7-4787-8987-EF211D434291}"/>
    <cellStyle name="Comma 3 3 4 3 2 5 2" xfId="43659" xr:uid="{8D60724F-7A78-4661-9FE0-07B063690FE3}"/>
    <cellStyle name="Comma 3 3 4 3 2 5 3" xfId="25405" xr:uid="{40CE071E-8785-4544-8622-E54840CEDBC5}"/>
    <cellStyle name="Comma 3 3 4 3 2 6" xfId="40009" xr:uid="{6E2C5CF9-6D20-411A-8C51-642ACC0DB5FF}"/>
    <cellStyle name="Comma 3 3 4 3 2 7" xfId="21755" xr:uid="{70B22472-C2AC-4999-9B5B-4B5968F9B04A}"/>
    <cellStyle name="Comma 3 3 4 3 3" xfId="2771" xr:uid="{46BC6EB4-D922-4BD9-97E6-DEC3D21875D3}"/>
    <cellStyle name="Comma 3 3 4 3 3 2" xfId="17371" xr:uid="{6E3177BF-B8B1-49A2-B658-6D04A2B8ED38}"/>
    <cellStyle name="Comma 3 3 4 3 3 2 2" xfId="53879" xr:uid="{ACB83E81-77C2-4BF8-9791-A521F868D690}"/>
    <cellStyle name="Comma 3 3 4 3 3 2 3" xfId="35625" xr:uid="{FE677E36-EA53-4C00-88A2-42CDBECC56EE}"/>
    <cellStyle name="Comma 3 3 4 3 3 3" xfId="13721" xr:uid="{62F60B96-DB9F-463B-9970-566E8EE142D0}"/>
    <cellStyle name="Comma 3 3 4 3 3 3 2" xfId="50229" xr:uid="{7EDD73D6-4C7A-4181-8003-CFB3141A7D9F}"/>
    <cellStyle name="Comma 3 3 4 3 3 3 3" xfId="31975" xr:uid="{FEEFF828-F9D7-4688-8F28-414C53FE703F}"/>
    <cellStyle name="Comma 3 3 4 3 3 4" xfId="10071" xr:uid="{7155F84A-5C19-4980-B8E1-4C07310A71F9}"/>
    <cellStyle name="Comma 3 3 4 3 3 4 2" xfId="46579" xr:uid="{BAC94FF8-9216-4565-84C8-E48AF50F4343}"/>
    <cellStyle name="Comma 3 3 4 3 3 4 3" xfId="28325" xr:uid="{C49C90FA-2B01-4784-BF4A-9B7DBF102449}"/>
    <cellStyle name="Comma 3 3 4 3 3 5" xfId="6421" xr:uid="{86816DC9-02C3-4889-A48E-A9769BA74EA3}"/>
    <cellStyle name="Comma 3 3 4 3 3 5 2" xfId="42929" xr:uid="{E7574001-6976-48B3-94AD-9D8DDD0B0794}"/>
    <cellStyle name="Comma 3 3 4 3 3 5 3" xfId="24675" xr:uid="{1F79F35A-155C-4A9A-911D-0F32B164EA76}"/>
    <cellStyle name="Comma 3 3 4 3 3 6" xfId="39279" xr:uid="{3D397088-0FBD-4325-888A-38CA9B7F9868}"/>
    <cellStyle name="Comma 3 3 4 3 3 7" xfId="21025" xr:uid="{9792FE5A-3143-4834-84DA-F40EA5514909}"/>
    <cellStyle name="Comma 3 3 4 3 4" xfId="2041" xr:uid="{14E1B3ED-53D5-45DA-A6D8-F33DC130AEA1}"/>
    <cellStyle name="Comma 3 3 4 3 4 2" xfId="16641" xr:uid="{A6445955-1035-431A-96F1-E24EAE0CEE7D}"/>
    <cellStyle name="Comma 3 3 4 3 4 2 2" xfId="53149" xr:uid="{F3067847-9FD4-4027-A089-E6B16F046270}"/>
    <cellStyle name="Comma 3 3 4 3 4 2 3" xfId="34895" xr:uid="{75AD4C23-FABE-403B-9EBF-7546B346DAAA}"/>
    <cellStyle name="Comma 3 3 4 3 4 3" xfId="12991" xr:uid="{589681A9-8900-4505-87D0-DDE4DCA6BD5E}"/>
    <cellStyle name="Comma 3 3 4 3 4 3 2" xfId="49499" xr:uid="{A05E958A-A66F-4E57-A061-8DA57106962A}"/>
    <cellStyle name="Comma 3 3 4 3 4 3 3" xfId="31245" xr:uid="{B3161BDA-AFFC-4F6F-AC92-8A54DB3B93DB}"/>
    <cellStyle name="Comma 3 3 4 3 4 4" xfId="9341" xr:uid="{02569E31-ABCE-4B12-AEB3-0C73F2A97CB3}"/>
    <cellStyle name="Comma 3 3 4 3 4 4 2" xfId="45849" xr:uid="{34DCC113-D878-4D94-B667-689DFDFFD67F}"/>
    <cellStyle name="Comma 3 3 4 3 4 4 3" xfId="27595" xr:uid="{19AEE696-C51B-42A4-82C3-4C10CAA9DCBF}"/>
    <cellStyle name="Comma 3 3 4 3 4 5" xfId="5691" xr:uid="{984B67F3-1F65-42A7-8EDC-270FD9BB7765}"/>
    <cellStyle name="Comma 3 3 4 3 4 5 2" xfId="42199" xr:uid="{DFB46B51-4762-4829-BD39-E935870BF572}"/>
    <cellStyle name="Comma 3 3 4 3 4 5 3" xfId="23945" xr:uid="{A9C8828D-05B0-4A82-A608-9CB0010BA106}"/>
    <cellStyle name="Comma 3 3 4 3 4 6" xfId="38549" xr:uid="{1765AE4F-9B71-4F6C-B1CF-81C39A5BA291}"/>
    <cellStyle name="Comma 3 3 4 3 4 7" xfId="20295" xr:uid="{85C4E6BA-9E43-4F20-A98E-C8BA6FD7E49C}"/>
    <cellStyle name="Comma 3 3 4 3 5" xfId="1311" xr:uid="{B5E5972D-1AD4-4498-A44A-62937F410F5C}"/>
    <cellStyle name="Comma 3 3 4 3 5 2" xfId="15911" xr:uid="{D37A905F-1CB1-4E88-8EC9-BBA9DF4DA129}"/>
    <cellStyle name="Comma 3 3 4 3 5 2 2" xfId="52419" xr:uid="{51C8183B-F8D0-4E54-95A3-122651C0C21F}"/>
    <cellStyle name="Comma 3 3 4 3 5 2 3" xfId="34165" xr:uid="{B35DD190-9D82-404D-A1DB-B0F5685B9C1B}"/>
    <cellStyle name="Comma 3 3 4 3 5 3" xfId="12261" xr:uid="{43868A24-0D01-4A90-A74B-12DE1DBB5E72}"/>
    <cellStyle name="Comma 3 3 4 3 5 3 2" xfId="48769" xr:uid="{2DFA523E-6E73-4C5F-85D8-91DF2D433DAF}"/>
    <cellStyle name="Comma 3 3 4 3 5 3 3" xfId="30515" xr:uid="{E48093F6-925A-42C0-A4A8-0B39CEDFB27C}"/>
    <cellStyle name="Comma 3 3 4 3 5 4" xfId="8611" xr:uid="{95937DAE-4043-4F70-9EC0-33A0F19EE736}"/>
    <cellStyle name="Comma 3 3 4 3 5 4 2" xfId="45119" xr:uid="{F20DD345-3870-4D5C-8D77-9045FA190CA7}"/>
    <cellStyle name="Comma 3 3 4 3 5 4 3" xfId="26865" xr:uid="{0B0BFDBE-A7F1-493C-843A-A8D6800FCD7E}"/>
    <cellStyle name="Comma 3 3 4 3 5 5" xfId="4961" xr:uid="{D3DE311C-677A-4799-8419-B63F63CF7AB5}"/>
    <cellStyle name="Comma 3 3 4 3 5 5 2" xfId="41469" xr:uid="{0D1DFF49-6DDE-4EA2-B175-590E5883B761}"/>
    <cellStyle name="Comma 3 3 4 3 5 5 3" xfId="23215" xr:uid="{531AE387-9099-408F-9041-F66B493394E4}"/>
    <cellStyle name="Comma 3 3 4 3 5 6" xfId="37819" xr:uid="{387B50C7-0EE5-4640-A7FE-3E9784D2DEAC}"/>
    <cellStyle name="Comma 3 3 4 3 5 7" xfId="19565" xr:uid="{FCCAF06A-4905-405E-8FF1-0E1072160585}"/>
    <cellStyle name="Comma 3 3 4 3 6" xfId="15181" xr:uid="{FEA9BB3F-1C88-4754-8B05-B7F7BBA14D71}"/>
    <cellStyle name="Comma 3 3 4 3 6 2" xfId="51689" xr:uid="{2BDF2488-3E64-4814-BB5F-FC6D0135FCB2}"/>
    <cellStyle name="Comma 3 3 4 3 6 3" xfId="33435" xr:uid="{C77A2297-60E4-4C1C-B7D9-8CA200874A82}"/>
    <cellStyle name="Comma 3 3 4 3 7" xfId="11531" xr:uid="{1AAFF302-E6EA-426B-A716-D45C186DE59F}"/>
    <cellStyle name="Comma 3 3 4 3 7 2" xfId="48039" xr:uid="{1121BD64-AC03-4554-8031-346474B398E2}"/>
    <cellStyle name="Comma 3 3 4 3 7 3" xfId="29785" xr:uid="{75E6C6F7-AD03-4363-B069-AB6D1C314881}"/>
    <cellStyle name="Comma 3 3 4 3 8" xfId="7881" xr:uid="{B6E3F7C0-9FB4-491F-80DA-B04C5C769762}"/>
    <cellStyle name="Comma 3 3 4 3 8 2" xfId="44389" xr:uid="{B636A51A-73A3-41CA-9E6D-F028C5A789AB}"/>
    <cellStyle name="Comma 3 3 4 3 8 3" xfId="26135" xr:uid="{96304615-9DA9-4C37-88AE-59720F2CAC99}"/>
    <cellStyle name="Comma 3 3 4 3 9" xfId="4231" xr:uid="{3D935B2B-36BD-48C9-8940-A4689DFD132A}"/>
    <cellStyle name="Comma 3 3 4 3 9 2" xfId="40739" xr:uid="{734D7E16-8610-4029-8F32-B7510F83C9F3}"/>
    <cellStyle name="Comma 3 3 4 3 9 3" xfId="22485" xr:uid="{151C6E0A-78B0-4E32-A76F-85DDF516C4C0}"/>
    <cellStyle name="Comma 3 3 4 4" xfId="477" xr:uid="{A7D0A265-B84C-49FF-90E3-1F759FD973A4}"/>
    <cellStyle name="Comma 3 3 4 4 10" xfId="36985" xr:uid="{8C93269C-F626-4A34-B3A7-312A187A3233}"/>
    <cellStyle name="Comma 3 3 4 4 11" xfId="18731" xr:uid="{D17A4314-BA8D-4B8D-85EC-3A40B927EBCF}"/>
    <cellStyle name="Comma 3 3 4 4 2" xfId="3397" xr:uid="{D428DE94-8CD6-41BA-BE82-276EDF901F64}"/>
    <cellStyle name="Comma 3 3 4 4 2 2" xfId="17997" xr:uid="{728D96DE-1BD3-460B-AC7A-0E00CEE714FD}"/>
    <cellStyle name="Comma 3 3 4 4 2 2 2" xfId="54505" xr:uid="{D4DCEA19-FC81-4B2A-BD2A-A3F75BF81566}"/>
    <cellStyle name="Comma 3 3 4 4 2 2 3" xfId="36251" xr:uid="{04BD852A-15E0-4F6F-B3CF-1C05D3D564A5}"/>
    <cellStyle name="Comma 3 3 4 4 2 3" xfId="14347" xr:uid="{57F6B854-416F-44AC-97E9-0CAF697CA889}"/>
    <cellStyle name="Comma 3 3 4 4 2 3 2" xfId="50855" xr:uid="{184BA300-D686-41E3-ABCF-B0204B96C043}"/>
    <cellStyle name="Comma 3 3 4 4 2 3 3" xfId="32601" xr:uid="{23D32BBC-9D9E-4F92-B3C5-2079E31FC1B4}"/>
    <cellStyle name="Comma 3 3 4 4 2 4" xfId="10697" xr:uid="{57F11FB3-C2A9-4956-B818-D06740D57EC4}"/>
    <cellStyle name="Comma 3 3 4 4 2 4 2" xfId="47205" xr:uid="{2E55691A-7D16-443A-A30B-0D639B872BDA}"/>
    <cellStyle name="Comma 3 3 4 4 2 4 3" xfId="28951" xr:uid="{46B10EA8-FDFF-4386-A30B-77B13FD951C3}"/>
    <cellStyle name="Comma 3 3 4 4 2 5" xfId="7047" xr:uid="{159CD4AB-3806-453C-9C65-B1F851E8B7D8}"/>
    <cellStyle name="Comma 3 3 4 4 2 5 2" xfId="43555" xr:uid="{CA5746D5-4F08-41BB-90CC-EEA02F6C2054}"/>
    <cellStyle name="Comma 3 3 4 4 2 5 3" xfId="25301" xr:uid="{0DDACBB0-D215-4FE1-8B49-C543DFC8A312}"/>
    <cellStyle name="Comma 3 3 4 4 2 6" xfId="39905" xr:uid="{0D8A7738-0BDA-4BE1-A9DF-905DFD89F342}"/>
    <cellStyle name="Comma 3 3 4 4 2 7" xfId="21651" xr:uid="{16E49405-B48D-45FD-A6B0-46E994BEB8A8}"/>
    <cellStyle name="Comma 3 3 4 4 3" xfId="2667" xr:uid="{591E0A1B-6E34-4BF7-972B-042A51BEE3D2}"/>
    <cellStyle name="Comma 3 3 4 4 3 2" xfId="17267" xr:uid="{57F04B8F-2900-415B-A82B-4AE336DC4423}"/>
    <cellStyle name="Comma 3 3 4 4 3 2 2" xfId="53775" xr:uid="{30DD392A-AF26-49A3-8B7A-3C34C1DE672B}"/>
    <cellStyle name="Comma 3 3 4 4 3 2 3" xfId="35521" xr:uid="{C9E863AB-6CDF-4AC1-8D6F-0E09AC65B303}"/>
    <cellStyle name="Comma 3 3 4 4 3 3" xfId="13617" xr:uid="{77F47421-51FE-491F-8D1F-E609759EABF8}"/>
    <cellStyle name="Comma 3 3 4 4 3 3 2" xfId="50125" xr:uid="{5ABFD2E6-5972-43EC-9DA9-3E4B92297886}"/>
    <cellStyle name="Comma 3 3 4 4 3 3 3" xfId="31871" xr:uid="{7FE1E667-9FEA-49C9-A620-B6F0DEF5095D}"/>
    <cellStyle name="Comma 3 3 4 4 3 4" xfId="9967" xr:uid="{FC85CAD7-3B16-4ADC-B6EB-A52AAF7A5644}"/>
    <cellStyle name="Comma 3 3 4 4 3 4 2" xfId="46475" xr:uid="{EBA3D07E-AACA-4284-830C-00ED95F21742}"/>
    <cellStyle name="Comma 3 3 4 4 3 4 3" xfId="28221" xr:uid="{0050AE2E-0C1B-4C33-B15F-8871295A09ED}"/>
    <cellStyle name="Comma 3 3 4 4 3 5" xfId="6317" xr:uid="{76EFC139-F498-4A17-A8D5-FDD2140FCCB0}"/>
    <cellStyle name="Comma 3 3 4 4 3 5 2" xfId="42825" xr:uid="{031BA0CA-87BD-4662-998F-B7F2B9760CF9}"/>
    <cellStyle name="Comma 3 3 4 4 3 5 3" xfId="24571" xr:uid="{0214F9FF-723C-4B16-9AF7-1E6FB28BDE5C}"/>
    <cellStyle name="Comma 3 3 4 4 3 6" xfId="39175" xr:uid="{7228D673-5BFF-479E-BEEB-770278B7D252}"/>
    <cellStyle name="Comma 3 3 4 4 3 7" xfId="20921" xr:uid="{0AA08087-54FE-47F8-9F80-23275B92C8BC}"/>
    <cellStyle name="Comma 3 3 4 4 4" xfId="1937" xr:uid="{1CA5DD2E-534F-47C9-BFBA-E68133418F23}"/>
    <cellStyle name="Comma 3 3 4 4 4 2" xfId="16537" xr:uid="{212DDC68-3C38-4CD4-A704-1F12FA4D980D}"/>
    <cellStyle name="Comma 3 3 4 4 4 2 2" xfId="53045" xr:uid="{4FDC37D8-8425-4980-B2CD-4F5061F92CA5}"/>
    <cellStyle name="Comma 3 3 4 4 4 2 3" xfId="34791" xr:uid="{17C07EF1-9EAA-4727-8FE7-9C0F6388B432}"/>
    <cellStyle name="Comma 3 3 4 4 4 3" xfId="12887" xr:uid="{817E8DF4-1A3E-40C1-B91F-2DCF04A17FC5}"/>
    <cellStyle name="Comma 3 3 4 4 4 3 2" xfId="49395" xr:uid="{FE992CE8-80F5-47F9-AE60-FC65CC8FB21E}"/>
    <cellStyle name="Comma 3 3 4 4 4 3 3" xfId="31141" xr:uid="{20918566-B386-4B1F-86F1-F446F0ECE2E5}"/>
    <cellStyle name="Comma 3 3 4 4 4 4" xfId="9237" xr:uid="{9E9E7BDB-0807-43A7-B5DF-83F795BCEEFF}"/>
    <cellStyle name="Comma 3 3 4 4 4 4 2" xfId="45745" xr:uid="{2A9F93A5-D054-48C8-85DC-AA5D620CC165}"/>
    <cellStyle name="Comma 3 3 4 4 4 4 3" xfId="27491" xr:uid="{F867885E-7DEC-43EB-B35F-0E33866AB6BE}"/>
    <cellStyle name="Comma 3 3 4 4 4 5" xfId="5587" xr:uid="{A8B0D1D7-9C18-448B-8677-82CC0CD18E4F}"/>
    <cellStyle name="Comma 3 3 4 4 4 5 2" xfId="42095" xr:uid="{1AC84081-2F05-4615-84FB-EDAE9E59F53D}"/>
    <cellStyle name="Comma 3 3 4 4 4 5 3" xfId="23841" xr:uid="{6AACF6EB-D8ED-4FD1-9631-91FF32E2A5B2}"/>
    <cellStyle name="Comma 3 3 4 4 4 6" xfId="38445" xr:uid="{A23319E0-D43F-4201-8FDB-3177E7CA0FA1}"/>
    <cellStyle name="Comma 3 3 4 4 4 7" xfId="20191" xr:uid="{F74A20C1-0864-4287-B766-612ED4B82DE2}"/>
    <cellStyle name="Comma 3 3 4 4 5" xfId="1207" xr:uid="{4FD859A1-9B38-4558-92F1-F9B93DDADC1A}"/>
    <cellStyle name="Comma 3 3 4 4 5 2" xfId="15807" xr:uid="{A0427A2A-48A9-487D-A682-8C924AA92B35}"/>
    <cellStyle name="Comma 3 3 4 4 5 2 2" xfId="52315" xr:uid="{BF6D5D3F-EDDF-44CB-B17D-BEC19E80AEEB}"/>
    <cellStyle name="Comma 3 3 4 4 5 2 3" xfId="34061" xr:uid="{431E5575-0765-48E6-8A39-917BC747A056}"/>
    <cellStyle name="Comma 3 3 4 4 5 3" xfId="12157" xr:uid="{35C14DFB-B035-4845-92C7-180AB3CDC13C}"/>
    <cellStyle name="Comma 3 3 4 4 5 3 2" xfId="48665" xr:uid="{A8A6387A-4BFD-4ACD-9DDA-2392896B5393}"/>
    <cellStyle name="Comma 3 3 4 4 5 3 3" xfId="30411" xr:uid="{B4A73B63-EBD1-4246-8A81-73C70B1BF3D4}"/>
    <cellStyle name="Comma 3 3 4 4 5 4" xfId="8507" xr:uid="{25ECE990-1273-44BB-AEBF-D10150C0C958}"/>
    <cellStyle name="Comma 3 3 4 4 5 4 2" xfId="45015" xr:uid="{ABF45565-C01A-4363-87B1-66CA3CA627C9}"/>
    <cellStyle name="Comma 3 3 4 4 5 4 3" xfId="26761" xr:uid="{FB5EC87C-ED0C-4F6B-9F3B-F79DC02BA746}"/>
    <cellStyle name="Comma 3 3 4 4 5 5" xfId="4857" xr:uid="{F5D4BF9A-57E9-41B3-BB11-A8BA6A5244DD}"/>
    <cellStyle name="Comma 3 3 4 4 5 5 2" xfId="41365" xr:uid="{55E55527-95B4-46B8-8C92-2B08AB16AC9A}"/>
    <cellStyle name="Comma 3 3 4 4 5 5 3" xfId="23111" xr:uid="{567B3474-D7F9-49D5-983A-118E79651035}"/>
    <cellStyle name="Comma 3 3 4 4 5 6" xfId="37715" xr:uid="{13C16F4D-6CD9-4A5D-9B5E-97E2EDE7C895}"/>
    <cellStyle name="Comma 3 3 4 4 5 7" xfId="19461" xr:uid="{A583E8EF-B3FE-4DF5-AC67-28ACFFC8AC81}"/>
    <cellStyle name="Comma 3 3 4 4 6" xfId="15077" xr:uid="{CC5C60B2-BA70-4363-9AA9-BC40595E9865}"/>
    <cellStyle name="Comma 3 3 4 4 6 2" xfId="51585" xr:uid="{4261269D-A268-4AF5-AC9C-50FB975B148C}"/>
    <cellStyle name="Comma 3 3 4 4 6 3" xfId="33331" xr:uid="{4F4B6CAC-EF0D-411D-8F62-2F2B9E3BA666}"/>
    <cellStyle name="Comma 3 3 4 4 7" xfId="11427" xr:uid="{C03DD254-7802-4132-AB4E-30E0D0BE8ECA}"/>
    <cellStyle name="Comma 3 3 4 4 7 2" xfId="47935" xr:uid="{6A1CD930-794F-4106-822E-8C8AA2CD6E1C}"/>
    <cellStyle name="Comma 3 3 4 4 7 3" xfId="29681" xr:uid="{4CC9AF33-8A13-43A1-9190-1A0FBEF4040B}"/>
    <cellStyle name="Comma 3 3 4 4 8" xfId="7777" xr:uid="{E87790BB-3655-41B4-A408-FDA89CF24009}"/>
    <cellStyle name="Comma 3 3 4 4 8 2" xfId="44285" xr:uid="{2BFC158A-C0DE-4576-A489-208EE54825D5}"/>
    <cellStyle name="Comma 3 3 4 4 8 3" xfId="26031" xr:uid="{C3D5D9F9-CD06-4411-9C3D-C1C56FF948DC}"/>
    <cellStyle name="Comma 3 3 4 4 9" xfId="4127" xr:uid="{1C1DC366-84FE-47B0-900D-6D8492D056E0}"/>
    <cellStyle name="Comma 3 3 4 4 9 2" xfId="40635" xr:uid="{DA341AE1-7913-4333-84E3-699E4520D850}"/>
    <cellStyle name="Comma 3 3 4 4 9 3" xfId="22381" xr:uid="{B08AB837-8687-4CA8-993F-EA953D27C267}"/>
    <cellStyle name="Comma 3 3 4 5" xfId="373" xr:uid="{2A2A1287-ED50-46DF-A350-73D886741795}"/>
    <cellStyle name="Comma 3 3 4 5 10" xfId="36881" xr:uid="{0A5F8124-E5A0-49B8-BDCC-95EA375DEF3E}"/>
    <cellStyle name="Comma 3 3 4 5 11" xfId="18627" xr:uid="{9C165598-BF2F-41F8-920E-517607AEF713}"/>
    <cellStyle name="Comma 3 3 4 5 2" xfId="3293" xr:uid="{D3751B94-7FFA-4219-9743-E0F9D39D0B90}"/>
    <cellStyle name="Comma 3 3 4 5 2 2" xfId="17893" xr:uid="{723C5513-6247-4C7A-B4D0-209C54C189F6}"/>
    <cellStyle name="Comma 3 3 4 5 2 2 2" xfId="54401" xr:uid="{DC4E98CB-1E91-4095-84C9-958BDDA073BA}"/>
    <cellStyle name="Comma 3 3 4 5 2 2 3" xfId="36147" xr:uid="{84F14FEC-EF95-4AD0-B54E-2D2E0F12F8F7}"/>
    <cellStyle name="Comma 3 3 4 5 2 3" xfId="14243" xr:uid="{13E47FA4-E041-4A28-A201-17D2BE07E25F}"/>
    <cellStyle name="Comma 3 3 4 5 2 3 2" xfId="50751" xr:uid="{C68DE372-5295-47F6-9620-3EE08B7BE958}"/>
    <cellStyle name="Comma 3 3 4 5 2 3 3" xfId="32497" xr:uid="{A89ED21F-12E9-4557-B35B-2D4DF43DAF28}"/>
    <cellStyle name="Comma 3 3 4 5 2 4" xfId="10593" xr:uid="{CBFC030C-C487-4026-8DA1-D22D5DDE7A0C}"/>
    <cellStyle name="Comma 3 3 4 5 2 4 2" xfId="47101" xr:uid="{1D813674-F9E6-4159-B262-FE150360483B}"/>
    <cellStyle name="Comma 3 3 4 5 2 4 3" xfId="28847" xr:uid="{2E00F305-E9D3-46A0-8E7F-CD59215923BA}"/>
    <cellStyle name="Comma 3 3 4 5 2 5" xfId="6943" xr:uid="{72B22C53-4499-4BBA-B4D0-F16FF0934454}"/>
    <cellStyle name="Comma 3 3 4 5 2 5 2" xfId="43451" xr:uid="{74F935F9-9557-4C98-B325-1B3AD4D7791F}"/>
    <cellStyle name="Comma 3 3 4 5 2 5 3" xfId="25197" xr:uid="{6D3882F3-4761-4C48-BB9F-8F61849BC462}"/>
    <cellStyle name="Comma 3 3 4 5 2 6" xfId="39801" xr:uid="{2A6049CE-0986-4EBC-9513-176D8987A3BE}"/>
    <cellStyle name="Comma 3 3 4 5 2 7" xfId="21547" xr:uid="{2BBADADD-B9D5-4EFB-9E28-64BC107F3135}"/>
    <cellStyle name="Comma 3 3 4 5 3" xfId="2563" xr:uid="{8C31168D-C91D-427A-86FB-4C38EC1A197E}"/>
    <cellStyle name="Comma 3 3 4 5 3 2" xfId="17163" xr:uid="{3DD537EB-2891-46D0-A40A-D6EB8E63FC49}"/>
    <cellStyle name="Comma 3 3 4 5 3 2 2" xfId="53671" xr:uid="{55BF250F-D893-445D-BE84-F9230E2513C8}"/>
    <cellStyle name="Comma 3 3 4 5 3 2 3" xfId="35417" xr:uid="{59D72D68-A056-4A6F-98CF-A4144CB2ED98}"/>
    <cellStyle name="Comma 3 3 4 5 3 3" xfId="13513" xr:uid="{92965347-35FE-473D-92E9-C2F44F48AAB5}"/>
    <cellStyle name="Comma 3 3 4 5 3 3 2" xfId="50021" xr:uid="{C54DE6D0-9ADD-4246-BA64-B9C52A224D78}"/>
    <cellStyle name="Comma 3 3 4 5 3 3 3" xfId="31767" xr:uid="{BD112F29-5A28-41B6-8112-57CC1803569F}"/>
    <cellStyle name="Comma 3 3 4 5 3 4" xfId="9863" xr:uid="{7415391F-1609-4712-ABD3-90976E9FD3B5}"/>
    <cellStyle name="Comma 3 3 4 5 3 4 2" xfId="46371" xr:uid="{97D805ED-BD14-4E29-8D36-634029FE449A}"/>
    <cellStyle name="Comma 3 3 4 5 3 4 3" xfId="28117" xr:uid="{DBF9CDA9-EE18-4771-8A8A-9F20BC9DCF8C}"/>
    <cellStyle name="Comma 3 3 4 5 3 5" xfId="6213" xr:uid="{7CB24F31-025A-450A-9ECB-8E5D74B03613}"/>
    <cellStyle name="Comma 3 3 4 5 3 5 2" xfId="42721" xr:uid="{931B107E-0DB5-4E86-9D6E-62798AC765F7}"/>
    <cellStyle name="Comma 3 3 4 5 3 5 3" xfId="24467" xr:uid="{5C0ED2BC-77C1-4AFE-9F69-0932CA88B407}"/>
    <cellStyle name="Comma 3 3 4 5 3 6" xfId="39071" xr:uid="{37351534-4B77-4C99-8EDA-D9CFF7781367}"/>
    <cellStyle name="Comma 3 3 4 5 3 7" xfId="20817" xr:uid="{DD8123A5-782D-455A-9DD1-F399B8C09BA9}"/>
    <cellStyle name="Comma 3 3 4 5 4" xfId="1833" xr:uid="{868DD666-28ED-43F6-BB79-184639637547}"/>
    <cellStyle name="Comma 3 3 4 5 4 2" xfId="16433" xr:uid="{0672B0CC-0ED9-4675-8CA2-043E8A3DC05D}"/>
    <cellStyle name="Comma 3 3 4 5 4 2 2" xfId="52941" xr:uid="{DF436CCA-A68C-4B78-8B95-ED174E13FFA7}"/>
    <cellStyle name="Comma 3 3 4 5 4 2 3" xfId="34687" xr:uid="{40320925-EB1F-4547-8F0A-0DF4F8CAB4D1}"/>
    <cellStyle name="Comma 3 3 4 5 4 3" xfId="12783" xr:uid="{70A510D5-0368-408D-BD42-D12F76A89F77}"/>
    <cellStyle name="Comma 3 3 4 5 4 3 2" xfId="49291" xr:uid="{8A67AF26-26BA-4002-95E1-4F9FC4DA84CF}"/>
    <cellStyle name="Comma 3 3 4 5 4 3 3" xfId="31037" xr:uid="{7FE36D1A-C2FB-4348-916E-39D92CB1A607}"/>
    <cellStyle name="Comma 3 3 4 5 4 4" xfId="9133" xr:uid="{2E8571A3-B64C-4BD6-AB10-57D5DC9005CD}"/>
    <cellStyle name="Comma 3 3 4 5 4 4 2" xfId="45641" xr:uid="{5D27756F-858F-491F-B5EF-FAB394C64B6C}"/>
    <cellStyle name="Comma 3 3 4 5 4 4 3" xfId="27387" xr:uid="{359A3FBF-6F64-4B34-A94F-112A1FDFDBB2}"/>
    <cellStyle name="Comma 3 3 4 5 4 5" xfId="5483" xr:uid="{67377342-0263-49F7-8E84-F25D8F99B4BB}"/>
    <cellStyle name="Comma 3 3 4 5 4 5 2" xfId="41991" xr:uid="{D7937E33-CD96-4304-B417-C28CC3ED2BA4}"/>
    <cellStyle name="Comma 3 3 4 5 4 5 3" xfId="23737" xr:uid="{548AA65F-9109-4697-859C-E76A407FB0C8}"/>
    <cellStyle name="Comma 3 3 4 5 4 6" xfId="38341" xr:uid="{E84DC755-6BCE-4119-8D16-2B4A5B0EEE80}"/>
    <cellStyle name="Comma 3 3 4 5 4 7" xfId="20087" xr:uid="{F331D0BB-BF36-409D-A7C5-911CFAF66437}"/>
    <cellStyle name="Comma 3 3 4 5 5" xfId="1103" xr:uid="{2EC627E8-E150-46EE-9448-B46BEE054BBA}"/>
    <cellStyle name="Comma 3 3 4 5 5 2" xfId="15703" xr:uid="{B1171102-3515-4FDB-BF94-971C5A981580}"/>
    <cellStyle name="Comma 3 3 4 5 5 2 2" xfId="52211" xr:uid="{3782E4E7-A627-495F-9C70-B25D4F9AF0C8}"/>
    <cellStyle name="Comma 3 3 4 5 5 2 3" xfId="33957" xr:uid="{C6D9CABE-32EB-4DED-A21F-26AB7D62C78F}"/>
    <cellStyle name="Comma 3 3 4 5 5 3" xfId="12053" xr:uid="{2EE35A0F-4DA8-4E14-822E-A2B9C7596A3B}"/>
    <cellStyle name="Comma 3 3 4 5 5 3 2" xfId="48561" xr:uid="{0EFAE40E-E2AD-42FB-B15C-D1AB813FFAB9}"/>
    <cellStyle name="Comma 3 3 4 5 5 3 3" xfId="30307" xr:uid="{32853A24-06E7-4C5E-AE81-6803EAE45F6A}"/>
    <cellStyle name="Comma 3 3 4 5 5 4" xfId="8403" xr:uid="{196B9C66-7474-409D-BA4F-D6A4C30AF877}"/>
    <cellStyle name="Comma 3 3 4 5 5 4 2" xfId="44911" xr:uid="{0D7D3087-F0F7-4058-82DE-D569E9A431A5}"/>
    <cellStyle name="Comma 3 3 4 5 5 4 3" xfId="26657" xr:uid="{2B12B582-8EE7-40F3-8B63-18B18695DE31}"/>
    <cellStyle name="Comma 3 3 4 5 5 5" xfId="4753" xr:uid="{2B54FECE-351D-44C9-96EA-4A049F6FF029}"/>
    <cellStyle name="Comma 3 3 4 5 5 5 2" xfId="41261" xr:uid="{BBD26765-BCDD-4E06-AFEC-976D83E8296C}"/>
    <cellStyle name="Comma 3 3 4 5 5 5 3" xfId="23007" xr:uid="{C17A3D06-4D71-4DEB-8EA7-B3B576A2B709}"/>
    <cellStyle name="Comma 3 3 4 5 5 6" xfId="37611" xr:uid="{B56CCB6C-234E-46E5-AB21-F2E7E265CAAE}"/>
    <cellStyle name="Comma 3 3 4 5 5 7" xfId="19357" xr:uid="{79D2A3E7-75B3-4F4B-907F-7A5E47C2F96D}"/>
    <cellStyle name="Comma 3 3 4 5 6" xfId="14973" xr:uid="{C004E2BD-7553-4A8B-8E51-597914F6B29D}"/>
    <cellStyle name="Comma 3 3 4 5 6 2" xfId="51481" xr:uid="{E6EF8C7B-F580-4172-B94A-62F05C7ECF17}"/>
    <cellStyle name="Comma 3 3 4 5 6 3" xfId="33227" xr:uid="{8F3A6437-D164-4634-8EA6-063070D8DE1E}"/>
    <cellStyle name="Comma 3 3 4 5 7" xfId="11323" xr:uid="{A5E1FBD7-C924-4433-9BCE-B2687AD945CB}"/>
    <cellStyle name="Comma 3 3 4 5 7 2" xfId="47831" xr:uid="{3185C34F-1E00-4F36-B25F-88859C6E71FE}"/>
    <cellStyle name="Comma 3 3 4 5 7 3" xfId="29577" xr:uid="{67DE03E4-B5CD-4FD7-9971-AE4F69B03F78}"/>
    <cellStyle name="Comma 3 3 4 5 8" xfId="7673" xr:uid="{034A4FEA-943D-40E7-958B-42250D7F6F40}"/>
    <cellStyle name="Comma 3 3 4 5 8 2" xfId="44181" xr:uid="{FEC2B3C7-0776-4F68-9A91-5A1CEAC1BCB9}"/>
    <cellStyle name="Comma 3 3 4 5 8 3" xfId="25927" xr:uid="{4809F54B-B152-49D8-9C04-CDD8B5C70C74}"/>
    <cellStyle name="Comma 3 3 4 5 9" xfId="4023" xr:uid="{201EE6B9-1650-498E-866D-CF445DB19C68}"/>
    <cellStyle name="Comma 3 3 4 5 9 2" xfId="40531" xr:uid="{9E6022C9-E54E-40C2-86C4-F71194AAAC5B}"/>
    <cellStyle name="Comma 3 3 4 5 9 3" xfId="22277" xr:uid="{CADBEEC6-7223-4400-A2D3-DC747E4D3C13}"/>
    <cellStyle name="Comma 3 3 4 6" xfId="269" xr:uid="{0D5C2501-922A-46C5-9FCA-C2A4CEE70F39}"/>
    <cellStyle name="Comma 3 3 4 6 10" xfId="36777" xr:uid="{0F433C60-4F5B-4C71-8FA1-0C11EB5DAB42}"/>
    <cellStyle name="Comma 3 3 4 6 11" xfId="18523" xr:uid="{D9B2D76B-5370-456A-A7FD-73C379E68090}"/>
    <cellStyle name="Comma 3 3 4 6 2" xfId="3189" xr:uid="{785A20C2-D9A5-477D-9B33-C6B185965F5A}"/>
    <cellStyle name="Comma 3 3 4 6 2 2" xfId="17789" xr:uid="{00985EF5-342D-443E-B93D-00A215BBBD54}"/>
    <cellStyle name="Comma 3 3 4 6 2 2 2" xfId="54297" xr:uid="{6D365924-B89E-4881-A328-00512356CC29}"/>
    <cellStyle name="Comma 3 3 4 6 2 2 3" xfId="36043" xr:uid="{0722AC7F-4E93-4884-B36D-8229E9CC1842}"/>
    <cellStyle name="Comma 3 3 4 6 2 3" xfId="14139" xr:uid="{E56B6EAB-ECB8-45AD-B2F9-AD40C2C43804}"/>
    <cellStyle name="Comma 3 3 4 6 2 3 2" xfId="50647" xr:uid="{F40F6F0E-9D4D-447E-A424-D75B18E053F3}"/>
    <cellStyle name="Comma 3 3 4 6 2 3 3" xfId="32393" xr:uid="{37EC20E8-B366-48C5-B6F3-27545F62171F}"/>
    <cellStyle name="Comma 3 3 4 6 2 4" xfId="10489" xr:uid="{1C10EC65-B779-4AC3-AF27-2E7513590CAC}"/>
    <cellStyle name="Comma 3 3 4 6 2 4 2" xfId="46997" xr:uid="{CC5609CB-481D-4395-B0F0-2FDA45D21EA2}"/>
    <cellStyle name="Comma 3 3 4 6 2 4 3" xfId="28743" xr:uid="{9E0144F9-D7E8-4441-9A16-840B4A9A46CD}"/>
    <cellStyle name="Comma 3 3 4 6 2 5" xfId="6839" xr:uid="{81FEAD53-0651-4438-BC13-803BCED8F33F}"/>
    <cellStyle name="Comma 3 3 4 6 2 5 2" xfId="43347" xr:uid="{58014F6F-B10E-4FF8-B1E4-916A7C992B0B}"/>
    <cellStyle name="Comma 3 3 4 6 2 5 3" xfId="25093" xr:uid="{5F9E94FE-CED5-4EB8-A600-EAA6AB6422D5}"/>
    <cellStyle name="Comma 3 3 4 6 2 6" xfId="39697" xr:uid="{A0B8FE30-7B8B-434B-8C67-2A0970D181B6}"/>
    <cellStyle name="Comma 3 3 4 6 2 7" xfId="21443" xr:uid="{60EDEEE2-D1C1-4B44-B1C5-E5DEC0ABC41F}"/>
    <cellStyle name="Comma 3 3 4 6 3" xfId="2459" xr:uid="{EEF32B25-EEA7-483E-8C90-AEC8FD5C7035}"/>
    <cellStyle name="Comma 3 3 4 6 3 2" xfId="17059" xr:uid="{A79077A6-7706-43CD-B531-B8D73A1F982C}"/>
    <cellStyle name="Comma 3 3 4 6 3 2 2" xfId="53567" xr:uid="{6BDF20D9-84A3-4825-91EC-23AD9A733DD0}"/>
    <cellStyle name="Comma 3 3 4 6 3 2 3" xfId="35313" xr:uid="{84A25639-88A0-4826-B6A0-C731F7B4A7D2}"/>
    <cellStyle name="Comma 3 3 4 6 3 3" xfId="13409" xr:uid="{F36E0635-CC75-4BE4-BB77-ADEED89075AE}"/>
    <cellStyle name="Comma 3 3 4 6 3 3 2" xfId="49917" xr:uid="{4E9FDCE0-9BD9-4975-A361-E42A5A0B66AC}"/>
    <cellStyle name="Comma 3 3 4 6 3 3 3" xfId="31663" xr:uid="{AFF98046-65C2-4C64-9537-E11C1D01804A}"/>
    <cellStyle name="Comma 3 3 4 6 3 4" xfId="9759" xr:uid="{8DA86A28-2076-4CEB-99C1-F0403B91CEA1}"/>
    <cellStyle name="Comma 3 3 4 6 3 4 2" xfId="46267" xr:uid="{55B9A7A7-EE5C-476B-AAFB-0DFE2EDE4180}"/>
    <cellStyle name="Comma 3 3 4 6 3 4 3" xfId="28013" xr:uid="{4A337D86-5FF2-4837-A1DF-32002F42AAA3}"/>
    <cellStyle name="Comma 3 3 4 6 3 5" xfId="6109" xr:uid="{025B3AE4-D415-4757-9342-57CAE66C01E0}"/>
    <cellStyle name="Comma 3 3 4 6 3 5 2" xfId="42617" xr:uid="{A2E3065A-7D03-46DE-9CDB-2E47A1CF266C}"/>
    <cellStyle name="Comma 3 3 4 6 3 5 3" xfId="24363" xr:uid="{3DF481D4-4CE7-479A-AA7D-F736C28C6006}"/>
    <cellStyle name="Comma 3 3 4 6 3 6" xfId="38967" xr:uid="{7375DBD4-8608-4DAA-82D1-51E674246A0B}"/>
    <cellStyle name="Comma 3 3 4 6 3 7" xfId="20713" xr:uid="{4EA872BC-AF2A-482A-A1B3-8997C855B497}"/>
    <cellStyle name="Comma 3 3 4 6 4" xfId="1729" xr:uid="{76B9CE69-604B-4531-8D6D-13EFBCEC1A84}"/>
    <cellStyle name="Comma 3 3 4 6 4 2" xfId="16329" xr:uid="{BA58B795-373A-4587-89B8-CAD5B2CE0EF8}"/>
    <cellStyle name="Comma 3 3 4 6 4 2 2" xfId="52837" xr:uid="{1E1113C9-9D79-4E4F-876E-DFFAEF6FDA75}"/>
    <cellStyle name="Comma 3 3 4 6 4 2 3" xfId="34583" xr:uid="{1DF9A017-CAA2-47AB-8C41-E9BC44ECCE31}"/>
    <cellStyle name="Comma 3 3 4 6 4 3" xfId="12679" xr:uid="{34C1B495-9EFC-4AF6-9EBD-0F221309BC11}"/>
    <cellStyle name="Comma 3 3 4 6 4 3 2" xfId="49187" xr:uid="{D6CC363B-78DC-4875-9C9F-EAD413B311FC}"/>
    <cellStyle name="Comma 3 3 4 6 4 3 3" xfId="30933" xr:uid="{D249C7C4-8884-4EDE-9BED-734814C178CE}"/>
    <cellStyle name="Comma 3 3 4 6 4 4" xfId="9029" xr:uid="{9FB159F6-96B0-43F9-9CEC-BD92D267DAC5}"/>
    <cellStyle name="Comma 3 3 4 6 4 4 2" xfId="45537" xr:uid="{E7BA4DEF-DBCF-4E14-8474-4525EB9D169A}"/>
    <cellStyle name="Comma 3 3 4 6 4 4 3" xfId="27283" xr:uid="{BE589062-7FD1-4B89-8938-0CBB8F06E2B6}"/>
    <cellStyle name="Comma 3 3 4 6 4 5" xfId="5379" xr:uid="{BA688F51-2018-48DC-8004-ED8DC7EBC645}"/>
    <cellStyle name="Comma 3 3 4 6 4 5 2" xfId="41887" xr:uid="{F624229B-8DF3-473D-BCB6-FCD4B2735892}"/>
    <cellStyle name="Comma 3 3 4 6 4 5 3" xfId="23633" xr:uid="{DECD7B7E-C8AC-4CB5-B39C-FF6E02FB9484}"/>
    <cellStyle name="Comma 3 3 4 6 4 6" xfId="38237" xr:uid="{30DF6D24-0007-4438-8467-71442B660C08}"/>
    <cellStyle name="Comma 3 3 4 6 4 7" xfId="19983" xr:uid="{A86653B1-C8CA-4624-BB80-F079837000C3}"/>
    <cellStyle name="Comma 3 3 4 6 5" xfId="999" xr:uid="{644B5B02-29AF-46A9-869A-B4D8A067D8DE}"/>
    <cellStyle name="Comma 3 3 4 6 5 2" xfId="15599" xr:uid="{CD7E21EB-C0C0-46E2-AD1E-88CA1BF795A7}"/>
    <cellStyle name="Comma 3 3 4 6 5 2 2" xfId="52107" xr:uid="{45B27789-153F-4850-AD38-9008EC1B6301}"/>
    <cellStyle name="Comma 3 3 4 6 5 2 3" xfId="33853" xr:uid="{778C52F8-272B-4ECC-8BF0-7666C1BC04D8}"/>
    <cellStyle name="Comma 3 3 4 6 5 3" xfId="11949" xr:uid="{72DC1A81-781B-47EC-AB08-DA347D1AB77F}"/>
    <cellStyle name="Comma 3 3 4 6 5 3 2" xfId="48457" xr:uid="{EF5384AD-9D3A-42E4-84EC-3F272C84B779}"/>
    <cellStyle name="Comma 3 3 4 6 5 3 3" xfId="30203" xr:uid="{EB27A26F-83A2-436D-ABD3-58D6AB407551}"/>
    <cellStyle name="Comma 3 3 4 6 5 4" xfId="8299" xr:uid="{261FDD05-5CD7-4627-AB84-E33661CD6CF0}"/>
    <cellStyle name="Comma 3 3 4 6 5 4 2" xfId="44807" xr:uid="{2158121F-57FC-447A-9AD5-D79D349ECC50}"/>
    <cellStyle name="Comma 3 3 4 6 5 4 3" xfId="26553" xr:uid="{4E87AAC7-ACDB-4E38-A37D-F954F22D0733}"/>
    <cellStyle name="Comma 3 3 4 6 5 5" xfId="4649" xr:uid="{74C2145B-B67B-49C4-BF29-5A05C8FA000E}"/>
    <cellStyle name="Comma 3 3 4 6 5 5 2" xfId="41157" xr:uid="{7A8CF44E-7F0E-4944-A67E-1C5287B55DA0}"/>
    <cellStyle name="Comma 3 3 4 6 5 5 3" xfId="22903" xr:uid="{FE330B72-FAEA-498D-8BAB-3C6A25B708EA}"/>
    <cellStyle name="Comma 3 3 4 6 5 6" xfId="37507" xr:uid="{67E0C2D1-4E0F-4F64-97E2-0982E5BFB857}"/>
    <cellStyle name="Comma 3 3 4 6 5 7" xfId="19253" xr:uid="{76DBEF3F-0A23-4569-B0A8-249BECAC9C11}"/>
    <cellStyle name="Comma 3 3 4 6 6" xfId="14869" xr:uid="{3ACFDEE6-D400-4DD2-8B4F-A4C965A6E702}"/>
    <cellStyle name="Comma 3 3 4 6 6 2" xfId="51377" xr:uid="{E2798FF5-5CB9-4095-8F82-2F2F6CDD7F0D}"/>
    <cellStyle name="Comma 3 3 4 6 6 3" xfId="33123" xr:uid="{483D3E8F-9888-40B2-94D8-5175D9450813}"/>
    <cellStyle name="Comma 3 3 4 6 7" xfId="11219" xr:uid="{CF2B11D7-015B-4357-B0D5-93506370CA50}"/>
    <cellStyle name="Comma 3 3 4 6 7 2" xfId="47727" xr:uid="{1F858D13-52C2-4538-8835-957D615BE389}"/>
    <cellStyle name="Comma 3 3 4 6 7 3" xfId="29473" xr:uid="{813730C3-4245-40DB-B2FA-D4C705F5FDFA}"/>
    <cellStyle name="Comma 3 3 4 6 8" xfId="7569" xr:uid="{57C3DB99-5AE4-4662-BAA2-180391F46A77}"/>
    <cellStyle name="Comma 3 3 4 6 8 2" xfId="44077" xr:uid="{64235CAB-E03A-4BCC-BE5B-0C62D5EC5349}"/>
    <cellStyle name="Comma 3 3 4 6 8 3" xfId="25823" xr:uid="{612BBEAB-EE47-44F9-9248-6FEA3627F260}"/>
    <cellStyle name="Comma 3 3 4 6 9" xfId="3919" xr:uid="{5B936F45-128F-4B7D-B773-85326EE62A3F}"/>
    <cellStyle name="Comma 3 3 4 6 9 2" xfId="40427" xr:uid="{AF04B4ED-98A4-453C-8316-805F755025A0}"/>
    <cellStyle name="Comma 3 3 4 6 9 3" xfId="22173" xr:uid="{45884D54-EC97-46D3-B002-3F710DEB3C96}"/>
    <cellStyle name="Comma 3 3 4 7" xfId="165" xr:uid="{54310831-D0E8-424F-B56D-B18BD935A78A}"/>
    <cellStyle name="Comma 3 3 4 7 10" xfId="36673" xr:uid="{D05D0596-D407-450C-9B38-8BD7F99C8FEA}"/>
    <cellStyle name="Comma 3 3 4 7 11" xfId="18419" xr:uid="{027A32A8-976F-47F7-8C78-C5E049AD4966}"/>
    <cellStyle name="Comma 3 3 4 7 2" xfId="3085" xr:uid="{D068C898-F87B-422A-91B1-8F49B4E717F8}"/>
    <cellStyle name="Comma 3 3 4 7 2 2" xfId="17685" xr:uid="{829BAE00-CC17-4421-BF9C-30F1F157AA31}"/>
    <cellStyle name="Comma 3 3 4 7 2 2 2" xfId="54193" xr:uid="{D1088A87-BCAE-4D37-8D33-F9D4F71212D3}"/>
    <cellStyle name="Comma 3 3 4 7 2 2 3" xfId="35939" xr:uid="{CBF99DC0-F241-49E7-A72C-2938CC0838AA}"/>
    <cellStyle name="Comma 3 3 4 7 2 3" xfId="14035" xr:uid="{61C5D51B-E7C3-4109-BE63-9F3126A9875E}"/>
    <cellStyle name="Comma 3 3 4 7 2 3 2" xfId="50543" xr:uid="{3BAA4578-A2A1-4F6C-9CBD-A7C86DBDF74A}"/>
    <cellStyle name="Comma 3 3 4 7 2 3 3" xfId="32289" xr:uid="{30AEFA42-B741-4E01-87F4-B2E062E1CDBE}"/>
    <cellStyle name="Comma 3 3 4 7 2 4" xfId="10385" xr:uid="{1038C149-C7DC-4448-AAC7-23E1F7E078EE}"/>
    <cellStyle name="Comma 3 3 4 7 2 4 2" xfId="46893" xr:uid="{0BB7B8FA-0151-4A0F-AAE2-6D6F8A329190}"/>
    <cellStyle name="Comma 3 3 4 7 2 4 3" xfId="28639" xr:uid="{28290F69-4E89-4F94-AD7E-3AE5C4AE827C}"/>
    <cellStyle name="Comma 3 3 4 7 2 5" xfId="6735" xr:uid="{AFF53592-4813-4891-9399-40D259522922}"/>
    <cellStyle name="Comma 3 3 4 7 2 5 2" xfId="43243" xr:uid="{A6799B42-A034-43E6-A181-E522321ACC3B}"/>
    <cellStyle name="Comma 3 3 4 7 2 5 3" xfId="24989" xr:uid="{EEAB43B3-7F83-4827-9028-349239D9CA37}"/>
    <cellStyle name="Comma 3 3 4 7 2 6" xfId="39593" xr:uid="{FF7774CB-B938-4B29-A09D-41F09210E9FA}"/>
    <cellStyle name="Comma 3 3 4 7 2 7" xfId="21339" xr:uid="{247AC129-A0CB-457E-B7B1-5BE256D044F3}"/>
    <cellStyle name="Comma 3 3 4 7 3" xfId="2355" xr:uid="{80F32427-EAC4-4C4E-AEE6-B38AEC85AAF6}"/>
    <cellStyle name="Comma 3 3 4 7 3 2" xfId="16955" xr:uid="{0B408F0A-6FAC-4C7B-B222-1482A181833E}"/>
    <cellStyle name="Comma 3 3 4 7 3 2 2" xfId="53463" xr:uid="{80F2B332-F348-4456-BB9F-8C609EFDBF0D}"/>
    <cellStyle name="Comma 3 3 4 7 3 2 3" xfId="35209" xr:uid="{7431D850-4004-4137-89F3-28F3785E0682}"/>
    <cellStyle name="Comma 3 3 4 7 3 3" xfId="13305" xr:uid="{16E45606-238A-4FF0-8389-01D53DBF4B06}"/>
    <cellStyle name="Comma 3 3 4 7 3 3 2" xfId="49813" xr:uid="{12D100E9-2C45-45BE-814C-6A43C942D791}"/>
    <cellStyle name="Comma 3 3 4 7 3 3 3" xfId="31559" xr:uid="{8152678D-8A42-4386-B0DE-5780C7199638}"/>
    <cellStyle name="Comma 3 3 4 7 3 4" xfId="9655" xr:uid="{0129DEE4-895E-4CFF-ABDF-90D1735B05DC}"/>
    <cellStyle name="Comma 3 3 4 7 3 4 2" xfId="46163" xr:uid="{B964CA59-76A7-4071-AF42-B126DD424422}"/>
    <cellStyle name="Comma 3 3 4 7 3 4 3" xfId="27909" xr:uid="{EA9154AB-6803-4B5A-93B9-9762A0B9FF55}"/>
    <cellStyle name="Comma 3 3 4 7 3 5" xfId="6005" xr:uid="{1FA3A363-DF18-470C-A88E-EA73340A9AD9}"/>
    <cellStyle name="Comma 3 3 4 7 3 5 2" xfId="42513" xr:uid="{807D743D-C921-4E85-A4FD-F9B788991450}"/>
    <cellStyle name="Comma 3 3 4 7 3 5 3" xfId="24259" xr:uid="{7B719297-9FFB-481A-B161-333C823F337D}"/>
    <cellStyle name="Comma 3 3 4 7 3 6" xfId="38863" xr:uid="{90E9C3B0-F063-411D-9FE7-9A6F14B8C4BA}"/>
    <cellStyle name="Comma 3 3 4 7 3 7" xfId="20609" xr:uid="{CA890FEF-EA32-42D2-8A3A-D0C496E9CF84}"/>
    <cellStyle name="Comma 3 3 4 7 4" xfId="1625" xr:uid="{8A8DA795-0879-4355-B002-94BE9D455D7B}"/>
    <cellStyle name="Comma 3 3 4 7 4 2" xfId="16225" xr:uid="{DCA7E644-1F65-4DB4-91EC-7623FF49B206}"/>
    <cellStyle name="Comma 3 3 4 7 4 2 2" xfId="52733" xr:uid="{C1B65819-7FAA-48AA-B796-2E9F33C085FF}"/>
    <cellStyle name="Comma 3 3 4 7 4 2 3" xfId="34479" xr:uid="{DB721992-8980-42A1-81CC-B2E4744BFEA0}"/>
    <cellStyle name="Comma 3 3 4 7 4 3" xfId="12575" xr:uid="{DD969251-523B-474F-B9E5-29FC789BDED2}"/>
    <cellStyle name="Comma 3 3 4 7 4 3 2" xfId="49083" xr:uid="{17713748-B6B0-40AF-B50C-E5393EFC549D}"/>
    <cellStyle name="Comma 3 3 4 7 4 3 3" xfId="30829" xr:uid="{C8623B94-1EC0-4044-BDA7-604A9AB46AA7}"/>
    <cellStyle name="Comma 3 3 4 7 4 4" xfId="8925" xr:uid="{C498A2BC-02B2-499D-9807-482AD9D0E0A5}"/>
    <cellStyle name="Comma 3 3 4 7 4 4 2" xfId="45433" xr:uid="{2D755D2D-E32A-451B-8712-8EBD626AE232}"/>
    <cellStyle name="Comma 3 3 4 7 4 4 3" xfId="27179" xr:uid="{6E5C722B-6FAB-4F75-8E7B-E0C9E823E0B8}"/>
    <cellStyle name="Comma 3 3 4 7 4 5" xfId="5275" xr:uid="{AC2FB3EA-CC03-4284-B02B-5A380118D1FE}"/>
    <cellStyle name="Comma 3 3 4 7 4 5 2" xfId="41783" xr:uid="{E5E7E58A-2DAA-47FA-9628-FDCA9891B784}"/>
    <cellStyle name="Comma 3 3 4 7 4 5 3" xfId="23529" xr:uid="{EFC690D9-CFDF-4D81-8DCA-5107757791EE}"/>
    <cellStyle name="Comma 3 3 4 7 4 6" xfId="38133" xr:uid="{E2D7FF99-A77A-4980-B3CB-604CB7BED61D}"/>
    <cellStyle name="Comma 3 3 4 7 4 7" xfId="19879" xr:uid="{46CC783F-C717-485D-93AE-57FEAA119C17}"/>
    <cellStyle name="Comma 3 3 4 7 5" xfId="895" xr:uid="{1A03AED9-2D5C-42B1-8794-CE57D644A2C2}"/>
    <cellStyle name="Comma 3 3 4 7 5 2" xfId="15495" xr:uid="{3E926520-B64D-4663-957D-0302B9EBA0EA}"/>
    <cellStyle name="Comma 3 3 4 7 5 2 2" xfId="52003" xr:uid="{1658A70A-13E3-433C-BA94-0A168632319C}"/>
    <cellStyle name="Comma 3 3 4 7 5 2 3" xfId="33749" xr:uid="{CC611AC2-C972-4B35-B456-D175B649E603}"/>
    <cellStyle name="Comma 3 3 4 7 5 3" xfId="11845" xr:uid="{7138A171-4FC0-4F78-B0CB-05EC265FCA03}"/>
    <cellStyle name="Comma 3 3 4 7 5 3 2" xfId="48353" xr:uid="{CD614304-7D56-45FC-9A40-D6443A7E3FEC}"/>
    <cellStyle name="Comma 3 3 4 7 5 3 3" xfId="30099" xr:uid="{96A15595-0A49-4A9A-AF38-D2C75EA4E65C}"/>
    <cellStyle name="Comma 3 3 4 7 5 4" xfId="8195" xr:uid="{87D1ACD4-A0D3-4519-ACE6-0509AD1F098E}"/>
    <cellStyle name="Comma 3 3 4 7 5 4 2" xfId="44703" xr:uid="{C0CEDAA2-A8DF-46C6-AEF6-C36B1E70D215}"/>
    <cellStyle name="Comma 3 3 4 7 5 4 3" xfId="26449" xr:uid="{9F607211-71B9-4AAD-8517-CF51C90B5610}"/>
    <cellStyle name="Comma 3 3 4 7 5 5" xfId="4545" xr:uid="{26206A99-B8A8-40FB-AA42-63E359FC1802}"/>
    <cellStyle name="Comma 3 3 4 7 5 5 2" xfId="41053" xr:uid="{CEC127B3-5514-43D4-A301-C248FBCC894C}"/>
    <cellStyle name="Comma 3 3 4 7 5 5 3" xfId="22799" xr:uid="{FEEF1F9B-F5C3-4E7E-B15E-9BC21F02DD4E}"/>
    <cellStyle name="Comma 3 3 4 7 5 6" xfId="37403" xr:uid="{B18E5090-836A-41D4-BE93-96A3C58A5C26}"/>
    <cellStyle name="Comma 3 3 4 7 5 7" xfId="19149" xr:uid="{6520EFE2-4840-4D56-A73C-98A9EBE6B0FD}"/>
    <cellStyle name="Comma 3 3 4 7 6" xfId="14765" xr:uid="{3F7F83E1-F2F3-481A-888D-C8751D025E08}"/>
    <cellStyle name="Comma 3 3 4 7 6 2" xfId="51273" xr:uid="{400B3EC9-78AF-4CBA-B975-0B1D624C2108}"/>
    <cellStyle name="Comma 3 3 4 7 6 3" xfId="33019" xr:uid="{55540537-0D81-42BE-9E8A-ECF99AB4BD11}"/>
    <cellStyle name="Comma 3 3 4 7 7" xfId="11115" xr:uid="{39FFA228-4D9A-4DAC-AF9E-EF6305271A8D}"/>
    <cellStyle name="Comma 3 3 4 7 7 2" xfId="47623" xr:uid="{238B2BB6-852F-4E12-AAAC-ED9603E35417}"/>
    <cellStyle name="Comma 3 3 4 7 7 3" xfId="29369" xr:uid="{BA3AC1C6-B708-40D2-B72C-B01D9C235C25}"/>
    <cellStyle name="Comma 3 3 4 7 8" xfId="7465" xr:uid="{5E069041-29C2-4257-A778-191BFACBBBA8}"/>
    <cellStyle name="Comma 3 3 4 7 8 2" xfId="43973" xr:uid="{C8FB75A8-23D3-4670-BA4C-C8D220116693}"/>
    <cellStyle name="Comma 3 3 4 7 8 3" xfId="25719" xr:uid="{1D800A42-DBED-4B8B-A810-42A6C7F25F21}"/>
    <cellStyle name="Comma 3 3 4 7 9" xfId="3815" xr:uid="{C96454D0-C466-41C5-B628-B2CD360E567A}"/>
    <cellStyle name="Comma 3 3 4 7 9 2" xfId="40323" xr:uid="{28DF9F32-5F12-4134-A4C9-6E93D2AFA1B7}"/>
    <cellStyle name="Comma 3 3 4 7 9 3" xfId="22069" xr:uid="{2CDB7CEB-1403-4FDD-BD57-EA453AB6BBD2}"/>
    <cellStyle name="Comma 3 3 4 8" xfId="2981" xr:uid="{CF2F530D-BE76-484E-9F57-486DFFF819A6}"/>
    <cellStyle name="Comma 3 3 4 8 2" xfId="17581" xr:uid="{7AB9E21B-A907-4F5F-A566-332DB3CE6244}"/>
    <cellStyle name="Comma 3 3 4 8 2 2" xfId="54089" xr:uid="{69EAC177-6B2D-45BD-A028-5E706EE3C08A}"/>
    <cellStyle name="Comma 3 3 4 8 2 3" xfId="35835" xr:uid="{B4CC1740-F419-4814-BBD0-13FCCBD32EE9}"/>
    <cellStyle name="Comma 3 3 4 8 3" xfId="13931" xr:uid="{507EC686-5675-475C-9C3D-04734A43E4B2}"/>
    <cellStyle name="Comma 3 3 4 8 3 2" xfId="50439" xr:uid="{44C4E7AD-5EEC-431A-87E7-95F59A9EA46E}"/>
    <cellStyle name="Comma 3 3 4 8 3 3" xfId="32185" xr:uid="{ADE6E6B7-8A4E-4B71-BF8D-4A793984E6FA}"/>
    <cellStyle name="Comma 3 3 4 8 4" xfId="10281" xr:uid="{17E4CD74-759B-455D-9342-2EA49F1BB792}"/>
    <cellStyle name="Comma 3 3 4 8 4 2" xfId="46789" xr:uid="{86714EEF-AE90-4AAC-8BC8-84C55E8503BB}"/>
    <cellStyle name="Comma 3 3 4 8 4 3" xfId="28535" xr:uid="{AF442CF2-7DB9-4F70-8297-A9D6218D2868}"/>
    <cellStyle name="Comma 3 3 4 8 5" xfId="6631" xr:uid="{D1AE5F72-ECA8-4DAE-A1BA-E6A047388AF6}"/>
    <cellStyle name="Comma 3 3 4 8 5 2" xfId="43139" xr:uid="{0B59D956-3D2D-4B7B-9BD0-EAB1D14689BD}"/>
    <cellStyle name="Comma 3 3 4 8 5 3" xfId="24885" xr:uid="{4CDFFC21-6C33-4EE4-9226-366ECC504F10}"/>
    <cellStyle name="Comma 3 3 4 8 6" xfId="39489" xr:uid="{1E2FC2F4-F184-4809-9E26-BCE6BB772792}"/>
    <cellStyle name="Comma 3 3 4 8 7" xfId="21235" xr:uid="{3E8A6D97-61A5-4FDB-9736-8D3B7A02BE50}"/>
    <cellStyle name="Comma 3 3 4 9" xfId="2251" xr:uid="{C211BA97-C002-4278-B53F-1C71B607D72F}"/>
    <cellStyle name="Comma 3 3 4 9 2" xfId="16851" xr:uid="{DD478046-CAE5-4E65-B662-95A8FDF71FD0}"/>
    <cellStyle name="Comma 3 3 4 9 2 2" xfId="53359" xr:uid="{1EF2C23B-5F02-40E1-8872-9ED8A25159AE}"/>
    <cellStyle name="Comma 3 3 4 9 2 3" xfId="35105" xr:uid="{A37C0A74-6B00-464A-A0B1-6BF5E0C2687E}"/>
    <cellStyle name="Comma 3 3 4 9 3" xfId="13201" xr:uid="{2D6CE09C-DF5A-4815-9A18-5FE126129BE6}"/>
    <cellStyle name="Comma 3 3 4 9 3 2" xfId="49709" xr:uid="{775BC4B8-4ABD-473C-A799-01EEB4E1EFF9}"/>
    <cellStyle name="Comma 3 3 4 9 3 3" xfId="31455" xr:uid="{02785B5C-E50A-4747-BE4D-C15C969B5E0F}"/>
    <cellStyle name="Comma 3 3 4 9 4" xfId="9551" xr:uid="{D7F18E0C-930D-42B6-9C8B-C6602D33B36E}"/>
    <cellStyle name="Comma 3 3 4 9 4 2" xfId="46059" xr:uid="{00BF657E-DA8D-4EA2-A5DE-E94AA948D3E2}"/>
    <cellStyle name="Comma 3 3 4 9 4 3" xfId="27805" xr:uid="{A1743885-9B36-4021-B56F-07E506BC204A}"/>
    <cellStyle name="Comma 3 3 4 9 5" xfId="5901" xr:uid="{3B7C683E-DCE6-4A88-8838-E8D9C2E81B24}"/>
    <cellStyle name="Comma 3 3 4 9 5 2" xfId="42409" xr:uid="{C1832ACF-5FA7-46C2-889C-5460BC71B217}"/>
    <cellStyle name="Comma 3 3 4 9 5 3" xfId="24155" xr:uid="{8D8F9171-73D0-4064-ABF9-424BE9C01ED2}"/>
    <cellStyle name="Comma 3 3 4 9 6" xfId="38759" xr:uid="{A71D9509-1B2E-4679-A36F-78382120A292}"/>
    <cellStyle name="Comma 3 3 4 9 7" xfId="20505" xr:uid="{782C86E2-F7C9-4152-B0B4-14AE7F8528CD}"/>
    <cellStyle name="Comma 3 3 5" xfId="653" xr:uid="{21BEB95D-6F88-4290-8C80-92AFEF045C17}"/>
    <cellStyle name="Comma 3 3 5 10" xfId="37161" xr:uid="{AA12516F-987C-4038-8A46-20C708AD9719}"/>
    <cellStyle name="Comma 3 3 5 11" xfId="18907" xr:uid="{9FE116C4-B0BF-448B-935D-EAD2015A7B93}"/>
    <cellStyle name="Comma 3 3 5 2" xfId="3573" xr:uid="{E582ED3F-169A-4B44-A0FB-E2FC33BA5CFD}"/>
    <cellStyle name="Comma 3 3 5 2 2" xfId="18173" xr:uid="{19265914-F79D-4DF0-A0F1-CD71AE60C5A9}"/>
    <cellStyle name="Comma 3 3 5 2 2 2" xfId="54681" xr:uid="{24F922EE-8E57-4929-B08D-3E6F45152BEC}"/>
    <cellStyle name="Comma 3 3 5 2 2 3" xfId="36427" xr:uid="{AC919448-0B18-4ECC-8D83-0ABC60DF3D8E}"/>
    <cellStyle name="Comma 3 3 5 2 3" xfId="14523" xr:uid="{2277C437-B056-444E-8213-672BA440DFA5}"/>
    <cellStyle name="Comma 3 3 5 2 3 2" xfId="51031" xr:uid="{9EF09BED-D51C-4199-9F2F-803F996BB6B7}"/>
    <cellStyle name="Comma 3 3 5 2 3 3" xfId="32777" xr:uid="{A72FBCCC-FCEB-4E53-B2D7-7D6904E218CC}"/>
    <cellStyle name="Comma 3 3 5 2 4" xfId="10873" xr:uid="{37EB5EAE-65F5-41D2-97E7-8359510D5E13}"/>
    <cellStyle name="Comma 3 3 5 2 4 2" xfId="47381" xr:uid="{29A82371-D28C-4190-B140-1E5E064304F6}"/>
    <cellStyle name="Comma 3 3 5 2 4 3" xfId="29127" xr:uid="{1B7DBFE3-4E2C-46E7-96E9-F8F58851271A}"/>
    <cellStyle name="Comma 3 3 5 2 5" xfId="7223" xr:uid="{FA5A862C-CDA9-4A35-8EC5-699539EF90E0}"/>
    <cellStyle name="Comma 3 3 5 2 5 2" xfId="43731" xr:uid="{2AD4489D-F3FA-4C7B-8396-79555CFD8E79}"/>
    <cellStyle name="Comma 3 3 5 2 5 3" xfId="25477" xr:uid="{43D4C01C-F38A-4B06-8E87-AE5E72BDE11F}"/>
    <cellStyle name="Comma 3 3 5 2 6" xfId="40081" xr:uid="{E2064EBB-E438-4BE0-9D36-8283B65339F3}"/>
    <cellStyle name="Comma 3 3 5 2 7" xfId="21827" xr:uid="{78CF0F5A-7F3C-4B3A-BEA6-EDB5A0D7401B}"/>
    <cellStyle name="Comma 3 3 5 3" xfId="2843" xr:uid="{EE7B74CE-9520-43D3-8CE8-7F9D4E37906C}"/>
    <cellStyle name="Comma 3 3 5 3 2" xfId="17443" xr:uid="{818F31A8-3DCB-40E8-9000-AFE48533834F}"/>
    <cellStyle name="Comma 3 3 5 3 2 2" xfId="53951" xr:uid="{DDC71941-6B0F-4E58-BC5B-6CC4F57B356D}"/>
    <cellStyle name="Comma 3 3 5 3 2 3" xfId="35697" xr:uid="{2E0ADB3D-EAEC-4B46-B220-9E096FF992C9}"/>
    <cellStyle name="Comma 3 3 5 3 3" xfId="13793" xr:uid="{A14AA757-34AC-478D-B7EA-1D3A9BA6B403}"/>
    <cellStyle name="Comma 3 3 5 3 3 2" xfId="50301" xr:uid="{2ED7A626-29E5-4794-A042-CFC748C5F60B}"/>
    <cellStyle name="Comma 3 3 5 3 3 3" xfId="32047" xr:uid="{7C94345F-2A50-41FD-9CEE-12533FD84455}"/>
    <cellStyle name="Comma 3 3 5 3 4" xfId="10143" xr:uid="{8C49535D-4A75-4A99-ABED-58441E8556E3}"/>
    <cellStyle name="Comma 3 3 5 3 4 2" xfId="46651" xr:uid="{7CA7A0CD-D94F-412C-A1EA-086BBB5D3543}"/>
    <cellStyle name="Comma 3 3 5 3 4 3" xfId="28397" xr:uid="{9177A335-C8B2-4263-8E6E-A596ED3CA563}"/>
    <cellStyle name="Comma 3 3 5 3 5" xfId="6493" xr:uid="{7A833C48-6099-4E8E-BFAB-05D92740F3A4}"/>
    <cellStyle name="Comma 3 3 5 3 5 2" xfId="43001" xr:uid="{EB92EE87-1F2B-4C7D-9207-E593270B136E}"/>
    <cellStyle name="Comma 3 3 5 3 5 3" xfId="24747" xr:uid="{875C7B49-0735-48B5-9CF6-0341D8A30FC9}"/>
    <cellStyle name="Comma 3 3 5 3 6" xfId="39351" xr:uid="{8B79CDEA-A2A2-4854-A303-F99F08DA8D32}"/>
    <cellStyle name="Comma 3 3 5 3 7" xfId="21097" xr:uid="{A07D367C-D7E4-4C39-B192-3942F4A6BFB4}"/>
    <cellStyle name="Comma 3 3 5 4" xfId="2113" xr:uid="{F277ABC9-225B-4C13-AE4A-1AA2E590A08F}"/>
    <cellStyle name="Comma 3 3 5 4 2" xfId="16713" xr:uid="{D14134BA-F9F0-4FE5-959C-619CBE3D4F41}"/>
    <cellStyle name="Comma 3 3 5 4 2 2" xfId="53221" xr:uid="{1572EC33-1CCD-4710-BA08-2FCD3161C68C}"/>
    <cellStyle name="Comma 3 3 5 4 2 3" xfId="34967" xr:uid="{E63CF820-B80E-4A5F-8110-D80865532014}"/>
    <cellStyle name="Comma 3 3 5 4 3" xfId="13063" xr:uid="{E1D4E05A-9199-4847-9427-C54B7230D1EE}"/>
    <cellStyle name="Comma 3 3 5 4 3 2" xfId="49571" xr:uid="{1535BF9F-9148-453A-B15B-D3CA6933A956}"/>
    <cellStyle name="Comma 3 3 5 4 3 3" xfId="31317" xr:uid="{B4790B5F-2967-4BC1-A4F6-7A77734B19CB}"/>
    <cellStyle name="Comma 3 3 5 4 4" xfId="9413" xr:uid="{069D4BBE-2B56-4E8C-9E08-D0EC7A4D9C12}"/>
    <cellStyle name="Comma 3 3 5 4 4 2" xfId="45921" xr:uid="{71DBED57-0869-4FCD-AE74-4BB675D88AFA}"/>
    <cellStyle name="Comma 3 3 5 4 4 3" xfId="27667" xr:uid="{9C52D4C3-4089-4092-841F-A2C8A6A48447}"/>
    <cellStyle name="Comma 3 3 5 4 5" xfId="5763" xr:uid="{E48C475D-0DA3-463E-AC4D-8F9E77E9C968}"/>
    <cellStyle name="Comma 3 3 5 4 5 2" xfId="42271" xr:uid="{49FE27B8-7D34-4B41-A022-151B57D300C1}"/>
    <cellStyle name="Comma 3 3 5 4 5 3" xfId="24017" xr:uid="{5F7C241C-49DB-4835-8D6F-72FD1A2210F0}"/>
    <cellStyle name="Comma 3 3 5 4 6" xfId="38621" xr:uid="{1E22FCD1-7FC5-4A21-B694-E4D4E279EB73}"/>
    <cellStyle name="Comma 3 3 5 4 7" xfId="20367" xr:uid="{FEBDC44F-5BB1-4679-A015-B2EB29498B6E}"/>
    <cellStyle name="Comma 3 3 5 5" xfId="1383" xr:uid="{CDE66DE0-2217-44D7-8858-F53594ECDF86}"/>
    <cellStyle name="Comma 3 3 5 5 2" xfId="15983" xr:uid="{D9EB76F7-334F-48EF-B489-BB12037BAD50}"/>
    <cellStyle name="Comma 3 3 5 5 2 2" xfId="52491" xr:uid="{C613305E-8F2A-42A5-9B85-008ADC593D58}"/>
    <cellStyle name="Comma 3 3 5 5 2 3" xfId="34237" xr:uid="{B3CB73F4-9A8F-4357-9488-CA2F2E124C6E}"/>
    <cellStyle name="Comma 3 3 5 5 3" xfId="12333" xr:uid="{6785CCAC-F14F-456B-BE11-A06C344F6E0D}"/>
    <cellStyle name="Comma 3 3 5 5 3 2" xfId="48841" xr:uid="{AD7108CE-FEDB-4EC0-B50B-501478AF9241}"/>
    <cellStyle name="Comma 3 3 5 5 3 3" xfId="30587" xr:uid="{4B55A994-EF37-4089-9692-EB1E3898F2ED}"/>
    <cellStyle name="Comma 3 3 5 5 4" xfId="8683" xr:uid="{042FB014-57DA-48AF-B53B-FAB1A32B0007}"/>
    <cellStyle name="Comma 3 3 5 5 4 2" xfId="45191" xr:uid="{2159B385-9523-44FB-8089-BDB328FE688D}"/>
    <cellStyle name="Comma 3 3 5 5 4 3" xfId="26937" xr:uid="{4374C4CD-B953-4F96-AF2D-6B12EB028B0E}"/>
    <cellStyle name="Comma 3 3 5 5 5" xfId="5033" xr:uid="{F78CC079-9BE3-4E7C-9ED9-C316053F0506}"/>
    <cellStyle name="Comma 3 3 5 5 5 2" xfId="41541" xr:uid="{541254A1-3A78-4397-8B28-1ADDC737B623}"/>
    <cellStyle name="Comma 3 3 5 5 5 3" xfId="23287" xr:uid="{B7ABFE8E-ECCD-4DB9-83A2-2F735FC6D27B}"/>
    <cellStyle name="Comma 3 3 5 5 6" xfId="37891" xr:uid="{C3515A5A-F624-4473-8B56-71A880856497}"/>
    <cellStyle name="Comma 3 3 5 5 7" xfId="19637" xr:uid="{DDF0902F-C6F0-47B1-8606-7F3BB7E61155}"/>
    <cellStyle name="Comma 3 3 5 6" xfId="15253" xr:uid="{50E3B5B1-51A0-436E-A81A-23FD333F27E5}"/>
    <cellStyle name="Comma 3 3 5 6 2" xfId="51761" xr:uid="{CFE21B0C-1243-487E-9C91-50093BBE82E6}"/>
    <cellStyle name="Comma 3 3 5 6 3" xfId="33507" xr:uid="{FCE8BBEC-6741-4C3B-B585-BAFE532D8031}"/>
    <cellStyle name="Comma 3 3 5 7" xfId="11603" xr:uid="{1A99B507-92E9-4824-A45A-7E7D88FCC382}"/>
    <cellStyle name="Comma 3 3 5 7 2" xfId="48111" xr:uid="{E1BD416E-845E-4E72-B867-B08979E98C20}"/>
    <cellStyle name="Comma 3 3 5 7 3" xfId="29857" xr:uid="{7C9CE2B6-55E4-4171-92A3-232A396DF6F0}"/>
    <cellStyle name="Comma 3 3 5 8" xfId="7953" xr:uid="{008B38CD-F66D-4D3A-8B5E-E205C3209A6A}"/>
    <cellStyle name="Comma 3 3 5 8 2" xfId="44461" xr:uid="{60D1D49D-7324-4938-8402-AE078EE5D764}"/>
    <cellStyle name="Comma 3 3 5 8 3" xfId="26207" xr:uid="{FA7657D6-C359-4CEA-95BA-546CD50F5F0F}"/>
    <cellStyle name="Comma 3 3 5 9" xfId="4303" xr:uid="{D422BB4E-374B-4820-9A5A-AC774EFF7296}"/>
    <cellStyle name="Comma 3 3 5 9 2" xfId="40811" xr:uid="{9BBE2103-94BD-45FF-B8CB-B22A95537904}"/>
    <cellStyle name="Comma 3 3 5 9 3" xfId="22557" xr:uid="{A9ACF4F1-1E45-41CE-8442-739D5CECE634}"/>
    <cellStyle name="Comma 3 3 6" xfId="549" xr:uid="{2313EA48-C8B2-4721-AF6C-04CC8E6370BE}"/>
    <cellStyle name="Comma 3 3 6 10" xfId="37057" xr:uid="{D14CB662-7D84-4A5E-BBA3-186822CA0CBC}"/>
    <cellStyle name="Comma 3 3 6 11" xfId="18803" xr:uid="{B4BD9534-21AA-4145-92D2-1BFA6971DC50}"/>
    <cellStyle name="Comma 3 3 6 2" xfId="3469" xr:uid="{D212693D-1F36-4F5D-A465-A2FEE73C633F}"/>
    <cellStyle name="Comma 3 3 6 2 2" xfId="18069" xr:uid="{A5A20E3D-1868-4BCC-B586-78FE1FBACFC2}"/>
    <cellStyle name="Comma 3 3 6 2 2 2" xfId="54577" xr:uid="{02FF5EC7-8315-4127-8C71-482D6397AA26}"/>
    <cellStyle name="Comma 3 3 6 2 2 3" xfId="36323" xr:uid="{8EF0FFD9-B139-4FE1-8649-55A2C0460D47}"/>
    <cellStyle name="Comma 3 3 6 2 3" xfId="14419" xr:uid="{5BD2C47C-B87C-4D4A-AD66-1942279C63EC}"/>
    <cellStyle name="Comma 3 3 6 2 3 2" xfId="50927" xr:uid="{0E20C4D2-0177-4B3B-9268-8D5E10E6AF82}"/>
    <cellStyle name="Comma 3 3 6 2 3 3" xfId="32673" xr:uid="{78823ADF-0BE3-42D5-9004-816C83B5C68F}"/>
    <cellStyle name="Comma 3 3 6 2 4" xfId="10769" xr:uid="{89E10190-B2CF-4F21-BDFF-D1F1F9A31E9F}"/>
    <cellStyle name="Comma 3 3 6 2 4 2" xfId="47277" xr:uid="{695CB39F-B6F7-433B-BE7D-54F78ED408C1}"/>
    <cellStyle name="Comma 3 3 6 2 4 3" xfId="29023" xr:uid="{91560885-FFA8-406B-B67F-E56FDCE96FC0}"/>
    <cellStyle name="Comma 3 3 6 2 5" xfId="7119" xr:uid="{02E6B6A7-ADB7-4352-8880-E523FDF847C5}"/>
    <cellStyle name="Comma 3 3 6 2 5 2" xfId="43627" xr:uid="{3DCF1519-9B80-4534-8C1D-EE8DC13D853E}"/>
    <cellStyle name="Comma 3 3 6 2 5 3" xfId="25373" xr:uid="{8756F284-41C8-4209-B08F-A5B0D51672F2}"/>
    <cellStyle name="Comma 3 3 6 2 6" xfId="39977" xr:uid="{1054750C-F0C5-4ECE-A6F0-7D761F388CC0}"/>
    <cellStyle name="Comma 3 3 6 2 7" xfId="21723" xr:uid="{2368C1AF-097D-4DC5-9311-A72F354BF806}"/>
    <cellStyle name="Comma 3 3 6 3" xfId="2739" xr:uid="{AA6CCC65-18D2-448A-B36F-1DA750A83116}"/>
    <cellStyle name="Comma 3 3 6 3 2" xfId="17339" xr:uid="{2DC2DE32-9F0C-4B02-9E38-901DE3D06A2D}"/>
    <cellStyle name="Comma 3 3 6 3 2 2" xfId="53847" xr:uid="{E5452F5A-14C8-4B33-9382-0DA0CAE7F89A}"/>
    <cellStyle name="Comma 3 3 6 3 2 3" xfId="35593" xr:uid="{448E8E1C-520A-4876-8DCA-0141B3B5BD5B}"/>
    <cellStyle name="Comma 3 3 6 3 3" xfId="13689" xr:uid="{927DF92F-18D1-4BBF-8D25-0856A1823E9E}"/>
    <cellStyle name="Comma 3 3 6 3 3 2" xfId="50197" xr:uid="{CF208A7D-801D-4F3C-8F02-F9C93686BF8E}"/>
    <cellStyle name="Comma 3 3 6 3 3 3" xfId="31943" xr:uid="{A03BCFBC-C005-4929-A98A-75F2678EFEEE}"/>
    <cellStyle name="Comma 3 3 6 3 4" xfId="10039" xr:uid="{03983E20-13FF-4F5F-BC21-357866C75A03}"/>
    <cellStyle name="Comma 3 3 6 3 4 2" xfId="46547" xr:uid="{F53A6831-E0CF-4AA4-9C3E-F07B640F3332}"/>
    <cellStyle name="Comma 3 3 6 3 4 3" xfId="28293" xr:uid="{A249B39F-5E34-4396-8CA5-F3E2BB4C3C18}"/>
    <cellStyle name="Comma 3 3 6 3 5" xfId="6389" xr:uid="{02807E3D-6068-412E-A575-DFEF03EAD7D5}"/>
    <cellStyle name="Comma 3 3 6 3 5 2" xfId="42897" xr:uid="{A8A5A76F-3C36-4500-8DD4-29AFADAF5190}"/>
    <cellStyle name="Comma 3 3 6 3 5 3" xfId="24643" xr:uid="{D2CEE1CA-AB76-4709-9123-DEB5072B582F}"/>
    <cellStyle name="Comma 3 3 6 3 6" xfId="39247" xr:uid="{40E71DC9-DBB6-4E90-A3DD-419B750A88A0}"/>
    <cellStyle name="Comma 3 3 6 3 7" xfId="20993" xr:uid="{262CE5E8-0AE9-4693-BB6D-6BCAD5EF57E8}"/>
    <cellStyle name="Comma 3 3 6 4" xfId="2009" xr:uid="{1727B305-981F-49C4-AB5D-69EAAFE4AE54}"/>
    <cellStyle name="Comma 3 3 6 4 2" xfId="16609" xr:uid="{020C1A2D-BA43-41AE-A632-F0F4346DA430}"/>
    <cellStyle name="Comma 3 3 6 4 2 2" xfId="53117" xr:uid="{76C72910-8397-4135-AB2F-D50992058CD1}"/>
    <cellStyle name="Comma 3 3 6 4 2 3" xfId="34863" xr:uid="{0A04C933-3E47-4622-9571-E6C8BCEE4B53}"/>
    <cellStyle name="Comma 3 3 6 4 3" xfId="12959" xr:uid="{D26724F8-FE51-49B1-AB3E-5E15D10C8633}"/>
    <cellStyle name="Comma 3 3 6 4 3 2" xfId="49467" xr:uid="{48B1FBF6-6980-4718-9E20-C6F2E0ED1559}"/>
    <cellStyle name="Comma 3 3 6 4 3 3" xfId="31213" xr:uid="{83FAD1DC-AB21-45F0-8A54-F59BA5EA7766}"/>
    <cellStyle name="Comma 3 3 6 4 4" xfId="9309" xr:uid="{65FECD65-7141-474D-AB46-7FC785DFC0BE}"/>
    <cellStyle name="Comma 3 3 6 4 4 2" xfId="45817" xr:uid="{E1105852-8F17-4D1D-8F4A-BB44DE9B8D9B}"/>
    <cellStyle name="Comma 3 3 6 4 4 3" xfId="27563" xr:uid="{BEC3FCCE-7C55-4EE1-B8CE-D5A50535996C}"/>
    <cellStyle name="Comma 3 3 6 4 5" xfId="5659" xr:uid="{1CC35904-4B64-45F8-9037-25094350B77C}"/>
    <cellStyle name="Comma 3 3 6 4 5 2" xfId="42167" xr:uid="{94DFD15D-1303-4508-81D4-C2A42B9885D7}"/>
    <cellStyle name="Comma 3 3 6 4 5 3" xfId="23913" xr:uid="{EC821477-F12A-4418-A402-AB09803DDF98}"/>
    <cellStyle name="Comma 3 3 6 4 6" xfId="38517" xr:uid="{EE39DADE-E040-4FCC-9E30-AEC89BDB4841}"/>
    <cellStyle name="Comma 3 3 6 4 7" xfId="20263" xr:uid="{3B4BA9F3-674C-4F3C-8F06-69B2E02C978E}"/>
    <cellStyle name="Comma 3 3 6 5" xfId="1279" xr:uid="{848E1944-53F5-4F8A-AD2C-9FA83A5017CE}"/>
    <cellStyle name="Comma 3 3 6 5 2" xfId="15879" xr:uid="{74E5FA7C-9DE6-4B0E-A282-60A0AEE802B8}"/>
    <cellStyle name="Comma 3 3 6 5 2 2" xfId="52387" xr:uid="{F0F3BC47-904A-4525-A6C2-7870CE328F73}"/>
    <cellStyle name="Comma 3 3 6 5 2 3" xfId="34133" xr:uid="{DEB0C458-B267-4221-BA59-52B397A92AC1}"/>
    <cellStyle name="Comma 3 3 6 5 3" xfId="12229" xr:uid="{BB1B0611-3239-4F01-8FF7-BC8B610FF1E2}"/>
    <cellStyle name="Comma 3 3 6 5 3 2" xfId="48737" xr:uid="{24F8F311-DE21-42E2-B694-390B69B7967E}"/>
    <cellStyle name="Comma 3 3 6 5 3 3" xfId="30483" xr:uid="{A65EE162-8CC1-4237-889B-53F0F97173F1}"/>
    <cellStyle name="Comma 3 3 6 5 4" xfId="8579" xr:uid="{316E5392-6589-4E29-8952-ABCF6CD940FF}"/>
    <cellStyle name="Comma 3 3 6 5 4 2" xfId="45087" xr:uid="{BBEFF302-27DE-4567-9804-4296AFD16F3D}"/>
    <cellStyle name="Comma 3 3 6 5 4 3" xfId="26833" xr:uid="{CAF4E571-4EEE-491D-8E45-4ACFE2C1B448}"/>
    <cellStyle name="Comma 3 3 6 5 5" xfId="4929" xr:uid="{877C5249-3BC7-40E9-A333-4DE0E541FDC9}"/>
    <cellStyle name="Comma 3 3 6 5 5 2" xfId="41437" xr:uid="{99B3CE27-122B-4E33-9703-681F28A7995B}"/>
    <cellStyle name="Comma 3 3 6 5 5 3" xfId="23183" xr:uid="{4F0EA425-EBF4-4F52-9A4E-B74FC38AFAEB}"/>
    <cellStyle name="Comma 3 3 6 5 6" xfId="37787" xr:uid="{2A1D8203-060C-47CF-A656-2F9116030935}"/>
    <cellStyle name="Comma 3 3 6 5 7" xfId="19533" xr:uid="{F6E99B3D-2081-44BD-9AB7-63905D38E8DD}"/>
    <cellStyle name="Comma 3 3 6 6" xfId="15149" xr:uid="{EEF48C05-7D63-42BE-AD84-2F39D197AD0C}"/>
    <cellStyle name="Comma 3 3 6 6 2" xfId="51657" xr:uid="{8F497062-7B58-49F9-9D41-A1ED47BC9D82}"/>
    <cellStyle name="Comma 3 3 6 6 3" xfId="33403" xr:uid="{655BD63C-5CFD-4516-8DF8-F71A0BE488B9}"/>
    <cellStyle name="Comma 3 3 6 7" xfId="11499" xr:uid="{3E5D2253-E053-4AD3-AE69-1AEB3D027CE0}"/>
    <cellStyle name="Comma 3 3 6 7 2" xfId="48007" xr:uid="{A4EA0F18-DE24-45D6-A90E-746ACAC986D2}"/>
    <cellStyle name="Comma 3 3 6 7 3" xfId="29753" xr:uid="{5E1CDC4F-337D-4DEF-A57E-9665FFD3592C}"/>
    <cellStyle name="Comma 3 3 6 8" xfId="7849" xr:uid="{58B09C58-6200-44C3-91B1-A3985D6ACF17}"/>
    <cellStyle name="Comma 3 3 6 8 2" xfId="44357" xr:uid="{586235C1-4904-4276-B4CC-77A9C9C2CAE1}"/>
    <cellStyle name="Comma 3 3 6 8 3" xfId="26103" xr:uid="{2470B598-6199-4CAE-BEC2-417C78699ED4}"/>
    <cellStyle name="Comma 3 3 6 9" xfId="4199" xr:uid="{FF64EA83-4AD2-4B9B-B22F-B8BE092D3CFE}"/>
    <cellStyle name="Comma 3 3 6 9 2" xfId="40707" xr:uid="{D924DAC5-92A9-446E-9078-F07CF4D889D3}"/>
    <cellStyle name="Comma 3 3 6 9 3" xfId="22453" xr:uid="{5B22A1CB-9692-43D2-9B32-DF5D17E016A7}"/>
    <cellStyle name="Comma 3 3 7" xfId="445" xr:uid="{5985E744-04A9-4082-A065-9CD8CF8050F4}"/>
    <cellStyle name="Comma 3 3 7 10" xfId="36953" xr:uid="{5AE72F59-844B-4A6D-A0EC-75CCF4B9EB30}"/>
    <cellStyle name="Comma 3 3 7 11" xfId="18699" xr:uid="{9C07015E-D6BA-42AB-BA0A-7C0D26F27240}"/>
    <cellStyle name="Comma 3 3 7 2" xfId="3365" xr:uid="{6CAF1FD6-8168-4690-8027-745BB7FE91E1}"/>
    <cellStyle name="Comma 3 3 7 2 2" xfId="17965" xr:uid="{DC3CF27B-A2B4-4E6F-B4C8-57CB1D588C23}"/>
    <cellStyle name="Comma 3 3 7 2 2 2" xfId="54473" xr:uid="{994DB8D4-3ECC-402F-ACDE-52D48E490B22}"/>
    <cellStyle name="Comma 3 3 7 2 2 3" xfId="36219" xr:uid="{315EF3A3-95A5-4DDC-904F-341A7B816A2C}"/>
    <cellStyle name="Comma 3 3 7 2 3" xfId="14315" xr:uid="{1FB9A0D8-32FD-4627-9A40-C202E3EEE19C}"/>
    <cellStyle name="Comma 3 3 7 2 3 2" xfId="50823" xr:uid="{6FD17A95-2D5C-4ACF-B74B-250F47A207DC}"/>
    <cellStyle name="Comma 3 3 7 2 3 3" xfId="32569" xr:uid="{3F04662D-6B7A-4D53-9B3D-E0DBD347148C}"/>
    <cellStyle name="Comma 3 3 7 2 4" xfId="10665" xr:uid="{9DA9EAC0-A378-490A-8BA7-C0C06C4C1143}"/>
    <cellStyle name="Comma 3 3 7 2 4 2" xfId="47173" xr:uid="{9E9FAA36-1BE0-45A9-8399-F6D70A2CC6BF}"/>
    <cellStyle name="Comma 3 3 7 2 4 3" xfId="28919" xr:uid="{2BB8CA18-D3B3-4BC6-880E-CBCA2017310D}"/>
    <cellStyle name="Comma 3 3 7 2 5" xfId="7015" xr:uid="{5F2D9A9F-BF5D-4B8B-BB0A-1396568C14B3}"/>
    <cellStyle name="Comma 3 3 7 2 5 2" xfId="43523" xr:uid="{F2ABB7BC-DEE5-4DC2-9FD2-DB46B1084B39}"/>
    <cellStyle name="Comma 3 3 7 2 5 3" xfId="25269" xr:uid="{855BA8C4-F298-4712-B8CA-2895904A7AD1}"/>
    <cellStyle name="Comma 3 3 7 2 6" xfId="39873" xr:uid="{9658FED4-1694-4A48-8ADD-EEFB55D26293}"/>
    <cellStyle name="Comma 3 3 7 2 7" xfId="21619" xr:uid="{FEB8EE45-AD19-4448-AF69-DE92181797B5}"/>
    <cellStyle name="Comma 3 3 7 3" xfId="2635" xr:uid="{953CA368-97E9-421F-A7F8-CF2EA57784A8}"/>
    <cellStyle name="Comma 3 3 7 3 2" xfId="17235" xr:uid="{CCD60E40-4099-4A52-AB99-02B042F6A081}"/>
    <cellStyle name="Comma 3 3 7 3 2 2" xfId="53743" xr:uid="{6B9A0A55-B54B-4A67-B2CE-ECB49753B4F6}"/>
    <cellStyle name="Comma 3 3 7 3 2 3" xfId="35489" xr:uid="{04AACBA0-0A4E-4339-9920-300C2DBFF0DF}"/>
    <cellStyle name="Comma 3 3 7 3 3" xfId="13585" xr:uid="{4A2E1166-52A9-4809-83B7-5359A146898F}"/>
    <cellStyle name="Comma 3 3 7 3 3 2" xfId="50093" xr:uid="{9892826C-CD52-4329-B98D-5456FFCAB2A9}"/>
    <cellStyle name="Comma 3 3 7 3 3 3" xfId="31839" xr:uid="{E8BD50EE-72FD-488D-9AE5-629002AFCFD1}"/>
    <cellStyle name="Comma 3 3 7 3 4" xfId="9935" xr:uid="{A8A01359-4203-4C04-A16E-9D555CA512B3}"/>
    <cellStyle name="Comma 3 3 7 3 4 2" xfId="46443" xr:uid="{7FE3B4D1-CA81-4675-BD9C-8471C618CAFB}"/>
    <cellStyle name="Comma 3 3 7 3 4 3" xfId="28189" xr:uid="{AD2D2FCA-3D25-4C16-9933-40C70FDE0F18}"/>
    <cellStyle name="Comma 3 3 7 3 5" xfId="6285" xr:uid="{FE7787DD-95D3-468C-9906-2D2A9BC059F5}"/>
    <cellStyle name="Comma 3 3 7 3 5 2" xfId="42793" xr:uid="{374D2F92-957E-4552-8184-3936B7E12C70}"/>
    <cellStyle name="Comma 3 3 7 3 5 3" xfId="24539" xr:uid="{5735E66E-B938-4F3B-9767-007AEB45C6F2}"/>
    <cellStyle name="Comma 3 3 7 3 6" xfId="39143" xr:uid="{B6DEFC6F-771C-432E-96CD-0543568C4BD4}"/>
    <cellStyle name="Comma 3 3 7 3 7" xfId="20889" xr:uid="{5092A43A-0023-4409-965E-305E075A564A}"/>
    <cellStyle name="Comma 3 3 7 4" xfId="1905" xr:uid="{BEAD01FC-2542-42DA-BDE7-D57E1BFC8D52}"/>
    <cellStyle name="Comma 3 3 7 4 2" xfId="16505" xr:uid="{6BA3F2AF-BAC5-4051-8616-05D8CD4EDDDA}"/>
    <cellStyle name="Comma 3 3 7 4 2 2" xfId="53013" xr:uid="{FEC9D1C6-48A2-4CC6-B6C4-671093138571}"/>
    <cellStyle name="Comma 3 3 7 4 2 3" xfId="34759" xr:uid="{56181B11-9F32-4D55-9EBC-3C52A9B38296}"/>
    <cellStyle name="Comma 3 3 7 4 3" xfId="12855" xr:uid="{D1AE8F71-6D5F-43D0-A2D2-98A32F5865E6}"/>
    <cellStyle name="Comma 3 3 7 4 3 2" xfId="49363" xr:uid="{E453790B-B345-40A7-99F6-8C640CB51C72}"/>
    <cellStyle name="Comma 3 3 7 4 3 3" xfId="31109" xr:uid="{72BD0BC0-8AE7-418A-9752-961DB1DBB328}"/>
    <cellStyle name="Comma 3 3 7 4 4" xfId="9205" xr:uid="{0D507E54-E6C0-4DE5-B2D9-B72C449F0EDE}"/>
    <cellStyle name="Comma 3 3 7 4 4 2" xfId="45713" xr:uid="{CC446462-8791-480C-8965-534C743A8B04}"/>
    <cellStyle name="Comma 3 3 7 4 4 3" xfId="27459" xr:uid="{6F5BE87C-D0D2-4334-A80F-51330E831CF9}"/>
    <cellStyle name="Comma 3 3 7 4 5" xfId="5555" xr:uid="{1CC4D725-B8E3-487A-82B3-8CE8E3213B34}"/>
    <cellStyle name="Comma 3 3 7 4 5 2" xfId="42063" xr:uid="{81AC178A-2555-4EEE-BA6B-CEB63E9A6F53}"/>
    <cellStyle name="Comma 3 3 7 4 5 3" xfId="23809" xr:uid="{99A04ABD-9338-49DA-A04B-0B15C582FC29}"/>
    <cellStyle name="Comma 3 3 7 4 6" xfId="38413" xr:uid="{E175D9DF-56E7-41C7-A639-1CD55BB34084}"/>
    <cellStyle name="Comma 3 3 7 4 7" xfId="20159" xr:uid="{40994E13-74AE-49B4-A73C-DEBE9D97F775}"/>
    <cellStyle name="Comma 3 3 7 5" xfId="1175" xr:uid="{97177C82-F5E2-4F7E-B8F2-68F7BBEE46AD}"/>
    <cellStyle name="Comma 3 3 7 5 2" xfId="15775" xr:uid="{6D760BD5-662B-47EA-9D0D-3FA0680DE3FC}"/>
    <cellStyle name="Comma 3 3 7 5 2 2" xfId="52283" xr:uid="{BDF7C91B-625D-419B-A6A1-B57624BF4808}"/>
    <cellStyle name="Comma 3 3 7 5 2 3" xfId="34029" xr:uid="{CB5FA6EF-447C-47D5-9039-FA6EFD04824F}"/>
    <cellStyle name="Comma 3 3 7 5 3" xfId="12125" xr:uid="{29429575-20F6-4AA8-B90D-240E96FA678C}"/>
    <cellStyle name="Comma 3 3 7 5 3 2" xfId="48633" xr:uid="{DCBCC1CB-D28E-4FDE-AAFB-E5FBC44F098A}"/>
    <cellStyle name="Comma 3 3 7 5 3 3" xfId="30379" xr:uid="{1EBF292F-B52A-423C-910C-07221B5C2A58}"/>
    <cellStyle name="Comma 3 3 7 5 4" xfId="8475" xr:uid="{19916F32-6E22-43A2-A15C-29C3A1C44E4C}"/>
    <cellStyle name="Comma 3 3 7 5 4 2" xfId="44983" xr:uid="{BE887DC9-D27E-43C2-B543-AEB27873AC8A}"/>
    <cellStyle name="Comma 3 3 7 5 4 3" xfId="26729" xr:uid="{D85E6BA0-64A6-4E02-A9AE-077EC4362643}"/>
    <cellStyle name="Comma 3 3 7 5 5" xfId="4825" xr:uid="{66D5CC69-4C77-46EC-A3F7-3BD3349078C5}"/>
    <cellStyle name="Comma 3 3 7 5 5 2" xfId="41333" xr:uid="{B1CF99AB-86C2-4B21-9CA1-38701D2973DB}"/>
    <cellStyle name="Comma 3 3 7 5 5 3" xfId="23079" xr:uid="{20D6C528-3142-42B7-AD61-7EC19D228C46}"/>
    <cellStyle name="Comma 3 3 7 5 6" xfId="37683" xr:uid="{04459D48-8F71-4CB0-8F14-1D760B1C852F}"/>
    <cellStyle name="Comma 3 3 7 5 7" xfId="19429" xr:uid="{7221586F-F75B-49EB-8833-365389EA7173}"/>
    <cellStyle name="Comma 3 3 7 6" xfId="15045" xr:uid="{BE556F5F-0DCA-496B-B6D8-76F2D792D746}"/>
    <cellStyle name="Comma 3 3 7 6 2" xfId="51553" xr:uid="{A37CA432-A1FB-4FF4-A284-235BEA98805C}"/>
    <cellStyle name="Comma 3 3 7 6 3" xfId="33299" xr:uid="{AA5D5AA3-3239-4FE1-AD9F-BF4E4C36C740}"/>
    <cellStyle name="Comma 3 3 7 7" xfId="11395" xr:uid="{0CB8A672-5F4E-452A-993A-A17C1F4F4C6C}"/>
    <cellStyle name="Comma 3 3 7 7 2" xfId="47903" xr:uid="{F0EE0DAA-2E45-4237-ADC9-71C97C3F2FD5}"/>
    <cellStyle name="Comma 3 3 7 7 3" xfId="29649" xr:uid="{2F583C5F-152F-45F1-9422-A906342793E6}"/>
    <cellStyle name="Comma 3 3 7 8" xfId="7745" xr:uid="{CB59D63E-3607-40CE-98A7-D140FC34382E}"/>
    <cellStyle name="Comma 3 3 7 8 2" xfId="44253" xr:uid="{D626BAB2-1CED-4B0F-94FF-1B7E63CF9CA5}"/>
    <cellStyle name="Comma 3 3 7 8 3" xfId="25999" xr:uid="{4EAB4702-E1CB-461F-A81C-70ADE37AB7FD}"/>
    <cellStyle name="Comma 3 3 7 9" xfId="4095" xr:uid="{BA393510-7152-41AB-87BB-99312776D9CE}"/>
    <cellStyle name="Comma 3 3 7 9 2" xfId="40603" xr:uid="{3DF3EB6B-0EAC-49B7-954A-39CE9D4F5685}"/>
    <cellStyle name="Comma 3 3 7 9 3" xfId="22349" xr:uid="{DF445E61-EC60-4D48-968B-BD882876E0C9}"/>
    <cellStyle name="Comma 3 3 8" xfId="341" xr:uid="{C5CC73F8-EDCB-4310-BAFD-E76042F649E8}"/>
    <cellStyle name="Comma 3 3 8 10" xfId="36849" xr:uid="{D65D8C96-463B-4DE1-B5C2-D39A40E141E7}"/>
    <cellStyle name="Comma 3 3 8 11" xfId="18595" xr:uid="{9C2A0DDE-5C06-4B5F-805A-31E20A1D48A6}"/>
    <cellStyle name="Comma 3 3 8 2" xfId="3261" xr:uid="{CFBB6B86-3E35-42A7-B8B3-FD8D8DA212C5}"/>
    <cellStyle name="Comma 3 3 8 2 2" xfId="17861" xr:uid="{DDCBCFC2-2B54-4283-A867-692FB5351CA1}"/>
    <cellStyle name="Comma 3 3 8 2 2 2" xfId="54369" xr:uid="{C55F2D99-05C6-429E-AF75-783A5FD98737}"/>
    <cellStyle name="Comma 3 3 8 2 2 3" xfId="36115" xr:uid="{992EF650-4B57-49DD-AAF9-80497A006155}"/>
    <cellStyle name="Comma 3 3 8 2 3" xfId="14211" xr:uid="{D9933531-51F5-44E2-8092-553EA0DD39DE}"/>
    <cellStyle name="Comma 3 3 8 2 3 2" xfId="50719" xr:uid="{E8E16497-4537-4DAD-949E-BDDAAE25A536}"/>
    <cellStyle name="Comma 3 3 8 2 3 3" xfId="32465" xr:uid="{8F24EA3A-20BD-4D39-A0C9-67154C946FCC}"/>
    <cellStyle name="Comma 3 3 8 2 4" xfId="10561" xr:uid="{E143CEC5-EB69-4600-AD8E-3CF2D52B999E}"/>
    <cellStyle name="Comma 3 3 8 2 4 2" xfId="47069" xr:uid="{E8C04CF9-6FD8-4C1E-A614-358DAF5B7D0C}"/>
    <cellStyle name="Comma 3 3 8 2 4 3" xfId="28815" xr:uid="{9BD46873-335A-4B9A-89E2-2F252B6A977C}"/>
    <cellStyle name="Comma 3 3 8 2 5" xfId="6911" xr:uid="{80F68C23-0B8D-4C5A-B101-F04379F24D91}"/>
    <cellStyle name="Comma 3 3 8 2 5 2" xfId="43419" xr:uid="{6F6B804D-5EB6-4F94-B3F0-142E617A66FD}"/>
    <cellStyle name="Comma 3 3 8 2 5 3" xfId="25165" xr:uid="{AE1A40A8-0EE7-4C4C-8F0E-EE3280483997}"/>
    <cellStyle name="Comma 3 3 8 2 6" xfId="39769" xr:uid="{0BDB29A3-28DA-481A-A2AB-72E9387591BC}"/>
    <cellStyle name="Comma 3 3 8 2 7" xfId="21515" xr:uid="{CA0F4BAD-8270-489D-B3E3-BEE79F0D0263}"/>
    <cellStyle name="Comma 3 3 8 3" xfId="2531" xr:uid="{CF70464E-EAF8-4B4C-979C-59D5525D8593}"/>
    <cellStyle name="Comma 3 3 8 3 2" xfId="17131" xr:uid="{ACDADDD8-FF85-42C7-976C-EF81B6828E8A}"/>
    <cellStyle name="Comma 3 3 8 3 2 2" xfId="53639" xr:uid="{D8349FED-41FF-4654-B89D-B7CBD3E6F024}"/>
    <cellStyle name="Comma 3 3 8 3 2 3" xfId="35385" xr:uid="{5EB076A8-ABE2-4336-BAD1-AC44D23D9092}"/>
    <cellStyle name="Comma 3 3 8 3 3" xfId="13481" xr:uid="{F5023906-695C-4841-BCFF-8715CED5DC50}"/>
    <cellStyle name="Comma 3 3 8 3 3 2" xfId="49989" xr:uid="{2D959630-76E3-48B4-88B0-62CE0F2DB8C6}"/>
    <cellStyle name="Comma 3 3 8 3 3 3" xfId="31735" xr:uid="{2DAB2935-54B2-4A60-A93B-7A2909202B02}"/>
    <cellStyle name="Comma 3 3 8 3 4" xfId="9831" xr:uid="{C60904D2-3287-475B-ACD9-E503DC1C2574}"/>
    <cellStyle name="Comma 3 3 8 3 4 2" xfId="46339" xr:uid="{AE2DAEAB-1B6C-4690-A0D9-5423BAD8BEF1}"/>
    <cellStyle name="Comma 3 3 8 3 4 3" xfId="28085" xr:uid="{D2FF0702-8801-4446-9363-F83E6E13E8D5}"/>
    <cellStyle name="Comma 3 3 8 3 5" xfId="6181" xr:uid="{01E1DDAB-666B-49A8-85BE-77F789C0F65B}"/>
    <cellStyle name="Comma 3 3 8 3 5 2" xfId="42689" xr:uid="{FD05406B-B0DA-427F-A22A-1E4CC7445E3C}"/>
    <cellStyle name="Comma 3 3 8 3 5 3" xfId="24435" xr:uid="{4933B72C-167B-47F7-BFF1-D02BEBE9B828}"/>
    <cellStyle name="Comma 3 3 8 3 6" xfId="39039" xr:uid="{C26F526C-BE27-4847-9CDB-B7E29FA6A933}"/>
    <cellStyle name="Comma 3 3 8 3 7" xfId="20785" xr:uid="{F7457834-7AF8-494F-985E-05BF4E577CAB}"/>
    <cellStyle name="Comma 3 3 8 4" xfId="1801" xr:uid="{C26E8D95-FF8E-495C-B3EE-41D5C672C734}"/>
    <cellStyle name="Comma 3 3 8 4 2" xfId="16401" xr:uid="{4A850C9A-9A19-4DA3-832E-A9456C989030}"/>
    <cellStyle name="Comma 3 3 8 4 2 2" xfId="52909" xr:uid="{0D95F08B-43C3-4548-900A-558ABBC2FAA9}"/>
    <cellStyle name="Comma 3 3 8 4 2 3" xfId="34655" xr:uid="{38423909-D3BA-4BF9-A718-8240A30CABF3}"/>
    <cellStyle name="Comma 3 3 8 4 3" xfId="12751" xr:uid="{410BBF2D-0390-4F34-8883-660F3FAC1143}"/>
    <cellStyle name="Comma 3 3 8 4 3 2" xfId="49259" xr:uid="{3BDC4EC2-5487-4140-855E-CE245CC58EDD}"/>
    <cellStyle name="Comma 3 3 8 4 3 3" xfId="31005" xr:uid="{8BDD4CB4-04AB-4BB5-A73B-9AEB30295D19}"/>
    <cellStyle name="Comma 3 3 8 4 4" xfId="9101" xr:uid="{FCCFC698-7E58-4A0D-9138-03D9414F6F55}"/>
    <cellStyle name="Comma 3 3 8 4 4 2" xfId="45609" xr:uid="{092EE0B9-547A-4A1A-8BEA-2862C2113A16}"/>
    <cellStyle name="Comma 3 3 8 4 4 3" xfId="27355" xr:uid="{74A200FA-C9C9-4539-AEC6-F02A0EC953F6}"/>
    <cellStyle name="Comma 3 3 8 4 5" xfId="5451" xr:uid="{909FC050-F251-4418-B9A3-BD7AFCF72812}"/>
    <cellStyle name="Comma 3 3 8 4 5 2" xfId="41959" xr:uid="{EBD533B0-32DD-4546-958C-FA22CF23E1DB}"/>
    <cellStyle name="Comma 3 3 8 4 5 3" xfId="23705" xr:uid="{B15092B1-4FD9-450B-B902-C7399D918800}"/>
    <cellStyle name="Comma 3 3 8 4 6" xfId="38309" xr:uid="{D34D4B1F-B5C9-46D2-8080-702E040FF3CF}"/>
    <cellStyle name="Comma 3 3 8 4 7" xfId="20055" xr:uid="{F6BDCD6A-CF48-4E55-B4B9-709190FC6A18}"/>
    <cellStyle name="Comma 3 3 8 5" xfId="1071" xr:uid="{24A92C45-9BFB-41D6-BA78-030D9C9756AA}"/>
    <cellStyle name="Comma 3 3 8 5 2" xfId="15671" xr:uid="{6FB6A62F-BFE9-43F7-9926-225D62D98880}"/>
    <cellStyle name="Comma 3 3 8 5 2 2" xfId="52179" xr:uid="{49E425DE-019D-412B-A7F9-66380441C424}"/>
    <cellStyle name="Comma 3 3 8 5 2 3" xfId="33925" xr:uid="{71E76851-06B7-45B6-A646-97B48F2A52BF}"/>
    <cellStyle name="Comma 3 3 8 5 3" xfId="12021" xr:uid="{EAB076F3-A250-448A-9754-C36E33F8B0BE}"/>
    <cellStyle name="Comma 3 3 8 5 3 2" xfId="48529" xr:uid="{229A08BA-F3CB-4F7B-B412-9E02645A1915}"/>
    <cellStyle name="Comma 3 3 8 5 3 3" xfId="30275" xr:uid="{34625D04-702C-4297-B6D6-3CC273691372}"/>
    <cellStyle name="Comma 3 3 8 5 4" xfId="8371" xr:uid="{F96FBA7E-9D63-4C19-BF4C-413669478A1D}"/>
    <cellStyle name="Comma 3 3 8 5 4 2" xfId="44879" xr:uid="{8C96DC0D-5A48-4E9B-95BF-E481AF8683A9}"/>
    <cellStyle name="Comma 3 3 8 5 4 3" xfId="26625" xr:uid="{DFE661A8-2F93-4175-837F-E9649BD1D43C}"/>
    <cellStyle name="Comma 3 3 8 5 5" xfId="4721" xr:uid="{4D3FDA93-50FA-4E22-B8EE-48B7650BBD9C}"/>
    <cellStyle name="Comma 3 3 8 5 5 2" xfId="41229" xr:uid="{4951B517-501F-43F6-B027-81EE91A5DCF0}"/>
    <cellStyle name="Comma 3 3 8 5 5 3" xfId="22975" xr:uid="{EE4A65C2-5C96-4780-9D91-32359C73F7E9}"/>
    <cellStyle name="Comma 3 3 8 5 6" xfId="37579" xr:uid="{389CB51E-74FB-4B74-B424-648F262C6152}"/>
    <cellStyle name="Comma 3 3 8 5 7" xfId="19325" xr:uid="{399D4D5D-598F-46BE-8667-ABE9E4318485}"/>
    <cellStyle name="Comma 3 3 8 6" xfId="14941" xr:uid="{EB77C9B6-DCBC-4D4F-BE31-D649FCB03D4F}"/>
    <cellStyle name="Comma 3 3 8 6 2" xfId="51449" xr:uid="{E92AF95D-F76C-41EE-AA9A-8F0CB237F133}"/>
    <cellStyle name="Comma 3 3 8 6 3" xfId="33195" xr:uid="{6E4E3347-64B4-4B78-9BC3-0015B93DCE0D}"/>
    <cellStyle name="Comma 3 3 8 7" xfId="11291" xr:uid="{1390DA52-F6AE-44C4-B8AD-65272EA4BA8C}"/>
    <cellStyle name="Comma 3 3 8 7 2" xfId="47799" xr:uid="{A30A0082-0538-4B49-BB2B-78C2ACEA17AF}"/>
    <cellStyle name="Comma 3 3 8 7 3" xfId="29545" xr:uid="{63FF6D9D-EE59-424A-A556-A1290C7C1724}"/>
    <cellStyle name="Comma 3 3 8 8" xfId="7641" xr:uid="{AA22D4B0-F93A-45E1-859D-454CD3FC62E6}"/>
    <cellStyle name="Comma 3 3 8 8 2" xfId="44149" xr:uid="{5498C72E-2605-4C7D-A585-9964A5702F02}"/>
    <cellStyle name="Comma 3 3 8 8 3" xfId="25895" xr:uid="{ACA6DFE8-ED53-4685-B1D0-174B3B54F9B8}"/>
    <cellStyle name="Comma 3 3 8 9" xfId="3991" xr:uid="{66D781D6-E92D-4F0C-B278-447082AEF984}"/>
    <cellStyle name="Comma 3 3 8 9 2" xfId="40499" xr:uid="{4FF84B7B-FB89-4DB2-B2E1-77864C455666}"/>
    <cellStyle name="Comma 3 3 8 9 3" xfId="22245" xr:uid="{57753A85-C6DF-49B1-8BBC-18DE69EA8FD7}"/>
    <cellStyle name="Comma 3 3 9" xfId="237" xr:uid="{43B6ECBF-4D5F-4BD8-81DB-EB3C4480A9A0}"/>
    <cellStyle name="Comma 3 3 9 10" xfId="36745" xr:uid="{69EAF088-BE8B-4EB8-A7F4-A516C93B403B}"/>
    <cellStyle name="Comma 3 3 9 11" xfId="18491" xr:uid="{BA7D1694-4A77-4169-A99F-0D9308CDDFA3}"/>
    <cellStyle name="Comma 3 3 9 2" xfId="3157" xr:uid="{494C5558-EC6E-486F-891A-DD6C466F903C}"/>
    <cellStyle name="Comma 3 3 9 2 2" xfId="17757" xr:uid="{D084D30C-19E5-4C67-9A08-55E005418A0A}"/>
    <cellStyle name="Comma 3 3 9 2 2 2" xfId="54265" xr:uid="{494AD8D4-6714-4154-921F-4B1D1A77FEA9}"/>
    <cellStyle name="Comma 3 3 9 2 2 3" xfId="36011" xr:uid="{8E57A234-97A4-44E5-9B1E-56C4448E9BF3}"/>
    <cellStyle name="Comma 3 3 9 2 3" xfId="14107" xr:uid="{17024FFA-1236-4CC1-9F88-5C3DEA038B1A}"/>
    <cellStyle name="Comma 3 3 9 2 3 2" xfId="50615" xr:uid="{9068130E-37FF-42E4-933A-68C424F98484}"/>
    <cellStyle name="Comma 3 3 9 2 3 3" xfId="32361" xr:uid="{BBA498F3-74F7-4E3D-82D3-FA11DA395BE3}"/>
    <cellStyle name="Comma 3 3 9 2 4" xfId="10457" xr:uid="{B36A03A4-7330-42A3-ABBF-115699539731}"/>
    <cellStyle name="Comma 3 3 9 2 4 2" xfId="46965" xr:uid="{369E014E-D033-4E40-9B9E-71FAAAEA2AC3}"/>
    <cellStyle name="Comma 3 3 9 2 4 3" xfId="28711" xr:uid="{A34C41CF-27C8-4744-8533-99AC967D81A5}"/>
    <cellStyle name="Comma 3 3 9 2 5" xfId="6807" xr:uid="{AA74A7C1-1FF8-4153-90B0-6205B1D97850}"/>
    <cellStyle name="Comma 3 3 9 2 5 2" xfId="43315" xr:uid="{CE6AFCF6-EE7C-4E41-B5B5-E37AE6178989}"/>
    <cellStyle name="Comma 3 3 9 2 5 3" xfId="25061" xr:uid="{AF0CD59A-3CDF-4267-A466-B71C6B35A368}"/>
    <cellStyle name="Comma 3 3 9 2 6" xfId="39665" xr:uid="{DEDAD270-A879-4E7C-99AB-5217354DA18A}"/>
    <cellStyle name="Comma 3 3 9 2 7" xfId="21411" xr:uid="{9A4FD5F7-203B-4166-AAC0-3834A691D3DE}"/>
    <cellStyle name="Comma 3 3 9 3" xfId="2427" xr:uid="{FBBE5BAA-8EAE-4AE5-BFD5-63311152C936}"/>
    <cellStyle name="Comma 3 3 9 3 2" xfId="17027" xr:uid="{A19671BB-D1FD-4390-AEC5-81DB0B881170}"/>
    <cellStyle name="Comma 3 3 9 3 2 2" xfId="53535" xr:uid="{2836109B-4119-4092-B221-D86961320C71}"/>
    <cellStyle name="Comma 3 3 9 3 2 3" xfId="35281" xr:uid="{19979404-10B1-458E-959E-A73399A66F14}"/>
    <cellStyle name="Comma 3 3 9 3 3" xfId="13377" xr:uid="{E2B184F7-3B49-4F29-A5D2-EE5B8B66BA80}"/>
    <cellStyle name="Comma 3 3 9 3 3 2" xfId="49885" xr:uid="{13BFD094-B43D-4356-9CEE-EBE8F73AE7B8}"/>
    <cellStyle name="Comma 3 3 9 3 3 3" xfId="31631" xr:uid="{5A4C5CA4-C01E-481E-BB36-A004832C0CE9}"/>
    <cellStyle name="Comma 3 3 9 3 4" xfId="9727" xr:uid="{0B8C08C0-48E2-4DB2-87EC-701FA59417F6}"/>
    <cellStyle name="Comma 3 3 9 3 4 2" xfId="46235" xr:uid="{F6AAF26E-000B-4F1B-9B0E-FA233A0594DF}"/>
    <cellStyle name="Comma 3 3 9 3 4 3" xfId="27981" xr:uid="{5C0F5A01-3B2A-4EB9-8B2B-299D4BC0E5FF}"/>
    <cellStyle name="Comma 3 3 9 3 5" xfId="6077" xr:uid="{42233486-9420-4C45-A152-59883E89D2F7}"/>
    <cellStyle name="Comma 3 3 9 3 5 2" xfId="42585" xr:uid="{A1B26033-4B7D-45E1-9751-16286D7E69AE}"/>
    <cellStyle name="Comma 3 3 9 3 5 3" xfId="24331" xr:uid="{6CF47D10-063E-4231-BBC1-2F7F779292FA}"/>
    <cellStyle name="Comma 3 3 9 3 6" xfId="38935" xr:uid="{F6B08785-1DFC-47D7-A6D5-6F34591812BB}"/>
    <cellStyle name="Comma 3 3 9 3 7" xfId="20681" xr:uid="{99759B84-F21D-4A6B-84C1-8B4C8DDB3DE9}"/>
    <cellStyle name="Comma 3 3 9 4" xfId="1697" xr:uid="{2C226A5A-0EA1-4141-A412-3F634F593F31}"/>
    <cellStyle name="Comma 3 3 9 4 2" xfId="16297" xr:uid="{6E7B73D3-A54B-40DE-869B-8F08A885A813}"/>
    <cellStyle name="Comma 3 3 9 4 2 2" xfId="52805" xr:uid="{FD25B1E1-41EE-4420-BFB3-C8D0E539C9E4}"/>
    <cellStyle name="Comma 3 3 9 4 2 3" xfId="34551" xr:uid="{F98E536C-17B9-497C-BE51-CCE1817208F1}"/>
    <cellStyle name="Comma 3 3 9 4 3" xfId="12647" xr:uid="{24C787C6-F3D3-434C-859F-D504CA3D644F}"/>
    <cellStyle name="Comma 3 3 9 4 3 2" xfId="49155" xr:uid="{9E8B581A-58BB-46F4-873D-6661B8B8E1BE}"/>
    <cellStyle name="Comma 3 3 9 4 3 3" xfId="30901" xr:uid="{80E4A085-4258-4A8D-8736-7088B704E1E0}"/>
    <cellStyle name="Comma 3 3 9 4 4" xfId="8997" xr:uid="{3666D063-7513-4E9A-811C-605B391EB03B}"/>
    <cellStyle name="Comma 3 3 9 4 4 2" xfId="45505" xr:uid="{9E3F5055-54C6-4900-B49D-4112605AB58D}"/>
    <cellStyle name="Comma 3 3 9 4 4 3" xfId="27251" xr:uid="{A2A4F2D4-7889-4CD2-9D63-CA63EF69B913}"/>
    <cellStyle name="Comma 3 3 9 4 5" xfId="5347" xr:uid="{1B54FA85-8396-4CCD-819C-3983107CBA56}"/>
    <cellStyle name="Comma 3 3 9 4 5 2" xfId="41855" xr:uid="{FB2AF672-A2C6-445B-9621-49C2873CCFF5}"/>
    <cellStyle name="Comma 3 3 9 4 5 3" xfId="23601" xr:uid="{F7F6CD79-630D-48AE-83E6-6B08FD144462}"/>
    <cellStyle name="Comma 3 3 9 4 6" xfId="38205" xr:uid="{B8BE91E6-EC9C-485C-8F00-A198DBB8A186}"/>
    <cellStyle name="Comma 3 3 9 4 7" xfId="19951" xr:uid="{9B1680DA-0D29-42DF-B60C-1A2A75B53FF0}"/>
    <cellStyle name="Comma 3 3 9 5" xfId="967" xr:uid="{237511DF-3BC8-4FD4-A829-5C3E751CD147}"/>
    <cellStyle name="Comma 3 3 9 5 2" xfId="15567" xr:uid="{0D67C1AE-7D8F-43C0-9EED-38FDE0DD4580}"/>
    <cellStyle name="Comma 3 3 9 5 2 2" xfId="52075" xr:uid="{5F578C8F-87BB-4AB4-A08D-97F59FF8A6B3}"/>
    <cellStyle name="Comma 3 3 9 5 2 3" xfId="33821" xr:uid="{B0BF8955-2FDE-44C8-8AEB-6E23E285DE8A}"/>
    <cellStyle name="Comma 3 3 9 5 3" xfId="11917" xr:uid="{5619D977-397C-4B87-AB96-7D492E033E5D}"/>
    <cellStyle name="Comma 3 3 9 5 3 2" xfId="48425" xr:uid="{E6976A68-DAD8-49F2-822D-F33B6E8BE8AF}"/>
    <cellStyle name="Comma 3 3 9 5 3 3" xfId="30171" xr:uid="{0F214D41-6234-49C6-99DA-324704649B49}"/>
    <cellStyle name="Comma 3 3 9 5 4" xfId="8267" xr:uid="{EF45981C-42FD-435C-90A4-5510FEE1B287}"/>
    <cellStyle name="Comma 3 3 9 5 4 2" xfId="44775" xr:uid="{309DFA3F-32A4-445D-A74C-16B50F9AE537}"/>
    <cellStyle name="Comma 3 3 9 5 4 3" xfId="26521" xr:uid="{9EC8ACF7-2BCE-4605-8154-C4F2FC0C1456}"/>
    <cellStyle name="Comma 3 3 9 5 5" xfId="4617" xr:uid="{CC20492A-67EB-43ED-BE7B-85C5533F6ADE}"/>
    <cellStyle name="Comma 3 3 9 5 5 2" xfId="41125" xr:uid="{90597876-DE3F-4E86-91E7-89F9EC2E6B0B}"/>
    <cellStyle name="Comma 3 3 9 5 5 3" xfId="22871" xr:uid="{E0478DBA-5B6C-4645-8353-7F6E9A29BA43}"/>
    <cellStyle name="Comma 3 3 9 5 6" xfId="37475" xr:uid="{82686650-761D-4E9E-9D30-5DD3052C27F7}"/>
    <cellStyle name="Comma 3 3 9 5 7" xfId="19221" xr:uid="{05EE5C77-7FDB-491E-8FBF-083B7ED9C895}"/>
    <cellStyle name="Comma 3 3 9 6" xfId="14837" xr:uid="{2720E9F1-3848-436C-98FD-740BB21D7A66}"/>
    <cellStyle name="Comma 3 3 9 6 2" xfId="51345" xr:uid="{D449AF6E-A94C-48A4-AEDE-EEBA56E38BBB}"/>
    <cellStyle name="Comma 3 3 9 6 3" xfId="33091" xr:uid="{09C64BC4-0B40-460A-BECE-91DE3E67D3BA}"/>
    <cellStyle name="Comma 3 3 9 7" xfId="11187" xr:uid="{ADE490E6-D234-4D46-B195-8A33FC723424}"/>
    <cellStyle name="Comma 3 3 9 7 2" xfId="47695" xr:uid="{CFF22EBE-88E8-4B45-9B42-36B97CA1E41A}"/>
    <cellStyle name="Comma 3 3 9 7 3" xfId="29441" xr:uid="{1E95CCF9-B965-4570-BC2A-4FFFF8559F15}"/>
    <cellStyle name="Comma 3 3 9 8" xfId="7537" xr:uid="{D51071CC-5107-462D-8E56-7CFD50FE6848}"/>
    <cellStyle name="Comma 3 3 9 8 2" xfId="44045" xr:uid="{B1F14FAF-3CB5-44B8-A647-FAFCC2F436C8}"/>
    <cellStyle name="Comma 3 3 9 8 3" xfId="25791" xr:uid="{6D18BCEF-4B23-4AAD-A869-BB82F2C6F4FA}"/>
    <cellStyle name="Comma 3 3 9 9" xfId="3887" xr:uid="{C6943197-7DF8-4FE1-BF46-18ABC7106E38}"/>
    <cellStyle name="Comma 3 3 9 9 2" xfId="40395" xr:uid="{EC950888-B160-4343-BF67-029E21A373BF}"/>
    <cellStyle name="Comma 3 3 9 9 3" xfId="22141" xr:uid="{E67F3A34-A530-4EA8-8CBF-5F18E0CC2B44}"/>
    <cellStyle name="Comma 3 4" xfId="28" xr:uid="{62EA5DEC-C733-440C-AC20-789D33311F08}"/>
    <cellStyle name="Comma 3 4 10" xfId="2957" xr:uid="{6B0843A1-35A0-4A25-A62B-DFB904A194D7}"/>
    <cellStyle name="Comma 3 4 10 2" xfId="17557" xr:uid="{92CD1356-DAD9-4C26-AB9D-56402A917BA1}"/>
    <cellStyle name="Comma 3 4 10 2 2" xfId="54065" xr:uid="{CC7EEA1C-2CDE-4C0A-B3C2-8FB1B91FD538}"/>
    <cellStyle name="Comma 3 4 10 2 3" xfId="35811" xr:uid="{2062D36E-76FB-4327-B9FF-D97174D5F439}"/>
    <cellStyle name="Comma 3 4 10 3" xfId="13907" xr:uid="{4C38C3B4-7CB5-4BB8-B2C1-4BA8B827D5F2}"/>
    <cellStyle name="Comma 3 4 10 3 2" xfId="50415" xr:uid="{935AC5B1-089C-4421-9961-DE3A33BE41EB}"/>
    <cellStyle name="Comma 3 4 10 3 3" xfId="32161" xr:uid="{5AC29BFC-65E6-44B8-8D39-62E8348F1909}"/>
    <cellStyle name="Comma 3 4 10 4" xfId="10257" xr:uid="{4F25C267-8C10-4610-B5B4-066B6CAA881E}"/>
    <cellStyle name="Comma 3 4 10 4 2" xfId="46765" xr:uid="{BDA0E8D4-C847-42FC-8AF0-7EED0F07BA14}"/>
    <cellStyle name="Comma 3 4 10 4 3" xfId="28511" xr:uid="{444E3B3B-39E7-4179-9F5E-C47654FE8C20}"/>
    <cellStyle name="Comma 3 4 10 5" xfId="6607" xr:uid="{CFFFFFE0-CFA7-4903-BEF7-85E8A522EAA4}"/>
    <cellStyle name="Comma 3 4 10 5 2" xfId="43115" xr:uid="{6F8117D1-10B3-4BE5-82EB-249B2C96C192}"/>
    <cellStyle name="Comma 3 4 10 5 3" xfId="24861" xr:uid="{01D299A2-7300-4A5C-AF9C-71D1520BD31F}"/>
    <cellStyle name="Comma 3 4 10 6" xfId="39465" xr:uid="{C283B304-DE4E-4CDD-ADCE-5A337ADE7737}"/>
    <cellStyle name="Comma 3 4 10 7" xfId="21211" xr:uid="{8C79F4E7-6330-4469-B627-6E3B1C819363}"/>
    <cellStyle name="Comma 3 4 11" xfId="2227" xr:uid="{EAD2C004-5EEC-47CE-B0AF-A5FD7CFDC4E7}"/>
    <cellStyle name="Comma 3 4 11 2" xfId="16827" xr:uid="{C82B21F8-23E9-476A-8CF5-7C067620CA7C}"/>
    <cellStyle name="Comma 3 4 11 2 2" xfId="53335" xr:uid="{AEA5078B-B4C8-448B-A6E7-8496A6E24E8B}"/>
    <cellStyle name="Comma 3 4 11 2 3" xfId="35081" xr:uid="{5A3E0471-BE21-4756-B4AB-63CC00349B87}"/>
    <cellStyle name="Comma 3 4 11 3" xfId="13177" xr:uid="{6EBA1236-E817-41CB-A9C4-58EF03AE68AC}"/>
    <cellStyle name="Comma 3 4 11 3 2" xfId="49685" xr:uid="{8DC83058-1411-4B98-85A1-93E9D13D3FD4}"/>
    <cellStyle name="Comma 3 4 11 3 3" xfId="31431" xr:uid="{96F523BD-23B5-435A-BF12-B1E5C510E5C1}"/>
    <cellStyle name="Comma 3 4 11 4" xfId="9527" xr:uid="{4925FB59-6BFB-448D-B74B-4C11902A91A2}"/>
    <cellStyle name="Comma 3 4 11 4 2" xfId="46035" xr:uid="{25E1997F-8EEF-4CE9-AB5C-6BD039F74A27}"/>
    <cellStyle name="Comma 3 4 11 4 3" xfId="27781" xr:uid="{8DA4504B-8AD5-4BF7-9848-296EDE878C0A}"/>
    <cellStyle name="Comma 3 4 11 5" xfId="5877" xr:uid="{5C6D4328-2040-4E3C-B2CC-3B2DDBE8E32D}"/>
    <cellStyle name="Comma 3 4 11 5 2" xfId="42385" xr:uid="{F8F01139-6607-42EC-99DD-8B789FF434BC}"/>
    <cellStyle name="Comma 3 4 11 5 3" xfId="24131" xr:uid="{B8DF27AE-73A8-4EAE-ADFE-202A45C5029F}"/>
    <cellStyle name="Comma 3 4 11 6" xfId="38735" xr:uid="{47DDF089-6512-4517-BBED-405CA01B01A1}"/>
    <cellStyle name="Comma 3 4 11 7" xfId="20481" xr:uid="{D4D23DF0-24EC-431F-8FFD-2BB7F7B0A6D3}"/>
    <cellStyle name="Comma 3 4 12" xfId="1497" xr:uid="{CBA99883-F610-4F93-9F49-EBE03738FAE6}"/>
    <cellStyle name="Comma 3 4 12 2" xfId="16097" xr:uid="{8BBFA7F0-8C5B-4458-9538-183A9F77AE98}"/>
    <cellStyle name="Comma 3 4 12 2 2" xfId="52605" xr:uid="{4B41F909-EBF5-4BB7-BA5E-137E6AE72569}"/>
    <cellStyle name="Comma 3 4 12 2 3" xfId="34351" xr:uid="{05B0171F-7C92-4915-97F1-AFA6EB7548A1}"/>
    <cellStyle name="Comma 3 4 12 3" xfId="12447" xr:uid="{EDEFB753-5DE2-4793-BD0F-FB0BF5BC19A6}"/>
    <cellStyle name="Comma 3 4 12 3 2" xfId="48955" xr:uid="{EE4F969D-19CE-430A-9C70-3098C3480713}"/>
    <cellStyle name="Comma 3 4 12 3 3" xfId="30701" xr:uid="{7EFB8064-8773-4CAD-AA86-40AE4C10883A}"/>
    <cellStyle name="Comma 3 4 12 4" xfId="8797" xr:uid="{E3DE8729-DE27-4E38-A113-637DBE52A513}"/>
    <cellStyle name="Comma 3 4 12 4 2" xfId="45305" xr:uid="{7E52D9D3-3D78-4457-9F8B-F6A584895D08}"/>
    <cellStyle name="Comma 3 4 12 4 3" xfId="27051" xr:uid="{5EC3F6FA-258B-40E7-8422-3AACB7242B20}"/>
    <cellStyle name="Comma 3 4 12 5" xfId="5147" xr:uid="{84BEF497-A79D-4875-A092-7534DFD01EB4}"/>
    <cellStyle name="Comma 3 4 12 5 2" xfId="41655" xr:uid="{DAD6A7BE-4906-4371-BDBF-AE8206802466}"/>
    <cellStyle name="Comma 3 4 12 5 3" xfId="23401" xr:uid="{975DEC40-D862-4B6B-81F1-356CBC0DE90A}"/>
    <cellStyle name="Comma 3 4 12 6" xfId="38005" xr:uid="{07BFE30A-D3F1-423F-92D9-B65D9573D66C}"/>
    <cellStyle name="Comma 3 4 12 7" xfId="19751" xr:uid="{69DB1D50-2DB2-4113-9895-D535924DB8E8}"/>
    <cellStyle name="Comma 3 4 13" xfId="767" xr:uid="{16259BD7-8B1E-4745-B1FA-28B9088DFB17}"/>
    <cellStyle name="Comma 3 4 13 2" xfId="15367" xr:uid="{8161FAD0-DFEF-4F03-AAED-4D6C163F34E4}"/>
    <cellStyle name="Comma 3 4 13 2 2" xfId="51875" xr:uid="{113F6F83-0185-4C0E-98DB-356395CA447A}"/>
    <cellStyle name="Comma 3 4 13 2 3" xfId="33621" xr:uid="{BB37A59A-9679-4AB4-A287-D9EE58AD0FD7}"/>
    <cellStyle name="Comma 3 4 13 3" xfId="11717" xr:uid="{996A36FD-0BCF-4E2A-B065-E87384E64FA7}"/>
    <cellStyle name="Comma 3 4 13 3 2" xfId="48225" xr:uid="{0CFF2CA5-6C54-4BC8-9893-A5A089A70F46}"/>
    <cellStyle name="Comma 3 4 13 3 3" xfId="29971" xr:uid="{94AA23A6-031C-4F0A-87D9-2AF9CC798BEC}"/>
    <cellStyle name="Comma 3 4 13 4" xfId="8067" xr:uid="{880DCDDA-C66E-4B31-A968-08662D2B9668}"/>
    <cellStyle name="Comma 3 4 13 4 2" xfId="44575" xr:uid="{9B21C303-76D4-447C-8EC4-030C49C745ED}"/>
    <cellStyle name="Comma 3 4 13 4 3" xfId="26321" xr:uid="{345D5CCE-4186-4804-9031-C6FC67556F69}"/>
    <cellStyle name="Comma 3 4 13 5" xfId="4417" xr:uid="{B943FC13-7C8E-4287-A4DD-9ABE0E899CE1}"/>
    <cellStyle name="Comma 3 4 13 5 2" xfId="40925" xr:uid="{24D5E2C8-D16C-4331-9ADF-DFF714480FAE}"/>
    <cellStyle name="Comma 3 4 13 5 3" xfId="22671" xr:uid="{81081B06-040F-4DDE-940F-0A88BE1D21CE}"/>
    <cellStyle name="Comma 3 4 13 6" xfId="37275" xr:uid="{8758B189-61F5-4D07-A935-5D9F6EE3C277}"/>
    <cellStyle name="Comma 3 4 13 7" xfId="19021" xr:uid="{7779BD0E-8B4D-45EF-A645-E8E5800F102A}"/>
    <cellStyle name="Comma 3 4 14" xfId="14637" xr:uid="{35E814E4-ACB8-40D1-9E37-03FB9A8C9E9A}"/>
    <cellStyle name="Comma 3 4 14 2" xfId="51145" xr:uid="{AE762D84-1275-4960-97E3-0A1D6D04A2CF}"/>
    <cellStyle name="Comma 3 4 14 3" xfId="32891" xr:uid="{64D8D1C3-2043-43EB-8E8C-C92C8865BAE2}"/>
    <cellStyle name="Comma 3 4 15" xfId="10987" xr:uid="{5B06A77F-A300-4B1C-841D-6C001239F6AF}"/>
    <cellStyle name="Comma 3 4 15 2" xfId="47495" xr:uid="{7C148793-9B42-424F-A6A3-ACD6FEE0E97B}"/>
    <cellStyle name="Comma 3 4 15 3" xfId="29241" xr:uid="{BEA124A4-33B4-4ACD-A787-9CA2A7093A09}"/>
    <cellStyle name="Comma 3 4 16" xfId="7337" xr:uid="{2A8B2A53-38FD-4E4D-A78F-9ABE81D7B65D}"/>
    <cellStyle name="Comma 3 4 16 2" xfId="43845" xr:uid="{6CDD0975-E479-4CC9-84C1-8FA6134E541B}"/>
    <cellStyle name="Comma 3 4 16 3" xfId="25591" xr:uid="{014071E2-809C-4652-9A6D-CABFCBA9AD6E}"/>
    <cellStyle name="Comma 3 4 17" xfId="3687" xr:uid="{8C572BD3-F4B6-4A57-A05D-33E31C90594A}"/>
    <cellStyle name="Comma 3 4 17 2" xfId="40195" xr:uid="{A9C6AA31-1C9D-4D3C-941E-1569AA89E3B0}"/>
    <cellStyle name="Comma 3 4 17 3" xfId="21941" xr:uid="{3312415E-7907-4779-A12C-089BCE1A449F}"/>
    <cellStyle name="Comma 3 4 18" xfId="36545" xr:uid="{78642C65-3784-464A-9CF1-9FFA50E5C127}"/>
    <cellStyle name="Comma 3 4 19" xfId="18291" xr:uid="{F8BF28AE-AF5B-4416-8E6A-11B6B7A3A386}"/>
    <cellStyle name="Comma 3 4 2" xfId="102" xr:uid="{E15CC4D5-E32F-487D-B0DD-38E3EB15A401}"/>
    <cellStyle name="Comma 3 4 2 10" xfId="1561" xr:uid="{84C9A7B1-99D6-4C50-82A1-929DFEDA3471}"/>
    <cellStyle name="Comma 3 4 2 10 2" xfId="16161" xr:uid="{AB9131E1-6CA0-4B96-AD07-7391E4F731BA}"/>
    <cellStyle name="Comma 3 4 2 10 2 2" xfId="52669" xr:uid="{9412863A-7E00-4CD2-94C5-E1EAFCE1706E}"/>
    <cellStyle name="Comma 3 4 2 10 2 3" xfId="34415" xr:uid="{84867145-ADF8-4E32-A009-8E0872AB10C3}"/>
    <cellStyle name="Comma 3 4 2 10 3" xfId="12511" xr:uid="{5F2BF976-7857-4971-9FD6-0B9181B57115}"/>
    <cellStyle name="Comma 3 4 2 10 3 2" xfId="49019" xr:uid="{FEA76BA2-0D86-4379-82D4-FE90C46B1E5F}"/>
    <cellStyle name="Comma 3 4 2 10 3 3" xfId="30765" xr:uid="{1A742542-E98F-4609-8389-42A45CDCD942}"/>
    <cellStyle name="Comma 3 4 2 10 4" xfId="8861" xr:uid="{F633D771-9BE3-490E-9DDA-79DC97D5ABC1}"/>
    <cellStyle name="Comma 3 4 2 10 4 2" xfId="45369" xr:uid="{E7CF7031-05D6-4679-8DAE-CF3910BFBF8D}"/>
    <cellStyle name="Comma 3 4 2 10 4 3" xfId="27115" xr:uid="{09EDD276-F5E5-4577-A7BF-15EC331EF575}"/>
    <cellStyle name="Comma 3 4 2 10 5" xfId="5211" xr:uid="{ECFF26EE-5B35-4E39-8E96-16A34C8FD31C}"/>
    <cellStyle name="Comma 3 4 2 10 5 2" xfId="41719" xr:uid="{F8B4170B-47F0-4C4F-B9B3-8B502435BFB1}"/>
    <cellStyle name="Comma 3 4 2 10 5 3" xfId="23465" xr:uid="{A58099DF-32DB-4683-B4FE-D2BB83D33FB1}"/>
    <cellStyle name="Comma 3 4 2 10 6" xfId="38069" xr:uid="{E5A60BFA-BEF3-4393-8313-05553EB7FA1D}"/>
    <cellStyle name="Comma 3 4 2 10 7" xfId="19815" xr:uid="{F07C01D1-8BE1-4234-A928-3AFEAB2FCBF8}"/>
    <cellStyle name="Comma 3 4 2 11" xfId="831" xr:uid="{556E01D6-89A5-4AE2-A27C-881C51086918}"/>
    <cellStyle name="Comma 3 4 2 11 2" xfId="15431" xr:uid="{4F6D26EE-A209-4A5C-85A4-0FC811B32B55}"/>
    <cellStyle name="Comma 3 4 2 11 2 2" xfId="51939" xr:uid="{EDAD8954-9C26-46D7-AC26-3F2EEF146AC4}"/>
    <cellStyle name="Comma 3 4 2 11 2 3" xfId="33685" xr:uid="{F9012006-22E3-419F-9A27-C463DCAE7B84}"/>
    <cellStyle name="Comma 3 4 2 11 3" xfId="11781" xr:uid="{A018B705-B64D-4864-BE0D-F3726F194A2D}"/>
    <cellStyle name="Comma 3 4 2 11 3 2" xfId="48289" xr:uid="{55A46F02-A013-40C2-A6BC-E359149BCAED}"/>
    <cellStyle name="Comma 3 4 2 11 3 3" xfId="30035" xr:uid="{DE105AF5-F574-4D54-BCBE-D4B4605F78BD}"/>
    <cellStyle name="Comma 3 4 2 11 4" xfId="8131" xr:uid="{BEF9BA21-5602-42CB-9561-8089BA035C3D}"/>
    <cellStyle name="Comma 3 4 2 11 4 2" xfId="44639" xr:uid="{4D018685-BA5F-4D88-BBAD-4CB1BE547EDA}"/>
    <cellStyle name="Comma 3 4 2 11 4 3" xfId="26385" xr:uid="{7C9F7F09-5DF6-4442-99E4-CE9D7C67B4C7}"/>
    <cellStyle name="Comma 3 4 2 11 5" xfId="4481" xr:uid="{266ACA42-8241-460C-9035-495FF80B6DE3}"/>
    <cellStyle name="Comma 3 4 2 11 5 2" xfId="40989" xr:uid="{364057F0-B9F7-41DE-A07B-B631218A1D96}"/>
    <cellStyle name="Comma 3 4 2 11 5 3" xfId="22735" xr:uid="{F01C9572-B0B1-4ED7-8DE6-163D271EA04B}"/>
    <cellStyle name="Comma 3 4 2 11 6" xfId="37339" xr:uid="{E02C1742-A967-4EB5-888E-7FFCADEF8BB6}"/>
    <cellStyle name="Comma 3 4 2 11 7" xfId="19085" xr:uid="{13B2FB09-95C0-4678-A220-A940A085AAB5}"/>
    <cellStyle name="Comma 3 4 2 12" xfId="14701" xr:uid="{08E32446-8C89-494A-996F-D08BC32CA52C}"/>
    <cellStyle name="Comma 3 4 2 12 2" xfId="51209" xr:uid="{465B2C76-671A-43CD-9DCE-C7791EC9E388}"/>
    <cellStyle name="Comma 3 4 2 12 3" xfId="32955" xr:uid="{46489D53-A051-431B-A0D4-15EB31B921CD}"/>
    <cellStyle name="Comma 3 4 2 13" xfId="11051" xr:uid="{AB8B9DBC-DC84-4CE0-89DE-B0AEFDE6F234}"/>
    <cellStyle name="Comma 3 4 2 13 2" xfId="47559" xr:uid="{6F8B7409-ED36-4BAC-A515-419A001D8558}"/>
    <cellStyle name="Comma 3 4 2 13 3" xfId="29305" xr:uid="{ED44716E-F856-4A42-AC73-D6F2E44E97A8}"/>
    <cellStyle name="Comma 3 4 2 14" xfId="7401" xr:uid="{5B4E30DE-A263-48FE-A559-88C06BA4CD62}"/>
    <cellStyle name="Comma 3 4 2 14 2" xfId="43909" xr:uid="{5478B370-0F2D-41C2-B759-B13A477356E3}"/>
    <cellStyle name="Comma 3 4 2 14 3" xfId="25655" xr:uid="{93A3A24C-0646-4ED3-B1A5-CC31694F5350}"/>
    <cellStyle name="Comma 3 4 2 15" xfId="3751" xr:uid="{B3D10D43-02A1-4F6C-B7BA-8B330D0F6FCE}"/>
    <cellStyle name="Comma 3 4 2 15 2" xfId="40259" xr:uid="{E873CFB1-81DE-4F5E-AC92-77D1D76086E4}"/>
    <cellStyle name="Comma 3 4 2 15 3" xfId="22005" xr:uid="{42A509BB-F9DC-4A2D-8BBF-5AEDC7CF9D2E}"/>
    <cellStyle name="Comma 3 4 2 16" xfId="36609" xr:uid="{D0B9A0FF-408F-4308-869A-8035BFCBD03F}"/>
    <cellStyle name="Comma 3 4 2 17" xfId="18355" xr:uid="{615CFE9E-3D0D-44CD-9499-A13D9CE91C77}"/>
    <cellStyle name="Comma 3 4 2 2" xfId="725" xr:uid="{DC394B75-B855-416B-9BD0-960DE307F775}"/>
    <cellStyle name="Comma 3 4 2 2 10" xfId="37233" xr:uid="{E43BE4AB-DF87-4181-9A98-466F1F376401}"/>
    <cellStyle name="Comma 3 4 2 2 11" xfId="18979" xr:uid="{D53CF490-1A66-4D87-8F71-4EC0ED2B38DD}"/>
    <cellStyle name="Comma 3 4 2 2 2" xfId="3645" xr:uid="{B07FBED8-BA81-445F-99B3-545D95D0F21C}"/>
    <cellStyle name="Comma 3 4 2 2 2 2" xfId="18245" xr:uid="{A0B411FD-64E0-4471-9316-C20D7012947C}"/>
    <cellStyle name="Comma 3 4 2 2 2 2 2" xfId="54753" xr:uid="{A26B4152-19DF-4F10-9E3F-967ADCE1A279}"/>
    <cellStyle name="Comma 3 4 2 2 2 2 3" xfId="36499" xr:uid="{3A296056-F6D1-47A2-B7F0-641EC32D56F1}"/>
    <cellStyle name="Comma 3 4 2 2 2 3" xfId="14595" xr:uid="{6F194938-D3E7-4559-91E6-43B1E01B5ABC}"/>
    <cellStyle name="Comma 3 4 2 2 2 3 2" xfId="51103" xr:uid="{926BF309-4AEE-40A5-A2F5-3242B2A85107}"/>
    <cellStyle name="Comma 3 4 2 2 2 3 3" xfId="32849" xr:uid="{A2A1D3E9-0538-448D-9B54-F9732BDEB229}"/>
    <cellStyle name="Comma 3 4 2 2 2 4" xfId="10945" xr:uid="{A31DBED7-E366-45AD-8783-3C6893BD3929}"/>
    <cellStyle name="Comma 3 4 2 2 2 4 2" xfId="47453" xr:uid="{128A8DAC-7B75-45FC-946D-3067AA6413EA}"/>
    <cellStyle name="Comma 3 4 2 2 2 4 3" xfId="29199" xr:uid="{04B6F100-32EC-43F1-B890-348CE31E728D}"/>
    <cellStyle name="Comma 3 4 2 2 2 5" xfId="7295" xr:uid="{E827C888-08C8-4783-8B6A-A692A1F828D2}"/>
    <cellStyle name="Comma 3 4 2 2 2 5 2" xfId="43803" xr:uid="{7F3C44D6-D67C-4BE4-A39C-484B9D93DD6C}"/>
    <cellStyle name="Comma 3 4 2 2 2 5 3" xfId="25549" xr:uid="{592D00DF-C36F-44A7-9416-83B96CC47D0C}"/>
    <cellStyle name="Comma 3 4 2 2 2 6" xfId="40153" xr:uid="{0503578C-8BA0-4331-839D-5B24E175BC66}"/>
    <cellStyle name="Comma 3 4 2 2 2 7" xfId="21899" xr:uid="{48FC2627-1898-49B3-9437-647E29C7C36D}"/>
    <cellStyle name="Comma 3 4 2 2 3" xfId="2915" xr:uid="{18B6F0E8-C5BB-4BB2-BF60-1B6BE69B5BCC}"/>
    <cellStyle name="Comma 3 4 2 2 3 2" xfId="17515" xr:uid="{DCDC7C98-06F0-4337-AA0F-E4C9DDF746B2}"/>
    <cellStyle name="Comma 3 4 2 2 3 2 2" xfId="54023" xr:uid="{6907F0F6-74F3-4C98-84E8-18EAD6DAE41A}"/>
    <cellStyle name="Comma 3 4 2 2 3 2 3" xfId="35769" xr:uid="{5408F3B8-619B-471B-9959-C76A034ED5A6}"/>
    <cellStyle name="Comma 3 4 2 2 3 3" xfId="13865" xr:uid="{BD0E5125-A380-4F4A-B912-DCAA82EF6FF8}"/>
    <cellStyle name="Comma 3 4 2 2 3 3 2" xfId="50373" xr:uid="{9072F06E-1618-462D-BB19-698EF26E2885}"/>
    <cellStyle name="Comma 3 4 2 2 3 3 3" xfId="32119" xr:uid="{8AD02D7B-CCD4-4F68-B896-F2BD72EE9AE1}"/>
    <cellStyle name="Comma 3 4 2 2 3 4" xfId="10215" xr:uid="{A27DF2AD-3CC2-4D59-8762-809979DF2C49}"/>
    <cellStyle name="Comma 3 4 2 2 3 4 2" xfId="46723" xr:uid="{FF2AF9E1-29B5-4C5D-A45D-713E8FF41678}"/>
    <cellStyle name="Comma 3 4 2 2 3 4 3" xfId="28469" xr:uid="{3094D995-ED8D-4430-AEB2-202AE7609428}"/>
    <cellStyle name="Comma 3 4 2 2 3 5" xfId="6565" xr:uid="{6D727310-D834-4D64-BCDC-04A02230088F}"/>
    <cellStyle name="Comma 3 4 2 2 3 5 2" xfId="43073" xr:uid="{6368156C-3879-4934-94F1-281857A197F1}"/>
    <cellStyle name="Comma 3 4 2 2 3 5 3" xfId="24819" xr:uid="{EB82A0C6-8EF3-43AF-B089-1CB5A648DCB2}"/>
    <cellStyle name="Comma 3 4 2 2 3 6" xfId="39423" xr:uid="{056CFEFB-3660-4CE7-A488-CC9E0AB9164A}"/>
    <cellStyle name="Comma 3 4 2 2 3 7" xfId="21169" xr:uid="{67B7BC98-CEA7-4498-89B1-99E49C3D6C1A}"/>
    <cellStyle name="Comma 3 4 2 2 4" xfId="2185" xr:uid="{85D47C88-D220-4929-B822-DDEA4E4E4FE9}"/>
    <cellStyle name="Comma 3 4 2 2 4 2" xfId="16785" xr:uid="{CF33529C-06B0-4869-9F31-89B5BE95502D}"/>
    <cellStyle name="Comma 3 4 2 2 4 2 2" xfId="53293" xr:uid="{5AFCC7BA-85CF-4DF7-AA74-8810860ECCCE}"/>
    <cellStyle name="Comma 3 4 2 2 4 2 3" xfId="35039" xr:uid="{3EC75F0B-1DCD-49F2-8F0A-E6DB645B3D55}"/>
    <cellStyle name="Comma 3 4 2 2 4 3" xfId="13135" xr:uid="{2CA9E535-AEAA-4F91-8E3F-8F7D51C2010D}"/>
    <cellStyle name="Comma 3 4 2 2 4 3 2" xfId="49643" xr:uid="{233F8641-4E99-44CC-B6AB-D2060A6D25A2}"/>
    <cellStyle name="Comma 3 4 2 2 4 3 3" xfId="31389" xr:uid="{CAA66B6F-93B5-46BC-A18F-F4EF43AB48A8}"/>
    <cellStyle name="Comma 3 4 2 2 4 4" xfId="9485" xr:uid="{5BCCD80B-9A96-4339-8594-B98F4A1C9CC5}"/>
    <cellStyle name="Comma 3 4 2 2 4 4 2" xfId="45993" xr:uid="{9EC8DA22-74B7-4D01-9059-969BB96F2E0A}"/>
    <cellStyle name="Comma 3 4 2 2 4 4 3" xfId="27739" xr:uid="{43C82E77-0BD3-4B1D-B2A6-8E1A861528F6}"/>
    <cellStyle name="Comma 3 4 2 2 4 5" xfId="5835" xr:uid="{66D53D17-1492-4236-AB44-AD277951D833}"/>
    <cellStyle name="Comma 3 4 2 2 4 5 2" xfId="42343" xr:uid="{21C9837C-AD4F-425F-A011-410476EFA4B8}"/>
    <cellStyle name="Comma 3 4 2 2 4 5 3" xfId="24089" xr:uid="{17A85BC2-F2E8-4D3F-B7FC-983950055D38}"/>
    <cellStyle name="Comma 3 4 2 2 4 6" xfId="38693" xr:uid="{ADC918E7-9FC9-4A89-98E9-888A742BDAC0}"/>
    <cellStyle name="Comma 3 4 2 2 4 7" xfId="20439" xr:uid="{D65A40F2-8907-4828-A0A3-88A64A90860A}"/>
    <cellStyle name="Comma 3 4 2 2 5" xfId="1455" xr:uid="{E04D605A-C2DC-42E5-A651-9B4E8ACC452B}"/>
    <cellStyle name="Comma 3 4 2 2 5 2" xfId="16055" xr:uid="{A2A24A2D-0441-4FE2-BADF-3DE82BD1BF46}"/>
    <cellStyle name="Comma 3 4 2 2 5 2 2" xfId="52563" xr:uid="{A41B028E-9699-4C5A-A170-7CA1B85C8862}"/>
    <cellStyle name="Comma 3 4 2 2 5 2 3" xfId="34309" xr:uid="{47A9DB23-1CF8-45A9-B64D-7E130CD33331}"/>
    <cellStyle name="Comma 3 4 2 2 5 3" xfId="12405" xr:uid="{7CA9CF80-EF84-4C3D-8F31-4D8E2317E8E0}"/>
    <cellStyle name="Comma 3 4 2 2 5 3 2" xfId="48913" xr:uid="{AD9B9242-ED7F-4F60-B8E6-7D25955C23CF}"/>
    <cellStyle name="Comma 3 4 2 2 5 3 3" xfId="30659" xr:uid="{929E141E-E8CC-465C-95AB-988A77474648}"/>
    <cellStyle name="Comma 3 4 2 2 5 4" xfId="8755" xr:uid="{8695BF35-C8B1-4D92-A560-8ACEB060FC63}"/>
    <cellStyle name="Comma 3 4 2 2 5 4 2" xfId="45263" xr:uid="{5DCFCADC-8F01-4840-B921-FBF775CA9F67}"/>
    <cellStyle name="Comma 3 4 2 2 5 4 3" xfId="27009" xr:uid="{12E64309-C3D6-43EC-82EB-F35DFBCE3169}"/>
    <cellStyle name="Comma 3 4 2 2 5 5" xfId="5105" xr:uid="{EE90A75C-AE24-4FA7-83E9-6A70EEB8B96C}"/>
    <cellStyle name="Comma 3 4 2 2 5 5 2" xfId="41613" xr:uid="{BC802115-759D-46FC-83A1-C3A3F7ACAB9A}"/>
    <cellStyle name="Comma 3 4 2 2 5 5 3" xfId="23359" xr:uid="{C733FBD1-35AF-432F-9F14-793A7E1BF6F4}"/>
    <cellStyle name="Comma 3 4 2 2 5 6" xfId="37963" xr:uid="{08426542-71C9-48DC-8B7D-FF15403DF3B0}"/>
    <cellStyle name="Comma 3 4 2 2 5 7" xfId="19709" xr:uid="{06D00B9E-7D9C-48C5-AE54-1CD29B032865}"/>
    <cellStyle name="Comma 3 4 2 2 6" xfId="15325" xr:uid="{7ADA0A04-6181-4DDA-8AF6-BE2EF6BF7C64}"/>
    <cellStyle name="Comma 3 4 2 2 6 2" xfId="51833" xr:uid="{9688AEE8-4EE5-4EEB-9546-848F3871B2E5}"/>
    <cellStyle name="Comma 3 4 2 2 6 3" xfId="33579" xr:uid="{573F7A8C-7D36-4255-B35C-80F266816F87}"/>
    <cellStyle name="Comma 3 4 2 2 7" xfId="11675" xr:uid="{4FC2A6FA-70AC-4A27-806F-DCC0A67E5743}"/>
    <cellStyle name="Comma 3 4 2 2 7 2" xfId="48183" xr:uid="{235FCF6F-D7E1-44CE-A4CC-04AB5EFF2A3E}"/>
    <cellStyle name="Comma 3 4 2 2 7 3" xfId="29929" xr:uid="{F752BE04-025D-4B1D-A72C-87D1D3B250C2}"/>
    <cellStyle name="Comma 3 4 2 2 8" xfId="8025" xr:uid="{817F87BB-3790-4B52-AAD5-00A1B0AF3126}"/>
    <cellStyle name="Comma 3 4 2 2 8 2" xfId="44533" xr:uid="{45C450E3-EE3E-4B53-97A5-96C659469C2F}"/>
    <cellStyle name="Comma 3 4 2 2 8 3" xfId="26279" xr:uid="{B7FAC5C7-6C75-498F-8896-DF99BB12BD61}"/>
    <cellStyle name="Comma 3 4 2 2 9" xfId="4375" xr:uid="{5DD283E4-4858-4197-AA2E-A28C5834C92D}"/>
    <cellStyle name="Comma 3 4 2 2 9 2" xfId="40883" xr:uid="{7DA8DD9E-7C9A-41F8-8688-A5DF41421A75}"/>
    <cellStyle name="Comma 3 4 2 2 9 3" xfId="22629" xr:uid="{C72A8BE5-7806-44FA-A43A-63F8E548F23B}"/>
    <cellStyle name="Comma 3 4 2 3" xfId="621" xr:uid="{A8FB2350-45A7-4638-A75B-5553B1611C48}"/>
    <cellStyle name="Comma 3 4 2 3 10" xfId="37129" xr:uid="{1078044E-FA91-442C-AA03-89A3D824027F}"/>
    <cellStyle name="Comma 3 4 2 3 11" xfId="18875" xr:uid="{4C410EB6-CA88-4545-817F-B507406C6E95}"/>
    <cellStyle name="Comma 3 4 2 3 2" xfId="3541" xr:uid="{9E269ABB-9F25-4F19-A031-95EBBBCDE276}"/>
    <cellStyle name="Comma 3 4 2 3 2 2" xfId="18141" xr:uid="{35581DB0-F745-45B1-ACAB-019737B41F47}"/>
    <cellStyle name="Comma 3 4 2 3 2 2 2" xfId="54649" xr:uid="{A948F50E-459D-474A-9F0C-574367BEF14D}"/>
    <cellStyle name="Comma 3 4 2 3 2 2 3" xfId="36395" xr:uid="{DF12C7B0-3B89-4BE5-997D-C7D1568F2E1D}"/>
    <cellStyle name="Comma 3 4 2 3 2 3" xfId="14491" xr:uid="{C99A16A7-2187-4323-B5E1-A77040F0B3FD}"/>
    <cellStyle name="Comma 3 4 2 3 2 3 2" xfId="50999" xr:uid="{02ECAFDB-ACA8-4F68-A398-C4F359A9E305}"/>
    <cellStyle name="Comma 3 4 2 3 2 3 3" xfId="32745" xr:uid="{B01D747A-9E9B-484F-8ACB-23A8C881418C}"/>
    <cellStyle name="Comma 3 4 2 3 2 4" xfId="10841" xr:uid="{404BF896-7872-4FCC-97FD-8E5E3F8CB177}"/>
    <cellStyle name="Comma 3 4 2 3 2 4 2" xfId="47349" xr:uid="{E262F9B7-92C7-47D8-99D3-AC32D7CAA6D4}"/>
    <cellStyle name="Comma 3 4 2 3 2 4 3" xfId="29095" xr:uid="{5966E258-515F-4FB3-AF6D-D7C9EAD174E6}"/>
    <cellStyle name="Comma 3 4 2 3 2 5" xfId="7191" xr:uid="{767B5B40-3BFB-4ECA-8371-2A88BD3049CE}"/>
    <cellStyle name="Comma 3 4 2 3 2 5 2" xfId="43699" xr:uid="{79DDCD01-49CC-450D-A9E3-C7E95CC01B06}"/>
    <cellStyle name="Comma 3 4 2 3 2 5 3" xfId="25445" xr:uid="{38256220-6A05-4B51-81AB-4BB2AAA7A186}"/>
    <cellStyle name="Comma 3 4 2 3 2 6" xfId="40049" xr:uid="{87F3E68C-5A52-41CD-A28F-C6F53C63D1DA}"/>
    <cellStyle name="Comma 3 4 2 3 2 7" xfId="21795" xr:uid="{33FFEEB1-CA0B-4EA0-BB5A-62923DA9669C}"/>
    <cellStyle name="Comma 3 4 2 3 3" xfId="2811" xr:uid="{2357181F-90D7-4615-BD27-581C110EF4A5}"/>
    <cellStyle name="Comma 3 4 2 3 3 2" xfId="17411" xr:uid="{2B866055-E08D-4D2B-B0A4-AA962CF2A147}"/>
    <cellStyle name="Comma 3 4 2 3 3 2 2" xfId="53919" xr:uid="{140D48FA-1D35-408D-80B7-8D712346A85D}"/>
    <cellStyle name="Comma 3 4 2 3 3 2 3" xfId="35665" xr:uid="{B72E47D8-E7AE-4D73-84AB-B3ADB5DCCA03}"/>
    <cellStyle name="Comma 3 4 2 3 3 3" xfId="13761" xr:uid="{10D19D87-106C-4C2B-B5A1-9BFCF16F08C0}"/>
    <cellStyle name="Comma 3 4 2 3 3 3 2" xfId="50269" xr:uid="{16DE0ED8-D808-4706-AE41-3652D602EF82}"/>
    <cellStyle name="Comma 3 4 2 3 3 3 3" xfId="32015" xr:uid="{15595D17-DFA7-41D7-BCCF-6EEF2B651F38}"/>
    <cellStyle name="Comma 3 4 2 3 3 4" xfId="10111" xr:uid="{79F83D4D-028B-446C-B75E-3B12A0A52F2F}"/>
    <cellStyle name="Comma 3 4 2 3 3 4 2" xfId="46619" xr:uid="{3C5388BB-8F09-432C-8CCC-6D729D71F242}"/>
    <cellStyle name="Comma 3 4 2 3 3 4 3" xfId="28365" xr:uid="{4C65E0AB-E95B-43C0-9AC7-DD11341F5D1F}"/>
    <cellStyle name="Comma 3 4 2 3 3 5" xfId="6461" xr:uid="{C1BB41C0-00F6-4043-AA15-79018DCA78D9}"/>
    <cellStyle name="Comma 3 4 2 3 3 5 2" xfId="42969" xr:uid="{B019BB99-CD71-478B-8E75-F5F4FE47421F}"/>
    <cellStyle name="Comma 3 4 2 3 3 5 3" xfId="24715" xr:uid="{D04FAD80-1155-4683-BBE4-89B6F8DF925E}"/>
    <cellStyle name="Comma 3 4 2 3 3 6" xfId="39319" xr:uid="{9ECD968C-0D75-4537-9E77-D049DA7C0284}"/>
    <cellStyle name="Comma 3 4 2 3 3 7" xfId="21065" xr:uid="{0313123F-50E9-4FDC-8551-6FA7A3326FD9}"/>
    <cellStyle name="Comma 3 4 2 3 4" xfId="2081" xr:uid="{E47CA8D4-14E1-4503-9036-0D128E9ED98C}"/>
    <cellStyle name="Comma 3 4 2 3 4 2" xfId="16681" xr:uid="{3B6DB294-9631-47B8-9DEB-4CDCD02FC654}"/>
    <cellStyle name="Comma 3 4 2 3 4 2 2" xfId="53189" xr:uid="{E6B43D52-A416-41A4-9B4B-4CD97D01B028}"/>
    <cellStyle name="Comma 3 4 2 3 4 2 3" xfId="34935" xr:uid="{6E479742-A0FA-4CC2-8D24-E62F07623B0B}"/>
    <cellStyle name="Comma 3 4 2 3 4 3" xfId="13031" xr:uid="{941A47D6-4909-47BC-8F30-8F5203B51FE4}"/>
    <cellStyle name="Comma 3 4 2 3 4 3 2" xfId="49539" xr:uid="{23386545-F65A-45B7-8EAD-FB105A090E21}"/>
    <cellStyle name="Comma 3 4 2 3 4 3 3" xfId="31285" xr:uid="{E016E0F3-E5C7-45C0-8086-BC7D15388572}"/>
    <cellStyle name="Comma 3 4 2 3 4 4" xfId="9381" xr:uid="{BB4D45B7-47D6-43AA-BD84-B6F88C97FF9B}"/>
    <cellStyle name="Comma 3 4 2 3 4 4 2" xfId="45889" xr:uid="{223C4F6B-9CDA-4C2F-B6E0-12070FBA52B6}"/>
    <cellStyle name="Comma 3 4 2 3 4 4 3" xfId="27635" xr:uid="{AAF6032D-FF64-4ECD-B8D6-7AC2E2D6F600}"/>
    <cellStyle name="Comma 3 4 2 3 4 5" xfId="5731" xr:uid="{AE4D5828-AE27-4D20-9AA0-FFD1D4D0BAA2}"/>
    <cellStyle name="Comma 3 4 2 3 4 5 2" xfId="42239" xr:uid="{E647E666-36FA-4F7E-8D29-23B0CC68E289}"/>
    <cellStyle name="Comma 3 4 2 3 4 5 3" xfId="23985" xr:uid="{980AC7C8-492B-4A72-9917-E7A2F5BE5ED2}"/>
    <cellStyle name="Comma 3 4 2 3 4 6" xfId="38589" xr:uid="{C55CCE12-A1F6-4C50-97D6-65C3443E4B1F}"/>
    <cellStyle name="Comma 3 4 2 3 4 7" xfId="20335" xr:uid="{B16A4725-BB14-469A-ACF7-9EB97DDE4D4E}"/>
    <cellStyle name="Comma 3 4 2 3 5" xfId="1351" xr:uid="{4A1ABB99-C9B5-4196-BAC6-DF51E72ABE64}"/>
    <cellStyle name="Comma 3 4 2 3 5 2" xfId="15951" xr:uid="{D019356A-6BE6-4FCE-8C1F-8E50C144EFEA}"/>
    <cellStyle name="Comma 3 4 2 3 5 2 2" xfId="52459" xr:uid="{944D4BA0-AF0E-451E-BB1D-7E041D155B5D}"/>
    <cellStyle name="Comma 3 4 2 3 5 2 3" xfId="34205" xr:uid="{8C9075AB-49AD-4079-89C4-703CED707061}"/>
    <cellStyle name="Comma 3 4 2 3 5 3" xfId="12301" xr:uid="{A197C3D1-A8CC-448C-A047-3D24F2D08BC2}"/>
    <cellStyle name="Comma 3 4 2 3 5 3 2" xfId="48809" xr:uid="{AFE31274-9B71-4798-A3BD-F91C95C24F5C}"/>
    <cellStyle name="Comma 3 4 2 3 5 3 3" xfId="30555" xr:uid="{604B3A3C-761D-4D6E-ABA5-E05AE7C095AA}"/>
    <cellStyle name="Comma 3 4 2 3 5 4" xfId="8651" xr:uid="{D1341C6F-2745-433F-ABE8-3EB78CA7B399}"/>
    <cellStyle name="Comma 3 4 2 3 5 4 2" xfId="45159" xr:uid="{6E881949-AC59-471D-8656-C276B6BD9224}"/>
    <cellStyle name="Comma 3 4 2 3 5 4 3" xfId="26905" xr:uid="{A49AEDF8-9079-42AB-97DD-A5AA5AAC09DD}"/>
    <cellStyle name="Comma 3 4 2 3 5 5" xfId="5001" xr:uid="{99F81E30-8F86-4CB7-81AA-7F7988129AF3}"/>
    <cellStyle name="Comma 3 4 2 3 5 5 2" xfId="41509" xr:uid="{1195E8DA-4BF6-4A32-9371-4DDCEA11E049}"/>
    <cellStyle name="Comma 3 4 2 3 5 5 3" xfId="23255" xr:uid="{25E4044E-D9A8-45BB-89D0-6E7FD02224F8}"/>
    <cellStyle name="Comma 3 4 2 3 5 6" xfId="37859" xr:uid="{883F4694-43B5-447A-BACC-A2FF6291D5A0}"/>
    <cellStyle name="Comma 3 4 2 3 5 7" xfId="19605" xr:uid="{4E396FAE-DF6F-4D12-B024-8DBEC37459BD}"/>
    <cellStyle name="Comma 3 4 2 3 6" xfId="15221" xr:uid="{EC259E7A-F7DE-44CE-BE18-03499BA83322}"/>
    <cellStyle name="Comma 3 4 2 3 6 2" xfId="51729" xr:uid="{7575E5ED-CC81-4175-A710-4CB91EB59A51}"/>
    <cellStyle name="Comma 3 4 2 3 6 3" xfId="33475" xr:uid="{A38F2CA2-2795-475A-B20D-C94BE09BABCA}"/>
    <cellStyle name="Comma 3 4 2 3 7" xfId="11571" xr:uid="{0C191BDE-C711-445C-B2A5-B01AF313FBEB}"/>
    <cellStyle name="Comma 3 4 2 3 7 2" xfId="48079" xr:uid="{7E144960-7F55-4947-A25B-50A8964DE5BE}"/>
    <cellStyle name="Comma 3 4 2 3 7 3" xfId="29825" xr:uid="{CF2CBED6-B879-400F-9D13-0843836FF144}"/>
    <cellStyle name="Comma 3 4 2 3 8" xfId="7921" xr:uid="{F2DEEE96-04E5-426D-A902-86E6BE82C58A}"/>
    <cellStyle name="Comma 3 4 2 3 8 2" xfId="44429" xr:uid="{6F289665-F8D7-4AE3-A347-797FD26A022F}"/>
    <cellStyle name="Comma 3 4 2 3 8 3" xfId="26175" xr:uid="{8D8C3ED1-2246-40EB-BEE4-87B11479B94D}"/>
    <cellStyle name="Comma 3 4 2 3 9" xfId="4271" xr:uid="{92431DF1-392E-49D5-8BAA-5C0371CB35FA}"/>
    <cellStyle name="Comma 3 4 2 3 9 2" xfId="40779" xr:uid="{42E348B0-F121-4C27-9C5F-70E0CB26758E}"/>
    <cellStyle name="Comma 3 4 2 3 9 3" xfId="22525" xr:uid="{67B26D3C-91E0-4978-BA48-3B594E9957C3}"/>
    <cellStyle name="Comma 3 4 2 4" xfId="517" xr:uid="{1C8D1D8A-D35E-4558-B4B1-42A7C2C67D1B}"/>
    <cellStyle name="Comma 3 4 2 4 10" xfId="37025" xr:uid="{210880CB-1F2A-4101-92BE-BCFA99B2FFFD}"/>
    <cellStyle name="Comma 3 4 2 4 11" xfId="18771" xr:uid="{1A47B307-CE99-4A43-BB8E-3EE81269498F}"/>
    <cellStyle name="Comma 3 4 2 4 2" xfId="3437" xr:uid="{B3B1C939-9EF7-480A-9251-AD1154C23D92}"/>
    <cellStyle name="Comma 3 4 2 4 2 2" xfId="18037" xr:uid="{8DFCC856-87F0-42AD-8743-D55DC03E0BAE}"/>
    <cellStyle name="Comma 3 4 2 4 2 2 2" xfId="54545" xr:uid="{68CF640B-AABF-4CC4-8420-18C8EFBFCAB7}"/>
    <cellStyle name="Comma 3 4 2 4 2 2 3" xfId="36291" xr:uid="{253D3217-4424-4ADD-B728-66B80FDE6E97}"/>
    <cellStyle name="Comma 3 4 2 4 2 3" xfId="14387" xr:uid="{211177A0-B9E7-4545-A699-D9896517B12E}"/>
    <cellStyle name="Comma 3 4 2 4 2 3 2" xfId="50895" xr:uid="{19AC388C-9082-485C-8F96-4A08FD05F191}"/>
    <cellStyle name="Comma 3 4 2 4 2 3 3" xfId="32641" xr:uid="{60075B6A-48FF-436A-AEDE-222F8C72AFF7}"/>
    <cellStyle name="Comma 3 4 2 4 2 4" xfId="10737" xr:uid="{A76F94B9-1C58-4928-B927-FD48798A3641}"/>
    <cellStyle name="Comma 3 4 2 4 2 4 2" xfId="47245" xr:uid="{04436F03-16B3-479B-AD7D-AFEB54E667A3}"/>
    <cellStyle name="Comma 3 4 2 4 2 4 3" xfId="28991" xr:uid="{E4C8CA68-A376-4D44-858E-BB2E76515C99}"/>
    <cellStyle name="Comma 3 4 2 4 2 5" xfId="7087" xr:uid="{2FAE5EAE-DBFD-41C8-BA10-57DC41B0892D}"/>
    <cellStyle name="Comma 3 4 2 4 2 5 2" xfId="43595" xr:uid="{9661FED5-7B55-4A54-BD6B-9CB05287F923}"/>
    <cellStyle name="Comma 3 4 2 4 2 5 3" xfId="25341" xr:uid="{19C714BA-882F-4427-9CD9-F8AAF7FDCA64}"/>
    <cellStyle name="Comma 3 4 2 4 2 6" xfId="39945" xr:uid="{6B399783-DD18-49D3-A102-58F419A4BABA}"/>
    <cellStyle name="Comma 3 4 2 4 2 7" xfId="21691" xr:uid="{B1EC11CF-9AED-4194-AA34-12800FEF2957}"/>
    <cellStyle name="Comma 3 4 2 4 3" xfId="2707" xr:uid="{DACBB4C1-3412-4415-B9A5-E01A106977F5}"/>
    <cellStyle name="Comma 3 4 2 4 3 2" xfId="17307" xr:uid="{ADD5D5B0-D793-4907-80F5-30177ADC13E2}"/>
    <cellStyle name="Comma 3 4 2 4 3 2 2" xfId="53815" xr:uid="{556D212B-B257-4681-81FA-CE46A48DC346}"/>
    <cellStyle name="Comma 3 4 2 4 3 2 3" xfId="35561" xr:uid="{314FF7D8-CB01-463B-8B64-6E165676CF4D}"/>
    <cellStyle name="Comma 3 4 2 4 3 3" xfId="13657" xr:uid="{48649E73-2FE5-44BB-91D1-5DBDC71CCD74}"/>
    <cellStyle name="Comma 3 4 2 4 3 3 2" xfId="50165" xr:uid="{56DEFA53-4B0E-4468-9105-9FFE0E43179A}"/>
    <cellStyle name="Comma 3 4 2 4 3 3 3" xfId="31911" xr:uid="{70C92004-78EF-4EA1-84E3-7C4439BFBB70}"/>
    <cellStyle name="Comma 3 4 2 4 3 4" xfId="10007" xr:uid="{A7228E53-423C-4739-A37C-D3E00B8FC800}"/>
    <cellStyle name="Comma 3 4 2 4 3 4 2" xfId="46515" xr:uid="{EDA7E373-9CFB-4216-A437-904204E9B428}"/>
    <cellStyle name="Comma 3 4 2 4 3 4 3" xfId="28261" xr:uid="{5F994636-0FB0-401F-8F31-5D06D121DC6C}"/>
    <cellStyle name="Comma 3 4 2 4 3 5" xfId="6357" xr:uid="{D9ABEF7C-3758-49DD-BFEC-E99877E7AC18}"/>
    <cellStyle name="Comma 3 4 2 4 3 5 2" xfId="42865" xr:uid="{FBD4C15A-38D4-4E53-80EE-BCA4F8D6EAB5}"/>
    <cellStyle name="Comma 3 4 2 4 3 5 3" xfId="24611" xr:uid="{07116143-C61D-4C15-8677-BF24F5B5BF59}"/>
    <cellStyle name="Comma 3 4 2 4 3 6" xfId="39215" xr:uid="{D7D7B2A2-E577-4944-BC48-FBFB531142FB}"/>
    <cellStyle name="Comma 3 4 2 4 3 7" xfId="20961" xr:uid="{636A4AD6-705D-461A-A339-D4C1729662EE}"/>
    <cellStyle name="Comma 3 4 2 4 4" xfId="1977" xr:uid="{DA7922ED-02A4-43F6-9864-6237443393E0}"/>
    <cellStyle name="Comma 3 4 2 4 4 2" xfId="16577" xr:uid="{7A026040-577E-4F45-8494-538DAEF0B7E1}"/>
    <cellStyle name="Comma 3 4 2 4 4 2 2" xfId="53085" xr:uid="{C1FD8236-6F46-4A8C-9D7E-E953BB4AADA3}"/>
    <cellStyle name="Comma 3 4 2 4 4 2 3" xfId="34831" xr:uid="{A09C18DF-4583-4FA8-B5C2-3735EA715BFD}"/>
    <cellStyle name="Comma 3 4 2 4 4 3" xfId="12927" xr:uid="{31E2DB43-7B1F-454F-A77D-446532530503}"/>
    <cellStyle name="Comma 3 4 2 4 4 3 2" xfId="49435" xr:uid="{DE910F9C-3E90-44BA-A11C-4FA1F4601E86}"/>
    <cellStyle name="Comma 3 4 2 4 4 3 3" xfId="31181" xr:uid="{93FF3AA5-F6B2-455F-9A58-DB8E123E0ABC}"/>
    <cellStyle name="Comma 3 4 2 4 4 4" xfId="9277" xr:uid="{74D59AC7-0F20-429A-BF4C-59545E6F51B6}"/>
    <cellStyle name="Comma 3 4 2 4 4 4 2" xfId="45785" xr:uid="{29608BA1-0310-495E-94BE-B0977BBE2535}"/>
    <cellStyle name="Comma 3 4 2 4 4 4 3" xfId="27531" xr:uid="{E2DED593-D873-4C61-82BD-46D233992E9E}"/>
    <cellStyle name="Comma 3 4 2 4 4 5" xfId="5627" xr:uid="{CDAD1091-5512-4C0F-8F33-114B945EED19}"/>
    <cellStyle name="Comma 3 4 2 4 4 5 2" xfId="42135" xr:uid="{319DAD7F-9D7E-469D-B6EA-A1950BB62F67}"/>
    <cellStyle name="Comma 3 4 2 4 4 5 3" xfId="23881" xr:uid="{2613FD29-6BBE-4FE0-BF63-7D3B3622F653}"/>
    <cellStyle name="Comma 3 4 2 4 4 6" xfId="38485" xr:uid="{CDB3804D-7359-4A8D-AB71-1867C56FF405}"/>
    <cellStyle name="Comma 3 4 2 4 4 7" xfId="20231" xr:uid="{EC6F48DA-8264-4627-A8FA-18F27BB8B676}"/>
    <cellStyle name="Comma 3 4 2 4 5" xfId="1247" xr:uid="{75687EC4-57F2-4165-B0AB-A5885AA71709}"/>
    <cellStyle name="Comma 3 4 2 4 5 2" xfId="15847" xr:uid="{EDC327F0-AE9C-4D8B-A5AC-6B2B66F5D070}"/>
    <cellStyle name="Comma 3 4 2 4 5 2 2" xfId="52355" xr:uid="{E46A9D03-C69E-40F3-BE9C-75CFC65B9208}"/>
    <cellStyle name="Comma 3 4 2 4 5 2 3" xfId="34101" xr:uid="{2E62BC64-67A6-4773-8FDD-DE0D3CE39EEB}"/>
    <cellStyle name="Comma 3 4 2 4 5 3" xfId="12197" xr:uid="{C5F93F3E-82FB-480C-807B-0C7BDFAB8CB7}"/>
    <cellStyle name="Comma 3 4 2 4 5 3 2" xfId="48705" xr:uid="{8E499C45-BF1C-4C02-82EF-650C16E72DEE}"/>
    <cellStyle name="Comma 3 4 2 4 5 3 3" xfId="30451" xr:uid="{146B62CC-1D65-4861-A491-AE2396A31649}"/>
    <cellStyle name="Comma 3 4 2 4 5 4" xfId="8547" xr:uid="{FFB4E250-3816-4BB3-92BA-E01D42182FB8}"/>
    <cellStyle name="Comma 3 4 2 4 5 4 2" xfId="45055" xr:uid="{4AA633A3-9B89-4C61-BDF0-FA27ADF9A23E}"/>
    <cellStyle name="Comma 3 4 2 4 5 4 3" xfId="26801" xr:uid="{11FA16F8-4E57-44A8-A2F9-2FA3620C8405}"/>
    <cellStyle name="Comma 3 4 2 4 5 5" xfId="4897" xr:uid="{4C9EAAC2-16BC-4139-B193-17CADB9D7527}"/>
    <cellStyle name="Comma 3 4 2 4 5 5 2" xfId="41405" xr:uid="{510B6A32-C391-4F80-81EA-33C8F8D11131}"/>
    <cellStyle name="Comma 3 4 2 4 5 5 3" xfId="23151" xr:uid="{C44D8EC7-4732-4B9D-9482-A727E83510BE}"/>
    <cellStyle name="Comma 3 4 2 4 5 6" xfId="37755" xr:uid="{99479B13-7384-4CAD-8067-259912C20EBA}"/>
    <cellStyle name="Comma 3 4 2 4 5 7" xfId="19501" xr:uid="{5817BF00-C34C-436B-BBBD-58826853E900}"/>
    <cellStyle name="Comma 3 4 2 4 6" xfId="15117" xr:uid="{5CDC35E8-14A7-4A6C-A056-9EC90AEE4BAF}"/>
    <cellStyle name="Comma 3 4 2 4 6 2" xfId="51625" xr:uid="{45EB5898-19DF-41A9-9FFD-51AE3CD1B5B0}"/>
    <cellStyle name="Comma 3 4 2 4 6 3" xfId="33371" xr:uid="{AE550367-DA00-46A0-B140-D5D98B25FA0F}"/>
    <cellStyle name="Comma 3 4 2 4 7" xfId="11467" xr:uid="{0BAB1EB4-5F75-48B9-8601-79001A7329EB}"/>
    <cellStyle name="Comma 3 4 2 4 7 2" xfId="47975" xr:uid="{495177B0-FA3E-4070-9305-787B6911BE87}"/>
    <cellStyle name="Comma 3 4 2 4 7 3" xfId="29721" xr:uid="{2B98741C-6821-4E8A-A8AB-547256CAB768}"/>
    <cellStyle name="Comma 3 4 2 4 8" xfId="7817" xr:uid="{7DBE5631-C144-452C-9DFE-A8187767CF18}"/>
    <cellStyle name="Comma 3 4 2 4 8 2" xfId="44325" xr:uid="{878BB2A5-A106-4EBF-85E4-161BA556F980}"/>
    <cellStyle name="Comma 3 4 2 4 8 3" xfId="26071" xr:uid="{6AFCE7CF-1FAE-448D-864B-8A8B19B6C608}"/>
    <cellStyle name="Comma 3 4 2 4 9" xfId="4167" xr:uid="{F256AA71-DCD7-4941-8608-02E642C728CE}"/>
    <cellStyle name="Comma 3 4 2 4 9 2" xfId="40675" xr:uid="{466314BC-D3D8-4D85-92E8-EB28BEBD8B01}"/>
    <cellStyle name="Comma 3 4 2 4 9 3" xfId="22421" xr:uid="{251803ED-E28F-4833-88A1-1393CF9DF670}"/>
    <cellStyle name="Comma 3 4 2 5" xfId="413" xr:uid="{C7CEC328-B095-4157-951C-8032C56915DD}"/>
    <cellStyle name="Comma 3 4 2 5 10" xfId="36921" xr:uid="{FF90B0B6-B304-4097-9214-59FCA68CB607}"/>
    <cellStyle name="Comma 3 4 2 5 11" xfId="18667" xr:uid="{6DCA770A-6317-4C88-8A28-0357D7D770BC}"/>
    <cellStyle name="Comma 3 4 2 5 2" xfId="3333" xr:uid="{AF133E73-21D6-447A-A6CA-29837F737C12}"/>
    <cellStyle name="Comma 3 4 2 5 2 2" xfId="17933" xr:uid="{6406C774-7617-4608-AF32-3F74924E50A7}"/>
    <cellStyle name="Comma 3 4 2 5 2 2 2" xfId="54441" xr:uid="{F393120E-FB1D-4B24-9859-5168D89E7FB4}"/>
    <cellStyle name="Comma 3 4 2 5 2 2 3" xfId="36187" xr:uid="{DB22C113-20C1-4979-84C1-6BC2AF64E3BD}"/>
    <cellStyle name="Comma 3 4 2 5 2 3" xfId="14283" xr:uid="{98DDEA0C-0B2A-4EAA-AF88-988A905B2C37}"/>
    <cellStyle name="Comma 3 4 2 5 2 3 2" xfId="50791" xr:uid="{0FA975D0-697F-435D-8449-7EED3F24D630}"/>
    <cellStyle name="Comma 3 4 2 5 2 3 3" xfId="32537" xr:uid="{F30A5CBC-E36E-4AF6-9859-7176A67A226A}"/>
    <cellStyle name="Comma 3 4 2 5 2 4" xfId="10633" xr:uid="{73F3882B-766C-414C-9A68-32ED24DA1792}"/>
    <cellStyle name="Comma 3 4 2 5 2 4 2" xfId="47141" xr:uid="{409810F4-1EFB-4337-B4DF-0779945E9B06}"/>
    <cellStyle name="Comma 3 4 2 5 2 4 3" xfId="28887" xr:uid="{7FA4E0C3-EEB9-4D74-8B1A-5EC6A8894DBE}"/>
    <cellStyle name="Comma 3 4 2 5 2 5" xfId="6983" xr:uid="{6FE7AD7A-8E27-4E46-8F4E-5B7C7E719EC7}"/>
    <cellStyle name="Comma 3 4 2 5 2 5 2" xfId="43491" xr:uid="{FCFE6E56-1345-4721-83B5-D6BF7D021637}"/>
    <cellStyle name="Comma 3 4 2 5 2 5 3" xfId="25237" xr:uid="{6DBD16F8-8829-4A78-82E7-DCC2898A4B28}"/>
    <cellStyle name="Comma 3 4 2 5 2 6" xfId="39841" xr:uid="{B5528045-1704-4749-96FF-F9ED66D7F83F}"/>
    <cellStyle name="Comma 3 4 2 5 2 7" xfId="21587" xr:uid="{150A09D9-8D91-4512-99AB-9A849D9B0A8A}"/>
    <cellStyle name="Comma 3 4 2 5 3" xfId="2603" xr:uid="{63715C92-D0C2-4DCE-B5EE-A452276EE50A}"/>
    <cellStyle name="Comma 3 4 2 5 3 2" xfId="17203" xr:uid="{FF4D4E76-72FA-4D27-9973-99F88F0A801F}"/>
    <cellStyle name="Comma 3 4 2 5 3 2 2" xfId="53711" xr:uid="{429D327A-326E-4C5F-B0DF-1D2EF08F7621}"/>
    <cellStyle name="Comma 3 4 2 5 3 2 3" xfId="35457" xr:uid="{19E2D0C9-680D-4DC6-B4A0-81D98778926C}"/>
    <cellStyle name="Comma 3 4 2 5 3 3" xfId="13553" xr:uid="{62C4E6BB-B615-428E-B31C-7EED71053CAC}"/>
    <cellStyle name="Comma 3 4 2 5 3 3 2" xfId="50061" xr:uid="{61CD2563-ED9E-4145-8121-20748FBFC1B6}"/>
    <cellStyle name="Comma 3 4 2 5 3 3 3" xfId="31807" xr:uid="{8E0A74CF-B5EE-40BC-B747-8FDFC299DA25}"/>
    <cellStyle name="Comma 3 4 2 5 3 4" xfId="9903" xr:uid="{2FEF582A-ED49-4585-88C8-28749DFF11AE}"/>
    <cellStyle name="Comma 3 4 2 5 3 4 2" xfId="46411" xr:uid="{8889EB81-75F5-465A-BB30-B355E382B7AE}"/>
    <cellStyle name="Comma 3 4 2 5 3 4 3" xfId="28157" xr:uid="{1B083391-B9C5-4367-A9E1-06F836F90F4D}"/>
    <cellStyle name="Comma 3 4 2 5 3 5" xfId="6253" xr:uid="{30519450-6546-4C41-9892-22E2D1D153E3}"/>
    <cellStyle name="Comma 3 4 2 5 3 5 2" xfId="42761" xr:uid="{4B459FE9-DEE0-4E8C-A324-86BCD8014D20}"/>
    <cellStyle name="Comma 3 4 2 5 3 5 3" xfId="24507" xr:uid="{949F321D-8508-4FDD-B8D6-017CEA825D38}"/>
    <cellStyle name="Comma 3 4 2 5 3 6" xfId="39111" xr:uid="{523B63E4-F582-4BA0-9CF9-5467A888F22B}"/>
    <cellStyle name="Comma 3 4 2 5 3 7" xfId="20857" xr:uid="{3BAC1CEB-C6B8-42A3-98FF-3A9A5774DF1E}"/>
    <cellStyle name="Comma 3 4 2 5 4" xfId="1873" xr:uid="{58617F63-52B8-4785-BB5D-3CF1C9EA72E3}"/>
    <cellStyle name="Comma 3 4 2 5 4 2" xfId="16473" xr:uid="{95113996-B690-44C6-B263-3477B4ADE721}"/>
    <cellStyle name="Comma 3 4 2 5 4 2 2" xfId="52981" xr:uid="{449E3CA8-CE3B-4BBF-8442-FF9BDB6E32C6}"/>
    <cellStyle name="Comma 3 4 2 5 4 2 3" xfId="34727" xr:uid="{869B7F61-B6CE-4F92-B0AA-5E24D5C87652}"/>
    <cellStyle name="Comma 3 4 2 5 4 3" xfId="12823" xr:uid="{97442707-4F1E-4DB8-B00E-A84119D09242}"/>
    <cellStyle name="Comma 3 4 2 5 4 3 2" xfId="49331" xr:uid="{C0910612-B24B-4C9B-9F5A-B5A0607739A4}"/>
    <cellStyle name="Comma 3 4 2 5 4 3 3" xfId="31077" xr:uid="{9F0E2EA6-2860-4BD7-A6B4-B296359AEC4A}"/>
    <cellStyle name="Comma 3 4 2 5 4 4" xfId="9173" xr:uid="{4EE44182-F8D5-434B-8F2C-948F0DFC2445}"/>
    <cellStyle name="Comma 3 4 2 5 4 4 2" xfId="45681" xr:uid="{1FB3A379-BDC1-454C-83F4-882CB8B8593A}"/>
    <cellStyle name="Comma 3 4 2 5 4 4 3" xfId="27427" xr:uid="{8075BB13-1C8D-45A0-A23F-FCE56C427685}"/>
    <cellStyle name="Comma 3 4 2 5 4 5" xfId="5523" xr:uid="{9D5AD991-307C-4C32-883E-FADF2955BAE4}"/>
    <cellStyle name="Comma 3 4 2 5 4 5 2" xfId="42031" xr:uid="{E1B5C90C-3649-477E-901D-2D338E92195B}"/>
    <cellStyle name="Comma 3 4 2 5 4 5 3" xfId="23777" xr:uid="{E476718E-FDF0-4EA1-B6AC-DE31233E28DA}"/>
    <cellStyle name="Comma 3 4 2 5 4 6" xfId="38381" xr:uid="{4C8748FC-6FA0-43DC-805A-FA3D7BDAF7F9}"/>
    <cellStyle name="Comma 3 4 2 5 4 7" xfId="20127" xr:uid="{3651F4CB-745D-4744-956B-89A9EC4D5132}"/>
    <cellStyle name="Comma 3 4 2 5 5" xfId="1143" xr:uid="{3FC6C319-3AEC-4C48-8D91-3ABDF2AAA12C}"/>
    <cellStyle name="Comma 3 4 2 5 5 2" xfId="15743" xr:uid="{F762728D-08B0-4C80-8794-583D43721D49}"/>
    <cellStyle name="Comma 3 4 2 5 5 2 2" xfId="52251" xr:uid="{FAE856AE-2CE4-42E4-8C92-40B96DB64688}"/>
    <cellStyle name="Comma 3 4 2 5 5 2 3" xfId="33997" xr:uid="{E6428383-7DCF-4640-9277-0262C8A5A9CF}"/>
    <cellStyle name="Comma 3 4 2 5 5 3" xfId="12093" xr:uid="{6458AB71-AC59-43DD-824B-D65B0CC32411}"/>
    <cellStyle name="Comma 3 4 2 5 5 3 2" xfId="48601" xr:uid="{61F9B221-DAB4-4532-B3E3-0AFAD5A39D5B}"/>
    <cellStyle name="Comma 3 4 2 5 5 3 3" xfId="30347" xr:uid="{ABF191FC-D490-492B-B57A-D9D57EBB5E4D}"/>
    <cellStyle name="Comma 3 4 2 5 5 4" xfId="8443" xr:uid="{1ACB778B-D93B-471A-97E1-87CDADD884B9}"/>
    <cellStyle name="Comma 3 4 2 5 5 4 2" xfId="44951" xr:uid="{3B8B7C72-C54A-4AFF-A48F-96CB634C6C25}"/>
    <cellStyle name="Comma 3 4 2 5 5 4 3" xfId="26697" xr:uid="{79B7728B-D21D-49F7-852C-491365036966}"/>
    <cellStyle name="Comma 3 4 2 5 5 5" xfId="4793" xr:uid="{D5A7FCD3-4E0C-4B64-9160-949029AC3E11}"/>
    <cellStyle name="Comma 3 4 2 5 5 5 2" xfId="41301" xr:uid="{A8C87FB3-0736-41BD-80FE-1E36DAC334C6}"/>
    <cellStyle name="Comma 3 4 2 5 5 5 3" xfId="23047" xr:uid="{81ECEE22-71CB-4BB8-B760-C19CF71B17D3}"/>
    <cellStyle name="Comma 3 4 2 5 5 6" xfId="37651" xr:uid="{83908D2F-B5F2-4B7B-A19A-BEA035450248}"/>
    <cellStyle name="Comma 3 4 2 5 5 7" xfId="19397" xr:uid="{EF9B535F-A75F-4062-B330-521266544666}"/>
    <cellStyle name="Comma 3 4 2 5 6" xfId="15013" xr:uid="{71385FF3-41DF-41C4-8A8F-6A93C0E3AAE0}"/>
    <cellStyle name="Comma 3 4 2 5 6 2" xfId="51521" xr:uid="{FC48DBBF-F1D3-4360-8046-197E9231B6E4}"/>
    <cellStyle name="Comma 3 4 2 5 6 3" xfId="33267" xr:uid="{AF565175-8FDB-4534-BE29-ACDD617092FE}"/>
    <cellStyle name="Comma 3 4 2 5 7" xfId="11363" xr:uid="{4DED1ECA-146B-4390-B8FE-173C761BD62B}"/>
    <cellStyle name="Comma 3 4 2 5 7 2" xfId="47871" xr:uid="{A3C3E3EE-CF3A-434F-BD3D-31EB8C0EB8B3}"/>
    <cellStyle name="Comma 3 4 2 5 7 3" xfId="29617" xr:uid="{60AD2FA0-B8AD-47CC-99D8-27EAFC0619FE}"/>
    <cellStyle name="Comma 3 4 2 5 8" xfId="7713" xr:uid="{ED863F08-C8A2-4AA9-B91E-FA8A1311C605}"/>
    <cellStyle name="Comma 3 4 2 5 8 2" xfId="44221" xr:uid="{32FDB87E-B899-4FCC-84F0-D330FBE7CF5E}"/>
    <cellStyle name="Comma 3 4 2 5 8 3" xfId="25967" xr:uid="{A8A7243F-C9E5-414A-AA8B-2AB6D58C9176}"/>
    <cellStyle name="Comma 3 4 2 5 9" xfId="4063" xr:uid="{083ECAB3-E530-45A6-9F92-ED6E1A57E6AC}"/>
    <cellStyle name="Comma 3 4 2 5 9 2" xfId="40571" xr:uid="{52460472-A58D-46D0-8AFC-2DC7362D0D2A}"/>
    <cellStyle name="Comma 3 4 2 5 9 3" xfId="22317" xr:uid="{A9748465-FB4D-48D8-9E1B-1797AE8AFC45}"/>
    <cellStyle name="Comma 3 4 2 6" xfId="309" xr:uid="{0C4AD548-1FFD-4CA9-B29E-3454589EADDD}"/>
    <cellStyle name="Comma 3 4 2 6 10" xfId="36817" xr:uid="{BE0DA4DE-5DD4-4567-808F-0BB2D213B57F}"/>
    <cellStyle name="Comma 3 4 2 6 11" xfId="18563" xr:uid="{195D8EB4-D8CB-47C6-82C3-BE3AA8F5FEBF}"/>
    <cellStyle name="Comma 3 4 2 6 2" xfId="3229" xr:uid="{45F79BA8-0DF1-4539-BD9B-A08542B62B90}"/>
    <cellStyle name="Comma 3 4 2 6 2 2" xfId="17829" xr:uid="{3E00A7ED-4728-4A9D-887A-937CC2481A57}"/>
    <cellStyle name="Comma 3 4 2 6 2 2 2" xfId="54337" xr:uid="{6E59F9E4-E24F-40B3-B85C-D3B0829F7C91}"/>
    <cellStyle name="Comma 3 4 2 6 2 2 3" xfId="36083" xr:uid="{6413F541-3590-4D8D-8264-65E509BE6224}"/>
    <cellStyle name="Comma 3 4 2 6 2 3" xfId="14179" xr:uid="{BEB91E29-A182-4FDD-AA1B-0CED6CFD3B4A}"/>
    <cellStyle name="Comma 3 4 2 6 2 3 2" xfId="50687" xr:uid="{4C4E8AB8-A0F4-4055-8706-0E567C1A42AA}"/>
    <cellStyle name="Comma 3 4 2 6 2 3 3" xfId="32433" xr:uid="{34253247-F281-48DE-B7F3-ABE3C6AB53D5}"/>
    <cellStyle name="Comma 3 4 2 6 2 4" xfId="10529" xr:uid="{1F33D94F-E3AC-4EE2-A6FF-CB0D1703275F}"/>
    <cellStyle name="Comma 3 4 2 6 2 4 2" xfId="47037" xr:uid="{DF3F73EF-C0B9-4398-ACC5-FD81E131933E}"/>
    <cellStyle name="Comma 3 4 2 6 2 4 3" xfId="28783" xr:uid="{7EABD422-37EB-4CF6-BFC5-AFC3C0586C9F}"/>
    <cellStyle name="Comma 3 4 2 6 2 5" xfId="6879" xr:uid="{F98E66E4-C6D0-4422-843C-03B3B374FAE9}"/>
    <cellStyle name="Comma 3 4 2 6 2 5 2" xfId="43387" xr:uid="{604A38E7-C081-4EAF-8A1C-B28BB3D29C3A}"/>
    <cellStyle name="Comma 3 4 2 6 2 5 3" xfId="25133" xr:uid="{74A1611A-B440-4EE9-83C0-A841ED13E90A}"/>
    <cellStyle name="Comma 3 4 2 6 2 6" xfId="39737" xr:uid="{E2A35FEE-6776-49FD-B167-62B7EC3D8D0E}"/>
    <cellStyle name="Comma 3 4 2 6 2 7" xfId="21483" xr:uid="{7722D649-8B7C-4B90-8166-864B4184DA58}"/>
    <cellStyle name="Comma 3 4 2 6 3" xfId="2499" xr:uid="{610161ED-EED3-4E9C-B2B3-C26DEB7190FF}"/>
    <cellStyle name="Comma 3 4 2 6 3 2" xfId="17099" xr:uid="{087BED5A-B737-4A07-8BC3-2B0F0D117D4A}"/>
    <cellStyle name="Comma 3 4 2 6 3 2 2" xfId="53607" xr:uid="{660D9662-17B0-4997-88BA-8D50C1CCD52C}"/>
    <cellStyle name="Comma 3 4 2 6 3 2 3" xfId="35353" xr:uid="{B0B1B102-7482-40AB-A8F9-2C9E72BF0E83}"/>
    <cellStyle name="Comma 3 4 2 6 3 3" xfId="13449" xr:uid="{3B515C3C-DB6F-4CAA-81C0-3545C60F4A4F}"/>
    <cellStyle name="Comma 3 4 2 6 3 3 2" xfId="49957" xr:uid="{F8B04D1C-3900-4D5D-B9A3-003C977F5C38}"/>
    <cellStyle name="Comma 3 4 2 6 3 3 3" xfId="31703" xr:uid="{EF9CB729-BD70-46C2-8EA2-51DFE630518E}"/>
    <cellStyle name="Comma 3 4 2 6 3 4" xfId="9799" xr:uid="{2C6E63D4-EDDE-42A1-9CB6-BFD4A204AEBA}"/>
    <cellStyle name="Comma 3 4 2 6 3 4 2" xfId="46307" xr:uid="{117DC364-C27D-44A6-9C75-CFFE268170A2}"/>
    <cellStyle name="Comma 3 4 2 6 3 4 3" xfId="28053" xr:uid="{6934C029-C55B-4C68-9DB9-37FDC3E3D9A0}"/>
    <cellStyle name="Comma 3 4 2 6 3 5" xfId="6149" xr:uid="{772071CB-4FBA-4683-9AE0-E0D301A83295}"/>
    <cellStyle name="Comma 3 4 2 6 3 5 2" xfId="42657" xr:uid="{CD5EB3C1-1F07-45A4-B529-DEE05FAE500B}"/>
    <cellStyle name="Comma 3 4 2 6 3 5 3" xfId="24403" xr:uid="{92915880-93D3-4224-B17D-4AED1B39787F}"/>
    <cellStyle name="Comma 3 4 2 6 3 6" xfId="39007" xr:uid="{A51CFFF0-8128-4272-9E08-1C1815C3B11E}"/>
    <cellStyle name="Comma 3 4 2 6 3 7" xfId="20753" xr:uid="{1EEEAAA4-2523-4A25-ACE4-4481F78EDC4A}"/>
    <cellStyle name="Comma 3 4 2 6 4" xfId="1769" xr:uid="{D9211969-94F4-4EEA-873E-5FE9ADF8D77D}"/>
    <cellStyle name="Comma 3 4 2 6 4 2" xfId="16369" xr:uid="{61085080-4E2D-4A6B-B782-8A36FB118469}"/>
    <cellStyle name="Comma 3 4 2 6 4 2 2" xfId="52877" xr:uid="{C7F0D971-9D29-43E2-B728-2843ED776DA9}"/>
    <cellStyle name="Comma 3 4 2 6 4 2 3" xfId="34623" xr:uid="{A5012766-7D82-40D4-9961-AD9AF2FEC95F}"/>
    <cellStyle name="Comma 3 4 2 6 4 3" xfId="12719" xr:uid="{D03DFFC2-8672-4538-8723-DFED867D1B2D}"/>
    <cellStyle name="Comma 3 4 2 6 4 3 2" xfId="49227" xr:uid="{0C79A710-BD9E-4079-B968-5C9866302A24}"/>
    <cellStyle name="Comma 3 4 2 6 4 3 3" xfId="30973" xr:uid="{EC28470B-EE55-4303-BA58-5D2FEB0E2CCF}"/>
    <cellStyle name="Comma 3 4 2 6 4 4" xfId="9069" xr:uid="{9DAE7A5D-7433-4AE4-93FF-77A436F1391D}"/>
    <cellStyle name="Comma 3 4 2 6 4 4 2" xfId="45577" xr:uid="{C73563D9-DDCA-4754-9E12-6633324D29BC}"/>
    <cellStyle name="Comma 3 4 2 6 4 4 3" xfId="27323" xr:uid="{945CFB28-154B-4B74-974A-EEDE7DE9F210}"/>
    <cellStyle name="Comma 3 4 2 6 4 5" xfId="5419" xr:uid="{34AC49BD-8406-4EFF-9843-02C4C9A07BC5}"/>
    <cellStyle name="Comma 3 4 2 6 4 5 2" xfId="41927" xr:uid="{A30642FD-2EDB-4EA2-AFF1-52F1C0802ED5}"/>
    <cellStyle name="Comma 3 4 2 6 4 5 3" xfId="23673" xr:uid="{F089D995-84C4-4482-97C6-C0AC48259EF9}"/>
    <cellStyle name="Comma 3 4 2 6 4 6" xfId="38277" xr:uid="{BB0D652D-60D2-4C99-AF84-44573C9A0EB1}"/>
    <cellStyle name="Comma 3 4 2 6 4 7" xfId="20023" xr:uid="{DFB8ACB9-BBE9-40D4-A9C8-A31A19295569}"/>
    <cellStyle name="Comma 3 4 2 6 5" xfId="1039" xr:uid="{01B88C35-875D-403F-83C0-C0D2058FDEDB}"/>
    <cellStyle name="Comma 3 4 2 6 5 2" xfId="15639" xr:uid="{A52AA7F8-3FF8-4FCD-B263-77A08C282C8E}"/>
    <cellStyle name="Comma 3 4 2 6 5 2 2" xfId="52147" xr:uid="{1784D175-D234-4020-A8D1-2A43824A09BC}"/>
    <cellStyle name="Comma 3 4 2 6 5 2 3" xfId="33893" xr:uid="{C3227747-572F-4A41-85F8-C314B81F1B08}"/>
    <cellStyle name="Comma 3 4 2 6 5 3" xfId="11989" xr:uid="{2092C63C-0610-4711-87E0-AE95A02E24E1}"/>
    <cellStyle name="Comma 3 4 2 6 5 3 2" xfId="48497" xr:uid="{EC5E3F55-609B-46C8-A2ED-14AB1FE5DA69}"/>
    <cellStyle name="Comma 3 4 2 6 5 3 3" xfId="30243" xr:uid="{1C71D3F7-3AD7-439D-A7D9-825CC96B87AC}"/>
    <cellStyle name="Comma 3 4 2 6 5 4" xfId="8339" xr:uid="{E8BBBDFD-DEA5-45E9-976C-A79FEE607E2C}"/>
    <cellStyle name="Comma 3 4 2 6 5 4 2" xfId="44847" xr:uid="{817DE57E-2131-4ACB-95CD-E3EE9B557BF4}"/>
    <cellStyle name="Comma 3 4 2 6 5 4 3" xfId="26593" xr:uid="{FEAEA1E3-D969-4504-AFB2-F1C08ECF49E9}"/>
    <cellStyle name="Comma 3 4 2 6 5 5" xfId="4689" xr:uid="{B3378983-5712-4897-98DA-3C5D4439B29A}"/>
    <cellStyle name="Comma 3 4 2 6 5 5 2" xfId="41197" xr:uid="{D945FABD-9DD1-4F99-8425-885D16DE34B7}"/>
    <cellStyle name="Comma 3 4 2 6 5 5 3" xfId="22943" xr:uid="{F79564D3-183E-4B58-B097-9B3B7E0FD81A}"/>
    <cellStyle name="Comma 3 4 2 6 5 6" xfId="37547" xr:uid="{A7C9DC55-B803-4A4D-AA95-4660214C5329}"/>
    <cellStyle name="Comma 3 4 2 6 5 7" xfId="19293" xr:uid="{9F3A4234-6FDA-47EF-BB94-6DD8D6808209}"/>
    <cellStyle name="Comma 3 4 2 6 6" xfId="14909" xr:uid="{A14FFFE8-E353-45F5-B23F-FCCC7468B039}"/>
    <cellStyle name="Comma 3 4 2 6 6 2" xfId="51417" xr:uid="{F12DECFB-A388-40B0-B67E-82E3BFD65EF1}"/>
    <cellStyle name="Comma 3 4 2 6 6 3" xfId="33163" xr:uid="{18035440-A6E7-419A-983F-F6075352AF59}"/>
    <cellStyle name="Comma 3 4 2 6 7" xfId="11259" xr:uid="{D74FB858-6456-431E-839C-6A7E8630C2F1}"/>
    <cellStyle name="Comma 3 4 2 6 7 2" xfId="47767" xr:uid="{8CEE58A5-AA6C-442E-BE09-E27F94828444}"/>
    <cellStyle name="Comma 3 4 2 6 7 3" xfId="29513" xr:uid="{A4881934-8FAF-43F5-83EC-6CC91748765F}"/>
    <cellStyle name="Comma 3 4 2 6 8" xfId="7609" xr:uid="{7BF2B85F-FA45-4B9E-BC1D-089064F121A0}"/>
    <cellStyle name="Comma 3 4 2 6 8 2" xfId="44117" xr:uid="{E72A4D57-5B62-470E-830C-A657187E2648}"/>
    <cellStyle name="Comma 3 4 2 6 8 3" xfId="25863" xr:uid="{895584EA-8A43-44C4-AC19-E4DA9AB32437}"/>
    <cellStyle name="Comma 3 4 2 6 9" xfId="3959" xr:uid="{EEC70E85-2096-41D5-A839-A96F06FCD350}"/>
    <cellStyle name="Comma 3 4 2 6 9 2" xfId="40467" xr:uid="{804FDA7A-D48B-4352-9A0D-9FAF822379AC}"/>
    <cellStyle name="Comma 3 4 2 6 9 3" xfId="22213" xr:uid="{D8B78E5B-7C82-4361-80E9-880416A9FD33}"/>
    <cellStyle name="Comma 3 4 2 7" xfId="205" xr:uid="{38D0C853-8082-43D0-9DAC-AA1E3856AE3B}"/>
    <cellStyle name="Comma 3 4 2 7 10" xfId="36713" xr:uid="{B86AF520-C874-4360-8043-3E0E490BE627}"/>
    <cellStyle name="Comma 3 4 2 7 11" xfId="18459" xr:uid="{8CAACFE5-DF33-44D7-8CE6-EA8882922FEB}"/>
    <cellStyle name="Comma 3 4 2 7 2" xfId="3125" xr:uid="{B6B1D5E4-F94F-4603-9E95-8F632C49503A}"/>
    <cellStyle name="Comma 3 4 2 7 2 2" xfId="17725" xr:uid="{1EFAF246-E2CE-4E8C-BCE6-DBAD8C7A6854}"/>
    <cellStyle name="Comma 3 4 2 7 2 2 2" xfId="54233" xr:uid="{226DE0E1-E3B2-4463-9145-D38C8C368985}"/>
    <cellStyle name="Comma 3 4 2 7 2 2 3" xfId="35979" xr:uid="{BD5945AE-8520-4DE3-B43F-6CD14BF55CDD}"/>
    <cellStyle name="Comma 3 4 2 7 2 3" xfId="14075" xr:uid="{2435CBAF-E787-4526-A5AE-1CCDDA9E49C3}"/>
    <cellStyle name="Comma 3 4 2 7 2 3 2" xfId="50583" xr:uid="{C4809903-7933-46AF-BD41-441778152644}"/>
    <cellStyle name="Comma 3 4 2 7 2 3 3" xfId="32329" xr:uid="{4B1B46C8-8060-4F08-9100-C8ABBA003F14}"/>
    <cellStyle name="Comma 3 4 2 7 2 4" xfId="10425" xr:uid="{906D289F-9068-44E3-9C45-B6BE00A4A77A}"/>
    <cellStyle name="Comma 3 4 2 7 2 4 2" xfId="46933" xr:uid="{2EF10CB7-E9A9-4E7D-A0DC-1EF246D29D3F}"/>
    <cellStyle name="Comma 3 4 2 7 2 4 3" xfId="28679" xr:uid="{58624620-0206-40D4-8D80-E394660B650C}"/>
    <cellStyle name="Comma 3 4 2 7 2 5" xfId="6775" xr:uid="{9C6453E0-EFE9-4648-9C4A-02EB09551A8D}"/>
    <cellStyle name="Comma 3 4 2 7 2 5 2" xfId="43283" xr:uid="{924EF7DE-2C6E-417D-9192-35A3A963AA4F}"/>
    <cellStyle name="Comma 3 4 2 7 2 5 3" xfId="25029" xr:uid="{EC689E6C-BED0-46D4-B64F-258A928DA883}"/>
    <cellStyle name="Comma 3 4 2 7 2 6" xfId="39633" xr:uid="{B070DA44-1454-4606-8DD8-3D51ADCA5FD2}"/>
    <cellStyle name="Comma 3 4 2 7 2 7" xfId="21379" xr:uid="{D8EA85D9-941E-4662-8623-EFC863ACC301}"/>
    <cellStyle name="Comma 3 4 2 7 3" xfId="2395" xr:uid="{13D3FEC6-5FE5-422F-8573-EFE16C34ECCB}"/>
    <cellStyle name="Comma 3 4 2 7 3 2" xfId="16995" xr:uid="{8CAE64B6-7EF6-4008-B471-3D05D9165660}"/>
    <cellStyle name="Comma 3 4 2 7 3 2 2" xfId="53503" xr:uid="{C63F15A7-9A76-48DC-A10D-5EBD23BF55E1}"/>
    <cellStyle name="Comma 3 4 2 7 3 2 3" xfId="35249" xr:uid="{79052F78-94F8-43EF-B634-45C062BE3D95}"/>
    <cellStyle name="Comma 3 4 2 7 3 3" xfId="13345" xr:uid="{4602DC77-4C32-4CC3-BEE9-3F2B6FE79DD6}"/>
    <cellStyle name="Comma 3 4 2 7 3 3 2" xfId="49853" xr:uid="{8CB3496F-3D6A-4464-A0C0-61D97CE201BB}"/>
    <cellStyle name="Comma 3 4 2 7 3 3 3" xfId="31599" xr:uid="{8B3D6769-CADF-4654-AF1D-143282349180}"/>
    <cellStyle name="Comma 3 4 2 7 3 4" xfId="9695" xr:uid="{A3DAAE56-E1D7-4812-9CE9-F4EBC4E17F5E}"/>
    <cellStyle name="Comma 3 4 2 7 3 4 2" xfId="46203" xr:uid="{6E5D9BBD-5C03-4EE4-B9E6-15988ED5FC1F}"/>
    <cellStyle name="Comma 3 4 2 7 3 4 3" xfId="27949" xr:uid="{0C584F82-A568-49BF-91A9-A5D47EBEA303}"/>
    <cellStyle name="Comma 3 4 2 7 3 5" xfId="6045" xr:uid="{328E20E1-3961-4F0C-B726-045B658B2657}"/>
    <cellStyle name="Comma 3 4 2 7 3 5 2" xfId="42553" xr:uid="{D74D9E95-C20F-454D-B9AE-5EC85FFFD584}"/>
    <cellStyle name="Comma 3 4 2 7 3 5 3" xfId="24299" xr:uid="{5A79105A-8106-47F3-A722-579547E89A4E}"/>
    <cellStyle name="Comma 3 4 2 7 3 6" xfId="38903" xr:uid="{94DA6723-3B22-4B29-BF5C-089502CD6D73}"/>
    <cellStyle name="Comma 3 4 2 7 3 7" xfId="20649" xr:uid="{FD80F1FC-4B88-4E12-A2C1-B7BD400F71C1}"/>
    <cellStyle name="Comma 3 4 2 7 4" xfId="1665" xr:uid="{FE49EF17-97D5-4D25-81FE-AF313D8EFC57}"/>
    <cellStyle name="Comma 3 4 2 7 4 2" xfId="16265" xr:uid="{9B1CAA15-CAAE-4D2F-AF52-2771CBE8CD57}"/>
    <cellStyle name="Comma 3 4 2 7 4 2 2" xfId="52773" xr:uid="{55487452-34CE-4F49-B1B3-2891C88C6FD6}"/>
    <cellStyle name="Comma 3 4 2 7 4 2 3" xfId="34519" xr:uid="{DDDB9DBD-D669-4465-BE7E-3BFA58B33A0B}"/>
    <cellStyle name="Comma 3 4 2 7 4 3" xfId="12615" xr:uid="{CBF50A81-B474-40DE-805A-96BBC8BD8150}"/>
    <cellStyle name="Comma 3 4 2 7 4 3 2" xfId="49123" xr:uid="{31BDAAEF-E384-4A85-BAC9-98FC92D6AA72}"/>
    <cellStyle name="Comma 3 4 2 7 4 3 3" xfId="30869" xr:uid="{398C2D58-D1D2-475E-ABBD-C3BB5B9FBD43}"/>
    <cellStyle name="Comma 3 4 2 7 4 4" xfId="8965" xr:uid="{D6CAE397-4688-4D04-85E3-5831CEC3E851}"/>
    <cellStyle name="Comma 3 4 2 7 4 4 2" xfId="45473" xr:uid="{6A80B883-FD88-4224-A835-3B2C9FD4DD52}"/>
    <cellStyle name="Comma 3 4 2 7 4 4 3" xfId="27219" xr:uid="{57F0C712-AF3C-4EE0-A3B5-C2B705A4C30E}"/>
    <cellStyle name="Comma 3 4 2 7 4 5" xfId="5315" xr:uid="{0C8AC981-8676-4B15-95A0-3755390F8830}"/>
    <cellStyle name="Comma 3 4 2 7 4 5 2" xfId="41823" xr:uid="{D0777767-4297-494D-AFE2-30F27EAD49B2}"/>
    <cellStyle name="Comma 3 4 2 7 4 5 3" xfId="23569" xr:uid="{2F4CB266-E73F-475A-9568-240F1AE12582}"/>
    <cellStyle name="Comma 3 4 2 7 4 6" xfId="38173" xr:uid="{506D1016-CD74-4FC4-9362-4F00F104DE1B}"/>
    <cellStyle name="Comma 3 4 2 7 4 7" xfId="19919" xr:uid="{627DCC76-0A9A-4017-9279-64FCE68EE31D}"/>
    <cellStyle name="Comma 3 4 2 7 5" xfId="935" xr:uid="{D7F493C3-86E1-46ED-8FE6-A73401396DF3}"/>
    <cellStyle name="Comma 3 4 2 7 5 2" xfId="15535" xr:uid="{264F9EC9-E4AA-467D-AF49-DCFE8400DAFF}"/>
    <cellStyle name="Comma 3 4 2 7 5 2 2" xfId="52043" xr:uid="{D3D9AACC-30C9-4FA7-8212-256B6B6DF8C6}"/>
    <cellStyle name="Comma 3 4 2 7 5 2 3" xfId="33789" xr:uid="{C204E441-B8A1-4CDE-AB81-159DBF0179DA}"/>
    <cellStyle name="Comma 3 4 2 7 5 3" xfId="11885" xr:uid="{2511B2C6-614A-4624-BD25-D83E550BEFC1}"/>
    <cellStyle name="Comma 3 4 2 7 5 3 2" xfId="48393" xr:uid="{97D0845F-B33F-4FB7-977F-CBE99489C1D7}"/>
    <cellStyle name="Comma 3 4 2 7 5 3 3" xfId="30139" xr:uid="{72C804F3-F667-4BCE-BA76-27FA8C58FD0E}"/>
    <cellStyle name="Comma 3 4 2 7 5 4" xfId="8235" xr:uid="{2355BEDE-6C18-4B22-A1F2-2764A3A5F0B6}"/>
    <cellStyle name="Comma 3 4 2 7 5 4 2" xfId="44743" xr:uid="{F27653D1-A68E-4FEE-9D44-9308202A6487}"/>
    <cellStyle name="Comma 3 4 2 7 5 4 3" xfId="26489" xr:uid="{6E9CE724-64A9-4923-B5D9-486D7F31087C}"/>
    <cellStyle name="Comma 3 4 2 7 5 5" xfId="4585" xr:uid="{41B211E4-891D-494B-B26E-246270D995E3}"/>
    <cellStyle name="Comma 3 4 2 7 5 5 2" xfId="41093" xr:uid="{2A6703A7-2399-4554-89AC-98BA27251906}"/>
    <cellStyle name="Comma 3 4 2 7 5 5 3" xfId="22839" xr:uid="{040FE508-DB1B-4E31-A0EB-45360067A064}"/>
    <cellStyle name="Comma 3 4 2 7 5 6" xfId="37443" xr:uid="{9346A273-97E6-450E-924F-B7EAAD860BBE}"/>
    <cellStyle name="Comma 3 4 2 7 5 7" xfId="19189" xr:uid="{6231B7C3-F57B-4F7B-ADA9-B391BF44D41B}"/>
    <cellStyle name="Comma 3 4 2 7 6" xfId="14805" xr:uid="{04A26655-FA80-4BAD-A030-D81B604F6976}"/>
    <cellStyle name="Comma 3 4 2 7 6 2" xfId="51313" xr:uid="{497CF94A-91A1-4652-B713-41D8652CEDA6}"/>
    <cellStyle name="Comma 3 4 2 7 6 3" xfId="33059" xr:uid="{E153E03F-5308-4583-9FD6-87A36A371317}"/>
    <cellStyle name="Comma 3 4 2 7 7" xfId="11155" xr:uid="{1073E603-0F2F-4729-A783-34773D92F588}"/>
    <cellStyle name="Comma 3 4 2 7 7 2" xfId="47663" xr:uid="{53D13E40-0347-4E61-B429-FE22C9F9AFDD}"/>
    <cellStyle name="Comma 3 4 2 7 7 3" xfId="29409" xr:uid="{E186F9A7-F122-4556-BE82-DBCA079AA569}"/>
    <cellStyle name="Comma 3 4 2 7 8" xfId="7505" xr:uid="{24EEACAE-8219-44B4-84CD-C22E1DA8981D}"/>
    <cellStyle name="Comma 3 4 2 7 8 2" xfId="44013" xr:uid="{D1DF8E42-555F-48B3-A852-8C05928CF27F}"/>
    <cellStyle name="Comma 3 4 2 7 8 3" xfId="25759" xr:uid="{988421A9-189E-4C21-9763-BBB49C153D44}"/>
    <cellStyle name="Comma 3 4 2 7 9" xfId="3855" xr:uid="{D51CED4F-45C4-4A80-9D89-7E349AC2A394}"/>
    <cellStyle name="Comma 3 4 2 7 9 2" xfId="40363" xr:uid="{57DAF367-E785-4268-9F9D-7DC58CBFF447}"/>
    <cellStyle name="Comma 3 4 2 7 9 3" xfId="22109" xr:uid="{241A2EF8-22F9-405A-A823-AF5B83E955C0}"/>
    <cellStyle name="Comma 3 4 2 8" xfId="3021" xr:uid="{5163B7B0-E560-4CB5-BB65-7FE20E5FFEBB}"/>
    <cellStyle name="Comma 3 4 2 8 2" xfId="17621" xr:uid="{61122EF9-23C0-40E1-ADD6-27540049C33B}"/>
    <cellStyle name="Comma 3 4 2 8 2 2" xfId="54129" xr:uid="{B8E3EF18-AEE5-4ADC-AD15-54326F94AF29}"/>
    <cellStyle name="Comma 3 4 2 8 2 3" xfId="35875" xr:uid="{744AAA5F-5A9A-4CFA-B22D-EA2BA065072F}"/>
    <cellStyle name="Comma 3 4 2 8 3" xfId="13971" xr:uid="{FD9B687A-7F88-4BED-82F6-86FE647B9803}"/>
    <cellStyle name="Comma 3 4 2 8 3 2" xfId="50479" xr:uid="{A56C4F45-7AA7-47E1-B45C-A23065001636}"/>
    <cellStyle name="Comma 3 4 2 8 3 3" xfId="32225" xr:uid="{10D051D6-1B57-4454-AE69-D727164B61D0}"/>
    <cellStyle name="Comma 3 4 2 8 4" xfId="10321" xr:uid="{04435961-E2E3-4716-89DF-A2849DB08B77}"/>
    <cellStyle name="Comma 3 4 2 8 4 2" xfId="46829" xr:uid="{424E95CC-5557-4549-9B00-52E9F52B7C7D}"/>
    <cellStyle name="Comma 3 4 2 8 4 3" xfId="28575" xr:uid="{E77069A7-4745-47F0-80D6-989F633138A2}"/>
    <cellStyle name="Comma 3 4 2 8 5" xfId="6671" xr:uid="{03969335-FC0A-4352-96A6-4D89A6C6E3CD}"/>
    <cellStyle name="Comma 3 4 2 8 5 2" xfId="43179" xr:uid="{7456E239-01E5-446C-A4B0-4F6CDC25BC37}"/>
    <cellStyle name="Comma 3 4 2 8 5 3" xfId="24925" xr:uid="{7B4139BF-573C-4D20-A158-0A159D3B2B82}"/>
    <cellStyle name="Comma 3 4 2 8 6" xfId="39529" xr:uid="{99C7970C-BDE1-47BD-BD3A-E9400AB74A9B}"/>
    <cellStyle name="Comma 3 4 2 8 7" xfId="21275" xr:uid="{7C6CA9C2-792C-468A-ABCE-9A83B3FB4CA0}"/>
    <cellStyle name="Comma 3 4 2 9" xfId="2291" xr:uid="{F573DA64-A7F4-4FC5-A4FB-E9FE5A766DC5}"/>
    <cellStyle name="Comma 3 4 2 9 2" xfId="16891" xr:uid="{9B489A03-7088-4DA8-BE1E-81AFE97E5190}"/>
    <cellStyle name="Comma 3 4 2 9 2 2" xfId="53399" xr:uid="{F9849D8E-D420-4B65-8218-75E1287C2734}"/>
    <cellStyle name="Comma 3 4 2 9 2 3" xfId="35145" xr:uid="{61FD15F7-20E6-4D2E-9968-69DFF647402F}"/>
    <cellStyle name="Comma 3 4 2 9 3" xfId="13241" xr:uid="{18E77E10-19AD-4439-8A90-51B6B985FEB6}"/>
    <cellStyle name="Comma 3 4 2 9 3 2" xfId="49749" xr:uid="{49B6B5B8-D9A0-45EA-BA28-00DBAE907DC4}"/>
    <cellStyle name="Comma 3 4 2 9 3 3" xfId="31495" xr:uid="{808334E0-17BD-4047-A80F-3DB7A540C2A1}"/>
    <cellStyle name="Comma 3 4 2 9 4" xfId="9591" xr:uid="{840FEA45-55E1-45C1-BC0D-F9B3FE497912}"/>
    <cellStyle name="Comma 3 4 2 9 4 2" xfId="46099" xr:uid="{B6FBDEBF-16A0-48C0-9615-4499DE2BD3E4}"/>
    <cellStyle name="Comma 3 4 2 9 4 3" xfId="27845" xr:uid="{79BC9D2F-EE6F-4B33-93D1-99361A61FED1}"/>
    <cellStyle name="Comma 3 4 2 9 5" xfId="5941" xr:uid="{199C90ED-932C-47A2-ABCC-F011B41AE4EA}"/>
    <cellStyle name="Comma 3 4 2 9 5 2" xfId="42449" xr:uid="{E219E3DD-F8DF-490B-989D-5B7890489159}"/>
    <cellStyle name="Comma 3 4 2 9 5 3" xfId="24195" xr:uid="{0ACC7A69-2148-41ED-AB57-B71E64C0FC0A}"/>
    <cellStyle name="Comma 3 4 2 9 6" xfId="38799" xr:uid="{F9705327-4D3B-45AD-9144-342B3ED4F585}"/>
    <cellStyle name="Comma 3 4 2 9 7" xfId="20545" xr:uid="{540307D6-E9CC-4F18-8AEE-88224E03D8A6}"/>
    <cellStyle name="Comma 3 4 3" xfId="66" xr:uid="{2FEE2C86-1E4D-46C2-B2EA-8D73B1FA254D}"/>
    <cellStyle name="Comma 3 4 3 10" xfId="1529" xr:uid="{6339A010-F9E9-4EF2-ABEB-8DC6C8E1FDCD}"/>
    <cellStyle name="Comma 3 4 3 10 2" xfId="16129" xr:uid="{DF5323DC-A726-46E1-95C1-A6B6A46F88A0}"/>
    <cellStyle name="Comma 3 4 3 10 2 2" xfId="52637" xr:uid="{2D403E21-BBC3-4F20-B74C-F44F3AE5B6FB}"/>
    <cellStyle name="Comma 3 4 3 10 2 3" xfId="34383" xr:uid="{29336F5F-D52D-4EFF-B99E-BEFFBD23B46F}"/>
    <cellStyle name="Comma 3 4 3 10 3" xfId="12479" xr:uid="{283AFECA-A280-4877-8D96-9A224E7EDF96}"/>
    <cellStyle name="Comma 3 4 3 10 3 2" xfId="48987" xr:uid="{D7E03AD8-4E8D-435F-9DDD-AEBCC0B54897}"/>
    <cellStyle name="Comma 3 4 3 10 3 3" xfId="30733" xr:uid="{6C3FE6C6-F59D-4BDA-B295-07E8B042E2A0}"/>
    <cellStyle name="Comma 3 4 3 10 4" xfId="8829" xr:uid="{8D299BDC-093A-4C49-BD24-162F9EC03A58}"/>
    <cellStyle name="Comma 3 4 3 10 4 2" xfId="45337" xr:uid="{85340784-FA6F-4E34-9933-5BD1CA5134E4}"/>
    <cellStyle name="Comma 3 4 3 10 4 3" xfId="27083" xr:uid="{B4783440-1C1B-468B-9082-27918CEC20F5}"/>
    <cellStyle name="Comma 3 4 3 10 5" xfId="5179" xr:uid="{CA291BC2-A4F6-45EC-B0A6-319F05DE0827}"/>
    <cellStyle name="Comma 3 4 3 10 5 2" xfId="41687" xr:uid="{2EE74C50-566C-485A-B729-81A1831F81AD}"/>
    <cellStyle name="Comma 3 4 3 10 5 3" xfId="23433" xr:uid="{6C992441-F401-4D8D-B947-C53A59EC8D04}"/>
    <cellStyle name="Comma 3 4 3 10 6" xfId="38037" xr:uid="{2CAA4128-E6FB-421F-9954-4DC2D8A0E2A8}"/>
    <cellStyle name="Comma 3 4 3 10 7" xfId="19783" xr:uid="{B3C04D16-2DCD-4C0F-BD8C-2967BD9F7C2F}"/>
    <cellStyle name="Comma 3 4 3 11" xfId="799" xr:uid="{3B123169-386A-4AFC-A6FE-E9BE5AC94750}"/>
    <cellStyle name="Comma 3 4 3 11 2" xfId="15399" xr:uid="{6F69CB50-046E-4F24-B0A2-A5E5A968D113}"/>
    <cellStyle name="Comma 3 4 3 11 2 2" xfId="51907" xr:uid="{DBC3FE7E-A4E7-43AC-A9E5-1FF77C886B17}"/>
    <cellStyle name="Comma 3 4 3 11 2 3" xfId="33653" xr:uid="{B6E8B90C-8F77-4899-91D9-7FBBAE63B12B}"/>
    <cellStyle name="Comma 3 4 3 11 3" xfId="11749" xr:uid="{F48EC2A9-A8DC-4E0E-ABB5-E850E0240145}"/>
    <cellStyle name="Comma 3 4 3 11 3 2" xfId="48257" xr:uid="{7CFBCDD8-885C-4F91-811A-0A37FCCE7920}"/>
    <cellStyle name="Comma 3 4 3 11 3 3" xfId="30003" xr:uid="{1D572D82-2F42-4CBC-9D35-A84F134CA02F}"/>
    <cellStyle name="Comma 3 4 3 11 4" xfId="8099" xr:uid="{DD1C00EC-600B-43F5-99DC-59D8FAF10A49}"/>
    <cellStyle name="Comma 3 4 3 11 4 2" xfId="44607" xr:uid="{FB938EBF-4178-4AF4-B37A-6E21472BDB93}"/>
    <cellStyle name="Comma 3 4 3 11 4 3" xfId="26353" xr:uid="{58F19BB6-EF5E-41ED-9C68-FE071FC926B8}"/>
    <cellStyle name="Comma 3 4 3 11 5" xfId="4449" xr:uid="{8537EB6B-A643-48CE-AD01-7EFE85A3BA01}"/>
    <cellStyle name="Comma 3 4 3 11 5 2" xfId="40957" xr:uid="{E91D18FA-66A0-4887-B407-7BEFD3E0DDD5}"/>
    <cellStyle name="Comma 3 4 3 11 5 3" xfId="22703" xr:uid="{0BF4D614-C4DF-4A79-83B3-9064BC90FF54}"/>
    <cellStyle name="Comma 3 4 3 11 6" xfId="37307" xr:uid="{C807E346-2185-41E9-B459-573B56460A63}"/>
    <cellStyle name="Comma 3 4 3 11 7" xfId="19053" xr:uid="{82344F9E-69FF-471A-B327-057896729CAD}"/>
    <cellStyle name="Comma 3 4 3 12" xfId="14669" xr:uid="{945E7574-13E6-4FBA-A44D-878A3A0574DB}"/>
    <cellStyle name="Comma 3 4 3 12 2" xfId="51177" xr:uid="{E9BCFACA-BBF3-4F96-BE6E-A4F7C34384F6}"/>
    <cellStyle name="Comma 3 4 3 12 3" xfId="32923" xr:uid="{C22DEC1D-49C9-444F-A522-435AEBBA5BB6}"/>
    <cellStyle name="Comma 3 4 3 13" xfId="11019" xr:uid="{4706AC4F-6A37-45C0-AD15-127F26B7D73F}"/>
    <cellStyle name="Comma 3 4 3 13 2" xfId="47527" xr:uid="{05E25DFF-85D2-4FE7-8BD0-F897C4C79B65}"/>
    <cellStyle name="Comma 3 4 3 13 3" xfId="29273" xr:uid="{F3865951-6668-440A-B94C-7B3B899B379E}"/>
    <cellStyle name="Comma 3 4 3 14" xfId="7369" xr:uid="{5E87DE02-521B-47F2-9526-688976A02DC8}"/>
    <cellStyle name="Comma 3 4 3 14 2" xfId="43877" xr:uid="{C2C0369E-3D6A-4DE0-9796-6559E28D8BAA}"/>
    <cellStyle name="Comma 3 4 3 14 3" xfId="25623" xr:uid="{DD29C2B1-C031-4A6A-B486-9D6F0FAF4E18}"/>
    <cellStyle name="Comma 3 4 3 15" xfId="3719" xr:uid="{07A7CF88-85E1-45EA-9CF4-3378C649D5A0}"/>
    <cellStyle name="Comma 3 4 3 15 2" xfId="40227" xr:uid="{B63C26B3-C387-4F55-90D6-BDE38CCEF6DE}"/>
    <cellStyle name="Comma 3 4 3 15 3" xfId="21973" xr:uid="{B4847A03-23EB-49C2-B752-28DF9A3AC0E0}"/>
    <cellStyle name="Comma 3 4 3 16" xfId="36577" xr:uid="{FC046C11-9A8D-468F-895F-DC6803E52144}"/>
    <cellStyle name="Comma 3 4 3 17" xfId="18323" xr:uid="{BE1DC0FA-B57A-4334-970A-F70C96DD5676}"/>
    <cellStyle name="Comma 3 4 3 2" xfId="693" xr:uid="{B9569A9B-E02F-49F9-9E88-9856D53AD038}"/>
    <cellStyle name="Comma 3 4 3 2 10" xfId="37201" xr:uid="{4D73E027-634F-497E-9707-D6EA7BE68994}"/>
    <cellStyle name="Comma 3 4 3 2 11" xfId="18947" xr:uid="{573A57C1-F5D2-45D4-9378-BFD43E74888C}"/>
    <cellStyle name="Comma 3 4 3 2 2" xfId="3613" xr:uid="{D4B58759-1977-4061-AD94-92C756E40F33}"/>
    <cellStyle name="Comma 3 4 3 2 2 2" xfId="18213" xr:uid="{EAF1A084-1972-48E1-93BB-F973393D581C}"/>
    <cellStyle name="Comma 3 4 3 2 2 2 2" xfId="54721" xr:uid="{FDC600CD-8155-4D00-87E6-F764B348B5B7}"/>
    <cellStyle name="Comma 3 4 3 2 2 2 3" xfId="36467" xr:uid="{F6DDD3FE-C872-4079-A71B-5DDD4616F5ED}"/>
    <cellStyle name="Comma 3 4 3 2 2 3" xfId="14563" xr:uid="{AA9F7D98-E57C-412E-A64C-9241D9C530E3}"/>
    <cellStyle name="Comma 3 4 3 2 2 3 2" xfId="51071" xr:uid="{829239C1-EC1F-43F5-A607-FBA135FFCD95}"/>
    <cellStyle name="Comma 3 4 3 2 2 3 3" xfId="32817" xr:uid="{EE11AC89-86D1-4DC8-9B9C-B57D5E4323E2}"/>
    <cellStyle name="Comma 3 4 3 2 2 4" xfId="10913" xr:uid="{B31B05E2-EDA0-4FFE-B13B-39E0BA6B4DCF}"/>
    <cellStyle name="Comma 3 4 3 2 2 4 2" xfId="47421" xr:uid="{55CDB39D-64FC-4F4D-B199-2534C3045ED0}"/>
    <cellStyle name="Comma 3 4 3 2 2 4 3" xfId="29167" xr:uid="{0EBE8927-E631-4100-AEB7-FF22B62FB3AC}"/>
    <cellStyle name="Comma 3 4 3 2 2 5" xfId="7263" xr:uid="{A44EC385-8582-46B6-8FB3-F8C0E9799F69}"/>
    <cellStyle name="Comma 3 4 3 2 2 5 2" xfId="43771" xr:uid="{F99C119A-9499-4B63-B7E1-3241E501BC5E}"/>
    <cellStyle name="Comma 3 4 3 2 2 5 3" xfId="25517" xr:uid="{6773A8AE-9E43-4019-8AA7-B92AD89DA01B}"/>
    <cellStyle name="Comma 3 4 3 2 2 6" xfId="40121" xr:uid="{734EA410-69F6-46CB-A08D-693ADEF895C3}"/>
    <cellStyle name="Comma 3 4 3 2 2 7" xfId="21867" xr:uid="{371D88FA-5A75-43B8-9277-B2D8104308BB}"/>
    <cellStyle name="Comma 3 4 3 2 3" xfId="2883" xr:uid="{D28DFCE0-DAB5-441E-87B4-B80F1D97FA57}"/>
    <cellStyle name="Comma 3 4 3 2 3 2" xfId="17483" xr:uid="{6EA07039-7246-4D98-9D51-3AA76EF4EFBD}"/>
    <cellStyle name="Comma 3 4 3 2 3 2 2" xfId="53991" xr:uid="{CF843644-BBA4-49FF-AD52-1A54F3B499DA}"/>
    <cellStyle name="Comma 3 4 3 2 3 2 3" xfId="35737" xr:uid="{23FC6B76-052E-46A1-AB44-B6A619806DBD}"/>
    <cellStyle name="Comma 3 4 3 2 3 3" xfId="13833" xr:uid="{5DBC58F1-2046-4461-8802-55DFAB164E13}"/>
    <cellStyle name="Comma 3 4 3 2 3 3 2" xfId="50341" xr:uid="{4BF2C0BF-571C-4069-98E1-FB2AE24969FB}"/>
    <cellStyle name="Comma 3 4 3 2 3 3 3" xfId="32087" xr:uid="{E34332C1-57FD-41D6-9F4E-5D24A27D4F3D}"/>
    <cellStyle name="Comma 3 4 3 2 3 4" xfId="10183" xr:uid="{C42EE958-68C6-49C8-89F3-E759A7CC3552}"/>
    <cellStyle name="Comma 3 4 3 2 3 4 2" xfId="46691" xr:uid="{E89E26C7-C732-47EB-AC18-98ECE41F1C58}"/>
    <cellStyle name="Comma 3 4 3 2 3 4 3" xfId="28437" xr:uid="{C9B79454-602A-44EB-9ABA-67A77F8F6C53}"/>
    <cellStyle name="Comma 3 4 3 2 3 5" xfId="6533" xr:uid="{DB06AB1D-024A-4149-8307-272B5D061CF9}"/>
    <cellStyle name="Comma 3 4 3 2 3 5 2" xfId="43041" xr:uid="{F0640F5E-7CA7-4503-8577-B40DA5994F96}"/>
    <cellStyle name="Comma 3 4 3 2 3 5 3" xfId="24787" xr:uid="{C6A14812-3D04-4ACE-8B2A-CAE29D7E702E}"/>
    <cellStyle name="Comma 3 4 3 2 3 6" xfId="39391" xr:uid="{7013A3AC-05E1-47D7-8DC7-2B756DE3EC8C}"/>
    <cellStyle name="Comma 3 4 3 2 3 7" xfId="21137" xr:uid="{EEC1B0C3-10A7-445B-A53A-FA0A6303CB2D}"/>
    <cellStyle name="Comma 3 4 3 2 4" xfId="2153" xr:uid="{E23301F9-7C4A-4C9F-B19E-C0E25A0EC924}"/>
    <cellStyle name="Comma 3 4 3 2 4 2" xfId="16753" xr:uid="{6354EAAB-E7AC-48B3-AE1E-3B439993E6B1}"/>
    <cellStyle name="Comma 3 4 3 2 4 2 2" xfId="53261" xr:uid="{FEAADCC8-69DB-4770-8455-2624FE08F7BC}"/>
    <cellStyle name="Comma 3 4 3 2 4 2 3" xfId="35007" xr:uid="{610B035C-C7DB-485C-B246-9BBE2D5316ED}"/>
    <cellStyle name="Comma 3 4 3 2 4 3" xfId="13103" xr:uid="{1A29CE33-8335-4BF8-B16D-3C2D5047954C}"/>
    <cellStyle name="Comma 3 4 3 2 4 3 2" xfId="49611" xr:uid="{38494C4F-0E9A-4936-AF7B-9D31BE6D0E4A}"/>
    <cellStyle name="Comma 3 4 3 2 4 3 3" xfId="31357" xr:uid="{051AF253-7FA6-4F82-8421-094E3F72B5CD}"/>
    <cellStyle name="Comma 3 4 3 2 4 4" xfId="9453" xr:uid="{A13237C6-762D-43BE-B5AD-3CEBA0ACD16D}"/>
    <cellStyle name="Comma 3 4 3 2 4 4 2" xfId="45961" xr:uid="{0104117D-CA33-4CE9-A170-F7478776FD9F}"/>
    <cellStyle name="Comma 3 4 3 2 4 4 3" xfId="27707" xr:uid="{9BF4621B-E405-40E6-B2D2-904C3F9D3B21}"/>
    <cellStyle name="Comma 3 4 3 2 4 5" xfId="5803" xr:uid="{C9538FBE-9E18-4DD8-94E9-0C0DA7A25437}"/>
    <cellStyle name="Comma 3 4 3 2 4 5 2" xfId="42311" xr:uid="{462F22BB-95E1-4321-8179-597792EF1E34}"/>
    <cellStyle name="Comma 3 4 3 2 4 5 3" xfId="24057" xr:uid="{FAB20F6F-3A90-4F0F-A7A4-81E2401ACE0D}"/>
    <cellStyle name="Comma 3 4 3 2 4 6" xfId="38661" xr:uid="{83D9B419-0AB1-4D9C-AC3F-B7566ACCBFF1}"/>
    <cellStyle name="Comma 3 4 3 2 4 7" xfId="20407" xr:uid="{B500246F-C629-4896-964A-8538876E7FE8}"/>
    <cellStyle name="Comma 3 4 3 2 5" xfId="1423" xr:uid="{5C66D259-3141-4B1D-8205-B3B024EF06BB}"/>
    <cellStyle name="Comma 3 4 3 2 5 2" xfId="16023" xr:uid="{F10B78FE-F994-49B6-A666-DD3D8E44A458}"/>
    <cellStyle name="Comma 3 4 3 2 5 2 2" xfId="52531" xr:uid="{6A891FEE-0B00-4E37-A7E6-E10FD00DF332}"/>
    <cellStyle name="Comma 3 4 3 2 5 2 3" xfId="34277" xr:uid="{365E9B81-85AE-4996-A053-E4CA81611924}"/>
    <cellStyle name="Comma 3 4 3 2 5 3" xfId="12373" xr:uid="{CF39AA4C-BC85-4035-8ADB-EB61AC0C36FE}"/>
    <cellStyle name="Comma 3 4 3 2 5 3 2" xfId="48881" xr:uid="{E063CB63-EF92-4DB2-B52C-4A52C71817C8}"/>
    <cellStyle name="Comma 3 4 3 2 5 3 3" xfId="30627" xr:uid="{989E6890-DCC1-4912-ADB8-A09BAAF87D23}"/>
    <cellStyle name="Comma 3 4 3 2 5 4" xfId="8723" xr:uid="{C2E78DEF-0D9A-466D-8B14-36109669A19D}"/>
    <cellStyle name="Comma 3 4 3 2 5 4 2" xfId="45231" xr:uid="{3C453CE0-438E-4EDA-B5FC-D8999A7231CB}"/>
    <cellStyle name="Comma 3 4 3 2 5 4 3" xfId="26977" xr:uid="{0F657459-4CCB-4426-877C-BEA960A552DE}"/>
    <cellStyle name="Comma 3 4 3 2 5 5" xfId="5073" xr:uid="{D990CEBC-FD17-4A05-9B0B-1585A69793BA}"/>
    <cellStyle name="Comma 3 4 3 2 5 5 2" xfId="41581" xr:uid="{BE000165-13BF-4698-BD8D-75EB5221560F}"/>
    <cellStyle name="Comma 3 4 3 2 5 5 3" xfId="23327" xr:uid="{12538557-EF62-4CBD-9BFA-0C8B4BEBDE23}"/>
    <cellStyle name="Comma 3 4 3 2 5 6" xfId="37931" xr:uid="{8DEB2D8F-F9D2-43A5-87DF-EE7D18177F44}"/>
    <cellStyle name="Comma 3 4 3 2 5 7" xfId="19677" xr:uid="{0BE705C6-4367-49BB-B215-F61DEE7D10AE}"/>
    <cellStyle name="Comma 3 4 3 2 6" xfId="15293" xr:uid="{4B16B663-2171-4F7E-8DDF-A7231D49C9AF}"/>
    <cellStyle name="Comma 3 4 3 2 6 2" xfId="51801" xr:uid="{5155C6DA-CDDA-4905-8CB5-8FB9B3CC62A6}"/>
    <cellStyle name="Comma 3 4 3 2 6 3" xfId="33547" xr:uid="{8D68176D-56BC-41FE-B493-982059D72654}"/>
    <cellStyle name="Comma 3 4 3 2 7" xfId="11643" xr:uid="{4D7F3BAD-9CF6-4FEE-9DA3-360F722C3FD4}"/>
    <cellStyle name="Comma 3 4 3 2 7 2" xfId="48151" xr:uid="{D5206CDA-38D6-4BEB-88F2-AC2BBDCB7A1D}"/>
    <cellStyle name="Comma 3 4 3 2 7 3" xfId="29897" xr:uid="{3F2C052A-5314-4863-8243-BB4D88099F5A}"/>
    <cellStyle name="Comma 3 4 3 2 8" xfId="7993" xr:uid="{34496CF4-2EC7-4685-8D82-E8EFE414B85A}"/>
    <cellStyle name="Comma 3 4 3 2 8 2" xfId="44501" xr:uid="{6263E9C8-E8DF-438A-9EDB-F68820584A20}"/>
    <cellStyle name="Comma 3 4 3 2 8 3" xfId="26247" xr:uid="{AB8082CD-9D7B-44DE-8A3D-5260EA85B5E0}"/>
    <cellStyle name="Comma 3 4 3 2 9" xfId="4343" xr:uid="{5A65174F-2CBE-4CC2-A37B-3EB710EEF1BE}"/>
    <cellStyle name="Comma 3 4 3 2 9 2" xfId="40851" xr:uid="{D11719DD-E3FA-49C7-8C65-9A6AC21731F8}"/>
    <cellStyle name="Comma 3 4 3 2 9 3" xfId="22597" xr:uid="{89BD3D20-5DF7-469A-B069-EA792F839392}"/>
    <cellStyle name="Comma 3 4 3 3" xfId="589" xr:uid="{169AEBEA-7D14-4D2D-A803-3BB73D1EF1DD}"/>
    <cellStyle name="Comma 3 4 3 3 10" xfId="37097" xr:uid="{9CB15C5D-5C5E-4F83-A6AC-605F9D66B593}"/>
    <cellStyle name="Comma 3 4 3 3 11" xfId="18843" xr:uid="{C5D3775A-52BD-4546-92EF-039B797F718C}"/>
    <cellStyle name="Comma 3 4 3 3 2" xfId="3509" xr:uid="{1F49B376-3337-4308-A0D8-E8FE6C88F99A}"/>
    <cellStyle name="Comma 3 4 3 3 2 2" xfId="18109" xr:uid="{B63C737B-A4CE-47FE-ABE5-B7B8FC9FDA32}"/>
    <cellStyle name="Comma 3 4 3 3 2 2 2" xfId="54617" xr:uid="{8F264DF8-1BBF-43BD-8EC8-57DAC3759D71}"/>
    <cellStyle name="Comma 3 4 3 3 2 2 3" xfId="36363" xr:uid="{C67CC83C-2840-4F9A-928F-DE7BD5060D8E}"/>
    <cellStyle name="Comma 3 4 3 3 2 3" xfId="14459" xr:uid="{F8689830-60F6-43B8-9AF7-0F1E16998499}"/>
    <cellStyle name="Comma 3 4 3 3 2 3 2" xfId="50967" xr:uid="{C29B7D1C-A59B-4BDC-82B1-F5723DD39070}"/>
    <cellStyle name="Comma 3 4 3 3 2 3 3" xfId="32713" xr:uid="{BBDED66B-CCC9-48CA-BBF7-8EAF8B72C451}"/>
    <cellStyle name="Comma 3 4 3 3 2 4" xfId="10809" xr:uid="{4F9162FE-AFE9-457C-9C13-50D42FCB9FAF}"/>
    <cellStyle name="Comma 3 4 3 3 2 4 2" xfId="47317" xr:uid="{CC0CC470-45F5-45E2-A7E5-66586A7B0428}"/>
    <cellStyle name="Comma 3 4 3 3 2 4 3" xfId="29063" xr:uid="{D35F4322-0966-49CB-9F58-940421F7D5B5}"/>
    <cellStyle name="Comma 3 4 3 3 2 5" xfId="7159" xr:uid="{740F4CBA-AF74-45CD-A979-72CE2DA2B3E0}"/>
    <cellStyle name="Comma 3 4 3 3 2 5 2" xfId="43667" xr:uid="{D9C8778A-615F-4541-9C38-D3D953DE2154}"/>
    <cellStyle name="Comma 3 4 3 3 2 5 3" xfId="25413" xr:uid="{DBB55251-411B-462E-B0C7-78999F40034A}"/>
    <cellStyle name="Comma 3 4 3 3 2 6" xfId="40017" xr:uid="{1A64C95B-4DB1-4F1E-A9F8-43600183C4B2}"/>
    <cellStyle name="Comma 3 4 3 3 2 7" xfId="21763" xr:uid="{35A3964F-227A-49A5-994A-4244ACBDE0B4}"/>
    <cellStyle name="Comma 3 4 3 3 3" xfId="2779" xr:uid="{CDF7B243-AF34-4531-96DB-A7CB499F767C}"/>
    <cellStyle name="Comma 3 4 3 3 3 2" xfId="17379" xr:uid="{119F466B-CAD6-4AA1-8604-3D8A3A3AAFC5}"/>
    <cellStyle name="Comma 3 4 3 3 3 2 2" xfId="53887" xr:uid="{5E8386E4-17E7-46DB-8C2B-58FC4BE2254A}"/>
    <cellStyle name="Comma 3 4 3 3 3 2 3" xfId="35633" xr:uid="{518F6C7E-A59E-4FF1-80CE-388FED7976B0}"/>
    <cellStyle name="Comma 3 4 3 3 3 3" xfId="13729" xr:uid="{011A5DD8-A334-4FC5-A585-87516B2E8F7F}"/>
    <cellStyle name="Comma 3 4 3 3 3 3 2" xfId="50237" xr:uid="{0DAF562F-42BF-4965-80EE-95DDAAF8596E}"/>
    <cellStyle name="Comma 3 4 3 3 3 3 3" xfId="31983" xr:uid="{2B83F3E5-6295-4463-A0A3-FABF1B39E5F3}"/>
    <cellStyle name="Comma 3 4 3 3 3 4" xfId="10079" xr:uid="{CB67784E-C54B-4FB5-81B5-F7239089D405}"/>
    <cellStyle name="Comma 3 4 3 3 3 4 2" xfId="46587" xr:uid="{0A5B2218-89E5-44EF-BEB8-8D5F0829C038}"/>
    <cellStyle name="Comma 3 4 3 3 3 4 3" xfId="28333" xr:uid="{A16D0732-3F44-4516-B580-EBE5CF7C895B}"/>
    <cellStyle name="Comma 3 4 3 3 3 5" xfId="6429" xr:uid="{E1E7207D-6675-496A-833E-4859688B8FA0}"/>
    <cellStyle name="Comma 3 4 3 3 3 5 2" xfId="42937" xr:uid="{B25014BE-115E-4130-9612-44AB3CEBFD19}"/>
    <cellStyle name="Comma 3 4 3 3 3 5 3" xfId="24683" xr:uid="{17657B0A-6899-4B5E-B209-5DC2FF266EF3}"/>
    <cellStyle name="Comma 3 4 3 3 3 6" xfId="39287" xr:uid="{8A3E84C9-26B5-41E7-BF4B-A77EBD332EAF}"/>
    <cellStyle name="Comma 3 4 3 3 3 7" xfId="21033" xr:uid="{AC44770F-90C4-42A1-AC25-E8BD5B300BFB}"/>
    <cellStyle name="Comma 3 4 3 3 4" xfId="2049" xr:uid="{625D55E9-529C-4E9C-8BA9-1F4DD1E2295C}"/>
    <cellStyle name="Comma 3 4 3 3 4 2" xfId="16649" xr:uid="{D432E756-0B3B-4406-B78E-85AE6DC112B5}"/>
    <cellStyle name="Comma 3 4 3 3 4 2 2" xfId="53157" xr:uid="{2BA7178E-6C44-4F4E-9F0A-EAA8A79C9F4A}"/>
    <cellStyle name="Comma 3 4 3 3 4 2 3" xfId="34903" xr:uid="{9B5FBB74-93A2-41D1-B1B8-E14117482F31}"/>
    <cellStyle name="Comma 3 4 3 3 4 3" xfId="12999" xr:uid="{99158A1F-3D0B-4C36-A4A8-90A27F209D41}"/>
    <cellStyle name="Comma 3 4 3 3 4 3 2" xfId="49507" xr:uid="{91FC49F7-BD18-489E-940E-E72D1175ADAC}"/>
    <cellStyle name="Comma 3 4 3 3 4 3 3" xfId="31253" xr:uid="{3D9B2A65-E219-46E4-942C-1D469E67A862}"/>
    <cellStyle name="Comma 3 4 3 3 4 4" xfId="9349" xr:uid="{FD166FFB-0CE4-4CDC-B95E-87059ADFF5EA}"/>
    <cellStyle name="Comma 3 4 3 3 4 4 2" xfId="45857" xr:uid="{2EFA4115-512D-469D-9B02-DB6435EC03A7}"/>
    <cellStyle name="Comma 3 4 3 3 4 4 3" xfId="27603" xr:uid="{4E2BC32E-AAEF-49CE-A808-F799142B552D}"/>
    <cellStyle name="Comma 3 4 3 3 4 5" xfId="5699" xr:uid="{71566869-BD45-4802-AC02-77BCA969A74F}"/>
    <cellStyle name="Comma 3 4 3 3 4 5 2" xfId="42207" xr:uid="{835F4B05-B741-469F-913F-2B7BC1007052}"/>
    <cellStyle name="Comma 3 4 3 3 4 5 3" xfId="23953" xr:uid="{4018E4DC-1436-4D6E-8652-35791C8ADD2F}"/>
    <cellStyle name="Comma 3 4 3 3 4 6" xfId="38557" xr:uid="{42A40989-C58F-43D1-A5ED-201AF7228AB0}"/>
    <cellStyle name="Comma 3 4 3 3 4 7" xfId="20303" xr:uid="{40B6A942-23F7-449F-A079-B019C5BD40C3}"/>
    <cellStyle name="Comma 3 4 3 3 5" xfId="1319" xr:uid="{D3BB1B97-7EB2-4E40-9D58-0C6FAE0641EF}"/>
    <cellStyle name="Comma 3 4 3 3 5 2" xfId="15919" xr:uid="{0F6B222F-3D42-46E4-BD72-C3B1F94BB66E}"/>
    <cellStyle name="Comma 3 4 3 3 5 2 2" xfId="52427" xr:uid="{9D92CAE0-10C9-4D2D-BD45-2E291586DDC6}"/>
    <cellStyle name="Comma 3 4 3 3 5 2 3" xfId="34173" xr:uid="{7CFBA65C-1A8C-4A10-974D-01BB456A1317}"/>
    <cellStyle name="Comma 3 4 3 3 5 3" xfId="12269" xr:uid="{83A777FA-AC60-4B99-976E-39FF8B84E18C}"/>
    <cellStyle name="Comma 3 4 3 3 5 3 2" xfId="48777" xr:uid="{8B3CFC3D-8BC9-4FC4-800C-9A2EA4736B57}"/>
    <cellStyle name="Comma 3 4 3 3 5 3 3" xfId="30523" xr:uid="{2A781841-6262-47E4-B078-340E421647B6}"/>
    <cellStyle name="Comma 3 4 3 3 5 4" xfId="8619" xr:uid="{2EE986BF-F188-4F8E-8364-B2CDA7360173}"/>
    <cellStyle name="Comma 3 4 3 3 5 4 2" xfId="45127" xr:uid="{625AC48F-1F89-4796-94FA-AFEF23C667C6}"/>
    <cellStyle name="Comma 3 4 3 3 5 4 3" xfId="26873" xr:uid="{A026BF0B-1D7C-41BB-B3D1-BE52646BAC57}"/>
    <cellStyle name="Comma 3 4 3 3 5 5" xfId="4969" xr:uid="{99FDFEBA-F371-4E2E-BD00-D61350684633}"/>
    <cellStyle name="Comma 3 4 3 3 5 5 2" xfId="41477" xr:uid="{9F0A5F5C-B9C4-438E-ADA9-C735399407C0}"/>
    <cellStyle name="Comma 3 4 3 3 5 5 3" xfId="23223" xr:uid="{8AB668E6-BE04-446C-A860-AC15C2E502A2}"/>
    <cellStyle name="Comma 3 4 3 3 5 6" xfId="37827" xr:uid="{71793974-554E-4E2C-A541-2EEF47C5D718}"/>
    <cellStyle name="Comma 3 4 3 3 5 7" xfId="19573" xr:uid="{D77F0678-EAC8-4ABE-A45B-FDA44AC3AA1A}"/>
    <cellStyle name="Comma 3 4 3 3 6" xfId="15189" xr:uid="{885D335E-3EC6-4636-AB87-7A7A20AD656B}"/>
    <cellStyle name="Comma 3 4 3 3 6 2" xfId="51697" xr:uid="{21C02379-CDA0-4F8C-AFBB-F7E023D39637}"/>
    <cellStyle name="Comma 3 4 3 3 6 3" xfId="33443" xr:uid="{A0DFD0CB-73ED-405D-AFAB-602D9495201F}"/>
    <cellStyle name="Comma 3 4 3 3 7" xfId="11539" xr:uid="{E10FB0DF-EC71-4F20-9096-B09FA608F092}"/>
    <cellStyle name="Comma 3 4 3 3 7 2" xfId="48047" xr:uid="{943FD1A9-C19B-4557-AA8F-E8CA4534492C}"/>
    <cellStyle name="Comma 3 4 3 3 7 3" xfId="29793" xr:uid="{9E345E32-8686-40D7-B4CF-3C516DBD418F}"/>
    <cellStyle name="Comma 3 4 3 3 8" xfId="7889" xr:uid="{6F20BB2A-56C5-4C8C-8888-3256D83D13DA}"/>
    <cellStyle name="Comma 3 4 3 3 8 2" xfId="44397" xr:uid="{E02F234E-3749-417C-ADB2-C1005C1C69C9}"/>
    <cellStyle name="Comma 3 4 3 3 8 3" xfId="26143" xr:uid="{50209B4B-10AA-409A-8270-9947CF828167}"/>
    <cellStyle name="Comma 3 4 3 3 9" xfId="4239" xr:uid="{80237B26-5D0E-4E47-A6F8-CE89B9186D1E}"/>
    <cellStyle name="Comma 3 4 3 3 9 2" xfId="40747" xr:uid="{C905E77A-4FB2-4A78-A530-453C4004B781}"/>
    <cellStyle name="Comma 3 4 3 3 9 3" xfId="22493" xr:uid="{E89456D7-B6DA-42E9-8024-3431413AA4AC}"/>
    <cellStyle name="Comma 3 4 3 4" xfId="485" xr:uid="{92DFCD46-4C0F-4AC2-AD6F-31512D35ED83}"/>
    <cellStyle name="Comma 3 4 3 4 10" xfId="36993" xr:uid="{36D0D0C1-DB92-4614-82BD-B9F4D5A86B2A}"/>
    <cellStyle name="Comma 3 4 3 4 11" xfId="18739" xr:uid="{665F46EB-FEE4-4167-B4FB-0762E71E2704}"/>
    <cellStyle name="Comma 3 4 3 4 2" xfId="3405" xr:uid="{4E844622-663B-4B8A-85B4-83DBF6B948C7}"/>
    <cellStyle name="Comma 3 4 3 4 2 2" xfId="18005" xr:uid="{A188F8A7-B36E-436C-B0AE-57648554FF82}"/>
    <cellStyle name="Comma 3 4 3 4 2 2 2" xfId="54513" xr:uid="{8D1C60C4-2017-4E5E-AC4E-4E100B3858CD}"/>
    <cellStyle name="Comma 3 4 3 4 2 2 3" xfId="36259" xr:uid="{9B944149-4BF8-4B9F-9EBD-919D59516E10}"/>
    <cellStyle name="Comma 3 4 3 4 2 3" xfId="14355" xr:uid="{A763E451-08B2-46CF-BC91-6708647BEF4F}"/>
    <cellStyle name="Comma 3 4 3 4 2 3 2" xfId="50863" xr:uid="{ABBF1EBA-64E6-4422-B964-ECC71CC0D2A2}"/>
    <cellStyle name="Comma 3 4 3 4 2 3 3" xfId="32609" xr:uid="{8B8B2F28-329F-444B-8BD5-41D4ADE88674}"/>
    <cellStyle name="Comma 3 4 3 4 2 4" xfId="10705" xr:uid="{89DDD56E-94D4-4890-B921-C044EB4C26EC}"/>
    <cellStyle name="Comma 3 4 3 4 2 4 2" xfId="47213" xr:uid="{256F8114-E169-49C9-A231-90D1FF82DAB7}"/>
    <cellStyle name="Comma 3 4 3 4 2 4 3" xfId="28959" xr:uid="{F11631FB-7493-4FA5-8A75-76CBDA490227}"/>
    <cellStyle name="Comma 3 4 3 4 2 5" xfId="7055" xr:uid="{72F33700-3FBC-4636-A588-3D04B0B4F321}"/>
    <cellStyle name="Comma 3 4 3 4 2 5 2" xfId="43563" xr:uid="{31371F26-078A-4088-B0B2-5DF2F7E47EFB}"/>
    <cellStyle name="Comma 3 4 3 4 2 5 3" xfId="25309" xr:uid="{FBD53B41-96C5-47B9-AA2C-570DC4E3041A}"/>
    <cellStyle name="Comma 3 4 3 4 2 6" xfId="39913" xr:uid="{DAD212D3-CFE2-4BEC-851A-A676B9AB0C12}"/>
    <cellStyle name="Comma 3 4 3 4 2 7" xfId="21659" xr:uid="{3C96C15A-265C-4557-8D6E-31AE25F5277A}"/>
    <cellStyle name="Comma 3 4 3 4 3" xfId="2675" xr:uid="{8A6A5586-A36F-45BA-89DD-C14BDA0658FD}"/>
    <cellStyle name="Comma 3 4 3 4 3 2" xfId="17275" xr:uid="{B0A90C3C-0901-4243-806A-7158F5356E94}"/>
    <cellStyle name="Comma 3 4 3 4 3 2 2" xfId="53783" xr:uid="{2856601B-B800-460B-80E4-48B12F06CF76}"/>
    <cellStyle name="Comma 3 4 3 4 3 2 3" xfId="35529" xr:uid="{61903986-D4D9-477F-9407-FDA7E0F57715}"/>
    <cellStyle name="Comma 3 4 3 4 3 3" xfId="13625" xr:uid="{049C600B-1A85-4780-877B-D22598E778C1}"/>
    <cellStyle name="Comma 3 4 3 4 3 3 2" xfId="50133" xr:uid="{EBDA2B00-5873-4EB9-8451-E3A32CEA6C19}"/>
    <cellStyle name="Comma 3 4 3 4 3 3 3" xfId="31879" xr:uid="{EC1998CD-6CD8-4392-AEC4-A5100D607A33}"/>
    <cellStyle name="Comma 3 4 3 4 3 4" xfId="9975" xr:uid="{DD503322-E68E-4D08-AAB2-EFD854962126}"/>
    <cellStyle name="Comma 3 4 3 4 3 4 2" xfId="46483" xr:uid="{498E6B55-FD49-4E66-BEC2-C55B5ACF017A}"/>
    <cellStyle name="Comma 3 4 3 4 3 4 3" xfId="28229" xr:uid="{B7ADEB28-8D69-4CA3-8E62-191E565F85EC}"/>
    <cellStyle name="Comma 3 4 3 4 3 5" xfId="6325" xr:uid="{38AEE62C-19DA-46A5-A028-7AD407A3B8F7}"/>
    <cellStyle name="Comma 3 4 3 4 3 5 2" xfId="42833" xr:uid="{D239672D-DE6C-4379-AD74-08984291A191}"/>
    <cellStyle name="Comma 3 4 3 4 3 5 3" xfId="24579" xr:uid="{B591E9FD-8C00-4718-B40B-65B6793A6A99}"/>
    <cellStyle name="Comma 3 4 3 4 3 6" xfId="39183" xr:uid="{2950D8EA-ADA3-4B72-9CA9-5DDB35DCC6A0}"/>
    <cellStyle name="Comma 3 4 3 4 3 7" xfId="20929" xr:uid="{6986FCB6-970C-40ED-A9DF-326BAEA2D237}"/>
    <cellStyle name="Comma 3 4 3 4 4" xfId="1945" xr:uid="{D17F0823-6157-4585-8979-B4DAB11865C9}"/>
    <cellStyle name="Comma 3 4 3 4 4 2" xfId="16545" xr:uid="{4A851BB2-689F-45B1-9A18-CEAB66BD554C}"/>
    <cellStyle name="Comma 3 4 3 4 4 2 2" xfId="53053" xr:uid="{1A4ACAD5-5F09-4FFB-8241-409E2B47715C}"/>
    <cellStyle name="Comma 3 4 3 4 4 2 3" xfId="34799" xr:uid="{AD738F67-0A6C-425A-96E6-840B8BA53877}"/>
    <cellStyle name="Comma 3 4 3 4 4 3" xfId="12895" xr:uid="{7BE847B3-9C3E-491B-A572-13EB4030E1B9}"/>
    <cellStyle name="Comma 3 4 3 4 4 3 2" xfId="49403" xr:uid="{2AA050A3-DA2E-4EE5-B934-6A26CB4B11E5}"/>
    <cellStyle name="Comma 3 4 3 4 4 3 3" xfId="31149" xr:uid="{BBD9E9D1-51EB-4B7F-B466-7F8128D8CA45}"/>
    <cellStyle name="Comma 3 4 3 4 4 4" xfId="9245" xr:uid="{C0A07F5B-A7F6-42DD-ADC9-7C9EC1787929}"/>
    <cellStyle name="Comma 3 4 3 4 4 4 2" xfId="45753" xr:uid="{AD857347-9A9C-4934-98C3-121C386FBD56}"/>
    <cellStyle name="Comma 3 4 3 4 4 4 3" xfId="27499" xr:uid="{6D2D121A-5E1F-48E0-BC76-76EFCE1B90DA}"/>
    <cellStyle name="Comma 3 4 3 4 4 5" xfId="5595" xr:uid="{0FD38F7E-9B51-44BC-A187-D1BDE0BE2432}"/>
    <cellStyle name="Comma 3 4 3 4 4 5 2" xfId="42103" xr:uid="{36F59316-788B-4772-A3FA-AFFF013E4835}"/>
    <cellStyle name="Comma 3 4 3 4 4 5 3" xfId="23849" xr:uid="{2FD95968-B2C7-4E13-B463-14C3ACA970A0}"/>
    <cellStyle name="Comma 3 4 3 4 4 6" xfId="38453" xr:uid="{7A3D9246-AE9E-4023-8000-399E74FF3BEE}"/>
    <cellStyle name="Comma 3 4 3 4 4 7" xfId="20199" xr:uid="{E3412955-A54D-4AF0-972D-D111BD3385EC}"/>
    <cellStyle name="Comma 3 4 3 4 5" xfId="1215" xr:uid="{FBF21801-B61C-438F-ABAC-3DABF0CE1237}"/>
    <cellStyle name="Comma 3 4 3 4 5 2" xfId="15815" xr:uid="{ADCF93DD-9F3B-40A0-8282-9144FCCAED7B}"/>
    <cellStyle name="Comma 3 4 3 4 5 2 2" xfId="52323" xr:uid="{F281AB95-B9D9-4DC5-8A74-76A1EDB80460}"/>
    <cellStyle name="Comma 3 4 3 4 5 2 3" xfId="34069" xr:uid="{3FFA37BB-CF62-4C9F-BCED-CD7588FD8816}"/>
    <cellStyle name="Comma 3 4 3 4 5 3" xfId="12165" xr:uid="{BCAF5045-2CCF-493D-91C3-6A698BD5D9FB}"/>
    <cellStyle name="Comma 3 4 3 4 5 3 2" xfId="48673" xr:uid="{AC040E05-8D46-4C1C-8764-C207AC719F26}"/>
    <cellStyle name="Comma 3 4 3 4 5 3 3" xfId="30419" xr:uid="{C679E078-D046-4EBE-AFE9-33F1C65FAAA3}"/>
    <cellStyle name="Comma 3 4 3 4 5 4" xfId="8515" xr:uid="{DD523B77-40E1-4A8E-81BA-6B9F42EBF97C}"/>
    <cellStyle name="Comma 3 4 3 4 5 4 2" xfId="45023" xr:uid="{36934C4F-216A-4959-BB6F-07F02CDBAE08}"/>
    <cellStyle name="Comma 3 4 3 4 5 4 3" xfId="26769" xr:uid="{B8EB5722-5890-4389-9DF8-AFFC6F045C22}"/>
    <cellStyle name="Comma 3 4 3 4 5 5" xfId="4865" xr:uid="{F6EF007F-154D-4D96-9F0F-CBF1293D05D2}"/>
    <cellStyle name="Comma 3 4 3 4 5 5 2" xfId="41373" xr:uid="{D14F3C72-0D07-489B-A756-4C0D6F3C4C41}"/>
    <cellStyle name="Comma 3 4 3 4 5 5 3" xfId="23119" xr:uid="{10E52CA8-E60A-45E3-80D8-DACD6BDAE84C}"/>
    <cellStyle name="Comma 3 4 3 4 5 6" xfId="37723" xr:uid="{60D37F81-695D-4226-91B7-A29AAECB18F1}"/>
    <cellStyle name="Comma 3 4 3 4 5 7" xfId="19469" xr:uid="{1B57049D-65B9-4D28-81E8-F2AA26EF92F1}"/>
    <cellStyle name="Comma 3 4 3 4 6" xfId="15085" xr:uid="{BF19D606-3514-483A-8915-F298841776D0}"/>
    <cellStyle name="Comma 3 4 3 4 6 2" xfId="51593" xr:uid="{77C470A8-B378-4595-AEB1-809E102BBE8D}"/>
    <cellStyle name="Comma 3 4 3 4 6 3" xfId="33339" xr:uid="{88C50B12-BA81-4657-8873-5F0B0AFD32AC}"/>
    <cellStyle name="Comma 3 4 3 4 7" xfId="11435" xr:uid="{E9EAAC9F-7A7E-4DA3-88F6-48378085B83D}"/>
    <cellStyle name="Comma 3 4 3 4 7 2" xfId="47943" xr:uid="{4972D177-7FC0-4BAD-BD59-9CD1B5E072F3}"/>
    <cellStyle name="Comma 3 4 3 4 7 3" xfId="29689" xr:uid="{7063A395-229E-4EFE-80F0-BA7A7B87D6A3}"/>
    <cellStyle name="Comma 3 4 3 4 8" xfId="7785" xr:uid="{207B331C-4164-4975-9144-E8C95FF7E9EA}"/>
    <cellStyle name="Comma 3 4 3 4 8 2" xfId="44293" xr:uid="{09DDD9D2-6D4A-45F5-B2D6-EF4142CDE479}"/>
    <cellStyle name="Comma 3 4 3 4 8 3" xfId="26039" xr:uid="{46BC252C-F3DA-4BB3-A1A1-3E052D23C561}"/>
    <cellStyle name="Comma 3 4 3 4 9" xfId="4135" xr:uid="{4F263689-6316-459D-824D-AAD0191A5683}"/>
    <cellStyle name="Comma 3 4 3 4 9 2" xfId="40643" xr:uid="{628374A9-FDC2-4965-A9CA-55C8D388CCB5}"/>
    <cellStyle name="Comma 3 4 3 4 9 3" xfId="22389" xr:uid="{2A5280BA-33F8-4F80-AD12-47431D9B1740}"/>
    <cellStyle name="Comma 3 4 3 5" xfId="381" xr:uid="{C640455B-50ED-4D12-87A0-DF13A1971BCB}"/>
    <cellStyle name="Comma 3 4 3 5 10" xfId="36889" xr:uid="{60148474-5A5A-450F-9872-F4ED80C46415}"/>
    <cellStyle name="Comma 3 4 3 5 11" xfId="18635" xr:uid="{B576E97A-E06B-428B-BDB7-5BF325D8FE0F}"/>
    <cellStyle name="Comma 3 4 3 5 2" xfId="3301" xr:uid="{C7BF75FB-5597-403C-91AD-A5C32C7C2491}"/>
    <cellStyle name="Comma 3 4 3 5 2 2" xfId="17901" xr:uid="{819C4A3E-AFF7-4176-A080-B66386DD7B57}"/>
    <cellStyle name="Comma 3 4 3 5 2 2 2" xfId="54409" xr:uid="{196D6020-3522-4B46-8712-34DF9FF1DDFC}"/>
    <cellStyle name="Comma 3 4 3 5 2 2 3" xfId="36155" xr:uid="{5A8BB622-CB7F-4468-8F9E-4D27C2B3202F}"/>
    <cellStyle name="Comma 3 4 3 5 2 3" xfId="14251" xr:uid="{45D074BF-71DD-4C50-BA43-6AF79539910F}"/>
    <cellStyle name="Comma 3 4 3 5 2 3 2" xfId="50759" xr:uid="{57D60CC4-8E6F-4617-A221-AB8FB883BE55}"/>
    <cellStyle name="Comma 3 4 3 5 2 3 3" xfId="32505" xr:uid="{F1D725D4-0AB2-4041-9E8B-AA8734C4C28D}"/>
    <cellStyle name="Comma 3 4 3 5 2 4" xfId="10601" xr:uid="{23D4F4B1-3721-4F85-AA2A-6999DE9EA683}"/>
    <cellStyle name="Comma 3 4 3 5 2 4 2" xfId="47109" xr:uid="{E7DE574B-CD81-442D-B754-C947AB9AD919}"/>
    <cellStyle name="Comma 3 4 3 5 2 4 3" xfId="28855" xr:uid="{8234C082-0DB6-4A88-8561-A27784DE41C7}"/>
    <cellStyle name="Comma 3 4 3 5 2 5" xfId="6951" xr:uid="{9A711AB6-6EC6-4D6E-978B-AFE184D40C62}"/>
    <cellStyle name="Comma 3 4 3 5 2 5 2" xfId="43459" xr:uid="{2E8EA935-AFAE-43D8-BF86-871B080CBF4F}"/>
    <cellStyle name="Comma 3 4 3 5 2 5 3" xfId="25205" xr:uid="{BCBD4548-28D0-4241-8D3B-16909DDBBC9A}"/>
    <cellStyle name="Comma 3 4 3 5 2 6" xfId="39809" xr:uid="{48B4D780-02E0-4C9F-8DFF-BCB453C001B8}"/>
    <cellStyle name="Comma 3 4 3 5 2 7" xfId="21555" xr:uid="{6BA365C7-6254-414C-84E9-40E2FFE046C5}"/>
    <cellStyle name="Comma 3 4 3 5 3" xfId="2571" xr:uid="{051DB80F-7F8D-4637-88F5-AA206DA080F2}"/>
    <cellStyle name="Comma 3 4 3 5 3 2" xfId="17171" xr:uid="{8DFA7AC4-7272-40E7-82D7-3A6430DDE649}"/>
    <cellStyle name="Comma 3 4 3 5 3 2 2" xfId="53679" xr:uid="{EFD7C9F1-8681-40E6-A801-F83DA650C26B}"/>
    <cellStyle name="Comma 3 4 3 5 3 2 3" xfId="35425" xr:uid="{9DFE82B0-9B1A-4AFF-8786-609F4DBD99EB}"/>
    <cellStyle name="Comma 3 4 3 5 3 3" xfId="13521" xr:uid="{3FF7CB7E-9F17-46DB-A6DE-6BB5553D9425}"/>
    <cellStyle name="Comma 3 4 3 5 3 3 2" xfId="50029" xr:uid="{2552C7DF-9F5F-477D-B2B9-5625CCD47D6C}"/>
    <cellStyle name="Comma 3 4 3 5 3 3 3" xfId="31775" xr:uid="{FB0D55B4-AD24-4A89-81AF-4F11455A560C}"/>
    <cellStyle name="Comma 3 4 3 5 3 4" xfId="9871" xr:uid="{72D8B5E2-7766-47EE-8B99-09E57B892555}"/>
    <cellStyle name="Comma 3 4 3 5 3 4 2" xfId="46379" xr:uid="{47D40571-513C-4DB3-94B9-A6D594BF5811}"/>
    <cellStyle name="Comma 3 4 3 5 3 4 3" xfId="28125" xr:uid="{D00CAB8D-4308-4D1B-BB48-A8BD21988C71}"/>
    <cellStyle name="Comma 3 4 3 5 3 5" xfId="6221" xr:uid="{C87E1498-BF05-43F4-9DC6-4FA22CF6F642}"/>
    <cellStyle name="Comma 3 4 3 5 3 5 2" xfId="42729" xr:uid="{773762E9-5409-4093-937F-4529EB703B87}"/>
    <cellStyle name="Comma 3 4 3 5 3 5 3" xfId="24475" xr:uid="{83360C62-0945-4389-ADC8-6343960014A6}"/>
    <cellStyle name="Comma 3 4 3 5 3 6" xfId="39079" xr:uid="{9D62F5FB-C8F7-4AA7-8514-0325825477B4}"/>
    <cellStyle name="Comma 3 4 3 5 3 7" xfId="20825" xr:uid="{CA43F1EA-BCF2-4B1B-9B7D-18181208145B}"/>
    <cellStyle name="Comma 3 4 3 5 4" xfId="1841" xr:uid="{8CA6A7F4-C81D-46DC-967D-3823A76B4172}"/>
    <cellStyle name="Comma 3 4 3 5 4 2" xfId="16441" xr:uid="{570B886E-3D9B-4F9D-A9BB-75B227C12897}"/>
    <cellStyle name="Comma 3 4 3 5 4 2 2" xfId="52949" xr:uid="{2F6E73DA-44E2-4EDA-B7BE-21AAB4C2FE5E}"/>
    <cellStyle name="Comma 3 4 3 5 4 2 3" xfId="34695" xr:uid="{5D1DA992-F6D2-4663-90D3-53BF78D9A2A4}"/>
    <cellStyle name="Comma 3 4 3 5 4 3" xfId="12791" xr:uid="{9C6AE10B-1502-4516-B372-21391BB7CE34}"/>
    <cellStyle name="Comma 3 4 3 5 4 3 2" xfId="49299" xr:uid="{C5F07DB6-893E-40BF-9E1A-7EEB91070653}"/>
    <cellStyle name="Comma 3 4 3 5 4 3 3" xfId="31045" xr:uid="{04B86D8A-9BD6-4EF1-BC94-99EF92107431}"/>
    <cellStyle name="Comma 3 4 3 5 4 4" xfId="9141" xr:uid="{764E228A-D148-441B-986F-94067FD359CC}"/>
    <cellStyle name="Comma 3 4 3 5 4 4 2" xfId="45649" xr:uid="{627DEBF5-1671-4073-AA50-B8EFD623EAFF}"/>
    <cellStyle name="Comma 3 4 3 5 4 4 3" xfId="27395" xr:uid="{C6BD5250-3D88-44DA-85B7-F884BA4A64FF}"/>
    <cellStyle name="Comma 3 4 3 5 4 5" xfId="5491" xr:uid="{4CDEC90C-9136-4299-B066-2A2AE29BAAA5}"/>
    <cellStyle name="Comma 3 4 3 5 4 5 2" xfId="41999" xr:uid="{38BA30BD-0601-4A04-9D2C-46B11CFDFA42}"/>
    <cellStyle name="Comma 3 4 3 5 4 5 3" xfId="23745" xr:uid="{4F0D9C33-7DFD-4F68-A646-7D76520183A1}"/>
    <cellStyle name="Comma 3 4 3 5 4 6" xfId="38349" xr:uid="{86260A17-80D7-4597-82FC-F21CC21269BE}"/>
    <cellStyle name="Comma 3 4 3 5 4 7" xfId="20095" xr:uid="{3E7790EB-5696-4416-8F18-084697F9FA08}"/>
    <cellStyle name="Comma 3 4 3 5 5" xfId="1111" xr:uid="{955286CC-BDAE-4DF8-A758-079EF8F0BE77}"/>
    <cellStyle name="Comma 3 4 3 5 5 2" xfId="15711" xr:uid="{483416BD-C493-40E2-866B-F53EAB05463C}"/>
    <cellStyle name="Comma 3 4 3 5 5 2 2" xfId="52219" xr:uid="{06131E6E-52F8-4CFE-BD2B-78058B1168C2}"/>
    <cellStyle name="Comma 3 4 3 5 5 2 3" xfId="33965" xr:uid="{04E7D3D1-3B82-4054-8E39-058532161829}"/>
    <cellStyle name="Comma 3 4 3 5 5 3" xfId="12061" xr:uid="{E8E0900F-CF49-41A2-87CF-23A9533E7F32}"/>
    <cellStyle name="Comma 3 4 3 5 5 3 2" xfId="48569" xr:uid="{D80CCFE2-4EED-471D-9F14-076D8F2C15CB}"/>
    <cellStyle name="Comma 3 4 3 5 5 3 3" xfId="30315" xr:uid="{9C4A046F-75D2-41A3-A937-B245729073ED}"/>
    <cellStyle name="Comma 3 4 3 5 5 4" xfId="8411" xr:uid="{38CE0487-F150-4579-A77A-44AB11F7F26A}"/>
    <cellStyle name="Comma 3 4 3 5 5 4 2" xfId="44919" xr:uid="{84079CEA-55D4-4B86-838D-5DDC4AFBAF91}"/>
    <cellStyle name="Comma 3 4 3 5 5 4 3" xfId="26665" xr:uid="{5E93256E-3B8C-4BF0-BE32-EA18407AB0A6}"/>
    <cellStyle name="Comma 3 4 3 5 5 5" xfId="4761" xr:uid="{388E9702-78F4-4C65-AECB-12D34A2ED4F0}"/>
    <cellStyle name="Comma 3 4 3 5 5 5 2" xfId="41269" xr:uid="{C40284A0-0178-4882-B973-9CE4AAD7D39E}"/>
    <cellStyle name="Comma 3 4 3 5 5 5 3" xfId="23015" xr:uid="{B42AFFFC-3F8B-41C8-8B5D-7228D5B5E3AF}"/>
    <cellStyle name="Comma 3 4 3 5 5 6" xfId="37619" xr:uid="{D29AA39B-6921-4E67-B5D4-C84ED5FA864F}"/>
    <cellStyle name="Comma 3 4 3 5 5 7" xfId="19365" xr:uid="{8429B7FB-B76B-444D-A46F-3D999685376A}"/>
    <cellStyle name="Comma 3 4 3 5 6" xfId="14981" xr:uid="{532DB80F-6C4A-42F6-8649-6E0FE6E78E76}"/>
    <cellStyle name="Comma 3 4 3 5 6 2" xfId="51489" xr:uid="{C0A2B853-FC53-4DD3-9305-FEC23E45F462}"/>
    <cellStyle name="Comma 3 4 3 5 6 3" xfId="33235" xr:uid="{D53D0F0D-8D90-4C19-AA2A-70520C3781F1}"/>
    <cellStyle name="Comma 3 4 3 5 7" xfId="11331" xr:uid="{761219F7-6333-45AD-B79D-921FDC20793B}"/>
    <cellStyle name="Comma 3 4 3 5 7 2" xfId="47839" xr:uid="{36ACF31E-8BDB-48DA-9AD7-5692B0D8613A}"/>
    <cellStyle name="Comma 3 4 3 5 7 3" xfId="29585" xr:uid="{D7F9AB1F-E446-47B2-888F-2ECF4BF6D6CF}"/>
    <cellStyle name="Comma 3 4 3 5 8" xfId="7681" xr:uid="{8F040948-A83E-449D-A83B-822220621753}"/>
    <cellStyle name="Comma 3 4 3 5 8 2" xfId="44189" xr:uid="{E1F2DC88-A689-4E68-AC1B-DE669F7B6126}"/>
    <cellStyle name="Comma 3 4 3 5 8 3" xfId="25935" xr:uid="{82AA3AC6-F4CE-4B41-95EB-438B09B53325}"/>
    <cellStyle name="Comma 3 4 3 5 9" xfId="4031" xr:uid="{284EB2A6-5B7C-4FA0-91B8-6F61570D23BC}"/>
    <cellStyle name="Comma 3 4 3 5 9 2" xfId="40539" xr:uid="{6C57772E-88F9-4F53-BE99-ABAE22D605E6}"/>
    <cellStyle name="Comma 3 4 3 5 9 3" xfId="22285" xr:uid="{8278EAA4-F449-4DCE-94E4-60EE7AC7EC13}"/>
    <cellStyle name="Comma 3 4 3 6" xfId="277" xr:uid="{D1BA9A71-89CE-48C0-9A5B-DE0A073397E1}"/>
    <cellStyle name="Comma 3 4 3 6 10" xfId="36785" xr:uid="{6B0F8ECD-D099-40A1-98FB-35C7E5FD5E08}"/>
    <cellStyle name="Comma 3 4 3 6 11" xfId="18531" xr:uid="{EEB3D04E-560F-4498-9DF8-9D93FF09A274}"/>
    <cellStyle name="Comma 3 4 3 6 2" xfId="3197" xr:uid="{67DA62CC-8453-40CF-BEB1-A0EB62D7C19F}"/>
    <cellStyle name="Comma 3 4 3 6 2 2" xfId="17797" xr:uid="{50765376-490C-4294-BC4F-FACC9CC2674E}"/>
    <cellStyle name="Comma 3 4 3 6 2 2 2" xfId="54305" xr:uid="{29004C2E-74A2-4B72-A989-B4A1DC77A748}"/>
    <cellStyle name="Comma 3 4 3 6 2 2 3" xfId="36051" xr:uid="{FF2407E4-93D5-4DFD-ADB3-C5CA53522521}"/>
    <cellStyle name="Comma 3 4 3 6 2 3" xfId="14147" xr:uid="{81389CEC-65AA-4884-A537-526E63519D54}"/>
    <cellStyle name="Comma 3 4 3 6 2 3 2" xfId="50655" xr:uid="{0D81275D-AD6D-4209-BA5C-1CCDF37DD705}"/>
    <cellStyle name="Comma 3 4 3 6 2 3 3" xfId="32401" xr:uid="{BFDEFA95-C875-4BDE-90BF-73BCA4CAF68E}"/>
    <cellStyle name="Comma 3 4 3 6 2 4" xfId="10497" xr:uid="{411FCBD8-72F9-4C07-8F46-6B3D52390D8C}"/>
    <cellStyle name="Comma 3 4 3 6 2 4 2" xfId="47005" xr:uid="{55FED1A6-40A3-4268-9571-464E0C6A90A5}"/>
    <cellStyle name="Comma 3 4 3 6 2 4 3" xfId="28751" xr:uid="{4FABF934-282E-4656-8728-E0E190F7AB05}"/>
    <cellStyle name="Comma 3 4 3 6 2 5" xfId="6847" xr:uid="{52E0D1A0-E5FA-4C90-8C4B-58828F0595EE}"/>
    <cellStyle name="Comma 3 4 3 6 2 5 2" xfId="43355" xr:uid="{2363E3C9-0E0A-4789-93B0-EC7BC5F005C3}"/>
    <cellStyle name="Comma 3 4 3 6 2 5 3" xfId="25101" xr:uid="{AB4D2CDA-247B-4EDE-AACC-598248BAEB9E}"/>
    <cellStyle name="Comma 3 4 3 6 2 6" xfId="39705" xr:uid="{140ABE66-E71E-421B-B566-208069D1FFCC}"/>
    <cellStyle name="Comma 3 4 3 6 2 7" xfId="21451" xr:uid="{173C26DD-F195-40A4-81A4-1ED98FF37D14}"/>
    <cellStyle name="Comma 3 4 3 6 3" xfId="2467" xr:uid="{744F9922-2162-4ABB-9140-F963C8A4DCF7}"/>
    <cellStyle name="Comma 3 4 3 6 3 2" xfId="17067" xr:uid="{CD06852A-A386-48C1-BE95-4CE638035936}"/>
    <cellStyle name="Comma 3 4 3 6 3 2 2" xfId="53575" xr:uid="{87C4080D-3222-4E22-9290-7BBA63526413}"/>
    <cellStyle name="Comma 3 4 3 6 3 2 3" xfId="35321" xr:uid="{10BEDCB3-C437-445E-BC47-8723D3EB3580}"/>
    <cellStyle name="Comma 3 4 3 6 3 3" xfId="13417" xr:uid="{D694099D-E41F-424D-B5F8-E9C6FEF6A09B}"/>
    <cellStyle name="Comma 3 4 3 6 3 3 2" xfId="49925" xr:uid="{2875BF96-38D3-49BB-B820-69DB56FE06A2}"/>
    <cellStyle name="Comma 3 4 3 6 3 3 3" xfId="31671" xr:uid="{A255060E-FDD0-4B72-8B0A-9949B9BE294F}"/>
    <cellStyle name="Comma 3 4 3 6 3 4" xfId="9767" xr:uid="{E432007E-8210-4F15-8C0B-B400A6397BC8}"/>
    <cellStyle name="Comma 3 4 3 6 3 4 2" xfId="46275" xr:uid="{E19A4694-653B-440D-BC7C-849AD4991450}"/>
    <cellStyle name="Comma 3 4 3 6 3 4 3" xfId="28021" xr:uid="{C8F91161-D0A5-4434-897B-CEC2FCA764AD}"/>
    <cellStyle name="Comma 3 4 3 6 3 5" xfId="6117" xr:uid="{28F32191-9BDD-41DC-B56A-EC45F2BE96B1}"/>
    <cellStyle name="Comma 3 4 3 6 3 5 2" xfId="42625" xr:uid="{2E3158E7-A5DD-4677-A9D7-CB1A6A7CECBF}"/>
    <cellStyle name="Comma 3 4 3 6 3 5 3" xfId="24371" xr:uid="{47C40AE1-AE42-46C9-92A0-51BEE64E1B3C}"/>
    <cellStyle name="Comma 3 4 3 6 3 6" xfId="38975" xr:uid="{942D60BE-C079-44C4-A539-EFCC7BB0C92C}"/>
    <cellStyle name="Comma 3 4 3 6 3 7" xfId="20721" xr:uid="{CB8BEE4E-6978-49DF-96F9-80966AAF6F44}"/>
    <cellStyle name="Comma 3 4 3 6 4" xfId="1737" xr:uid="{FADC076C-D267-4ED3-A5CB-79F10A57EE01}"/>
    <cellStyle name="Comma 3 4 3 6 4 2" xfId="16337" xr:uid="{657C4B33-7307-4362-865C-3B40D36E58CC}"/>
    <cellStyle name="Comma 3 4 3 6 4 2 2" xfId="52845" xr:uid="{C6C54C22-92D8-4757-BAEF-E9A632755D3A}"/>
    <cellStyle name="Comma 3 4 3 6 4 2 3" xfId="34591" xr:uid="{A52A166F-E9A0-419C-B8F5-A0D8D0A2D5A1}"/>
    <cellStyle name="Comma 3 4 3 6 4 3" xfId="12687" xr:uid="{AF32D95C-2395-4C11-8A76-42A54845D8C8}"/>
    <cellStyle name="Comma 3 4 3 6 4 3 2" xfId="49195" xr:uid="{5613DEB5-29BE-478E-A41C-9FD00907AAD8}"/>
    <cellStyle name="Comma 3 4 3 6 4 3 3" xfId="30941" xr:uid="{D0E7C6D5-CB90-4715-8ACD-0D91DA3B5F4C}"/>
    <cellStyle name="Comma 3 4 3 6 4 4" xfId="9037" xr:uid="{2908F93F-7BAF-4D31-A7CC-2241442E0D93}"/>
    <cellStyle name="Comma 3 4 3 6 4 4 2" xfId="45545" xr:uid="{90BBA80F-7BCE-4F9D-9871-811D86F97D29}"/>
    <cellStyle name="Comma 3 4 3 6 4 4 3" xfId="27291" xr:uid="{D37CFF53-8D27-4433-8546-D1E655B2E509}"/>
    <cellStyle name="Comma 3 4 3 6 4 5" xfId="5387" xr:uid="{13B5540B-C2C6-41D0-8E3B-7CF9F7D6C247}"/>
    <cellStyle name="Comma 3 4 3 6 4 5 2" xfId="41895" xr:uid="{A0FB4659-7FD2-4876-9C4A-38BA7E86E1E8}"/>
    <cellStyle name="Comma 3 4 3 6 4 5 3" xfId="23641" xr:uid="{3A6461DB-5CDF-410B-8701-86FE3505C305}"/>
    <cellStyle name="Comma 3 4 3 6 4 6" xfId="38245" xr:uid="{63F15F52-410A-496A-8E64-3E84B4D11234}"/>
    <cellStyle name="Comma 3 4 3 6 4 7" xfId="19991" xr:uid="{E8D03516-1EF5-4E7B-85A5-40F17E3CDF3A}"/>
    <cellStyle name="Comma 3 4 3 6 5" xfId="1007" xr:uid="{3EAD7E84-1EC8-46EF-A8BC-0607EE268DDC}"/>
    <cellStyle name="Comma 3 4 3 6 5 2" xfId="15607" xr:uid="{6BA8FA85-869C-4506-8D3D-503766CDE2B7}"/>
    <cellStyle name="Comma 3 4 3 6 5 2 2" xfId="52115" xr:uid="{4FEF404C-47CD-493E-8878-2809AE095495}"/>
    <cellStyle name="Comma 3 4 3 6 5 2 3" xfId="33861" xr:uid="{D6B2DD81-2A81-4E07-930E-BACC5FBEA09A}"/>
    <cellStyle name="Comma 3 4 3 6 5 3" xfId="11957" xr:uid="{5D7D8D88-0F05-4022-AA35-52B82B9C00C7}"/>
    <cellStyle name="Comma 3 4 3 6 5 3 2" xfId="48465" xr:uid="{05CC40FE-7478-46DC-87A0-805371A2E86B}"/>
    <cellStyle name="Comma 3 4 3 6 5 3 3" xfId="30211" xr:uid="{6E7ED6F6-E985-47B3-B24F-935E3660E118}"/>
    <cellStyle name="Comma 3 4 3 6 5 4" xfId="8307" xr:uid="{B17A332A-BD59-455B-8E3C-0FE97C3E04F8}"/>
    <cellStyle name="Comma 3 4 3 6 5 4 2" xfId="44815" xr:uid="{F43B1877-D7F9-40A8-B09E-54EC0166A910}"/>
    <cellStyle name="Comma 3 4 3 6 5 4 3" xfId="26561" xr:uid="{5FF1DF5E-D65E-453A-9812-A9C1C0C4BDA0}"/>
    <cellStyle name="Comma 3 4 3 6 5 5" xfId="4657" xr:uid="{4816E081-5295-4488-8C8B-9D4EF223B60C}"/>
    <cellStyle name="Comma 3 4 3 6 5 5 2" xfId="41165" xr:uid="{210640B6-9B30-4C88-B6B7-62368149292C}"/>
    <cellStyle name="Comma 3 4 3 6 5 5 3" xfId="22911" xr:uid="{9DA3127A-0373-4F29-9F4F-7AD04CB65600}"/>
    <cellStyle name="Comma 3 4 3 6 5 6" xfId="37515" xr:uid="{232FED0A-5134-4E0A-9E2C-AD1B706FF277}"/>
    <cellStyle name="Comma 3 4 3 6 5 7" xfId="19261" xr:uid="{60EBB715-1230-472E-8F13-E86D5D92746D}"/>
    <cellStyle name="Comma 3 4 3 6 6" xfId="14877" xr:uid="{588E05F6-CF0D-441C-A5EF-3415300D0A0A}"/>
    <cellStyle name="Comma 3 4 3 6 6 2" xfId="51385" xr:uid="{E85B4220-9EA8-47A6-8208-1AD2E2A4022E}"/>
    <cellStyle name="Comma 3 4 3 6 6 3" xfId="33131" xr:uid="{0EFFD7B2-5C8D-4008-98C9-83C086651FC4}"/>
    <cellStyle name="Comma 3 4 3 6 7" xfId="11227" xr:uid="{0AB3A6DF-5097-401A-83DF-9E6D5694FF58}"/>
    <cellStyle name="Comma 3 4 3 6 7 2" xfId="47735" xr:uid="{5D73D838-002F-43AC-8970-CB992FBB1AD5}"/>
    <cellStyle name="Comma 3 4 3 6 7 3" xfId="29481" xr:uid="{9F0ABABA-3DFC-48FC-9CDF-B85F1E0D342A}"/>
    <cellStyle name="Comma 3 4 3 6 8" xfId="7577" xr:uid="{40EF19CB-7FB5-4206-9435-B8AE89D68650}"/>
    <cellStyle name="Comma 3 4 3 6 8 2" xfId="44085" xr:uid="{097117C1-BC56-4776-A25D-802EDF2A4410}"/>
    <cellStyle name="Comma 3 4 3 6 8 3" xfId="25831" xr:uid="{2F28620A-C12A-4E90-85B4-728729DFB1F0}"/>
    <cellStyle name="Comma 3 4 3 6 9" xfId="3927" xr:uid="{04FB5AA4-109C-4466-9A2D-5B722CD0864B}"/>
    <cellStyle name="Comma 3 4 3 6 9 2" xfId="40435" xr:uid="{9B6CDCCB-7818-4D57-B723-EC21F45F761E}"/>
    <cellStyle name="Comma 3 4 3 6 9 3" xfId="22181" xr:uid="{583E8347-CA7B-46F0-BB66-574B13CD4482}"/>
    <cellStyle name="Comma 3 4 3 7" xfId="173" xr:uid="{0E1ECDAA-3DEA-4939-80E3-A1203B2E7262}"/>
    <cellStyle name="Comma 3 4 3 7 10" xfId="36681" xr:uid="{8D7ECAC0-D32E-4E7D-A708-7301CE9EFF14}"/>
    <cellStyle name="Comma 3 4 3 7 11" xfId="18427" xr:uid="{7B74B7C4-0A8A-48C6-A67E-7529E0756223}"/>
    <cellStyle name="Comma 3 4 3 7 2" xfId="3093" xr:uid="{0B535138-89AD-48F3-8977-904ED7EE5FFD}"/>
    <cellStyle name="Comma 3 4 3 7 2 2" xfId="17693" xr:uid="{F15ED860-AAF6-4A3B-8510-50C71B286C4A}"/>
    <cellStyle name="Comma 3 4 3 7 2 2 2" xfId="54201" xr:uid="{87CC3B5F-A4E4-40E1-A99A-A454FD7633FE}"/>
    <cellStyle name="Comma 3 4 3 7 2 2 3" xfId="35947" xr:uid="{7B0697E8-451D-4CD6-9C4E-57D2B9B0495A}"/>
    <cellStyle name="Comma 3 4 3 7 2 3" xfId="14043" xr:uid="{0A778C66-C3BC-4C0E-A40A-CDF212B731FD}"/>
    <cellStyle name="Comma 3 4 3 7 2 3 2" xfId="50551" xr:uid="{9E21E9D7-3AA1-45E0-AF09-E436F10DF2F2}"/>
    <cellStyle name="Comma 3 4 3 7 2 3 3" xfId="32297" xr:uid="{D40D884D-6375-4DB1-B832-DAE7869A349B}"/>
    <cellStyle name="Comma 3 4 3 7 2 4" xfId="10393" xr:uid="{54A26A69-CEC4-46AF-8BC9-8D8C881BEDF6}"/>
    <cellStyle name="Comma 3 4 3 7 2 4 2" xfId="46901" xr:uid="{371EC15D-0228-45C3-BD2D-098C49D04A21}"/>
    <cellStyle name="Comma 3 4 3 7 2 4 3" xfId="28647" xr:uid="{A8D3D4B7-AF54-4F25-B374-74D699825E44}"/>
    <cellStyle name="Comma 3 4 3 7 2 5" xfId="6743" xr:uid="{78797334-4D49-49A3-817A-3B0B72D2A6DB}"/>
    <cellStyle name="Comma 3 4 3 7 2 5 2" xfId="43251" xr:uid="{3B002714-169B-4989-89BC-72CFC21BBE57}"/>
    <cellStyle name="Comma 3 4 3 7 2 5 3" xfId="24997" xr:uid="{5AF1EBE3-92D4-4273-B0C6-72C667A35B55}"/>
    <cellStyle name="Comma 3 4 3 7 2 6" xfId="39601" xr:uid="{816DE59E-8E03-4BD5-8BB1-BAC2A36DDF8E}"/>
    <cellStyle name="Comma 3 4 3 7 2 7" xfId="21347" xr:uid="{F812341C-AC7A-4E6B-8330-B14F1F9CA617}"/>
    <cellStyle name="Comma 3 4 3 7 3" xfId="2363" xr:uid="{013E5DE0-778B-4620-88DB-3D59B18C2694}"/>
    <cellStyle name="Comma 3 4 3 7 3 2" xfId="16963" xr:uid="{9E973714-B2BF-41BD-B952-F609B6A50518}"/>
    <cellStyle name="Comma 3 4 3 7 3 2 2" xfId="53471" xr:uid="{33C17931-B122-4946-B576-E0C5BA8A3C99}"/>
    <cellStyle name="Comma 3 4 3 7 3 2 3" xfId="35217" xr:uid="{F32AA436-5CCD-4023-8E41-7007EF5BA8CB}"/>
    <cellStyle name="Comma 3 4 3 7 3 3" xfId="13313" xr:uid="{AC67083F-4AB0-4F2D-9658-338E4B59A7A7}"/>
    <cellStyle name="Comma 3 4 3 7 3 3 2" xfId="49821" xr:uid="{436A3FF0-4D1C-4277-A182-42B0A97F6943}"/>
    <cellStyle name="Comma 3 4 3 7 3 3 3" xfId="31567" xr:uid="{4F72BB11-9171-49BF-B6CD-A6B1215E6CBD}"/>
    <cellStyle name="Comma 3 4 3 7 3 4" xfId="9663" xr:uid="{8EE1B7FC-F0F7-465A-8E92-62DAD0A41BE4}"/>
    <cellStyle name="Comma 3 4 3 7 3 4 2" xfId="46171" xr:uid="{95ABCC35-7AF8-45C6-B890-D384B2766266}"/>
    <cellStyle name="Comma 3 4 3 7 3 4 3" xfId="27917" xr:uid="{EE08373E-9182-4BA8-B017-FB9E585C6329}"/>
    <cellStyle name="Comma 3 4 3 7 3 5" xfId="6013" xr:uid="{F8CCF3AE-C386-4049-8579-A2B5B12BA4CB}"/>
    <cellStyle name="Comma 3 4 3 7 3 5 2" xfId="42521" xr:uid="{7AE89AB2-4AB9-4770-8D5A-E743D43F34C7}"/>
    <cellStyle name="Comma 3 4 3 7 3 5 3" xfId="24267" xr:uid="{6200179D-54F8-472F-B7FB-0D0814D01918}"/>
    <cellStyle name="Comma 3 4 3 7 3 6" xfId="38871" xr:uid="{D1FBCB20-CE0E-4E35-8290-D50B58449503}"/>
    <cellStyle name="Comma 3 4 3 7 3 7" xfId="20617" xr:uid="{4A44DACB-4704-4FDF-B760-2CC0D50B4115}"/>
    <cellStyle name="Comma 3 4 3 7 4" xfId="1633" xr:uid="{1B3B26E4-55CA-4124-BA7F-B23E3AF71A29}"/>
    <cellStyle name="Comma 3 4 3 7 4 2" xfId="16233" xr:uid="{75B2DA74-AD26-4A24-A473-3100FC9C95F9}"/>
    <cellStyle name="Comma 3 4 3 7 4 2 2" xfId="52741" xr:uid="{E6D27BBC-C72B-4B1C-9BF3-533A397F2020}"/>
    <cellStyle name="Comma 3 4 3 7 4 2 3" xfId="34487" xr:uid="{578A6554-7986-456C-A853-0718153FA60B}"/>
    <cellStyle name="Comma 3 4 3 7 4 3" xfId="12583" xr:uid="{186F6039-7E84-4BA3-8108-A75E6AFF1335}"/>
    <cellStyle name="Comma 3 4 3 7 4 3 2" xfId="49091" xr:uid="{AED4D6AA-A490-455C-A85C-BE5E0119FE2D}"/>
    <cellStyle name="Comma 3 4 3 7 4 3 3" xfId="30837" xr:uid="{47FB5D3F-6432-4B22-9EB3-48A7DF4A4DC5}"/>
    <cellStyle name="Comma 3 4 3 7 4 4" xfId="8933" xr:uid="{C2F401EB-F644-470A-A49E-9CA674B62EC0}"/>
    <cellStyle name="Comma 3 4 3 7 4 4 2" xfId="45441" xr:uid="{605C7802-0709-41D8-B850-58E6AF11EAD4}"/>
    <cellStyle name="Comma 3 4 3 7 4 4 3" xfId="27187" xr:uid="{5B6A28AD-9293-46D5-BF6F-5B4BECC3DF4F}"/>
    <cellStyle name="Comma 3 4 3 7 4 5" xfId="5283" xr:uid="{4CBD61B4-E16C-4213-B186-ECBA6784306B}"/>
    <cellStyle name="Comma 3 4 3 7 4 5 2" xfId="41791" xr:uid="{6BB654C1-8A47-4952-9E5A-82A7508F85A3}"/>
    <cellStyle name="Comma 3 4 3 7 4 5 3" xfId="23537" xr:uid="{4CEABAC6-2FDD-44B4-9861-2731D56995F9}"/>
    <cellStyle name="Comma 3 4 3 7 4 6" xfId="38141" xr:uid="{CD0011D0-9D9C-4700-8AF3-3F94A460F086}"/>
    <cellStyle name="Comma 3 4 3 7 4 7" xfId="19887" xr:uid="{07A1B045-7B2D-4F28-B99B-5F59CF35793A}"/>
    <cellStyle name="Comma 3 4 3 7 5" xfId="903" xr:uid="{EE50F443-462E-4C28-ACB8-BDB4FFAF8447}"/>
    <cellStyle name="Comma 3 4 3 7 5 2" xfId="15503" xr:uid="{BB6C0B17-DC9D-49ED-89E5-1A48AD659DAC}"/>
    <cellStyle name="Comma 3 4 3 7 5 2 2" xfId="52011" xr:uid="{333DF6AE-D336-498A-B00E-872DD3966FE6}"/>
    <cellStyle name="Comma 3 4 3 7 5 2 3" xfId="33757" xr:uid="{FB46B8A1-9C1B-42CA-B7B6-47ED63CCD528}"/>
    <cellStyle name="Comma 3 4 3 7 5 3" xfId="11853" xr:uid="{EB622962-7F1B-4DD5-813A-AE2346798D7B}"/>
    <cellStyle name="Comma 3 4 3 7 5 3 2" xfId="48361" xr:uid="{C82544C7-B434-4AF2-A708-F1FD70652FE2}"/>
    <cellStyle name="Comma 3 4 3 7 5 3 3" xfId="30107" xr:uid="{74814A96-781F-4A23-AB47-79FB92FF0431}"/>
    <cellStyle name="Comma 3 4 3 7 5 4" xfId="8203" xr:uid="{D37F9F1D-43C0-4B41-9C0B-7447295492C9}"/>
    <cellStyle name="Comma 3 4 3 7 5 4 2" xfId="44711" xr:uid="{C1B138F9-868F-4A44-8B00-6D066211A569}"/>
    <cellStyle name="Comma 3 4 3 7 5 4 3" xfId="26457" xr:uid="{A2ECC67F-1B26-4F0A-81BB-E262A78BA9AE}"/>
    <cellStyle name="Comma 3 4 3 7 5 5" xfId="4553" xr:uid="{5916760F-CD37-415D-8FDF-6E0DC70640AB}"/>
    <cellStyle name="Comma 3 4 3 7 5 5 2" xfId="41061" xr:uid="{1FB83741-CD54-419B-A191-4FA54C71CC69}"/>
    <cellStyle name="Comma 3 4 3 7 5 5 3" xfId="22807" xr:uid="{AFB67685-8CE7-4C94-98E9-A32E2EECF0B3}"/>
    <cellStyle name="Comma 3 4 3 7 5 6" xfId="37411" xr:uid="{0A79212E-77CC-4C6C-A3E1-DC522C756CBD}"/>
    <cellStyle name="Comma 3 4 3 7 5 7" xfId="19157" xr:uid="{75951C1F-F717-4F5E-AA29-161DF1A986A3}"/>
    <cellStyle name="Comma 3 4 3 7 6" xfId="14773" xr:uid="{BBCF1F8E-59BE-4EEA-8E3A-ABE631654BE6}"/>
    <cellStyle name="Comma 3 4 3 7 6 2" xfId="51281" xr:uid="{D61735EB-A43D-405F-8C55-7A1780F973C1}"/>
    <cellStyle name="Comma 3 4 3 7 6 3" xfId="33027" xr:uid="{3A64061E-D3F2-43BE-9290-6CD7CF681178}"/>
    <cellStyle name="Comma 3 4 3 7 7" xfId="11123" xr:uid="{9925DDA9-2BA7-417D-B1D5-F51ED5A264EB}"/>
    <cellStyle name="Comma 3 4 3 7 7 2" xfId="47631" xr:uid="{8388EDCC-0793-4B5E-A48D-37D226019ADA}"/>
    <cellStyle name="Comma 3 4 3 7 7 3" xfId="29377" xr:uid="{7ECD695C-AA67-493F-86B6-FDDC97F4B64E}"/>
    <cellStyle name="Comma 3 4 3 7 8" xfId="7473" xr:uid="{4B88A975-73FA-4813-9DD3-4A95E3EAABF8}"/>
    <cellStyle name="Comma 3 4 3 7 8 2" xfId="43981" xr:uid="{47D3CCF3-1E33-43EC-870A-385950BCCBCE}"/>
    <cellStyle name="Comma 3 4 3 7 8 3" xfId="25727" xr:uid="{318FA211-1992-4B26-9C2E-CA0B994DBB3B}"/>
    <cellStyle name="Comma 3 4 3 7 9" xfId="3823" xr:uid="{59842C5D-3F34-401F-96E2-49F6DF85B3D2}"/>
    <cellStyle name="Comma 3 4 3 7 9 2" xfId="40331" xr:uid="{8DAD93D9-B525-4CCA-939C-A51D25DED4E0}"/>
    <cellStyle name="Comma 3 4 3 7 9 3" xfId="22077" xr:uid="{FD32D8F6-56FD-4DD6-8888-52152526D771}"/>
    <cellStyle name="Comma 3 4 3 8" xfId="2989" xr:uid="{654BDA4D-D100-4844-AE35-7C7D8B15C052}"/>
    <cellStyle name="Comma 3 4 3 8 2" xfId="17589" xr:uid="{06C0B752-8B04-4B73-87E1-4D5B4C8ABC54}"/>
    <cellStyle name="Comma 3 4 3 8 2 2" xfId="54097" xr:uid="{279071A4-7403-4594-B4AF-092128721F44}"/>
    <cellStyle name="Comma 3 4 3 8 2 3" xfId="35843" xr:uid="{87CC3188-3CB1-42BE-9198-15FB5F516AEE}"/>
    <cellStyle name="Comma 3 4 3 8 3" xfId="13939" xr:uid="{89B43125-83B0-4F61-BF31-6D97A518F20A}"/>
    <cellStyle name="Comma 3 4 3 8 3 2" xfId="50447" xr:uid="{8E1BADB1-868F-4024-BA4D-BE62366CDF19}"/>
    <cellStyle name="Comma 3 4 3 8 3 3" xfId="32193" xr:uid="{47318D99-D6E1-4C4E-AE5F-E7DB1C3758FF}"/>
    <cellStyle name="Comma 3 4 3 8 4" xfId="10289" xr:uid="{9CEB55A8-9A73-4C97-998D-3D275293265D}"/>
    <cellStyle name="Comma 3 4 3 8 4 2" xfId="46797" xr:uid="{EC6B8EB1-B60D-4B52-AB58-1A1E3C9A970B}"/>
    <cellStyle name="Comma 3 4 3 8 4 3" xfId="28543" xr:uid="{FE6AB887-B68F-4F74-A0F4-618CBFD7D74D}"/>
    <cellStyle name="Comma 3 4 3 8 5" xfId="6639" xr:uid="{0C1D67E9-43FD-4FC8-97FA-C84A7282DA84}"/>
    <cellStyle name="Comma 3 4 3 8 5 2" xfId="43147" xr:uid="{1F45108D-A60E-405A-B348-149EFCBCF8C7}"/>
    <cellStyle name="Comma 3 4 3 8 5 3" xfId="24893" xr:uid="{4B017A17-F703-4F41-9D03-4825528F7351}"/>
    <cellStyle name="Comma 3 4 3 8 6" xfId="39497" xr:uid="{A98489D4-A6D6-49D1-B66A-A56278AA80B4}"/>
    <cellStyle name="Comma 3 4 3 8 7" xfId="21243" xr:uid="{B490D88C-41A4-4BD4-9AAF-0E3D658627D0}"/>
    <cellStyle name="Comma 3 4 3 9" xfId="2259" xr:uid="{18CB5836-B944-4A54-8E7C-52F87BA55C9C}"/>
    <cellStyle name="Comma 3 4 3 9 2" xfId="16859" xr:uid="{40F5DDD7-E3C9-49C7-8E06-ABACE5F66269}"/>
    <cellStyle name="Comma 3 4 3 9 2 2" xfId="53367" xr:uid="{033BA6F6-15EA-42FE-9692-5C18A03D9E7A}"/>
    <cellStyle name="Comma 3 4 3 9 2 3" xfId="35113" xr:uid="{7C2416EB-9DBA-49FA-AACC-813CE6790071}"/>
    <cellStyle name="Comma 3 4 3 9 3" xfId="13209" xr:uid="{156F6C59-89EE-4366-98F2-E3BC9257A2DB}"/>
    <cellStyle name="Comma 3 4 3 9 3 2" xfId="49717" xr:uid="{12AD7ADD-E065-4C13-8422-F7834704C7B5}"/>
    <cellStyle name="Comma 3 4 3 9 3 3" xfId="31463" xr:uid="{06AA76E7-76F0-41C9-93A0-128C010F8F71}"/>
    <cellStyle name="Comma 3 4 3 9 4" xfId="9559" xr:uid="{64208329-3E11-4E83-B484-1C024D62BCAB}"/>
    <cellStyle name="Comma 3 4 3 9 4 2" xfId="46067" xr:uid="{A7128F73-4DEB-49E1-8608-D4FF940289DF}"/>
    <cellStyle name="Comma 3 4 3 9 4 3" xfId="27813" xr:uid="{D1389072-82D2-4250-B009-B4E262A8B3F0}"/>
    <cellStyle name="Comma 3 4 3 9 5" xfId="5909" xr:uid="{69740540-B7BD-46CF-BEDC-C5107A51B498}"/>
    <cellStyle name="Comma 3 4 3 9 5 2" xfId="42417" xr:uid="{11FD18E6-FCF2-4C39-8BB7-DA71DCF94CC6}"/>
    <cellStyle name="Comma 3 4 3 9 5 3" xfId="24163" xr:uid="{51355D36-7300-4A88-A7E5-AB42C7E6D43C}"/>
    <cellStyle name="Comma 3 4 3 9 6" xfId="38767" xr:uid="{88DA3BDD-D1C3-4D5E-9BC0-DB08A441FBA4}"/>
    <cellStyle name="Comma 3 4 3 9 7" xfId="20513" xr:uid="{9D81DE58-25D7-4CB4-8D12-85509F10B58F}"/>
    <cellStyle name="Comma 3 4 4" xfId="661" xr:uid="{A50F3EEE-58B4-4F6C-9A92-F83C3F185197}"/>
    <cellStyle name="Comma 3 4 4 10" xfId="37169" xr:uid="{5DDC5163-5D56-447B-B5F3-575782519D32}"/>
    <cellStyle name="Comma 3 4 4 11" xfId="18915" xr:uid="{051D1DEE-544C-42C5-8CBE-59E2AC5F85BF}"/>
    <cellStyle name="Comma 3 4 4 2" xfId="3581" xr:uid="{862590B6-108A-4E2D-A0D9-8D2BF37C8D1F}"/>
    <cellStyle name="Comma 3 4 4 2 2" xfId="18181" xr:uid="{A089C9B9-727C-4BA5-9530-FFC82421B5E3}"/>
    <cellStyle name="Comma 3 4 4 2 2 2" xfId="54689" xr:uid="{A5C99992-BBB9-414F-98F1-97154CEC93C3}"/>
    <cellStyle name="Comma 3 4 4 2 2 3" xfId="36435" xr:uid="{ED4C2B44-F7D4-4ABD-A3D1-F9B704BA297F}"/>
    <cellStyle name="Comma 3 4 4 2 3" xfId="14531" xr:uid="{57A44FAD-0A21-48BD-9017-B0FEF12A8C7D}"/>
    <cellStyle name="Comma 3 4 4 2 3 2" xfId="51039" xr:uid="{CE57AF8E-1DF2-4EC1-8FC6-0B9B695570A3}"/>
    <cellStyle name="Comma 3 4 4 2 3 3" xfId="32785" xr:uid="{87491A06-B738-432B-88B5-4AD416C6C0E0}"/>
    <cellStyle name="Comma 3 4 4 2 4" xfId="10881" xr:uid="{94DB19EB-E713-4305-AA58-BC2AE1EFA5F6}"/>
    <cellStyle name="Comma 3 4 4 2 4 2" xfId="47389" xr:uid="{50FD669D-3700-4B7C-9418-0099EADE0E0C}"/>
    <cellStyle name="Comma 3 4 4 2 4 3" xfId="29135" xr:uid="{5A836200-7745-41A0-BAE2-54E9E54D6583}"/>
    <cellStyle name="Comma 3 4 4 2 5" xfId="7231" xr:uid="{A5F863AF-B603-4462-A5D1-797C42D9B96A}"/>
    <cellStyle name="Comma 3 4 4 2 5 2" xfId="43739" xr:uid="{6D80D531-4B4D-43FF-8540-CE1EA18496A6}"/>
    <cellStyle name="Comma 3 4 4 2 5 3" xfId="25485" xr:uid="{9FCEA1EF-1A32-42F9-9248-578E75677129}"/>
    <cellStyle name="Comma 3 4 4 2 6" xfId="40089" xr:uid="{32908B81-AB15-40DE-99B5-296330C87BE5}"/>
    <cellStyle name="Comma 3 4 4 2 7" xfId="21835" xr:uid="{9289B2A9-B594-4B98-AE59-C03D5B09432F}"/>
    <cellStyle name="Comma 3 4 4 3" xfId="2851" xr:uid="{4A885340-F593-45B0-B520-2BE791A4CDC5}"/>
    <cellStyle name="Comma 3 4 4 3 2" xfId="17451" xr:uid="{4FC54FF6-493C-4313-B4B4-74FE23A31B7B}"/>
    <cellStyle name="Comma 3 4 4 3 2 2" xfId="53959" xr:uid="{A39B3995-2B5E-4778-A5C2-2FD953B1C3AD}"/>
    <cellStyle name="Comma 3 4 4 3 2 3" xfId="35705" xr:uid="{94C6E6D1-2C09-4834-80E9-B4508CD09877}"/>
    <cellStyle name="Comma 3 4 4 3 3" xfId="13801" xr:uid="{06834B2B-3866-4B04-90A5-4051456365B6}"/>
    <cellStyle name="Comma 3 4 4 3 3 2" xfId="50309" xr:uid="{AD393812-3B7B-4E37-993E-116B2CA7DC0A}"/>
    <cellStyle name="Comma 3 4 4 3 3 3" xfId="32055" xr:uid="{EC8328BD-F470-45DD-AE99-E93C8167B419}"/>
    <cellStyle name="Comma 3 4 4 3 4" xfId="10151" xr:uid="{1B62CAF3-79F6-44E2-8F7F-CC3FBF3DB573}"/>
    <cellStyle name="Comma 3 4 4 3 4 2" xfId="46659" xr:uid="{1CF1C617-4153-45F8-8835-F56DD13BC42D}"/>
    <cellStyle name="Comma 3 4 4 3 4 3" xfId="28405" xr:uid="{2768321D-692A-47C3-8CBD-CC5DE1350E7E}"/>
    <cellStyle name="Comma 3 4 4 3 5" xfId="6501" xr:uid="{0B6C56B9-663C-4E9D-AB46-D88AD22B1672}"/>
    <cellStyle name="Comma 3 4 4 3 5 2" xfId="43009" xr:uid="{8AD46462-EABA-45D2-B17E-4C30D968EF2A}"/>
    <cellStyle name="Comma 3 4 4 3 5 3" xfId="24755" xr:uid="{C3D60A8A-3EA1-4913-B612-4C32C2CF370C}"/>
    <cellStyle name="Comma 3 4 4 3 6" xfId="39359" xr:uid="{47C34CAC-36F2-490B-B55D-533006E9770B}"/>
    <cellStyle name="Comma 3 4 4 3 7" xfId="21105" xr:uid="{0D52FFAD-5D0F-4F77-86B6-082372D05C05}"/>
    <cellStyle name="Comma 3 4 4 4" xfId="2121" xr:uid="{EDDA5ACF-1626-4B0C-9A0F-72946C61C7FC}"/>
    <cellStyle name="Comma 3 4 4 4 2" xfId="16721" xr:uid="{948F03C1-4671-4418-AB6E-026E382997AF}"/>
    <cellStyle name="Comma 3 4 4 4 2 2" xfId="53229" xr:uid="{188B80CF-360E-4CEC-87E7-4FB2D646DD6E}"/>
    <cellStyle name="Comma 3 4 4 4 2 3" xfId="34975" xr:uid="{69645A66-5DBB-4F29-BBE6-2187E432BFAA}"/>
    <cellStyle name="Comma 3 4 4 4 3" xfId="13071" xr:uid="{D94AAAB3-D452-42C8-AE8B-EEFBCE8B68F5}"/>
    <cellStyle name="Comma 3 4 4 4 3 2" xfId="49579" xr:uid="{BEB1A43F-C620-4424-AD8F-B76A1049C203}"/>
    <cellStyle name="Comma 3 4 4 4 3 3" xfId="31325" xr:uid="{E793E5FB-52C1-4339-A1C1-AAA48CE9DDAC}"/>
    <cellStyle name="Comma 3 4 4 4 4" xfId="9421" xr:uid="{890EE78A-A796-497A-9EF6-C4FF9B3E7964}"/>
    <cellStyle name="Comma 3 4 4 4 4 2" xfId="45929" xr:uid="{791F703B-F391-4A9B-B5B7-71AC9196309A}"/>
    <cellStyle name="Comma 3 4 4 4 4 3" xfId="27675" xr:uid="{A95BC3FE-633D-49B6-A0E8-52798AFDA783}"/>
    <cellStyle name="Comma 3 4 4 4 5" xfId="5771" xr:uid="{9BA6F53F-EBD8-4F97-BDC7-173C5F3B3D37}"/>
    <cellStyle name="Comma 3 4 4 4 5 2" xfId="42279" xr:uid="{DACCC551-9906-4AD0-8BA9-A4A8056D6063}"/>
    <cellStyle name="Comma 3 4 4 4 5 3" xfId="24025" xr:uid="{BD6130D3-77B7-4263-8C3D-69F190569CCF}"/>
    <cellStyle name="Comma 3 4 4 4 6" xfId="38629" xr:uid="{BEC18FEA-FA88-40B3-8B1A-B86300205999}"/>
    <cellStyle name="Comma 3 4 4 4 7" xfId="20375" xr:uid="{D4DC41E1-5D01-41B4-AF2D-11ED6EA2AC1E}"/>
    <cellStyle name="Comma 3 4 4 5" xfId="1391" xr:uid="{FC3CBB4A-CC03-4CC8-9E77-7D6D68611D1E}"/>
    <cellStyle name="Comma 3 4 4 5 2" xfId="15991" xr:uid="{13AA21BE-7461-488B-AF12-12E931614988}"/>
    <cellStyle name="Comma 3 4 4 5 2 2" xfId="52499" xr:uid="{92D52A55-B767-4737-8580-DC0D096904EA}"/>
    <cellStyle name="Comma 3 4 4 5 2 3" xfId="34245" xr:uid="{FE88816A-E6E8-4350-814F-E727B29659D0}"/>
    <cellStyle name="Comma 3 4 4 5 3" xfId="12341" xr:uid="{F05D27D1-E962-4D85-8BA5-EBA7F1EAA071}"/>
    <cellStyle name="Comma 3 4 4 5 3 2" xfId="48849" xr:uid="{E6E65B5A-E48D-4DC8-9073-714CC413ABF6}"/>
    <cellStyle name="Comma 3 4 4 5 3 3" xfId="30595" xr:uid="{BCDBA362-D121-4E6D-83D5-FF95090B158E}"/>
    <cellStyle name="Comma 3 4 4 5 4" xfId="8691" xr:uid="{568916A0-2F63-47AC-9D22-337C6640E29E}"/>
    <cellStyle name="Comma 3 4 4 5 4 2" xfId="45199" xr:uid="{BF23E24C-140F-471C-8C2B-5E023903D6D2}"/>
    <cellStyle name="Comma 3 4 4 5 4 3" xfId="26945" xr:uid="{C05557D5-8F69-484A-8FEA-E9B5E28BBECF}"/>
    <cellStyle name="Comma 3 4 4 5 5" xfId="5041" xr:uid="{9E447795-8B35-4EDD-88A3-ECF617C2FF68}"/>
    <cellStyle name="Comma 3 4 4 5 5 2" xfId="41549" xr:uid="{0B5FA568-76EB-499B-8F56-62B1D3419FC3}"/>
    <cellStyle name="Comma 3 4 4 5 5 3" xfId="23295" xr:uid="{14E7C63F-614F-4FE4-B869-844D0573A6AA}"/>
    <cellStyle name="Comma 3 4 4 5 6" xfId="37899" xr:uid="{5B013359-5B46-44C2-855F-5F24CBB6BF37}"/>
    <cellStyle name="Comma 3 4 4 5 7" xfId="19645" xr:uid="{014CD0D8-0046-4BB8-9B1C-D524F8721764}"/>
    <cellStyle name="Comma 3 4 4 6" xfId="15261" xr:uid="{5D66DDDB-506D-4404-8805-5C210257A561}"/>
    <cellStyle name="Comma 3 4 4 6 2" xfId="51769" xr:uid="{DD1C6F97-B854-4081-87EA-5D82C442F8BC}"/>
    <cellStyle name="Comma 3 4 4 6 3" xfId="33515" xr:uid="{D3EDFF0B-C812-4A4D-ACA0-592C7A5050A4}"/>
    <cellStyle name="Comma 3 4 4 7" xfId="11611" xr:uid="{A637C927-A91E-4614-891D-0FD328CBEA84}"/>
    <cellStyle name="Comma 3 4 4 7 2" xfId="48119" xr:uid="{820F36F3-4148-4C2A-8D80-E663482F491B}"/>
    <cellStyle name="Comma 3 4 4 7 3" xfId="29865" xr:uid="{EF07F3EB-8E16-4F74-93DB-4C7557130110}"/>
    <cellStyle name="Comma 3 4 4 8" xfId="7961" xr:uid="{19DD3622-E13D-4275-A5B3-14132A0D5447}"/>
    <cellStyle name="Comma 3 4 4 8 2" xfId="44469" xr:uid="{775C88C2-93A7-4E3F-AC27-A67ADB0BB2BC}"/>
    <cellStyle name="Comma 3 4 4 8 3" xfId="26215" xr:uid="{3F8C8D76-F932-474A-9B0E-8CFF48D0FDFD}"/>
    <cellStyle name="Comma 3 4 4 9" xfId="4311" xr:uid="{82EBC02F-8A52-4FAA-AAB9-319F41221B19}"/>
    <cellStyle name="Comma 3 4 4 9 2" xfId="40819" xr:uid="{30A1D44B-FFF5-46BA-BE66-D5B36D69B84B}"/>
    <cellStyle name="Comma 3 4 4 9 3" xfId="22565" xr:uid="{596EDF75-A122-4AC2-8238-484B0D7FF378}"/>
    <cellStyle name="Comma 3 4 5" xfId="557" xr:uid="{4E2FE085-2593-4FCC-A61C-DD08C9E8ECF6}"/>
    <cellStyle name="Comma 3 4 5 10" xfId="37065" xr:uid="{992A2D9A-7E60-46DF-A72E-FD8006A6555B}"/>
    <cellStyle name="Comma 3 4 5 11" xfId="18811" xr:uid="{1B46CEEE-A340-4001-B032-9DB072D1315A}"/>
    <cellStyle name="Comma 3 4 5 2" xfId="3477" xr:uid="{AF6160A9-EEF2-4E14-9272-F833AAA32809}"/>
    <cellStyle name="Comma 3 4 5 2 2" xfId="18077" xr:uid="{224EB091-A705-419F-8132-B59FE80C3370}"/>
    <cellStyle name="Comma 3 4 5 2 2 2" xfId="54585" xr:uid="{776B82CE-C7FB-4DF0-82F4-71752F5F5A8D}"/>
    <cellStyle name="Comma 3 4 5 2 2 3" xfId="36331" xr:uid="{A3A2B48E-FCDB-4E07-AFAF-8DE5CC2F2D1C}"/>
    <cellStyle name="Comma 3 4 5 2 3" xfId="14427" xr:uid="{3142141A-26FD-4CA6-A090-6CC1DB7707DE}"/>
    <cellStyle name="Comma 3 4 5 2 3 2" xfId="50935" xr:uid="{10BB65C9-628F-4B29-BC84-17C5F930A637}"/>
    <cellStyle name="Comma 3 4 5 2 3 3" xfId="32681" xr:uid="{88C17968-4C05-45EF-8B3D-D7DA743C73AC}"/>
    <cellStyle name="Comma 3 4 5 2 4" xfId="10777" xr:uid="{D43F3DAD-32F5-4137-B181-8F00CA544038}"/>
    <cellStyle name="Comma 3 4 5 2 4 2" xfId="47285" xr:uid="{60AF9198-ACE4-4935-90F0-FC700EEB310A}"/>
    <cellStyle name="Comma 3 4 5 2 4 3" xfId="29031" xr:uid="{595263B1-3EB6-4ECA-9DFE-785E1BBBF974}"/>
    <cellStyle name="Comma 3 4 5 2 5" xfId="7127" xr:uid="{6BFE62AE-AD9B-44BC-B773-787753EE565A}"/>
    <cellStyle name="Comma 3 4 5 2 5 2" xfId="43635" xr:uid="{5E09D118-959B-4548-92C9-0741D1E37335}"/>
    <cellStyle name="Comma 3 4 5 2 5 3" xfId="25381" xr:uid="{D38D27DD-0393-45CE-B8AE-653623180713}"/>
    <cellStyle name="Comma 3 4 5 2 6" xfId="39985" xr:uid="{87A6FDAB-7CC5-4F9C-A19B-8D61A63F4AF6}"/>
    <cellStyle name="Comma 3 4 5 2 7" xfId="21731" xr:uid="{37D9CE4C-34E2-4F38-A8E4-CB2D775B8A9F}"/>
    <cellStyle name="Comma 3 4 5 3" xfId="2747" xr:uid="{794ADD10-A2FF-424E-B755-945FC44E19A8}"/>
    <cellStyle name="Comma 3 4 5 3 2" xfId="17347" xr:uid="{56B35F14-6ABA-43DB-A213-50DCA85D4093}"/>
    <cellStyle name="Comma 3 4 5 3 2 2" xfId="53855" xr:uid="{E9DB933A-D277-4135-921D-B99368BF9120}"/>
    <cellStyle name="Comma 3 4 5 3 2 3" xfId="35601" xr:uid="{EE54E1D8-328C-4C00-9492-732EC7F41670}"/>
    <cellStyle name="Comma 3 4 5 3 3" xfId="13697" xr:uid="{16319C11-472C-4CCE-8442-F72FB23DD5FB}"/>
    <cellStyle name="Comma 3 4 5 3 3 2" xfId="50205" xr:uid="{FFC9A2D6-0258-4D85-956F-055E5353BB75}"/>
    <cellStyle name="Comma 3 4 5 3 3 3" xfId="31951" xr:uid="{92C5EAA7-ED6D-4A7F-9D3D-A441B6B0F733}"/>
    <cellStyle name="Comma 3 4 5 3 4" xfId="10047" xr:uid="{B0DD65A4-7187-4ABE-8190-A8818B0A5836}"/>
    <cellStyle name="Comma 3 4 5 3 4 2" xfId="46555" xr:uid="{0B719A66-DCB8-4D90-A0C1-1E4C56BFC181}"/>
    <cellStyle name="Comma 3 4 5 3 4 3" xfId="28301" xr:uid="{32B4A735-1A92-4E3F-94D4-CDF3C6EFA200}"/>
    <cellStyle name="Comma 3 4 5 3 5" xfId="6397" xr:uid="{0F361F9D-8A05-4D7F-9087-00433CE2F29B}"/>
    <cellStyle name="Comma 3 4 5 3 5 2" xfId="42905" xr:uid="{D4B30291-CC6A-4F61-A423-FF99D1AF727F}"/>
    <cellStyle name="Comma 3 4 5 3 5 3" xfId="24651" xr:uid="{FAEBBDD6-671F-44A6-A50C-105C6920DA81}"/>
    <cellStyle name="Comma 3 4 5 3 6" xfId="39255" xr:uid="{96AEF9F9-334F-4430-B438-4A82F401CC3A}"/>
    <cellStyle name="Comma 3 4 5 3 7" xfId="21001" xr:uid="{3449B692-F952-409B-B57A-A99B531B667F}"/>
    <cellStyle name="Comma 3 4 5 4" xfId="2017" xr:uid="{7E312815-4735-401D-90B9-C204AE10A994}"/>
    <cellStyle name="Comma 3 4 5 4 2" xfId="16617" xr:uid="{8FFF4922-68C9-4B1E-95D0-2C84A7FD2EB2}"/>
    <cellStyle name="Comma 3 4 5 4 2 2" xfId="53125" xr:uid="{1CA70C93-3F65-4B79-A256-C80AF98EB6D0}"/>
    <cellStyle name="Comma 3 4 5 4 2 3" xfId="34871" xr:uid="{C8458DB3-BCCA-4FD9-92CE-970048CF6E3D}"/>
    <cellStyle name="Comma 3 4 5 4 3" xfId="12967" xr:uid="{682DD35B-D69F-49A4-9F9B-B588A1DD8ABC}"/>
    <cellStyle name="Comma 3 4 5 4 3 2" xfId="49475" xr:uid="{E470D748-C9EF-4CA9-815D-612F10770416}"/>
    <cellStyle name="Comma 3 4 5 4 3 3" xfId="31221" xr:uid="{5CC0E5B2-4BC0-410E-8530-9F48D04B38D4}"/>
    <cellStyle name="Comma 3 4 5 4 4" xfId="9317" xr:uid="{579661EE-519D-4367-B41E-74FFCEE19069}"/>
    <cellStyle name="Comma 3 4 5 4 4 2" xfId="45825" xr:uid="{1853321A-9981-4CA1-A348-BBEF362C2BA4}"/>
    <cellStyle name="Comma 3 4 5 4 4 3" xfId="27571" xr:uid="{A6CADCC3-EB02-418F-B3E2-F66A9076F72A}"/>
    <cellStyle name="Comma 3 4 5 4 5" xfId="5667" xr:uid="{7F95F6D7-B69A-487F-9EF3-AC0032BD5B68}"/>
    <cellStyle name="Comma 3 4 5 4 5 2" xfId="42175" xr:uid="{E999BD34-44BE-43D3-909E-AAFE088F8973}"/>
    <cellStyle name="Comma 3 4 5 4 5 3" xfId="23921" xr:uid="{4346EC72-F832-46B8-842E-AEC70F4E61CC}"/>
    <cellStyle name="Comma 3 4 5 4 6" xfId="38525" xr:uid="{492DBC99-3D6E-48F9-A547-6D90C4489F24}"/>
    <cellStyle name="Comma 3 4 5 4 7" xfId="20271" xr:uid="{88E14AC2-3BC1-423A-9D29-8845AE2C5BF6}"/>
    <cellStyle name="Comma 3 4 5 5" xfId="1287" xr:uid="{0C2BCED3-A3CA-4C56-A197-CEA1EE061DB9}"/>
    <cellStyle name="Comma 3 4 5 5 2" xfId="15887" xr:uid="{73B6E309-722B-4B99-92D2-DE8B1F583A7A}"/>
    <cellStyle name="Comma 3 4 5 5 2 2" xfId="52395" xr:uid="{2EF60D9B-4E88-4185-BC24-3E3685FDD527}"/>
    <cellStyle name="Comma 3 4 5 5 2 3" xfId="34141" xr:uid="{4245FAAA-67B8-482A-A7A6-33C3EF14F19B}"/>
    <cellStyle name="Comma 3 4 5 5 3" xfId="12237" xr:uid="{C3068FFB-D9B4-4CA6-A672-9ACF2066E047}"/>
    <cellStyle name="Comma 3 4 5 5 3 2" xfId="48745" xr:uid="{F425C252-2D49-459F-B7D1-9127A3F7ACA6}"/>
    <cellStyle name="Comma 3 4 5 5 3 3" xfId="30491" xr:uid="{BF94F7D7-2F05-4808-8B49-560970A462C3}"/>
    <cellStyle name="Comma 3 4 5 5 4" xfId="8587" xr:uid="{F673EE84-A578-4E47-AFC2-FA9406652DA9}"/>
    <cellStyle name="Comma 3 4 5 5 4 2" xfId="45095" xr:uid="{8FFC9B6F-45C2-4338-A14C-D81856EEFBE2}"/>
    <cellStyle name="Comma 3 4 5 5 4 3" xfId="26841" xr:uid="{C1586775-C670-4DB3-BCCB-5E19650FDD17}"/>
    <cellStyle name="Comma 3 4 5 5 5" xfId="4937" xr:uid="{DFA57FCF-2820-44BB-8E3A-4448020856E4}"/>
    <cellStyle name="Comma 3 4 5 5 5 2" xfId="41445" xr:uid="{790B5828-65F1-4AAF-9F92-84BB5EDC15F7}"/>
    <cellStyle name="Comma 3 4 5 5 5 3" xfId="23191" xr:uid="{696DB08C-806D-4248-88AC-6791C62312DE}"/>
    <cellStyle name="Comma 3 4 5 5 6" xfId="37795" xr:uid="{9A03B362-9E4F-4A03-A088-D50B3DDEE6F2}"/>
    <cellStyle name="Comma 3 4 5 5 7" xfId="19541" xr:uid="{90ED345F-4075-46CF-8190-1F886776E5B3}"/>
    <cellStyle name="Comma 3 4 5 6" xfId="15157" xr:uid="{72C00FA9-98F3-4506-8479-018C967F8453}"/>
    <cellStyle name="Comma 3 4 5 6 2" xfId="51665" xr:uid="{717303F5-B382-41BE-ABCB-E2E587A263D5}"/>
    <cellStyle name="Comma 3 4 5 6 3" xfId="33411" xr:uid="{D8092842-9992-449E-8CDC-DB3070D7CF29}"/>
    <cellStyle name="Comma 3 4 5 7" xfId="11507" xr:uid="{E5248A9B-EE45-40BB-BAED-9433C3EC42FD}"/>
    <cellStyle name="Comma 3 4 5 7 2" xfId="48015" xr:uid="{527F2F6C-D8E7-4136-BA18-99F4D3A6B020}"/>
    <cellStyle name="Comma 3 4 5 7 3" xfId="29761" xr:uid="{BD79BB37-7638-4364-A3BB-98DBA1DA3198}"/>
    <cellStyle name="Comma 3 4 5 8" xfId="7857" xr:uid="{3F982931-E566-4B56-9FFE-37DC0770189A}"/>
    <cellStyle name="Comma 3 4 5 8 2" xfId="44365" xr:uid="{411FC6C1-0D6D-45FF-9C24-434B1B8FBDB1}"/>
    <cellStyle name="Comma 3 4 5 8 3" xfId="26111" xr:uid="{D47FE794-3AF0-45E1-B9DB-4892EFB4706A}"/>
    <cellStyle name="Comma 3 4 5 9" xfId="4207" xr:uid="{0162A5E7-F7C6-425B-A171-C6338FA8402F}"/>
    <cellStyle name="Comma 3 4 5 9 2" xfId="40715" xr:uid="{C30A6826-D306-4EE8-B28A-1E30E53E0528}"/>
    <cellStyle name="Comma 3 4 5 9 3" xfId="22461" xr:uid="{7C3457AB-869E-4CDD-871E-503B8AFFB954}"/>
    <cellStyle name="Comma 3 4 6" xfId="453" xr:uid="{D1B70975-DED4-4E24-8E14-38D2D2E7BBAA}"/>
    <cellStyle name="Comma 3 4 6 10" xfId="36961" xr:uid="{28B73892-0E73-445B-8EB6-8E2B6E31683A}"/>
    <cellStyle name="Comma 3 4 6 11" xfId="18707" xr:uid="{57B603C5-0C49-4AFC-8617-A86C44F9B886}"/>
    <cellStyle name="Comma 3 4 6 2" xfId="3373" xr:uid="{FC55E30D-5727-417A-8A7E-C19024F04FBE}"/>
    <cellStyle name="Comma 3 4 6 2 2" xfId="17973" xr:uid="{411A2636-9B3D-4307-B6C8-F349E048FA66}"/>
    <cellStyle name="Comma 3 4 6 2 2 2" xfId="54481" xr:uid="{C12F684D-5A9A-4AB4-9AA3-2FC334C18869}"/>
    <cellStyle name="Comma 3 4 6 2 2 3" xfId="36227" xr:uid="{22386208-B42C-4910-B674-9A6D5B39DD72}"/>
    <cellStyle name="Comma 3 4 6 2 3" xfId="14323" xr:uid="{1A38D92D-5089-4243-9903-63C7F0C269E3}"/>
    <cellStyle name="Comma 3 4 6 2 3 2" xfId="50831" xr:uid="{66F2C9C1-BBC5-45E4-96CE-5B17BF027339}"/>
    <cellStyle name="Comma 3 4 6 2 3 3" xfId="32577" xr:uid="{4FB8068F-277D-4412-BDB1-82364B241320}"/>
    <cellStyle name="Comma 3 4 6 2 4" xfId="10673" xr:uid="{78B9CD47-76E2-4CAB-9041-F014F72D51E4}"/>
    <cellStyle name="Comma 3 4 6 2 4 2" xfId="47181" xr:uid="{DA652C7D-1074-49A6-B80E-EFC433DAA6B1}"/>
    <cellStyle name="Comma 3 4 6 2 4 3" xfId="28927" xr:uid="{6C217DB1-F93B-461D-BC49-A835EE8043B9}"/>
    <cellStyle name="Comma 3 4 6 2 5" xfId="7023" xr:uid="{F25FD0A2-3DF0-43E2-A140-E7C8D6CD5183}"/>
    <cellStyle name="Comma 3 4 6 2 5 2" xfId="43531" xr:uid="{46A7CA95-576B-4484-92E0-8754F309E743}"/>
    <cellStyle name="Comma 3 4 6 2 5 3" xfId="25277" xr:uid="{C85AA60F-D573-421E-9E14-BBFCC95158D5}"/>
    <cellStyle name="Comma 3 4 6 2 6" xfId="39881" xr:uid="{A80BA3CB-3502-45FE-8200-93A9A99B32A3}"/>
    <cellStyle name="Comma 3 4 6 2 7" xfId="21627" xr:uid="{F8085C5C-2B4F-4372-B597-604A7E30D66C}"/>
    <cellStyle name="Comma 3 4 6 3" xfId="2643" xr:uid="{EFD3624B-ED0F-480F-9D33-CEEA08601523}"/>
    <cellStyle name="Comma 3 4 6 3 2" xfId="17243" xr:uid="{4290562C-C5B7-464A-B939-08A4AA0A6204}"/>
    <cellStyle name="Comma 3 4 6 3 2 2" xfId="53751" xr:uid="{79CC1F00-189B-4E0C-ACBE-D7F6338C7872}"/>
    <cellStyle name="Comma 3 4 6 3 2 3" xfId="35497" xr:uid="{2F4E7C52-765B-4594-8FA9-28D54AACBCFB}"/>
    <cellStyle name="Comma 3 4 6 3 3" xfId="13593" xr:uid="{EDF993E2-345B-4CD3-9CED-881F9A73329E}"/>
    <cellStyle name="Comma 3 4 6 3 3 2" xfId="50101" xr:uid="{47F4FF2A-B0E6-431F-8BB8-4E80C623C031}"/>
    <cellStyle name="Comma 3 4 6 3 3 3" xfId="31847" xr:uid="{6D9971FC-6DD8-4E19-B3BE-35F17DDDD687}"/>
    <cellStyle name="Comma 3 4 6 3 4" xfId="9943" xr:uid="{B91DA676-DD22-483D-B463-596C65213E56}"/>
    <cellStyle name="Comma 3 4 6 3 4 2" xfId="46451" xr:uid="{BE9CF26E-A95B-4060-8A32-EC0F1F4824DD}"/>
    <cellStyle name="Comma 3 4 6 3 4 3" xfId="28197" xr:uid="{4A1795A4-6B0B-4958-AE4B-31E2CA99A929}"/>
    <cellStyle name="Comma 3 4 6 3 5" xfId="6293" xr:uid="{1E7E300D-7C25-4ECB-A038-34E2D72FF33E}"/>
    <cellStyle name="Comma 3 4 6 3 5 2" xfId="42801" xr:uid="{FC2299F7-11A4-4563-9854-6AEDEA65F94E}"/>
    <cellStyle name="Comma 3 4 6 3 5 3" xfId="24547" xr:uid="{FB038B20-0C26-4130-ACE9-BE5996B2F7D9}"/>
    <cellStyle name="Comma 3 4 6 3 6" xfId="39151" xr:uid="{F73AD75E-47EA-411A-9B0B-6C9A228EE075}"/>
    <cellStyle name="Comma 3 4 6 3 7" xfId="20897" xr:uid="{660160FC-D64D-42D0-ADBF-461E7180F163}"/>
    <cellStyle name="Comma 3 4 6 4" xfId="1913" xr:uid="{EBDD9B9B-C662-4EF8-AF66-75B7782BD3FE}"/>
    <cellStyle name="Comma 3 4 6 4 2" xfId="16513" xr:uid="{95D7EA02-1159-4716-B0E4-DD0EAFAD57E0}"/>
    <cellStyle name="Comma 3 4 6 4 2 2" xfId="53021" xr:uid="{BB33274C-1220-4353-B05E-624288464697}"/>
    <cellStyle name="Comma 3 4 6 4 2 3" xfId="34767" xr:uid="{8C503083-6041-49BD-AAD2-D80BC22FAEB6}"/>
    <cellStyle name="Comma 3 4 6 4 3" xfId="12863" xr:uid="{A178F952-1047-493C-BDCF-A3530DB6392A}"/>
    <cellStyle name="Comma 3 4 6 4 3 2" xfId="49371" xr:uid="{902F10A6-7798-4AEE-A819-A57BF290BAD1}"/>
    <cellStyle name="Comma 3 4 6 4 3 3" xfId="31117" xr:uid="{202DB241-E50D-4A40-B1EC-5FD30758C630}"/>
    <cellStyle name="Comma 3 4 6 4 4" xfId="9213" xr:uid="{5BD63C9C-66C0-4488-A8F1-AF9996A36410}"/>
    <cellStyle name="Comma 3 4 6 4 4 2" xfId="45721" xr:uid="{B2B3CF34-5394-4159-8C4F-F5E5A6D2BFB1}"/>
    <cellStyle name="Comma 3 4 6 4 4 3" xfId="27467" xr:uid="{9485CD8E-6401-4A85-B65E-33E30CC0E735}"/>
    <cellStyle name="Comma 3 4 6 4 5" xfId="5563" xr:uid="{4BAA6C0B-43C1-4BDC-9BA0-458827CEE036}"/>
    <cellStyle name="Comma 3 4 6 4 5 2" xfId="42071" xr:uid="{C1AC2042-4B23-4D5D-BDC5-4FB7198D26D8}"/>
    <cellStyle name="Comma 3 4 6 4 5 3" xfId="23817" xr:uid="{C5485BF2-1FDE-40E3-9550-3CF081920C85}"/>
    <cellStyle name="Comma 3 4 6 4 6" xfId="38421" xr:uid="{7A5F904E-D8CD-4EFD-A123-B36483EC8D55}"/>
    <cellStyle name="Comma 3 4 6 4 7" xfId="20167" xr:uid="{A4EEF9D7-9E42-4621-A557-40A95564A9C9}"/>
    <cellStyle name="Comma 3 4 6 5" xfId="1183" xr:uid="{B5A76E44-5F31-472C-A73A-C535C0CADBF4}"/>
    <cellStyle name="Comma 3 4 6 5 2" xfId="15783" xr:uid="{E6AC331F-6BB1-4791-B34A-0E9E55BD727E}"/>
    <cellStyle name="Comma 3 4 6 5 2 2" xfId="52291" xr:uid="{EC34F923-60D7-4D8C-8AC9-89FAF3F9E971}"/>
    <cellStyle name="Comma 3 4 6 5 2 3" xfId="34037" xr:uid="{FE3F4ACA-D388-4E98-A992-EB7BD4ADE40F}"/>
    <cellStyle name="Comma 3 4 6 5 3" xfId="12133" xr:uid="{ECBE80E2-FB11-4578-B1BC-9123DFDFFBB6}"/>
    <cellStyle name="Comma 3 4 6 5 3 2" xfId="48641" xr:uid="{9E2DA3C1-5656-4B98-843E-85AD5CD1EB30}"/>
    <cellStyle name="Comma 3 4 6 5 3 3" xfId="30387" xr:uid="{7249A771-82E1-49FE-AC88-4D537F6E8245}"/>
    <cellStyle name="Comma 3 4 6 5 4" xfId="8483" xr:uid="{B62E4EAF-605F-4005-A7CB-6AB425C2B31B}"/>
    <cellStyle name="Comma 3 4 6 5 4 2" xfId="44991" xr:uid="{707FC61A-19EE-4D5A-A88A-B014CF55807A}"/>
    <cellStyle name="Comma 3 4 6 5 4 3" xfId="26737" xr:uid="{AF356EDD-EE0E-492D-B1A8-86DB27294273}"/>
    <cellStyle name="Comma 3 4 6 5 5" xfId="4833" xr:uid="{EE5875A4-FABB-47C3-9511-989DC6FEF0EA}"/>
    <cellStyle name="Comma 3 4 6 5 5 2" xfId="41341" xr:uid="{D9D233DD-FC7D-4AC3-9AC0-2617854675B1}"/>
    <cellStyle name="Comma 3 4 6 5 5 3" xfId="23087" xr:uid="{69E26B58-E94C-493A-9C41-08BD745119C7}"/>
    <cellStyle name="Comma 3 4 6 5 6" xfId="37691" xr:uid="{2E25C50E-D6D7-4E41-8B82-57BD3E6E55DB}"/>
    <cellStyle name="Comma 3 4 6 5 7" xfId="19437" xr:uid="{7FF0E004-70F4-48C9-BC38-637F1222834A}"/>
    <cellStyle name="Comma 3 4 6 6" xfId="15053" xr:uid="{3FBD1638-190F-44D6-BEFE-2C24727A4C14}"/>
    <cellStyle name="Comma 3 4 6 6 2" xfId="51561" xr:uid="{E1667708-AECB-4A55-99BE-553133150AA4}"/>
    <cellStyle name="Comma 3 4 6 6 3" xfId="33307" xr:uid="{7A059DFE-4861-4BD1-A6A0-6D9C34EAD633}"/>
    <cellStyle name="Comma 3 4 6 7" xfId="11403" xr:uid="{7B12B6BE-507E-4FED-AC0F-DA642E64DCB0}"/>
    <cellStyle name="Comma 3 4 6 7 2" xfId="47911" xr:uid="{7766744F-D1FE-44E1-8B83-E3C4BD60D515}"/>
    <cellStyle name="Comma 3 4 6 7 3" xfId="29657" xr:uid="{552F84D2-8F9D-4E31-8BE6-04DE7D92963B}"/>
    <cellStyle name="Comma 3 4 6 8" xfId="7753" xr:uid="{C2C777DB-61EF-4CD1-807F-3621FB5B44DD}"/>
    <cellStyle name="Comma 3 4 6 8 2" xfId="44261" xr:uid="{8902B1AB-5C4B-449F-B3F9-7B0010D14F53}"/>
    <cellStyle name="Comma 3 4 6 8 3" xfId="26007" xr:uid="{D087EDAB-1C1E-406D-96C5-AD2C2A695267}"/>
    <cellStyle name="Comma 3 4 6 9" xfId="4103" xr:uid="{8A374329-FE66-4FF8-9E3D-05AC142C53D6}"/>
    <cellStyle name="Comma 3 4 6 9 2" xfId="40611" xr:uid="{B435406F-C53A-4546-B449-92B10AE60354}"/>
    <cellStyle name="Comma 3 4 6 9 3" xfId="22357" xr:uid="{869A5C0A-5214-4A58-B60E-2C3C83B146BF}"/>
    <cellStyle name="Comma 3 4 7" xfId="349" xr:uid="{F2117761-105C-49C1-B4A8-C8B8F0B81DA8}"/>
    <cellStyle name="Comma 3 4 7 10" xfId="36857" xr:uid="{20DE4E9A-9CB3-45D4-8B6F-3C49740A83BB}"/>
    <cellStyle name="Comma 3 4 7 11" xfId="18603" xr:uid="{3E873AE4-4644-4956-9BC9-7750C6B49B08}"/>
    <cellStyle name="Comma 3 4 7 2" xfId="3269" xr:uid="{179AEB39-7148-4E0F-ABFA-6E7888350210}"/>
    <cellStyle name="Comma 3 4 7 2 2" xfId="17869" xr:uid="{F26133D5-28A6-4E2B-80AE-6A0048A4E44A}"/>
    <cellStyle name="Comma 3 4 7 2 2 2" xfId="54377" xr:uid="{687E5E3C-DE7E-424E-9A7C-D2E61377D594}"/>
    <cellStyle name="Comma 3 4 7 2 2 3" xfId="36123" xr:uid="{A96B0790-BE6A-47B8-A017-CC2AC9BE84D3}"/>
    <cellStyle name="Comma 3 4 7 2 3" xfId="14219" xr:uid="{1B0F0F2A-759A-4E62-B91E-32B4784D1593}"/>
    <cellStyle name="Comma 3 4 7 2 3 2" xfId="50727" xr:uid="{2A5E1E07-6AF0-4538-946D-35020584FB3A}"/>
    <cellStyle name="Comma 3 4 7 2 3 3" xfId="32473" xr:uid="{50F91432-5BEA-45F4-B1FE-B20387BF344C}"/>
    <cellStyle name="Comma 3 4 7 2 4" xfId="10569" xr:uid="{F4761A27-59ED-4135-8432-0E175F0CEE2E}"/>
    <cellStyle name="Comma 3 4 7 2 4 2" xfId="47077" xr:uid="{B8F29ACA-949F-4618-8744-382BEB8A18FE}"/>
    <cellStyle name="Comma 3 4 7 2 4 3" xfId="28823" xr:uid="{5C31596C-8278-4DF5-A7C5-1EF6523108AF}"/>
    <cellStyle name="Comma 3 4 7 2 5" xfId="6919" xr:uid="{F9AD4C6F-9EF8-4913-AF3E-94061D592FAB}"/>
    <cellStyle name="Comma 3 4 7 2 5 2" xfId="43427" xr:uid="{D9E60F05-8E14-499E-98E0-2337F011E0F4}"/>
    <cellStyle name="Comma 3 4 7 2 5 3" xfId="25173" xr:uid="{FF16F492-27E8-4DA7-83CF-1481A97D09D6}"/>
    <cellStyle name="Comma 3 4 7 2 6" xfId="39777" xr:uid="{679073F5-56F1-4ADF-A031-F451613B8F2A}"/>
    <cellStyle name="Comma 3 4 7 2 7" xfId="21523" xr:uid="{4B784565-4E4F-439F-A6D6-ED0432E43578}"/>
    <cellStyle name="Comma 3 4 7 3" xfId="2539" xr:uid="{9F7B353A-A99D-40BC-8D45-FF20C3B43100}"/>
    <cellStyle name="Comma 3 4 7 3 2" xfId="17139" xr:uid="{EEC1FA8A-203C-4A00-858C-EC4A0A622D7B}"/>
    <cellStyle name="Comma 3 4 7 3 2 2" xfId="53647" xr:uid="{4C9EEAAF-C9CB-46C1-BEDF-47DF9A3B74E1}"/>
    <cellStyle name="Comma 3 4 7 3 2 3" xfId="35393" xr:uid="{390E5827-DC36-466B-8AD8-45189CD623F7}"/>
    <cellStyle name="Comma 3 4 7 3 3" xfId="13489" xr:uid="{52E75B6C-02E3-4EBE-8479-8D2E55A5B4C3}"/>
    <cellStyle name="Comma 3 4 7 3 3 2" xfId="49997" xr:uid="{F9CD3D5B-701E-404F-8F20-AA5368B5667A}"/>
    <cellStyle name="Comma 3 4 7 3 3 3" xfId="31743" xr:uid="{31B57FE6-95BC-4E55-8D63-E580D3BF45C3}"/>
    <cellStyle name="Comma 3 4 7 3 4" xfId="9839" xr:uid="{C6D57F86-EA65-4E45-A8E7-588EC1FF8B77}"/>
    <cellStyle name="Comma 3 4 7 3 4 2" xfId="46347" xr:uid="{2AE94362-5C04-43BB-B2A1-34ADBEE01298}"/>
    <cellStyle name="Comma 3 4 7 3 4 3" xfId="28093" xr:uid="{10C215A6-E3EF-4283-B603-C500CF4FF850}"/>
    <cellStyle name="Comma 3 4 7 3 5" xfId="6189" xr:uid="{77EE2AA6-766D-406E-9B64-BE036C776CC2}"/>
    <cellStyle name="Comma 3 4 7 3 5 2" xfId="42697" xr:uid="{B108250D-02BD-422A-9B1A-D7D674B98957}"/>
    <cellStyle name="Comma 3 4 7 3 5 3" xfId="24443" xr:uid="{7DFB3E7C-CD17-4E49-B691-FD3C5469859A}"/>
    <cellStyle name="Comma 3 4 7 3 6" xfId="39047" xr:uid="{CB74E868-BF00-42D4-8A6E-E7E52BDC8463}"/>
    <cellStyle name="Comma 3 4 7 3 7" xfId="20793" xr:uid="{618C8296-2779-4819-8476-4B237BDAF1A3}"/>
    <cellStyle name="Comma 3 4 7 4" xfId="1809" xr:uid="{D14D904A-B504-4E0A-BFE2-F5B6FEF4647F}"/>
    <cellStyle name="Comma 3 4 7 4 2" xfId="16409" xr:uid="{2F9FBE31-020C-4C31-BE61-A7E55B6F3A71}"/>
    <cellStyle name="Comma 3 4 7 4 2 2" xfId="52917" xr:uid="{826222A0-FC04-4FA1-BCC7-DB0EB8DCED3F}"/>
    <cellStyle name="Comma 3 4 7 4 2 3" xfId="34663" xr:uid="{C9367651-F26E-46CE-ACCB-3FC27DC3771A}"/>
    <cellStyle name="Comma 3 4 7 4 3" xfId="12759" xr:uid="{A99909EF-605F-4665-95D8-5D3B89EC8E10}"/>
    <cellStyle name="Comma 3 4 7 4 3 2" xfId="49267" xr:uid="{6D31D72E-146B-479C-85E6-6589CD2FF70D}"/>
    <cellStyle name="Comma 3 4 7 4 3 3" xfId="31013" xr:uid="{483701EB-827A-4B79-B69E-A902398B81F2}"/>
    <cellStyle name="Comma 3 4 7 4 4" xfId="9109" xr:uid="{DB83ADBA-ECB8-4C4F-A0B0-E46D3367EA38}"/>
    <cellStyle name="Comma 3 4 7 4 4 2" xfId="45617" xr:uid="{8F779699-9888-4D5A-912A-051BE017A876}"/>
    <cellStyle name="Comma 3 4 7 4 4 3" xfId="27363" xr:uid="{A84C0A88-426A-49FD-8F2B-4061BB7D426C}"/>
    <cellStyle name="Comma 3 4 7 4 5" xfId="5459" xr:uid="{3FFD8656-A2C9-4717-8F2A-E9235995EFC2}"/>
    <cellStyle name="Comma 3 4 7 4 5 2" xfId="41967" xr:uid="{7CCA122C-B32A-4607-A352-55BEDC84B9D2}"/>
    <cellStyle name="Comma 3 4 7 4 5 3" xfId="23713" xr:uid="{B39796A4-CE51-4B77-99D0-97EAA4B2AF04}"/>
    <cellStyle name="Comma 3 4 7 4 6" xfId="38317" xr:uid="{C2DA39F5-EFB8-4519-9768-35D7B319E71D}"/>
    <cellStyle name="Comma 3 4 7 4 7" xfId="20063" xr:uid="{1F9DE4F2-A2A1-4308-AA9D-3089F30247EB}"/>
    <cellStyle name="Comma 3 4 7 5" xfId="1079" xr:uid="{B279B71A-BE71-41B1-8CDE-6904730BD947}"/>
    <cellStyle name="Comma 3 4 7 5 2" xfId="15679" xr:uid="{1797D505-4E79-4113-B7CB-52D457CF73F8}"/>
    <cellStyle name="Comma 3 4 7 5 2 2" xfId="52187" xr:uid="{238FD8FE-F9B7-47BC-A6AB-16E19F744D69}"/>
    <cellStyle name="Comma 3 4 7 5 2 3" xfId="33933" xr:uid="{3E1659BA-F305-4BF3-9982-7811491EFDBB}"/>
    <cellStyle name="Comma 3 4 7 5 3" xfId="12029" xr:uid="{5D9D9E82-31B0-449D-B239-FC694F37E460}"/>
    <cellStyle name="Comma 3 4 7 5 3 2" xfId="48537" xr:uid="{BA61FDEF-8993-45F6-84A5-A7990045C141}"/>
    <cellStyle name="Comma 3 4 7 5 3 3" xfId="30283" xr:uid="{97A2BA5E-4A15-441E-95B9-3D32A4223522}"/>
    <cellStyle name="Comma 3 4 7 5 4" xfId="8379" xr:uid="{B9DA6723-5247-4C90-988D-16AD0461894F}"/>
    <cellStyle name="Comma 3 4 7 5 4 2" xfId="44887" xr:uid="{EF59F608-659E-450C-86AA-F5EF8FE068D0}"/>
    <cellStyle name="Comma 3 4 7 5 4 3" xfId="26633" xr:uid="{E82F7975-71D3-4B07-8B22-ED3148E31047}"/>
    <cellStyle name="Comma 3 4 7 5 5" xfId="4729" xr:uid="{2D70C4B0-3CF4-4071-9A6E-BC8DD80D8569}"/>
    <cellStyle name="Comma 3 4 7 5 5 2" xfId="41237" xr:uid="{AD7E76A4-33EE-4164-9DB9-F6EF39A6CBFC}"/>
    <cellStyle name="Comma 3 4 7 5 5 3" xfId="22983" xr:uid="{A05C9BEA-3916-4057-AE0B-525D6A804F33}"/>
    <cellStyle name="Comma 3 4 7 5 6" xfId="37587" xr:uid="{84781A7A-8D06-4089-AC71-E6B35BE30332}"/>
    <cellStyle name="Comma 3 4 7 5 7" xfId="19333" xr:uid="{4C9F1B5B-2FC0-45A3-B83C-69E6C0B651AE}"/>
    <cellStyle name="Comma 3 4 7 6" xfId="14949" xr:uid="{DC51E6FA-73D5-40C3-A23B-FEFF64A86733}"/>
    <cellStyle name="Comma 3 4 7 6 2" xfId="51457" xr:uid="{29CC2B14-079E-4146-AF9D-71EBEF4F3551}"/>
    <cellStyle name="Comma 3 4 7 6 3" xfId="33203" xr:uid="{824C7D4D-9954-4A82-8612-D1FF849631A0}"/>
    <cellStyle name="Comma 3 4 7 7" xfId="11299" xr:uid="{00E0CF4D-1E1C-4C94-967E-6A728489F139}"/>
    <cellStyle name="Comma 3 4 7 7 2" xfId="47807" xr:uid="{07517ED0-F2EC-4864-9536-0F16E27AD782}"/>
    <cellStyle name="Comma 3 4 7 7 3" xfId="29553" xr:uid="{B072DA1E-B33F-45D6-AF43-E6C821730B4B}"/>
    <cellStyle name="Comma 3 4 7 8" xfId="7649" xr:uid="{AC6F881F-EAC1-4054-A806-B975C4083620}"/>
    <cellStyle name="Comma 3 4 7 8 2" xfId="44157" xr:uid="{A8A51A59-E20C-4C2C-9DEE-5B36BB64033D}"/>
    <cellStyle name="Comma 3 4 7 8 3" xfId="25903" xr:uid="{3FAAFD88-D8E0-4292-ACC4-5C335BB5888C}"/>
    <cellStyle name="Comma 3 4 7 9" xfId="3999" xr:uid="{A66CDA81-F09F-44E0-B29A-C0F5323F8EE6}"/>
    <cellStyle name="Comma 3 4 7 9 2" xfId="40507" xr:uid="{B31159D1-EE46-4D71-9355-A4E80FC9604C}"/>
    <cellStyle name="Comma 3 4 7 9 3" xfId="22253" xr:uid="{52D3FEC4-6336-4C41-A547-D888E70AFAE2}"/>
    <cellStyle name="Comma 3 4 8" xfId="245" xr:uid="{167F3271-C130-4310-8603-B9AA131D2FA5}"/>
    <cellStyle name="Comma 3 4 8 10" xfId="36753" xr:uid="{1DD38EEA-96FB-4234-8445-DD89B67EA826}"/>
    <cellStyle name="Comma 3 4 8 11" xfId="18499" xr:uid="{93468C99-10FD-4D82-A2A5-0523645AB752}"/>
    <cellStyle name="Comma 3 4 8 2" xfId="3165" xr:uid="{0695F815-A602-435C-BEA8-0D152FF6F4DF}"/>
    <cellStyle name="Comma 3 4 8 2 2" xfId="17765" xr:uid="{BEFD52E2-3F05-48B7-AC79-11D9E4255478}"/>
    <cellStyle name="Comma 3 4 8 2 2 2" xfId="54273" xr:uid="{529EA4C6-9BE6-4347-90B1-B2F7D74EA726}"/>
    <cellStyle name="Comma 3 4 8 2 2 3" xfId="36019" xr:uid="{48C77896-25ED-42B7-A89C-1E28AD4651C1}"/>
    <cellStyle name="Comma 3 4 8 2 3" xfId="14115" xr:uid="{17A25D95-BDC2-488F-9CAB-6EB1B63AEF1E}"/>
    <cellStyle name="Comma 3 4 8 2 3 2" xfId="50623" xr:uid="{B51E5940-D579-4B2C-89FD-E0B235361114}"/>
    <cellStyle name="Comma 3 4 8 2 3 3" xfId="32369" xr:uid="{C07C4554-A6DF-452A-BA10-D2C16EFE7F1C}"/>
    <cellStyle name="Comma 3 4 8 2 4" xfId="10465" xr:uid="{2115F125-E0AA-4A51-83DC-CB621FF53BDC}"/>
    <cellStyle name="Comma 3 4 8 2 4 2" xfId="46973" xr:uid="{CC18DB9B-7B37-43DE-A812-E7B15329431B}"/>
    <cellStyle name="Comma 3 4 8 2 4 3" xfId="28719" xr:uid="{F8D5FF27-40AE-4FC7-AACE-B71E5CFBF6A8}"/>
    <cellStyle name="Comma 3 4 8 2 5" xfId="6815" xr:uid="{0A710EBA-AD64-49FD-A54C-B715E5F0B57A}"/>
    <cellStyle name="Comma 3 4 8 2 5 2" xfId="43323" xr:uid="{DA5B214D-CD78-4887-8603-660832309EFE}"/>
    <cellStyle name="Comma 3 4 8 2 5 3" xfId="25069" xr:uid="{0572A846-5653-4A53-B2C1-DF89BAAEC2E8}"/>
    <cellStyle name="Comma 3 4 8 2 6" xfId="39673" xr:uid="{47027125-2882-47AF-AB3D-706B6A0452D5}"/>
    <cellStyle name="Comma 3 4 8 2 7" xfId="21419" xr:uid="{00850826-CF1C-4E82-8A41-1B64697C3818}"/>
    <cellStyle name="Comma 3 4 8 3" xfId="2435" xr:uid="{2533302D-3D31-42C0-9BF3-AA1A89C4787E}"/>
    <cellStyle name="Comma 3 4 8 3 2" xfId="17035" xr:uid="{847B8C63-4BB0-4F09-9ADF-AA41F0377E72}"/>
    <cellStyle name="Comma 3 4 8 3 2 2" xfId="53543" xr:uid="{4DA08464-99FA-4D89-BBC9-6397A7ECDB34}"/>
    <cellStyle name="Comma 3 4 8 3 2 3" xfId="35289" xr:uid="{935D0EF6-5D14-4F3E-BE90-0A64B4EDE781}"/>
    <cellStyle name="Comma 3 4 8 3 3" xfId="13385" xr:uid="{C3DECE0E-35EB-4E38-B443-60B846577B79}"/>
    <cellStyle name="Comma 3 4 8 3 3 2" xfId="49893" xr:uid="{6F3687A3-D412-4C6C-94C1-1C8CE9585B17}"/>
    <cellStyle name="Comma 3 4 8 3 3 3" xfId="31639" xr:uid="{E648CA5F-B6DF-413E-8671-4811B3EF3745}"/>
    <cellStyle name="Comma 3 4 8 3 4" xfId="9735" xr:uid="{AB9C158B-B1F4-412C-84B9-E9E692776554}"/>
    <cellStyle name="Comma 3 4 8 3 4 2" xfId="46243" xr:uid="{38941FC1-DFAF-42FF-8BBD-06C3820563F4}"/>
    <cellStyle name="Comma 3 4 8 3 4 3" xfId="27989" xr:uid="{465B2FB2-4420-4A92-85A0-E48CF9F1829A}"/>
    <cellStyle name="Comma 3 4 8 3 5" xfId="6085" xr:uid="{17CAAA1A-C83E-4F68-9817-8D2DD97BF527}"/>
    <cellStyle name="Comma 3 4 8 3 5 2" xfId="42593" xr:uid="{6E68A50F-036A-43D5-A01D-EBC1FEBF2C55}"/>
    <cellStyle name="Comma 3 4 8 3 5 3" xfId="24339" xr:uid="{F595414E-A959-4A1C-A0E0-8AA1412A9ACC}"/>
    <cellStyle name="Comma 3 4 8 3 6" xfId="38943" xr:uid="{B0834F34-A7CB-4E9F-9A2C-5FBFCDA6DDAC}"/>
    <cellStyle name="Comma 3 4 8 3 7" xfId="20689" xr:uid="{0D1C1F15-4D4F-469A-8AC3-89D9E639AC89}"/>
    <cellStyle name="Comma 3 4 8 4" xfId="1705" xr:uid="{C9E05E6C-E463-47B9-AA40-7666CF267306}"/>
    <cellStyle name="Comma 3 4 8 4 2" xfId="16305" xr:uid="{753F5D37-18A7-451E-A66F-8404CA76876D}"/>
    <cellStyle name="Comma 3 4 8 4 2 2" xfId="52813" xr:uid="{FFF5770A-B0DC-490C-BACF-D25D9B8C2B31}"/>
    <cellStyle name="Comma 3 4 8 4 2 3" xfId="34559" xr:uid="{67C33F26-66A7-49EB-839D-A9BCD645EA41}"/>
    <cellStyle name="Comma 3 4 8 4 3" xfId="12655" xr:uid="{021DD62E-AAF6-453B-B9F6-F8D5C6A06E68}"/>
    <cellStyle name="Comma 3 4 8 4 3 2" xfId="49163" xr:uid="{C3CA7215-CFB8-4E2B-A93A-AC3E809BA942}"/>
    <cellStyle name="Comma 3 4 8 4 3 3" xfId="30909" xr:uid="{17973420-EE5E-4961-9A73-7B5ACB95A45D}"/>
    <cellStyle name="Comma 3 4 8 4 4" xfId="9005" xr:uid="{635A8020-D659-47F0-8CE4-FFC0BCE95A4B}"/>
    <cellStyle name="Comma 3 4 8 4 4 2" xfId="45513" xr:uid="{AE0337C2-A47D-4E54-99E7-6EEEF0DDFB36}"/>
    <cellStyle name="Comma 3 4 8 4 4 3" xfId="27259" xr:uid="{422592B0-89DC-4E97-B181-F21F7D9E11DD}"/>
    <cellStyle name="Comma 3 4 8 4 5" xfId="5355" xr:uid="{775AB49B-68AE-4ED0-B38D-C1D9704FA090}"/>
    <cellStyle name="Comma 3 4 8 4 5 2" xfId="41863" xr:uid="{080F07F5-F73C-4A27-A38B-B4C36B5DB325}"/>
    <cellStyle name="Comma 3 4 8 4 5 3" xfId="23609" xr:uid="{FBEE25ED-EB79-411C-A701-1B4B8B819DB4}"/>
    <cellStyle name="Comma 3 4 8 4 6" xfId="38213" xr:uid="{2A02BD66-E1F8-4885-A6BE-3063A94ADE7B}"/>
    <cellStyle name="Comma 3 4 8 4 7" xfId="19959" xr:uid="{EBA6695C-64A8-452D-B9C5-AF93131EAE72}"/>
    <cellStyle name="Comma 3 4 8 5" xfId="975" xr:uid="{DED4CDC3-13DA-402A-B6C7-B08D872E8A04}"/>
    <cellStyle name="Comma 3 4 8 5 2" xfId="15575" xr:uid="{CFC4370F-99EA-422F-BA23-65432ACCC5AD}"/>
    <cellStyle name="Comma 3 4 8 5 2 2" xfId="52083" xr:uid="{37820E9D-6065-423F-B91F-30C135E445F0}"/>
    <cellStyle name="Comma 3 4 8 5 2 3" xfId="33829" xr:uid="{9A7B8FB3-109E-4242-9EC2-66D63D20BE12}"/>
    <cellStyle name="Comma 3 4 8 5 3" xfId="11925" xr:uid="{5180F2AD-2F38-4AF3-8073-CDD713C233FB}"/>
    <cellStyle name="Comma 3 4 8 5 3 2" xfId="48433" xr:uid="{10954F68-91B1-446F-B5FE-C9FEE679B7D7}"/>
    <cellStyle name="Comma 3 4 8 5 3 3" xfId="30179" xr:uid="{A30362E9-F9CC-4E8F-B50A-366EFA002C6A}"/>
    <cellStyle name="Comma 3 4 8 5 4" xfId="8275" xr:uid="{CC1BA6C7-167B-47B5-9DFE-5287710C8C3C}"/>
    <cellStyle name="Comma 3 4 8 5 4 2" xfId="44783" xr:uid="{E2CFA7BA-75E1-459C-BDCD-1019A0AD9857}"/>
    <cellStyle name="Comma 3 4 8 5 4 3" xfId="26529" xr:uid="{E9C1E7E7-231A-44FD-B5A3-8C16A1F2188A}"/>
    <cellStyle name="Comma 3 4 8 5 5" xfId="4625" xr:uid="{FBE9517F-6FC6-4F67-B630-C26AD2F3B166}"/>
    <cellStyle name="Comma 3 4 8 5 5 2" xfId="41133" xr:uid="{DAFC4437-72E2-48BB-8497-E8B364BA7B90}"/>
    <cellStyle name="Comma 3 4 8 5 5 3" xfId="22879" xr:uid="{56C2D820-0C8C-4970-AC5B-2CD8DA634C33}"/>
    <cellStyle name="Comma 3 4 8 5 6" xfId="37483" xr:uid="{7DB0C9F7-1D1B-4004-B4D4-7B29A8FBB745}"/>
    <cellStyle name="Comma 3 4 8 5 7" xfId="19229" xr:uid="{EE11D409-D42E-420B-82CC-B25C3F14EDA1}"/>
    <cellStyle name="Comma 3 4 8 6" xfId="14845" xr:uid="{1642B422-47FC-4300-AB9A-14CAFD4F83C6}"/>
    <cellStyle name="Comma 3 4 8 6 2" xfId="51353" xr:uid="{16F77B48-8602-4BDE-B8CD-AD5428999D23}"/>
    <cellStyle name="Comma 3 4 8 6 3" xfId="33099" xr:uid="{E7860731-48C8-4B7A-A8E5-E777B0042548}"/>
    <cellStyle name="Comma 3 4 8 7" xfId="11195" xr:uid="{4BC2C53F-3072-404C-92BC-E1A0849DDCA8}"/>
    <cellStyle name="Comma 3 4 8 7 2" xfId="47703" xr:uid="{BA5B168F-EEDD-4B2D-B6DC-D12615105237}"/>
    <cellStyle name="Comma 3 4 8 7 3" xfId="29449" xr:uid="{F86CCC24-74C0-4993-9BEC-8BB5FE73B5D9}"/>
    <cellStyle name="Comma 3 4 8 8" xfId="7545" xr:uid="{D28ABE7E-9455-4E98-8633-42268F3283FD}"/>
    <cellStyle name="Comma 3 4 8 8 2" xfId="44053" xr:uid="{83E4F9EA-1E6C-4B98-8911-D8F3BAE9D1D0}"/>
    <cellStyle name="Comma 3 4 8 8 3" xfId="25799" xr:uid="{6236B8E7-805C-48AF-AB10-485900F93BE3}"/>
    <cellStyle name="Comma 3 4 8 9" xfId="3895" xr:uid="{77F6508C-38DF-4C66-B079-AE894FBAAFDD}"/>
    <cellStyle name="Comma 3 4 8 9 2" xfId="40403" xr:uid="{955726E1-7A0E-4B4C-B4B6-F8CCEEA0C0F5}"/>
    <cellStyle name="Comma 3 4 8 9 3" xfId="22149" xr:uid="{FF7D9BB5-002A-44BD-9266-BB56C72BD4E5}"/>
    <cellStyle name="Comma 3 4 9" xfId="141" xr:uid="{1118BA02-FB98-4664-A7B4-B437EDD84DB3}"/>
    <cellStyle name="Comma 3 4 9 10" xfId="36649" xr:uid="{350E5181-F433-4201-9B8E-D36DA05CE6D1}"/>
    <cellStyle name="Comma 3 4 9 11" xfId="18395" xr:uid="{DEFFCE5C-E8A6-4416-A459-CE964888DEC8}"/>
    <cellStyle name="Comma 3 4 9 2" xfId="3061" xr:uid="{B616AABC-BDEC-4655-A5CF-3AE10CC201B4}"/>
    <cellStyle name="Comma 3 4 9 2 2" xfId="17661" xr:uid="{CED79475-61D6-4E2B-9D70-0496C6258284}"/>
    <cellStyle name="Comma 3 4 9 2 2 2" xfId="54169" xr:uid="{C3F6350F-71B7-48AB-B8FB-A7CB9F360A2B}"/>
    <cellStyle name="Comma 3 4 9 2 2 3" xfId="35915" xr:uid="{D0313861-5F5E-4CBB-9167-CDB4BEF0965C}"/>
    <cellStyle name="Comma 3 4 9 2 3" xfId="14011" xr:uid="{A05EB501-DB52-4ABE-9EC7-3B2AF78CBF83}"/>
    <cellStyle name="Comma 3 4 9 2 3 2" xfId="50519" xr:uid="{C88A6930-B2AA-40B7-8073-5FCB11AA76F4}"/>
    <cellStyle name="Comma 3 4 9 2 3 3" xfId="32265" xr:uid="{43910B04-5F01-49D1-AE30-3E84C9CEBC45}"/>
    <cellStyle name="Comma 3 4 9 2 4" xfId="10361" xr:uid="{4ACF97BD-51B4-4807-8169-29F10A1D0C70}"/>
    <cellStyle name="Comma 3 4 9 2 4 2" xfId="46869" xr:uid="{55E0CD67-D873-45E7-B0DC-EE00439F286A}"/>
    <cellStyle name="Comma 3 4 9 2 4 3" xfId="28615" xr:uid="{F801E871-34EB-4B87-A07D-D7E8F4E9FA7D}"/>
    <cellStyle name="Comma 3 4 9 2 5" xfId="6711" xr:uid="{E2D17BB0-1641-45E9-AF6A-861855B73EE9}"/>
    <cellStyle name="Comma 3 4 9 2 5 2" xfId="43219" xr:uid="{F8CBEF22-A37D-4A63-815D-EB03044272AB}"/>
    <cellStyle name="Comma 3 4 9 2 5 3" xfId="24965" xr:uid="{37EB0C78-93E9-41FA-804F-30C25FFC6387}"/>
    <cellStyle name="Comma 3 4 9 2 6" xfId="39569" xr:uid="{38D399C4-F687-4149-A230-7855E9F755A4}"/>
    <cellStyle name="Comma 3 4 9 2 7" xfId="21315" xr:uid="{69C79F1E-9302-4F04-ADFD-FD772C38AB14}"/>
    <cellStyle name="Comma 3 4 9 3" xfId="2331" xr:uid="{F928C795-48BD-422A-8E95-AEBC4C0E4489}"/>
    <cellStyle name="Comma 3 4 9 3 2" xfId="16931" xr:uid="{B1C7CBF7-A2A5-472C-88EC-D8FD01802220}"/>
    <cellStyle name="Comma 3 4 9 3 2 2" xfId="53439" xr:uid="{577D55E6-7ADF-4885-ADB9-952F6C3D7693}"/>
    <cellStyle name="Comma 3 4 9 3 2 3" xfId="35185" xr:uid="{CFED77A1-C008-490E-B433-B707FEE2995D}"/>
    <cellStyle name="Comma 3 4 9 3 3" xfId="13281" xr:uid="{82DF6202-F81A-417D-BD96-EDD572069416}"/>
    <cellStyle name="Comma 3 4 9 3 3 2" xfId="49789" xr:uid="{42F82C7D-481F-476B-AC7D-86599FA40080}"/>
    <cellStyle name="Comma 3 4 9 3 3 3" xfId="31535" xr:uid="{C4CDE37D-A2E9-4E37-A33D-EB0F558E8E63}"/>
    <cellStyle name="Comma 3 4 9 3 4" xfId="9631" xr:uid="{6888E755-E9BB-4B70-8657-350710C93A4B}"/>
    <cellStyle name="Comma 3 4 9 3 4 2" xfId="46139" xr:uid="{EB7C74FD-FE6D-410F-A07A-A5CE0410CB70}"/>
    <cellStyle name="Comma 3 4 9 3 4 3" xfId="27885" xr:uid="{38B9CEF8-0F30-47E8-A880-D82138A36F8C}"/>
    <cellStyle name="Comma 3 4 9 3 5" xfId="5981" xr:uid="{69123BB6-9B4F-4756-8A1C-AF2F6A922156}"/>
    <cellStyle name="Comma 3 4 9 3 5 2" xfId="42489" xr:uid="{DDD798D4-C915-42B7-AEBA-FD87440F66D7}"/>
    <cellStyle name="Comma 3 4 9 3 5 3" xfId="24235" xr:uid="{B212D252-A732-42CD-A30C-F521E984B859}"/>
    <cellStyle name="Comma 3 4 9 3 6" xfId="38839" xr:uid="{4B0235C7-A7E7-4477-BD01-F0ECFF040D20}"/>
    <cellStyle name="Comma 3 4 9 3 7" xfId="20585" xr:uid="{A98A8AE1-56DD-41FE-AC81-72BAA46D53C7}"/>
    <cellStyle name="Comma 3 4 9 4" xfId="1601" xr:uid="{AAB90804-2601-4422-A1C3-A7252125508F}"/>
    <cellStyle name="Comma 3 4 9 4 2" xfId="16201" xr:uid="{CB740146-F533-4761-AF1E-3EDD9223C570}"/>
    <cellStyle name="Comma 3 4 9 4 2 2" xfId="52709" xr:uid="{CC4654DC-A284-467A-B2A0-F475C448E467}"/>
    <cellStyle name="Comma 3 4 9 4 2 3" xfId="34455" xr:uid="{A9EB3279-7F63-4A4A-85CF-989E279C4122}"/>
    <cellStyle name="Comma 3 4 9 4 3" xfId="12551" xr:uid="{8A2C5343-D610-4125-8222-E8D77A22A102}"/>
    <cellStyle name="Comma 3 4 9 4 3 2" xfId="49059" xr:uid="{BD8358DE-8E76-43C6-A638-C4EC28B6C8A2}"/>
    <cellStyle name="Comma 3 4 9 4 3 3" xfId="30805" xr:uid="{A54BCD7B-9FAE-4C32-93D0-7185B6F42FB8}"/>
    <cellStyle name="Comma 3 4 9 4 4" xfId="8901" xr:uid="{D2B19F8F-4B0B-4516-B927-902D9696654F}"/>
    <cellStyle name="Comma 3 4 9 4 4 2" xfId="45409" xr:uid="{361C9536-9BD2-49E5-AFAD-FF1AC3A47ECB}"/>
    <cellStyle name="Comma 3 4 9 4 4 3" xfId="27155" xr:uid="{502A2C86-2565-4CB7-8FCF-F3E819FA5DF8}"/>
    <cellStyle name="Comma 3 4 9 4 5" xfId="5251" xr:uid="{EBF6B1D9-BBE9-4295-AFD4-0647155DFA98}"/>
    <cellStyle name="Comma 3 4 9 4 5 2" xfId="41759" xr:uid="{219B6D85-0F9F-4CA4-809C-87A9BCF111B0}"/>
    <cellStyle name="Comma 3 4 9 4 5 3" xfId="23505" xr:uid="{97E4D50A-3739-4BCB-8855-C67EDE72D8A8}"/>
    <cellStyle name="Comma 3 4 9 4 6" xfId="38109" xr:uid="{0F2FD0D4-3553-4DC0-AF58-9D5CEF564FEF}"/>
    <cellStyle name="Comma 3 4 9 4 7" xfId="19855" xr:uid="{7D4A7758-96F5-4673-AB4C-EE24DBEB5D17}"/>
    <cellStyle name="Comma 3 4 9 5" xfId="871" xr:uid="{495BFC04-3540-4513-8377-C5A19D851C1D}"/>
    <cellStyle name="Comma 3 4 9 5 2" xfId="15471" xr:uid="{B2701EC5-5180-431B-B7B9-A3DB93DFE16F}"/>
    <cellStyle name="Comma 3 4 9 5 2 2" xfId="51979" xr:uid="{112FDA21-544D-47EF-84B9-E910CDCC79EA}"/>
    <cellStyle name="Comma 3 4 9 5 2 3" xfId="33725" xr:uid="{9A0CF574-2744-40C5-9247-228CE4C674EF}"/>
    <cellStyle name="Comma 3 4 9 5 3" xfId="11821" xr:uid="{8ADFA88F-8744-4D50-8536-40901BDFA2B6}"/>
    <cellStyle name="Comma 3 4 9 5 3 2" xfId="48329" xr:uid="{70EDA8A8-1D42-4BF5-AED0-BDCCE0B294AE}"/>
    <cellStyle name="Comma 3 4 9 5 3 3" xfId="30075" xr:uid="{EE32026B-A329-4E7B-90C0-695585FDA05B}"/>
    <cellStyle name="Comma 3 4 9 5 4" xfId="8171" xr:uid="{BE03E476-C619-411D-A94E-9727640AF0BE}"/>
    <cellStyle name="Comma 3 4 9 5 4 2" xfId="44679" xr:uid="{7D718B4F-3711-44FD-A84F-9D038624E56B}"/>
    <cellStyle name="Comma 3 4 9 5 4 3" xfId="26425" xr:uid="{63CF1620-C4B1-4BFF-8E57-47FCB41DFFF5}"/>
    <cellStyle name="Comma 3 4 9 5 5" xfId="4521" xr:uid="{DB2AFD06-4326-44FA-BB48-916355205709}"/>
    <cellStyle name="Comma 3 4 9 5 5 2" xfId="41029" xr:uid="{2A2E8F90-BB16-4B9F-9D94-299A1751628A}"/>
    <cellStyle name="Comma 3 4 9 5 5 3" xfId="22775" xr:uid="{BE9988FC-82CC-4390-8DAA-84FED4B92B37}"/>
    <cellStyle name="Comma 3 4 9 5 6" xfId="37379" xr:uid="{F22E3F86-CB0C-46CB-8DC8-2CFEB97D8E2E}"/>
    <cellStyle name="Comma 3 4 9 5 7" xfId="19125" xr:uid="{97991378-9E4E-4823-89FB-CD884FC9E9E1}"/>
    <cellStyle name="Comma 3 4 9 6" xfId="14741" xr:uid="{62308FBB-47AE-4844-A068-136596E3877C}"/>
    <cellStyle name="Comma 3 4 9 6 2" xfId="51249" xr:uid="{082F789D-CAE3-4606-8F77-7142DBD2249A}"/>
    <cellStyle name="Comma 3 4 9 6 3" xfId="32995" xr:uid="{2B4C2844-A2CC-4221-B6C0-F47A7255E61A}"/>
    <cellStyle name="Comma 3 4 9 7" xfId="11091" xr:uid="{C712DF5E-ADFE-4B77-82D7-0A69B50CC44D}"/>
    <cellStyle name="Comma 3 4 9 7 2" xfId="47599" xr:uid="{9D4F9BE0-1C84-4EED-A170-F8EB5B1F50D9}"/>
    <cellStyle name="Comma 3 4 9 7 3" xfId="29345" xr:uid="{5739B93A-91A3-4969-9BDF-7E0C400CCA07}"/>
    <cellStyle name="Comma 3 4 9 8" xfId="7441" xr:uid="{98CB96CE-E35B-4BF1-B25D-5B2E1F27F06D}"/>
    <cellStyle name="Comma 3 4 9 8 2" xfId="43949" xr:uid="{41630E64-E808-4417-A2CF-305EF6D800B5}"/>
    <cellStyle name="Comma 3 4 9 8 3" xfId="25695" xr:uid="{306EEB7A-C48D-4419-9C4A-D6974BE244EE}"/>
    <cellStyle name="Comma 3 4 9 9" xfId="3791" xr:uid="{B7D8738B-C36F-4351-A47D-13780D30F852}"/>
    <cellStyle name="Comma 3 4 9 9 2" xfId="40299" xr:uid="{7CA4DAF8-C4C4-44D5-8CE1-B58CAFE5A565}"/>
    <cellStyle name="Comma 3 4 9 9 3" xfId="22045" xr:uid="{490AA23A-5E58-49C4-9A30-99667EABB69A}"/>
    <cellStyle name="Comma 3 5" xfId="85" xr:uid="{EDC1D1EB-C1F2-47F1-86F1-C7B63BB12C9B}"/>
    <cellStyle name="Comma 3 5 10" xfId="1545" xr:uid="{E5B589B6-9F4E-4628-B3BC-D5CEED6210A0}"/>
    <cellStyle name="Comma 3 5 10 2" xfId="16145" xr:uid="{952ED725-1B1A-41EB-8B70-5608DE65B624}"/>
    <cellStyle name="Comma 3 5 10 2 2" xfId="52653" xr:uid="{8E169871-44D4-4234-AC73-A0B2DAA47731}"/>
    <cellStyle name="Comma 3 5 10 2 3" xfId="34399" xr:uid="{647BC64A-C649-4799-8738-41783371D7BF}"/>
    <cellStyle name="Comma 3 5 10 3" xfId="12495" xr:uid="{F03B63D2-B384-4EF4-AABB-CC005C08259A}"/>
    <cellStyle name="Comma 3 5 10 3 2" xfId="49003" xr:uid="{17B04A54-90A4-480C-AF1B-2D744C6E881B}"/>
    <cellStyle name="Comma 3 5 10 3 3" xfId="30749" xr:uid="{AA17064D-0523-472A-892A-4731F3B07AEE}"/>
    <cellStyle name="Comma 3 5 10 4" xfId="8845" xr:uid="{2BAE54F0-2094-4541-9767-52665B499591}"/>
    <cellStyle name="Comma 3 5 10 4 2" xfId="45353" xr:uid="{C53E45E8-52C8-4F7C-BB22-F6ADFDB93AD7}"/>
    <cellStyle name="Comma 3 5 10 4 3" xfId="27099" xr:uid="{BB38D7B2-BBE3-47DF-A9BC-10D5F40A5F0A}"/>
    <cellStyle name="Comma 3 5 10 5" xfId="5195" xr:uid="{A47741F3-227E-46F3-8D3C-06E38EEC1FE7}"/>
    <cellStyle name="Comma 3 5 10 5 2" xfId="41703" xr:uid="{DB65F96C-4CCE-40C5-94B3-3B97BEA2BAAF}"/>
    <cellStyle name="Comma 3 5 10 5 3" xfId="23449" xr:uid="{324AEF63-B3FA-47F0-860A-62710BD77145}"/>
    <cellStyle name="Comma 3 5 10 6" xfId="38053" xr:uid="{88F0408E-73C1-480D-8FF7-5B6D10366689}"/>
    <cellStyle name="Comma 3 5 10 7" xfId="19799" xr:uid="{35BA4D66-747F-498B-B5CD-415E1FEE7BA1}"/>
    <cellStyle name="Comma 3 5 11" xfId="815" xr:uid="{A44CF443-646E-4310-A798-BE2A8CBF05DD}"/>
    <cellStyle name="Comma 3 5 11 2" xfId="15415" xr:uid="{5992A405-8790-401B-A890-9E2A1D676345}"/>
    <cellStyle name="Comma 3 5 11 2 2" xfId="51923" xr:uid="{983CAA15-22EE-4297-A033-00A228EE8163}"/>
    <cellStyle name="Comma 3 5 11 2 3" xfId="33669" xr:uid="{C2FCB897-00A1-413A-B127-742CEC017688}"/>
    <cellStyle name="Comma 3 5 11 3" xfId="11765" xr:uid="{31F63D80-629A-407F-A73C-EAD4F332B0A7}"/>
    <cellStyle name="Comma 3 5 11 3 2" xfId="48273" xr:uid="{BD2D11C4-2A38-48C6-AE2F-D6FCCE45F91D}"/>
    <cellStyle name="Comma 3 5 11 3 3" xfId="30019" xr:uid="{7AF020CA-F734-44CE-9322-19D212B244EC}"/>
    <cellStyle name="Comma 3 5 11 4" xfId="8115" xr:uid="{1EAA6A00-46AE-4788-8A89-0BA30EF0FA46}"/>
    <cellStyle name="Comma 3 5 11 4 2" xfId="44623" xr:uid="{4C73624D-A3F4-4716-BFA9-2B65834224A0}"/>
    <cellStyle name="Comma 3 5 11 4 3" xfId="26369" xr:uid="{1FC168DD-FBE1-4200-9374-C533AB5CC2F1}"/>
    <cellStyle name="Comma 3 5 11 5" xfId="4465" xr:uid="{A2A6A332-60FE-4FF7-8E63-78A0A699905D}"/>
    <cellStyle name="Comma 3 5 11 5 2" xfId="40973" xr:uid="{D13DD303-CE03-4303-B8C0-4721BAE5B1F2}"/>
    <cellStyle name="Comma 3 5 11 5 3" xfId="22719" xr:uid="{AA929227-AC1E-4471-8EF8-18CCB24E761B}"/>
    <cellStyle name="Comma 3 5 11 6" xfId="37323" xr:uid="{4AF319C6-3350-463C-9E97-4D312F6A9EB0}"/>
    <cellStyle name="Comma 3 5 11 7" xfId="19069" xr:uid="{AEF833D4-0BC6-470A-A7B4-3548D1B3449E}"/>
    <cellStyle name="Comma 3 5 12" xfId="14685" xr:uid="{4FA76133-2A58-4C2F-B68B-867FF0A69784}"/>
    <cellStyle name="Comma 3 5 12 2" xfId="51193" xr:uid="{FB60EBC1-754F-40F8-BE49-00BA095A4515}"/>
    <cellStyle name="Comma 3 5 12 3" xfId="32939" xr:uid="{545492B6-16BB-4082-9D02-27D0186E6BC0}"/>
    <cellStyle name="Comma 3 5 13" xfId="11035" xr:uid="{D377EE99-80F8-4A89-B588-361E25D66942}"/>
    <cellStyle name="Comma 3 5 13 2" xfId="47543" xr:uid="{6244D4E8-4187-4DE2-BE7E-C162CC51EA01}"/>
    <cellStyle name="Comma 3 5 13 3" xfId="29289" xr:uid="{39258317-A426-4E00-8A46-973DAC41A448}"/>
    <cellStyle name="Comma 3 5 14" xfId="7385" xr:uid="{605160A9-2C63-4253-ACA8-C60E50C02FAC}"/>
    <cellStyle name="Comma 3 5 14 2" xfId="43893" xr:uid="{52DCA54E-E845-403A-BEDD-1C139D05902B}"/>
    <cellStyle name="Comma 3 5 14 3" xfId="25639" xr:uid="{0908F66A-0977-4E6C-9B65-904774E691C8}"/>
    <cellStyle name="Comma 3 5 15" xfId="3735" xr:uid="{67BD5C17-B735-43BE-B83E-309ABD2297FF}"/>
    <cellStyle name="Comma 3 5 15 2" xfId="40243" xr:uid="{52369388-46FF-493B-AA0D-90C867FDF964}"/>
    <cellStyle name="Comma 3 5 15 3" xfId="21989" xr:uid="{3E378205-A581-4730-85F0-3B704214C631}"/>
    <cellStyle name="Comma 3 5 16" xfId="36593" xr:uid="{641E0F6B-79B5-4EB9-B4B7-E549FB1B7596}"/>
    <cellStyle name="Comma 3 5 17" xfId="18339" xr:uid="{18CBB52E-9D0B-4242-8E40-E7D068D2B260}"/>
    <cellStyle name="Comma 3 5 2" xfId="709" xr:uid="{59F6B29E-084D-4C77-A22D-1B9D48166630}"/>
    <cellStyle name="Comma 3 5 2 10" xfId="37217" xr:uid="{0E6886BC-85E8-45CC-A7DA-D0EFCA497170}"/>
    <cellStyle name="Comma 3 5 2 11" xfId="18963" xr:uid="{0C8739C5-9ADD-4537-A8F0-1EE007B8DA88}"/>
    <cellStyle name="Comma 3 5 2 2" xfId="3629" xr:uid="{A5DD11F5-EA16-4B42-979D-EAFEAF84DB49}"/>
    <cellStyle name="Comma 3 5 2 2 2" xfId="18229" xr:uid="{E9AC4851-AFA0-45EB-9824-D82F6A19BA3F}"/>
    <cellStyle name="Comma 3 5 2 2 2 2" xfId="54737" xr:uid="{B304754D-935B-4E49-8306-2D1490D10FF8}"/>
    <cellStyle name="Comma 3 5 2 2 2 3" xfId="36483" xr:uid="{1E8A3FAB-9DB0-4513-B613-4E89F69CC335}"/>
    <cellStyle name="Comma 3 5 2 2 3" xfId="14579" xr:uid="{FFF2D012-EB53-4CEB-980C-7E1F26186DA2}"/>
    <cellStyle name="Comma 3 5 2 2 3 2" xfId="51087" xr:uid="{DFE4F6F5-0DE7-40E0-8B50-810BC71FFAF0}"/>
    <cellStyle name="Comma 3 5 2 2 3 3" xfId="32833" xr:uid="{F92A39CF-6B4E-4FF8-B5C3-31A8971845B5}"/>
    <cellStyle name="Comma 3 5 2 2 4" xfId="10929" xr:uid="{AEADE8B9-FF60-40CB-B2B5-3FB3DC6A1C74}"/>
    <cellStyle name="Comma 3 5 2 2 4 2" xfId="47437" xr:uid="{1DC7F65B-C218-42DA-8F46-6283587BC944}"/>
    <cellStyle name="Comma 3 5 2 2 4 3" xfId="29183" xr:uid="{97755ABA-F316-4CC5-97F5-60A81FFAEDB1}"/>
    <cellStyle name="Comma 3 5 2 2 5" xfId="7279" xr:uid="{6C170674-4A63-4221-AE85-216ACEE7D97F}"/>
    <cellStyle name="Comma 3 5 2 2 5 2" xfId="43787" xr:uid="{166D0112-62CC-4BDD-87D7-1B037CE8E93E}"/>
    <cellStyle name="Comma 3 5 2 2 5 3" xfId="25533" xr:uid="{1545C5E7-8E3D-433E-943F-4108FEF48E51}"/>
    <cellStyle name="Comma 3 5 2 2 6" xfId="40137" xr:uid="{A49D972A-72D0-470D-B050-960E35D20E96}"/>
    <cellStyle name="Comma 3 5 2 2 7" xfId="21883" xr:uid="{E18179FB-D8CF-4694-A7D5-29F5E48408A4}"/>
    <cellStyle name="Comma 3 5 2 3" xfId="2899" xr:uid="{E5277B2A-4FB5-43A9-A425-F90F4E218977}"/>
    <cellStyle name="Comma 3 5 2 3 2" xfId="17499" xr:uid="{AAEAFF96-14D7-480D-B651-6688E2498795}"/>
    <cellStyle name="Comma 3 5 2 3 2 2" xfId="54007" xr:uid="{455CA751-8F10-451C-984C-547C050009C3}"/>
    <cellStyle name="Comma 3 5 2 3 2 3" xfId="35753" xr:uid="{1A590253-32A1-49C7-959B-FFF77B451B4A}"/>
    <cellStyle name="Comma 3 5 2 3 3" xfId="13849" xr:uid="{61096B26-FA95-4F7B-9C90-C80E499A6872}"/>
    <cellStyle name="Comma 3 5 2 3 3 2" xfId="50357" xr:uid="{F1D3C3BA-127D-4228-A67D-1F8E02C9DB8F}"/>
    <cellStyle name="Comma 3 5 2 3 3 3" xfId="32103" xr:uid="{E7D7B91E-9919-4CA1-883D-88C3A739B061}"/>
    <cellStyle name="Comma 3 5 2 3 4" xfId="10199" xr:uid="{E1166D6D-2C9E-4143-A9B4-2280F24E3371}"/>
    <cellStyle name="Comma 3 5 2 3 4 2" xfId="46707" xr:uid="{105EF0BE-6A46-4DAB-8F95-FD4DFC59D695}"/>
    <cellStyle name="Comma 3 5 2 3 4 3" xfId="28453" xr:uid="{84A19B3F-5313-4520-AF76-4842BC0825CE}"/>
    <cellStyle name="Comma 3 5 2 3 5" xfId="6549" xr:uid="{07C256DF-B473-44E0-A48F-26C643699CE0}"/>
    <cellStyle name="Comma 3 5 2 3 5 2" xfId="43057" xr:uid="{7E83CAAE-E660-4F0E-93E1-45A7DED9D48C}"/>
    <cellStyle name="Comma 3 5 2 3 5 3" xfId="24803" xr:uid="{D97D7EBB-15CE-489B-B903-3D176CE97183}"/>
    <cellStyle name="Comma 3 5 2 3 6" xfId="39407" xr:uid="{9AC9D5D1-2BAD-497E-B290-305335C05062}"/>
    <cellStyle name="Comma 3 5 2 3 7" xfId="21153" xr:uid="{0212D8D3-4015-48E5-9A1F-6423C052F16D}"/>
    <cellStyle name="Comma 3 5 2 4" xfId="2169" xr:uid="{8F25A5E3-41CD-4ED0-B9BF-9B723CAA5B99}"/>
    <cellStyle name="Comma 3 5 2 4 2" xfId="16769" xr:uid="{3AA49349-8AA5-4F47-93C8-8BDCF910BF12}"/>
    <cellStyle name="Comma 3 5 2 4 2 2" xfId="53277" xr:uid="{16AE00FA-76D5-46C6-B4DD-2117EB54B2F6}"/>
    <cellStyle name="Comma 3 5 2 4 2 3" xfId="35023" xr:uid="{67594BE7-1ABC-434F-9D28-E905047833D5}"/>
    <cellStyle name="Comma 3 5 2 4 3" xfId="13119" xr:uid="{08900D64-63BF-4884-9719-49BC7B439D3A}"/>
    <cellStyle name="Comma 3 5 2 4 3 2" xfId="49627" xr:uid="{F6AD7D99-2D6B-49C3-8F48-006B7852C8FC}"/>
    <cellStyle name="Comma 3 5 2 4 3 3" xfId="31373" xr:uid="{76C31EAF-3D90-431E-A698-B9278317F118}"/>
    <cellStyle name="Comma 3 5 2 4 4" xfId="9469" xr:uid="{4E8D6B91-8B08-4D6C-B7B8-8FF71B94DCAD}"/>
    <cellStyle name="Comma 3 5 2 4 4 2" xfId="45977" xr:uid="{57326166-C96B-4C63-BBE2-B694A007398B}"/>
    <cellStyle name="Comma 3 5 2 4 4 3" xfId="27723" xr:uid="{23BDEA22-CFD1-43DA-B07D-9A9C0CAE7C71}"/>
    <cellStyle name="Comma 3 5 2 4 5" xfId="5819" xr:uid="{899CAC2F-004B-4F5D-B37E-5C6034B9CA18}"/>
    <cellStyle name="Comma 3 5 2 4 5 2" xfId="42327" xr:uid="{38DF1BC6-8F32-4408-8A91-E2B73BBE87AC}"/>
    <cellStyle name="Comma 3 5 2 4 5 3" xfId="24073" xr:uid="{1C675685-0FB9-4692-A2D1-A35505AFB7C2}"/>
    <cellStyle name="Comma 3 5 2 4 6" xfId="38677" xr:uid="{DCC5C838-4300-458E-841C-86C209BE9AF3}"/>
    <cellStyle name="Comma 3 5 2 4 7" xfId="20423" xr:uid="{E9C09808-8E97-4E4E-8AD3-903ABC2E68F6}"/>
    <cellStyle name="Comma 3 5 2 5" xfId="1439" xr:uid="{C6B87A67-0754-4B7D-98BB-5C33F083BEDD}"/>
    <cellStyle name="Comma 3 5 2 5 2" xfId="16039" xr:uid="{D31CF5C9-C950-4679-87C4-149CCC9CBFFF}"/>
    <cellStyle name="Comma 3 5 2 5 2 2" xfId="52547" xr:uid="{A7FF912D-7912-4184-95FE-30BEE175560A}"/>
    <cellStyle name="Comma 3 5 2 5 2 3" xfId="34293" xr:uid="{C00DAD8C-0504-440B-989C-EADBF264FC10}"/>
    <cellStyle name="Comma 3 5 2 5 3" xfId="12389" xr:uid="{EEB3B9AD-7162-4372-A768-9023240A8A50}"/>
    <cellStyle name="Comma 3 5 2 5 3 2" xfId="48897" xr:uid="{BD799C36-11B2-410B-8E32-6258E4130AE4}"/>
    <cellStyle name="Comma 3 5 2 5 3 3" xfId="30643" xr:uid="{DA0BA661-7C8F-4685-9861-100F2A0F3D22}"/>
    <cellStyle name="Comma 3 5 2 5 4" xfId="8739" xr:uid="{9E704A7A-CC0E-48E9-B9D0-77066F929F0B}"/>
    <cellStyle name="Comma 3 5 2 5 4 2" xfId="45247" xr:uid="{589676B5-A922-4916-A072-5F8365D3C02B}"/>
    <cellStyle name="Comma 3 5 2 5 4 3" xfId="26993" xr:uid="{8FDEC349-CEFF-4D99-85B9-623AD3267766}"/>
    <cellStyle name="Comma 3 5 2 5 5" xfId="5089" xr:uid="{A87E6905-197B-4496-820A-0730C18923EF}"/>
    <cellStyle name="Comma 3 5 2 5 5 2" xfId="41597" xr:uid="{BFD039CF-12C0-4EF4-9623-A1EFFE309C94}"/>
    <cellStyle name="Comma 3 5 2 5 5 3" xfId="23343" xr:uid="{91F7956D-1C27-4650-A4CF-F3BA41C9EB34}"/>
    <cellStyle name="Comma 3 5 2 5 6" xfId="37947" xr:uid="{BD673223-0585-45F6-A081-E712B4F0269F}"/>
    <cellStyle name="Comma 3 5 2 5 7" xfId="19693" xr:uid="{E21EE6C2-23A4-48BA-A884-176D43DB1D38}"/>
    <cellStyle name="Comma 3 5 2 6" xfId="15309" xr:uid="{1753FAF4-4254-4E12-BA8C-65E957FBD44C}"/>
    <cellStyle name="Comma 3 5 2 6 2" xfId="51817" xr:uid="{851326D3-A88E-492E-9899-1DA33089E8AB}"/>
    <cellStyle name="Comma 3 5 2 6 3" xfId="33563" xr:uid="{2C2A28C6-43A7-45BA-9428-6D0D3655639C}"/>
    <cellStyle name="Comma 3 5 2 7" xfId="11659" xr:uid="{009772BC-8F57-41C4-8D9B-0097B9341DDA}"/>
    <cellStyle name="Comma 3 5 2 7 2" xfId="48167" xr:uid="{74E9F93A-3A1F-4B28-AD02-5F87E1D88096}"/>
    <cellStyle name="Comma 3 5 2 7 3" xfId="29913" xr:uid="{AD105FDD-0D43-46D6-9C27-92F89EF6E2C8}"/>
    <cellStyle name="Comma 3 5 2 8" xfId="8009" xr:uid="{57764179-D73C-4E55-8338-6E312B349A3D}"/>
    <cellStyle name="Comma 3 5 2 8 2" xfId="44517" xr:uid="{28621D8F-1CDA-496A-A7A2-27EA1E62F9C4}"/>
    <cellStyle name="Comma 3 5 2 8 3" xfId="26263" xr:uid="{53001FC4-B7B2-4866-9B3E-14529CC7A064}"/>
    <cellStyle name="Comma 3 5 2 9" xfId="4359" xr:uid="{00B00165-0AB1-479F-A69F-53FFCE14C936}"/>
    <cellStyle name="Comma 3 5 2 9 2" xfId="40867" xr:uid="{9ECCC65C-F913-4948-BB3B-EF5AC9B20371}"/>
    <cellStyle name="Comma 3 5 2 9 3" xfId="22613" xr:uid="{A32876C0-23A0-446C-8247-1DA49B342064}"/>
    <cellStyle name="Comma 3 5 3" xfId="605" xr:uid="{02342259-7137-48D6-9B54-8E133535B410}"/>
    <cellStyle name="Comma 3 5 3 10" xfId="37113" xr:uid="{8F16A707-5711-45A1-A8DC-180FF4669E3C}"/>
    <cellStyle name="Comma 3 5 3 11" xfId="18859" xr:uid="{0E5E12EC-D12E-49A2-97DC-F9BC194E4FD7}"/>
    <cellStyle name="Comma 3 5 3 2" xfId="3525" xr:uid="{2933BB2B-2327-4793-B4D8-0A169BCD959B}"/>
    <cellStyle name="Comma 3 5 3 2 2" xfId="18125" xr:uid="{B83B33B6-30ED-4C80-8FD1-561C0036B185}"/>
    <cellStyle name="Comma 3 5 3 2 2 2" xfId="54633" xr:uid="{4EE23525-F0D5-4CF1-8E82-17107EAF32E4}"/>
    <cellStyle name="Comma 3 5 3 2 2 3" xfId="36379" xr:uid="{EC2D4FF0-B452-40B1-9EBF-494FA2DC1CC5}"/>
    <cellStyle name="Comma 3 5 3 2 3" xfId="14475" xr:uid="{BD9151CA-70F5-44E9-A548-84F1E40140FC}"/>
    <cellStyle name="Comma 3 5 3 2 3 2" xfId="50983" xr:uid="{FE695EF8-0777-440C-AA11-223352DCAD13}"/>
    <cellStyle name="Comma 3 5 3 2 3 3" xfId="32729" xr:uid="{190F8BAA-7EA6-4C32-8A34-3BB3A905E113}"/>
    <cellStyle name="Comma 3 5 3 2 4" xfId="10825" xr:uid="{71EA6341-CAFA-4869-A524-4C302CF808B7}"/>
    <cellStyle name="Comma 3 5 3 2 4 2" xfId="47333" xr:uid="{9D784679-70AC-40E6-82C9-F78587C3E9D5}"/>
    <cellStyle name="Comma 3 5 3 2 4 3" xfId="29079" xr:uid="{7BE4A89F-78E0-40A5-B2F5-12FDE6492A08}"/>
    <cellStyle name="Comma 3 5 3 2 5" xfId="7175" xr:uid="{35339394-8F7A-4440-8866-AF566F4715F9}"/>
    <cellStyle name="Comma 3 5 3 2 5 2" xfId="43683" xr:uid="{DC895A88-5F20-4468-A640-2A96AC0A7A91}"/>
    <cellStyle name="Comma 3 5 3 2 5 3" xfId="25429" xr:uid="{E65FB099-7DB2-4980-9ADF-E6414C2C9E29}"/>
    <cellStyle name="Comma 3 5 3 2 6" xfId="40033" xr:uid="{F4DA2174-1F95-45D9-A8BB-1EFFC8A71AAD}"/>
    <cellStyle name="Comma 3 5 3 2 7" xfId="21779" xr:uid="{E3F9A422-C870-4DB7-98EE-5904A1DB81D1}"/>
    <cellStyle name="Comma 3 5 3 3" xfId="2795" xr:uid="{CD1670DB-1A0D-4796-ADA3-CA883617F065}"/>
    <cellStyle name="Comma 3 5 3 3 2" xfId="17395" xr:uid="{3DECA01F-1EA3-452B-8E93-D9C733BF650E}"/>
    <cellStyle name="Comma 3 5 3 3 2 2" xfId="53903" xr:uid="{603A0BAE-6A8A-4BC2-A558-D572FAC83332}"/>
    <cellStyle name="Comma 3 5 3 3 2 3" xfId="35649" xr:uid="{DEFDE5D7-B476-44B8-9E24-62A51EE74B06}"/>
    <cellStyle name="Comma 3 5 3 3 3" xfId="13745" xr:uid="{36F4244F-2E89-4AFE-A109-317336DD5AB1}"/>
    <cellStyle name="Comma 3 5 3 3 3 2" xfId="50253" xr:uid="{324F30BF-0312-4148-BDC3-F1F5D4B92993}"/>
    <cellStyle name="Comma 3 5 3 3 3 3" xfId="31999" xr:uid="{63EFF2A6-499C-4D5E-B434-7DB34BDC3F16}"/>
    <cellStyle name="Comma 3 5 3 3 4" xfId="10095" xr:uid="{A5441F6A-0A60-49F6-A964-31AFDCE34697}"/>
    <cellStyle name="Comma 3 5 3 3 4 2" xfId="46603" xr:uid="{25A4A730-498D-4562-8AC5-500320341D2B}"/>
    <cellStyle name="Comma 3 5 3 3 4 3" xfId="28349" xr:uid="{364D309C-895B-426B-A2F3-815D47010C95}"/>
    <cellStyle name="Comma 3 5 3 3 5" xfId="6445" xr:uid="{3DC72F78-CC4B-4053-A439-FAC9A6F1FF7E}"/>
    <cellStyle name="Comma 3 5 3 3 5 2" xfId="42953" xr:uid="{DD3D7A33-46F9-4883-B5C7-0A023BF99F08}"/>
    <cellStyle name="Comma 3 5 3 3 5 3" xfId="24699" xr:uid="{56D795F2-B121-4E5D-9460-599CD5F935DA}"/>
    <cellStyle name="Comma 3 5 3 3 6" xfId="39303" xr:uid="{65EEA030-100A-42D0-BF2B-27E7B5DD1CC4}"/>
    <cellStyle name="Comma 3 5 3 3 7" xfId="21049" xr:uid="{F5576A87-E52A-4BAF-BCBD-41D990C6ADB3}"/>
    <cellStyle name="Comma 3 5 3 4" xfId="2065" xr:uid="{F5131399-2EF0-4D2C-82F8-36F485FF22F5}"/>
    <cellStyle name="Comma 3 5 3 4 2" xfId="16665" xr:uid="{4ADDD03D-3DA3-464B-9208-5B16B565D3DC}"/>
    <cellStyle name="Comma 3 5 3 4 2 2" xfId="53173" xr:uid="{1DBCD8A0-9931-46A7-BDC6-B846C12F112F}"/>
    <cellStyle name="Comma 3 5 3 4 2 3" xfId="34919" xr:uid="{B2914537-6AE8-4A0A-AEBF-1725A4805ACA}"/>
    <cellStyle name="Comma 3 5 3 4 3" xfId="13015" xr:uid="{5FC6536C-68D0-4F94-BAD6-9BE29CCC8043}"/>
    <cellStyle name="Comma 3 5 3 4 3 2" xfId="49523" xr:uid="{05E3A648-50BD-4ADA-A048-08730B93FA71}"/>
    <cellStyle name="Comma 3 5 3 4 3 3" xfId="31269" xr:uid="{05750D60-9FCE-43D8-94D7-A7CD6276751A}"/>
    <cellStyle name="Comma 3 5 3 4 4" xfId="9365" xr:uid="{032139A2-9D40-43E6-80DE-8D8B97DF7250}"/>
    <cellStyle name="Comma 3 5 3 4 4 2" xfId="45873" xr:uid="{FC10FF36-CCEE-409A-8122-AA068A2A3409}"/>
    <cellStyle name="Comma 3 5 3 4 4 3" xfId="27619" xr:uid="{C782706C-8F74-4BBB-A31E-8441BEAF7269}"/>
    <cellStyle name="Comma 3 5 3 4 5" xfId="5715" xr:uid="{189FA2A1-2D13-42FB-B894-9FDFC87198C6}"/>
    <cellStyle name="Comma 3 5 3 4 5 2" xfId="42223" xr:uid="{1D2EE08F-CDDF-4B29-A4D7-1AC8B0EDEFD7}"/>
    <cellStyle name="Comma 3 5 3 4 5 3" xfId="23969" xr:uid="{F64BCBF2-1344-4924-B973-C751FCCABADF}"/>
    <cellStyle name="Comma 3 5 3 4 6" xfId="38573" xr:uid="{DF73D222-595B-4702-8CAB-BEB4C2DDDDF2}"/>
    <cellStyle name="Comma 3 5 3 4 7" xfId="20319" xr:uid="{E0F4849D-AF1B-4A8C-8767-F1277E7A871A}"/>
    <cellStyle name="Comma 3 5 3 5" xfId="1335" xr:uid="{42B25789-A47C-41CF-A29C-17AD1069A4B5}"/>
    <cellStyle name="Comma 3 5 3 5 2" xfId="15935" xr:uid="{A23F37AC-CCA8-4AD9-BD8E-06B3BB8A8B09}"/>
    <cellStyle name="Comma 3 5 3 5 2 2" xfId="52443" xr:uid="{FE1E3CF1-6542-4B56-91B4-FE8E47FB2249}"/>
    <cellStyle name="Comma 3 5 3 5 2 3" xfId="34189" xr:uid="{F380233D-C99C-45BE-947B-9B317BF5CB9D}"/>
    <cellStyle name="Comma 3 5 3 5 3" xfId="12285" xr:uid="{58D56CBE-CDB0-468B-8EF2-A91659353110}"/>
    <cellStyle name="Comma 3 5 3 5 3 2" xfId="48793" xr:uid="{62E83FE6-A374-454B-A268-C1678CBEB96C}"/>
    <cellStyle name="Comma 3 5 3 5 3 3" xfId="30539" xr:uid="{BEABF7C4-ED5F-4AB7-A7B2-30A0158342F6}"/>
    <cellStyle name="Comma 3 5 3 5 4" xfId="8635" xr:uid="{632A0E4A-87D9-4C7F-88CE-624F0EE925AB}"/>
    <cellStyle name="Comma 3 5 3 5 4 2" xfId="45143" xr:uid="{7B02917A-FC04-4310-899A-9982466E38D0}"/>
    <cellStyle name="Comma 3 5 3 5 4 3" xfId="26889" xr:uid="{FA39D08A-093C-4268-934E-3BDD3B5FD6B5}"/>
    <cellStyle name="Comma 3 5 3 5 5" xfId="4985" xr:uid="{C9E1FA7B-356B-4D60-8393-EBFEDEFB1A48}"/>
    <cellStyle name="Comma 3 5 3 5 5 2" xfId="41493" xr:uid="{D2F9F05D-A106-45AD-AF41-7683F5E5E381}"/>
    <cellStyle name="Comma 3 5 3 5 5 3" xfId="23239" xr:uid="{521CEE19-DF9D-4D7C-A7E7-D42B5AF6FC68}"/>
    <cellStyle name="Comma 3 5 3 5 6" xfId="37843" xr:uid="{B009278B-B09C-45FC-914C-791AA04CBA02}"/>
    <cellStyle name="Comma 3 5 3 5 7" xfId="19589" xr:uid="{589C0A3F-1798-41DF-8966-4EA899576ADC}"/>
    <cellStyle name="Comma 3 5 3 6" xfId="15205" xr:uid="{BBD6A2B3-F562-4CF4-BBB9-B219306962F3}"/>
    <cellStyle name="Comma 3 5 3 6 2" xfId="51713" xr:uid="{E62C0055-1B28-4B9D-94BD-797E9710B531}"/>
    <cellStyle name="Comma 3 5 3 6 3" xfId="33459" xr:uid="{49C28465-4163-4462-8E92-8355A5CEC138}"/>
    <cellStyle name="Comma 3 5 3 7" xfId="11555" xr:uid="{E63AE1AF-7857-4143-BDB7-1A62FAB26F3F}"/>
    <cellStyle name="Comma 3 5 3 7 2" xfId="48063" xr:uid="{83D1A8B4-F8D6-4A56-BE63-632000A41702}"/>
    <cellStyle name="Comma 3 5 3 7 3" xfId="29809" xr:uid="{36B8C8D7-71CD-4932-818A-10F0FBE8C1AF}"/>
    <cellStyle name="Comma 3 5 3 8" xfId="7905" xr:uid="{027B32DE-F871-478C-904B-8CAF8FA530BF}"/>
    <cellStyle name="Comma 3 5 3 8 2" xfId="44413" xr:uid="{9A9D88D6-3780-4674-9BA4-758F62D10D06}"/>
    <cellStyle name="Comma 3 5 3 8 3" xfId="26159" xr:uid="{69BAF82A-D031-481E-A822-E9CCFE9AF8AF}"/>
    <cellStyle name="Comma 3 5 3 9" xfId="4255" xr:uid="{C06923BD-2356-44F8-AFD5-89E82A64E4BF}"/>
    <cellStyle name="Comma 3 5 3 9 2" xfId="40763" xr:uid="{C1E782C0-EAAF-4D52-BF6F-9CFC94F6CE00}"/>
    <cellStyle name="Comma 3 5 3 9 3" xfId="22509" xr:uid="{F00764D0-C214-40D0-8A46-0674523F3DEE}"/>
    <cellStyle name="Comma 3 5 4" xfId="501" xr:uid="{BA5EFC4A-E13D-4BA0-B1F0-4877F6B8D506}"/>
    <cellStyle name="Comma 3 5 4 10" xfId="37009" xr:uid="{6C7A27A9-66A1-424D-91DC-591566E4A654}"/>
    <cellStyle name="Comma 3 5 4 11" xfId="18755" xr:uid="{539978E2-58FE-4950-8385-A7C55E03D361}"/>
    <cellStyle name="Comma 3 5 4 2" xfId="3421" xr:uid="{40A4E911-9E2F-456C-988A-EAD7AF887850}"/>
    <cellStyle name="Comma 3 5 4 2 2" xfId="18021" xr:uid="{AD7F3807-30F2-4930-8B8F-2D1027A67C2F}"/>
    <cellStyle name="Comma 3 5 4 2 2 2" xfId="54529" xr:uid="{FA304133-F0BF-4C74-A428-EFA8C98ED974}"/>
    <cellStyle name="Comma 3 5 4 2 2 3" xfId="36275" xr:uid="{7DD4CA0D-B2E9-4134-A1A9-78547D598DD0}"/>
    <cellStyle name="Comma 3 5 4 2 3" xfId="14371" xr:uid="{7DC54295-C99B-4CCA-9107-FDAF2CDA9841}"/>
    <cellStyle name="Comma 3 5 4 2 3 2" xfId="50879" xr:uid="{637F5AFF-DF29-4CE7-985A-D4D6E85E189F}"/>
    <cellStyle name="Comma 3 5 4 2 3 3" xfId="32625" xr:uid="{78C33379-FF54-442F-BDC8-AF72111129EA}"/>
    <cellStyle name="Comma 3 5 4 2 4" xfId="10721" xr:uid="{9DB9C120-B649-4478-B739-E997FEE88FED}"/>
    <cellStyle name="Comma 3 5 4 2 4 2" xfId="47229" xr:uid="{B24011AD-9EF7-44E0-AE3E-083450C9445D}"/>
    <cellStyle name="Comma 3 5 4 2 4 3" xfId="28975" xr:uid="{9B49B223-D221-4C81-B323-57537490A960}"/>
    <cellStyle name="Comma 3 5 4 2 5" xfId="7071" xr:uid="{CA1CB8F7-A6D8-4EC9-B474-C31F3A0ABB74}"/>
    <cellStyle name="Comma 3 5 4 2 5 2" xfId="43579" xr:uid="{0604BAAF-98B8-40FD-857C-8200FE3F69A5}"/>
    <cellStyle name="Comma 3 5 4 2 5 3" xfId="25325" xr:uid="{F84ABD57-3C45-40F1-8924-59A88C14A70D}"/>
    <cellStyle name="Comma 3 5 4 2 6" xfId="39929" xr:uid="{97F53CC6-C855-426F-88D8-1A1AD33F622C}"/>
    <cellStyle name="Comma 3 5 4 2 7" xfId="21675" xr:uid="{18E50056-B50A-4453-82E7-E888338FDE07}"/>
    <cellStyle name="Comma 3 5 4 3" xfId="2691" xr:uid="{B88C9712-9D8E-4C82-8DDF-AB4A70ADCC79}"/>
    <cellStyle name="Comma 3 5 4 3 2" xfId="17291" xr:uid="{5503C6C3-5A11-4D6E-982B-9CB5B228F383}"/>
    <cellStyle name="Comma 3 5 4 3 2 2" xfId="53799" xr:uid="{A2A7FB52-98C9-4D1F-A042-FD33F58324E6}"/>
    <cellStyle name="Comma 3 5 4 3 2 3" xfId="35545" xr:uid="{6FACE219-EA7D-489E-9DEC-78D46C6EFFCB}"/>
    <cellStyle name="Comma 3 5 4 3 3" xfId="13641" xr:uid="{31AF5243-C5E1-446F-92A5-2B4BDB1F4B2E}"/>
    <cellStyle name="Comma 3 5 4 3 3 2" xfId="50149" xr:uid="{68D8DB11-A0FB-4556-BF13-EDBAF49837AB}"/>
    <cellStyle name="Comma 3 5 4 3 3 3" xfId="31895" xr:uid="{9A60F045-CC0E-43C3-81D1-14EF4B7B9853}"/>
    <cellStyle name="Comma 3 5 4 3 4" xfId="9991" xr:uid="{5A65ABA9-53C5-4EE4-B287-E330CF56FACC}"/>
    <cellStyle name="Comma 3 5 4 3 4 2" xfId="46499" xr:uid="{EA43DE54-D358-4957-BCDD-6EA66BF7C74E}"/>
    <cellStyle name="Comma 3 5 4 3 4 3" xfId="28245" xr:uid="{66442544-D8DB-414B-9562-95CF475C112E}"/>
    <cellStyle name="Comma 3 5 4 3 5" xfId="6341" xr:uid="{E36468D3-E19B-4F79-8D98-A04434536E53}"/>
    <cellStyle name="Comma 3 5 4 3 5 2" xfId="42849" xr:uid="{F7F57AF2-E817-4D7F-AC07-5DB99A243EA5}"/>
    <cellStyle name="Comma 3 5 4 3 5 3" xfId="24595" xr:uid="{3F9E32A7-3051-4349-A52C-0D0470C6F4F5}"/>
    <cellStyle name="Comma 3 5 4 3 6" xfId="39199" xr:uid="{FEDBE351-83BC-41A2-8BB4-6C75356BC427}"/>
    <cellStyle name="Comma 3 5 4 3 7" xfId="20945" xr:uid="{47B6DDBD-909F-4CAC-B238-FC5F4EB4E6FA}"/>
    <cellStyle name="Comma 3 5 4 4" xfId="1961" xr:uid="{472B23C8-62B6-41C1-B836-B5A8BE801F6E}"/>
    <cellStyle name="Comma 3 5 4 4 2" xfId="16561" xr:uid="{387C0A64-0031-4276-9844-FE9C25B1B518}"/>
    <cellStyle name="Comma 3 5 4 4 2 2" xfId="53069" xr:uid="{6D2EEF3A-975A-4B2A-AB50-1153AA3F73AC}"/>
    <cellStyle name="Comma 3 5 4 4 2 3" xfId="34815" xr:uid="{ECABE9FD-CC1E-4716-AE15-06DF0E70C374}"/>
    <cellStyle name="Comma 3 5 4 4 3" xfId="12911" xr:uid="{C7DA749C-9A9C-4513-9BA3-C6C00F9461C6}"/>
    <cellStyle name="Comma 3 5 4 4 3 2" xfId="49419" xr:uid="{D5189DCE-6134-4B8F-A2E9-ADE3E46DB0D3}"/>
    <cellStyle name="Comma 3 5 4 4 3 3" xfId="31165" xr:uid="{DA992B5F-7947-458A-9CB0-0D101698CE46}"/>
    <cellStyle name="Comma 3 5 4 4 4" xfId="9261" xr:uid="{02A2D569-589C-484A-B61A-B83EEFD27CC0}"/>
    <cellStyle name="Comma 3 5 4 4 4 2" xfId="45769" xr:uid="{11B2F7FC-0731-45AC-A6B2-3807767FC320}"/>
    <cellStyle name="Comma 3 5 4 4 4 3" xfId="27515" xr:uid="{8268F4DA-4C63-4F99-91F8-2E6FEC5DA61C}"/>
    <cellStyle name="Comma 3 5 4 4 5" xfId="5611" xr:uid="{64715FB7-64A8-4795-8B4F-ECDCF92B7106}"/>
    <cellStyle name="Comma 3 5 4 4 5 2" xfId="42119" xr:uid="{05A51813-9F61-4DB1-82D0-1BD11E5C31D6}"/>
    <cellStyle name="Comma 3 5 4 4 5 3" xfId="23865" xr:uid="{D29B8F73-BCB6-4364-A8C4-3BB73424BC9D}"/>
    <cellStyle name="Comma 3 5 4 4 6" xfId="38469" xr:uid="{9B6E1183-B6D9-426F-9580-891CAA25B64F}"/>
    <cellStyle name="Comma 3 5 4 4 7" xfId="20215" xr:uid="{8BBC2465-D716-46EC-AE17-30D3F162070A}"/>
    <cellStyle name="Comma 3 5 4 5" xfId="1231" xr:uid="{3BAD26B0-ECB5-47CC-ABBC-0007A876A218}"/>
    <cellStyle name="Comma 3 5 4 5 2" xfId="15831" xr:uid="{871B37FD-3660-4247-BDB5-36438B0E16AF}"/>
    <cellStyle name="Comma 3 5 4 5 2 2" xfId="52339" xr:uid="{7D128BA4-A1B4-4273-9232-72BF74C1520B}"/>
    <cellStyle name="Comma 3 5 4 5 2 3" xfId="34085" xr:uid="{FB98355C-726A-4E0E-9543-C04E8D5981C2}"/>
    <cellStyle name="Comma 3 5 4 5 3" xfId="12181" xr:uid="{A636730C-5B21-4EA0-88CC-9A6E5C1EB368}"/>
    <cellStyle name="Comma 3 5 4 5 3 2" xfId="48689" xr:uid="{4C7BD32B-F7DF-4FE2-B7ED-87CF6DB8EC2E}"/>
    <cellStyle name="Comma 3 5 4 5 3 3" xfId="30435" xr:uid="{8C218DC2-CCC3-4862-88F7-E61DAF34472C}"/>
    <cellStyle name="Comma 3 5 4 5 4" xfId="8531" xr:uid="{66F12260-F236-4959-9A8C-2D799824394B}"/>
    <cellStyle name="Comma 3 5 4 5 4 2" xfId="45039" xr:uid="{BED6BB4A-6F48-486D-8F76-7E7275A12837}"/>
    <cellStyle name="Comma 3 5 4 5 4 3" xfId="26785" xr:uid="{497AAFF0-2C4A-48F5-8C20-1C63AF646877}"/>
    <cellStyle name="Comma 3 5 4 5 5" xfId="4881" xr:uid="{D5E68A11-E35D-4A6C-86C1-00426435D8CF}"/>
    <cellStyle name="Comma 3 5 4 5 5 2" xfId="41389" xr:uid="{E661D7B2-D0E6-4432-8D90-23FED42DE784}"/>
    <cellStyle name="Comma 3 5 4 5 5 3" xfId="23135" xr:uid="{5CD8BF19-3871-4258-936B-FFB62426BFF8}"/>
    <cellStyle name="Comma 3 5 4 5 6" xfId="37739" xr:uid="{94CA0335-D615-4333-AB81-A35BB3CFE5E0}"/>
    <cellStyle name="Comma 3 5 4 5 7" xfId="19485" xr:uid="{A9958F21-AEA9-4EED-AA65-58588EF7E9B9}"/>
    <cellStyle name="Comma 3 5 4 6" xfId="15101" xr:uid="{DE39BAD5-6E6D-49FA-9406-0C42616F4F18}"/>
    <cellStyle name="Comma 3 5 4 6 2" xfId="51609" xr:uid="{2FC0671A-DFEA-4C1B-928C-50092F67DA74}"/>
    <cellStyle name="Comma 3 5 4 6 3" xfId="33355" xr:uid="{01FC10F2-ABFF-4D55-8AC8-643453884EDC}"/>
    <cellStyle name="Comma 3 5 4 7" xfId="11451" xr:uid="{6D8F21AE-D556-478C-92BB-645D800C7F11}"/>
    <cellStyle name="Comma 3 5 4 7 2" xfId="47959" xr:uid="{1112D99C-EE12-4095-A704-11E4952709DD}"/>
    <cellStyle name="Comma 3 5 4 7 3" xfId="29705" xr:uid="{062D75F4-1F6E-412E-B866-52DA52296782}"/>
    <cellStyle name="Comma 3 5 4 8" xfId="7801" xr:uid="{111741B1-F019-4EBB-B50A-2DDED3BB1863}"/>
    <cellStyle name="Comma 3 5 4 8 2" xfId="44309" xr:uid="{467424F7-5B87-45C0-A575-2D48865EB254}"/>
    <cellStyle name="Comma 3 5 4 8 3" xfId="26055" xr:uid="{9A9EBE2B-5E2B-4113-8FBD-BE7E92077123}"/>
    <cellStyle name="Comma 3 5 4 9" xfId="4151" xr:uid="{CD7B2099-539F-4C83-AD07-0191974DBDE5}"/>
    <cellStyle name="Comma 3 5 4 9 2" xfId="40659" xr:uid="{003EB7E4-89E3-488E-825A-E7D83BC60703}"/>
    <cellStyle name="Comma 3 5 4 9 3" xfId="22405" xr:uid="{4B9E40B7-17B3-4B12-9C16-50518774E913}"/>
    <cellStyle name="Comma 3 5 5" xfId="397" xr:uid="{0677F6F6-DE24-4D4C-AAFB-7A4122C4EAA2}"/>
    <cellStyle name="Comma 3 5 5 10" xfId="36905" xr:uid="{BE42BE82-AA56-480B-B689-A7B94A85BC06}"/>
    <cellStyle name="Comma 3 5 5 11" xfId="18651" xr:uid="{DA10DF12-1F64-4CC7-82B9-047142DB0997}"/>
    <cellStyle name="Comma 3 5 5 2" xfId="3317" xr:uid="{BC6F5629-44C4-4E4E-8B99-ADFE9A0FACFC}"/>
    <cellStyle name="Comma 3 5 5 2 2" xfId="17917" xr:uid="{E1C1E27B-1D01-4B57-9798-723F28247B12}"/>
    <cellStyle name="Comma 3 5 5 2 2 2" xfId="54425" xr:uid="{E8951702-FFE0-416B-96F0-CA2AC8282AEE}"/>
    <cellStyle name="Comma 3 5 5 2 2 3" xfId="36171" xr:uid="{27EC3B1B-34EB-4441-802C-49146DB6AB08}"/>
    <cellStyle name="Comma 3 5 5 2 3" xfId="14267" xr:uid="{A00009F4-143E-496E-B74C-1723EE300874}"/>
    <cellStyle name="Comma 3 5 5 2 3 2" xfId="50775" xr:uid="{8A5FF702-8666-4634-8AB5-9BE3171AEC2A}"/>
    <cellStyle name="Comma 3 5 5 2 3 3" xfId="32521" xr:uid="{C93F8122-F10D-4108-A8E1-106ECE985B97}"/>
    <cellStyle name="Comma 3 5 5 2 4" xfId="10617" xr:uid="{EA9C748E-0517-440F-AD91-49148B606314}"/>
    <cellStyle name="Comma 3 5 5 2 4 2" xfId="47125" xr:uid="{EF2EC908-6F06-48C4-9F03-0CB81B3A371C}"/>
    <cellStyle name="Comma 3 5 5 2 4 3" xfId="28871" xr:uid="{78332A5B-6D4F-44FD-8F1C-A46F9842A362}"/>
    <cellStyle name="Comma 3 5 5 2 5" xfId="6967" xr:uid="{E23C51A3-C6D4-4318-8816-6ACCCF9B0B86}"/>
    <cellStyle name="Comma 3 5 5 2 5 2" xfId="43475" xr:uid="{114C7BC6-EA14-4649-BEE8-25E6A1BC89CA}"/>
    <cellStyle name="Comma 3 5 5 2 5 3" xfId="25221" xr:uid="{6C51E22E-28B5-4E44-A884-31913450910E}"/>
    <cellStyle name="Comma 3 5 5 2 6" xfId="39825" xr:uid="{0A431E24-9691-40DA-9FC6-11EBA5FE875C}"/>
    <cellStyle name="Comma 3 5 5 2 7" xfId="21571" xr:uid="{BB8AF566-1586-4F43-BF47-609C67F46651}"/>
    <cellStyle name="Comma 3 5 5 3" xfId="2587" xr:uid="{EEDF4870-5644-4125-ADAB-7C4EEA13F5A7}"/>
    <cellStyle name="Comma 3 5 5 3 2" xfId="17187" xr:uid="{5280C34F-7D7D-4EC1-B3E3-766E5956B0C8}"/>
    <cellStyle name="Comma 3 5 5 3 2 2" xfId="53695" xr:uid="{48412BEC-ED0F-47D2-840D-9A248475FB6F}"/>
    <cellStyle name="Comma 3 5 5 3 2 3" xfId="35441" xr:uid="{5F050F2D-87A9-4EA1-A338-9F7E427FB64D}"/>
    <cellStyle name="Comma 3 5 5 3 3" xfId="13537" xr:uid="{4B6E242A-5CCC-404A-BB6A-70DDDA01A3E9}"/>
    <cellStyle name="Comma 3 5 5 3 3 2" xfId="50045" xr:uid="{BECEFB9C-2C68-496F-BBB8-EC48F84B2159}"/>
    <cellStyle name="Comma 3 5 5 3 3 3" xfId="31791" xr:uid="{8F0311DA-4317-4661-80E1-1B576D4E52AE}"/>
    <cellStyle name="Comma 3 5 5 3 4" xfId="9887" xr:uid="{6FE15C7C-3767-4CC1-A101-8381D434091F}"/>
    <cellStyle name="Comma 3 5 5 3 4 2" xfId="46395" xr:uid="{96DAA3AB-C0F8-4571-8B19-1490AC762A54}"/>
    <cellStyle name="Comma 3 5 5 3 4 3" xfId="28141" xr:uid="{A9D0F492-34E3-4F77-B5F4-D062D4E9C76E}"/>
    <cellStyle name="Comma 3 5 5 3 5" xfId="6237" xr:uid="{7DA5ABC6-783C-47FE-BF21-3097CD785941}"/>
    <cellStyle name="Comma 3 5 5 3 5 2" xfId="42745" xr:uid="{162E4EC8-7F63-47E8-9515-A78F5F1565A5}"/>
    <cellStyle name="Comma 3 5 5 3 5 3" xfId="24491" xr:uid="{665B52B6-1B2A-44A7-AF85-26691BD0BA2A}"/>
    <cellStyle name="Comma 3 5 5 3 6" xfId="39095" xr:uid="{0757E35D-195C-430C-A8A4-A1190749CAF2}"/>
    <cellStyle name="Comma 3 5 5 3 7" xfId="20841" xr:uid="{2326E18B-FDA4-4C98-BAE8-AF6B3512DAF4}"/>
    <cellStyle name="Comma 3 5 5 4" xfId="1857" xr:uid="{EC7106AB-F0D7-4ABA-93EA-F594DF89FF78}"/>
    <cellStyle name="Comma 3 5 5 4 2" xfId="16457" xr:uid="{C082E055-7C0E-4D6C-997E-7BE80BF79932}"/>
    <cellStyle name="Comma 3 5 5 4 2 2" xfId="52965" xr:uid="{52A68381-91B8-4CDB-BBD7-60290057B035}"/>
    <cellStyle name="Comma 3 5 5 4 2 3" xfId="34711" xr:uid="{F28A5AF0-CCF4-4978-AC7E-009301CBA80F}"/>
    <cellStyle name="Comma 3 5 5 4 3" xfId="12807" xr:uid="{956A8505-C08A-44DF-8500-D7BECD3E4992}"/>
    <cellStyle name="Comma 3 5 5 4 3 2" xfId="49315" xr:uid="{7F88F296-FD2D-4A3D-8ACE-8736EAF474C9}"/>
    <cellStyle name="Comma 3 5 5 4 3 3" xfId="31061" xr:uid="{9D9673B6-1E8F-427D-BA8D-29D102B0E7BD}"/>
    <cellStyle name="Comma 3 5 5 4 4" xfId="9157" xr:uid="{50C0661E-AE60-44EC-8FEC-049DD49D3864}"/>
    <cellStyle name="Comma 3 5 5 4 4 2" xfId="45665" xr:uid="{2DE68D82-4DBF-4604-956B-4A3AA86E76D4}"/>
    <cellStyle name="Comma 3 5 5 4 4 3" xfId="27411" xr:uid="{7F820100-3A89-45EB-A554-C3887D5B9E9F}"/>
    <cellStyle name="Comma 3 5 5 4 5" xfId="5507" xr:uid="{B8646439-3ADD-41B2-AF9E-ABBA04E12432}"/>
    <cellStyle name="Comma 3 5 5 4 5 2" xfId="42015" xr:uid="{6EEA8613-969D-4EBC-813D-327ECEF39E72}"/>
    <cellStyle name="Comma 3 5 5 4 5 3" xfId="23761" xr:uid="{EAE74A1C-A044-4209-A13C-21A9D7C68481}"/>
    <cellStyle name="Comma 3 5 5 4 6" xfId="38365" xr:uid="{806788E6-89B1-40F4-82E0-23E20C25CD31}"/>
    <cellStyle name="Comma 3 5 5 4 7" xfId="20111" xr:uid="{39EF0177-C2D5-4B9A-8627-C31CFFD9018F}"/>
    <cellStyle name="Comma 3 5 5 5" xfId="1127" xr:uid="{E953443F-191C-44B2-8D12-76EA3B8D4C9A}"/>
    <cellStyle name="Comma 3 5 5 5 2" xfId="15727" xr:uid="{5CB36F22-19A9-412D-B1CF-24B2F52695BB}"/>
    <cellStyle name="Comma 3 5 5 5 2 2" xfId="52235" xr:uid="{2C1E1CBA-1194-4049-82A6-0EC48AF99F1B}"/>
    <cellStyle name="Comma 3 5 5 5 2 3" xfId="33981" xr:uid="{DD67E9E3-9D3B-41BA-8E7D-B062CCBDA6EE}"/>
    <cellStyle name="Comma 3 5 5 5 3" xfId="12077" xr:uid="{3E7D4529-9EF3-4722-8E77-483AC9D4A341}"/>
    <cellStyle name="Comma 3 5 5 5 3 2" xfId="48585" xr:uid="{63BF0773-6D70-45DF-B481-696A2029867B}"/>
    <cellStyle name="Comma 3 5 5 5 3 3" xfId="30331" xr:uid="{CE94F78E-684A-4042-A0D5-53201685E7C0}"/>
    <cellStyle name="Comma 3 5 5 5 4" xfId="8427" xr:uid="{7B3439FB-F203-49A2-B53F-19683BB12FA0}"/>
    <cellStyle name="Comma 3 5 5 5 4 2" xfId="44935" xr:uid="{D2FB63C2-E7C5-4AB7-9251-0088C26E5EF4}"/>
    <cellStyle name="Comma 3 5 5 5 4 3" xfId="26681" xr:uid="{BAF0B3BF-C986-4877-B789-C0F4A546BEAE}"/>
    <cellStyle name="Comma 3 5 5 5 5" xfId="4777" xr:uid="{9FAD7BC1-0F4F-490C-9297-A37C7E419FEB}"/>
    <cellStyle name="Comma 3 5 5 5 5 2" xfId="41285" xr:uid="{015C639A-FFBE-4D57-B040-AAB5AE61DDE0}"/>
    <cellStyle name="Comma 3 5 5 5 5 3" xfId="23031" xr:uid="{06E5F450-D24D-4AA3-9965-114F07735645}"/>
    <cellStyle name="Comma 3 5 5 5 6" xfId="37635" xr:uid="{9B8AC771-88EF-4A25-8EE4-F3893AB981B2}"/>
    <cellStyle name="Comma 3 5 5 5 7" xfId="19381" xr:uid="{E674766A-D685-4181-B02E-0EAE664E5AA6}"/>
    <cellStyle name="Comma 3 5 5 6" xfId="14997" xr:uid="{C633D5F1-7488-4E68-8CAF-B54DE44DEB63}"/>
    <cellStyle name="Comma 3 5 5 6 2" xfId="51505" xr:uid="{071490B1-1CEC-46DE-A36B-40D9459ACC61}"/>
    <cellStyle name="Comma 3 5 5 6 3" xfId="33251" xr:uid="{7C3D5107-32E7-4F0D-AE5D-1A821E74CE77}"/>
    <cellStyle name="Comma 3 5 5 7" xfId="11347" xr:uid="{9CE9894C-443D-4DD9-8908-05323A8CCF79}"/>
    <cellStyle name="Comma 3 5 5 7 2" xfId="47855" xr:uid="{4DAE9C6B-E2E3-4AFE-AA1C-22479DC930D8}"/>
    <cellStyle name="Comma 3 5 5 7 3" xfId="29601" xr:uid="{886861A0-4DAE-45CA-9BD9-43C5D830A71C}"/>
    <cellStyle name="Comma 3 5 5 8" xfId="7697" xr:uid="{DE7ADFE5-0E34-42A9-BCD4-0A5F36EDBCAE}"/>
    <cellStyle name="Comma 3 5 5 8 2" xfId="44205" xr:uid="{2E1DD31C-02E7-4959-BCCE-DBDB5F97F811}"/>
    <cellStyle name="Comma 3 5 5 8 3" xfId="25951" xr:uid="{2710724F-7DB0-49F1-8EB8-545E9F34686E}"/>
    <cellStyle name="Comma 3 5 5 9" xfId="4047" xr:uid="{D21CBBA9-051A-4BE2-B775-CB42385E2C98}"/>
    <cellStyle name="Comma 3 5 5 9 2" xfId="40555" xr:uid="{7DF53811-ECB8-4199-AB57-2A3BF410D3B6}"/>
    <cellStyle name="Comma 3 5 5 9 3" xfId="22301" xr:uid="{1AC471EF-5444-4E5E-AFD0-28BFED3DCD76}"/>
    <cellStyle name="Comma 3 5 6" xfId="293" xr:uid="{E039E88B-F7E4-4653-AADE-5C768A410729}"/>
    <cellStyle name="Comma 3 5 6 10" xfId="36801" xr:uid="{DA34958F-FB4C-48F6-925B-A112F6D11878}"/>
    <cellStyle name="Comma 3 5 6 11" xfId="18547" xr:uid="{BB0929A7-6772-45CD-901B-9391188CB1D5}"/>
    <cellStyle name="Comma 3 5 6 2" xfId="3213" xr:uid="{DDC9A07A-D832-4E03-8596-3D2A9B990EB3}"/>
    <cellStyle name="Comma 3 5 6 2 2" xfId="17813" xr:uid="{A762A3C2-1411-4DB5-8BD6-41B35F14A445}"/>
    <cellStyle name="Comma 3 5 6 2 2 2" xfId="54321" xr:uid="{0DB6B489-BEB2-4E78-A78A-88E174C13828}"/>
    <cellStyle name="Comma 3 5 6 2 2 3" xfId="36067" xr:uid="{C95650A0-D0B5-45F3-AD3C-5000D95C52F0}"/>
    <cellStyle name="Comma 3 5 6 2 3" xfId="14163" xr:uid="{5D9A5EEE-9AAE-44CC-B78D-E0BD5F2054A0}"/>
    <cellStyle name="Comma 3 5 6 2 3 2" xfId="50671" xr:uid="{C4282C49-8D2A-4625-B241-99FC43402F7B}"/>
    <cellStyle name="Comma 3 5 6 2 3 3" xfId="32417" xr:uid="{3A428FD6-2B61-49AA-93A2-1D86F7AB8B40}"/>
    <cellStyle name="Comma 3 5 6 2 4" xfId="10513" xr:uid="{BA7C0C01-35D0-4DA6-9A14-A74E747B9CC3}"/>
    <cellStyle name="Comma 3 5 6 2 4 2" xfId="47021" xr:uid="{F92B8B40-2DE5-45EB-81BD-1EB39CD986F7}"/>
    <cellStyle name="Comma 3 5 6 2 4 3" xfId="28767" xr:uid="{6D6778B2-2642-49F3-91D2-0336842BCA09}"/>
    <cellStyle name="Comma 3 5 6 2 5" xfId="6863" xr:uid="{01E1DC45-04D1-4965-8F4A-6D230A84318F}"/>
    <cellStyle name="Comma 3 5 6 2 5 2" xfId="43371" xr:uid="{8B9AD8B7-66AC-40F7-A510-3A7A602D7C88}"/>
    <cellStyle name="Comma 3 5 6 2 5 3" xfId="25117" xr:uid="{F2C72C72-9AA2-4BC2-A7E4-F210E1A2BABC}"/>
    <cellStyle name="Comma 3 5 6 2 6" xfId="39721" xr:uid="{923A12B2-D01A-4CF1-8011-8075671E53E2}"/>
    <cellStyle name="Comma 3 5 6 2 7" xfId="21467" xr:uid="{D8A249A4-A48D-4063-BEF9-C99ED907C249}"/>
    <cellStyle name="Comma 3 5 6 3" xfId="2483" xr:uid="{E526D2C5-BFD7-4B69-9C48-1E03B1222523}"/>
    <cellStyle name="Comma 3 5 6 3 2" xfId="17083" xr:uid="{017AE556-4F6E-482B-953D-69F975DDBEE1}"/>
    <cellStyle name="Comma 3 5 6 3 2 2" xfId="53591" xr:uid="{2B266D90-078C-4F47-8D84-200515FAAB94}"/>
    <cellStyle name="Comma 3 5 6 3 2 3" xfId="35337" xr:uid="{A5AA62B3-FF4A-4F35-BBD6-7F1D9F0C7735}"/>
    <cellStyle name="Comma 3 5 6 3 3" xfId="13433" xr:uid="{0454F105-A70B-4A66-ADC6-A969D308A932}"/>
    <cellStyle name="Comma 3 5 6 3 3 2" xfId="49941" xr:uid="{4A9B23CC-7B2F-4D5D-B4CF-2903EAF4059B}"/>
    <cellStyle name="Comma 3 5 6 3 3 3" xfId="31687" xr:uid="{8C7A0A44-6596-457C-ABC8-E3F9730B156D}"/>
    <cellStyle name="Comma 3 5 6 3 4" xfId="9783" xr:uid="{500113F3-669C-4249-91E5-1C17168666AB}"/>
    <cellStyle name="Comma 3 5 6 3 4 2" xfId="46291" xr:uid="{D5AFDE81-C952-4C07-8FF5-94B2844CF96F}"/>
    <cellStyle name="Comma 3 5 6 3 4 3" xfId="28037" xr:uid="{F04C9F15-08A5-4F91-ACA2-10503A2612AC}"/>
    <cellStyle name="Comma 3 5 6 3 5" xfId="6133" xr:uid="{D3C1111D-0A2D-4649-B520-79EBFB2D4B16}"/>
    <cellStyle name="Comma 3 5 6 3 5 2" xfId="42641" xr:uid="{0FF8DE8D-F153-4E3E-A140-E87C7CF56685}"/>
    <cellStyle name="Comma 3 5 6 3 5 3" xfId="24387" xr:uid="{63111F00-C34C-478D-8CDF-8B3820A86480}"/>
    <cellStyle name="Comma 3 5 6 3 6" xfId="38991" xr:uid="{067B744D-841A-4835-BDC5-E337662D1B82}"/>
    <cellStyle name="Comma 3 5 6 3 7" xfId="20737" xr:uid="{BFF4F1F9-2945-4BAC-93E8-44D3123D906F}"/>
    <cellStyle name="Comma 3 5 6 4" xfId="1753" xr:uid="{D2D4A882-C32D-4B87-8156-1CE760788143}"/>
    <cellStyle name="Comma 3 5 6 4 2" xfId="16353" xr:uid="{05153FC1-75C8-46EF-A493-5158CE163C80}"/>
    <cellStyle name="Comma 3 5 6 4 2 2" xfId="52861" xr:uid="{D3DB4CD0-18C6-4448-AD8A-F5129439E2B0}"/>
    <cellStyle name="Comma 3 5 6 4 2 3" xfId="34607" xr:uid="{AA42938D-C7C7-43CB-946B-F8C48EA45AB1}"/>
    <cellStyle name="Comma 3 5 6 4 3" xfId="12703" xr:uid="{B33ECF00-B609-4216-AE2C-98D3FC3EA6BB}"/>
    <cellStyle name="Comma 3 5 6 4 3 2" xfId="49211" xr:uid="{A471E921-847F-4F1C-B060-3AA2B9B52C03}"/>
    <cellStyle name="Comma 3 5 6 4 3 3" xfId="30957" xr:uid="{4DFEFB8B-52AB-4290-8D82-F9C542348890}"/>
    <cellStyle name="Comma 3 5 6 4 4" xfId="9053" xr:uid="{F8C9A17E-2846-41AF-8FE9-3D233CB5F4B1}"/>
    <cellStyle name="Comma 3 5 6 4 4 2" xfId="45561" xr:uid="{7CC9537F-98B5-4AAE-BFBA-2DC561374078}"/>
    <cellStyle name="Comma 3 5 6 4 4 3" xfId="27307" xr:uid="{9824FA15-BEF7-4662-A70C-756F3BDFB6A4}"/>
    <cellStyle name="Comma 3 5 6 4 5" xfId="5403" xr:uid="{7B4F3005-F84C-453A-A692-ED8CC6EB2C86}"/>
    <cellStyle name="Comma 3 5 6 4 5 2" xfId="41911" xr:uid="{A5C0575F-A2C1-4E3C-8E8C-679F52503653}"/>
    <cellStyle name="Comma 3 5 6 4 5 3" xfId="23657" xr:uid="{E420F09B-2034-4724-8CCB-24DAE844C524}"/>
    <cellStyle name="Comma 3 5 6 4 6" xfId="38261" xr:uid="{2033B45B-DD24-4BE0-82C6-7B9B93C548AA}"/>
    <cellStyle name="Comma 3 5 6 4 7" xfId="20007" xr:uid="{B13D5085-A6C5-4571-9902-4D90215403FF}"/>
    <cellStyle name="Comma 3 5 6 5" xfId="1023" xr:uid="{F4304A56-6739-432B-A50B-EEE7BF24C34E}"/>
    <cellStyle name="Comma 3 5 6 5 2" xfId="15623" xr:uid="{F52E23BD-EE6F-4431-AB78-55F17C2E8F56}"/>
    <cellStyle name="Comma 3 5 6 5 2 2" xfId="52131" xr:uid="{448BAF48-2087-4FA1-A947-73ECD2813D65}"/>
    <cellStyle name="Comma 3 5 6 5 2 3" xfId="33877" xr:uid="{D1D55718-609E-4BF8-BE83-86887CE07B31}"/>
    <cellStyle name="Comma 3 5 6 5 3" xfId="11973" xr:uid="{C50BBD8A-E93B-4A95-B09F-F169C90A1711}"/>
    <cellStyle name="Comma 3 5 6 5 3 2" xfId="48481" xr:uid="{B709A15F-3AC9-47C7-AE5A-757E636FED8D}"/>
    <cellStyle name="Comma 3 5 6 5 3 3" xfId="30227" xr:uid="{36AA6476-31BD-4332-BB3B-1DC6446D52A0}"/>
    <cellStyle name="Comma 3 5 6 5 4" xfId="8323" xr:uid="{7F17CE28-5780-4191-8ACE-AE4EE7846E7A}"/>
    <cellStyle name="Comma 3 5 6 5 4 2" xfId="44831" xr:uid="{50DC4C59-8110-4859-9966-ED8890F41979}"/>
    <cellStyle name="Comma 3 5 6 5 4 3" xfId="26577" xr:uid="{53A67DFC-F006-482D-9DFB-19DF5D4EEBE0}"/>
    <cellStyle name="Comma 3 5 6 5 5" xfId="4673" xr:uid="{03F088E3-D23B-4AC8-AA72-F6E5407BD61C}"/>
    <cellStyle name="Comma 3 5 6 5 5 2" xfId="41181" xr:uid="{77D95F22-5EAE-414A-81A1-955DBC25CD2B}"/>
    <cellStyle name="Comma 3 5 6 5 5 3" xfId="22927" xr:uid="{B97BDA45-17B6-4598-9C3F-2794CF812B90}"/>
    <cellStyle name="Comma 3 5 6 5 6" xfId="37531" xr:uid="{DA26D552-4EF0-4C61-80A0-004CEDABAC5D}"/>
    <cellStyle name="Comma 3 5 6 5 7" xfId="19277" xr:uid="{0B7A3969-C00E-45DC-845F-B9DEB6469AC1}"/>
    <cellStyle name="Comma 3 5 6 6" xfId="14893" xr:uid="{3586AFD6-3138-45E7-9154-86B0C4ACFAEF}"/>
    <cellStyle name="Comma 3 5 6 6 2" xfId="51401" xr:uid="{A3C7671F-F142-45A0-98CA-C252E1EE8C55}"/>
    <cellStyle name="Comma 3 5 6 6 3" xfId="33147" xr:uid="{0CE44504-2369-4DCB-AD41-A7EEE07F6870}"/>
    <cellStyle name="Comma 3 5 6 7" xfId="11243" xr:uid="{22124FFD-119D-4425-AC4C-B4220AFC8FF9}"/>
    <cellStyle name="Comma 3 5 6 7 2" xfId="47751" xr:uid="{89D6B512-81EC-46D2-906F-8074E3D19401}"/>
    <cellStyle name="Comma 3 5 6 7 3" xfId="29497" xr:uid="{2143650F-B0F9-4D6B-B72C-59005A17CD70}"/>
    <cellStyle name="Comma 3 5 6 8" xfId="7593" xr:uid="{DF0FF5D7-6739-48C7-94D4-56C4A5C3341C}"/>
    <cellStyle name="Comma 3 5 6 8 2" xfId="44101" xr:uid="{6AB555F5-61EA-4380-AB17-C87A638AABBC}"/>
    <cellStyle name="Comma 3 5 6 8 3" xfId="25847" xr:uid="{AD66B84A-6487-40E6-A063-93F0A89F28E7}"/>
    <cellStyle name="Comma 3 5 6 9" xfId="3943" xr:uid="{0600ADB8-27E9-47DA-BBDF-D358CC333A58}"/>
    <cellStyle name="Comma 3 5 6 9 2" xfId="40451" xr:uid="{7C9609F2-E177-44CF-8932-B0AE66E1651B}"/>
    <cellStyle name="Comma 3 5 6 9 3" xfId="22197" xr:uid="{9098B577-8473-4792-8F17-3C4BB39881B8}"/>
    <cellStyle name="Comma 3 5 7" xfId="189" xr:uid="{65CFC892-02A8-4C95-BBF1-1C9192DABF34}"/>
    <cellStyle name="Comma 3 5 7 10" xfId="36697" xr:uid="{195F7453-BF0D-430D-950F-518AC4ABD66A}"/>
    <cellStyle name="Comma 3 5 7 11" xfId="18443" xr:uid="{E111293F-EB87-484F-AED7-3F6856D9B9FB}"/>
    <cellStyle name="Comma 3 5 7 2" xfId="3109" xr:uid="{93178BBA-E473-4FDE-9370-3ECC80DBBFA5}"/>
    <cellStyle name="Comma 3 5 7 2 2" xfId="17709" xr:uid="{88CA2A91-C259-492A-9637-6A4CF1551437}"/>
    <cellStyle name="Comma 3 5 7 2 2 2" xfId="54217" xr:uid="{559AF21A-8989-4098-8960-0EC69BE8923A}"/>
    <cellStyle name="Comma 3 5 7 2 2 3" xfId="35963" xr:uid="{603C56F1-F2BD-49BC-A35D-E1B43392DE3A}"/>
    <cellStyle name="Comma 3 5 7 2 3" xfId="14059" xr:uid="{9D3BF1CF-7A84-40AF-ADDD-22233E07A5C2}"/>
    <cellStyle name="Comma 3 5 7 2 3 2" xfId="50567" xr:uid="{1290A990-27F5-4F92-9115-DF67F9D49BD2}"/>
    <cellStyle name="Comma 3 5 7 2 3 3" xfId="32313" xr:uid="{508684B5-DF66-4012-9754-E88EF002647A}"/>
    <cellStyle name="Comma 3 5 7 2 4" xfId="10409" xr:uid="{BF9AF804-EE29-40F7-97E7-366C378AD1DA}"/>
    <cellStyle name="Comma 3 5 7 2 4 2" xfId="46917" xr:uid="{7F1863AA-41A2-48E9-8028-FC4E95D596DB}"/>
    <cellStyle name="Comma 3 5 7 2 4 3" xfId="28663" xr:uid="{96425C56-9687-4E95-BD09-ED427F8A40BC}"/>
    <cellStyle name="Comma 3 5 7 2 5" xfId="6759" xr:uid="{A5EE6CFB-3640-492F-8867-D65DF0477BD8}"/>
    <cellStyle name="Comma 3 5 7 2 5 2" xfId="43267" xr:uid="{0ABE9784-1B6F-4E3A-8368-3B883966F782}"/>
    <cellStyle name="Comma 3 5 7 2 5 3" xfId="25013" xr:uid="{43393EB0-2DF0-4A72-9E2C-739F4FDDB17E}"/>
    <cellStyle name="Comma 3 5 7 2 6" xfId="39617" xr:uid="{9044E17F-CB22-49E3-A382-E4D282C1D636}"/>
    <cellStyle name="Comma 3 5 7 2 7" xfId="21363" xr:uid="{D49716AC-378F-43C3-9485-8FF37D21D5C3}"/>
    <cellStyle name="Comma 3 5 7 3" xfId="2379" xr:uid="{EC652867-EF14-4382-918A-89296FB15407}"/>
    <cellStyle name="Comma 3 5 7 3 2" xfId="16979" xr:uid="{9A28EFB8-7814-4C71-B558-27B84B74F6B7}"/>
    <cellStyle name="Comma 3 5 7 3 2 2" xfId="53487" xr:uid="{205DF92F-F0AC-4D9B-B24D-57A1A8F018D5}"/>
    <cellStyle name="Comma 3 5 7 3 2 3" xfId="35233" xr:uid="{486483B0-AD24-4AD0-8BDC-5D57D58A1C3F}"/>
    <cellStyle name="Comma 3 5 7 3 3" xfId="13329" xr:uid="{A8F75906-310A-4F8E-84AB-E825444329B8}"/>
    <cellStyle name="Comma 3 5 7 3 3 2" xfId="49837" xr:uid="{03DA7FC2-6A19-4F12-A55D-DCF70D0D7AD3}"/>
    <cellStyle name="Comma 3 5 7 3 3 3" xfId="31583" xr:uid="{72571361-8409-4788-A7D6-0C9BF72CFD7F}"/>
    <cellStyle name="Comma 3 5 7 3 4" xfId="9679" xr:uid="{CBB625E7-0335-40CB-B8A5-42C337E03109}"/>
    <cellStyle name="Comma 3 5 7 3 4 2" xfId="46187" xr:uid="{CADE0A61-6BC2-4433-B769-7AB2CD618C35}"/>
    <cellStyle name="Comma 3 5 7 3 4 3" xfId="27933" xr:uid="{9FFFB299-E7B9-4758-910A-4B6C6A2B295F}"/>
    <cellStyle name="Comma 3 5 7 3 5" xfId="6029" xr:uid="{832EDE0D-5B21-44FA-8F2B-94A92C72DABF}"/>
    <cellStyle name="Comma 3 5 7 3 5 2" xfId="42537" xr:uid="{69C82E40-DAA5-4E67-BB7A-2916B9BF925E}"/>
    <cellStyle name="Comma 3 5 7 3 5 3" xfId="24283" xr:uid="{DAF7C8F9-0682-4C3D-8BD3-35D112F2D31A}"/>
    <cellStyle name="Comma 3 5 7 3 6" xfId="38887" xr:uid="{2AC5FD9B-FF18-4836-B8E3-6A880A21B325}"/>
    <cellStyle name="Comma 3 5 7 3 7" xfId="20633" xr:uid="{AB14B8E3-84B3-4EBE-94C3-5587A0A9C3D0}"/>
    <cellStyle name="Comma 3 5 7 4" xfId="1649" xr:uid="{CF00026C-BD05-4911-861C-FD20AB8F992C}"/>
    <cellStyle name="Comma 3 5 7 4 2" xfId="16249" xr:uid="{26C133E0-CBC7-49AE-8A52-892246994610}"/>
    <cellStyle name="Comma 3 5 7 4 2 2" xfId="52757" xr:uid="{BA0172E2-DCE0-417D-9D2C-50BE37D0CDBF}"/>
    <cellStyle name="Comma 3 5 7 4 2 3" xfId="34503" xr:uid="{FA090627-D26A-49D4-A914-4E7C4A0EE797}"/>
    <cellStyle name="Comma 3 5 7 4 3" xfId="12599" xr:uid="{977137D3-53A0-4A57-853B-0793677BA925}"/>
    <cellStyle name="Comma 3 5 7 4 3 2" xfId="49107" xr:uid="{C7FBD146-4FE2-4886-A7B7-5DC66DBFE0A1}"/>
    <cellStyle name="Comma 3 5 7 4 3 3" xfId="30853" xr:uid="{325613B6-79C7-4519-AFEB-9AFB34E37B19}"/>
    <cellStyle name="Comma 3 5 7 4 4" xfId="8949" xr:uid="{5D238002-8232-4FF8-80E2-EEC4F98171A9}"/>
    <cellStyle name="Comma 3 5 7 4 4 2" xfId="45457" xr:uid="{F8849506-C1D4-4DCA-917A-9615E492B747}"/>
    <cellStyle name="Comma 3 5 7 4 4 3" xfId="27203" xr:uid="{DE03D5DA-C358-44A5-A332-2F2BF6984F5E}"/>
    <cellStyle name="Comma 3 5 7 4 5" xfId="5299" xr:uid="{818A6384-EC00-4349-8F9B-952AD232F654}"/>
    <cellStyle name="Comma 3 5 7 4 5 2" xfId="41807" xr:uid="{2EAD8FEB-C4A8-485C-99E7-8ECD98E40A1F}"/>
    <cellStyle name="Comma 3 5 7 4 5 3" xfId="23553" xr:uid="{543B7039-FB63-4C53-BFFF-85F590172D52}"/>
    <cellStyle name="Comma 3 5 7 4 6" xfId="38157" xr:uid="{23995D39-456D-4EFA-ABB5-20317BD7B941}"/>
    <cellStyle name="Comma 3 5 7 4 7" xfId="19903" xr:uid="{785E37EE-D2A7-4B13-8298-99A95656C055}"/>
    <cellStyle name="Comma 3 5 7 5" xfId="919" xr:uid="{9012C8F7-F68A-4B1F-8D6B-D3671979A420}"/>
    <cellStyle name="Comma 3 5 7 5 2" xfId="15519" xr:uid="{94BE2EE7-768A-46A5-88C5-5B6B97808A90}"/>
    <cellStyle name="Comma 3 5 7 5 2 2" xfId="52027" xr:uid="{E51F50B2-A4DE-4568-A6C3-9391002B36C8}"/>
    <cellStyle name="Comma 3 5 7 5 2 3" xfId="33773" xr:uid="{349ADA52-10EC-44DC-8200-9DE9B43E8CEC}"/>
    <cellStyle name="Comma 3 5 7 5 3" xfId="11869" xr:uid="{6CABEA51-232C-496A-960C-DD84806A1B9B}"/>
    <cellStyle name="Comma 3 5 7 5 3 2" xfId="48377" xr:uid="{0F88E7BE-3983-4992-B920-1D8EF61ED0FC}"/>
    <cellStyle name="Comma 3 5 7 5 3 3" xfId="30123" xr:uid="{AC046C61-C72E-4552-8DA3-5BDF8E133340}"/>
    <cellStyle name="Comma 3 5 7 5 4" xfId="8219" xr:uid="{E95636A3-DDB0-4AB6-8B20-BDF98DC46FD7}"/>
    <cellStyle name="Comma 3 5 7 5 4 2" xfId="44727" xr:uid="{469737D7-9F5D-4E5A-B28E-2F1BC2957DBA}"/>
    <cellStyle name="Comma 3 5 7 5 4 3" xfId="26473" xr:uid="{30AC6A7E-915B-447A-B1BF-42FBC9E0262E}"/>
    <cellStyle name="Comma 3 5 7 5 5" xfId="4569" xr:uid="{B6C35DCE-F147-4F03-9411-3508313C0B40}"/>
    <cellStyle name="Comma 3 5 7 5 5 2" xfId="41077" xr:uid="{34651508-980E-4C9B-916B-30F8D0E4C69B}"/>
    <cellStyle name="Comma 3 5 7 5 5 3" xfId="22823" xr:uid="{1CE168A3-225E-4A4C-86DD-A6D6894DC895}"/>
    <cellStyle name="Comma 3 5 7 5 6" xfId="37427" xr:uid="{30E81BE3-6EAB-47FF-8A9A-8DAA139A2041}"/>
    <cellStyle name="Comma 3 5 7 5 7" xfId="19173" xr:uid="{73D9AD74-05A8-4122-B8F6-A7BE75E7582B}"/>
    <cellStyle name="Comma 3 5 7 6" xfId="14789" xr:uid="{862747B7-783D-4709-A73E-9A22609F3E27}"/>
    <cellStyle name="Comma 3 5 7 6 2" xfId="51297" xr:uid="{4B19D6EA-55D7-43FD-8D93-88D32D1A25FD}"/>
    <cellStyle name="Comma 3 5 7 6 3" xfId="33043" xr:uid="{18952301-D6D0-4CF0-B042-0C16E6B0E70F}"/>
    <cellStyle name="Comma 3 5 7 7" xfId="11139" xr:uid="{F831518F-11EE-45D4-87FF-6FAA23D64416}"/>
    <cellStyle name="Comma 3 5 7 7 2" xfId="47647" xr:uid="{12D05375-6B9B-41FB-9443-10C50D0DF6B2}"/>
    <cellStyle name="Comma 3 5 7 7 3" xfId="29393" xr:uid="{667C3385-3FEA-4084-8324-86F10348D2F0}"/>
    <cellStyle name="Comma 3 5 7 8" xfId="7489" xr:uid="{26E5E22E-2D6B-4590-BEE5-ED6D6612229A}"/>
    <cellStyle name="Comma 3 5 7 8 2" xfId="43997" xr:uid="{54F090A9-833D-4FFE-B7F7-DF74345B5E8C}"/>
    <cellStyle name="Comma 3 5 7 8 3" xfId="25743" xr:uid="{78141415-8B89-4730-B009-3CC916DF1818}"/>
    <cellStyle name="Comma 3 5 7 9" xfId="3839" xr:uid="{E9824FF2-F14C-4498-BA60-6D3ECE77B861}"/>
    <cellStyle name="Comma 3 5 7 9 2" xfId="40347" xr:uid="{B46C5356-2A42-439A-82A9-B2D754E3030F}"/>
    <cellStyle name="Comma 3 5 7 9 3" xfId="22093" xr:uid="{08538F4D-1AB8-4D14-BD06-AA706D670761}"/>
    <cellStyle name="Comma 3 5 8" xfId="3005" xr:uid="{A453DE63-678A-4072-B0D1-6AE58C2DBB64}"/>
    <cellStyle name="Comma 3 5 8 2" xfId="17605" xr:uid="{AE4237BB-583A-4E8F-9ED5-AD56F79B3876}"/>
    <cellStyle name="Comma 3 5 8 2 2" xfId="54113" xr:uid="{E2E56B34-7EFA-46F9-BB37-6A0A402FBE69}"/>
    <cellStyle name="Comma 3 5 8 2 3" xfId="35859" xr:uid="{DAA5ABB3-2EF5-436F-9491-65AA94CF0CD0}"/>
    <cellStyle name="Comma 3 5 8 3" xfId="13955" xr:uid="{01F6251C-6DF9-4554-920F-6A71CCC877AA}"/>
    <cellStyle name="Comma 3 5 8 3 2" xfId="50463" xr:uid="{319ED948-8549-452A-9B9C-2C6C64242C1F}"/>
    <cellStyle name="Comma 3 5 8 3 3" xfId="32209" xr:uid="{25F9F34F-74DC-42BC-9BF3-070D583D41FF}"/>
    <cellStyle name="Comma 3 5 8 4" xfId="10305" xr:uid="{9FD87623-9A8A-474D-B236-ACC03E73F3B4}"/>
    <cellStyle name="Comma 3 5 8 4 2" xfId="46813" xr:uid="{6692788D-28E8-4199-B686-287824CB68E1}"/>
    <cellStyle name="Comma 3 5 8 4 3" xfId="28559" xr:uid="{89790DE4-F7AB-4E18-A5A8-5605B953A7C6}"/>
    <cellStyle name="Comma 3 5 8 5" xfId="6655" xr:uid="{068D4FAA-7D42-4188-A4A0-CAD3D3804F88}"/>
    <cellStyle name="Comma 3 5 8 5 2" xfId="43163" xr:uid="{7951F44B-E8A7-490D-9594-C4A0D323B219}"/>
    <cellStyle name="Comma 3 5 8 5 3" xfId="24909" xr:uid="{C23187EF-24D4-4C6B-AE44-5D657EB20979}"/>
    <cellStyle name="Comma 3 5 8 6" xfId="39513" xr:uid="{6CF52213-B287-4FF9-9610-06B7BD46176C}"/>
    <cellStyle name="Comma 3 5 8 7" xfId="21259" xr:uid="{321161FC-2DAB-4424-A588-A66EBBE75704}"/>
    <cellStyle name="Comma 3 5 9" xfId="2275" xr:uid="{CA140EA8-5301-4D1E-A6F1-14116F78D706}"/>
    <cellStyle name="Comma 3 5 9 2" xfId="16875" xr:uid="{4B686AFF-D236-4A5B-B615-DB080F17ED26}"/>
    <cellStyle name="Comma 3 5 9 2 2" xfId="53383" xr:uid="{D48AAA58-E71D-4137-B855-6E192769987A}"/>
    <cellStyle name="Comma 3 5 9 2 3" xfId="35129" xr:uid="{5FB65772-3BA0-493F-AA68-05D5D6DA482B}"/>
    <cellStyle name="Comma 3 5 9 3" xfId="13225" xr:uid="{51777AEC-8A46-462D-9513-F2AE3F26CD13}"/>
    <cellStyle name="Comma 3 5 9 3 2" xfId="49733" xr:uid="{E39F3A06-0532-41E1-8F6C-81BC40A791AF}"/>
    <cellStyle name="Comma 3 5 9 3 3" xfId="31479" xr:uid="{87F165EB-4C77-46F6-81A9-13705932097C}"/>
    <cellStyle name="Comma 3 5 9 4" xfId="9575" xr:uid="{27115BE1-5A75-4F80-8BFB-FED758DE4C7F}"/>
    <cellStyle name="Comma 3 5 9 4 2" xfId="46083" xr:uid="{CB7DF162-C8FE-4AF2-A3B9-D454109020A9}"/>
    <cellStyle name="Comma 3 5 9 4 3" xfId="27829" xr:uid="{D11D970E-AAFE-415D-8AB8-27A2B4356CEA}"/>
    <cellStyle name="Comma 3 5 9 5" xfId="5925" xr:uid="{FAA189EE-3B39-4233-A348-B5250F280846}"/>
    <cellStyle name="Comma 3 5 9 5 2" xfId="42433" xr:uid="{ED1B2CC2-CB35-4EE3-B8A7-691FF38D842A}"/>
    <cellStyle name="Comma 3 5 9 5 3" xfId="24179" xr:uid="{F017F383-C255-49DF-996A-B3098645DC47}"/>
    <cellStyle name="Comma 3 5 9 6" xfId="38783" xr:uid="{CC6AD17A-5D5B-43C7-BB6C-25DF62B7F22F}"/>
    <cellStyle name="Comma 3 5 9 7" xfId="20529" xr:uid="{C5614BD7-71A6-47AA-B247-4589E68BBF8B}"/>
    <cellStyle name="Comma 3 6" xfId="47" xr:uid="{2D1C9BC0-2F44-48B4-83C3-3875F8472E11}"/>
    <cellStyle name="Comma 3 6 10" xfId="1513" xr:uid="{BE6F239F-B155-4D51-8DEA-E59852E41AA3}"/>
    <cellStyle name="Comma 3 6 10 2" xfId="16113" xr:uid="{AF0CF188-E7B2-4978-B62B-852368A296AB}"/>
    <cellStyle name="Comma 3 6 10 2 2" xfId="52621" xr:uid="{F1A1AC2F-28F2-49F0-B2FC-C65FD90C4178}"/>
    <cellStyle name="Comma 3 6 10 2 3" xfId="34367" xr:uid="{EC6AD0E6-426E-42C9-B72F-F18DF81D654F}"/>
    <cellStyle name="Comma 3 6 10 3" xfId="12463" xr:uid="{FD572DBC-569F-4DE4-9FC2-A78EDA2C75A0}"/>
    <cellStyle name="Comma 3 6 10 3 2" xfId="48971" xr:uid="{93696F96-D790-4DF6-8A8E-39C1240F69E5}"/>
    <cellStyle name="Comma 3 6 10 3 3" xfId="30717" xr:uid="{045D7AC2-1831-4407-8127-4D178A7AC87A}"/>
    <cellStyle name="Comma 3 6 10 4" xfId="8813" xr:uid="{8CE7A1E9-1494-4306-AEF6-5E1C63183D2A}"/>
    <cellStyle name="Comma 3 6 10 4 2" xfId="45321" xr:uid="{A580F6C5-AA4A-4D14-8076-AFC59B2A91DF}"/>
    <cellStyle name="Comma 3 6 10 4 3" xfId="27067" xr:uid="{F975247E-10A3-4978-A30B-6D87A841FB3F}"/>
    <cellStyle name="Comma 3 6 10 5" xfId="5163" xr:uid="{9A9D99A2-733C-4E4C-8DB3-B14B76D71F60}"/>
    <cellStyle name="Comma 3 6 10 5 2" xfId="41671" xr:uid="{94E3DA9E-DB4C-416E-AC31-0A6CF45A7A09}"/>
    <cellStyle name="Comma 3 6 10 5 3" xfId="23417" xr:uid="{F710CA14-E34A-4749-A691-160B5A9E48C1}"/>
    <cellStyle name="Comma 3 6 10 6" xfId="38021" xr:uid="{0FEA60CB-8CEF-46B0-B753-1A4060F8DCEA}"/>
    <cellStyle name="Comma 3 6 10 7" xfId="19767" xr:uid="{93F88B19-2B3C-4379-A7D2-AD94BEC007D0}"/>
    <cellStyle name="Comma 3 6 11" xfId="783" xr:uid="{7100B3F1-DC91-45B9-B6BD-C1F56146FE5E}"/>
    <cellStyle name="Comma 3 6 11 2" xfId="15383" xr:uid="{F046889B-C049-4134-B54D-DE0579D4D915}"/>
    <cellStyle name="Comma 3 6 11 2 2" xfId="51891" xr:uid="{C37B39E4-096B-4A1C-BB6C-FADCFD203439}"/>
    <cellStyle name="Comma 3 6 11 2 3" xfId="33637" xr:uid="{F7D8A65F-365F-464C-BC60-6F15CFBD234E}"/>
    <cellStyle name="Comma 3 6 11 3" xfId="11733" xr:uid="{9248ECEC-A02C-48C7-9D92-E38A0A80E739}"/>
    <cellStyle name="Comma 3 6 11 3 2" xfId="48241" xr:uid="{869452FF-4FFE-4837-A08C-9139982C4116}"/>
    <cellStyle name="Comma 3 6 11 3 3" xfId="29987" xr:uid="{6F181D56-A8F1-4468-8A26-B78BCFD98DDA}"/>
    <cellStyle name="Comma 3 6 11 4" xfId="8083" xr:uid="{DB6DDA0A-A75E-43CE-AD9F-1FDD9C4BF742}"/>
    <cellStyle name="Comma 3 6 11 4 2" xfId="44591" xr:uid="{7B991597-54B1-4B0D-84E7-23A446768784}"/>
    <cellStyle name="Comma 3 6 11 4 3" xfId="26337" xr:uid="{642B9F02-83B1-4DD4-ABFD-5A9A3352884E}"/>
    <cellStyle name="Comma 3 6 11 5" xfId="4433" xr:uid="{B4455E4F-DDAF-4762-87BC-BC43ED03EA8A}"/>
    <cellStyle name="Comma 3 6 11 5 2" xfId="40941" xr:uid="{2E2080F4-CC89-4DB8-BD15-BC4B3A7ADA83}"/>
    <cellStyle name="Comma 3 6 11 5 3" xfId="22687" xr:uid="{4C055D60-EAAF-4F6D-85CA-3500B4E8E70E}"/>
    <cellStyle name="Comma 3 6 11 6" xfId="37291" xr:uid="{09C0D66E-7E7B-46EC-9642-F97CE7A72168}"/>
    <cellStyle name="Comma 3 6 11 7" xfId="19037" xr:uid="{FB47B6F3-FF96-4916-B5B0-0254A5ED93B3}"/>
    <cellStyle name="Comma 3 6 12" xfId="14653" xr:uid="{9F8F79EF-67E0-4684-97F2-747E545A13FD}"/>
    <cellStyle name="Comma 3 6 12 2" xfId="51161" xr:uid="{016091D2-49F6-4B0A-BB62-76878BA23080}"/>
    <cellStyle name="Comma 3 6 12 3" xfId="32907" xr:uid="{8B2842A5-8EE9-4987-8565-A18EB4C11313}"/>
    <cellStyle name="Comma 3 6 13" xfId="11003" xr:uid="{B2DEF9F5-287D-4C8C-98C6-95A1D330E328}"/>
    <cellStyle name="Comma 3 6 13 2" xfId="47511" xr:uid="{DACA11A9-E926-4A5C-8DD2-6877C987D88F}"/>
    <cellStyle name="Comma 3 6 13 3" xfId="29257" xr:uid="{879733C7-C721-481F-B67F-C4E76375E249}"/>
    <cellStyle name="Comma 3 6 14" xfId="7353" xr:uid="{C72E2A02-8003-4073-9BDB-192D04525CA0}"/>
    <cellStyle name="Comma 3 6 14 2" xfId="43861" xr:uid="{F831A380-05CC-408C-9453-5221CBEFD9B8}"/>
    <cellStyle name="Comma 3 6 14 3" xfId="25607" xr:uid="{286834AB-9BE1-4170-A5BB-0F89F95C3F0F}"/>
    <cellStyle name="Comma 3 6 15" xfId="3703" xr:uid="{D4596EA7-F840-402B-9FF4-20C7570F719B}"/>
    <cellStyle name="Comma 3 6 15 2" xfId="40211" xr:uid="{3EDBC037-85CF-49CF-9671-3B874B299F39}"/>
    <cellStyle name="Comma 3 6 15 3" xfId="21957" xr:uid="{49E5BFE9-3C7F-4727-9A74-F64C7938C3D0}"/>
    <cellStyle name="Comma 3 6 16" xfId="36561" xr:uid="{530BE845-0449-40F6-B1D7-90EC37DA60E0}"/>
    <cellStyle name="Comma 3 6 17" xfId="18307" xr:uid="{738F8A69-DD48-485D-AA06-B8C2AA168809}"/>
    <cellStyle name="Comma 3 6 2" xfId="677" xr:uid="{6B9536F6-F6FD-45AB-BC41-2BC9435F07D5}"/>
    <cellStyle name="Comma 3 6 2 10" xfId="37185" xr:uid="{68EEA695-9EA6-4F9E-8958-0288A1D1A5FF}"/>
    <cellStyle name="Comma 3 6 2 11" xfId="18931" xr:uid="{B600FDB3-1AF4-4520-930F-956334A1C84C}"/>
    <cellStyle name="Comma 3 6 2 2" xfId="3597" xr:uid="{63BE918A-4EE0-4195-AD7A-5DFA6DA21169}"/>
    <cellStyle name="Comma 3 6 2 2 2" xfId="18197" xr:uid="{020AE1D7-C2DE-41A4-8C7C-4A57DE076A2B}"/>
    <cellStyle name="Comma 3 6 2 2 2 2" xfId="54705" xr:uid="{5A478458-5302-4B94-9007-F196A4949D16}"/>
    <cellStyle name="Comma 3 6 2 2 2 3" xfId="36451" xr:uid="{A4171840-94FA-43A6-B225-77ADCF4A33ED}"/>
    <cellStyle name="Comma 3 6 2 2 3" xfId="14547" xr:uid="{9A6614D7-B13E-4C2D-A7C6-831F64E36E73}"/>
    <cellStyle name="Comma 3 6 2 2 3 2" xfId="51055" xr:uid="{6FA33E65-3A91-4794-8C42-0890C05AB43B}"/>
    <cellStyle name="Comma 3 6 2 2 3 3" xfId="32801" xr:uid="{4F9BAA8C-B3A8-440B-8FD7-8C9517FE708B}"/>
    <cellStyle name="Comma 3 6 2 2 4" xfId="10897" xr:uid="{B679A2EC-7FDE-4739-AEF4-8B58C6C950DC}"/>
    <cellStyle name="Comma 3 6 2 2 4 2" xfId="47405" xr:uid="{D20DF68C-EC63-481E-8484-3A8CDC2D4E35}"/>
    <cellStyle name="Comma 3 6 2 2 4 3" xfId="29151" xr:uid="{1FD28A03-0BF8-4337-A503-7F12EB71E8AB}"/>
    <cellStyle name="Comma 3 6 2 2 5" xfId="7247" xr:uid="{12C3A160-32B4-462E-842E-AF73AF20D721}"/>
    <cellStyle name="Comma 3 6 2 2 5 2" xfId="43755" xr:uid="{CBBEDE56-E27F-4058-87BE-6D74B95ACC15}"/>
    <cellStyle name="Comma 3 6 2 2 5 3" xfId="25501" xr:uid="{090C0037-953B-4F05-A19E-A2C2A78571EE}"/>
    <cellStyle name="Comma 3 6 2 2 6" xfId="40105" xr:uid="{1F655C2F-08CE-4834-916A-BCBC221A7782}"/>
    <cellStyle name="Comma 3 6 2 2 7" xfId="21851" xr:uid="{200BE733-D27F-4E0D-9B9D-DA21D4F7440C}"/>
    <cellStyle name="Comma 3 6 2 3" xfId="2867" xr:uid="{B97D76B8-2EC0-4058-BE03-D4551A64D4A0}"/>
    <cellStyle name="Comma 3 6 2 3 2" xfId="17467" xr:uid="{4FE47C6D-76C1-45CD-BBB5-9BAF78176A7B}"/>
    <cellStyle name="Comma 3 6 2 3 2 2" xfId="53975" xr:uid="{84CB0E55-C286-4959-85E3-BEE479380D17}"/>
    <cellStyle name="Comma 3 6 2 3 2 3" xfId="35721" xr:uid="{DBE6D23B-431B-4A5D-AE41-EFF6E578FAD9}"/>
    <cellStyle name="Comma 3 6 2 3 3" xfId="13817" xr:uid="{B13D0E68-8E62-4CA2-96B7-F0BC6B0D27C3}"/>
    <cellStyle name="Comma 3 6 2 3 3 2" xfId="50325" xr:uid="{378CB3D3-65B9-4ABC-8C25-86291A4579DF}"/>
    <cellStyle name="Comma 3 6 2 3 3 3" xfId="32071" xr:uid="{35A81F5D-7A1B-47CF-9BDE-4CA6BC3D30B8}"/>
    <cellStyle name="Comma 3 6 2 3 4" xfId="10167" xr:uid="{5C2BE1C4-1E4C-4117-8828-7AA7D1879DEA}"/>
    <cellStyle name="Comma 3 6 2 3 4 2" xfId="46675" xr:uid="{33E14101-58BD-458F-AC02-EBDFF6F1B863}"/>
    <cellStyle name="Comma 3 6 2 3 4 3" xfId="28421" xr:uid="{5A4B4368-8649-484E-A09F-D7A5F40E8F46}"/>
    <cellStyle name="Comma 3 6 2 3 5" xfId="6517" xr:uid="{45AE8419-0DA8-4D5A-AFAA-D6592509CC9A}"/>
    <cellStyle name="Comma 3 6 2 3 5 2" xfId="43025" xr:uid="{D4A0A4F4-ED98-4A58-8E77-B40F1FBCE92A}"/>
    <cellStyle name="Comma 3 6 2 3 5 3" xfId="24771" xr:uid="{C7200469-9CDF-4273-B130-8A5E9BF3460F}"/>
    <cellStyle name="Comma 3 6 2 3 6" xfId="39375" xr:uid="{4B8617D7-74A7-4447-9A25-932D00FD7CC4}"/>
    <cellStyle name="Comma 3 6 2 3 7" xfId="21121" xr:uid="{EB621D6F-3E15-45A6-BC60-D51DF7A99F2C}"/>
    <cellStyle name="Comma 3 6 2 4" xfId="2137" xr:uid="{17CB1748-D07C-4AFC-936F-9DC9EACED286}"/>
    <cellStyle name="Comma 3 6 2 4 2" xfId="16737" xr:uid="{A6B19FD2-86A9-4056-9403-40D900C0D3DE}"/>
    <cellStyle name="Comma 3 6 2 4 2 2" xfId="53245" xr:uid="{9C855269-22C5-4B4B-833F-C5BA21D43DA8}"/>
    <cellStyle name="Comma 3 6 2 4 2 3" xfId="34991" xr:uid="{90CBEFF0-7FA9-424B-91AA-2C639A1744CC}"/>
    <cellStyle name="Comma 3 6 2 4 3" xfId="13087" xr:uid="{915B83E5-FAE3-4F5E-B2F1-EF9523EA240F}"/>
    <cellStyle name="Comma 3 6 2 4 3 2" xfId="49595" xr:uid="{0376C07B-0311-427E-9999-58F684B02187}"/>
    <cellStyle name="Comma 3 6 2 4 3 3" xfId="31341" xr:uid="{2DB32A5F-70A4-4A20-AA44-5EA2A35F8828}"/>
    <cellStyle name="Comma 3 6 2 4 4" xfId="9437" xr:uid="{330B4532-E218-4D70-9093-ED22BA5C8AB1}"/>
    <cellStyle name="Comma 3 6 2 4 4 2" xfId="45945" xr:uid="{9547AC44-071E-4CD7-8B71-41C4DA36F40C}"/>
    <cellStyle name="Comma 3 6 2 4 4 3" xfId="27691" xr:uid="{EDBF86F4-5C48-4183-93A0-AA7BDFEACADF}"/>
    <cellStyle name="Comma 3 6 2 4 5" xfId="5787" xr:uid="{D835FF17-F73C-47DC-863D-ADA8E7F427C8}"/>
    <cellStyle name="Comma 3 6 2 4 5 2" xfId="42295" xr:uid="{FB6C867E-DD8E-4CF9-98A7-9234DF779ADE}"/>
    <cellStyle name="Comma 3 6 2 4 5 3" xfId="24041" xr:uid="{6C2AF854-5EE0-4ABA-BB79-4DB5528DFA46}"/>
    <cellStyle name="Comma 3 6 2 4 6" xfId="38645" xr:uid="{626461F6-123A-40C6-B853-B3B8A3DF7957}"/>
    <cellStyle name="Comma 3 6 2 4 7" xfId="20391" xr:uid="{335A992F-B455-4BB0-9EAA-1E64FF78DCB1}"/>
    <cellStyle name="Comma 3 6 2 5" xfId="1407" xr:uid="{FF8CD596-8DF6-4A99-BE0D-17DBCA9BCB7A}"/>
    <cellStyle name="Comma 3 6 2 5 2" xfId="16007" xr:uid="{C40FA33D-83F2-40FD-B69D-C62822F89EA9}"/>
    <cellStyle name="Comma 3 6 2 5 2 2" xfId="52515" xr:uid="{8A956A39-E338-4434-8B54-2DE258DB8916}"/>
    <cellStyle name="Comma 3 6 2 5 2 3" xfId="34261" xr:uid="{05225EE7-9BEE-4121-96D0-7ABAFC3AE249}"/>
    <cellStyle name="Comma 3 6 2 5 3" xfId="12357" xr:uid="{33C350C6-6A5D-4494-84A4-44A45DB04375}"/>
    <cellStyle name="Comma 3 6 2 5 3 2" xfId="48865" xr:uid="{45F64571-7120-4276-9B6A-F1E71127DE18}"/>
    <cellStyle name="Comma 3 6 2 5 3 3" xfId="30611" xr:uid="{1FE243CB-6923-4515-A743-9FDDF1030EAF}"/>
    <cellStyle name="Comma 3 6 2 5 4" xfId="8707" xr:uid="{3EBD106F-D88B-48E2-99B2-20563795EF20}"/>
    <cellStyle name="Comma 3 6 2 5 4 2" xfId="45215" xr:uid="{411D8FA9-C560-4354-BB0B-D9A3BF12B1B4}"/>
    <cellStyle name="Comma 3 6 2 5 4 3" xfId="26961" xr:uid="{BE93CB95-93A0-4FEB-8FC4-1418717BA317}"/>
    <cellStyle name="Comma 3 6 2 5 5" xfId="5057" xr:uid="{A51A7915-C60E-403B-8E0C-2A7AA6287758}"/>
    <cellStyle name="Comma 3 6 2 5 5 2" xfId="41565" xr:uid="{16AFEF6F-83A8-4C34-A978-1739F9A1F64F}"/>
    <cellStyle name="Comma 3 6 2 5 5 3" xfId="23311" xr:uid="{4EE875AF-CD3F-4214-82CD-5769F20D737C}"/>
    <cellStyle name="Comma 3 6 2 5 6" xfId="37915" xr:uid="{7C7AA1A8-1D5D-468D-9345-B4A1A968A7D6}"/>
    <cellStyle name="Comma 3 6 2 5 7" xfId="19661" xr:uid="{032A716D-658D-49B8-9187-3CB6F1B2E26F}"/>
    <cellStyle name="Comma 3 6 2 6" xfId="15277" xr:uid="{8109D8F6-5B32-425F-AB7A-D3B59FB29F25}"/>
    <cellStyle name="Comma 3 6 2 6 2" xfId="51785" xr:uid="{D1479CF2-F7DE-4C08-8DA6-2B2145C527F3}"/>
    <cellStyle name="Comma 3 6 2 6 3" xfId="33531" xr:uid="{539CD007-63D7-40F6-A2C9-38EE923B070E}"/>
    <cellStyle name="Comma 3 6 2 7" xfId="11627" xr:uid="{692529D0-C895-48C0-9B24-6AFA09B5EDF5}"/>
    <cellStyle name="Comma 3 6 2 7 2" xfId="48135" xr:uid="{E377F2DF-9002-47F2-A9DC-E054913F6E81}"/>
    <cellStyle name="Comma 3 6 2 7 3" xfId="29881" xr:uid="{B308BDC1-426F-444A-A6E0-DDE22C328CBB}"/>
    <cellStyle name="Comma 3 6 2 8" xfId="7977" xr:uid="{25321342-E762-4DD3-9251-49A867BFBCE3}"/>
    <cellStyle name="Comma 3 6 2 8 2" xfId="44485" xr:uid="{FDE62400-3C2B-46F9-B9E0-B050A2387180}"/>
    <cellStyle name="Comma 3 6 2 8 3" xfId="26231" xr:uid="{EE51A833-B5A7-41D3-BD25-C1E2CBB13071}"/>
    <cellStyle name="Comma 3 6 2 9" xfId="4327" xr:uid="{DB519320-95D1-4DD8-8DCD-FD5032AA67F1}"/>
    <cellStyle name="Comma 3 6 2 9 2" xfId="40835" xr:uid="{570C57D4-8B37-415E-9F3C-A9EAC706DB46}"/>
    <cellStyle name="Comma 3 6 2 9 3" xfId="22581" xr:uid="{91422E20-927E-4734-ABFD-719C6CD6811E}"/>
    <cellStyle name="Comma 3 6 3" xfId="573" xr:uid="{8A801939-E788-4E4E-A894-33EC19D092AD}"/>
    <cellStyle name="Comma 3 6 3 10" xfId="37081" xr:uid="{53E95526-D9E4-4A91-B887-6D07DC0D47DD}"/>
    <cellStyle name="Comma 3 6 3 11" xfId="18827" xr:uid="{234136B5-AD66-4146-9DFE-D70D683AD271}"/>
    <cellStyle name="Comma 3 6 3 2" xfId="3493" xr:uid="{49148A02-5E36-4150-A38D-D30A1BC162DD}"/>
    <cellStyle name="Comma 3 6 3 2 2" xfId="18093" xr:uid="{CDC1AC89-FC6D-4CAE-B64D-D6C68B978537}"/>
    <cellStyle name="Comma 3 6 3 2 2 2" xfId="54601" xr:uid="{22FFDE23-57CC-4B04-9BCA-484E12E99A71}"/>
    <cellStyle name="Comma 3 6 3 2 2 3" xfId="36347" xr:uid="{B2F701F4-FB64-4194-92BE-8A37241B90ED}"/>
    <cellStyle name="Comma 3 6 3 2 3" xfId="14443" xr:uid="{0B8B6E23-5405-4AAA-8AB1-6A6CD7DDBC38}"/>
    <cellStyle name="Comma 3 6 3 2 3 2" xfId="50951" xr:uid="{328DBA9A-24EB-4059-BDDF-558B55C4EF3B}"/>
    <cellStyle name="Comma 3 6 3 2 3 3" xfId="32697" xr:uid="{5A05E144-35F8-4ACA-8CD0-7FF88CA1D01C}"/>
    <cellStyle name="Comma 3 6 3 2 4" xfId="10793" xr:uid="{B281EA44-4F2E-4468-8302-23B7DB2C4788}"/>
    <cellStyle name="Comma 3 6 3 2 4 2" xfId="47301" xr:uid="{CEC8379F-0129-469F-B3FD-C5428EF8D4B3}"/>
    <cellStyle name="Comma 3 6 3 2 4 3" xfId="29047" xr:uid="{19A1CEF3-6A3A-4ECD-987D-D93934DCAFD0}"/>
    <cellStyle name="Comma 3 6 3 2 5" xfId="7143" xr:uid="{741546DC-F0CC-48A7-A975-2DFA02D34E7E}"/>
    <cellStyle name="Comma 3 6 3 2 5 2" xfId="43651" xr:uid="{EB047BDA-7497-45BE-8CFB-D4F87112473B}"/>
    <cellStyle name="Comma 3 6 3 2 5 3" xfId="25397" xr:uid="{665445C2-091C-4631-9C6F-8E189EE38BAB}"/>
    <cellStyle name="Comma 3 6 3 2 6" xfId="40001" xr:uid="{3164CD57-B75E-49B3-A008-FD2E74D4E51F}"/>
    <cellStyle name="Comma 3 6 3 2 7" xfId="21747" xr:uid="{219E1665-5596-4848-B60D-CBF84A801A95}"/>
    <cellStyle name="Comma 3 6 3 3" xfId="2763" xr:uid="{D0672018-6327-4ABF-B549-4255465EF4C4}"/>
    <cellStyle name="Comma 3 6 3 3 2" xfId="17363" xr:uid="{68A88A37-C856-483A-B6CB-7A001FDA5B3F}"/>
    <cellStyle name="Comma 3 6 3 3 2 2" xfId="53871" xr:uid="{B3A9DD1A-0582-4B19-A444-9A5917384DDA}"/>
    <cellStyle name="Comma 3 6 3 3 2 3" xfId="35617" xr:uid="{90E21363-2543-4CE2-83BC-E0AA8FC4B35D}"/>
    <cellStyle name="Comma 3 6 3 3 3" xfId="13713" xr:uid="{F11B7B8D-6754-44E3-B91D-9FC24A7B3BFE}"/>
    <cellStyle name="Comma 3 6 3 3 3 2" xfId="50221" xr:uid="{97645106-2B2C-4ECE-A5F6-C30691EE5E0F}"/>
    <cellStyle name="Comma 3 6 3 3 3 3" xfId="31967" xr:uid="{31DDC383-992C-4335-A841-1CF29857150D}"/>
    <cellStyle name="Comma 3 6 3 3 4" xfId="10063" xr:uid="{02C9EC89-5611-430A-911A-58D699F4D269}"/>
    <cellStyle name="Comma 3 6 3 3 4 2" xfId="46571" xr:uid="{C374DEEB-9642-4D20-AA0D-8A2D24E2EAB9}"/>
    <cellStyle name="Comma 3 6 3 3 4 3" xfId="28317" xr:uid="{58C60124-32E5-4C04-B9ED-96ACD741AA29}"/>
    <cellStyle name="Comma 3 6 3 3 5" xfId="6413" xr:uid="{75EFC57E-254C-450E-859F-E383BC106B52}"/>
    <cellStyle name="Comma 3 6 3 3 5 2" xfId="42921" xr:uid="{E6B779A6-9D68-4026-B3F7-E46C46511450}"/>
    <cellStyle name="Comma 3 6 3 3 5 3" xfId="24667" xr:uid="{14DCEEC6-33C8-4AD1-BAF9-43938C27E38B}"/>
    <cellStyle name="Comma 3 6 3 3 6" xfId="39271" xr:uid="{7372FFAF-88BE-4C1D-BD8B-05398B13C31D}"/>
    <cellStyle name="Comma 3 6 3 3 7" xfId="21017" xr:uid="{048822AB-3991-4229-A879-2E0E16389334}"/>
    <cellStyle name="Comma 3 6 3 4" xfId="2033" xr:uid="{F659661B-9A87-461F-A55E-D9C58397B218}"/>
    <cellStyle name="Comma 3 6 3 4 2" xfId="16633" xr:uid="{FF3CC3B5-BB03-4F76-ACB2-78EF48F67A9C}"/>
    <cellStyle name="Comma 3 6 3 4 2 2" xfId="53141" xr:uid="{3931614B-375B-4EED-A064-ED527A91DC4A}"/>
    <cellStyle name="Comma 3 6 3 4 2 3" xfId="34887" xr:uid="{2C2DD066-B6E5-4D0B-AA50-A7734F1F79E9}"/>
    <cellStyle name="Comma 3 6 3 4 3" xfId="12983" xr:uid="{6D73FDAA-7E34-4714-A6F5-9BE60134E713}"/>
    <cellStyle name="Comma 3 6 3 4 3 2" xfId="49491" xr:uid="{544E94CB-E10D-4101-87D5-1E8EB7A1BB11}"/>
    <cellStyle name="Comma 3 6 3 4 3 3" xfId="31237" xr:uid="{A0C39FF7-D224-47A7-901E-DE6948C273F8}"/>
    <cellStyle name="Comma 3 6 3 4 4" xfId="9333" xr:uid="{9C20AF02-FD3D-474F-9E4C-355CB0ED9370}"/>
    <cellStyle name="Comma 3 6 3 4 4 2" xfId="45841" xr:uid="{BE6DBA43-26F6-4EFE-A2F1-E61BEF5B08B2}"/>
    <cellStyle name="Comma 3 6 3 4 4 3" xfId="27587" xr:uid="{0F55F9A6-4BEC-4677-9B55-F3D2B9C61739}"/>
    <cellStyle name="Comma 3 6 3 4 5" xfId="5683" xr:uid="{67D0FF1F-EC54-48CE-B259-6156C976B4F9}"/>
    <cellStyle name="Comma 3 6 3 4 5 2" xfId="42191" xr:uid="{2A95393E-3338-4D12-B9FC-5CDD3A262003}"/>
    <cellStyle name="Comma 3 6 3 4 5 3" xfId="23937" xr:uid="{EFFDF913-6286-4735-943F-E58C061D50A1}"/>
    <cellStyle name="Comma 3 6 3 4 6" xfId="38541" xr:uid="{3E8D47EC-B5A0-4181-A31C-E404E813004D}"/>
    <cellStyle name="Comma 3 6 3 4 7" xfId="20287" xr:uid="{B19B7D0E-9BE8-4C2D-B1C8-D25470B8A949}"/>
    <cellStyle name="Comma 3 6 3 5" xfId="1303" xr:uid="{0BA02DB2-4670-42E6-8781-2114BE27D1F4}"/>
    <cellStyle name="Comma 3 6 3 5 2" xfId="15903" xr:uid="{1B146428-5CAB-4D66-A330-21A003552EE2}"/>
    <cellStyle name="Comma 3 6 3 5 2 2" xfId="52411" xr:uid="{F05FC0C5-61E4-4633-B011-09159B9CD507}"/>
    <cellStyle name="Comma 3 6 3 5 2 3" xfId="34157" xr:uid="{C76BD105-6DCB-4DBF-9509-29490A11D6A1}"/>
    <cellStyle name="Comma 3 6 3 5 3" xfId="12253" xr:uid="{4467A875-3A38-4C1D-B99D-A1B9BF7A30BE}"/>
    <cellStyle name="Comma 3 6 3 5 3 2" xfId="48761" xr:uid="{39BA3DEB-47AF-4140-8016-2E791389B200}"/>
    <cellStyle name="Comma 3 6 3 5 3 3" xfId="30507" xr:uid="{50A9BB54-7D15-4F61-84AE-C67EBF9A6FA3}"/>
    <cellStyle name="Comma 3 6 3 5 4" xfId="8603" xr:uid="{7AA17FDD-35DD-4F81-B8AA-ED60562BB7B1}"/>
    <cellStyle name="Comma 3 6 3 5 4 2" xfId="45111" xr:uid="{17813094-3CD8-4C30-A957-8531E34E1010}"/>
    <cellStyle name="Comma 3 6 3 5 4 3" xfId="26857" xr:uid="{EB04DB55-7786-4881-BDB9-B51B6E2220F0}"/>
    <cellStyle name="Comma 3 6 3 5 5" xfId="4953" xr:uid="{55E3A1AF-FE20-498A-ABB3-D4DED0F177DD}"/>
    <cellStyle name="Comma 3 6 3 5 5 2" xfId="41461" xr:uid="{4F1F9732-7A7F-4E3B-8E7E-435835983346}"/>
    <cellStyle name="Comma 3 6 3 5 5 3" xfId="23207" xr:uid="{C45D5D37-CD71-4851-B7A1-8E0B6F118560}"/>
    <cellStyle name="Comma 3 6 3 5 6" xfId="37811" xr:uid="{05D3368B-6EA6-4FA0-BFEC-30E72010E95B}"/>
    <cellStyle name="Comma 3 6 3 5 7" xfId="19557" xr:uid="{82F68D20-F256-4A15-A10D-897287AD690B}"/>
    <cellStyle name="Comma 3 6 3 6" xfId="15173" xr:uid="{18C8A5E7-95B3-4077-B2CA-607A4595F806}"/>
    <cellStyle name="Comma 3 6 3 6 2" xfId="51681" xr:uid="{A3F625C6-7162-4C1E-8789-1471D6093EF3}"/>
    <cellStyle name="Comma 3 6 3 6 3" xfId="33427" xr:uid="{462C1278-88B9-48DB-AA85-580452CB2819}"/>
    <cellStyle name="Comma 3 6 3 7" xfId="11523" xr:uid="{AF1DE0DB-01A6-4D4B-B042-854BA6935B22}"/>
    <cellStyle name="Comma 3 6 3 7 2" xfId="48031" xr:uid="{B4A1E442-3F02-4E5C-9E60-5B375227397B}"/>
    <cellStyle name="Comma 3 6 3 7 3" xfId="29777" xr:uid="{E9085B57-F830-45E1-8C83-22D6A49429CD}"/>
    <cellStyle name="Comma 3 6 3 8" xfId="7873" xr:uid="{787BE5C4-59F1-4090-9779-C243246D9E49}"/>
    <cellStyle name="Comma 3 6 3 8 2" xfId="44381" xr:uid="{C8B8D1F1-EFC8-4B3D-BE66-9DF1249670EA}"/>
    <cellStyle name="Comma 3 6 3 8 3" xfId="26127" xr:uid="{DC68212B-B731-4DD9-99A9-6B61BE42EC3A}"/>
    <cellStyle name="Comma 3 6 3 9" xfId="4223" xr:uid="{FE3CF0B6-2D21-42AF-89CF-7DF6C23D8B74}"/>
    <cellStyle name="Comma 3 6 3 9 2" xfId="40731" xr:uid="{188555F9-B367-4340-A8F4-2E1956E72DEC}"/>
    <cellStyle name="Comma 3 6 3 9 3" xfId="22477" xr:uid="{5F5B7655-6D14-4727-B259-39D25B4B09E9}"/>
    <cellStyle name="Comma 3 6 4" xfId="469" xr:uid="{27D855EA-E181-46B9-9EBD-886E7A2EB440}"/>
    <cellStyle name="Comma 3 6 4 10" xfId="36977" xr:uid="{44F65930-9A12-4EC2-B827-83EB83E74670}"/>
    <cellStyle name="Comma 3 6 4 11" xfId="18723" xr:uid="{023D24B6-961D-4971-9485-7F1442D04AA1}"/>
    <cellStyle name="Comma 3 6 4 2" xfId="3389" xr:uid="{466D1F41-D7A1-449E-B008-C7F9D61B778C}"/>
    <cellStyle name="Comma 3 6 4 2 2" xfId="17989" xr:uid="{3636FB05-81B8-4D8C-A4C2-827157A0CBD5}"/>
    <cellStyle name="Comma 3 6 4 2 2 2" xfId="54497" xr:uid="{96389E59-EBEC-46E9-94A0-C99FF772F1B1}"/>
    <cellStyle name="Comma 3 6 4 2 2 3" xfId="36243" xr:uid="{5E32E134-A95E-4D54-A13F-C2312D8DC1BA}"/>
    <cellStyle name="Comma 3 6 4 2 3" xfId="14339" xr:uid="{400FD1F5-3282-4801-97BC-FEDAB9663DE1}"/>
    <cellStyle name="Comma 3 6 4 2 3 2" xfId="50847" xr:uid="{0F758A0C-F761-4007-ACFA-A02B6D6D4C07}"/>
    <cellStyle name="Comma 3 6 4 2 3 3" xfId="32593" xr:uid="{0D96E6E0-463C-4F1D-9613-156844BE05CD}"/>
    <cellStyle name="Comma 3 6 4 2 4" xfId="10689" xr:uid="{01DEFD5A-8A8C-49BF-B718-5150309FB279}"/>
    <cellStyle name="Comma 3 6 4 2 4 2" xfId="47197" xr:uid="{89BD53DE-FBFF-43E1-A3B6-72173830F4D2}"/>
    <cellStyle name="Comma 3 6 4 2 4 3" xfId="28943" xr:uid="{D85E0EBE-47A9-4DA7-B4D0-1BC95912860C}"/>
    <cellStyle name="Comma 3 6 4 2 5" xfId="7039" xr:uid="{21E3A0AA-5112-4B84-AFC2-FD67D6433EBF}"/>
    <cellStyle name="Comma 3 6 4 2 5 2" xfId="43547" xr:uid="{F7EDF7B0-6A49-4B0B-B7AC-4221DE4B06EF}"/>
    <cellStyle name="Comma 3 6 4 2 5 3" xfId="25293" xr:uid="{F0890FBA-FCC9-40CC-A96A-8FA114EF3FF2}"/>
    <cellStyle name="Comma 3 6 4 2 6" xfId="39897" xr:uid="{4AF6207B-169B-49A6-A839-2CB4A3CE9F56}"/>
    <cellStyle name="Comma 3 6 4 2 7" xfId="21643" xr:uid="{ACA24D9B-7B65-4B80-BA58-EC0617775327}"/>
    <cellStyle name="Comma 3 6 4 3" xfId="2659" xr:uid="{24E26B44-D60E-44AB-AAF9-58923CF8F6B0}"/>
    <cellStyle name="Comma 3 6 4 3 2" xfId="17259" xr:uid="{B3D559DB-76F4-4327-96AF-EF3179BD3BD5}"/>
    <cellStyle name="Comma 3 6 4 3 2 2" xfId="53767" xr:uid="{3EE69B51-0DC5-4924-8EB9-BC66518B7DF9}"/>
    <cellStyle name="Comma 3 6 4 3 2 3" xfId="35513" xr:uid="{0E7DC8F8-8F3E-484D-9F31-55E521B6429A}"/>
    <cellStyle name="Comma 3 6 4 3 3" xfId="13609" xr:uid="{55D378C8-4F41-4B6C-B3B2-CD07F3756A26}"/>
    <cellStyle name="Comma 3 6 4 3 3 2" xfId="50117" xr:uid="{706BAC39-164D-4EA5-9DB8-1C5FDC046E1A}"/>
    <cellStyle name="Comma 3 6 4 3 3 3" xfId="31863" xr:uid="{CC3B2AAE-E756-49C5-AB10-0CD711188E01}"/>
    <cellStyle name="Comma 3 6 4 3 4" xfId="9959" xr:uid="{04973B11-2BCA-410C-A593-C128B10741F1}"/>
    <cellStyle name="Comma 3 6 4 3 4 2" xfId="46467" xr:uid="{93DC0A54-09E0-4A29-8B82-057089CE155C}"/>
    <cellStyle name="Comma 3 6 4 3 4 3" xfId="28213" xr:uid="{AA57D406-9617-41AA-AFB0-9A4C8A3F3C6F}"/>
    <cellStyle name="Comma 3 6 4 3 5" xfId="6309" xr:uid="{9ADA5F5B-A75F-4828-BB90-37275C797C0E}"/>
    <cellStyle name="Comma 3 6 4 3 5 2" xfId="42817" xr:uid="{A5D5E6D2-8E60-4D72-82C9-231A6D13364C}"/>
    <cellStyle name="Comma 3 6 4 3 5 3" xfId="24563" xr:uid="{E461D45F-EF3C-49E5-9306-DA6024CFFC02}"/>
    <cellStyle name="Comma 3 6 4 3 6" xfId="39167" xr:uid="{2D252D1D-2248-41F1-B886-B4A63A7A4386}"/>
    <cellStyle name="Comma 3 6 4 3 7" xfId="20913" xr:uid="{31D0B8DA-9DC6-4759-BF3A-26F396CD9964}"/>
    <cellStyle name="Comma 3 6 4 4" xfId="1929" xr:uid="{C34523CB-94B6-45BD-AE96-C371CF3411A3}"/>
    <cellStyle name="Comma 3 6 4 4 2" xfId="16529" xr:uid="{3E0F8B9E-0C09-42A2-825B-314ADC1AD8F3}"/>
    <cellStyle name="Comma 3 6 4 4 2 2" xfId="53037" xr:uid="{1472F483-AB39-459D-80D8-ECC6684EBBAE}"/>
    <cellStyle name="Comma 3 6 4 4 2 3" xfId="34783" xr:uid="{4D63C70E-2935-4A91-A649-7A3C967F8AD8}"/>
    <cellStyle name="Comma 3 6 4 4 3" xfId="12879" xr:uid="{84866663-82DA-4953-8250-F6227B4082FF}"/>
    <cellStyle name="Comma 3 6 4 4 3 2" xfId="49387" xr:uid="{54887740-D5AA-4674-A8A3-3328E637B6EF}"/>
    <cellStyle name="Comma 3 6 4 4 3 3" xfId="31133" xr:uid="{689E9A51-932E-4885-9A97-0BF8A8D19B37}"/>
    <cellStyle name="Comma 3 6 4 4 4" xfId="9229" xr:uid="{11F2A146-7C9B-4B7A-A13D-847D3A06CC9C}"/>
    <cellStyle name="Comma 3 6 4 4 4 2" xfId="45737" xr:uid="{D84812BE-0C42-410E-8EE8-4C796E0933C4}"/>
    <cellStyle name="Comma 3 6 4 4 4 3" xfId="27483" xr:uid="{5451368E-BE72-41E3-BC51-8E2387126EB3}"/>
    <cellStyle name="Comma 3 6 4 4 5" xfId="5579" xr:uid="{7F547338-C4D0-4EBB-BA89-CCC07D50B900}"/>
    <cellStyle name="Comma 3 6 4 4 5 2" xfId="42087" xr:uid="{9A80F402-AAA1-4CD9-88CB-6635CD1CDD87}"/>
    <cellStyle name="Comma 3 6 4 4 5 3" xfId="23833" xr:uid="{219B9209-C93E-4C2D-9207-BA33598CBF87}"/>
    <cellStyle name="Comma 3 6 4 4 6" xfId="38437" xr:uid="{CFCBFAB5-7D61-4AB6-9E27-B56178421E63}"/>
    <cellStyle name="Comma 3 6 4 4 7" xfId="20183" xr:uid="{9F13763E-4356-4553-8FB9-8F57D54ACFA3}"/>
    <cellStyle name="Comma 3 6 4 5" xfId="1199" xr:uid="{A406835D-1DCF-4D62-A773-E4B058CBCCA1}"/>
    <cellStyle name="Comma 3 6 4 5 2" xfId="15799" xr:uid="{27A1CB9B-8B44-4DD2-9FBA-9060EEA3C43D}"/>
    <cellStyle name="Comma 3 6 4 5 2 2" xfId="52307" xr:uid="{0AA0F4EC-A081-449E-B668-549D955C6FA6}"/>
    <cellStyle name="Comma 3 6 4 5 2 3" xfId="34053" xr:uid="{5CBEF5DA-7BC9-467F-8A1D-BE5B51B1A167}"/>
    <cellStyle name="Comma 3 6 4 5 3" xfId="12149" xr:uid="{AEE197DE-99E7-4159-9556-BDB1519E38B8}"/>
    <cellStyle name="Comma 3 6 4 5 3 2" xfId="48657" xr:uid="{2E892DA5-DA8C-479F-93A6-22481DCF0573}"/>
    <cellStyle name="Comma 3 6 4 5 3 3" xfId="30403" xr:uid="{93F5126C-55BD-4E2D-8EE3-E3B859986E32}"/>
    <cellStyle name="Comma 3 6 4 5 4" xfId="8499" xr:uid="{3C8D6CC6-F511-4CEC-9D09-B933BE3C0B58}"/>
    <cellStyle name="Comma 3 6 4 5 4 2" xfId="45007" xr:uid="{991B8858-193C-40A0-8D6C-069578AB793D}"/>
    <cellStyle name="Comma 3 6 4 5 4 3" xfId="26753" xr:uid="{6CC083B5-07E3-4190-B6AE-FD9870E649B2}"/>
    <cellStyle name="Comma 3 6 4 5 5" xfId="4849" xr:uid="{9D7D1AC6-1397-4A04-941F-619AAB90F8A3}"/>
    <cellStyle name="Comma 3 6 4 5 5 2" xfId="41357" xr:uid="{E17803DF-DDE9-4D6F-B327-598DCA6F9156}"/>
    <cellStyle name="Comma 3 6 4 5 5 3" xfId="23103" xr:uid="{2DDC29AC-9DD4-4B7B-9912-8D599FD01CFB}"/>
    <cellStyle name="Comma 3 6 4 5 6" xfId="37707" xr:uid="{47D3B8C5-59CF-4E5A-A77E-8B332FD896A9}"/>
    <cellStyle name="Comma 3 6 4 5 7" xfId="19453" xr:uid="{B4907EAE-54E3-4F36-B23F-BF5C0D361816}"/>
    <cellStyle name="Comma 3 6 4 6" xfId="15069" xr:uid="{3AEEB959-A823-4986-A7D6-2F2C2C39A452}"/>
    <cellStyle name="Comma 3 6 4 6 2" xfId="51577" xr:uid="{3F8692BF-380F-4C30-A694-5DBB1AE3C53A}"/>
    <cellStyle name="Comma 3 6 4 6 3" xfId="33323" xr:uid="{9FE48448-5706-4361-86C5-35BA489CEC2A}"/>
    <cellStyle name="Comma 3 6 4 7" xfId="11419" xr:uid="{37F1F2AB-EED7-45C5-866F-BBA9F72873C2}"/>
    <cellStyle name="Comma 3 6 4 7 2" xfId="47927" xr:uid="{D3D4955E-9A04-4B27-8570-D4D2BA2B8582}"/>
    <cellStyle name="Comma 3 6 4 7 3" xfId="29673" xr:uid="{2ED26636-EAE4-4424-A9C1-3C473A768FD8}"/>
    <cellStyle name="Comma 3 6 4 8" xfId="7769" xr:uid="{266DD316-3060-495B-B03C-707ACDD3AB02}"/>
    <cellStyle name="Comma 3 6 4 8 2" xfId="44277" xr:uid="{3F5AEC17-B6DF-46D2-91CA-C0FDA2297624}"/>
    <cellStyle name="Comma 3 6 4 8 3" xfId="26023" xr:uid="{EF23753F-1929-4F72-8DCC-C513A65DA2EC}"/>
    <cellStyle name="Comma 3 6 4 9" xfId="4119" xr:uid="{941671A4-231E-43D0-8A5A-73B5844E56F3}"/>
    <cellStyle name="Comma 3 6 4 9 2" xfId="40627" xr:uid="{FC649607-D7CD-449D-B7F3-40DE212DDEFC}"/>
    <cellStyle name="Comma 3 6 4 9 3" xfId="22373" xr:uid="{4A7B3B9E-272C-4441-8698-D4D9C39EF488}"/>
    <cellStyle name="Comma 3 6 5" xfId="365" xr:uid="{4A6651B8-E4A8-43C2-B407-43BCF65191D9}"/>
    <cellStyle name="Comma 3 6 5 10" xfId="36873" xr:uid="{55818CC2-8649-4D28-85B9-ACA9BC707F68}"/>
    <cellStyle name="Comma 3 6 5 11" xfId="18619" xr:uid="{238AF379-29E9-4E86-840D-CDF13C24A66D}"/>
    <cellStyle name="Comma 3 6 5 2" xfId="3285" xr:uid="{32AFE79E-8305-452F-BE3B-406B44DA9CCD}"/>
    <cellStyle name="Comma 3 6 5 2 2" xfId="17885" xr:uid="{F6ED4FFF-8D7B-4470-A89F-F75AA3B5CF18}"/>
    <cellStyle name="Comma 3 6 5 2 2 2" xfId="54393" xr:uid="{C9C9DBC8-BDAA-433A-8254-66FE6A76FE56}"/>
    <cellStyle name="Comma 3 6 5 2 2 3" xfId="36139" xr:uid="{38209841-8674-425E-A458-1B562B80261B}"/>
    <cellStyle name="Comma 3 6 5 2 3" xfId="14235" xr:uid="{CDE4D399-5E33-446E-B3D6-245B168595C9}"/>
    <cellStyle name="Comma 3 6 5 2 3 2" xfId="50743" xr:uid="{BE3DD214-1B72-4EF7-937D-65450419172B}"/>
    <cellStyle name="Comma 3 6 5 2 3 3" xfId="32489" xr:uid="{4BB76182-98B3-4586-9507-36076E94DA57}"/>
    <cellStyle name="Comma 3 6 5 2 4" xfId="10585" xr:uid="{DE03A57A-2043-4DE9-B327-6279C7476D30}"/>
    <cellStyle name="Comma 3 6 5 2 4 2" xfId="47093" xr:uid="{37F84267-C5C9-490A-8EF7-341C1CB1B2C0}"/>
    <cellStyle name="Comma 3 6 5 2 4 3" xfId="28839" xr:uid="{1AFE1AFE-5805-4174-8105-02F36CED7DCC}"/>
    <cellStyle name="Comma 3 6 5 2 5" xfId="6935" xr:uid="{E6606C33-1B37-437F-8224-08CD0C00BC3E}"/>
    <cellStyle name="Comma 3 6 5 2 5 2" xfId="43443" xr:uid="{0011F0A4-7B3E-4DDC-ACEE-C1E217AC0BE5}"/>
    <cellStyle name="Comma 3 6 5 2 5 3" xfId="25189" xr:uid="{D5C70691-44F3-4642-8FE4-A078513878B4}"/>
    <cellStyle name="Comma 3 6 5 2 6" xfId="39793" xr:uid="{D7BB14A3-2514-494D-8B8D-8BA08E1685DD}"/>
    <cellStyle name="Comma 3 6 5 2 7" xfId="21539" xr:uid="{4992D076-3BF0-4E21-98FE-439F60A71480}"/>
    <cellStyle name="Comma 3 6 5 3" xfId="2555" xr:uid="{6D2AF55C-6C24-431C-986A-F58454CEC086}"/>
    <cellStyle name="Comma 3 6 5 3 2" xfId="17155" xr:uid="{CE7B43B4-CD46-43D6-B864-02FB2EC6FE91}"/>
    <cellStyle name="Comma 3 6 5 3 2 2" xfId="53663" xr:uid="{B3BD6A0B-5774-4D9C-A449-629D7D6E1794}"/>
    <cellStyle name="Comma 3 6 5 3 2 3" xfId="35409" xr:uid="{4F531AC6-73A2-4E16-BE37-55864D4FCF82}"/>
    <cellStyle name="Comma 3 6 5 3 3" xfId="13505" xr:uid="{D81B5F64-6730-4779-9B1F-3A372443A75D}"/>
    <cellStyle name="Comma 3 6 5 3 3 2" xfId="50013" xr:uid="{D16A06BE-8AD9-483F-BA33-13CCEA040971}"/>
    <cellStyle name="Comma 3 6 5 3 3 3" xfId="31759" xr:uid="{DEDB76E2-503C-457D-9069-727F887F261B}"/>
    <cellStyle name="Comma 3 6 5 3 4" xfId="9855" xr:uid="{4BB8DDCA-C057-46DB-9833-41CFA4629FF1}"/>
    <cellStyle name="Comma 3 6 5 3 4 2" xfId="46363" xr:uid="{AB759287-C54D-4660-AFFE-DB66262A256B}"/>
    <cellStyle name="Comma 3 6 5 3 4 3" xfId="28109" xr:uid="{DE4563B3-E19D-410C-9311-0413B2E84A84}"/>
    <cellStyle name="Comma 3 6 5 3 5" xfId="6205" xr:uid="{D3853A23-379F-4246-8865-2191848669A4}"/>
    <cellStyle name="Comma 3 6 5 3 5 2" xfId="42713" xr:uid="{E776F983-BF5A-4DE2-AD8D-B40085F425BF}"/>
    <cellStyle name="Comma 3 6 5 3 5 3" xfId="24459" xr:uid="{F7DDB8EF-6A53-4DEF-B465-98F835432FBA}"/>
    <cellStyle name="Comma 3 6 5 3 6" xfId="39063" xr:uid="{E0167F8F-F65F-4B84-9D67-FF657856F9D7}"/>
    <cellStyle name="Comma 3 6 5 3 7" xfId="20809" xr:uid="{543786FD-17EC-4C4F-BF08-F0A6636249DE}"/>
    <cellStyle name="Comma 3 6 5 4" xfId="1825" xr:uid="{0316370C-7EF7-435B-BD0A-E3D55E14546E}"/>
    <cellStyle name="Comma 3 6 5 4 2" xfId="16425" xr:uid="{B68DEF5F-459F-49C7-96C8-D61AC85A1181}"/>
    <cellStyle name="Comma 3 6 5 4 2 2" xfId="52933" xr:uid="{DE9CE405-DDAF-4385-8910-782288C03170}"/>
    <cellStyle name="Comma 3 6 5 4 2 3" xfId="34679" xr:uid="{FBD76217-46B9-4767-8B47-46CD001ADDE6}"/>
    <cellStyle name="Comma 3 6 5 4 3" xfId="12775" xr:uid="{7FCCE49B-9F8B-4961-850A-43637B0BB087}"/>
    <cellStyle name="Comma 3 6 5 4 3 2" xfId="49283" xr:uid="{82BDC1DE-A719-4C38-A751-028093C5754E}"/>
    <cellStyle name="Comma 3 6 5 4 3 3" xfId="31029" xr:uid="{D5084BF9-6AE9-480E-A593-41A4165546A9}"/>
    <cellStyle name="Comma 3 6 5 4 4" xfId="9125" xr:uid="{1D565CE4-4F0E-42A9-BF69-DDAC6B0F7B86}"/>
    <cellStyle name="Comma 3 6 5 4 4 2" xfId="45633" xr:uid="{B4916F60-09CC-4737-A8D3-EE78877500EC}"/>
    <cellStyle name="Comma 3 6 5 4 4 3" xfId="27379" xr:uid="{4E45431D-9E6E-438A-BD13-A4DD84E59C28}"/>
    <cellStyle name="Comma 3 6 5 4 5" xfId="5475" xr:uid="{314705AC-544E-4608-801A-C1CFCCD7B352}"/>
    <cellStyle name="Comma 3 6 5 4 5 2" xfId="41983" xr:uid="{91F7A066-06BB-4361-9931-4631BE458EE1}"/>
    <cellStyle name="Comma 3 6 5 4 5 3" xfId="23729" xr:uid="{774778BE-73A3-418E-95DB-70291EDA8526}"/>
    <cellStyle name="Comma 3 6 5 4 6" xfId="38333" xr:uid="{96987D91-3D1C-4683-999D-906F6018AAF5}"/>
    <cellStyle name="Comma 3 6 5 4 7" xfId="20079" xr:uid="{A66EF373-152F-46D7-B666-8EAED1D2DA85}"/>
    <cellStyle name="Comma 3 6 5 5" xfId="1095" xr:uid="{EB26C23D-DDF9-4531-B3C5-F824DAD46443}"/>
    <cellStyle name="Comma 3 6 5 5 2" xfId="15695" xr:uid="{60D9AB68-6E73-4AE2-A41F-6E9A95E7E7BE}"/>
    <cellStyle name="Comma 3 6 5 5 2 2" xfId="52203" xr:uid="{AC3247A3-3815-4146-9C75-8C85AD3F11D3}"/>
    <cellStyle name="Comma 3 6 5 5 2 3" xfId="33949" xr:uid="{3FEA9231-7BF4-4677-981B-E49363DA1852}"/>
    <cellStyle name="Comma 3 6 5 5 3" xfId="12045" xr:uid="{3DB860AD-F32F-4AFB-BB9D-0DDF25F08044}"/>
    <cellStyle name="Comma 3 6 5 5 3 2" xfId="48553" xr:uid="{618DE2D6-6304-47C6-B47F-951F29B8D30F}"/>
    <cellStyle name="Comma 3 6 5 5 3 3" xfId="30299" xr:uid="{19218530-9761-4D8B-AC2E-9F4187FB6AAA}"/>
    <cellStyle name="Comma 3 6 5 5 4" xfId="8395" xr:uid="{102BBFFA-4A35-4A2B-A48D-9E5DB9D736DA}"/>
    <cellStyle name="Comma 3 6 5 5 4 2" xfId="44903" xr:uid="{E0593942-6283-4223-98E1-93561AEEF855}"/>
    <cellStyle name="Comma 3 6 5 5 4 3" xfId="26649" xr:uid="{CFB6ED92-737D-4220-907B-C5DC87BE19F7}"/>
    <cellStyle name="Comma 3 6 5 5 5" xfId="4745" xr:uid="{25D9E865-4CB5-4CB3-9889-58C0A5554D22}"/>
    <cellStyle name="Comma 3 6 5 5 5 2" xfId="41253" xr:uid="{8E749A62-80B9-4B69-A6C2-EB1362C05FC7}"/>
    <cellStyle name="Comma 3 6 5 5 5 3" xfId="22999" xr:uid="{A6A939A4-BBCE-47D5-A71E-922D6D5544F5}"/>
    <cellStyle name="Comma 3 6 5 5 6" xfId="37603" xr:uid="{9897D6AA-B50C-498D-BC62-B749CC861D09}"/>
    <cellStyle name="Comma 3 6 5 5 7" xfId="19349" xr:uid="{153E417C-2BEA-44D9-9137-E740A299EC10}"/>
    <cellStyle name="Comma 3 6 5 6" xfId="14965" xr:uid="{659B9950-F0D7-4A7D-B502-70DD50713FA4}"/>
    <cellStyle name="Comma 3 6 5 6 2" xfId="51473" xr:uid="{E172EDBD-4D69-4092-9247-3CC20CE6DD7B}"/>
    <cellStyle name="Comma 3 6 5 6 3" xfId="33219" xr:uid="{D80D8CFF-49C4-4D55-89D5-ADA5B8F28571}"/>
    <cellStyle name="Comma 3 6 5 7" xfId="11315" xr:uid="{6346B250-FC4A-4A2A-9B19-602D45DAB97C}"/>
    <cellStyle name="Comma 3 6 5 7 2" xfId="47823" xr:uid="{8DDE6E7D-BFCF-4EF9-9C89-0CDA7E39CE60}"/>
    <cellStyle name="Comma 3 6 5 7 3" xfId="29569" xr:uid="{8B6939AD-0581-4508-A803-D1B37299F555}"/>
    <cellStyle name="Comma 3 6 5 8" xfId="7665" xr:uid="{3AF585B5-0D86-4741-BC38-75D360B1ED94}"/>
    <cellStyle name="Comma 3 6 5 8 2" xfId="44173" xr:uid="{D3F1816E-6883-4D5E-98AC-8BCE30D705F6}"/>
    <cellStyle name="Comma 3 6 5 8 3" xfId="25919" xr:uid="{1E210230-55DB-403F-B403-E4E55E103D73}"/>
    <cellStyle name="Comma 3 6 5 9" xfId="4015" xr:uid="{01305F9E-9BA0-4B07-A0C9-09E697A5E362}"/>
    <cellStyle name="Comma 3 6 5 9 2" xfId="40523" xr:uid="{7832ABA6-AFC0-40E1-AE33-A03DE3342645}"/>
    <cellStyle name="Comma 3 6 5 9 3" xfId="22269" xr:uid="{19FA934C-07C7-4168-9897-57E6CE6B6695}"/>
    <cellStyle name="Comma 3 6 6" xfId="261" xr:uid="{29CDF65A-E6FA-44EC-B560-A3E91617291F}"/>
    <cellStyle name="Comma 3 6 6 10" xfId="36769" xr:uid="{A0E641E4-E9ED-49D4-99DD-7E9DC8ED0E27}"/>
    <cellStyle name="Comma 3 6 6 11" xfId="18515" xr:uid="{B58A294E-ECC7-46A7-9060-F67E46695F0A}"/>
    <cellStyle name="Comma 3 6 6 2" xfId="3181" xr:uid="{321C176E-236E-4D47-A0E8-969F901546F3}"/>
    <cellStyle name="Comma 3 6 6 2 2" xfId="17781" xr:uid="{AD825328-BAA3-471D-B35D-7A8AEC549B4A}"/>
    <cellStyle name="Comma 3 6 6 2 2 2" xfId="54289" xr:uid="{77EBD87F-A339-4B20-B8E6-CA0FC0C05178}"/>
    <cellStyle name="Comma 3 6 6 2 2 3" xfId="36035" xr:uid="{E7A1E105-9546-4C3F-AF79-3F738097BB7A}"/>
    <cellStyle name="Comma 3 6 6 2 3" xfId="14131" xr:uid="{C98AFEFD-326D-488B-9E05-2ED047F6B318}"/>
    <cellStyle name="Comma 3 6 6 2 3 2" xfId="50639" xr:uid="{EA18754A-F56C-433D-86DA-D0E1BA48FC45}"/>
    <cellStyle name="Comma 3 6 6 2 3 3" xfId="32385" xr:uid="{9C1F3166-E003-40BA-B53C-F567786DE4CB}"/>
    <cellStyle name="Comma 3 6 6 2 4" xfId="10481" xr:uid="{8FEAE6CE-3BA5-481A-82ED-4A03CD68E26B}"/>
    <cellStyle name="Comma 3 6 6 2 4 2" xfId="46989" xr:uid="{E480FAFC-45E9-47C1-80E0-2AB2BCA7710E}"/>
    <cellStyle name="Comma 3 6 6 2 4 3" xfId="28735" xr:uid="{AB6AADB4-D90E-47B0-9583-9A59E74A31B1}"/>
    <cellStyle name="Comma 3 6 6 2 5" xfId="6831" xr:uid="{635AA488-74F8-4E64-8D0B-305530D8365C}"/>
    <cellStyle name="Comma 3 6 6 2 5 2" xfId="43339" xr:uid="{AB0B4CFA-761D-4F49-B7D5-D36FA14691CA}"/>
    <cellStyle name="Comma 3 6 6 2 5 3" xfId="25085" xr:uid="{74CDF48A-9677-41F7-BF40-B69751CAC986}"/>
    <cellStyle name="Comma 3 6 6 2 6" xfId="39689" xr:uid="{B7C80468-ED0A-4AF7-8D29-17C8E095E695}"/>
    <cellStyle name="Comma 3 6 6 2 7" xfId="21435" xr:uid="{4C9B4D25-CABA-4526-8ECE-3BDA120EF9D6}"/>
    <cellStyle name="Comma 3 6 6 3" xfId="2451" xr:uid="{60817F5F-3E1C-41D8-B7E3-40A759738FD1}"/>
    <cellStyle name="Comma 3 6 6 3 2" xfId="17051" xr:uid="{9D9570E1-4003-4933-BD91-A4AE805CDF02}"/>
    <cellStyle name="Comma 3 6 6 3 2 2" xfId="53559" xr:uid="{5469D369-F5E4-4221-BA1E-914C6680511F}"/>
    <cellStyle name="Comma 3 6 6 3 2 3" xfId="35305" xr:uid="{371EFF34-FF28-4880-9022-B9E3631D3420}"/>
    <cellStyle name="Comma 3 6 6 3 3" xfId="13401" xr:uid="{ECAFF8B6-B467-435E-A7F0-C65A8E16C8F6}"/>
    <cellStyle name="Comma 3 6 6 3 3 2" xfId="49909" xr:uid="{803B9EDA-F206-40E2-9907-C0160280E8A4}"/>
    <cellStyle name="Comma 3 6 6 3 3 3" xfId="31655" xr:uid="{7BB299A8-C6E8-46F2-B131-38E96B351991}"/>
    <cellStyle name="Comma 3 6 6 3 4" xfId="9751" xr:uid="{192854FB-8EAA-4CC8-8EE7-D515D0381DB5}"/>
    <cellStyle name="Comma 3 6 6 3 4 2" xfId="46259" xr:uid="{A8289508-3D2F-410E-8AC4-05DDFE84B613}"/>
    <cellStyle name="Comma 3 6 6 3 4 3" xfId="28005" xr:uid="{8AAEBA4D-66D5-4122-BE9D-48A43A5AF8EA}"/>
    <cellStyle name="Comma 3 6 6 3 5" xfId="6101" xr:uid="{CAC2EF17-4E2A-4E56-9441-96CA1B5BAC23}"/>
    <cellStyle name="Comma 3 6 6 3 5 2" xfId="42609" xr:uid="{D31495D6-5C6C-4425-9643-3D4578F04961}"/>
    <cellStyle name="Comma 3 6 6 3 5 3" xfId="24355" xr:uid="{C0B720DF-BCCD-443F-8D8E-AC005029D91E}"/>
    <cellStyle name="Comma 3 6 6 3 6" xfId="38959" xr:uid="{D4BC6D32-CD0A-4FFC-86C4-8C0B1620ADE0}"/>
    <cellStyle name="Comma 3 6 6 3 7" xfId="20705" xr:uid="{AA7BD001-6C6D-4BF9-BB05-753EB6FED5FF}"/>
    <cellStyle name="Comma 3 6 6 4" xfId="1721" xr:uid="{34381CE0-5DF7-4843-A0AE-0229E188FD6C}"/>
    <cellStyle name="Comma 3 6 6 4 2" xfId="16321" xr:uid="{D56BD576-6016-4F35-B186-6385CB7F45AB}"/>
    <cellStyle name="Comma 3 6 6 4 2 2" xfId="52829" xr:uid="{945CDA0D-1CAE-4AD9-929D-13E1C269F2F1}"/>
    <cellStyle name="Comma 3 6 6 4 2 3" xfId="34575" xr:uid="{4838E47D-3AE0-4A4C-9BB7-7B3217A5A66B}"/>
    <cellStyle name="Comma 3 6 6 4 3" xfId="12671" xr:uid="{DA5DAD10-44D9-4D68-9C17-6D066C887916}"/>
    <cellStyle name="Comma 3 6 6 4 3 2" xfId="49179" xr:uid="{A55D1E51-B1F6-41B8-AAEE-2B25D0EB8D02}"/>
    <cellStyle name="Comma 3 6 6 4 3 3" xfId="30925" xr:uid="{FA2A6D4B-43E7-401F-8FEB-5AA5339F9F0A}"/>
    <cellStyle name="Comma 3 6 6 4 4" xfId="9021" xr:uid="{837D206D-D9B9-4C1E-AC02-8105E21E329A}"/>
    <cellStyle name="Comma 3 6 6 4 4 2" xfId="45529" xr:uid="{F3962021-7357-4D6B-80A5-D17A6D83CE7A}"/>
    <cellStyle name="Comma 3 6 6 4 4 3" xfId="27275" xr:uid="{5DEA3F79-29EA-4826-8C60-6AC3B41EBD58}"/>
    <cellStyle name="Comma 3 6 6 4 5" xfId="5371" xr:uid="{5F874C16-18ED-4674-BF56-F95272468113}"/>
    <cellStyle name="Comma 3 6 6 4 5 2" xfId="41879" xr:uid="{05BCA059-A960-4A61-A4B2-69907F8DA53C}"/>
    <cellStyle name="Comma 3 6 6 4 5 3" xfId="23625" xr:uid="{DF3D93F0-F333-46BD-B1AC-85B5772300BE}"/>
    <cellStyle name="Comma 3 6 6 4 6" xfId="38229" xr:uid="{12D972A1-BAFD-45E9-B334-EE84350F0885}"/>
    <cellStyle name="Comma 3 6 6 4 7" xfId="19975" xr:uid="{360F895A-8ADD-49F7-81B7-7CE068A8DB6E}"/>
    <cellStyle name="Comma 3 6 6 5" xfId="991" xr:uid="{05A5EBF9-902B-43F8-A7A9-4A7F71F37CDA}"/>
    <cellStyle name="Comma 3 6 6 5 2" xfId="15591" xr:uid="{3BE2F47A-FF93-4AE2-952F-771D124625A7}"/>
    <cellStyle name="Comma 3 6 6 5 2 2" xfId="52099" xr:uid="{9688425E-0A9C-4A85-B283-4FB2172AFFDE}"/>
    <cellStyle name="Comma 3 6 6 5 2 3" xfId="33845" xr:uid="{50849562-7608-4B67-8145-F73B20473A00}"/>
    <cellStyle name="Comma 3 6 6 5 3" xfId="11941" xr:uid="{555C14FE-CCF0-4D04-9B9B-D54306585F86}"/>
    <cellStyle name="Comma 3 6 6 5 3 2" xfId="48449" xr:uid="{0F88D12B-FBE0-4E14-B5A9-C429BCA3736C}"/>
    <cellStyle name="Comma 3 6 6 5 3 3" xfId="30195" xr:uid="{76F69D7C-78B2-4E01-A062-FC65507710BA}"/>
    <cellStyle name="Comma 3 6 6 5 4" xfId="8291" xr:uid="{D5470230-C622-4452-8767-695AFFB5CD62}"/>
    <cellStyle name="Comma 3 6 6 5 4 2" xfId="44799" xr:uid="{D3B283DB-894F-435C-ACB9-07BB0D53DC36}"/>
    <cellStyle name="Comma 3 6 6 5 4 3" xfId="26545" xr:uid="{75B7714C-A7EC-4F17-AE9F-C9300B4133AC}"/>
    <cellStyle name="Comma 3 6 6 5 5" xfId="4641" xr:uid="{C6A82CF0-8844-4D99-B305-250B32339129}"/>
    <cellStyle name="Comma 3 6 6 5 5 2" xfId="41149" xr:uid="{37D70280-07F0-47BA-9442-FA01D6D87DF5}"/>
    <cellStyle name="Comma 3 6 6 5 5 3" xfId="22895" xr:uid="{8B87A0EC-4DBE-4539-A6C4-C0626C103CA9}"/>
    <cellStyle name="Comma 3 6 6 5 6" xfId="37499" xr:uid="{B4A8C4B1-3DA6-4C3F-BC53-0CF472DFBB10}"/>
    <cellStyle name="Comma 3 6 6 5 7" xfId="19245" xr:uid="{A3EBCD87-C8C2-49FA-80A4-5C74AABC3751}"/>
    <cellStyle name="Comma 3 6 6 6" xfId="14861" xr:uid="{FD54EE13-9591-4765-ACE0-C71C6C2EB2B5}"/>
    <cellStyle name="Comma 3 6 6 6 2" xfId="51369" xr:uid="{23307AA4-64A5-4BDD-8108-63ADB340D497}"/>
    <cellStyle name="Comma 3 6 6 6 3" xfId="33115" xr:uid="{791F88A7-39C4-4A8C-A8E6-58111368163F}"/>
    <cellStyle name="Comma 3 6 6 7" xfId="11211" xr:uid="{6A927E68-2C51-4718-8AFF-70B288F4B891}"/>
    <cellStyle name="Comma 3 6 6 7 2" xfId="47719" xr:uid="{B0951A6B-D39F-45F6-B7C7-B9E9FF58F33D}"/>
    <cellStyle name="Comma 3 6 6 7 3" xfId="29465" xr:uid="{FFB4434E-BEC9-44AF-A78C-EEC03693E06F}"/>
    <cellStyle name="Comma 3 6 6 8" xfId="7561" xr:uid="{5A05F16E-57DA-4D5B-8960-75752598B3A9}"/>
    <cellStyle name="Comma 3 6 6 8 2" xfId="44069" xr:uid="{DA1430D8-5EA9-4BD9-8411-91D79FC450CA}"/>
    <cellStyle name="Comma 3 6 6 8 3" xfId="25815" xr:uid="{C38CCCDB-9C24-4C28-AF3F-9794C415A9AE}"/>
    <cellStyle name="Comma 3 6 6 9" xfId="3911" xr:uid="{A21E4118-2927-4226-A1B2-9F4343BFCF67}"/>
    <cellStyle name="Comma 3 6 6 9 2" xfId="40419" xr:uid="{32280EBB-239F-408A-81B5-209CC5DF9C05}"/>
    <cellStyle name="Comma 3 6 6 9 3" xfId="22165" xr:uid="{85AB0C6B-5B5A-47EF-9457-E0B3275AA90A}"/>
    <cellStyle name="Comma 3 6 7" xfId="157" xr:uid="{B4718713-0C1F-457C-972F-827018D3754C}"/>
    <cellStyle name="Comma 3 6 7 10" xfId="36665" xr:uid="{2DB651A8-C47B-4879-9EF5-35A1C6F9CB8F}"/>
    <cellStyle name="Comma 3 6 7 11" xfId="18411" xr:uid="{D687F5DC-9CEE-46F4-B3E7-93B06FF5134F}"/>
    <cellStyle name="Comma 3 6 7 2" xfId="3077" xr:uid="{25235B44-37FF-4F02-8F48-3C3AD684AD86}"/>
    <cellStyle name="Comma 3 6 7 2 2" xfId="17677" xr:uid="{3BC99845-E875-4C62-8C19-46BDAB1C8F26}"/>
    <cellStyle name="Comma 3 6 7 2 2 2" xfId="54185" xr:uid="{A8EB9652-71C7-49CC-B57B-DE5721C04F35}"/>
    <cellStyle name="Comma 3 6 7 2 2 3" xfId="35931" xr:uid="{C2F74100-3D0B-4B0F-8D09-74AF1CCF52AF}"/>
    <cellStyle name="Comma 3 6 7 2 3" xfId="14027" xr:uid="{29A735DC-B34A-4183-8328-063767F594AD}"/>
    <cellStyle name="Comma 3 6 7 2 3 2" xfId="50535" xr:uid="{0C5434C7-7738-4894-9307-1CD89AB3A3E5}"/>
    <cellStyle name="Comma 3 6 7 2 3 3" xfId="32281" xr:uid="{B50EA1A5-51AD-416F-85DB-60EF85B5E3B7}"/>
    <cellStyle name="Comma 3 6 7 2 4" xfId="10377" xr:uid="{F0958BAA-FD44-43C4-A7A9-5C8EF0E4C459}"/>
    <cellStyle name="Comma 3 6 7 2 4 2" xfId="46885" xr:uid="{DCAC7D72-AC5A-463F-AD0D-10228D7B4472}"/>
    <cellStyle name="Comma 3 6 7 2 4 3" xfId="28631" xr:uid="{9863E403-2933-4E74-B9E6-61D82FB06A84}"/>
    <cellStyle name="Comma 3 6 7 2 5" xfId="6727" xr:uid="{6D7342F2-02C5-45F6-9AE5-D94F4E10D414}"/>
    <cellStyle name="Comma 3 6 7 2 5 2" xfId="43235" xr:uid="{6B6AC0E1-7A96-453F-AA42-1411B66D4926}"/>
    <cellStyle name="Comma 3 6 7 2 5 3" xfId="24981" xr:uid="{60346215-40AD-4F11-9E36-2709DC475C82}"/>
    <cellStyle name="Comma 3 6 7 2 6" xfId="39585" xr:uid="{C9EE7567-EBAA-40B9-A4AA-912EC2EED9EC}"/>
    <cellStyle name="Comma 3 6 7 2 7" xfId="21331" xr:uid="{89306915-8CBE-499A-9F2D-7E9C23C1FA7A}"/>
    <cellStyle name="Comma 3 6 7 3" xfId="2347" xr:uid="{FBCEF4BC-A857-4F56-BFE8-BCAC2C025DAA}"/>
    <cellStyle name="Comma 3 6 7 3 2" xfId="16947" xr:uid="{4604A6D1-FF4F-43D8-AF94-237D2C7394BD}"/>
    <cellStyle name="Comma 3 6 7 3 2 2" xfId="53455" xr:uid="{E4241F06-56B2-4EFE-A7B1-DA79C5C1E22F}"/>
    <cellStyle name="Comma 3 6 7 3 2 3" xfId="35201" xr:uid="{D16EF300-E4E2-46F6-BDAD-7AF91D3A2986}"/>
    <cellStyle name="Comma 3 6 7 3 3" xfId="13297" xr:uid="{67141E3A-0376-4B85-A620-807406C744DF}"/>
    <cellStyle name="Comma 3 6 7 3 3 2" xfId="49805" xr:uid="{A59F6CB6-8EB3-4007-8B24-BF2524AC1B87}"/>
    <cellStyle name="Comma 3 6 7 3 3 3" xfId="31551" xr:uid="{1F8CFBEF-8637-4D8D-BF20-9890D8C9E146}"/>
    <cellStyle name="Comma 3 6 7 3 4" xfId="9647" xr:uid="{AD48484A-954F-49A7-9B3B-332E17F61F08}"/>
    <cellStyle name="Comma 3 6 7 3 4 2" xfId="46155" xr:uid="{6AFCCFBC-AEC8-4C92-8434-C66A9AA3855A}"/>
    <cellStyle name="Comma 3 6 7 3 4 3" xfId="27901" xr:uid="{95B62710-B030-46CA-A08B-FB248A7D8477}"/>
    <cellStyle name="Comma 3 6 7 3 5" xfId="5997" xr:uid="{F38A3AF3-6D1B-4BF5-84A2-6C01E39D286E}"/>
    <cellStyle name="Comma 3 6 7 3 5 2" xfId="42505" xr:uid="{CCB78845-6A9A-4EC0-9937-FFBEF96907E4}"/>
    <cellStyle name="Comma 3 6 7 3 5 3" xfId="24251" xr:uid="{71445007-2EFB-45B1-A207-0521E851587D}"/>
    <cellStyle name="Comma 3 6 7 3 6" xfId="38855" xr:uid="{3CD35710-4BE2-49D4-A54C-DCF2FF126AA6}"/>
    <cellStyle name="Comma 3 6 7 3 7" xfId="20601" xr:uid="{35459975-6B18-4F22-B36F-F2E1AC704EDD}"/>
    <cellStyle name="Comma 3 6 7 4" xfId="1617" xr:uid="{0831DD71-66BC-4A21-9B94-1F64B2F609C2}"/>
    <cellStyle name="Comma 3 6 7 4 2" xfId="16217" xr:uid="{E075A68F-B95B-4775-8063-1F974D8B826B}"/>
    <cellStyle name="Comma 3 6 7 4 2 2" xfId="52725" xr:uid="{A5BFC6AD-39D5-45F7-AB02-011272A2EA18}"/>
    <cellStyle name="Comma 3 6 7 4 2 3" xfId="34471" xr:uid="{60C7E9D2-7AA9-4F45-BE9D-0F3681164981}"/>
    <cellStyle name="Comma 3 6 7 4 3" xfId="12567" xr:uid="{F9E1E7B9-E067-4BF4-8652-00B674ED0C5C}"/>
    <cellStyle name="Comma 3 6 7 4 3 2" xfId="49075" xr:uid="{FB332793-D869-4D7D-AC77-FBC643E4DBFC}"/>
    <cellStyle name="Comma 3 6 7 4 3 3" xfId="30821" xr:uid="{EACB691B-4934-4A2E-AC33-BFE613A65A70}"/>
    <cellStyle name="Comma 3 6 7 4 4" xfId="8917" xr:uid="{78BF4D69-FE22-437D-BDC4-E9EE1AE72957}"/>
    <cellStyle name="Comma 3 6 7 4 4 2" xfId="45425" xr:uid="{13FC8F90-E25E-42EE-9ED3-1C4D41F0A7FF}"/>
    <cellStyle name="Comma 3 6 7 4 4 3" xfId="27171" xr:uid="{3AAADFBF-0017-4F34-87BF-03C019FF02AE}"/>
    <cellStyle name="Comma 3 6 7 4 5" xfId="5267" xr:uid="{4496F2CC-F4DB-45DB-A38B-A245100E826E}"/>
    <cellStyle name="Comma 3 6 7 4 5 2" xfId="41775" xr:uid="{F74B025B-57A6-4116-A93D-A3909DBF60C2}"/>
    <cellStyle name="Comma 3 6 7 4 5 3" xfId="23521" xr:uid="{3307C3E5-9A00-4E15-8A77-CED7CAFF608E}"/>
    <cellStyle name="Comma 3 6 7 4 6" xfId="38125" xr:uid="{B139BF9B-D69F-464D-9737-9AA241696D85}"/>
    <cellStyle name="Comma 3 6 7 4 7" xfId="19871" xr:uid="{337688AC-421E-4BD7-A9A9-0279CFC53B9B}"/>
    <cellStyle name="Comma 3 6 7 5" xfId="887" xr:uid="{A23868E8-4833-4699-A104-E86B8CB61D55}"/>
    <cellStyle name="Comma 3 6 7 5 2" xfId="15487" xr:uid="{F5E09306-18B2-47F7-9D6F-F83C94226EEB}"/>
    <cellStyle name="Comma 3 6 7 5 2 2" xfId="51995" xr:uid="{F0ECAFD9-B7A5-43C6-81AB-7D37A5BA1DE4}"/>
    <cellStyle name="Comma 3 6 7 5 2 3" xfId="33741" xr:uid="{F82C71F3-2EC3-4D05-B65E-509E5E72D934}"/>
    <cellStyle name="Comma 3 6 7 5 3" xfId="11837" xr:uid="{C729C31B-C269-44B5-9360-7954B04D9332}"/>
    <cellStyle name="Comma 3 6 7 5 3 2" xfId="48345" xr:uid="{EBCFECDE-C501-4B75-B6B9-D5EB8012F69A}"/>
    <cellStyle name="Comma 3 6 7 5 3 3" xfId="30091" xr:uid="{7766A7D8-78F2-471D-BB8F-33591C9D6B12}"/>
    <cellStyle name="Comma 3 6 7 5 4" xfId="8187" xr:uid="{296CDEAE-1274-4F3E-BED0-29E41EB9B0D0}"/>
    <cellStyle name="Comma 3 6 7 5 4 2" xfId="44695" xr:uid="{DB612CEE-EC20-4EED-AF0E-0FAEC76AEDB0}"/>
    <cellStyle name="Comma 3 6 7 5 4 3" xfId="26441" xr:uid="{DCB700D6-E475-4922-B534-A5FF1B2B3C83}"/>
    <cellStyle name="Comma 3 6 7 5 5" xfId="4537" xr:uid="{BCA419C7-8DE0-40CE-A145-894171198B84}"/>
    <cellStyle name="Comma 3 6 7 5 5 2" xfId="41045" xr:uid="{4F536F2A-81E2-4C69-94AB-81E3D7347024}"/>
    <cellStyle name="Comma 3 6 7 5 5 3" xfId="22791" xr:uid="{CC4B7289-E3EF-4988-9A8F-1AB1C16922C7}"/>
    <cellStyle name="Comma 3 6 7 5 6" xfId="37395" xr:uid="{E7320B2A-38B7-4517-9BB4-9BF6CD37975B}"/>
    <cellStyle name="Comma 3 6 7 5 7" xfId="19141" xr:uid="{25C1F84B-AE39-4B32-A859-3B0037128967}"/>
    <cellStyle name="Comma 3 6 7 6" xfId="14757" xr:uid="{61B06128-A175-4820-A559-08C0902D2EF1}"/>
    <cellStyle name="Comma 3 6 7 6 2" xfId="51265" xr:uid="{58C7DD65-8EA7-4F46-BD0A-A1AEBFB298C3}"/>
    <cellStyle name="Comma 3 6 7 6 3" xfId="33011" xr:uid="{C7A17A7A-BFC8-4D79-8631-F8DFFDBE435D}"/>
    <cellStyle name="Comma 3 6 7 7" xfId="11107" xr:uid="{CB6B403F-7593-464C-8ADE-BB0C1B1D7105}"/>
    <cellStyle name="Comma 3 6 7 7 2" xfId="47615" xr:uid="{66A6BE4B-A65C-4374-B60A-565FA0A20484}"/>
    <cellStyle name="Comma 3 6 7 7 3" xfId="29361" xr:uid="{5435D0CF-6540-423D-89B8-DCAA470BF1AD}"/>
    <cellStyle name="Comma 3 6 7 8" xfId="7457" xr:uid="{BE0C1F6F-025F-4935-89F5-C588F598F25F}"/>
    <cellStyle name="Comma 3 6 7 8 2" xfId="43965" xr:uid="{F17F9833-A753-4D15-BA02-EF6662ACF4D5}"/>
    <cellStyle name="Comma 3 6 7 8 3" xfId="25711" xr:uid="{AE5AB1D3-BCDA-41A6-A675-638F8E831A2B}"/>
    <cellStyle name="Comma 3 6 7 9" xfId="3807" xr:uid="{B04DF566-2266-4637-9786-B0B015250C80}"/>
    <cellStyle name="Comma 3 6 7 9 2" xfId="40315" xr:uid="{F88E6C8D-25C9-4B4F-A5AB-98582DAF6314}"/>
    <cellStyle name="Comma 3 6 7 9 3" xfId="22061" xr:uid="{3C46F7C1-64E0-4052-BE2F-E11379F8BCFC}"/>
    <cellStyle name="Comma 3 6 8" xfId="2973" xr:uid="{0856446E-EABE-42F1-AEEF-4FE236CF049C}"/>
    <cellStyle name="Comma 3 6 8 2" xfId="17573" xr:uid="{21DBE915-457A-42DF-AC5A-2432088948C1}"/>
    <cellStyle name="Comma 3 6 8 2 2" xfId="54081" xr:uid="{6EE9DC7E-5D76-4756-A4A4-EA8B9EA953FD}"/>
    <cellStyle name="Comma 3 6 8 2 3" xfId="35827" xr:uid="{9DC0851A-4DB3-4503-A0AB-E7620FA74BDB}"/>
    <cellStyle name="Comma 3 6 8 3" xfId="13923" xr:uid="{00115715-D4C7-442A-A3DA-2F5AB9A11927}"/>
    <cellStyle name="Comma 3 6 8 3 2" xfId="50431" xr:uid="{D2BB4EB0-82AC-4DC5-A0B7-28C9B506A9B3}"/>
    <cellStyle name="Comma 3 6 8 3 3" xfId="32177" xr:uid="{869AAB49-471F-4863-BEC5-BDF55B5063C2}"/>
    <cellStyle name="Comma 3 6 8 4" xfId="10273" xr:uid="{1DF327D2-0A34-4C50-B77F-B704D0469FE2}"/>
    <cellStyle name="Comma 3 6 8 4 2" xfId="46781" xr:uid="{8971497F-D655-45B8-A7D7-5E2CBB06091F}"/>
    <cellStyle name="Comma 3 6 8 4 3" xfId="28527" xr:uid="{8E188F29-0A7A-42D3-AF15-2057BC7329EE}"/>
    <cellStyle name="Comma 3 6 8 5" xfId="6623" xr:uid="{05C36C31-8581-416A-82E4-846367C0328E}"/>
    <cellStyle name="Comma 3 6 8 5 2" xfId="43131" xr:uid="{DEFEC19D-D87E-40D5-B685-12FD6549DBAE}"/>
    <cellStyle name="Comma 3 6 8 5 3" xfId="24877" xr:uid="{FF6E892E-8128-479E-95C7-7AD3F4CEE975}"/>
    <cellStyle name="Comma 3 6 8 6" xfId="39481" xr:uid="{41C052C3-AB73-4729-AAB5-90A5819F7113}"/>
    <cellStyle name="Comma 3 6 8 7" xfId="21227" xr:uid="{35394467-C12A-4A9E-9017-4283DD3FFC99}"/>
    <cellStyle name="Comma 3 6 9" xfId="2243" xr:uid="{E35E08D5-95F7-4B47-9085-B55BAA0D43D2}"/>
    <cellStyle name="Comma 3 6 9 2" xfId="16843" xr:uid="{6F06CBE5-137E-4874-9E0B-C1CFA47DF8C6}"/>
    <cellStyle name="Comma 3 6 9 2 2" xfId="53351" xr:uid="{20474CEE-751D-4301-8E6B-98BEA12A2A87}"/>
    <cellStyle name="Comma 3 6 9 2 3" xfId="35097" xr:uid="{FA5177F8-86D4-4B8F-BD3C-535CCD3976C9}"/>
    <cellStyle name="Comma 3 6 9 3" xfId="13193" xr:uid="{106DBEA8-0AB5-4ED2-903D-275B069B5729}"/>
    <cellStyle name="Comma 3 6 9 3 2" xfId="49701" xr:uid="{1980A05E-B0EA-4418-AB3C-400FAF9C0B84}"/>
    <cellStyle name="Comma 3 6 9 3 3" xfId="31447" xr:uid="{68949D12-61A4-44FA-B429-122F228CD2DA}"/>
    <cellStyle name="Comma 3 6 9 4" xfId="9543" xr:uid="{48E1F437-D884-4290-B09D-E9FFA94D851E}"/>
    <cellStyle name="Comma 3 6 9 4 2" xfId="46051" xr:uid="{331D1540-3CA8-48C8-969F-EE9D31ABE71C}"/>
    <cellStyle name="Comma 3 6 9 4 3" xfId="27797" xr:uid="{2671DAEA-1211-4B94-BFAC-F32C5758FD8A}"/>
    <cellStyle name="Comma 3 6 9 5" xfId="5893" xr:uid="{DA042CA5-0FC5-4D83-A22C-8118999ECE40}"/>
    <cellStyle name="Comma 3 6 9 5 2" xfId="42401" xr:uid="{69339A4F-4269-448E-8EB7-215A9BA2D4C6}"/>
    <cellStyle name="Comma 3 6 9 5 3" xfId="24147" xr:uid="{AA16AABD-3D22-430C-9D87-87FA1A7E477E}"/>
    <cellStyle name="Comma 3 6 9 6" xfId="38751" xr:uid="{0A98ACA6-0EEC-4506-80E7-7E3A630946FD}"/>
    <cellStyle name="Comma 3 6 9 7" xfId="20497" xr:uid="{D6A17882-4D58-4E82-BD34-C460A3F352C3}"/>
    <cellStyle name="Comma 3 7" xfId="645" xr:uid="{EA602050-6FEC-452C-A256-63BA9105DBE3}"/>
    <cellStyle name="Comma 3 7 10" xfId="37153" xr:uid="{B9FB62C3-B3D9-4CB0-84F1-462DE7D92EC6}"/>
    <cellStyle name="Comma 3 7 11" xfId="18899" xr:uid="{9B57C998-D157-426F-863C-3BA8366D21FD}"/>
    <cellStyle name="Comma 3 7 2" xfId="3565" xr:uid="{FEE7AC0B-2047-45E6-A187-9FB65F650602}"/>
    <cellStyle name="Comma 3 7 2 2" xfId="18165" xr:uid="{93642B1A-7830-42A6-8659-25741B7656BB}"/>
    <cellStyle name="Comma 3 7 2 2 2" xfId="54673" xr:uid="{442974C4-4D5E-401F-8A1B-A9EF2EA64D8F}"/>
    <cellStyle name="Comma 3 7 2 2 3" xfId="36419" xr:uid="{12889CAC-E0FB-4A56-9636-BB7A89E836AE}"/>
    <cellStyle name="Comma 3 7 2 3" xfId="14515" xr:uid="{B7344A22-BFE4-4A79-9295-6826AEB4FCFB}"/>
    <cellStyle name="Comma 3 7 2 3 2" xfId="51023" xr:uid="{2AA796B9-DB3A-45EC-ABD5-70731D414603}"/>
    <cellStyle name="Comma 3 7 2 3 3" xfId="32769" xr:uid="{A4061088-1E03-4CE5-907F-67B76C8DCF25}"/>
    <cellStyle name="Comma 3 7 2 4" xfId="10865" xr:uid="{97B6FA41-A5A7-476B-82A8-086D413008D4}"/>
    <cellStyle name="Comma 3 7 2 4 2" xfId="47373" xr:uid="{A7C201DC-3D2B-4B95-A09E-B2433E413C2A}"/>
    <cellStyle name="Comma 3 7 2 4 3" xfId="29119" xr:uid="{3B334F16-1DA4-4277-ADC7-9AB3BA85B276}"/>
    <cellStyle name="Comma 3 7 2 5" xfId="7215" xr:uid="{056593C3-9E38-416A-930C-56CE942C7F8E}"/>
    <cellStyle name="Comma 3 7 2 5 2" xfId="43723" xr:uid="{4B502CE9-4881-408B-A7A4-A19BA3A933EC}"/>
    <cellStyle name="Comma 3 7 2 5 3" xfId="25469" xr:uid="{C6C4D819-C8E6-445E-A65A-E7C0FB81CE49}"/>
    <cellStyle name="Comma 3 7 2 6" xfId="40073" xr:uid="{7E5AAE9E-A71B-442B-B52D-6C3EA45DD7FF}"/>
    <cellStyle name="Comma 3 7 2 7" xfId="21819" xr:uid="{4E170994-FA5E-47CD-88D9-3AEE3EBC9C55}"/>
    <cellStyle name="Comma 3 7 3" xfId="2835" xr:uid="{15D235A9-A295-426D-9729-0C2201C20D60}"/>
    <cellStyle name="Comma 3 7 3 2" xfId="17435" xr:uid="{5FE2855F-B733-44A6-B0D7-02DB2B040004}"/>
    <cellStyle name="Comma 3 7 3 2 2" xfId="53943" xr:uid="{1493F2BE-C4EE-46EB-8326-AD85282CA1B8}"/>
    <cellStyle name="Comma 3 7 3 2 3" xfId="35689" xr:uid="{3B3E7E1C-1B5C-4C09-9D53-29F43BF4A3AE}"/>
    <cellStyle name="Comma 3 7 3 3" xfId="13785" xr:uid="{D394E7E3-0AFA-4DEF-8120-3A3566186EDE}"/>
    <cellStyle name="Comma 3 7 3 3 2" xfId="50293" xr:uid="{6D28E4F1-7863-4509-809D-72A62FBA7E85}"/>
    <cellStyle name="Comma 3 7 3 3 3" xfId="32039" xr:uid="{45177444-2C72-4464-90E8-EC3DE1FA7056}"/>
    <cellStyle name="Comma 3 7 3 4" xfId="10135" xr:uid="{A07FBF87-16EC-4B0F-BBC1-3602401CC977}"/>
    <cellStyle name="Comma 3 7 3 4 2" xfId="46643" xr:uid="{34204800-C32D-41CE-8198-5263A395D9B1}"/>
    <cellStyle name="Comma 3 7 3 4 3" xfId="28389" xr:uid="{1B6CEEDC-0420-409C-BD6F-1A34533E035B}"/>
    <cellStyle name="Comma 3 7 3 5" xfId="6485" xr:uid="{A33AFF23-52E0-422D-9516-BAF17F021909}"/>
    <cellStyle name="Comma 3 7 3 5 2" xfId="42993" xr:uid="{738115E3-25AA-471F-884B-41498183BA14}"/>
    <cellStyle name="Comma 3 7 3 5 3" xfId="24739" xr:uid="{1FAC49D3-1562-46F2-988C-AA79190F89EC}"/>
    <cellStyle name="Comma 3 7 3 6" xfId="39343" xr:uid="{9494E6E8-F1CC-455C-8CD5-7E213181B257}"/>
    <cellStyle name="Comma 3 7 3 7" xfId="21089" xr:uid="{D16812BC-CA30-4C73-9233-54374B0F5360}"/>
    <cellStyle name="Comma 3 7 4" xfId="2105" xr:uid="{BB233CE9-4E55-4BF4-AEA1-EA8614FDAC1C}"/>
    <cellStyle name="Comma 3 7 4 2" xfId="16705" xr:uid="{9AAEA452-FE1C-480B-A7D8-D463F6D6D881}"/>
    <cellStyle name="Comma 3 7 4 2 2" xfId="53213" xr:uid="{A8B15590-4EF3-4D2D-AECE-965FE2DE9D88}"/>
    <cellStyle name="Comma 3 7 4 2 3" xfId="34959" xr:uid="{3610A987-E446-4C1E-ACD0-DC16916209AA}"/>
    <cellStyle name="Comma 3 7 4 3" xfId="13055" xr:uid="{8A58BDC7-9002-40CD-9C98-4836D1D2F7B7}"/>
    <cellStyle name="Comma 3 7 4 3 2" xfId="49563" xr:uid="{F1C9A23A-1434-4FF4-A138-B1E1575CBA35}"/>
    <cellStyle name="Comma 3 7 4 3 3" xfId="31309" xr:uid="{0AEAA5A2-20B9-42A3-9031-8E7F61D5F857}"/>
    <cellStyle name="Comma 3 7 4 4" xfId="9405" xr:uid="{E9CEF5A7-A83F-4973-B20E-45A0E213E1F7}"/>
    <cellStyle name="Comma 3 7 4 4 2" xfId="45913" xr:uid="{2B3BC67F-DDF2-4FFE-BFAA-0657772A1AF4}"/>
    <cellStyle name="Comma 3 7 4 4 3" xfId="27659" xr:uid="{40A52087-6A3D-4023-8200-905F9D002D52}"/>
    <cellStyle name="Comma 3 7 4 5" xfId="5755" xr:uid="{7209D5AF-2110-4E57-8115-7690487A7974}"/>
    <cellStyle name="Comma 3 7 4 5 2" xfId="42263" xr:uid="{FEAD27DB-4655-479C-812C-B20A3CBC2311}"/>
    <cellStyle name="Comma 3 7 4 5 3" xfId="24009" xr:uid="{B892160B-EADC-4F29-86AE-B09DD4717B7B}"/>
    <cellStyle name="Comma 3 7 4 6" xfId="38613" xr:uid="{D19C09CB-A1D7-4225-8633-0BB65A9E0C54}"/>
    <cellStyle name="Comma 3 7 4 7" xfId="20359" xr:uid="{2A02FB5E-6E88-44BC-954D-7205DDD490EC}"/>
    <cellStyle name="Comma 3 7 5" xfId="1375" xr:uid="{7268B649-F5AF-4091-AB50-1630089610F6}"/>
    <cellStyle name="Comma 3 7 5 2" xfId="15975" xr:uid="{C8F2CB7F-02AF-4AFD-8F22-15E8F1592492}"/>
    <cellStyle name="Comma 3 7 5 2 2" xfId="52483" xr:uid="{E84260C2-5862-4A2C-A48B-C17FB10EBA4E}"/>
    <cellStyle name="Comma 3 7 5 2 3" xfId="34229" xr:uid="{B5C78309-5CE0-4F0E-B5E2-FA784B5D72EF}"/>
    <cellStyle name="Comma 3 7 5 3" xfId="12325" xr:uid="{3A9FFDAE-6D0A-4C78-9235-726BABC0A7F1}"/>
    <cellStyle name="Comma 3 7 5 3 2" xfId="48833" xr:uid="{6FF0EB2E-0FD2-49E5-935A-E46B55821D9E}"/>
    <cellStyle name="Comma 3 7 5 3 3" xfId="30579" xr:uid="{DF70CAF7-23C5-40C1-8589-A69724D3ED09}"/>
    <cellStyle name="Comma 3 7 5 4" xfId="8675" xr:uid="{C999D9C1-673C-4B85-A7D6-915750B35F65}"/>
    <cellStyle name="Comma 3 7 5 4 2" xfId="45183" xr:uid="{28A7A440-82C8-4858-9144-D3F0036421FE}"/>
    <cellStyle name="Comma 3 7 5 4 3" xfId="26929" xr:uid="{F6F8E95E-24FA-46BE-9627-2A25E1C4E7A1}"/>
    <cellStyle name="Comma 3 7 5 5" xfId="5025" xr:uid="{D6C58A59-0364-460C-9259-AD1A114ED620}"/>
    <cellStyle name="Comma 3 7 5 5 2" xfId="41533" xr:uid="{80BA4BB1-1A29-400C-9E4F-54AA95A8217A}"/>
    <cellStyle name="Comma 3 7 5 5 3" xfId="23279" xr:uid="{077C4D2F-4D08-4B96-B6CD-72320B48D64E}"/>
    <cellStyle name="Comma 3 7 5 6" xfId="37883" xr:uid="{F23E4EAE-B42A-499D-A69C-F3884886B696}"/>
    <cellStyle name="Comma 3 7 5 7" xfId="19629" xr:uid="{7B1FC27E-7EBD-4867-A10F-205FE3F86C28}"/>
    <cellStyle name="Comma 3 7 6" xfId="15245" xr:uid="{EFA6F994-294E-45C2-9700-13536E7CDC57}"/>
    <cellStyle name="Comma 3 7 6 2" xfId="51753" xr:uid="{50EE6C6D-9CB8-438B-85FB-C798F376221B}"/>
    <cellStyle name="Comma 3 7 6 3" xfId="33499" xr:uid="{E4461289-8F6C-475F-B2E2-AFB95898D769}"/>
    <cellStyle name="Comma 3 7 7" xfId="11595" xr:uid="{B84BA3CF-6CA0-44BA-A644-503208E3EFDE}"/>
    <cellStyle name="Comma 3 7 7 2" xfId="48103" xr:uid="{E188DAAF-3DAF-4457-B969-A56A7D3D8365}"/>
    <cellStyle name="Comma 3 7 7 3" xfId="29849" xr:uid="{C17A2990-8534-4F5F-A52B-FEA82D5EA0BA}"/>
    <cellStyle name="Comma 3 7 8" xfId="7945" xr:uid="{459AB903-9D2E-43E6-95EF-5B0A620E04E7}"/>
    <cellStyle name="Comma 3 7 8 2" xfId="44453" xr:uid="{2CA1DBB9-0BDE-441E-B6DF-6BE4848AAA30}"/>
    <cellStyle name="Comma 3 7 8 3" xfId="26199" xr:uid="{2EAD880C-3C50-4973-81E2-AA64FC1A4E8A}"/>
    <cellStyle name="Comma 3 7 9" xfId="4295" xr:uid="{DABFEFB4-7844-4B25-B285-7460D164EF15}"/>
    <cellStyle name="Comma 3 7 9 2" xfId="40803" xr:uid="{23838505-0266-4D1A-899F-103C1C246996}"/>
    <cellStyle name="Comma 3 7 9 3" xfId="22549" xr:uid="{FA2FE161-5C79-429A-BA0B-6F3E3C949DC5}"/>
    <cellStyle name="Comma 3 8" xfId="541" xr:uid="{0DE55318-F862-4A87-AC43-2232CE23CCE6}"/>
    <cellStyle name="Comma 3 8 10" xfId="37049" xr:uid="{E184086F-8EDB-4DDB-A7EE-DB38C9165DDC}"/>
    <cellStyle name="Comma 3 8 11" xfId="18795" xr:uid="{40EE7ED7-90AF-4846-9DBD-F39E2CA2C412}"/>
    <cellStyle name="Comma 3 8 2" xfId="3461" xr:uid="{19969E5A-3416-407E-ADDA-7E6811D9D83C}"/>
    <cellStyle name="Comma 3 8 2 2" xfId="18061" xr:uid="{2C2236B7-03B1-4012-A6DD-A8D436036FDE}"/>
    <cellStyle name="Comma 3 8 2 2 2" xfId="54569" xr:uid="{33BD85F8-BDE3-4DEC-969A-1DFF4854C011}"/>
    <cellStyle name="Comma 3 8 2 2 3" xfId="36315" xr:uid="{DBFCFB63-5B12-443A-9E3A-4D2716F44BB3}"/>
    <cellStyle name="Comma 3 8 2 3" xfId="14411" xr:uid="{C11C5A13-6858-4836-BC75-DBC3D004C201}"/>
    <cellStyle name="Comma 3 8 2 3 2" xfId="50919" xr:uid="{FB5345F4-9055-40BA-9588-E3739970EAE2}"/>
    <cellStyle name="Comma 3 8 2 3 3" xfId="32665" xr:uid="{75EF3639-EB59-4582-9E25-3AA4C64E8DFD}"/>
    <cellStyle name="Comma 3 8 2 4" xfId="10761" xr:uid="{8FFDF13B-584B-4D8E-8D97-571F3C5F2320}"/>
    <cellStyle name="Comma 3 8 2 4 2" xfId="47269" xr:uid="{C5ABDA2A-B3FD-4360-8EF8-1BD85FA40B5F}"/>
    <cellStyle name="Comma 3 8 2 4 3" xfId="29015" xr:uid="{410BE620-3DAA-41D4-B108-3FAF9EA4948E}"/>
    <cellStyle name="Comma 3 8 2 5" xfId="7111" xr:uid="{4B039DF2-298F-48F3-80A3-733D842391F4}"/>
    <cellStyle name="Comma 3 8 2 5 2" xfId="43619" xr:uid="{5771311C-98EB-4A7B-BB40-AA37119D1E1B}"/>
    <cellStyle name="Comma 3 8 2 5 3" xfId="25365" xr:uid="{7F804117-A75F-4F0F-80C6-9FC7373FE067}"/>
    <cellStyle name="Comma 3 8 2 6" xfId="39969" xr:uid="{F320E8DF-3EE4-403C-AE00-2B33BC08D2BB}"/>
    <cellStyle name="Comma 3 8 2 7" xfId="21715" xr:uid="{B90232C1-49CF-4620-AC97-F23163AB9444}"/>
    <cellStyle name="Comma 3 8 3" xfId="2731" xr:uid="{32463F58-5D05-4854-BE92-8C0E3FC6B7E2}"/>
    <cellStyle name="Comma 3 8 3 2" xfId="17331" xr:uid="{00909B84-F094-4E88-9B48-2CBFDC0DFCB7}"/>
    <cellStyle name="Comma 3 8 3 2 2" xfId="53839" xr:uid="{ED73E66A-23ED-43A9-9867-B4FB266B745C}"/>
    <cellStyle name="Comma 3 8 3 2 3" xfId="35585" xr:uid="{6B75AF08-002C-4C05-9FC8-F0F0E7C8BAFC}"/>
    <cellStyle name="Comma 3 8 3 3" xfId="13681" xr:uid="{066878C9-D702-4C97-A514-876B658851C6}"/>
    <cellStyle name="Comma 3 8 3 3 2" xfId="50189" xr:uid="{AEA36B67-E06C-4886-BF46-4EA715D25A68}"/>
    <cellStyle name="Comma 3 8 3 3 3" xfId="31935" xr:uid="{86BD078C-9DF5-486D-9C99-8F4F7D05F9E8}"/>
    <cellStyle name="Comma 3 8 3 4" xfId="10031" xr:uid="{C2EBE68A-23CE-49A2-9458-8816354FA47C}"/>
    <cellStyle name="Comma 3 8 3 4 2" xfId="46539" xr:uid="{F23998D4-2B14-4476-9D76-2A36B6881815}"/>
    <cellStyle name="Comma 3 8 3 4 3" xfId="28285" xr:uid="{3D20885C-3C46-48E3-9FA9-9A283A60B4DD}"/>
    <cellStyle name="Comma 3 8 3 5" xfId="6381" xr:uid="{2E6ECED8-EF8A-430F-AFDD-F03B9FD3695A}"/>
    <cellStyle name="Comma 3 8 3 5 2" xfId="42889" xr:uid="{A95D4D61-0DFE-4465-A637-687A04CBC0BF}"/>
    <cellStyle name="Comma 3 8 3 5 3" xfId="24635" xr:uid="{6136D879-42A1-4517-93BC-B8C22DC8221E}"/>
    <cellStyle name="Comma 3 8 3 6" xfId="39239" xr:uid="{DDBEDBAC-5E7F-490F-92CA-852B63C6AD4E}"/>
    <cellStyle name="Comma 3 8 3 7" xfId="20985" xr:uid="{0075ECBC-ADE5-4580-96BE-761AC73624E0}"/>
    <cellStyle name="Comma 3 8 4" xfId="2001" xr:uid="{9CC381E6-F74A-4F6A-A4A2-540A0A04C9CC}"/>
    <cellStyle name="Comma 3 8 4 2" xfId="16601" xr:uid="{C7B16FF2-DC0F-4296-87A6-B760BB87B597}"/>
    <cellStyle name="Comma 3 8 4 2 2" xfId="53109" xr:uid="{602E9414-AE16-4D06-AE91-F79C4F609E64}"/>
    <cellStyle name="Comma 3 8 4 2 3" xfId="34855" xr:uid="{7B7940C3-4281-4367-925C-866A00EC3A97}"/>
    <cellStyle name="Comma 3 8 4 3" xfId="12951" xr:uid="{0AFC994A-211F-4C01-B2D9-095889EC0713}"/>
    <cellStyle name="Comma 3 8 4 3 2" xfId="49459" xr:uid="{5BB8F232-607D-4ECD-8A9A-4F5E228B8E23}"/>
    <cellStyle name="Comma 3 8 4 3 3" xfId="31205" xr:uid="{37CBCFDD-59E0-4F65-81BF-DF91E45A1601}"/>
    <cellStyle name="Comma 3 8 4 4" xfId="9301" xr:uid="{B217AA36-9B3C-4F12-B306-9C0670B9E3D5}"/>
    <cellStyle name="Comma 3 8 4 4 2" xfId="45809" xr:uid="{364AF78E-C838-414A-B9DA-18F1D60A0B66}"/>
    <cellStyle name="Comma 3 8 4 4 3" xfId="27555" xr:uid="{9660B879-2C1A-4FDF-9184-820E6525F24D}"/>
    <cellStyle name="Comma 3 8 4 5" xfId="5651" xr:uid="{DCFB9C38-AB9B-4AAB-AA14-23C5B7ED7A69}"/>
    <cellStyle name="Comma 3 8 4 5 2" xfId="42159" xr:uid="{722080F6-E543-487C-A3FF-5A6A98B59963}"/>
    <cellStyle name="Comma 3 8 4 5 3" xfId="23905" xr:uid="{73DDA50C-F29F-4F5B-B1FF-A2AFEC6F38EE}"/>
    <cellStyle name="Comma 3 8 4 6" xfId="38509" xr:uid="{727D0F63-4001-4AF7-A3FB-310A296910B2}"/>
    <cellStyle name="Comma 3 8 4 7" xfId="20255" xr:uid="{AC50DBC7-E614-4C9A-9811-B4D1E8C4B05E}"/>
    <cellStyle name="Comma 3 8 5" xfId="1271" xr:uid="{4E0B9F21-9504-483D-9521-163326F54A0E}"/>
    <cellStyle name="Comma 3 8 5 2" xfId="15871" xr:uid="{6147A00C-3B6D-47E3-B3F4-96197D0B6946}"/>
    <cellStyle name="Comma 3 8 5 2 2" xfId="52379" xr:uid="{8E6392BF-DE17-4BB9-A749-0B7B8512D630}"/>
    <cellStyle name="Comma 3 8 5 2 3" xfId="34125" xr:uid="{D0AC5593-1C5D-413E-A5F4-7915FDAB2082}"/>
    <cellStyle name="Comma 3 8 5 3" xfId="12221" xr:uid="{D5CA6FEB-E8FE-4C76-8ECB-283661716642}"/>
    <cellStyle name="Comma 3 8 5 3 2" xfId="48729" xr:uid="{928C8902-143F-41F5-8322-26CDE24E9C90}"/>
    <cellStyle name="Comma 3 8 5 3 3" xfId="30475" xr:uid="{D28D7440-407E-42E7-943E-33FC16A15100}"/>
    <cellStyle name="Comma 3 8 5 4" xfId="8571" xr:uid="{76E6AA08-A8A4-433B-8B69-BA2FE15F05B5}"/>
    <cellStyle name="Comma 3 8 5 4 2" xfId="45079" xr:uid="{6C9531DC-7902-4A9A-93BA-9AF9400AC704}"/>
    <cellStyle name="Comma 3 8 5 4 3" xfId="26825" xr:uid="{52C51A68-6FD6-40EE-8B25-F8B004341F2F}"/>
    <cellStyle name="Comma 3 8 5 5" xfId="4921" xr:uid="{1421FB9B-1168-4883-A4F4-BBEB0ED4E6C2}"/>
    <cellStyle name="Comma 3 8 5 5 2" xfId="41429" xr:uid="{ED1E4FDD-37D4-42CA-8119-23F1AB5B4272}"/>
    <cellStyle name="Comma 3 8 5 5 3" xfId="23175" xr:uid="{BBD11D9C-FDA4-421F-95C4-5C3C2CFB6322}"/>
    <cellStyle name="Comma 3 8 5 6" xfId="37779" xr:uid="{8AA5C1CE-06CA-4A68-8D22-03D925ACE083}"/>
    <cellStyle name="Comma 3 8 5 7" xfId="19525" xr:uid="{7039AFD9-1F6B-4A1F-8F25-E75C99D88675}"/>
    <cellStyle name="Comma 3 8 6" xfId="15141" xr:uid="{F42FEFCD-983A-4767-9EAD-AE7DC4B3F66C}"/>
    <cellStyle name="Comma 3 8 6 2" xfId="51649" xr:uid="{756CAE22-98C2-4EBF-B3C9-3A8011D57066}"/>
    <cellStyle name="Comma 3 8 6 3" xfId="33395" xr:uid="{A7C4264C-1140-42FF-A38C-A362A5F82ECA}"/>
    <cellStyle name="Comma 3 8 7" xfId="11491" xr:uid="{31574647-5FE0-4686-9D28-218B1CF2CA03}"/>
    <cellStyle name="Comma 3 8 7 2" xfId="47999" xr:uid="{172E7809-E2B2-4144-8A2B-F5EA0AFE6618}"/>
    <cellStyle name="Comma 3 8 7 3" xfId="29745" xr:uid="{D2666673-B043-4DD7-AF7D-638599F27426}"/>
    <cellStyle name="Comma 3 8 8" xfId="7841" xr:uid="{B366E293-F711-4A17-87AA-F59DB3BA4753}"/>
    <cellStyle name="Comma 3 8 8 2" xfId="44349" xr:uid="{244B990A-33D4-469C-A5E5-ADA9D5832BFA}"/>
    <cellStyle name="Comma 3 8 8 3" xfId="26095" xr:uid="{1CAF95FB-CA4B-47EE-B092-0712160802F0}"/>
    <cellStyle name="Comma 3 8 9" xfId="4191" xr:uid="{B5B8AF7F-39B8-414C-AC74-496987037A83}"/>
    <cellStyle name="Comma 3 8 9 2" xfId="40699" xr:uid="{D17EA75A-E2D5-4E55-B2AA-EF18A6F2086D}"/>
    <cellStyle name="Comma 3 8 9 3" xfId="22445" xr:uid="{7C4F0D24-E829-42A9-91BD-AA8C5A2BFB1F}"/>
    <cellStyle name="Comma 3 9" xfId="437" xr:uid="{0347A38A-9669-4A9D-866F-58434CD70BDA}"/>
    <cellStyle name="Comma 3 9 10" xfId="36945" xr:uid="{400A6D3F-5F61-46D7-BBAD-0BF92A787CF2}"/>
    <cellStyle name="Comma 3 9 11" xfId="18691" xr:uid="{A780C93C-F4EE-476B-9C3B-751CAAD39212}"/>
    <cellStyle name="Comma 3 9 2" xfId="3357" xr:uid="{521CC99E-27B6-4B80-B099-5C1886AD3B19}"/>
    <cellStyle name="Comma 3 9 2 2" xfId="17957" xr:uid="{2EAFBC6D-E800-4A4C-98FE-0A436DFA3B45}"/>
    <cellStyle name="Comma 3 9 2 2 2" xfId="54465" xr:uid="{45A927F4-B57C-42EE-91C7-5703483C71C5}"/>
    <cellStyle name="Comma 3 9 2 2 3" xfId="36211" xr:uid="{ABB8C9CF-98C9-401D-9123-E3359BE07883}"/>
    <cellStyle name="Comma 3 9 2 3" xfId="14307" xr:uid="{167332BF-8FC7-4157-9F89-C12ECA67B808}"/>
    <cellStyle name="Comma 3 9 2 3 2" xfId="50815" xr:uid="{6624D1FE-B0CC-417A-BE9B-1777157288BB}"/>
    <cellStyle name="Comma 3 9 2 3 3" xfId="32561" xr:uid="{2E286DD6-3C0B-407C-B64E-73B63B3165F3}"/>
    <cellStyle name="Comma 3 9 2 4" xfId="10657" xr:uid="{E217EDD7-4470-47DE-8578-FB0E3CC6D2A9}"/>
    <cellStyle name="Comma 3 9 2 4 2" xfId="47165" xr:uid="{886B14E5-3868-4461-87B1-B0F444E21FDE}"/>
    <cellStyle name="Comma 3 9 2 4 3" xfId="28911" xr:uid="{A2A2E2DE-2B52-4F61-89D6-FBCEA4515A24}"/>
    <cellStyle name="Comma 3 9 2 5" xfId="7007" xr:uid="{76AD1256-B9D9-45CF-9858-7C55518973C7}"/>
    <cellStyle name="Comma 3 9 2 5 2" xfId="43515" xr:uid="{7AF1006B-EDA7-4C7A-A5FE-CDDB7E923085}"/>
    <cellStyle name="Comma 3 9 2 5 3" xfId="25261" xr:uid="{CDA4F00A-B958-459F-9E63-F269FB1495B6}"/>
    <cellStyle name="Comma 3 9 2 6" xfId="39865" xr:uid="{AB65625B-32E8-45B9-A5C0-AE99AC36B998}"/>
    <cellStyle name="Comma 3 9 2 7" xfId="21611" xr:uid="{CDCBE447-CEE2-4B0E-BB10-AF74E3A4934A}"/>
    <cellStyle name="Comma 3 9 3" xfId="2627" xr:uid="{41B03810-6FC4-41EE-B566-94599C1151E7}"/>
    <cellStyle name="Comma 3 9 3 2" xfId="17227" xr:uid="{D49E4B77-2C0D-4F1B-900A-7FBC826E4084}"/>
    <cellStyle name="Comma 3 9 3 2 2" xfId="53735" xr:uid="{373CF4D9-EA67-419C-BB53-E215D7CBBADE}"/>
    <cellStyle name="Comma 3 9 3 2 3" xfId="35481" xr:uid="{98DD22A9-12A8-4F88-A331-40AEB3A4EFDD}"/>
    <cellStyle name="Comma 3 9 3 3" xfId="13577" xr:uid="{99CA4C0B-F22B-4118-86AB-9AD4E7D253AB}"/>
    <cellStyle name="Comma 3 9 3 3 2" xfId="50085" xr:uid="{5B25D63E-88E4-4052-828C-0BA7AA8B467A}"/>
    <cellStyle name="Comma 3 9 3 3 3" xfId="31831" xr:uid="{BD5CD0C7-8C0B-46E1-AAB0-726E7EDFCCB1}"/>
    <cellStyle name="Comma 3 9 3 4" xfId="9927" xr:uid="{F1580851-971F-483E-9E34-1354541755FF}"/>
    <cellStyle name="Comma 3 9 3 4 2" xfId="46435" xr:uid="{3B8F7ACA-7DD1-4D4C-89BC-318A4889D8A1}"/>
    <cellStyle name="Comma 3 9 3 4 3" xfId="28181" xr:uid="{5609D244-22AA-48F0-A648-F65EC1584690}"/>
    <cellStyle name="Comma 3 9 3 5" xfId="6277" xr:uid="{01EAB5E0-BBC7-4B71-AF09-C6B1D43EBC7C}"/>
    <cellStyle name="Comma 3 9 3 5 2" xfId="42785" xr:uid="{98709D98-9ADE-40B1-B003-ED4799D0DEAE}"/>
    <cellStyle name="Comma 3 9 3 5 3" xfId="24531" xr:uid="{7A9472E4-BD2B-4AF6-9BD9-DECFF24044DE}"/>
    <cellStyle name="Comma 3 9 3 6" xfId="39135" xr:uid="{E983FC48-74D7-47E4-AD00-8C9A8AE5BDFE}"/>
    <cellStyle name="Comma 3 9 3 7" xfId="20881" xr:uid="{B488BB7D-8991-4873-9FD8-C582E9630C8F}"/>
    <cellStyle name="Comma 3 9 4" xfId="1897" xr:uid="{58DD8023-8649-471A-9B54-C228484B5DEA}"/>
    <cellStyle name="Comma 3 9 4 2" xfId="16497" xr:uid="{4A80C202-FDB3-4187-82A3-6B6BB59AF009}"/>
    <cellStyle name="Comma 3 9 4 2 2" xfId="53005" xr:uid="{476B9D79-1276-44D2-AFBE-1FCFD49D4E55}"/>
    <cellStyle name="Comma 3 9 4 2 3" xfId="34751" xr:uid="{3CA0FEDC-0F8E-4867-9F7B-5B708D4596B7}"/>
    <cellStyle name="Comma 3 9 4 3" xfId="12847" xr:uid="{DC6A1E6C-4102-4860-AA44-26FECF913D21}"/>
    <cellStyle name="Comma 3 9 4 3 2" xfId="49355" xr:uid="{FCE440FC-2999-4441-BC49-34345375C09F}"/>
    <cellStyle name="Comma 3 9 4 3 3" xfId="31101" xr:uid="{4ABC0BBA-CAA0-4327-8311-F58DEB6C9C3B}"/>
    <cellStyle name="Comma 3 9 4 4" xfId="9197" xr:uid="{FD6D4DD1-3F22-44AB-B219-D95CEE6E820F}"/>
    <cellStyle name="Comma 3 9 4 4 2" xfId="45705" xr:uid="{2CCA4BD9-F4F3-43F8-A563-FB70B27B218A}"/>
    <cellStyle name="Comma 3 9 4 4 3" xfId="27451" xr:uid="{73F3004A-5139-4FE7-B720-E4868C227BF4}"/>
    <cellStyle name="Comma 3 9 4 5" xfId="5547" xr:uid="{8BA702BC-5683-44B6-A972-7C59EF8E3E7E}"/>
    <cellStyle name="Comma 3 9 4 5 2" xfId="42055" xr:uid="{1FE8A7DD-ECE2-4EB4-9DA3-482772DFBDC9}"/>
    <cellStyle name="Comma 3 9 4 5 3" xfId="23801" xr:uid="{AC2CF716-46BB-4D5C-931E-A81C72EA2E7F}"/>
    <cellStyle name="Comma 3 9 4 6" xfId="38405" xr:uid="{E065234C-1D0E-4221-8E74-7320DEFEB40C}"/>
    <cellStyle name="Comma 3 9 4 7" xfId="20151" xr:uid="{66128AE1-DCE0-4269-99A2-0854D43864B3}"/>
    <cellStyle name="Comma 3 9 5" xfId="1167" xr:uid="{EE552FF3-6364-4378-81D9-69C14F340A0A}"/>
    <cellStyle name="Comma 3 9 5 2" xfId="15767" xr:uid="{C48D4570-4156-4231-A02A-C3DF5D2B4050}"/>
    <cellStyle name="Comma 3 9 5 2 2" xfId="52275" xr:uid="{74B91A19-D1E0-4253-8135-8AA7F2CC18C4}"/>
    <cellStyle name="Comma 3 9 5 2 3" xfId="34021" xr:uid="{B3775041-EB1F-41D9-ABC9-B5E1DD99EAF1}"/>
    <cellStyle name="Comma 3 9 5 3" xfId="12117" xr:uid="{EC89DBBC-8564-4935-9FAD-3AB783AE8F7E}"/>
    <cellStyle name="Comma 3 9 5 3 2" xfId="48625" xr:uid="{AE437049-EC56-4EE4-9ED8-B95B37AA5BD3}"/>
    <cellStyle name="Comma 3 9 5 3 3" xfId="30371" xr:uid="{5B148D59-095C-4553-A679-7759B0294E23}"/>
    <cellStyle name="Comma 3 9 5 4" xfId="8467" xr:uid="{6EFEB236-A3A3-4045-B7A3-A365E0BB0F2D}"/>
    <cellStyle name="Comma 3 9 5 4 2" xfId="44975" xr:uid="{0ECC1F2B-9CFD-4D2A-8797-AD0D48F87780}"/>
    <cellStyle name="Comma 3 9 5 4 3" xfId="26721" xr:uid="{EAEF4D80-811E-4963-B0DF-C63FED4C8062}"/>
    <cellStyle name="Comma 3 9 5 5" xfId="4817" xr:uid="{3407C100-3A16-47A2-8255-B926C7A4811D}"/>
    <cellStyle name="Comma 3 9 5 5 2" xfId="41325" xr:uid="{C9B4A21D-4BAA-4D79-90A4-B4416E25D65A}"/>
    <cellStyle name="Comma 3 9 5 5 3" xfId="23071" xr:uid="{1E44BE5B-5A6D-4F19-83E2-B3B5E1CFC970}"/>
    <cellStyle name="Comma 3 9 5 6" xfId="37675" xr:uid="{012EABD6-7E9C-4801-BF54-267ED4DB02CD}"/>
    <cellStyle name="Comma 3 9 5 7" xfId="19421" xr:uid="{0C892C76-9190-4220-800B-F21DDE936016}"/>
    <cellStyle name="Comma 3 9 6" xfId="15037" xr:uid="{6CD63C3C-3863-4DDC-8245-62D9D89A7DED}"/>
    <cellStyle name="Comma 3 9 6 2" xfId="51545" xr:uid="{8927E81C-935B-4298-8B53-D5DD3DA34A2B}"/>
    <cellStyle name="Comma 3 9 6 3" xfId="33291" xr:uid="{48EAADEC-8BC5-4CBF-B2B9-08ECF0DE4E2A}"/>
    <cellStyle name="Comma 3 9 7" xfId="11387" xr:uid="{0B16D5CC-5F58-4538-A298-F1B11DC11781}"/>
    <cellStyle name="Comma 3 9 7 2" xfId="47895" xr:uid="{72317320-AA6C-41D9-8334-8B45E652B7F3}"/>
    <cellStyle name="Comma 3 9 7 3" xfId="29641" xr:uid="{0192B164-628A-482E-8D35-47B9DAE899F9}"/>
    <cellStyle name="Comma 3 9 8" xfId="7737" xr:uid="{EE9FCC0A-532D-4511-B1E4-4FD9EE219B02}"/>
    <cellStyle name="Comma 3 9 8 2" xfId="44245" xr:uid="{E8687857-6770-48A3-A656-79C03EC1AF39}"/>
    <cellStyle name="Comma 3 9 8 3" xfId="25991" xr:uid="{1AFA4F37-5410-4076-8453-3393F04713D5}"/>
    <cellStyle name="Comma 3 9 9" xfId="4087" xr:uid="{EE8D04FB-DD06-4A4E-9A17-66F2033B1FA4}"/>
    <cellStyle name="Comma 3 9 9 2" xfId="40595" xr:uid="{154AE66B-B108-42DE-8019-25C752F3F0EF}"/>
    <cellStyle name="Comma 3 9 9 3" xfId="22341" xr:uid="{F45A4878-A9FA-4DE0-BC17-A54D4C5FF5B1}"/>
    <cellStyle name="Comma 30" xfId="18270" xr:uid="{A4A5C5F0-D031-46F0-9C73-288B95E0666D}"/>
    <cellStyle name="Comma 30 2" xfId="54778" xr:uid="{96B11FD8-57D0-4F8D-A78A-50134BE401B2}"/>
    <cellStyle name="Comma 30 3" xfId="36524" xr:uid="{EDCE385C-3819-4017-96E3-A15156117394}"/>
    <cellStyle name="Comma 31" xfId="18271" xr:uid="{4422263F-9DF2-4646-A40E-B202382B327D}"/>
    <cellStyle name="Comma 31 2" xfId="54779" xr:uid="{081AAC39-FD69-4CE6-A2E9-C9D12DCA210C}"/>
    <cellStyle name="Comma 31 3" xfId="36525" xr:uid="{78BC5681-17AD-44B7-8BF3-8B90BECDEEB2}"/>
    <cellStyle name="Comma 32" xfId="18272" xr:uid="{C8912E29-5703-4B65-965B-2D72C3A1E854}"/>
    <cellStyle name="Comma 32 2" xfId="54780" xr:uid="{FAE492EC-2CB8-4CA0-B241-C3175C4CBAAB}"/>
    <cellStyle name="Comma 32 3" xfId="36526" xr:uid="{9023061F-B5FC-493B-B171-F9D9DD590D0E}"/>
    <cellStyle name="Comma 33" xfId="14619" xr:uid="{9BE7CF01-2262-45D0-BB8C-DFA5B9BE9988}"/>
    <cellStyle name="Comma 33 2" xfId="51127" xr:uid="{90D97B3C-34D9-4724-96F0-811ECBCCF884}"/>
    <cellStyle name="Comma 33 3" xfId="32873" xr:uid="{A3BFE9BD-E48D-42B5-B0E2-E0830DC0C347}"/>
    <cellStyle name="Comma 34" xfId="10969" xr:uid="{5C93DF17-5427-4F43-BEF1-259886D24810}"/>
    <cellStyle name="Comma 34 2" xfId="47477" xr:uid="{DC0CF4FF-8557-433F-9E81-55B860320EB6}"/>
    <cellStyle name="Comma 34 3" xfId="29223" xr:uid="{12675125-7354-4FE6-95CB-56B1CA3F2BE1}"/>
    <cellStyle name="Comma 35" xfId="7319" xr:uid="{7A05D408-2AB9-48A2-AE17-C0C6103B703E}"/>
    <cellStyle name="Comma 35 2" xfId="43827" xr:uid="{6A5C2FA3-57B3-456D-9B91-C6D8B5E7BB7F}"/>
    <cellStyle name="Comma 35 3" xfId="25573" xr:uid="{E88A93BD-10BD-455B-A05C-3E7775976DD9}"/>
    <cellStyle name="Comma 36" xfId="3669" xr:uid="{32223993-43EB-4F39-AC75-5A04A861F08A}"/>
    <cellStyle name="Comma 36 2" xfId="40177" xr:uid="{28DDFF88-FCD5-49E3-AEFB-B7A2B8AB3CE7}"/>
    <cellStyle name="Comma 36 3" xfId="21923" xr:uid="{C7B094F3-C6EF-4EAA-B20F-913F972077DD}"/>
    <cellStyle name="Comma 37" xfId="54781" xr:uid="{377C0740-0708-41C3-AF9A-56A558D542A2}"/>
    <cellStyle name="Comma 38" xfId="54782" xr:uid="{2E046BC1-1450-41F4-AD5A-0EEEC202795B}"/>
    <cellStyle name="Comma 39" xfId="36527" xr:uid="{3A08E52F-BC80-47D5-B081-F06F2C6E20F4}"/>
    <cellStyle name="Comma 4 10" xfId="231" xr:uid="{B491A6A6-74E3-42ED-A58F-A2BB8E64B802}"/>
    <cellStyle name="Comma 4 10 10" xfId="36739" xr:uid="{A6779E97-B06F-4614-B885-76A804DBABEC}"/>
    <cellStyle name="Comma 4 10 11" xfId="18485" xr:uid="{FFBF916B-8A20-4F6D-B0BB-315B1150A46F}"/>
    <cellStyle name="Comma 4 10 2" xfId="3151" xr:uid="{3FC4B36E-E499-4B5A-9DB2-7C166253E2A2}"/>
    <cellStyle name="Comma 4 10 2 2" xfId="17751" xr:uid="{837C348C-824D-419E-8787-BAEBDCFCD8AC}"/>
    <cellStyle name="Comma 4 10 2 2 2" xfId="54259" xr:uid="{B4916B0E-D002-4268-AD9D-586856A0F720}"/>
    <cellStyle name="Comma 4 10 2 2 3" xfId="36005" xr:uid="{3D91D0C0-E75F-4035-AD92-3498C8650DEF}"/>
    <cellStyle name="Comma 4 10 2 3" xfId="14101" xr:uid="{C3C95DAD-7BDB-4F6A-9C9F-B6B0D83F11CA}"/>
    <cellStyle name="Comma 4 10 2 3 2" xfId="50609" xr:uid="{CE1FB774-65DA-4242-A9FA-883E7E060B2F}"/>
    <cellStyle name="Comma 4 10 2 3 3" xfId="32355" xr:uid="{015C4B0F-A448-4CFD-9635-2F417596771A}"/>
    <cellStyle name="Comma 4 10 2 4" xfId="10451" xr:uid="{107FB820-BD81-460F-ABFF-08F2776B9B1B}"/>
    <cellStyle name="Comma 4 10 2 4 2" xfId="46959" xr:uid="{D1519E63-763C-4CA8-B726-330E618F22DE}"/>
    <cellStyle name="Comma 4 10 2 4 3" xfId="28705" xr:uid="{46E143D9-EBBF-471F-A38E-0BC28D9DFB87}"/>
    <cellStyle name="Comma 4 10 2 5" xfId="6801" xr:uid="{6CA1FFA6-BEA7-4B7D-9021-06A53CE780D2}"/>
    <cellStyle name="Comma 4 10 2 5 2" xfId="43309" xr:uid="{B3ECF339-63C2-49FF-979A-81F612ED5206}"/>
    <cellStyle name="Comma 4 10 2 5 3" xfId="25055" xr:uid="{0276CBCE-2068-47D4-B637-220299AA8364}"/>
    <cellStyle name="Comma 4 10 2 6" xfId="39659" xr:uid="{32DE1584-AB6E-48CE-BD8B-80BFE18EE39D}"/>
    <cellStyle name="Comma 4 10 2 7" xfId="21405" xr:uid="{74C35C72-E06E-4012-889D-03405C7A7606}"/>
    <cellStyle name="Comma 4 10 3" xfId="2421" xr:uid="{BD585794-CBAA-4C60-BD2C-C57E916F5C19}"/>
    <cellStyle name="Comma 4 10 3 2" xfId="17021" xr:uid="{4581D5F2-2791-4E69-B914-373C150E33E8}"/>
    <cellStyle name="Comma 4 10 3 2 2" xfId="53529" xr:uid="{2BEC6D2A-148F-42A1-BB9D-A24BD316B853}"/>
    <cellStyle name="Comma 4 10 3 2 3" xfId="35275" xr:uid="{A5D378DB-BFFA-4FE7-8EC1-C30DD233B635}"/>
    <cellStyle name="Comma 4 10 3 3" xfId="13371" xr:uid="{C38A5E40-1375-436E-AA04-BE05DAF6D13B}"/>
    <cellStyle name="Comma 4 10 3 3 2" xfId="49879" xr:uid="{B24309ED-239E-44E4-8289-1E916B2173FE}"/>
    <cellStyle name="Comma 4 10 3 3 3" xfId="31625" xr:uid="{A61B8D82-990D-4BDA-B796-ECC12CDD8A91}"/>
    <cellStyle name="Comma 4 10 3 4" xfId="9721" xr:uid="{12CB54D0-7FA1-4E87-9185-8A6A2F25B3EC}"/>
    <cellStyle name="Comma 4 10 3 4 2" xfId="46229" xr:uid="{954BADF5-E6E2-49D4-9FA7-BE17EBCE9BBA}"/>
    <cellStyle name="Comma 4 10 3 4 3" xfId="27975" xr:uid="{EA69CCC8-9467-49A8-A723-9F55A1CB6E2F}"/>
    <cellStyle name="Comma 4 10 3 5" xfId="6071" xr:uid="{53FEB5F1-6601-4E98-B3DC-EF6F8A7AC306}"/>
    <cellStyle name="Comma 4 10 3 5 2" xfId="42579" xr:uid="{ADFE5F73-737B-41BE-88CC-5F72036029FE}"/>
    <cellStyle name="Comma 4 10 3 5 3" xfId="24325" xr:uid="{C5D03AFB-446B-478B-BB4D-AEA4351A0D69}"/>
    <cellStyle name="Comma 4 10 3 6" xfId="38929" xr:uid="{3516E292-1E72-4B8A-AFD6-AD22FC1D1B6D}"/>
    <cellStyle name="Comma 4 10 3 7" xfId="20675" xr:uid="{FE37EE24-6C13-41D5-A092-40AAF47F6413}"/>
    <cellStyle name="Comma 4 10 4" xfId="1691" xr:uid="{EAD7894C-440B-4774-9D08-107EE38E4778}"/>
    <cellStyle name="Comma 4 10 4 2" xfId="16291" xr:uid="{E31949D2-69AC-459C-851E-2F9FE8855940}"/>
    <cellStyle name="Comma 4 10 4 2 2" xfId="52799" xr:uid="{5B658C0C-2A3F-4888-9264-84296BC85D06}"/>
    <cellStyle name="Comma 4 10 4 2 3" xfId="34545" xr:uid="{913952A2-2AF2-4506-AC22-6E91912BE69A}"/>
    <cellStyle name="Comma 4 10 4 3" xfId="12641" xr:uid="{E5597700-2CDE-4D22-BB61-90C19127BC4B}"/>
    <cellStyle name="Comma 4 10 4 3 2" xfId="49149" xr:uid="{690FE837-FFEB-4226-878D-0B3404C5A410}"/>
    <cellStyle name="Comma 4 10 4 3 3" xfId="30895" xr:uid="{6A0BC856-4753-4051-B8EC-FE67F2DB5F08}"/>
    <cellStyle name="Comma 4 10 4 4" xfId="8991" xr:uid="{DBB76493-C419-45FE-A23D-2AC65BCE8CAD}"/>
    <cellStyle name="Comma 4 10 4 4 2" xfId="45499" xr:uid="{42FB8E8F-C731-4973-8AFA-C0892DDF2232}"/>
    <cellStyle name="Comma 4 10 4 4 3" xfId="27245" xr:uid="{0D75F10E-11EE-4408-B9B2-9A3CD2A73996}"/>
    <cellStyle name="Comma 4 10 4 5" xfId="5341" xr:uid="{BBE95004-C16C-422E-A17B-BC5B86B82936}"/>
    <cellStyle name="Comma 4 10 4 5 2" xfId="41849" xr:uid="{AF089274-A3E3-4744-AD11-C48F15048BDB}"/>
    <cellStyle name="Comma 4 10 4 5 3" xfId="23595" xr:uid="{A53D68BB-C590-40F0-9A8E-51E247859078}"/>
    <cellStyle name="Comma 4 10 4 6" xfId="38199" xr:uid="{04DE0CC0-F553-4818-8BE4-6B6532B3E9A6}"/>
    <cellStyle name="Comma 4 10 4 7" xfId="19945" xr:uid="{3EC311C2-55AF-4DA1-B5E2-6D8B6335014A}"/>
    <cellStyle name="Comma 4 10 5" xfId="961" xr:uid="{031BBFB1-4678-4594-ADFC-96C9986A4977}"/>
    <cellStyle name="Comma 4 10 5 2" xfId="15561" xr:uid="{885BB8F9-6E03-4033-8FF0-71BFD22ECE64}"/>
    <cellStyle name="Comma 4 10 5 2 2" xfId="52069" xr:uid="{F08E3C78-FD72-46FA-9AB8-472BFA702E5C}"/>
    <cellStyle name="Comma 4 10 5 2 3" xfId="33815" xr:uid="{10888E44-F5BD-438B-BB5C-6327CF840456}"/>
    <cellStyle name="Comma 4 10 5 3" xfId="11911" xr:uid="{1FF084C6-36CF-424D-99F5-ACB593C494DB}"/>
    <cellStyle name="Comma 4 10 5 3 2" xfId="48419" xr:uid="{2C35E22D-E093-47C0-9257-0B98B7BACAC0}"/>
    <cellStyle name="Comma 4 10 5 3 3" xfId="30165" xr:uid="{782FA123-63D5-456B-BC2B-DE4E1747DF0A}"/>
    <cellStyle name="Comma 4 10 5 4" xfId="8261" xr:uid="{E4D23EB0-BA4D-4C8E-A954-EB6DF418BD1E}"/>
    <cellStyle name="Comma 4 10 5 4 2" xfId="44769" xr:uid="{D9CA4DA9-55DD-40D8-8A1B-A28BE5F0313B}"/>
    <cellStyle name="Comma 4 10 5 4 3" xfId="26515" xr:uid="{819B4321-721B-471A-8DB0-D6493761962B}"/>
    <cellStyle name="Comma 4 10 5 5" xfId="4611" xr:uid="{0ABFCC9E-14AB-4E9F-9D79-2F7C9ACC1A2E}"/>
    <cellStyle name="Comma 4 10 5 5 2" xfId="41119" xr:uid="{7E8AB633-3BBE-48FB-B7EA-237AD316575D}"/>
    <cellStyle name="Comma 4 10 5 5 3" xfId="22865" xr:uid="{D6B12B31-5C39-4C29-8CDE-AB55E68DC4FE}"/>
    <cellStyle name="Comma 4 10 5 6" xfId="37469" xr:uid="{3F9C17EC-6080-4508-AF7A-FF79E432DD38}"/>
    <cellStyle name="Comma 4 10 5 7" xfId="19215" xr:uid="{A740D8F6-8CAD-43D5-A5AF-E9696FE0D8C7}"/>
    <cellStyle name="Comma 4 10 6" xfId="14831" xr:uid="{3EFA51FF-EECC-49C6-9AAD-F1ED91873162}"/>
    <cellStyle name="Comma 4 10 6 2" xfId="51339" xr:uid="{165BCEFE-4718-46EC-9BC4-09C61F372CE9}"/>
    <cellStyle name="Comma 4 10 6 3" xfId="33085" xr:uid="{7E45BFD5-159A-4412-AA06-AB931083C3E7}"/>
    <cellStyle name="Comma 4 10 7" xfId="11181" xr:uid="{F281F1FC-E5BE-4F07-BB38-6BEF0774CA31}"/>
    <cellStyle name="Comma 4 10 7 2" xfId="47689" xr:uid="{AE5FE059-FCC2-4693-A340-2B7D90FCD598}"/>
    <cellStyle name="Comma 4 10 7 3" xfId="29435" xr:uid="{2878E463-89CD-47F7-85CE-BD8216185B84}"/>
    <cellStyle name="Comma 4 10 8" xfId="7531" xr:uid="{3E77CC88-762E-4837-BC77-45E49B2E488D}"/>
    <cellStyle name="Comma 4 10 8 2" xfId="44039" xr:uid="{066C489F-87DA-4703-9A6A-86D5F62F5C55}"/>
    <cellStyle name="Comma 4 10 8 3" xfId="25785" xr:uid="{714B855E-4DC8-4F3A-A2F9-12A13E40D067}"/>
    <cellStyle name="Comma 4 10 9" xfId="3881" xr:uid="{B552FFEE-18D6-47EF-83DB-A7F5080219D7}"/>
    <cellStyle name="Comma 4 10 9 2" xfId="40389" xr:uid="{AE7504AA-49E2-43CB-BFA6-3C2B50708944}"/>
    <cellStyle name="Comma 4 10 9 3" xfId="22135" xr:uid="{EA68EE21-3608-4245-90A8-D906EA5CB21C}"/>
    <cellStyle name="Comma 4 11" xfId="127" xr:uid="{E215FA6D-67AF-4584-B56A-6EE36BF74C78}"/>
    <cellStyle name="Comma 4 11 10" xfId="36635" xr:uid="{3183DB29-0F28-4EB1-AD3B-0910A1D48286}"/>
    <cellStyle name="Comma 4 11 11" xfId="18381" xr:uid="{5DBFCE25-ED40-4FC4-B1A5-1E83F8CBBCD6}"/>
    <cellStyle name="Comma 4 11 2" xfId="3047" xr:uid="{1F5E1589-5FE4-476E-BD0E-993EE2EC2DBD}"/>
    <cellStyle name="Comma 4 11 2 2" xfId="17647" xr:uid="{41495363-56D0-471D-BF88-6F8E6B5A5488}"/>
    <cellStyle name="Comma 4 11 2 2 2" xfId="54155" xr:uid="{A35FED0D-51BB-4F61-8D99-43DE4B6FCEEF}"/>
    <cellStyle name="Comma 4 11 2 2 3" xfId="35901" xr:uid="{62BE4E33-A76B-436A-8CF3-0E472251AEB4}"/>
    <cellStyle name="Comma 4 11 2 3" xfId="13997" xr:uid="{C4408F16-D05B-4D5E-84D5-A106953AE37C}"/>
    <cellStyle name="Comma 4 11 2 3 2" xfId="50505" xr:uid="{CE371B95-A168-4089-BEFB-6C6561D4DB73}"/>
    <cellStyle name="Comma 4 11 2 3 3" xfId="32251" xr:uid="{1703BB3B-D14C-4632-9A2A-EE6116262B71}"/>
    <cellStyle name="Comma 4 11 2 4" xfId="10347" xr:uid="{F94BEA04-45D1-4B0C-9F45-175FD163C493}"/>
    <cellStyle name="Comma 4 11 2 4 2" xfId="46855" xr:uid="{8BA87E7A-C33F-48C5-AFE9-9277253C655D}"/>
    <cellStyle name="Comma 4 11 2 4 3" xfId="28601" xr:uid="{DA78731A-EFD7-4A22-9F99-98AEA7719812}"/>
    <cellStyle name="Comma 4 11 2 5" xfId="6697" xr:uid="{D87D0ACE-9B13-43B9-B295-7B28037DC508}"/>
    <cellStyle name="Comma 4 11 2 5 2" xfId="43205" xr:uid="{06F66EED-EA23-4898-99E8-37AC4C230FEE}"/>
    <cellStyle name="Comma 4 11 2 5 3" xfId="24951" xr:uid="{35D14E1B-59B7-4CFD-818F-8C7C9FB0A664}"/>
    <cellStyle name="Comma 4 11 2 6" xfId="39555" xr:uid="{9C6F5E34-7150-4EF2-B120-E0385B4D2BFF}"/>
    <cellStyle name="Comma 4 11 2 7" xfId="21301" xr:uid="{F7B11704-ED3C-4619-BAB1-89F354352C97}"/>
    <cellStyle name="Comma 4 11 3" xfId="2317" xr:uid="{FF0397F8-872B-4652-AE5C-95ABC653B7C8}"/>
    <cellStyle name="Comma 4 11 3 2" xfId="16917" xr:uid="{701C4C3E-B918-4A46-9465-5A4C97D8159D}"/>
    <cellStyle name="Comma 4 11 3 2 2" xfId="53425" xr:uid="{0D124B6C-776B-4EF3-A1A5-4A70286EECF5}"/>
    <cellStyle name="Comma 4 11 3 2 3" xfId="35171" xr:uid="{144B9970-4C39-474C-B6E3-FA5DF824D46F}"/>
    <cellStyle name="Comma 4 11 3 3" xfId="13267" xr:uid="{4B84A527-217B-42C5-BFDC-4098EF1558BF}"/>
    <cellStyle name="Comma 4 11 3 3 2" xfId="49775" xr:uid="{573C847E-334D-4868-813D-D7CEEB5529CF}"/>
    <cellStyle name="Comma 4 11 3 3 3" xfId="31521" xr:uid="{4A6CCD62-C546-4D8D-9C57-6EEE488CD3F4}"/>
    <cellStyle name="Comma 4 11 3 4" xfId="9617" xr:uid="{F851EB24-54C2-4970-B9F0-92155F0EEDC1}"/>
    <cellStyle name="Comma 4 11 3 4 2" xfId="46125" xr:uid="{21406067-B0AE-4872-9FA1-1732798CE4B1}"/>
    <cellStyle name="Comma 4 11 3 4 3" xfId="27871" xr:uid="{CFB5A2D8-50A3-4264-BB15-550E7CC22001}"/>
    <cellStyle name="Comma 4 11 3 5" xfId="5967" xr:uid="{13B1293B-5410-471A-B935-4A5104925791}"/>
    <cellStyle name="Comma 4 11 3 5 2" xfId="42475" xr:uid="{1E986975-4CC5-4853-A07F-087F347B1DA3}"/>
    <cellStyle name="Comma 4 11 3 5 3" xfId="24221" xr:uid="{64A640BB-5671-41D5-BF14-C99B5F6C944D}"/>
    <cellStyle name="Comma 4 11 3 6" xfId="38825" xr:uid="{FE44162F-8498-4CA6-919E-DE1C93F31E74}"/>
    <cellStyle name="Comma 4 11 3 7" xfId="20571" xr:uid="{A5C27F97-D025-450E-B9CD-3FA4C0734B66}"/>
    <cellStyle name="Comma 4 11 4" xfId="1587" xr:uid="{CE50F866-F9A4-4DFA-AB4D-F7B54B6D77DB}"/>
    <cellStyle name="Comma 4 11 4 2" xfId="16187" xr:uid="{09B54D73-2233-4E66-A88A-F05331C2C600}"/>
    <cellStyle name="Comma 4 11 4 2 2" xfId="52695" xr:uid="{7A6E8AB2-2163-4ED7-B23F-340E1F5C85AF}"/>
    <cellStyle name="Comma 4 11 4 2 3" xfId="34441" xr:uid="{B5025B52-B814-431C-9880-7D47C262414F}"/>
    <cellStyle name="Comma 4 11 4 3" xfId="12537" xr:uid="{1E47E276-9460-4F6D-9014-8AC0B6E35F40}"/>
    <cellStyle name="Comma 4 11 4 3 2" xfId="49045" xr:uid="{19C4EA68-9AB6-4EE8-9510-9CC39D8DE787}"/>
    <cellStyle name="Comma 4 11 4 3 3" xfId="30791" xr:uid="{756EBEF0-1373-4AF2-ADCC-0DA98470B6E6}"/>
    <cellStyle name="Comma 4 11 4 4" xfId="8887" xr:uid="{671DD58A-F5AE-47DF-B2AB-EC04DD93FA44}"/>
    <cellStyle name="Comma 4 11 4 4 2" xfId="45395" xr:uid="{B949C86C-6157-46CF-B02B-F2B96032D647}"/>
    <cellStyle name="Comma 4 11 4 4 3" xfId="27141" xr:uid="{DADFA6FA-AC0C-453D-8B09-50F18840EE31}"/>
    <cellStyle name="Comma 4 11 4 5" xfId="5237" xr:uid="{088B85B9-FACE-4B82-9DFF-96F602CA6669}"/>
    <cellStyle name="Comma 4 11 4 5 2" xfId="41745" xr:uid="{0079277D-96B6-4B43-AD54-D5D2D1AC246E}"/>
    <cellStyle name="Comma 4 11 4 5 3" xfId="23491" xr:uid="{33D5E6CF-7DB3-4B2E-A8F3-12F50449D3E2}"/>
    <cellStyle name="Comma 4 11 4 6" xfId="38095" xr:uid="{95162FE2-D800-4179-A7BF-DA1FBB9BE6D6}"/>
    <cellStyle name="Comma 4 11 4 7" xfId="19841" xr:uid="{A69B45A3-73E9-4840-9328-ADA936446617}"/>
    <cellStyle name="Comma 4 11 5" xfId="857" xr:uid="{93F68B51-E887-4498-B18D-812F93E5FFC8}"/>
    <cellStyle name="Comma 4 11 5 2" xfId="15457" xr:uid="{84AB031C-6890-4772-85F7-9B51BC9A53DF}"/>
    <cellStyle name="Comma 4 11 5 2 2" xfId="51965" xr:uid="{D56C0606-A1D7-4F9E-9CD0-74440E966465}"/>
    <cellStyle name="Comma 4 11 5 2 3" xfId="33711" xr:uid="{335D99E3-7007-41EF-85D8-595AF5817D54}"/>
    <cellStyle name="Comma 4 11 5 3" xfId="11807" xr:uid="{2533D376-2A4C-4F7C-9894-64A5845188DE}"/>
    <cellStyle name="Comma 4 11 5 3 2" xfId="48315" xr:uid="{8A18098A-4FC2-447F-99F5-4DACC0B1B538}"/>
    <cellStyle name="Comma 4 11 5 3 3" xfId="30061" xr:uid="{365B587B-43C6-4CA5-A50C-CA93EA56AC13}"/>
    <cellStyle name="Comma 4 11 5 4" xfId="8157" xr:uid="{61EF6BBB-5C0C-4BF5-8F3E-62C0D8340775}"/>
    <cellStyle name="Comma 4 11 5 4 2" xfId="44665" xr:uid="{20B87801-50F6-45A6-A296-9CAA9015CCE9}"/>
    <cellStyle name="Comma 4 11 5 4 3" xfId="26411" xr:uid="{A9844EEC-2A78-4D9D-B2CD-E02CF207556D}"/>
    <cellStyle name="Comma 4 11 5 5" xfId="4507" xr:uid="{4F226DA9-1D9C-4FB2-AA20-8C062D8D62C0}"/>
    <cellStyle name="Comma 4 11 5 5 2" xfId="41015" xr:uid="{BAAC0E5D-140D-4A0A-B934-0D640CDD3963}"/>
    <cellStyle name="Comma 4 11 5 5 3" xfId="22761" xr:uid="{23E6F70C-3DF9-45E1-9012-B4928E14FA18}"/>
    <cellStyle name="Comma 4 11 5 6" xfId="37365" xr:uid="{70ACB2CE-E347-477F-9C27-9D64D3138CE0}"/>
    <cellStyle name="Comma 4 11 5 7" xfId="19111" xr:uid="{4B5CA694-8EA3-421A-A454-4B9ED89FCD16}"/>
    <cellStyle name="Comma 4 11 6" xfId="14727" xr:uid="{55825C1E-C6AA-4B85-A2E7-E6B8EB936FE8}"/>
    <cellStyle name="Comma 4 11 6 2" xfId="51235" xr:uid="{B4C4B3FD-2D69-4E02-B8D5-E5ADC37F25B5}"/>
    <cellStyle name="Comma 4 11 6 3" xfId="32981" xr:uid="{793ED6BD-0A5B-418A-999F-40FD884AE62F}"/>
    <cellStyle name="Comma 4 11 7" xfId="11077" xr:uid="{6C3B1055-E08D-4A35-B0B6-248D471DAB94}"/>
    <cellStyle name="Comma 4 11 7 2" xfId="47585" xr:uid="{8AC2E913-A9C4-487B-B211-E1C9D1DD0080}"/>
    <cellStyle name="Comma 4 11 7 3" xfId="29331" xr:uid="{C9893E58-7FB2-43E9-B92A-EA28873C9026}"/>
    <cellStyle name="Comma 4 11 8" xfId="7427" xr:uid="{CAE37D75-7E03-4EE5-B26F-1F46B282A413}"/>
    <cellStyle name="Comma 4 11 8 2" xfId="43935" xr:uid="{8A55DA90-79B5-4FB9-A88B-D864A348C7E6}"/>
    <cellStyle name="Comma 4 11 8 3" xfId="25681" xr:uid="{53AF982E-E7C8-4B62-9195-53974B9B5225}"/>
    <cellStyle name="Comma 4 11 9" xfId="3777" xr:uid="{7FCB0EDE-DA4D-4FE8-B4F2-CFB4E1C61AA3}"/>
    <cellStyle name="Comma 4 11 9 2" xfId="40285" xr:uid="{FE1DC4CB-26E6-4463-9B8D-C3A721AF6578}"/>
    <cellStyle name="Comma 4 11 9 3" xfId="22031" xr:uid="{82E6B9F2-FB5A-47FB-A856-783514541448}"/>
    <cellStyle name="Comma 4 12" xfId="2943" xr:uid="{551C9E09-0CEE-46CA-A282-294D7C110C52}"/>
    <cellStyle name="Comma 4 12 2" xfId="17543" xr:uid="{2467F11C-FA44-418F-AFE4-8A1BA8B09FA1}"/>
    <cellStyle name="Comma 4 12 2 2" xfId="54051" xr:uid="{6B62CA13-354E-44F9-B13B-B6255BB81CF7}"/>
    <cellStyle name="Comma 4 12 2 3" xfId="35797" xr:uid="{5FFE3FDD-0E7E-49C0-8D99-8C8AEDCEB06C}"/>
    <cellStyle name="Comma 4 12 3" xfId="13893" xr:uid="{EAE325E2-F717-451C-B804-D13EC099387F}"/>
    <cellStyle name="Comma 4 12 3 2" xfId="50401" xr:uid="{BE0BF02B-D774-4DE7-836E-C83BC1D8C0E6}"/>
    <cellStyle name="Comma 4 12 3 3" xfId="32147" xr:uid="{6B14C483-C272-4D30-9F4C-5B094AA74A82}"/>
    <cellStyle name="Comma 4 12 4" xfId="10243" xr:uid="{0102B838-AF21-40AB-A98E-31E76D3344AF}"/>
    <cellStyle name="Comma 4 12 4 2" xfId="46751" xr:uid="{081B14B5-6855-460B-8605-7D3F62D51DF6}"/>
    <cellStyle name="Comma 4 12 4 3" xfId="28497" xr:uid="{92219310-816C-43DB-ABD5-568EE43DD059}"/>
    <cellStyle name="Comma 4 12 5" xfId="6593" xr:uid="{4FD929A3-EA46-4340-B486-B2D6C8A1F0CA}"/>
    <cellStyle name="Comma 4 12 5 2" xfId="43101" xr:uid="{E2258693-E7BD-44D6-9817-22B78D24EE84}"/>
    <cellStyle name="Comma 4 12 5 3" xfId="24847" xr:uid="{8E7E3F21-5845-435B-BE3D-5667CA0226FF}"/>
    <cellStyle name="Comma 4 12 6" xfId="39451" xr:uid="{BF462472-FF12-45E4-A096-FD510DC2631C}"/>
    <cellStyle name="Comma 4 12 7" xfId="21197" xr:uid="{E26934C2-F48B-42CB-8D66-3CCB12E3524F}"/>
    <cellStyle name="Comma 4 13" xfId="2213" xr:uid="{576C778A-9BE1-4103-AF24-BCF1904325C9}"/>
    <cellStyle name="Comma 4 13 2" xfId="16813" xr:uid="{4E4C9571-52EC-4B82-9460-84A1A8F8F333}"/>
    <cellStyle name="Comma 4 13 2 2" xfId="53321" xr:uid="{F8174E3E-D9FE-4BE1-8EF1-D491DA2F32AC}"/>
    <cellStyle name="Comma 4 13 2 3" xfId="35067" xr:uid="{0E78461E-65EC-4D97-B08B-D1F0AB00FDCD}"/>
    <cellStyle name="Comma 4 13 3" xfId="13163" xr:uid="{56769E23-07B8-4076-85F9-9BA1DC945627}"/>
    <cellStyle name="Comma 4 13 3 2" xfId="49671" xr:uid="{26D46F35-5F50-4648-BB4E-627B61FA65BA}"/>
    <cellStyle name="Comma 4 13 3 3" xfId="31417" xr:uid="{0109E9AF-7043-4ACB-BB11-3A8EA5CEB9B4}"/>
    <cellStyle name="Comma 4 13 4" xfId="9513" xr:uid="{66AFC80D-2607-4619-A7C2-D99BC2FFA85A}"/>
    <cellStyle name="Comma 4 13 4 2" xfId="46021" xr:uid="{1D86B80C-D5AF-4555-BCC5-8875EE3AD911}"/>
    <cellStyle name="Comma 4 13 4 3" xfId="27767" xr:uid="{6149DC87-AD4A-45BB-92AB-DC99D47EE5E9}"/>
    <cellStyle name="Comma 4 13 5" xfId="5863" xr:uid="{229C069B-3118-4952-9F6A-E743C98F6A19}"/>
    <cellStyle name="Comma 4 13 5 2" xfId="42371" xr:uid="{EBD778C5-A5A6-406F-9741-4BFCA4112B40}"/>
    <cellStyle name="Comma 4 13 5 3" xfId="24117" xr:uid="{E5BF340D-C46C-4968-A61A-8FD43ACC5D0B}"/>
    <cellStyle name="Comma 4 13 6" xfId="38721" xr:uid="{0C8C961F-FA50-44BE-A16B-EC6B73BFBDC2}"/>
    <cellStyle name="Comma 4 13 7" xfId="20467" xr:uid="{28A5052B-E18D-4489-A41E-FC35B2C0F4D2}"/>
    <cellStyle name="Comma 4 14" xfId="1483" xr:uid="{6599AA49-163F-42AE-B470-C1A5FAEDA870}"/>
    <cellStyle name="Comma 4 14 2" xfId="16083" xr:uid="{009118DE-4FE4-4137-9ECA-74F3A405063E}"/>
    <cellStyle name="Comma 4 14 2 2" xfId="52591" xr:uid="{21A3C34C-29E0-42F3-8E35-2F2B09CD4CCC}"/>
    <cellStyle name="Comma 4 14 2 3" xfId="34337" xr:uid="{4CCF838B-DD49-4D36-BE26-B95BA67739EE}"/>
    <cellStyle name="Comma 4 14 3" xfId="12433" xr:uid="{46692E53-1762-4B00-A720-2D292474414B}"/>
    <cellStyle name="Comma 4 14 3 2" xfId="48941" xr:uid="{17E04A00-293B-4A59-A7C8-7C38F6C18055}"/>
    <cellStyle name="Comma 4 14 3 3" xfId="30687" xr:uid="{76D87F60-97C8-4C84-84CB-96E50BDE3498}"/>
    <cellStyle name="Comma 4 14 4" xfId="8783" xr:uid="{DED9F028-9B79-4BDA-9C7D-B49B7C0149ED}"/>
    <cellStyle name="Comma 4 14 4 2" xfId="45291" xr:uid="{6CFE0848-9FF0-438A-A209-FB1C1F6D688C}"/>
    <cellStyle name="Comma 4 14 4 3" xfId="27037" xr:uid="{B5F65E0A-DFAD-482C-B281-121912E0D60E}"/>
    <cellStyle name="Comma 4 14 5" xfId="5133" xr:uid="{03E2BEFD-EE06-481B-8F6B-3C1AAFC65D85}"/>
    <cellStyle name="Comma 4 14 5 2" xfId="41641" xr:uid="{405118D7-3BC5-4099-8813-D1776796BC96}"/>
    <cellStyle name="Comma 4 14 5 3" xfId="23387" xr:uid="{C4CB1197-B8CC-41DE-AA1D-D6594337CC13}"/>
    <cellStyle name="Comma 4 14 6" xfId="37991" xr:uid="{6F822149-A2DC-426F-A3BC-741A4F6FA35A}"/>
    <cellStyle name="Comma 4 14 7" xfId="19737" xr:uid="{B646DB2C-6B4B-478D-AE9B-35211EAC6FE1}"/>
    <cellStyle name="Comma 4 15" xfId="753" xr:uid="{72D90E5B-3315-4C70-8E57-A8489C16333E}"/>
    <cellStyle name="Comma 4 15 2" xfId="15353" xr:uid="{233787CF-2DE8-493B-B277-BF34B55201F3}"/>
    <cellStyle name="Comma 4 15 2 2" xfId="51861" xr:uid="{BD5978F2-8385-4A2E-ABE2-E8AB2C2F8792}"/>
    <cellStyle name="Comma 4 15 2 3" xfId="33607" xr:uid="{D8DAB217-E0CF-497D-BF3B-3A3826F63CC5}"/>
    <cellStyle name="Comma 4 15 3" xfId="11703" xr:uid="{CC6C2238-F414-438B-8086-3B79C8D74A0E}"/>
    <cellStyle name="Comma 4 15 3 2" xfId="48211" xr:uid="{296A5FD3-F009-4E0F-8FEC-809FF1BFD03D}"/>
    <cellStyle name="Comma 4 15 3 3" xfId="29957" xr:uid="{AA93D8B5-C7F3-4E94-847B-39D13B8A7B22}"/>
    <cellStyle name="Comma 4 15 4" xfId="8053" xr:uid="{06771F57-7CEC-4681-BA86-5083AC368F7A}"/>
    <cellStyle name="Comma 4 15 4 2" xfId="44561" xr:uid="{7438A6AE-8B4A-443F-905E-91735D3006A4}"/>
    <cellStyle name="Comma 4 15 4 3" xfId="26307" xr:uid="{C8127A1B-510F-4580-8985-1FEBDD0096A5}"/>
    <cellStyle name="Comma 4 15 5" xfId="4403" xr:uid="{C589D99D-3E2C-4E1D-B8DB-544937C53969}"/>
    <cellStyle name="Comma 4 15 5 2" xfId="40911" xr:uid="{0E7985F2-CD56-4B72-BA73-4D2DF2EC5ECA}"/>
    <cellStyle name="Comma 4 15 5 3" xfId="22657" xr:uid="{3F7F8C36-C98A-48CD-9886-59C7BC717CE2}"/>
    <cellStyle name="Comma 4 15 6" xfId="37261" xr:uid="{8A0C3079-DDE8-46A6-AA40-D20E9D46D3D0}"/>
    <cellStyle name="Comma 4 15 7" xfId="19007" xr:uid="{C9B68B4B-2215-4DE9-91F7-F171AD8AF032}"/>
    <cellStyle name="Comma 4 16" xfId="14623" xr:uid="{9EE2E989-C58B-4E8E-B6C0-ED31AB89F57A}"/>
    <cellStyle name="Comma 4 16 2" xfId="51131" xr:uid="{CDD31D69-2C8B-42A9-A6DE-21935B1FEFCC}"/>
    <cellStyle name="Comma 4 16 3" xfId="32877" xr:uid="{D3EFA46F-1C69-4787-8FFA-A2244E070F3B}"/>
    <cellStyle name="Comma 4 17" xfId="10973" xr:uid="{CF8650E1-6BC3-4ED3-BAC6-CA59CDC7AA33}"/>
    <cellStyle name="Comma 4 17 2" xfId="47481" xr:uid="{9816A2A8-C216-4E2F-B958-422D3BF4C336}"/>
    <cellStyle name="Comma 4 17 3" xfId="29227" xr:uid="{C7B60880-7F33-4C2E-8F6B-46B1825C98EB}"/>
    <cellStyle name="Comma 4 18" xfId="7323" xr:uid="{9153CFA2-6B0C-4343-8B76-E6C2A828853E}"/>
    <cellStyle name="Comma 4 18 2" xfId="43831" xr:uid="{7D31A584-D4CE-464C-9F47-3675C2C3B374}"/>
    <cellStyle name="Comma 4 18 3" xfId="25577" xr:uid="{02B028C9-D144-45B6-9CDE-4859638C2C9C}"/>
    <cellStyle name="Comma 4 19" xfId="3673" xr:uid="{77DD457A-66B0-479D-8FD9-AB25BC137178}"/>
    <cellStyle name="Comma 4 19 2" xfId="40181" xr:uid="{1DE155FD-0924-4875-9BD7-CB264CA73EC4}"/>
    <cellStyle name="Comma 4 19 3" xfId="21927" xr:uid="{86EA8F13-FE8F-47C7-97DB-EFEE24EF3103}"/>
    <cellStyle name="Comma 4 2" xfId="19" xr:uid="{00000000-0005-0000-0000-00000E000000}"/>
    <cellStyle name="Comma 4 2 10" xfId="135" xr:uid="{DB48126D-3CFF-4F67-AFAE-ADC02673AA2C}"/>
    <cellStyle name="Comma 4 2 10 10" xfId="36643" xr:uid="{A7CB7740-535D-45DB-BC46-38AD206A2802}"/>
    <cellStyle name="Comma 4 2 10 11" xfId="18389" xr:uid="{EC6FC99E-8228-4E7B-B625-91A91DCE11A6}"/>
    <cellStyle name="Comma 4 2 10 2" xfId="3055" xr:uid="{4D3BB3C1-16A8-4A3A-8AF4-5567D9897008}"/>
    <cellStyle name="Comma 4 2 10 2 2" xfId="17655" xr:uid="{8E8F312A-ADAB-4C0D-9038-0F56226CBBFD}"/>
    <cellStyle name="Comma 4 2 10 2 2 2" xfId="54163" xr:uid="{550A49BD-8F3D-4AC2-B64C-678968A3585B}"/>
    <cellStyle name="Comma 4 2 10 2 2 3" xfId="35909" xr:uid="{3804643B-AB42-4209-A60B-A42175472903}"/>
    <cellStyle name="Comma 4 2 10 2 3" xfId="14005" xr:uid="{7C01D77E-4726-4655-9DC9-EE7CFC28D690}"/>
    <cellStyle name="Comma 4 2 10 2 3 2" xfId="50513" xr:uid="{6D29AC2A-3D83-40BE-90E1-3E8F59C5412F}"/>
    <cellStyle name="Comma 4 2 10 2 3 3" xfId="32259" xr:uid="{0037A4D5-2406-432F-BF0B-032954E1551A}"/>
    <cellStyle name="Comma 4 2 10 2 4" xfId="10355" xr:uid="{177FD7BF-47AB-40E7-A562-3B66556B394B}"/>
    <cellStyle name="Comma 4 2 10 2 4 2" xfId="46863" xr:uid="{1B6FB0CE-87FD-4620-ACFB-858C5673F268}"/>
    <cellStyle name="Comma 4 2 10 2 4 3" xfId="28609" xr:uid="{319CB1E9-A74D-4E72-B331-52F035B43BE3}"/>
    <cellStyle name="Comma 4 2 10 2 5" xfId="6705" xr:uid="{EEF5E717-4B3B-4EB6-AC97-0A5A8D8C3B3D}"/>
    <cellStyle name="Comma 4 2 10 2 5 2" xfId="43213" xr:uid="{7EB34110-50C5-47A4-9F79-13138443E4D6}"/>
    <cellStyle name="Comma 4 2 10 2 5 3" xfId="24959" xr:uid="{21E69EF1-B399-4AA7-AF92-A823256CE518}"/>
    <cellStyle name="Comma 4 2 10 2 6" xfId="39563" xr:uid="{945E3986-1EB1-4EB9-947E-CA3A6F4CBF29}"/>
    <cellStyle name="Comma 4 2 10 2 7" xfId="21309" xr:uid="{E557DE4D-71FB-4748-AC3C-3068630143EB}"/>
    <cellStyle name="Comma 4 2 10 3" xfId="2325" xr:uid="{260EEBE7-F00C-46D7-B124-BD0DD0FED77E}"/>
    <cellStyle name="Comma 4 2 10 3 2" xfId="16925" xr:uid="{22BCCC26-2372-417A-AA3E-2C901017FD0E}"/>
    <cellStyle name="Comma 4 2 10 3 2 2" xfId="53433" xr:uid="{0CA3FEE6-6F27-43FD-8988-694D8C5F6A57}"/>
    <cellStyle name="Comma 4 2 10 3 2 3" xfId="35179" xr:uid="{D304A154-6602-4796-A487-243B27FFA020}"/>
    <cellStyle name="Comma 4 2 10 3 3" xfId="13275" xr:uid="{06A630FA-1FB5-4101-BC5D-039B12E845CE}"/>
    <cellStyle name="Comma 4 2 10 3 3 2" xfId="49783" xr:uid="{2ECCE5DB-A8C9-4507-8D8D-F3923F7B4894}"/>
    <cellStyle name="Comma 4 2 10 3 3 3" xfId="31529" xr:uid="{32B35E8A-402B-43D2-8124-D7FA6482181E}"/>
    <cellStyle name="Comma 4 2 10 3 4" xfId="9625" xr:uid="{0E437F73-8A27-4A56-9767-20170E5DE7AD}"/>
    <cellStyle name="Comma 4 2 10 3 4 2" xfId="46133" xr:uid="{AFCB1DD4-8DFE-44DD-B91A-B4B7711B8150}"/>
    <cellStyle name="Comma 4 2 10 3 4 3" xfId="27879" xr:uid="{005E0699-3D13-4ED8-84EB-8C31F7CB7C2E}"/>
    <cellStyle name="Comma 4 2 10 3 5" xfId="5975" xr:uid="{F827F6A1-AB9E-4A8F-B3C1-D7ECAF9BA706}"/>
    <cellStyle name="Comma 4 2 10 3 5 2" xfId="42483" xr:uid="{00EE4C49-9BB4-41C3-900B-3AF0F6B61919}"/>
    <cellStyle name="Comma 4 2 10 3 5 3" xfId="24229" xr:uid="{4BD3BD68-0ABE-49F9-8A41-CF00C5DDBADF}"/>
    <cellStyle name="Comma 4 2 10 3 6" xfId="38833" xr:uid="{8071F832-D938-4311-B69C-B6A1EFFF7CA8}"/>
    <cellStyle name="Comma 4 2 10 3 7" xfId="20579" xr:uid="{9C554288-AAC2-4F50-8785-AFFD3FE13367}"/>
    <cellStyle name="Comma 4 2 10 4" xfId="1595" xr:uid="{18CD96F3-5D0B-4A11-BB23-452F7B05006D}"/>
    <cellStyle name="Comma 4 2 10 4 2" xfId="16195" xr:uid="{4B1AFA2F-0C40-4585-83D1-682520E800BA}"/>
    <cellStyle name="Comma 4 2 10 4 2 2" xfId="52703" xr:uid="{3B3BCC9E-3484-48D4-8901-01BD136230A0}"/>
    <cellStyle name="Comma 4 2 10 4 2 3" xfId="34449" xr:uid="{513DF3B6-C925-4C20-8709-60246943EC9D}"/>
    <cellStyle name="Comma 4 2 10 4 3" xfId="12545" xr:uid="{D3ECF31C-583F-4885-A6D5-715ECBE464FB}"/>
    <cellStyle name="Comma 4 2 10 4 3 2" xfId="49053" xr:uid="{68574054-18C3-4910-8748-248203A8BFE8}"/>
    <cellStyle name="Comma 4 2 10 4 3 3" xfId="30799" xr:uid="{5C5E7FE6-FDE4-4021-943F-82CB88DA14F6}"/>
    <cellStyle name="Comma 4 2 10 4 4" xfId="8895" xr:uid="{B396FDD8-8835-462E-8586-EBF79D24B56C}"/>
    <cellStyle name="Comma 4 2 10 4 4 2" xfId="45403" xr:uid="{3DACF2D9-4B77-4316-B901-19C3F8219162}"/>
    <cellStyle name="Comma 4 2 10 4 4 3" xfId="27149" xr:uid="{DAE9FF37-E581-42FF-B138-CCE12FB38101}"/>
    <cellStyle name="Comma 4 2 10 4 5" xfId="5245" xr:uid="{4B4DABED-7D0A-43DC-8C24-5D388412F5AA}"/>
    <cellStyle name="Comma 4 2 10 4 5 2" xfId="41753" xr:uid="{2E8EBD52-6497-47CC-B726-4DEF2C428F4C}"/>
    <cellStyle name="Comma 4 2 10 4 5 3" xfId="23499" xr:uid="{9335915E-9CED-4753-8023-A013F99ED7A3}"/>
    <cellStyle name="Comma 4 2 10 4 6" xfId="38103" xr:uid="{BCAFB7C6-22FA-4D10-80BB-736AD340385B}"/>
    <cellStyle name="Comma 4 2 10 4 7" xfId="19849" xr:uid="{A094A84C-CD94-473E-B7E5-55DBBE145743}"/>
    <cellStyle name="Comma 4 2 10 5" xfId="865" xr:uid="{6825859E-923C-418D-9204-0683193AE3F2}"/>
    <cellStyle name="Comma 4 2 10 5 2" xfId="15465" xr:uid="{F33EDAFB-1834-44AF-A3C4-9DA0BA002EB8}"/>
    <cellStyle name="Comma 4 2 10 5 2 2" xfId="51973" xr:uid="{666484BC-4234-4148-8DC8-ADFC6B2FB8ED}"/>
    <cellStyle name="Comma 4 2 10 5 2 3" xfId="33719" xr:uid="{DF178643-8FE1-4853-A821-24E66EC7A2B9}"/>
    <cellStyle name="Comma 4 2 10 5 3" xfId="11815" xr:uid="{78B206CE-3392-41A7-9413-58FEC713FAD4}"/>
    <cellStyle name="Comma 4 2 10 5 3 2" xfId="48323" xr:uid="{4A7D63ED-2F42-4A86-8E7C-470C649A07D1}"/>
    <cellStyle name="Comma 4 2 10 5 3 3" xfId="30069" xr:uid="{18FA7808-F2AA-4F64-8D2A-231AA4A34CA5}"/>
    <cellStyle name="Comma 4 2 10 5 4" xfId="8165" xr:uid="{9E9992D8-44A6-4DF7-BC74-9D1CE9F8EBCC}"/>
    <cellStyle name="Comma 4 2 10 5 4 2" xfId="44673" xr:uid="{78C7F4E5-EA1B-47A2-8897-33B6AD4D0B86}"/>
    <cellStyle name="Comma 4 2 10 5 4 3" xfId="26419" xr:uid="{994A2C19-2C0B-47FC-A72D-4B470C918167}"/>
    <cellStyle name="Comma 4 2 10 5 5" xfId="4515" xr:uid="{FCB0C81A-8EB1-403B-9BA5-618914A5624B}"/>
    <cellStyle name="Comma 4 2 10 5 5 2" xfId="41023" xr:uid="{0F339D57-3319-4C05-B56E-6D23B05B688A}"/>
    <cellStyle name="Comma 4 2 10 5 5 3" xfId="22769" xr:uid="{F63A395C-320A-4FB5-AC03-6EB283AF6A35}"/>
    <cellStyle name="Comma 4 2 10 5 6" xfId="37373" xr:uid="{AA3DDDC2-FBB8-4BCA-872D-E99F563DAA3D}"/>
    <cellStyle name="Comma 4 2 10 5 7" xfId="19119" xr:uid="{DAFA4DBA-456B-4562-9F5B-A748139CFAEA}"/>
    <cellStyle name="Comma 4 2 10 6" xfId="14735" xr:uid="{AC49F54B-6583-4F53-9325-B1157225D532}"/>
    <cellStyle name="Comma 4 2 10 6 2" xfId="51243" xr:uid="{87414225-8BA1-481F-9E6E-959A6AB93D04}"/>
    <cellStyle name="Comma 4 2 10 6 3" xfId="32989" xr:uid="{D2242479-4E68-4919-BCF3-0419D6588A1D}"/>
    <cellStyle name="Comma 4 2 10 7" xfId="11085" xr:uid="{6F207D31-2908-4ABC-9ACD-FF31FF5EABD0}"/>
    <cellStyle name="Comma 4 2 10 7 2" xfId="47593" xr:uid="{3E926C4B-2AEC-4B7B-8208-79DB05B57409}"/>
    <cellStyle name="Comma 4 2 10 7 3" xfId="29339" xr:uid="{3F088C2D-33A8-42C1-A65D-7495F3B9DB43}"/>
    <cellStyle name="Comma 4 2 10 8" xfId="7435" xr:uid="{CE7DF1B1-BB2D-4E84-B430-FAF600C7299E}"/>
    <cellStyle name="Comma 4 2 10 8 2" xfId="43943" xr:uid="{944EEFA8-03BD-4CA2-BFE4-26818D267C90}"/>
    <cellStyle name="Comma 4 2 10 8 3" xfId="25689" xr:uid="{94D291F5-9147-4431-AED7-DE069FABD63D}"/>
    <cellStyle name="Comma 4 2 10 9" xfId="3785" xr:uid="{948BD336-CE89-4F93-B3CE-FCFD1C08CB4C}"/>
    <cellStyle name="Comma 4 2 10 9 2" xfId="40293" xr:uid="{210B8CFB-0D62-4A5B-B667-E06B96649530}"/>
    <cellStyle name="Comma 4 2 10 9 3" xfId="22039" xr:uid="{AA82854F-F6CD-44A4-9B3A-31ED3C6C1138}"/>
    <cellStyle name="Comma 4 2 11" xfId="2951" xr:uid="{FCB9E5C7-6D57-446E-993E-791D5E713699}"/>
    <cellStyle name="Comma 4 2 11 2" xfId="17551" xr:uid="{3783D796-5AAC-43F6-8887-13FE5CD92F32}"/>
    <cellStyle name="Comma 4 2 11 2 2" xfId="54059" xr:uid="{C757151F-1D28-477F-8F0F-6B5AD4EB02E3}"/>
    <cellStyle name="Comma 4 2 11 2 3" xfId="35805" xr:uid="{B4B7F12B-5132-42D6-8819-BD67E3510D99}"/>
    <cellStyle name="Comma 4 2 11 3" xfId="13901" xr:uid="{C7C0278D-4CF5-4985-B30A-456706566AAC}"/>
    <cellStyle name="Comma 4 2 11 3 2" xfId="50409" xr:uid="{385F9A65-11C2-4283-A29C-510C16BD09E5}"/>
    <cellStyle name="Comma 4 2 11 3 3" xfId="32155" xr:uid="{33B20420-85E2-467C-AABA-685EA7AA1768}"/>
    <cellStyle name="Comma 4 2 11 4" xfId="10251" xr:uid="{3036E975-3BFC-4519-BB1C-C9BA970B07E7}"/>
    <cellStyle name="Comma 4 2 11 4 2" xfId="46759" xr:uid="{C6A96C19-D5A2-4942-A80C-48B9F7E62BEC}"/>
    <cellStyle name="Comma 4 2 11 4 3" xfId="28505" xr:uid="{C379754B-E9FA-4622-B733-316132325EA5}"/>
    <cellStyle name="Comma 4 2 11 5" xfId="6601" xr:uid="{F9C0AB4C-3E51-4EF5-9826-4C059AD79F42}"/>
    <cellStyle name="Comma 4 2 11 5 2" xfId="43109" xr:uid="{0DA309BB-212B-4157-9E9F-00B07B323D4E}"/>
    <cellStyle name="Comma 4 2 11 5 3" xfId="24855" xr:uid="{C68BA7C9-561B-4A53-BB09-CCA3E81CA11D}"/>
    <cellStyle name="Comma 4 2 11 6" xfId="39459" xr:uid="{1DE091AD-DAEA-4062-8D05-217126B67D40}"/>
    <cellStyle name="Comma 4 2 11 7" xfId="21205" xr:uid="{E023D801-4EFC-48C0-B685-B73B371D33A5}"/>
    <cellStyle name="Comma 4 2 12" xfId="2221" xr:uid="{C99A7A9F-68D4-4041-B2E2-90205FEB2711}"/>
    <cellStyle name="Comma 4 2 12 2" xfId="16821" xr:uid="{36DB8A9E-5B53-47D7-AF2B-1ACD7C7617C0}"/>
    <cellStyle name="Comma 4 2 12 2 2" xfId="53329" xr:uid="{B89ADC59-C78A-421B-9D0F-99D1145797A6}"/>
    <cellStyle name="Comma 4 2 12 2 3" xfId="35075" xr:uid="{CD7B0FAA-7455-460E-A3E1-64E70BDAACFC}"/>
    <cellStyle name="Comma 4 2 12 3" xfId="13171" xr:uid="{FF345297-0514-45E1-A54F-B6D3906010D7}"/>
    <cellStyle name="Comma 4 2 12 3 2" xfId="49679" xr:uid="{375C90BD-020F-4E40-9C49-9875D928D6BF}"/>
    <cellStyle name="Comma 4 2 12 3 3" xfId="31425" xr:uid="{EB523438-EE10-4F09-AD6B-4B874D9E3BFF}"/>
    <cellStyle name="Comma 4 2 12 4" xfId="9521" xr:uid="{BC1F0356-977A-4634-9DFE-114EAF0C33A4}"/>
    <cellStyle name="Comma 4 2 12 4 2" xfId="46029" xr:uid="{5C643A05-9A3C-483C-A21F-B36E72E8E7CE}"/>
    <cellStyle name="Comma 4 2 12 4 3" xfId="27775" xr:uid="{900F8659-4301-4E1B-B649-11AF604A4E7A}"/>
    <cellStyle name="Comma 4 2 12 5" xfId="5871" xr:uid="{1C18035B-0DFF-4A43-8752-4207B4B17559}"/>
    <cellStyle name="Comma 4 2 12 5 2" xfId="42379" xr:uid="{954F89E0-0615-4D16-8424-9D50026C00D9}"/>
    <cellStyle name="Comma 4 2 12 5 3" xfId="24125" xr:uid="{E10597ED-8BA3-40F2-AD15-212A055E1A62}"/>
    <cellStyle name="Comma 4 2 12 6" xfId="38729" xr:uid="{B85C0A5B-145A-4D99-9869-BAEE51B1A8F3}"/>
    <cellStyle name="Comma 4 2 12 7" xfId="20475" xr:uid="{0097ACE5-555D-4F91-8FFE-7D4F69432BCB}"/>
    <cellStyle name="Comma 4 2 13" xfId="1491" xr:uid="{456387E9-FA86-4B8D-AA19-C5A337439F64}"/>
    <cellStyle name="Comma 4 2 13 2" xfId="16091" xr:uid="{46D805D2-85FC-44BD-B758-5518A16B1F29}"/>
    <cellStyle name="Comma 4 2 13 2 2" xfId="52599" xr:uid="{19C091C5-C502-4B19-BD2E-F69D319A663A}"/>
    <cellStyle name="Comma 4 2 13 2 3" xfId="34345" xr:uid="{F6D85326-87E8-4832-919E-A11D1FB10125}"/>
    <cellStyle name="Comma 4 2 13 3" xfId="12441" xr:uid="{D0F5514A-0E0D-481B-81CB-93C89220DFD7}"/>
    <cellStyle name="Comma 4 2 13 3 2" xfId="48949" xr:uid="{C32CD52F-8240-43A6-B150-56659F40AECC}"/>
    <cellStyle name="Comma 4 2 13 3 3" xfId="30695" xr:uid="{D37CD8B6-EF6A-4239-8CB8-023366ABCA1A}"/>
    <cellStyle name="Comma 4 2 13 4" xfId="8791" xr:uid="{7F145F06-2CBE-4E7F-85D0-6BE4D4ECC56A}"/>
    <cellStyle name="Comma 4 2 13 4 2" xfId="45299" xr:uid="{0963B211-9969-4E80-B89B-1EDBB2C64C59}"/>
    <cellStyle name="Comma 4 2 13 4 3" xfId="27045" xr:uid="{BFB93DCF-0EF0-4179-B199-9FED00F20544}"/>
    <cellStyle name="Comma 4 2 13 5" xfId="5141" xr:uid="{D0B9B58A-960D-4B8D-AE37-CE8125A0037B}"/>
    <cellStyle name="Comma 4 2 13 5 2" xfId="41649" xr:uid="{0E5F91C4-0BEC-42A8-8818-6616A152E017}"/>
    <cellStyle name="Comma 4 2 13 5 3" xfId="23395" xr:uid="{F08A5F96-40D9-4E20-9162-9982BDDFC00C}"/>
    <cellStyle name="Comma 4 2 13 6" xfId="37999" xr:uid="{CD63A216-63F3-41A1-BD01-079BAED586E8}"/>
    <cellStyle name="Comma 4 2 13 7" xfId="19745" xr:uid="{EBE2C966-D719-4FC5-BB4C-960368C95422}"/>
    <cellStyle name="Comma 4 2 14" xfId="761" xr:uid="{573CA59D-1B2E-4859-AC59-796941B64652}"/>
    <cellStyle name="Comma 4 2 14 2" xfId="15361" xr:uid="{FC162E78-D87A-4B77-96C1-5E2775449099}"/>
    <cellStyle name="Comma 4 2 14 2 2" xfId="51869" xr:uid="{C46EE57F-4E46-4BD7-9356-D9D3A7E069A9}"/>
    <cellStyle name="Comma 4 2 14 2 3" xfId="33615" xr:uid="{0C1A7C1F-3409-4BAC-8324-3750A28B782B}"/>
    <cellStyle name="Comma 4 2 14 3" xfId="11711" xr:uid="{B5FE4FBE-F3FC-425B-8800-F5B4DAA5BE63}"/>
    <cellStyle name="Comma 4 2 14 3 2" xfId="48219" xr:uid="{4B280B2A-8B36-484F-9705-E179D14DAFDB}"/>
    <cellStyle name="Comma 4 2 14 3 3" xfId="29965" xr:uid="{05D4E227-1D30-452A-B57A-AEF9DA422059}"/>
    <cellStyle name="Comma 4 2 14 4" xfId="8061" xr:uid="{C0C6C7FD-8BAA-43FA-B66B-F3ABF10452E8}"/>
    <cellStyle name="Comma 4 2 14 4 2" xfId="44569" xr:uid="{2183DCB0-052E-4B9C-B92F-6BE02169968C}"/>
    <cellStyle name="Comma 4 2 14 4 3" xfId="26315" xr:uid="{97FC8481-F3F5-4957-A99D-36F19A1EDBE6}"/>
    <cellStyle name="Comma 4 2 14 5" xfId="4411" xr:uid="{9A9BF0A6-C01D-473D-80E8-DAD12659C2F7}"/>
    <cellStyle name="Comma 4 2 14 5 2" xfId="40919" xr:uid="{16E6C7AD-EC08-4091-A4AE-85DCA767A206}"/>
    <cellStyle name="Comma 4 2 14 5 3" xfId="22665" xr:uid="{1AB7EADF-5E25-488E-A702-9B0B7E904A95}"/>
    <cellStyle name="Comma 4 2 14 6" xfId="37269" xr:uid="{DD541FE8-07F4-4526-A679-96A105E196B7}"/>
    <cellStyle name="Comma 4 2 14 7" xfId="19015" xr:uid="{2464DB5C-0662-470B-AA76-F081CE3A76B2}"/>
    <cellStyle name="Comma 4 2 15" xfId="14631" xr:uid="{51BA7882-1DFD-4442-9507-D8C34EFFB67D}"/>
    <cellStyle name="Comma 4 2 15 2" xfId="51139" xr:uid="{0C93099E-2630-4005-902E-5135A25A749D}"/>
    <cellStyle name="Comma 4 2 15 3" xfId="32885" xr:uid="{C5932312-8ECB-401C-82D1-29DF3F727DC9}"/>
    <cellStyle name="Comma 4 2 16" xfId="10981" xr:uid="{3958C502-86B8-4525-8832-735E42743A91}"/>
    <cellStyle name="Comma 4 2 16 2" xfId="47489" xr:uid="{653823CA-9B02-4FA1-969A-2EA62ACDB42B}"/>
    <cellStyle name="Comma 4 2 16 3" xfId="29235" xr:uid="{8A705CB5-EBC3-4F63-B355-12661402A6B6}"/>
    <cellStyle name="Comma 4 2 17" xfId="7331" xr:uid="{3E391F57-9F2B-4959-A814-0230EDA5FD19}"/>
    <cellStyle name="Comma 4 2 17 2" xfId="43839" xr:uid="{076E3795-D4A8-4645-B1E6-16E93C6CC0C0}"/>
    <cellStyle name="Comma 4 2 17 3" xfId="25585" xr:uid="{2C7ED580-DCC2-4136-81E9-D8FAE820A771}"/>
    <cellStyle name="Comma 4 2 18" xfId="3681" xr:uid="{E74C92C2-44F8-4A87-BB7A-B6DC4C0E670A}"/>
    <cellStyle name="Comma 4 2 18 2" xfId="40189" xr:uid="{CB6CBDED-C8AE-4AFC-A7DF-37FE62B3B26C}"/>
    <cellStyle name="Comma 4 2 18 3" xfId="21935" xr:uid="{B09404A0-90C4-4176-8FF0-6DA2C879CF62}"/>
    <cellStyle name="Comma 4 2 19" xfId="36539" xr:uid="{4D021DEB-2EAF-42BF-9FAE-2E8CDA71ED30}"/>
    <cellStyle name="Comma 4 2 2" xfId="38" xr:uid="{4FD5B221-28EE-4D0F-94EF-0574116783B8}"/>
    <cellStyle name="Comma 4 2 2 10" xfId="2967" xr:uid="{29C6AAFC-0743-4F2E-9277-76FE8765F75E}"/>
    <cellStyle name="Comma 4 2 2 10 2" xfId="17567" xr:uid="{59F47AC6-7072-4C42-85AF-F85CB3CD1ED0}"/>
    <cellStyle name="Comma 4 2 2 10 2 2" xfId="54075" xr:uid="{104FE0DF-F865-42AA-88E6-F50F2454A14C}"/>
    <cellStyle name="Comma 4 2 2 10 2 3" xfId="35821" xr:uid="{E85A81DF-796D-469D-8818-3B1982F1A6D4}"/>
    <cellStyle name="Comma 4 2 2 10 3" xfId="13917" xr:uid="{3BCBF590-C861-45E6-A82D-CDA1799593D0}"/>
    <cellStyle name="Comma 4 2 2 10 3 2" xfId="50425" xr:uid="{EB95C2BB-A0DC-4F6A-9E0E-FFC3EB6C42DB}"/>
    <cellStyle name="Comma 4 2 2 10 3 3" xfId="32171" xr:uid="{1EF8E683-8CD1-4E47-8961-6E627EC3DABB}"/>
    <cellStyle name="Comma 4 2 2 10 4" xfId="10267" xr:uid="{E3894B90-2427-4C81-86F9-0344ED32A264}"/>
    <cellStyle name="Comma 4 2 2 10 4 2" xfId="46775" xr:uid="{EE469972-6CAE-4B6C-9222-FF36116BAA86}"/>
    <cellStyle name="Comma 4 2 2 10 4 3" xfId="28521" xr:uid="{00F45AEE-4ABE-4162-9F09-7D2C84D1E8A2}"/>
    <cellStyle name="Comma 4 2 2 10 5" xfId="6617" xr:uid="{47A37533-8545-4071-AA81-B1AEF43B20EF}"/>
    <cellStyle name="Comma 4 2 2 10 5 2" xfId="43125" xr:uid="{417F47EA-A7FC-4F44-88F4-99D650A1D701}"/>
    <cellStyle name="Comma 4 2 2 10 5 3" xfId="24871" xr:uid="{5495A37A-4CAE-4390-9783-85C6B8B545CE}"/>
    <cellStyle name="Comma 4 2 2 10 6" xfId="39475" xr:uid="{0BF8F376-A3E6-4F02-B864-DB92661C0526}"/>
    <cellStyle name="Comma 4 2 2 10 7" xfId="21221" xr:uid="{D442B27E-5FC9-4488-8646-59FFE0834E25}"/>
    <cellStyle name="Comma 4 2 2 11" xfId="2237" xr:uid="{0F34B248-0094-40C1-A0DD-182E00FFAB34}"/>
    <cellStyle name="Comma 4 2 2 11 2" xfId="16837" xr:uid="{83F8EA42-AA86-4696-AEFA-B9D5B710A69F}"/>
    <cellStyle name="Comma 4 2 2 11 2 2" xfId="53345" xr:uid="{20C2729D-ACF9-4BDB-9ED6-DF8C681A934C}"/>
    <cellStyle name="Comma 4 2 2 11 2 3" xfId="35091" xr:uid="{8B92B108-C4E8-4F85-8C19-5C03FFD10965}"/>
    <cellStyle name="Comma 4 2 2 11 3" xfId="13187" xr:uid="{FA89D039-CC70-4B10-81F9-0E0F583520CD}"/>
    <cellStyle name="Comma 4 2 2 11 3 2" xfId="49695" xr:uid="{E4C3C0CD-4A31-43DA-8329-490E68C845FF}"/>
    <cellStyle name="Comma 4 2 2 11 3 3" xfId="31441" xr:uid="{C9B0C81C-A504-4C0B-A932-5899F2A8AC64}"/>
    <cellStyle name="Comma 4 2 2 11 4" xfId="9537" xr:uid="{9E90C5F1-9D52-4B54-BD9A-6A473200A7E5}"/>
    <cellStyle name="Comma 4 2 2 11 4 2" xfId="46045" xr:uid="{F7782647-F4E2-4F7E-8CEA-4D7FAAB7E1AC}"/>
    <cellStyle name="Comma 4 2 2 11 4 3" xfId="27791" xr:uid="{DE75F280-B519-4156-B98A-34CF90139474}"/>
    <cellStyle name="Comma 4 2 2 11 5" xfId="5887" xr:uid="{1CACC11F-443F-48B9-9289-6766768D527B}"/>
    <cellStyle name="Comma 4 2 2 11 5 2" xfId="42395" xr:uid="{F10A7467-1D83-4FCE-A931-DFF326F90DBC}"/>
    <cellStyle name="Comma 4 2 2 11 5 3" xfId="24141" xr:uid="{7E31004B-5F78-4884-92F1-348922C35AB3}"/>
    <cellStyle name="Comma 4 2 2 11 6" xfId="38745" xr:uid="{628C61BC-6723-4D3D-8107-6D5117D8EB44}"/>
    <cellStyle name="Comma 4 2 2 11 7" xfId="20491" xr:uid="{A25F84F7-5E7F-427B-A961-C6C4FBC432AB}"/>
    <cellStyle name="Comma 4 2 2 12" xfId="1507" xr:uid="{4C559DEC-0C99-4576-ADA7-8E961872683D}"/>
    <cellStyle name="Comma 4 2 2 12 2" xfId="16107" xr:uid="{344432E5-2779-4365-B691-528F8E97045D}"/>
    <cellStyle name="Comma 4 2 2 12 2 2" xfId="52615" xr:uid="{08C42B70-57B4-4FE2-B384-7888E2EBFC38}"/>
    <cellStyle name="Comma 4 2 2 12 2 3" xfId="34361" xr:uid="{00D72B1E-7263-4716-A067-9EBB343195F9}"/>
    <cellStyle name="Comma 4 2 2 12 3" xfId="12457" xr:uid="{D9F283D3-3B9A-4D0C-A279-C85A4AD2871A}"/>
    <cellStyle name="Comma 4 2 2 12 3 2" xfId="48965" xr:uid="{2E68B9F3-0AD8-4FA1-ADA2-3976BC14B878}"/>
    <cellStyle name="Comma 4 2 2 12 3 3" xfId="30711" xr:uid="{06C232BF-8B21-401F-999B-D6A7DBBF4EB7}"/>
    <cellStyle name="Comma 4 2 2 12 4" xfId="8807" xr:uid="{B4381C57-E527-4B6F-90BB-20CBAA81E3C5}"/>
    <cellStyle name="Comma 4 2 2 12 4 2" xfId="45315" xr:uid="{AF5773AA-F753-40B0-8312-7BBF2A54AA32}"/>
    <cellStyle name="Comma 4 2 2 12 4 3" xfId="27061" xr:uid="{687E78D4-1337-418E-AF02-FEB2AC1B859B}"/>
    <cellStyle name="Comma 4 2 2 12 5" xfId="5157" xr:uid="{0DC8DE0D-DBD7-4A93-8546-FE845757D770}"/>
    <cellStyle name="Comma 4 2 2 12 5 2" xfId="41665" xr:uid="{DC42FE8B-01BF-439A-88E9-2D63C2BDCDFA}"/>
    <cellStyle name="Comma 4 2 2 12 5 3" xfId="23411" xr:uid="{81E6670B-AC1D-4622-AF97-F9FEFB08CE86}"/>
    <cellStyle name="Comma 4 2 2 12 6" xfId="38015" xr:uid="{A40A39D1-D57A-4701-B8E9-C8AEB41786B0}"/>
    <cellStyle name="Comma 4 2 2 12 7" xfId="19761" xr:uid="{63126858-339C-4C08-9F9E-10DBDBD383DE}"/>
    <cellStyle name="Comma 4 2 2 13" xfId="777" xr:uid="{9267B238-DEAB-40FA-869D-AC80F2F061E7}"/>
    <cellStyle name="Comma 4 2 2 13 2" xfId="15377" xr:uid="{DE82BDF1-0EE5-4D66-94F1-DD7EF1EA9543}"/>
    <cellStyle name="Comma 4 2 2 13 2 2" xfId="51885" xr:uid="{70FB4B5D-FE25-4CEB-AA1E-7A49BDFBC3F1}"/>
    <cellStyle name="Comma 4 2 2 13 2 3" xfId="33631" xr:uid="{50FA1086-BF8E-4FF7-9D87-AFB77051F7FA}"/>
    <cellStyle name="Comma 4 2 2 13 3" xfId="11727" xr:uid="{EFE20C2F-68A6-41EF-B037-2617345DAAF9}"/>
    <cellStyle name="Comma 4 2 2 13 3 2" xfId="48235" xr:uid="{DBBA816C-D7FB-4C25-B56B-6BB54568BBBB}"/>
    <cellStyle name="Comma 4 2 2 13 3 3" xfId="29981" xr:uid="{1996885B-9D29-4548-A349-73470C9965E5}"/>
    <cellStyle name="Comma 4 2 2 13 4" xfId="8077" xr:uid="{D6885468-B55D-499D-9D1B-F323F9CEEF34}"/>
    <cellStyle name="Comma 4 2 2 13 4 2" xfId="44585" xr:uid="{B240197C-BB5C-4522-A2E8-25BBC7FEB6E5}"/>
    <cellStyle name="Comma 4 2 2 13 4 3" xfId="26331" xr:uid="{74D6BDEE-17F1-4102-BC49-6EF87BC10A32}"/>
    <cellStyle name="Comma 4 2 2 13 5" xfId="4427" xr:uid="{22C5D6F0-9B4C-4A43-B214-DFBF0AA8D68F}"/>
    <cellStyle name="Comma 4 2 2 13 5 2" xfId="40935" xr:uid="{05EEA39C-3307-4D94-BEB2-973DBB4B4635}"/>
    <cellStyle name="Comma 4 2 2 13 5 3" xfId="22681" xr:uid="{5026DFBF-1481-4961-AFB6-5C675B30943A}"/>
    <cellStyle name="Comma 4 2 2 13 6" xfId="37285" xr:uid="{E91E47B0-4B4A-44B3-A6F5-062ED9EE6A93}"/>
    <cellStyle name="Comma 4 2 2 13 7" xfId="19031" xr:uid="{4D1FE951-80C8-4035-B6DE-0AF4BB587C79}"/>
    <cellStyle name="Comma 4 2 2 14" xfId="14647" xr:uid="{6816B51A-281B-4C02-BB4E-AB6CC0175905}"/>
    <cellStyle name="Comma 4 2 2 14 2" xfId="51155" xr:uid="{217EDDEF-2C65-4703-ACEF-2BDCB1A54012}"/>
    <cellStyle name="Comma 4 2 2 14 3" xfId="32901" xr:uid="{C4BE9563-022D-4A6C-90CD-F474E4562976}"/>
    <cellStyle name="Comma 4 2 2 15" xfId="10997" xr:uid="{6016056B-63A2-4D6C-9248-143F38A0752C}"/>
    <cellStyle name="Comma 4 2 2 15 2" xfId="47505" xr:uid="{91C01AA2-54CB-4FE5-A8D6-FF9F402636BB}"/>
    <cellStyle name="Comma 4 2 2 15 3" xfId="29251" xr:uid="{06F6038D-64C9-48B8-B443-D031A49DB17A}"/>
    <cellStyle name="Comma 4 2 2 16" xfId="7347" xr:uid="{200D6F30-7F28-4956-8C5F-1956A88F20C5}"/>
    <cellStyle name="Comma 4 2 2 16 2" xfId="43855" xr:uid="{E680AF35-AD74-47BB-A4BB-E852F896E1BF}"/>
    <cellStyle name="Comma 4 2 2 16 3" xfId="25601" xr:uid="{E8E09E3C-49F0-4408-8BAC-365FD8671747}"/>
    <cellStyle name="Comma 4 2 2 17" xfId="3697" xr:uid="{53B38335-C56E-4097-97A1-3CAD25B2E937}"/>
    <cellStyle name="Comma 4 2 2 17 2" xfId="40205" xr:uid="{516AFBBF-52BE-4811-8FCD-52DF48B3A81A}"/>
    <cellStyle name="Comma 4 2 2 17 3" xfId="21951" xr:uid="{F818E7E8-C6CB-48A7-898A-BE42696799F7}"/>
    <cellStyle name="Comma 4 2 2 18" xfId="36555" xr:uid="{4D0F8513-3B8D-4F7C-903B-84C7471D8E11}"/>
    <cellStyle name="Comma 4 2 2 19" xfId="18301" xr:uid="{601FF301-D737-4316-9C9E-E8B619BEE827}"/>
    <cellStyle name="Comma 4 2 2 2" xfId="112" xr:uid="{561847D3-AF03-4076-9C7E-92657CA02304}"/>
    <cellStyle name="Comma 4 2 2 2 10" xfId="1571" xr:uid="{E6B6B4F1-26C4-4265-AC6E-C3CEBB500927}"/>
    <cellStyle name="Comma 4 2 2 2 10 2" xfId="16171" xr:uid="{3DEBA7EC-67FB-49B1-B934-8612554BCC97}"/>
    <cellStyle name="Comma 4 2 2 2 10 2 2" xfId="52679" xr:uid="{573BBB3F-A1E7-4A71-BBE5-E62C666A6817}"/>
    <cellStyle name="Comma 4 2 2 2 10 2 3" xfId="34425" xr:uid="{7632BAF1-8307-4564-8023-BBCB3E39BEBB}"/>
    <cellStyle name="Comma 4 2 2 2 10 3" xfId="12521" xr:uid="{EED14024-8D1A-4A7D-AEA4-21D02E279752}"/>
    <cellStyle name="Comma 4 2 2 2 10 3 2" xfId="49029" xr:uid="{6F76DB83-5EFE-40BE-B27E-B285557A7880}"/>
    <cellStyle name="Comma 4 2 2 2 10 3 3" xfId="30775" xr:uid="{19D417E3-64B7-4D60-8346-19F375047532}"/>
    <cellStyle name="Comma 4 2 2 2 10 4" xfId="8871" xr:uid="{BB019AC5-6610-4D24-9082-C269E661111C}"/>
    <cellStyle name="Comma 4 2 2 2 10 4 2" xfId="45379" xr:uid="{6B14A03C-B912-4F3B-ADF9-62E1B9D1AE4B}"/>
    <cellStyle name="Comma 4 2 2 2 10 4 3" xfId="27125" xr:uid="{E3D413C7-6F74-485B-A751-4A5E8EDA0ECA}"/>
    <cellStyle name="Comma 4 2 2 2 10 5" xfId="5221" xr:uid="{906FE596-B332-4D5B-859A-91DD14D2BDF5}"/>
    <cellStyle name="Comma 4 2 2 2 10 5 2" xfId="41729" xr:uid="{A53292C5-1528-4F93-9881-D3460F931C48}"/>
    <cellStyle name="Comma 4 2 2 2 10 5 3" xfId="23475" xr:uid="{147A1248-524D-47C8-B42A-3309D5B6434E}"/>
    <cellStyle name="Comma 4 2 2 2 10 6" xfId="38079" xr:uid="{7F966907-74BD-440D-B8D5-4B210C8E4DCD}"/>
    <cellStyle name="Comma 4 2 2 2 10 7" xfId="19825" xr:uid="{DA3B6389-0735-479A-89E5-7279BE95C28E}"/>
    <cellStyle name="Comma 4 2 2 2 11" xfId="841" xr:uid="{481B498B-0499-439A-B052-B274639DEA32}"/>
    <cellStyle name="Comma 4 2 2 2 11 2" xfId="15441" xr:uid="{209370B5-2A7C-4754-B32D-C7A673E3F34B}"/>
    <cellStyle name="Comma 4 2 2 2 11 2 2" xfId="51949" xr:uid="{E122674C-AB82-4413-91A1-9100EA9D56CF}"/>
    <cellStyle name="Comma 4 2 2 2 11 2 3" xfId="33695" xr:uid="{A7E6D242-1BCB-4A62-AD93-1AD7B17FCD28}"/>
    <cellStyle name="Comma 4 2 2 2 11 3" xfId="11791" xr:uid="{FA684CF5-8CFA-4675-8FC4-03453953355A}"/>
    <cellStyle name="Comma 4 2 2 2 11 3 2" xfId="48299" xr:uid="{AE948066-960A-43B6-A72A-2AC7BADB5540}"/>
    <cellStyle name="Comma 4 2 2 2 11 3 3" xfId="30045" xr:uid="{958D25CA-F4B6-4BB6-8E96-A97C10190006}"/>
    <cellStyle name="Comma 4 2 2 2 11 4" xfId="8141" xr:uid="{0630B887-4D52-4190-9067-225A7C54F67D}"/>
    <cellStyle name="Comma 4 2 2 2 11 4 2" xfId="44649" xr:uid="{11E5FB0A-CC99-4F50-B59E-B0B4DBEB2BAE}"/>
    <cellStyle name="Comma 4 2 2 2 11 4 3" xfId="26395" xr:uid="{4070DB20-9D2E-439E-BB56-AAA27221D869}"/>
    <cellStyle name="Comma 4 2 2 2 11 5" xfId="4491" xr:uid="{1536CF33-665E-4507-B182-B6E4DD5A122D}"/>
    <cellStyle name="Comma 4 2 2 2 11 5 2" xfId="40999" xr:uid="{8BD43D38-61DA-4DCB-B7DB-E3A7F8EDA17F}"/>
    <cellStyle name="Comma 4 2 2 2 11 5 3" xfId="22745" xr:uid="{55728EB4-827E-425B-9413-A179208A4804}"/>
    <cellStyle name="Comma 4 2 2 2 11 6" xfId="37349" xr:uid="{2B53E7BB-8DB6-4976-A0BC-29B653782EE2}"/>
    <cellStyle name="Comma 4 2 2 2 11 7" xfId="19095" xr:uid="{90F9292B-7344-40F8-A21E-0ED07E6C727C}"/>
    <cellStyle name="Comma 4 2 2 2 12" xfId="14711" xr:uid="{FFC8D011-6C8A-4148-BDA2-F32162EF7EEA}"/>
    <cellStyle name="Comma 4 2 2 2 12 2" xfId="51219" xr:uid="{75A6B73F-BB47-4A25-BD09-287FFBDE5360}"/>
    <cellStyle name="Comma 4 2 2 2 12 3" xfId="32965" xr:uid="{0697865C-752A-48BE-8FB9-D088EAE13B7A}"/>
    <cellStyle name="Comma 4 2 2 2 13" xfId="11061" xr:uid="{7BB92B53-D670-46AE-B01E-74960A2045B9}"/>
    <cellStyle name="Comma 4 2 2 2 13 2" xfId="47569" xr:uid="{44B213DD-45B6-42E0-AB34-251EE95A0084}"/>
    <cellStyle name="Comma 4 2 2 2 13 3" xfId="29315" xr:uid="{9F254C52-043E-47E6-ADB2-DF4F8D6B32A1}"/>
    <cellStyle name="Comma 4 2 2 2 14" xfId="7411" xr:uid="{73422BAD-EF74-4D53-91BB-5D94433879CB}"/>
    <cellStyle name="Comma 4 2 2 2 14 2" xfId="43919" xr:uid="{D1BD1658-ED86-47A0-AC63-036AEF332911}"/>
    <cellStyle name="Comma 4 2 2 2 14 3" xfId="25665" xr:uid="{A15CE647-1B39-4D94-8710-210D0F4F8AD5}"/>
    <cellStyle name="Comma 4 2 2 2 15" xfId="3761" xr:uid="{F83D36DE-BA8A-49D4-B911-FECE51F56898}"/>
    <cellStyle name="Comma 4 2 2 2 15 2" xfId="40269" xr:uid="{63DCD3D3-9506-4AD8-9586-E108D2B08F03}"/>
    <cellStyle name="Comma 4 2 2 2 15 3" xfId="22015" xr:uid="{CB379B87-A0A3-45D9-B6EC-1800F87A995E}"/>
    <cellStyle name="Comma 4 2 2 2 16" xfId="36619" xr:uid="{91BD69E1-6AB3-466A-A9FF-9567C18F4968}"/>
    <cellStyle name="Comma 4 2 2 2 17" xfId="18365" xr:uid="{5F940DCD-49E0-4ED5-9927-945632BC6015}"/>
    <cellStyle name="Comma 4 2 2 2 2" xfId="735" xr:uid="{2848F27D-058C-4F8D-A345-6DE3A12A3892}"/>
    <cellStyle name="Comma 4 2 2 2 2 10" xfId="37243" xr:uid="{B9A5564E-055A-4C9A-B200-158E2A0C20F7}"/>
    <cellStyle name="Comma 4 2 2 2 2 11" xfId="18989" xr:uid="{1FDDD7D7-E6EF-4321-9135-7BF663DD6419}"/>
    <cellStyle name="Comma 4 2 2 2 2 2" xfId="3655" xr:uid="{B45DC9BF-481F-4574-A072-FBFD6AAC3137}"/>
    <cellStyle name="Comma 4 2 2 2 2 2 2" xfId="18255" xr:uid="{C9A605F7-31C7-4382-9680-D7BF87F87678}"/>
    <cellStyle name="Comma 4 2 2 2 2 2 2 2" xfId="54763" xr:uid="{12C5C1E9-9ECC-4412-BF77-CA5DD5E33443}"/>
    <cellStyle name="Comma 4 2 2 2 2 2 2 3" xfId="36509" xr:uid="{86E2BCFF-D76C-4F88-9B02-85A286CD39E0}"/>
    <cellStyle name="Comma 4 2 2 2 2 2 3" xfId="14605" xr:uid="{2002544C-9BC0-4945-A7D6-C5696534E450}"/>
    <cellStyle name="Comma 4 2 2 2 2 2 3 2" xfId="51113" xr:uid="{89533903-E510-4EE4-A10D-6E2C991D10E4}"/>
    <cellStyle name="Comma 4 2 2 2 2 2 3 3" xfId="32859" xr:uid="{243FD90F-7BC7-42DA-A5D1-9126625DE4E5}"/>
    <cellStyle name="Comma 4 2 2 2 2 2 4" xfId="10955" xr:uid="{D916F53B-02F4-4D4B-8347-03858D2DE6D9}"/>
    <cellStyle name="Comma 4 2 2 2 2 2 4 2" xfId="47463" xr:uid="{E4F22E53-322B-4DAD-B59B-8B6ECECAB54D}"/>
    <cellStyle name="Comma 4 2 2 2 2 2 4 3" xfId="29209" xr:uid="{A99ABF72-14C6-4453-88E8-4897B8596162}"/>
    <cellStyle name="Comma 4 2 2 2 2 2 5" xfId="7305" xr:uid="{8B374FD7-E18F-4303-B8D0-80556FB2B29F}"/>
    <cellStyle name="Comma 4 2 2 2 2 2 5 2" xfId="43813" xr:uid="{66AE2A23-966C-48BF-9DD1-C5F465DEA936}"/>
    <cellStyle name="Comma 4 2 2 2 2 2 5 3" xfId="25559" xr:uid="{D32E7AAC-5BFC-4DB4-A119-9F00DAE5DECE}"/>
    <cellStyle name="Comma 4 2 2 2 2 2 6" xfId="40163" xr:uid="{DB43687C-5F70-4CED-A477-259C40BB18D7}"/>
    <cellStyle name="Comma 4 2 2 2 2 2 7" xfId="21909" xr:uid="{E4862A52-77E0-46DF-80D2-04FA8B797C1B}"/>
    <cellStyle name="Comma 4 2 2 2 2 3" xfId="2925" xr:uid="{9DD07007-7F08-478F-99D7-518913E7E1DF}"/>
    <cellStyle name="Comma 4 2 2 2 2 3 2" xfId="17525" xr:uid="{76D43DF1-F8F0-4A0E-A687-7CFBDEC5541F}"/>
    <cellStyle name="Comma 4 2 2 2 2 3 2 2" xfId="54033" xr:uid="{014C5712-E798-4ED7-8713-FA55CD306A19}"/>
    <cellStyle name="Comma 4 2 2 2 2 3 2 3" xfId="35779" xr:uid="{C83B93AB-1F24-4458-A38B-D284957D80F9}"/>
    <cellStyle name="Comma 4 2 2 2 2 3 3" xfId="13875" xr:uid="{E29D499A-47A4-4E6C-A01F-43B19B81D20A}"/>
    <cellStyle name="Comma 4 2 2 2 2 3 3 2" xfId="50383" xr:uid="{A2D5FD1D-70E6-4BE9-80ED-F8326937FF5A}"/>
    <cellStyle name="Comma 4 2 2 2 2 3 3 3" xfId="32129" xr:uid="{635062B9-C993-40EA-BAEE-98EE647E3EB8}"/>
    <cellStyle name="Comma 4 2 2 2 2 3 4" xfId="10225" xr:uid="{900D0EE0-8539-448C-A299-143E837B82B9}"/>
    <cellStyle name="Comma 4 2 2 2 2 3 4 2" xfId="46733" xr:uid="{7DB3C0AA-CF89-4DA5-9E12-C85FAA99AF25}"/>
    <cellStyle name="Comma 4 2 2 2 2 3 4 3" xfId="28479" xr:uid="{6F1DBF71-0A78-4B39-AE1E-8772F15352F7}"/>
    <cellStyle name="Comma 4 2 2 2 2 3 5" xfId="6575" xr:uid="{FF665ACF-6E3C-487D-8199-DD6108B0A09A}"/>
    <cellStyle name="Comma 4 2 2 2 2 3 5 2" xfId="43083" xr:uid="{29573211-364B-41CE-B444-997F2A61D1D9}"/>
    <cellStyle name="Comma 4 2 2 2 2 3 5 3" xfId="24829" xr:uid="{33CD7824-F814-446C-8A4A-302637B82741}"/>
    <cellStyle name="Comma 4 2 2 2 2 3 6" xfId="39433" xr:uid="{AB85B23B-983F-49B7-AF42-A9D7472936A3}"/>
    <cellStyle name="Comma 4 2 2 2 2 3 7" xfId="21179" xr:uid="{C1F3DC3F-42E7-4BC8-8A6F-78695A864658}"/>
    <cellStyle name="Comma 4 2 2 2 2 4" xfId="2195" xr:uid="{30508FA4-A344-485D-959B-38C29AE6640E}"/>
    <cellStyle name="Comma 4 2 2 2 2 4 2" xfId="16795" xr:uid="{ADB0A1C4-7A60-4125-ABDB-D15A7241DC4E}"/>
    <cellStyle name="Comma 4 2 2 2 2 4 2 2" xfId="53303" xr:uid="{BA529FF2-8196-44BA-BC2D-4061CFA2F5F8}"/>
    <cellStyle name="Comma 4 2 2 2 2 4 2 3" xfId="35049" xr:uid="{7060E5CA-C21E-4BE7-8392-E07912F39B0E}"/>
    <cellStyle name="Comma 4 2 2 2 2 4 3" xfId="13145" xr:uid="{EF55903C-5139-4567-A499-4B2F4A1724F7}"/>
    <cellStyle name="Comma 4 2 2 2 2 4 3 2" xfId="49653" xr:uid="{7F2C56DF-E1ED-4E16-A0B1-6D6350151228}"/>
    <cellStyle name="Comma 4 2 2 2 2 4 3 3" xfId="31399" xr:uid="{B95D5601-53D4-4340-A938-29024D2C9516}"/>
    <cellStyle name="Comma 4 2 2 2 2 4 4" xfId="9495" xr:uid="{2EB7FE23-C761-4641-81D8-AD37E2258A59}"/>
    <cellStyle name="Comma 4 2 2 2 2 4 4 2" xfId="46003" xr:uid="{EA940125-9F9E-4E6A-BE56-D11E10CF0097}"/>
    <cellStyle name="Comma 4 2 2 2 2 4 4 3" xfId="27749" xr:uid="{3ECA166E-C300-4CAB-B6AF-FEFCF355BA64}"/>
    <cellStyle name="Comma 4 2 2 2 2 4 5" xfId="5845" xr:uid="{F7A39FD3-5B9D-4137-957B-C4ED9427FDD2}"/>
    <cellStyle name="Comma 4 2 2 2 2 4 5 2" xfId="42353" xr:uid="{3E90B8F9-08B9-4319-BB78-A2F2C70DD125}"/>
    <cellStyle name="Comma 4 2 2 2 2 4 5 3" xfId="24099" xr:uid="{4AB7184A-36CE-4C7B-9898-D4186349E12B}"/>
    <cellStyle name="Comma 4 2 2 2 2 4 6" xfId="38703" xr:uid="{AF3BDF8C-9B17-4C8C-8C3E-0D9458B092E1}"/>
    <cellStyle name="Comma 4 2 2 2 2 4 7" xfId="20449" xr:uid="{43D15042-A455-499C-871D-354503F9D754}"/>
    <cellStyle name="Comma 4 2 2 2 2 5" xfId="1465" xr:uid="{567BBA1B-31DA-41E7-B657-1D138AAFDE34}"/>
    <cellStyle name="Comma 4 2 2 2 2 5 2" xfId="16065" xr:uid="{A082EEA2-156F-4264-B8DC-0595B09B1C21}"/>
    <cellStyle name="Comma 4 2 2 2 2 5 2 2" xfId="52573" xr:uid="{4395BFBF-3BD8-475D-8413-E016BBB82CF4}"/>
    <cellStyle name="Comma 4 2 2 2 2 5 2 3" xfId="34319" xr:uid="{9D502496-743E-4B7C-A033-7EA534ED0853}"/>
    <cellStyle name="Comma 4 2 2 2 2 5 3" xfId="12415" xr:uid="{3C35BA9B-D393-4345-B7C0-74AEFDFFB404}"/>
    <cellStyle name="Comma 4 2 2 2 2 5 3 2" xfId="48923" xr:uid="{5B0A1D6B-E8C7-4E23-9076-DC798E5D905D}"/>
    <cellStyle name="Comma 4 2 2 2 2 5 3 3" xfId="30669" xr:uid="{38D01CE3-DB7F-4E94-96F9-099CBC8EF94D}"/>
    <cellStyle name="Comma 4 2 2 2 2 5 4" xfId="8765" xr:uid="{061655A2-ED1D-4145-BD84-C610582DBADA}"/>
    <cellStyle name="Comma 4 2 2 2 2 5 4 2" xfId="45273" xr:uid="{FB79BA68-A7BF-4887-ADE1-E701D314BCF7}"/>
    <cellStyle name="Comma 4 2 2 2 2 5 4 3" xfId="27019" xr:uid="{5853FB9F-DCFF-4EC0-A18C-A059C00926A4}"/>
    <cellStyle name="Comma 4 2 2 2 2 5 5" xfId="5115" xr:uid="{FB50F1A0-6A2E-4971-B604-07E4C6D41F7C}"/>
    <cellStyle name="Comma 4 2 2 2 2 5 5 2" xfId="41623" xr:uid="{175AB39B-49CB-429E-B5F1-CDAEBE155D1C}"/>
    <cellStyle name="Comma 4 2 2 2 2 5 5 3" xfId="23369" xr:uid="{8290FB6E-BC0D-41A1-B5A5-3F8311D23BA3}"/>
    <cellStyle name="Comma 4 2 2 2 2 5 6" xfId="37973" xr:uid="{766B5DDD-B393-435E-A07F-5151D829EEC9}"/>
    <cellStyle name="Comma 4 2 2 2 2 5 7" xfId="19719" xr:uid="{45F4515C-ECBF-4F4F-9BD1-82626B78E0F3}"/>
    <cellStyle name="Comma 4 2 2 2 2 6" xfId="15335" xr:uid="{9B02D48F-C740-47D2-A2C8-329B673513F2}"/>
    <cellStyle name="Comma 4 2 2 2 2 6 2" xfId="51843" xr:uid="{F5201B3D-E17F-406D-9AC1-A1A817C9E9C0}"/>
    <cellStyle name="Comma 4 2 2 2 2 6 3" xfId="33589" xr:uid="{2BA5DB72-458C-4964-9FE7-3800D49A914E}"/>
    <cellStyle name="Comma 4 2 2 2 2 7" xfId="11685" xr:uid="{59EBDFD3-2011-4048-A954-0279BED1F52E}"/>
    <cellStyle name="Comma 4 2 2 2 2 7 2" xfId="48193" xr:uid="{CA947F92-AACE-4662-9C7C-EC597B63DEF5}"/>
    <cellStyle name="Comma 4 2 2 2 2 7 3" xfId="29939" xr:uid="{C7B5DF4E-8DBA-4D10-810C-DDC6F48A9F79}"/>
    <cellStyle name="Comma 4 2 2 2 2 8" xfId="8035" xr:uid="{A8AE515C-61A0-4980-AE29-853AF0BECF69}"/>
    <cellStyle name="Comma 4 2 2 2 2 8 2" xfId="44543" xr:uid="{C6B68D79-7856-465F-A871-0F6B4AD2D060}"/>
    <cellStyle name="Comma 4 2 2 2 2 8 3" xfId="26289" xr:uid="{DB167890-87B2-46F2-B4D0-DBF9EEED1F2F}"/>
    <cellStyle name="Comma 4 2 2 2 2 9" xfId="4385" xr:uid="{1CB02A56-ED80-468D-B3D7-1D0B92E38D61}"/>
    <cellStyle name="Comma 4 2 2 2 2 9 2" xfId="40893" xr:uid="{63428347-06E8-411A-8874-90BB29C838AD}"/>
    <cellStyle name="Comma 4 2 2 2 2 9 3" xfId="22639" xr:uid="{4EE14BAC-327A-4162-ABFB-D4B936E38442}"/>
    <cellStyle name="Comma 4 2 2 2 3" xfId="631" xr:uid="{C9EBAD66-7592-43A1-AE0A-5C8B9C5E2760}"/>
    <cellStyle name="Comma 4 2 2 2 3 10" xfId="37139" xr:uid="{449DF198-C0A4-436C-8DED-3CBDDD97C827}"/>
    <cellStyle name="Comma 4 2 2 2 3 11" xfId="18885" xr:uid="{7D84B50D-F40A-4E0A-87DD-5D2FD2A4B004}"/>
    <cellStyle name="Comma 4 2 2 2 3 2" xfId="3551" xr:uid="{51C0BF95-6FE3-47E3-A95B-4FD233FF5B0A}"/>
    <cellStyle name="Comma 4 2 2 2 3 2 2" xfId="18151" xr:uid="{25A7716D-E0A4-41BD-8326-BCF5F0846C75}"/>
    <cellStyle name="Comma 4 2 2 2 3 2 2 2" xfId="54659" xr:uid="{281C53DA-9B8F-46C5-9D94-0382DBE41637}"/>
    <cellStyle name="Comma 4 2 2 2 3 2 2 3" xfId="36405" xr:uid="{8C86BA29-CCA8-45D1-AB63-366F4A7DA8B7}"/>
    <cellStyle name="Comma 4 2 2 2 3 2 3" xfId="14501" xr:uid="{750C68E7-65D7-476B-BB5E-D3514DDEB692}"/>
    <cellStyle name="Comma 4 2 2 2 3 2 3 2" xfId="51009" xr:uid="{BC846828-412A-4F81-9789-7B0910222EE2}"/>
    <cellStyle name="Comma 4 2 2 2 3 2 3 3" xfId="32755" xr:uid="{0890461F-D1A5-4662-9B0B-5E0803A28F30}"/>
    <cellStyle name="Comma 4 2 2 2 3 2 4" xfId="10851" xr:uid="{7899E6B8-B41E-4906-8790-50E4343E95D7}"/>
    <cellStyle name="Comma 4 2 2 2 3 2 4 2" xfId="47359" xr:uid="{15BC3780-B02B-4F8F-9449-511BC8C892C5}"/>
    <cellStyle name="Comma 4 2 2 2 3 2 4 3" xfId="29105" xr:uid="{29C2C0EF-1665-4BE3-BA15-B8FC4E1C6664}"/>
    <cellStyle name="Comma 4 2 2 2 3 2 5" xfId="7201" xr:uid="{2FC44257-4C55-42E0-BBAA-87C0FD3B46A6}"/>
    <cellStyle name="Comma 4 2 2 2 3 2 5 2" xfId="43709" xr:uid="{00F92760-220E-4718-8E3E-D87703002BBB}"/>
    <cellStyle name="Comma 4 2 2 2 3 2 5 3" xfId="25455" xr:uid="{5DB1CFA2-792B-42C9-AF25-729EF633E91D}"/>
    <cellStyle name="Comma 4 2 2 2 3 2 6" xfId="40059" xr:uid="{6A29EE71-80CE-4A04-BDF6-F6DF18DDEB9E}"/>
    <cellStyle name="Comma 4 2 2 2 3 2 7" xfId="21805" xr:uid="{486DAA30-3620-4410-85F8-FE27C0A651E1}"/>
    <cellStyle name="Comma 4 2 2 2 3 3" xfId="2821" xr:uid="{1CA9689A-9E89-438A-BD8F-458F0AB01779}"/>
    <cellStyle name="Comma 4 2 2 2 3 3 2" xfId="17421" xr:uid="{90436564-4B33-47B7-8B12-10190E70973D}"/>
    <cellStyle name="Comma 4 2 2 2 3 3 2 2" xfId="53929" xr:uid="{1449F4B0-2754-4101-922B-67D72E22CAD9}"/>
    <cellStyle name="Comma 4 2 2 2 3 3 2 3" xfId="35675" xr:uid="{C55B3358-0A10-4705-8969-22FF86782004}"/>
    <cellStyle name="Comma 4 2 2 2 3 3 3" xfId="13771" xr:uid="{3B1CF8F2-83EB-411C-8D3A-DE9944665764}"/>
    <cellStyle name="Comma 4 2 2 2 3 3 3 2" xfId="50279" xr:uid="{1599091A-CE58-4D37-88EE-75890D58AF8C}"/>
    <cellStyle name="Comma 4 2 2 2 3 3 3 3" xfId="32025" xr:uid="{F8F85F68-2261-49D1-BEB0-2DE3BAC118D4}"/>
    <cellStyle name="Comma 4 2 2 2 3 3 4" xfId="10121" xr:uid="{37673256-31EF-429C-8A40-19BB0536C0CB}"/>
    <cellStyle name="Comma 4 2 2 2 3 3 4 2" xfId="46629" xr:uid="{639F27AF-8926-477B-9F7F-61B14C6C7281}"/>
    <cellStyle name="Comma 4 2 2 2 3 3 4 3" xfId="28375" xr:uid="{70984406-E904-4A0B-BBF0-58BC2E167994}"/>
    <cellStyle name="Comma 4 2 2 2 3 3 5" xfId="6471" xr:uid="{218A1DA6-F1A7-4F86-90D0-5740C14D8A23}"/>
    <cellStyle name="Comma 4 2 2 2 3 3 5 2" xfId="42979" xr:uid="{6387FBC5-059D-4EE2-B8FA-7F1C28530810}"/>
    <cellStyle name="Comma 4 2 2 2 3 3 5 3" xfId="24725" xr:uid="{D467A110-7D00-4114-8BE2-498E95B84D11}"/>
    <cellStyle name="Comma 4 2 2 2 3 3 6" xfId="39329" xr:uid="{4875E2CF-1B66-4238-B7A6-694FEA33871D}"/>
    <cellStyle name="Comma 4 2 2 2 3 3 7" xfId="21075" xr:uid="{E1D27EC6-CF15-460E-BEEB-5061AEA0CDC9}"/>
    <cellStyle name="Comma 4 2 2 2 3 4" xfId="2091" xr:uid="{C7564B05-337A-405D-95A3-BDBFAE1CDDE9}"/>
    <cellStyle name="Comma 4 2 2 2 3 4 2" xfId="16691" xr:uid="{9569F341-1B26-498E-B99B-3BBDC3EC55E5}"/>
    <cellStyle name="Comma 4 2 2 2 3 4 2 2" xfId="53199" xr:uid="{D79F7C78-9951-4A89-84A9-CF809595D787}"/>
    <cellStyle name="Comma 4 2 2 2 3 4 2 3" xfId="34945" xr:uid="{24569560-FA61-44E9-B488-B214C0E63392}"/>
    <cellStyle name="Comma 4 2 2 2 3 4 3" xfId="13041" xr:uid="{94BA6695-3015-437A-A750-7BA81AF77EC5}"/>
    <cellStyle name="Comma 4 2 2 2 3 4 3 2" xfId="49549" xr:uid="{B81F8D21-D9EF-4D4E-B6AC-B94E57905A89}"/>
    <cellStyle name="Comma 4 2 2 2 3 4 3 3" xfId="31295" xr:uid="{F0DA52EB-1DAD-40F5-BDA4-79427D99A4C8}"/>
    <cellStyle name="Comma 4 2 2 2 3 4 4" xfId="9391" xr:uid="{21DDB9E3-16F5-4FFC-AAB6-799576F60041}"/>
    <cellStyle name="Comma 4 2 2 2 3 4 4 2" xfId="45899" xr:uid="{C0AAC4C4-B276-4E0D-945D-BE494618DD41}"/>
    <cellStyle name="Comma 4 2 2 2 3 4 4 3" xfId="27645" xr:uid="{3EB45C53-0443-4573-A04F-2FCC4C53BEAB}"/>
    <cellStyle name="Comma 4 2 2 2 3 4 5" xfId="5741" xr:uid="{8323C8A6-2B84-44DF-9876-9297F0CBD272}"/>
    <cellStyle name="Comma 4 2 2 2 3 4 5 2" xfId="42249" xr:uid="{17155905-AFD7-4588-9ACF-2394B8D3CB9A}"/>
    <cellStyle name="Comma 4 2 2 2 3 4 5 3" xfId="23995" xr:uid="{50C5B24C-E7BA-4DED-AD36-52B3A0B1D68E}"/>
    <cellStyle name="Comma 4 2 2 2 3 4 6" xfId="38599" xr:uid="{EDEE6EC3-7F48-4CE4-9530-2CE75F480FB8}"/>
    <cellStyle name="Comma 4 2 2 2 3 4 7" xfId="20345" xr:uid="{3BE527BE-5938-4CDF-9FE5-39053267F6CF}"/>
    <cellStyle name="Comma 4 2 2 2 3 5" xfId="1361" xr:uid="{BB89C9CB-C16D-4F55-82E0-4D07173819E6}"/>
    <cellStyle name="Comma 4 2 2 2 3 5 2" xfId="15961" xr:uid="{455867D0-2CEB-44FF-B7D7-2DCDB420F8EB}"/>
    <cellStyle name="Comma 4 2 2 2 3 5 2 2" xfId="52469" xr:uid="{9C23CEFA-7D68-4D92-BA46-D0AFC8BCCA82}"/>
    <cellStyle name="Comma 4 2 2 2 3 5 2 3" xfId="34215" xr:uid="{B1557354-DD25-4238-85D4-1005A09EDC55}"/>
    <cellStyle name="Comma 4 2 2 2 3 5 3" xfId="12311" xr:uid="{757BCED5-B1B0-4A98-8784-86770BA70CE4}"/>
    <cellStyle name="Comma 4 2 2 2 3 5 3 2" xfId="48819" xr:uid="{E8EE7FDB-5CEC-47E6-AE5C-A3AE05D51FE5}"/>
    <cellStyle name="Comma 4 2 2 2 3 5 3 3" xfId="30565" xr:uid="{12253072-C01E-4AAF-8069-E0D2A109D3CD}"/>
    <cellStyle name="Comma 4 2 2 2 3 5 4" xfId="8661" xr:uid="{CD0B7E05-5077-4C26-9918-F22C19EFE46B}"/>
    <cellStyle name="Comma 4 2 2 2 3 5 4 2" xfId="45169" xr:uid="{45CD7D5A-6E7F-4012-966C-7A71C1D5B501}"/>
    <cellStyle name="Comma 4 2 2 2 3 5 4 3" xfId="26915" xr:uid="{711BC339-C223-4051-9F00-7AD6D18E98B6}"/>
    <cellStyle name="Comma 4 2 2 2 3 5 5" xfId="5011" xr:uid="{4B24E1A1-AB23-4043-8CCD-0BED15E42254}"/>
    <cellStyle name="Comma 4 2 2 2 3 5 5 2" xfId="41519" xr:uid="{3AF411A4-488E-434B-8F85-9AA2DECA8950}"/>
    <cellStyle name="Comma 4 2 2 2 3 5 5 3" xfId="23265" xr:uid="{B770702B-F424-4FD2-BACA-9239C66E5BFD}"/>
    <cellStyle name="Comma 4 2 2 2 3 5 6" xfId="37869" xr:uid="{BE5C9010-0E91-49D6-B02A-378EE25D216D}"/>
    <cellStyle name="Comma 4 2 2 2 3 5 7" xfId="19615" xr:uid="{83431416-D707-47F5-8299-F3E8E6F505C6}"/>
    <cellStyle name="Comma 4 2 2 2 3 6" xfId="15231" xr:uid="{EDC943FA-6E9C-4B2D-9113-0A19CEC8F68E}"/>
    <cellStyle name="Comma 4 2 2 2 3 6 2" xfId="51739" xr:uid="{46797A72-1D0F-4896-A082-B54FA1199ABC}"/>
    <cellStyle name="Comma 4 2 2 2 3 6 3" xfId="33485" xr:uid="{53F4C6D6-2615-4CF6-BAF3-9133CA34FF1A}"/>
    <cellStyle name="Comma 4 2 2 2 3 7" xfId="11581" xr:uid="{A5CC8ED5-2A25-4FB1-BE8C-BFB17BFEAA63}"/>
    <cellStyle name="Comma 4 2 2 2 3 7 2" xfId="48089" xr:uid="{2C31F95B-19FE-4ACE-A771-2F231763D13D}"/>
    <cellStyle name="Comma 4 2 2 2 3 7 3" xfId="29835" xr:uid="{539B5C2A-E23C-4B88-9962-866340ADB312}"/>
    <cellStyle name="Comma 4 2 2 2 3 8" xfId="7931" xr:uid="{434554C7-77A1-4F0D-AFC5-6EF0FD8FE4F3}"/>
    <cellStyle name="Comma 4 2 2 2 3 8 2" xfId="44439" xr:uid="{B077D759-A427-4820-ABE1-37E18A360690}"/>
    <cellStyle name="Comma 4 2 2 2 3 8 3" xfId="26185" xr:uid="{DB805F63-99F7-4B9C-9147-401E78E5E2F3}"/>
    <cellStyle name="Comma 4 2 2 2 3 9" xfId="4281" xr:uid="{B13C88F3-39CA-4CB4-9ACB-364F70D4B360}"/>
    <cellStyle name="Comma 4 2 2 2 3 9 2" xfId="40789" xr:uid="{1DCABACD-C375-47EA-BCDF-7B725A55D9E9}"/>
    <cellStyle name="Comma 4 2 2 2 3 9 3" xfId="22535" xr:uid="{EC9BF81E-DF2C-402D-B027-3B0033689AC6}"/>
    <cellStyle name="Comma 4 2 2 2 4" xfId="527" xr:uid="{44A93411-A795-409D-B5C6-1B39E1A3B52A}"/>
    <cellStyle name="Comma 4 2 2 2 4 10" xfId="37035" xr:uid="{C8608BB2-A6B3-4E4B-BE3A-4E9454542988}"/>
    <cellStyle name="Comma 4 2 2 2 4 11" xfId="18781" xr:uid="{B23000BF-279D-4238-B438-528E997C8965}"/>
    <cellStyle name="Comma 4 2 2 2 4 2" xfId="3447" xr:uid="{E95D143A-AC06-4AFD-BD7F-AD2B1200FF96}"/>
    <cellStyle name="Comma 4 2 2 2 4 2 2" xfId="18047" xr:uid="{F2E11CE4-ACA9-44BA-AEE0-061AA9419E27}"/>
    <cellStyle name="Comma 4 2 2 2 4 2 2 2" xfId="54555" xr:uid="{567C0F0A-BC6D-485A-8D2A-6B008B328008}"/>
    <cellStyle name="Comma 4 2 2 2 4 2 2 3" xfId="36301" xr:uid="{EE203014-FC8B-4D7B-B281-E5B5418E460A}"/>
    <cellStyle name="Comma 4 2 2 2 4 2 3" xfId="14397" xr:uid="{84AE9B8A-9A11-4FB3-938D-46E35B8C243C}"/>
    <cellStyle name="Comma 4 2 2 2 4 2 3 2" xfId="50905" xr:uid="{7C620E7E-10C0-4C76-B855-66D7AE73848B}"/>
    <cellStyle name="Comma 4 2 2 2 4 2 3 3" xfId="32651" xr:uid="{9CA5D466-6051-48D9-A62A-5CA423DC5D74}"/>
    <cellStyle name="Comma 4 2 2 2 4 2 4" xfId="10747" xr:uid="{19ADC2DC-EBEB-4453-9153-979FE5C9E2E7}"/>
    <cellStyle name="Comma 4 2 2 2 4 2 4 2" xfId="47255" xr:uid="{E58D0A79-C5B3-4F26-B12E-E30081C6EADA}"/>
    <cellStyle name="Comma 4 2 2 2 4 2 4 3" xfId="29001" xr:uid="{704D90BC-B9AB-4E95-B453-927DDF94ECBC}"/>
    <cellStyle name="Comma 4 2 2 2 4 2 5" xfId="7097" xr:uid="{1E5EAA41-41EC-43B5-ADF5-E4EE72F398C8}"/>
    <cellStyle name="Comma 4 2 2 2 4 2 5 2" xfId="43605" xr:uid="{947FDC43-880E-4CD2-94FA-1EAEA8AB7711}"/>
    <cellStyle name="Comma 4 2 2 2 4 2 5 3" xfId="25351" xr:uid="{975E2D73-B4DB-4D08-8E6B-63CF4CBD9CFB}"/>
    <cellStyle name="Comma 4 2 2 2 4 2 6" xfId="39955" xr:uid="{3AB3E755-E714-4BA1-963A-C15EFAB97555}"/>
    <cellStyle name="Comma 4 2 2 2 4 2 7" xfId="21701" xr:uid="{FE4A5158-6291-4BE4-AC36-E85F63684A33}"/>
    <cellStyle name="Comma 4 2 2 2 4 3" xfId="2717" xr:uid="{0EFEC7D3-6BD8-41E9-BC24-E94748F6488A}"/>
    <cellStyle name="Comma 4 2 2 2 4 3 2" xfId="17317" xr:uid="{880F696A-0727-4C78-87F0-9152D6F4E135}"/>
    <cellStyle name="Comma 4 2 2 2 4 3 2 2" xfId="53825" xr:uid="{D35357BF-3864-48AC-9084-69471A6B1C8B}"/>
    <cellStyle name="Comma 4 2 2 2 4 3 2 3" xfId="35571" xr:uid="{9AC565F6-97AD-499E-B5A7-FB706493C10B}"/>
    <cellStyle name="Comma 4 2 2 2 4 3 3" xfId="13667" xr:uid="{E39EEB7B-794A-4531-93A8-BEF66B0FDFFC}"/>
    <cellStyle name="Comma 4 2 2 2 4 3 3 2" xfId="50175" xr:uid="{DA303CF9-3AD1-4375-81DE-2C04B1BE8C4A}"/>
    <cellStyle name="Comma 4 2 2 2 4 3 3 3" xfId="31921" xr:uid="{DE961B0F-F108-4CD4-BE66-0AF0A3557490}"/>
    <cellStyle name="Comma 4 2 2 2 4 3 4" xfId="10017" xr:uid="{42849CDA-B3E1-4282-8E13-C9AA8A249226}"/>
    <cellStyle name="Comma 4 2 2 2 4 3 4 2" xfId="46525" xr:uid="{51FA5E7E-4075-40A4-BADC-B65BCC6AACBF}"/>
    <cellStyle name="Comma 4 2 2 2 4 3 4 3" xfId="28271" xr:uid="{70BA02EF-FCCA-436B-BF07-5997DE19D219}"/>
    <cellStyle name="Comma 4 2 2 2 4 3 5" xfId="6367" xr:uid="{74810247-F27C-4D35-B8EA-209D44AB09AB}"/>
    <cellStyle name="Comma 4 2 2 2 4 3 5 2" xfId="42875" xr:uid="{E4E49D2C-38F1-4ADD-9E54-82965AA77D46}"/>
    <cellStyle name="Comma 4 2 2 2 4 3 5 3" xfId="24621" xr:uid="{45B3C210-0D44-4F73-AB37-E8B7719CA848}"/>
    <cellStyle name="Comma 4 2 2 2 4 3 6" xfId="39225" xr:uid="{E0E9EE18-790B-4C82-8CAC-699F5C606399}"/>
    <cellStyle name="Comma 4 2 2 2 4 3 7" xfId="20971" xr:uid="{9CC1EC97-BFEE-4156-8F8A-15F86B2B6AE7}"/>
    <cellStyle name="Comma 4 2 2 2 4 4" xfId="1987" xr:uid="{D7F7096C-D105-425D-95B4-503A88AC984C}"/>
    <cellStyle name="Comma 4 2 2 2 4 4 2" xfId="16587" xr:uid="{D0CC92EB-87FE-40C3-8258-4EB36B43212B}"/>
    <cellStyle name="Comma 4 2 2 2 4 4 2 2" xfId="53095" xr:uid="{86874358-B96D-46C3-88BC-9249C4F6DCB1}"/>
    <cellStyle name="Comma 4 2 2 2 4 4 2 3" xfId="34841" xr:uid="{7B29815A-40E4-498B-9DA1-67009D6B086E}"/>
    <cellStyle name="Comma 4 2 2 2 4 4 3" xfId="12937" xr:uid="{31DECB23-24DC-45FE-8F1F-4ED1434FE665}"/>
    <cellStyle name="Comma 4 2 2 2 4 4 3 2" xfId="49445" xr:uid="{283D9FC3-0F55-4A0B-AD0D-F5FDD975780A}"/>
    <cellStyle name="Comma 4 2 2 2 4 4 3 3" xfId="31191" xr:uid="{0ACF8390-1960-427C-B706-66DC74866DB9}"/>
    <cellStyle name="Comma 4 2 2 2 4 4 4" xfId="9287" xr:uid="{1F9C6680-4E1D-46C5-9DA7-0A57C7187675}"/>
    <cellStyle name="Comma 4 2 2 2 4 4 4 2" xfId="45795" xr:uid="{A882EF1C-D520-45F3-B5BA-3B43FA68F644}"/>
    <cellStyle name="Comma 4 2 2 2 4 4 4 3" xfId="27541" xr:uid="{A1853408-D3FF-4464-8D47-4AFC318CB67B}"/>
    <cellStyle name="Comma 4 2 2 2 4 4 5" xfId="5637" xr:uid="{39D5F731-6A2E-4829-91FD-48EE9CEE8156}"/>
    <cellStyle name="Comma 4 2 2 2 4 4 5 2" xfId="42145" xr:uid="{85236722-09AB-4FA5-ADAA-6FE517387E36}"/>
    <cellStyle name="Comma 4 2 2 2 4 4 5 3" xfId="23891" xr:uid="{03567A06-1900-4850-97CF-A9C6D3E82065}"/>
    <cellStyle name="Comma 4 2 2 2 4 4 6" xfId="38495" xr:uid="{124D8499-9520-43C2-96CF-5A3C3ACDDF7A}"/>
    <cellStyle name="Comma 4 2 2 2 4 4 7" xfId="20241" xr:uid="{97DE3E21-BB39-42D3-A0CB-8911D383A116}"/>
    <cellStyle name="Comma 4 2 2 2 4 5" xfId="1257" xr:uid="{91600D80-D4B7-4BF6-9F69-77BDE231E2EF}"/>
    <cellStyle name="Comma 4 2 2 2 4 5 2" xfId="15857" xr:uid="{BF82FB07-49D4-4BD5-9AD4-FF42ADC9B964}"/>
    <cellStyle name="Comma 4 2 2 2 4 5 2 2" xfId="52365" xr:uid="{211F27DB-19E9-4400-9A0F-8A2470FC23C7}"/>
    <cellStyle name="Comma 4 2 2 2 4 5 2 3" xfId="34111" xr:uid="{8DC054AB-7091-41E3-9E9C-0A7F55AC60F2}"/>
    <cellStyle name="Comma 4 2 2 2 4 5 3" xfId="12207" xr:uid="{D2C72C3B-2197-4CA8-AAF0-0AC60E74D3F1}"/>
    <cellStyle name="Comma 4 2 2 2 4 5 3 2" xfId="48715" xr:uid="{72E310BF-9E2A-4DDE-A8EF-DBA5516D3655}"/>
    <cellStyle name="Comma 4 2 2 2 4 5 3 3" xfId="30461" xr:uid="{782A91D8-6111-4CE9-A562-947E3EFFCB23}"/>
    <cellStyle name="Comma 4 2 2 2 4 5 4" xfId="8557" xr:uid="{1C10E124-8DF6-4E40-AF05-7CC598019304}"/>
    <cellStyle name="Comma 4 2 2 2 4 5 4 2" xfId="45065" xr:uid="{56C24BD6-8CE2-417A-B4B9-DD0C8CD60A10}"/>
    <cellStyle name="Comma 4 2 2 2 4 5 4 3" xfId="26811" xr:uid="{17ED8C4B-D493-406C-B195-46DFFB7FC97C}"/>
    <cellStyle name="Comma 4 2 2 2 4 5 5" xfId="4907" xr:uid="{549BA69A-D1FC-481E-9FC0-B9B7601F2754}"/>
    <cellStyle name="Comma 4 2 2 2 4 5 5 2" xfId="41415" xr:uid="{3DAB7F2D-18BC-4E0A-B719-941942DF4AA1}"/>
    <cellStyle name="Comma 4 2 2 2 4 5 5 3" xfId="23161" xr:uid="{103710B3-5FB5-4E79-B49C-7D41EAF68317}"/>
    <cellStyle name="Comma 4 2 2 2 4 5 6" xfId="37765" xr:uid="{8324D1C4-6A2A-466E-9BEF-994F8D106E3D}"/>
    <cellStyle name="Comma 4 2 2 2 4 5 7" xfId="19511" xr:uid="{BFB6C5B8-50A2-4AA9-AD9E-9125BE2C6977}"/>
    <cellStyle name="Comma 4 2 2 2 4 6" xfId="15127" xr:uid="{AD52D433-C65B-4B4D-9FEA-C105D6CCFA7A}"/>
    <cellStyle name="Comma 4 2 2 2 4 6 2" xfId="51635" xr:uid="{7101AE79-5CBB-44CC-9A40-32853EB49083}"/>
    <cellStyle name="Comma 4 2 2 2 4 6 3" xfId="33381" xr:uid="{27A005A9-5A48-45BA-8416-D93516D61299}"/>
    <cellStyle name="Comma 4 2 2 2 4 7" xfId="11477" xr:uid="{4731202C-6161-456B-8B00-9CF5485D00A6}"/>
    <cellStyle name="Comma 4 2 2 2 4 7 2" xfId="47985" xr:uid="{066139B0-FDC0-41E0-8C6F-C045FABD612A}"/>
    <cellStyle name="Comma 4 2 2 2 4 7 3" xfId="29731" xr:uid="{128AE121-B5BA-40CF-BF72-97FBE765ECE4}"/>
    <cellStyle name="Comma 4 2 2 2 4 8" xfId="7827" xr:uid="{AA57F8AC-C136-4B2E-9D47-2B4450808591}"/>
    <cellStyle name="Comma 4 2 2 2 4 8 2" xfId="44335" xr:uid="{3499FFF0-1142-4502-9D36-2F280BE71E9D}"/>
    <cellStyle name="Comma 4 2 2 2 4 8 3" xfId="26081" xr:uid="{13B136DC-D6B9-49F2-95ED-1DC352621DFD}"/>
    <cellStyle name="Comma 4 2 2 2 4 9" xfId="4177" xr:uid="{1E0A2EEF-545E-410E-B1A3-63B29639DD18}"/>
    <cellStyle name="Comma 4 2 2 2 4 9 2" xfId="40685" xr:uid="{6D67A637-C41A-442D-AD5E-B90E736C8A1E}"/>
    <cellStyle name="Comma 4 2 2 2 4 9 3" xfId="22431" xr:uid="{BDD1D18C-FDD9-4037-82C1-8FF87F789B50}"/>
    <cellStyle name="Comma 4 2 2 2 5" xfId="423" xr:uid="{ED72C2E6-899A-4F22-9C93-F1960C065605}"/>
    <cellStyle name="Comma 4 2 2 2 5 10" xfId="36931" xr:uid="{55C8907C-610A-45F9-935B-775BAD3E0E1B}"/>
    <cellStyle name="Comma 4 2 2 2 5 11" xfId="18677" xr:uid="{599EE109-4162-4038-83A1-40EF2D9D2329}"/>
    <cellStyle name="Comma 4 2 2 2 5 2" xfId="3343" xr:uid="{9ACBE704-C8E2-4492-87B6-7F48F8332538}"/>
    <cellStyle name="Comma 4 2 2 2 5 2 2" xfId="17943" xr:uid="{5ECBA8FF-0EEA-4EA9-B8A5-677684E14DB3}"/>
    <cellStyle name="Comma 4 2 2 2 5 2 2 2" xfId="54451" xr:uid="{FB0490B1-2D31-4E30-AEE2-2CD45285DB5E}"/>
    <cellStyle name="Comma 4 2 2 2 5 2 2 3" xfId="36197" xr:uid="{26928E02-5FAA-4777-911C-A46796DC78AA}"/>
    <cellStyle name="Comma 4 2 2 2 5 2 3" xfId="14293" xr:uid="{E51E53B5-0124-4E93-B9D7-C7B70638C208}"/>
    <cellStyle name="Comma 4 2 2 2 5 2 3 2" xfId="50801" xr:uid="{BC79CD0B-A0B6-4941-BA1D-E8D32EEAA250}"/>
    <cellStyle name="Comma 4 2 2 2 5 2 3 3" xfId="32547" xr:uid="{E765849A-51C3-4419-BF01-37A7F2329A37}"/>
    <cellStyle name="Comma 4 2 2 2 5 2 4" xfId="10643" xr:uid="{8F7DDCF7-E3B7-42B1-8129-8E314E5C8871}"/>
    <cellStyle name="Comma 4 2 2 2 5 2 4 2" xfId="47151" xr:uid="{FC030EAB-2B6F-488F-8EC1-81C1A165F121}"/>
    <cellStyle name="Comma 4 2 2 2 5 2 4 3" xfId="28897" xr:uid="{BB29A386-61CE-45C5-B0A1-20B0A9424775}"/>
    <cellStyle name="Comma 4 2 2 2 5 2 5" xfId="6993" xr:uid="{38AB7187-3845-4707-8D0E-29986EAEF37A}"/>
    <cellStyle name="Comma 4 2 2 2 5 2 5 2" xfId="43501" xr:uid="{A1827DEB-7A3F-4676-A9DA-660271BFA60B}"/>
    <cellStyle name="Comma 4 2 2 2 5 2 5 3" xfId="25247" xr:uid="{D0C186D3-2002-4B5B-A767-D80C9008E33E}"/>
    <cellStyle name="Comma 4 2 2 2 5 2 6" xfId="39851" xr:uid="{2B3561C2-09E0-417B-93B1-950DFA44093B}"/>
    <cellStyle name="Comma 4 2 2 2 5 2 7" xfId="21597" xr:uid="{C52BB122-5586-4541-A469-0A670D6DA08D}"/>
    <cellStyle name="Comma 4 2 2 2 5 3" xfId="2613" xr:uid="{167DF521-8010-4B45-9606-0FF00CFDA252}"/>
    <cellStyle name="Comma 4 2 2 2 5 3 2" xfId="17213" xr:uid="{D0942F64-C0D2-44A7-AFA7-F68380471167}"/>
    <cellStyle name="Comma 4 2 2 2 5 3 2 2" xfId="53721" xr:uid="{113AC424-22CF-47D0-BFC5-C74835AD747E}"/>
    <cellStyle name="Comma 4 2 2 2 5 3 2 3" xfId="35467" xr:uid="{DD142EFD-5C95-4930-A720-316B640421B7}"/>
    <cellStyle name="Comma 4 2 2 2 5 3 3" xfId="13563" xr:uid="{87C53566-B52F-4614-9D7E-C66BDAA9DBF2}"/>
    <cellStyle name="Comma 4 2 2 2 5 3 3 2" xfId="50071" xr:uid="{D4C59F8C-1DCA-4B73-9900-917DDCC407D7}"/>
    <cellStyle name="Comma 4 2 2 2 5 3 3 3" xfId="31817" xr:uid="{7FB2F613-A7A5-4AB4-A23C-52034D6DB399}"/>
    <cellStyle name="Comma 4 2 2 2 5 3 4" xfId="9913" xr:uid="{D8ECC443-688B-4734-B731-694444FD92F3}"/>
    <cellStyle name="Comma 4 2 2 2 5 3 4 2" xfId="46421" xr:uid="{688464C3-E5F5-462A-863B-E9CCA214B628}"/>
    <cellStyle name="Comma 4 2 2 2 5 3 4 3" xfId="28167" xr:uid="{C98CDAE3-9DBD-4A62-8613-778EBA40B510}"/>
    <cellStyle name="Comma 4 2 2 2 5 3 5" xfId="6263" xr:uid="{C0043C80-D50D-41DD-A571-F5C0AA8A8B2E}"/>
    <cellStyle name="Comma 4 2 2 2 5 3 5 2" xfId="42771" xr:uid="{79CB3194-9A1D-4F10-B8E6-7BFE9330ADE8}"/>
    <cellStyle name="Comma 4 2 2 2 5 3 5 3" xfId="24517" xr:uid="{840643B6-309F-48A8-8E08-E9B2D03A4543}"/>
    <cellStyle name="Comma 4 2 2 2 5 3 6" xfId="39121" xr:uid="{398156C5-E838-48CD-99A0-83C63A284820}"/>
    <cellStyle name="Comma 4 2 2 2 5 3 7" xfId="20867" xr:uid="{20AEB0FA-5B74-4CD6-B835-07638A70262A}"/>
    <cellStyle name="Comma 4 2 2 2 5 4" xfId="1883" xr:uid="{BDBCC5B2-2B34-46C1-9585-1E556F121056}"/>
    <cellStyle name="Comma 4 2 2 2 5 4 2" xfId="16483" xr:uid="{6DE75EB6-B0BD-449A-990B-6AE020C5AAC2}"/>
    <cellStyle name="Comma 4 2 2 2 5 4 2 2" xfId="52991" xr:uid="{8E2DA2CD-E850-4628-8C96-431714A9FB23}"/>
    <cellStyle name="Comma 4 2 2 2 5 4 2 3" xfId="34737" xr:uid="{7C16EED1-A5E4-49AB-9463-4CB9701284CA}"/>
    <cellStyle name="Comma 4 2 2 2 5 4 3" xfId="12833" xr:uid="{1544EC98-881B-4E22-8A81-EB80A9B3E92F}"/>
    <cellStyle name="Comma 4 2 2 2 5 4 3 2" xfId="49341" xr:uid="{E2F54B16-6893-48CF-B913-62F266C9FEC9}"/>
    <cellStyle name="Comma 4 2 2 2 5 4 3 3" xfId="31087" xr:uid="{F70EB25C-0521-4768-AE1A-133FDD7849CF}"/>
    <cellStyle name="Comma 4 2 2 2 5 4 4" xfId="9183" xr:uid="{566BF8E3-CED1-485E-AD27-AE17E0DCC3C1}"/>
    <cellStyle name="Comma 4 2 2 2 5 4 4 2" xfId="45691" xr:uid="{50B3C49F-B4E8-4805-B681-F1345B61ECC3}"/>
    <cellStyle name="Comma 4 2 2 2 5 4 4 3" xfId="27437" xr:uid="{47ABD1D2-53A1-42DC-AC4A-4F29DE4C1A09}"/>
    <cellStyle name="Comma 4 2 2 2 5 4 5" xfId="5533" xr:uid="{73232964-F6A6-4A91-B3A4-E8A77294715F}"/>
    <cellStyle name="Comma 4 2 2 2 5 4 5 2" xfId="42041" xr:uid="{EA9336D7-97A9-4F1C-8893-80EE7E73D997}"/>
    <cellStyle name="Comma 4 2 2 2 5 4 5 3" xfId="23787" xr:uid="{D790F54A-EC51-4EEC-96F4-8FB30FEB5C94}"/>
    <cellStyle name="Comma 4 2 2 2 5 4 6" xfId="38391" xr:uid="{17DE5F35-2F0C-4E2B-8B1C-3983A1B2B389}"/>
    <cellStyle name="Comma 4 2 2 2 5 4 7" xfId="20137" xr:uid="{2C11C030-59EC-4EE1-91C5-B5D1650EC99B}"/>
    <cellStyle name="Comma 4 2 2 2 5 5" xfId="1153" xr:uid="{61297247-AEF6-4000-A3A4-E20D9B16B35C}"/>
    <cellStyle name="Comma 4 2 2 2 5 5 2" xfId="15753" xr:uid="{3347037D-D1DC-4A00-A594-A2A554F4B845}"/>
    <cellStyle name="Comma 4 2 2 2 5 5 2 2" xfId="52261" xr:uid="{570AF23A-AEED-4A7A-94BB-73D83DB84A85}"/>
    <cellStyle name="Comma 4 2 2 2 5 5 2 3" xfId="34007" xr:uid="{70944945-D3D7-4C8C-8348-DED67006656D}"/>
    <cellStyle name="Comma 4 2 2 2 5 5 3" xfId="12103" xr:uid="{9E7F5C7A-0F4A-4746-A14F-A58569656083}"/>
    <cellStyle name="Comma 4 2 2 2 5 5 3 2" xfId="48611" xr:uid="{F2D27591-7A6F-496C-BA61-6E190C13E3F6}"/>
    <cellStyle name="Comma 4 2 2 2 5 5 3 3" xfId="30357" xr:uid="{4AEF15D7-949B-4547-BF56-A2F3A7299A67}"/>
    <cellStyle name="Comma 4 2 2 2 5 5 4" xfId="8453" xr:uid="{AB74B8EE-6590-484B-A011-3C37A2BFD2EF}"/>
    <cellStyle name="Comma 4 2 2 2 5 5 4 2" xfId="44961" xr:uid="{10912BDB-427A-4423-8E9A-BC34B4F1B5C3}"/>
    <cellStyle name="Comma 4 2 2 2 5 5 4 3" xfId="26707" xr:uid="{C9B398B3-8710-442F-B2D2-F78237BA8F53}"/>
    <cellStyle name="Comma 4 2 2 2 5 5 5" xfId="4803" xr:uid="{B56EE1EF-6BE4-438F-880E-462CF0323A98}"/>
    <cellStyle name="Comma 4 2 2 2 5 5 5 2" xfId="41311" xr:uid="{33C9370E-E6F6-42B5-B37F-E3BB964ED146}"/>
    <cellStyle name="Comma 4 2 2 2 5 5 5 3" xfId="23057" xr:uid="{28C45B8F-E542-45AE-844F-19665B899F70}"/>
    <cellStyle name="Comma 4 2 2 2 5 5 6" xfId="37661" xr:uid="{44B3C06F-E97C-4905-9307-7D0B79B7CEBF}"/>
    <cellStyle name="Comma 4 2 2 2 5 5 7" xfId="19407" xr:uid="{118A9586-6B47-491C-8F2E-BB02DA38EFAB}"/>
    <cellStyle name="Comma 4 2 2 2 5 6" xfId="15023" xr:uid="{AB59F1B2-5D7C-46C0-A41B-43D39073119A}"/>
    <cellStyle name="Comma 4 2 2 2 5 6 2" xfId="51531" xr:uid="{62C64D66-1FD9-4197-B920-3D12CD2CE1B3}"/>
    <cellStyle name="Comma 4 2 2 2 5 6 3" xfId="33277" xr:uid="{60C16E3F-9513-445D-B59B-B8BD69DF2391}"/>
    <cellStyle name="Comma 4 2 2 2 5 7" xfId="11373" xr:uid="{55FF0CC2-225C-431F-96C9-6195881C3FA1}"/>
    <cellStyle name="Comma 4 2 2 2 5 7 2" xfId="47881" xr:uid="{1D6A07B8-245D-4F44-AD12-561572318039}"/>
    <cellStyle name="Comma 4 2 2 2 5 7 3" xfId="29627" xr:uid="{77919110-A1E5-4A2C-8710-7C3A96F7CDCE}"/>
    <cellStyle name="Comma 4 2 2 2 5 8" xfId="7723" xr:uid="{569F6B6A-F845-471B-977F-74D77DC7E522}"/>
    <cellStyle name="Comma 4 2 2 2 5 8 2" xfId="44231" xr:uid="{F43F262E-77C6-40CB-B2D2-A5DD753C9C9E}"/>
    <cellStyle name="Comma 4 2 2 2 5 8 3" xfId="25977" xr:uid="{460D0CBB-70FD-4C7A-B68B-0714E771BBA3}"/>
    <cellStyle name="Comma 4 2 2 2 5 9" xfId="4073" xr:uid="{A9393337-A897-42DF-8040-C4978794C1CC}"/>
    <cellStyle name="Comma 4 2 2 2 5 9 2" xfId="40581" xr:uid="{21F4140C-0D62-4F58-BD35-57146316B2D2}"/>
    <cellStyle name="Comma 4 2 2 2 5 9 3" xfId="22327" xr:uid="{D9CF625D-A191-4F77-9120-A2B5A83DA73E}"/>
    <cellStyle name="Comma 4 2 2 2 6" xfId="319" xr:uid="{01BFB21D-1C49-40C4-B051-D810DF03F90F}"/>
    <cellStyle name="Comma 4 2 2 2 6 10" xfId="36827" xr:uid="{E5779203-2842-437B-A8B0-DE3CB586F680}"/>
    <cellStyle name="Comma 4 2 2 2 6 11" xfId="18573" xr:uid="{6C7C3026-F478-4F1D-94E4-B3D0BBFB7F2B}"/>
    <cellStyle name="Comma 4 2 2 2 6 2" xfId="3239" xr:uid="{96CF541A-4FB2-4107-95C0-1C51C5A54097}"/>
    <cellStyle name="Comma 4 2 2 2 6 2 2" xfId="17839" xr:uid="{A33A8B71-932B-4E4F-BA43-AD04FD5ECF22}"/>
    <cellStyle name="Comma 4 2 2 2 6 2 2 2" xfId="54347" xr:uid="{A671C397-305B-4565-9A6A-54DDEF2BC7C5}"/>
    <cellStyle name="Comma 4 2 2 2 6 2 2 3" xfId="36093" xr:uid="{F37EFA9B-C296-4682-97EA-A25A00C92F78}"/>
    <cellStyle name="Comma 4 2 2 2 6 2 3" xfId="14189" xr:uid="{C42B37FB-8295-46FC-9190-FCCC9E9A8D3E}"/>
    <cellStyle name="Comma 4 2 2 2 6 2 3 2" xfId="50697" xr:uid="{A0B0707D-2512-48B4-8B2B-010DB3E8387F}"/>
    <cellStyle name="Comma 4 2 2 2 6 2 3 3" xfId="32443" xr:uid="{48C4E565-9B37-48D2-8A53-E6C714DCBBC7}"/>
    <cellStyle name="Comma 4 2 2 2 6 2 4" xfId="10539" xr:uid="{6E877D91-D4E7-4617-B187-EE0E75703EC2}"/>
    <cellStyle name="Comma 4 2 2 2 6 2 4 2" xfId="47047" xr:uid="{518D03A6-A9C9-4840-8CDE-46A4C4115836}"/>
    <cellStyle name="Comma 4 2 2 2 6 2 4 3" xfId="28793" xr:uid="{5E3D23A2-9841-435D-96CA-69103091DB52}"/>
    <cellStyle name="Comma 4 2 2 2 6 2 5" xfId="6889" xr:uid="{6EA2469A-33EB-4C74-BEEC-F34D0DAB80D2}"/>
    <cellStyle name="Comma 4 2 2 2 6 2 5 2" xfId="43397" xr:uid="{8D1285CB-6795-48CC-8761-D22CD68D76AE}"/>
    <cellStyle name="Comma 4 2 2 2 6 2 5 3" xfId="25143" xr:uid="{3330CF6F-D3FA-4407-8733-C1F8B2EE223B}"/>
    <cellStyle name="Comma 4 2 2 2 6 2 6" xfId="39747" xr:uid="{E936A0D3-EC12-4BD2-B606-93CBC2DAAE8B}"/>
    <cellStyle name="Comma 4 2 2 2 6 2 7" xfId="21493" xr:uid="{EB76C5B4-FA76-4CDC-A10B-8407A7C72843}"/>
    <cellStyle name="Comma 4 2 2 2 6 3" xfId="2509" xr:uid="{04E6399D-7BCB-48F1-ADE9-8817DA9472C1}"/>
    <cellStyle name="Comma 4 2 2 2 6 3 2" xfId="17109" xr:uid="{2924B155-695D-457F-913B-BAB6FBA79ABC}"/>
    <cellStyle name="Comma 4 2 2 2 6 3 2 2" xfId="53617" xr:uid="{AA98D473-5285-486C-A5E7-B4A6DC9130CD}"/>
    <cellStyle name="Comma 4 2 2 2 6 3 2 3" xfId="35363" xr:uid="{CA11AFAA-7554-4747-A4D8-036859B1B4CD}"/>
    <cellStyle name="Comma 4 2 2 2 6 3 3" xfId="13459" xr:uid="{2A1319E5-0A43-4CCD-A685-3C6A840506CD}"/>
    <cellStyle name="Comma 4 2 2 2 6 3 3 2" xfId="49967" xr:uid="{CB1F244C-FF8D-4154-A206-05F0B7A8D098}"/>
    <cellStyle name="Comma 4 2 2 2 6 3 3 3" xfId="31713" xr:uid="{4962F949-8A3E-4EE6-84EC-2C12AA2E128B}"/>
    <cellStyle name="Comma 4 2 2 2 6 3 4" xfId="9809" xr:uid="{E857E30C-5173-4022-9F8C-DC9779FF9C17}"/>
    <cellStyle name="Comma 4 2 2 2 6 3 4 2" xfId="46317" xr:uid="{8B7BADBD-498E-4C84-8AAF-376D02195C45}"/>
    <cellStyle name="Comma 4 2 2 2 6 3 4 3" xfId="28063" xr:uid="{2FAB9AB2-D017-440A-BF00-1C95C5FEDBD8}"/>
    <cellStyle name="Comma 4 2 2 2 6 3 5" xfId="6159" xr:uid="{4414CCF1-502E-4EF6-A2EC-F3EA1F91F054}"/>
    <cellStyle name="Comma 4 2 2 2 6 3 5 2" xfId="42667" xr:uid="{1CEC086E-C113-452B-90A9-677F5FB7C67E}"/>
    <cellStyle name="Comma 4 2 2 2 6 3 5 3" xfId="24413" xr:uid="{FE508D78-BD15-4CB6-BB6F-C57A17353532}"/>
    <cellStyle name="Comma 4 2 2 2 6 3 6" xfId="39017" xr:uid="{C19DCBBD-A76D-40B0-87A4-CE91455721E2}"/>
    <cellStyle name="Comma 4 2 2 2 6 3 7" xfId="20763" xr:uid="{A99CF179-86CE-483B-AAC7-4D7B6A3DED07}"/>
    <cellStyle name="Comma 4 2 2 2 6 4" xfId="1779" xr:uid="{90055499-FCBF-4E51-A6C5-F9438CD6A951}"/>
    <cellStyle name="Comma 4 2 2 2 6 4 2" xfId="16379" xr:uid="{BA660439-3E2B-4579-A194-D0BBFDCB869D}"/>
    <cellStyle name="Comma 4 2 2 2 6 4 2 2" xfId="52887" xr:uid="{337B303C-71D8-4CEF-BE1C-13253D6EE68C}"/>
    <cellStyle name="Comma 4 2 2 2 6 4 2 3" xfId="34633" xr:uid="{27598EF5-3C87-44F9-8EDC-D3D7EE16B4B9}"/>
    <cellStyle name="Comma 4 2 2 2 6 4 3" xfId="12729" xr:uid="{85EA1BC9-F9D5-40A3-A423-843B5481659B}"/>
    <cellStyle name="Comma 4 2 2 2 6 4 3 2" xfId="49237" xr:uid="{7C55576E-8FEE-42D9-AC24-3D6F48D5556F}"/>
    <cellStyle name="Comma 4 2 2 2 6 4 3 3" xfId="30983" xr:uid="{47B56872-B0DA-479A-8E04-47DE3674D41F}"/>
    <cellStyle name="Comma 4 2 2 2 6 4 4" xfId="9079" xr:uid="{858D67FF-61A5-4B1C-904F-B6EC673FA528}"/>
    <cellStyle name="Comma 4 2 2 2 6 4 4 2" xfId="45587" xr:uid="{5CD32ECE-2426-45D0-9591-730B60BB0652}"/>
    <cellStyle name="Comma 4 2 2 2 6 4 4 3" xfId="27333" xr:uid="{F795D9D1-9E78-4F77-BB99-F2FE874D4E32}"/>
    <cellStyle name="Comma 4 2 2 2 6 4 5" xfId="5429" xr:uid="{63325CB4-3E7C-4343-8EF4-36E0654F84FD}"/>
    <cellStyle name="Comma 4 2 2 2 6 4 5 2" xfId="41937" xr:uid="{0E7CE3D2-C8F6-4CA3-9771-0061922E496C}"/>
    <cellStyle name="Comma 4 2 2 2 6 4 5 3" xfId="23683" xr:uid="{7AFF81E8-BEFE-4081-87AA-F951DAFFD8C7}"/>
    <cellStyle name="Comma 4 2 2 2 6 4 6" xfId="38287" xr:uid="{8C854AD9-D31F-4F49-989C-BF6F3F98ECA3}"/>
    <cellStyle name="Comma 4 2 2 2 6 4 7" xfId="20033" xr:uid="{649EA52A-4540-4018-AC6A-EB0A639D2893}"/>
    <cellStyle name="Comma 4 2 2 2 6 5" xfId="1049" xr:uid="{2CD45DC5-AB52-42F9-842C-F025F7191D01}"/>
    <cellStyle name="Comma 4 2 2 2 6 5 2" xfId="15649" xr:uid="{3EBE03D9-2E5C-4493-836D-2149D43B829D}"/>
    <cellStyle name="Comma 4 2 2 2 6 5 2 2" xfId="52157" xr:uid="{2B199591-D082-4C19-9A03-1CB13EC44DAA}"/>
    <cellStyle name="Comma 4 2 2 2 6 5 2 3" xfId="33903" xr:uid="{A8F3CB26-9C21-400C-9152-0B3FDF212A36}"/>
    <cellStyle name="Comma 4 2 2 2 6 5 3" xfId="11999" xr:uid="{D0FE8E59-8D01-4104-8826-DC45383FA0D0}"/>
    <cellStyle name="Comma 4 2 2 2 6 5 3 2" xfId="48507" xr:uid="{77E82B60-4BE6-46EB-AFC1-C1122B399867}"/>
    <cellStyle name="Comma 4 2 2 2 6 5 3 3" xfId="30253" xr:uid="{AD74890E-E6CA-4D43-93AB-8F6427E1A415}"/>
    <cellStyle name="Comma 4 2 2 2 6 5 4" xfId="8349" xr:uid="{DC24E193-8C7A-4F69-99E8-A70F41905CBE}"/>
    <cellStyle name="Comma 4 2 2 2 6 5 4 2" xfId="44857" xr:uid="{3F50B7E4-DAB8-4231-BBB2-A5473A13B76D}"/>
    <cellStyle name="Comma 4 2 2 2 6 5 4 3" xfId="26603" xr:uid="{E82369E7-B6EF-4BD0-9757-49163C6A1B54}"/>
    <cellStyle name="Comma 4 2 2 2 6 5 5" xfId="4699" xr:uid="{F73251AB-3A1E-4F54-A834-1D85C094A9AB}"/>
    <cellStyle name="Comma 4 2 2 2 6 5 5 2" xfId="41207" xr:uid="{AD7A8AAC-E5C2-4F70-80F7-24D9D24E9DDD}"/>
    <cellStyle name="Comma 4 2 2 2 6 5 5 3" xfId="22953" xr:uid="{407D1CF8-0B11-4BC2-BA98-4C67D9D39EB0}"/>
    <cellStyle name="Comma 4 2 2 2 6 5 6" xfId="37557" xr:uid="{C2E6D116-7BC8-44D5-89B3-6DCE1DDBA999}"/>
    <cellStyle name="Comma 4 2 2 2 6 5 7" xfId="19303" xr:uid="{8BE91F9A-69E1-45C9-8319-E8D36096D876}"/>
    <cellStyle name="Comma 4 2 2 2 6 6" xfId="14919" xr:uid="{61FE53B5-FFB9-4627-B172-F01605656B5C}"/>
    <cellStyle name="Comma 4 2 2 2 6 6 2" xfId="51427" xr:uid="{2F31F028-E5D9-4E90-AC77-95592403C479}"/>
    <cellStyle name="Comma 4 2 2 2 6 6 3" xfId="33173" xr:uid="{0D85C669-45FC-4FD3-BCF1-00E8B48A9968}"/>
    <cellStyle name="Comma 4 2 2 2 6 7" xfId="11269" xr:uid="{1E37CE12-D861-4A7A-95C6-FE04A32C35AC}"/>
    <cellStyle name="Comma 4 2 2 2 6 7 2" xfId="47777" xr:uid="{5E2212DC-3459-48D8-B920-A517B0940D48}"/>
    <cellStyle name="Comma 4 2 2 2 6 7 3" xfId="29523" xr:uid="{4D7B7167-25F6-428C-863B-4354D42E73E8}"/>
    <cellStyle name="Comma 4 2 2 2 6 8" xfId="7619" xr:uid="{89E95105-73A4-45DA-A8FB-361116C0AEC2}"/>
    <cellStyle name="Comma 4 2 2 2 6 8 2" xfId="44127" xr:uid="{5F1BD4D9-30B7-4661-9EC4-BACC506578C5}"/>
    <cellStyle name="Comma 4 2 2 2 6 8 3" xfId="25873" xr:uid="{DB3DB0E8-D896-4DBD-BEB4-8404AF6110AA}"/>
    <cellStyle name="Comma 4 2 2 2 6 9" xfId="3969" xr:uid="{30E111BE-7BBB-4150-A1CA-25641B3E3842}"/>
    <cellStyle name="Comma 4 2 2 2 6 9 2" xfId="40477" xr:uid="{0D01A47E-7216-4EE6-9377-AFC0047A8752}"/>
    <cellStyle name="Comma 4 2 2 2 6 9 3" xfId="22223" xr:uid="{8576278D-4B5F-4DC7-A2E9-1F0930343314}"/>
    <cellStyle name="Comma 4 2 2 2 7" xfId="215" xr:uid="{9D922C19-E3B6-4EA2-9299-56D8BB32B2F9}"/>
    <cellStyle name="Comma 4 2 2 2 7 10" xfId="36723" xr:uid="{5E1886DA-53EF-4B3F-9B97-985C7BFD794E}"/>
    <cellStyle name="Comma 4 2 2 2 7 11" xfId="18469" xr:uid="{5A2BF207-81D3-4DAF-B9FE-712352733342}"/>
    <cellStyle name="Comma 4 2 2 2 7 2" xfId="3135" xr:uid="{9448C29B-9991-4FC2-809A-96E1ADC0FCCB}"/>
    <cellStyle name="Comma 4 2 2 2 7 2 2" xfId="17735" xr:uid="{822FE576-10B2-490F-B564-4A81036AD42A}"/>
    <cellStyle name="Comma 4 2 2 2 7 2 2 2" xfId="54243" xr:uid="{598AFEBA-8A19-4272-8EB9-DB1E9E929977}"/>
    <cellStyle name="Comma 4 2 2 2 7 2 2 3" xfId="35989" xr:uid="{BC109B5E-1522-4B06-8E41-C1AF6342F80A}"/>
    <cellStyle name="Comma 4 2 2 2 7 2 3" xfId="14085" xr:uid="{D489E908-377A-4FBC-B345-BC2A68D70DC4}"/>
    <cellStyle name="Comma 4 2 2 2 7 2 3 2" xfId="50593" xr:uid="{AB7233D2-2338-4101-8FF6-FEA6011BF340}"/>
    <cellStyle name="Comma 4 2 2 2 7 2 3 3" xfId="32339" xr:uid="{CE7F8284-8245-4F41-82AF-E2BD10E2343A}"/>
    <cellStyle name="Comma 4 2 2 2 7 2 4" xfId="10435" xr:uid="{EE02E965-217A-4C10-9AB7-F7777181AE34}"/>
    <cellStyle name="Comma 4 2 2 2 7 2 4 2" xfId="46943" xr:uid="{E2CB8844-37E1-4C62-8633-89B7A3ABFE79}"/>
    <cellStyle name="Comma 4 2 2 2 7 2 4 3" xfId="28689" xr:uid="{86D90935-3F4E-4461-8BD0-D712B81581D4}"/>
    <cellStyle name="Comma 4 2 2 2 7 2 5" xfId="6785" xr:uid="{9D6CADDD-4FD2-4456-930A-9F7472525972}"/>
    <cellStyle name="Comma 4 2 2 2 7 2 5 2" xfId="43293" xr:uid="{8E105ABC-DBC4-427B-A977-EE6F601A407C}"/>
    <cellStyle name="Comma 4 2 2 2 7 2 5 3" xfId="25039" xr:uid="{81E0471D-2488-41AA-8D1F-8062E28FCF9B}"/>
    <cellStyle name="Comma 4 2 2 2 7 2 6" xfId="39643" xr:uid="{4B436AA4-6370-43F2-B102-14AB26DEA37D}"/>
    <cellStyle name="Comma 4 2 2 2 7 2 7" xfId="21389" xr:uid="{1E4C43B1-8A12-49C7-854C-3D7392643083}"/>
    <cellStyle name="Comma 4 2 2 2 7 3" xfId="2405" xr:uid="{6172CADB-B3DB-46C0-AE1D-08E7AAB1D4CB}"/>
    <cellStyle name="Comma 4 2 2 2 7 3 2" xfId="17005" xr:uid="{7131CCE3-B246-48BF-BC14-8EE2FF8E099F}"/>
    <cellStyle name="Comma 4 2 2 2 7 3 2 2" xfId="53513" xr:uid="{6EC115E6-6DCE-4B94-85C2-FE0C0D33386E}"/>
    <cellStyle name="Comma 4 2 2 2 7 3 2 3" xfId="35259" xr:uid="{75EB4CBD-AD10-45E4-BC54-756DBD697565}"/>
    <cellStyle name="Comma 4 2 2 2 7 3 3" xfId="13355" xr:uid="{B8ADA325-0890-42EE-B542-2E81B1732DA9}"/>
    <cellStyle name="Comma 4 2 2 2 7 3 3 2" xfId="49863" xr:uid="{8F234090-E4C2-4172-BD7E-76C031E51DDB}"/>
    <cellStyle name="Comma 4 2 2 2 7 3 3 3" xfId="31609" xr:uid="{8F9543C9-565F-4155-BA51-A7967066A76F}"/>
    <cellStyle name="Comma 4 2 2 2 7 3 4" xfId="9705" xr:uid="{47B37572-5C4D-4547-8113-E7CA0FC95642}"/>
    <cellStyle name="Comma 4 2 2 2 7 3 4 2" xfId="46213" xr:uid="{4880423F-E282-4F05-BC25-6C74B7B5C1E7}"/>
    <cellStyle name="Comma 4 2 2 2 7 3 4 3" xfId="27959" xr:uid="{C0C45B3D-A6EF-45BF-AE93-C216D5F9FDE8}"/>
    <cellStyle name="Comma 4 2 2 2 7 3 5" xfId="6055" xr:uid="{9F977DAB-9230-412C-89CD-B76DD02330EE}"/>
    <cellStyle name="Comma 4 2 2 2 7 3 5 2" xfId="42563" xr:uid="{E6813FCB-5B3B-4E73-A3B2-FB6AFFB69522}"/>
    <cellStyle name="Comma 4 2 2 2 7 3 5 3" xfId="24309" xr:uid="{777699F6-602B-4207-A368-0DBEA6C2F2FE}"/>
    <cellStyle name="Comma 4 2 2 2 7 3 6" xfId="38913" xr:uid="{96FC823A-B0CD-48C4-BF5D-009E5CE26E38}"/>
    <cellStyle name="Comma 4 2 2 2 7 3 7" xfId="20659" xr:uid="{365D91DF-379D-4161-82CD-48850DDAD8E3}"/>
    <cellStyle name="Comma 4 2 2 2 7 4" xfId="1675" xr:uid="{BD897049-0C93-432F-87C7-361AD9BFB28C}"/>
    <cellStyle name="Comma 4 2 2 2 7 4 2" xfId="16275" xr:uid="{85FFEC3B-2316-4C15-9A8B-2F6CD9FEEF92}"/>
    <cellStyle name="Comma 4 2 2 2 7 4 2 2" xfId="52783" xr:uid="{EBADD995-D25C-4419-A21F-12CB32316747}"/>
    <cellStyle name="Comma 4 2 2 2 7 4 2 3" xfId="34529" xr:uid="{199EF513-C8A2-4A7B-B172-ECFBC06AF672}"/>
    <cellStyle name="Comma 4 2 2 2 7 4 3" xfId="12625" xr:uid="{976DA7EC-1EBA-4533-BDC4-B54302718042}"/>
    <cellStyle name="Comma 4 2 2 2 7 4 3 2" xfId="49133" xr:uid="{3DC3F829-1D75-4748-B6E7-004F0DC2CCAA}"/>
    <cellStyle name="Comma 4 2 2 2 7 4 3 3" xfId="30879" xr:uid="{92F94582-1112-4BC3-A8EF-A3F473E47D9C}"/>
    <cellStyle name="Comma 4 2 2 2 7 4 4" xfId="8975" xr:uid="{AA7B341D-282F-4377-AB4E-2B77492566C7}"/>
    <cellStyle name="Comma 4 2 2 2 7 4 4 2" xfId="45483" xr:uid="{F0682286-5DBD-4DE1-AF57-B9088523483C}"/>
    <cellStyle name="Comma 4 2 2 2 7 4 4 3" xfId="27229" xr:uid="{C5B4775E-F2B3-4C3F-8C56-8B18C354A562}"/>
    <cellStyle name="Comma 4 2 2 2 7 4 5" xfId="5325" xr:uid="{D07298D6-D0A1-4C41-AF35-D926BC3B0829}"/>
    <cellStyle name="Comma 4 2 2 2 7 4 5 2" xfId="41833" xr:uid="{E6483B83-F10B-4245-AAE8-135BE48B3CD6}"/>
    <cellStyle name="Comma 4 2 2 2 7 4 5 3" xfId="23579" xr:uid="{856DBECE-5244-40B1-B471-881CA838A41B}"/>
    <cellStyle name="Comma 4 2 2 2 7 4 6" xfId="38183" xr:uid="{3E72F3CF-3AD7-4583-B291-1E10015E6B84}"/>
    <cellStyle name="Comma 4 2 2 2 7 4 7" xfId="19929" xr:uid="{80E47CC3-A056-4AB9-941E-9348231754B7}"/>
    <cellStyle name="Comma 4 2 2 2 7 5" xfId="945" xr:uid="{07AB8604-AAB5-4411-B174-552A8FC658B7}"/>
    <cellStyle name="Comma 4 2 2 2 7 5 2" xfId="15545" xr:uid="{70194D99-DF48-4C92-B2F5-9B89915564FF}"/>
    <cellStyle name="Comma 4 2 2 2 7 5 2 2" xfId="52053" xr:uid="{3650EBE6-7582-4937-B744-DA580A778D79}"/>
    <cellStyle name="Comma 4 2 2 2 7 5 2 3" xfId="33799" xr:uid="{53495278-79E5-428B-8652-57E26E3FD817}"/>
    <cellStyle name="Comma 4 2 2 2 7 5 3" xfId="11895" xr:uid="{AC391671-5595-4FAC-B618-BE4C68867CB7}"/>
    <cellStyle name="Comma 4 2 2 2 7 5 3 2" xfId="48403" xr:uid="{6BE12814-12B8-4C39-98C9-93E11CF1ADC6}"/>
    <cellStyle name="Comma 4 2 2 2 7 5 3 3" xfId="30149" xr:uid="{7D5080B5-CFB4-4A0C-AA7D-1793ADC22FF4}"/>
    <cellStyle name="Comma 4 2 2 2 7 5 4" xfId="8245" xr:uid="{A826C83E-3BAE-41A8-ADDB-554D1BCC1CB0}"/>
    <cellStyle name="Comma 4 2 2 2 7 5 4 2" xfId="44753" xr:uid="{4FB2F103-8D26-4FEA-8D76-DC6E1A5845F8}"/>
    <cellStyle name="Comma 4 2 2 2 7 5 4 3" xfId="26499" xr:uid="{EA3EAAAA-6FBD-4EBF-A491-37D75B6C73C6}"/>
    <cellStyle name="Comma 4 2 2 2 7 5 5" xfId="4595" xr:uid="{1DF5E926-8A7B-4499-A8D6-CAB3820EF197}"/>
    <cellStyle name="Comma 4 2 2 2 7 5 5 2" xfId="41103" xr:uid="{22747B9D-1149-4E7E-AF74-AE7D8F5A36C1}"/>
    <cellStyle name="Comma 4 2 2 2 7 5 5 3" xfId="22849" xr:uid="{DD1E468E-292B-4476-8FD5-3169BFA5E772}"/>
    <cellStyle name="Comma 4 2 2 2 7 5 6" xfId="37453" xr:uid="{FBAE642E-F23E-480C-A244-6CC97CCC0F56}"/>
    <cellStyle name="Comma 4 2 2 2 7 5 7" xfId="19199" xr:uid="{F702CCAD-DFBC-43B1-8AAC-72582DE017AB}"/>
    <cellStyle name="Comma 4 2 2 2 7 6" xfId="14815" xr:uid="{854A5F80-6057-4271-B861-B9C3F59BD45C}"/>
    <cellStyle name="Comma 4 2 2 2 7 6 2" xfId="51323" xr:uid="{58107767-36E5-4252-869B-A929E83F82E1}"/>
    <cellStyle name="Comma 4 2 2 2 7 6 3" xfId="33069" xr:uid="{408F25CE-BFDC-4974-A62F-D04E90383109}"/>
    <cellStyle name="Comma 4 2 2 2 7 7" xfId="11165" xr:uid="{EA2372B7-1BDD-41AE-9DE2-E2D2276A1C3C}"/>
    <cellStyle name="Comma 4 2 2 2 7 7 2" xfId="47673" xr:uid="{9500D441-9A0B-4AC9-A1A8-0FBE4D0748AF}"/>
    <cellStyle name="Comma 4 2 2 2 7 7 3" xfId="29419" xr:uid="{D13CE3E9-1CC6-47DC-9A76-3B3E6E8A44E4}"/>
    <cellStyle name="Comma 4 2 2 2 7 8" xfId="7515" xr:uid="{F2BC1781-6B7A-4B48-BA6D-16DF3B938E9B}"/>
    <cellStyle name="Comma 4 2 2 2 7 8 2" xfId="44023" xr:uid="{63577413-A8FF-46E1-B3B1-230EBE430B96}"/>
    <cellStyle name="Comma 4 2 2 2 7 8 3" xfId="25769" xr:uid="{6BC025FA-179C-47E2-BDA5-6EBA4DF7BFC3}"/>
    <cellStyle name="Comma 4 2 2 2 7 9" xfId="3865" xr:uid="{5DDF53C6-A90F-4EBE-A51B-844BFA8A518C}"/>
    <cellStyle name="Comma 4 2 2 2 7 9 2" xfId="40373" xr:uid="{8C5AC8A4-0818-4D40-BAEF-BEDD05C2C1EE}"/>
    <cellStyle name="Comma 4 2 2 2 7 9 3" xfId="22119" xr:uid="{171A7939-AC00-4755-847C-13EF11DF0F7C}"/>
    <cellStyle name="Comma 4 2 2 2 8" xfId="3031" xr:uid="{D6BD74E5-5F54-4E91-8E93-2E9FABEFDDD8}"/>
    <cellStyle name="Comma 4 2 2 2 8 2" xfId="17631" xr:uid="{E1AD5237-4BFC-4811-A660-B784A66215C1}"/>
    <cellStyle name="Comma 4 2 2 2 8 2 2" xfId="54139" xr:uid="{3C480E0A-7C20-4C8D-8CE1-620DB4A61510}"/>
    <cellStyle name="Comma 4 2 2 2 8 2 3" xfId="35885" xr:uid="{1C425F7E-5242-42AA-98B4-00ECEE2E6091}"/>
    <cellStyle name="Comma 4 2 2 2 8 3" xfId="13981" xr:uid="{65C6E948-3E30-4385-ACCE-EB7F8580CAE4}"/>
    <cellStyle name="Comma 4 2 2 2 8 3 2" xfId="50489" xr:uid="{76182876-A76F-4281-8380-B41D89727542}"/>
    <cellStyle name="Comma 4 2 2 2 8 3 3" xfId="32235" xr:uid="{DA0CEBEF-074A-456C-A05B-9D4CC311BBED}"/>
    <cellStyle name="Comma 4 2 2 2 8 4" xfId="10331" xr:uid="{C7382BAB-3D6F-43D5-8CE3-E32EAC2D89C6}"/>
    <cellStyle name="Comma 4 2 2 2 8 4 2" xfId="46839" xr:uid="{328CD22F-4944-4B8D-97E8-789A9EE9F505}"/>
    <cellStyle name="Comma 4 2 2 2 8 4 3" xfId="28585" xr:uid="{41362F18-5320-408E-8CFA-DC86F1264FD4}"/>
    <cellStyle name="Comma 4 2 2 2 8 5" xfId="6681" xr:uid="{5B88657A-2194-4858-9A11-A8DA77436C72}"/>
    <cellStyle name="Comma 4 2 2 2 8 5 2" xfId="43189" xr:uid="{F1CFF357-998B-4325-8EA3-5EC115248765}"/>
    <cellStyle name="Comma 4 2 2 2 8 5 3" xfId="24935" xr:uid="{C9E31FCD-661C-4B9E-B6A5-4002C7AC158B}"/>
    <cellStyle name="Comma 4 2 2 2 8 6" xfId="39539" xr:uid="{4DBCCBA1-766A-425B-8437-716721399AFD}"/>
    <cellStyle name="Comma 4 2 2 2 8 7" xfId="21285" xr:uid="{0D0F985F-465F-49D0-A41B-EEE086F3E56A}"/>
    <cellStyle name="Comma 4 2 2 2 9" xfId="2301" xr:uid="{375DBB69-5E64-4F5B-BDA9-4C1985FB9531}"/>
    <cellStyle name="Comma 4 2 2 2 9 2" xfId="16901" xr:uid="{C0CD9FE0-F911-4932-BFCA-37965F9DD81A}"/>
    <cellStyle name="Comma 4 2 2 2 9 2 2" xfId="53409" xr:uid="{2D016E10-5993-419B-83AB-93F43E57BEDF}"/>
    <cellStyle name="Comma 4 2 2 2 9 2 3" xfId="35155" xr:uid="{B3656301-B76C-443A-8734-DA699E640BC7}"/>
    <cellStyle name="Comma 4 2 2 2 9 3" xfId="13251" xr:uid="{BFD7926B-535D-4610-927A-DDC69581F9A3}"/>
    <cellStyle name="Comma 4 2 2 2 9 3 2" xfId="49759" xr:uid="{10B95ACB-E8CB-4EA2-91E9-4F358C796E76}"/>
    <cellStyle name="Comma 4 2 2 2 9 3 3" xfId="31505" xr:uid="{FDE6E3BB-1B26-4A68-A828-3BF1A7B93172}"/>
    <cellStyle name="Comma 4 2 2 2 9 4" xfId="9601" xr:uid="{DCCBE580-11DB-47BC-A535-6168E8D81E42}"/>
    <cellStyle name="Comma 4 2 2 2 9 4 2" xfId="46109" xr:uid="{9224A4E3-3D2F-48D8-A330-D4B8A97C1B42}"/>
    <cellStyle name="Comma 4 2 2 2 9 4 3" xfId="27855" xr:uid="{91065ACA-2FE8-49DB-9981-3047E6F2BDFC}"/>
    <cellStyle name="Comma 4 2 2 2 9 5" xfId="5951" xr:uid="{082CDB1B-4C3F-40CD-A9C4-B3323E00E026}"/>
    <cellStyle name="Comma 4 2 2 2 9 5 2" xfId="42459" xr:uid="{149FC6A2-B453-4B2B-882D-0CB1E0B58ED2}"/>
    <cellStyle name="Comma 4 2 2 2 9 5 3" xfId="24205" xr:uid="{65F9B2D8-7B3D-4C10-879B-3A2A6BD27BF8}"/>
    <cellStyle name="Comma 4 2 2 2 9 6" xfId="38809" xr:uid="{9FA4D8A4-6B0D-450F-A975-8E51EF4216F6}"/>
    <cellStyle name="Comma 4 2 2 2 9 7" xfId="20555" xr:uid="{2BD83F64-66BB-42C6-A275-656EF68142C2}"/>
    <cellStyle name="Comma 4 2 2 3" xfId="76" xr:uid="{F8F82B53-7AF2-4CE8-883F-ED7AABE26A6A}"/>
    <cellStyle name="Comma 4 2 2 3 10" xfId="1539" xr:uid="{10428B99-23EC-428A-A786-2C651B2816FE}"/>
    <cellStyle name="Comma 4 2 2 3 10 2" xfId="16139" xr:uid="{ECA6D0DC-E7F1-40F8-B0EE-ADCF11CAD46D}"/>
    <cellStyle name="Comma 4 2 2 3 10 2 2" xfId="52647" xr:uid="{A1E6A545-C361-4C95-9340-439A5C12AF0B}"/>
    <cellStyle name="Comma 4 2 2 3 10 2 3" xfId="34393" xr:uid="{4544F99D-32DC-4F1B-ACB5-AF65D8406194}"/>
    <cellStyle name="Comma 4 2 2 3 10 3" xfId="12489" xr:uid="{131BC17A-5419-4337-A8C6-995E933226AB}"/>
    <cellStyle name="Comma 4 2 2 3 10 3 2" xfId="48997" xr:uid="{1E467A71-E879-42EB-A00E-BE6FDF12B1A4}"/>
    <cellStyle name="Comma 4 2 2 3 10 3 3" xfId="30743" xr:uid="{C302A7D5-0C50-49E0-A9A8-D06CA4B4CF53}"/>
    <cellStyle name="Comma 4 2 2 3 10 4" xfId="8839" xr:uid="{97328B58-6017-4A44-AE35-13B04F42F208}"/>
    <cellStyle name="Comma 4 2 2 3 10 4 2" xfId="45347" xr:uid="{8D136C60-8A48-4CD6-86A8-3DFAA0A043F6}"/>
    <cellStyle name="Comma 4 2 2 3 10 4 3" xfId="27093" xr:uid="{41117DDC-BD62-40EA-BABE-C407C5E3F453}"/>
    <cellStyle name="Comma 4 2 2 3 10 5" xfId="5189" xr:uid="{EEB0590A-7912-4042-8206-5E371FCC8E95}"/>
    <cellStyle name="Comma 4 2 2 3 10 5 2" xfId="41697" xr:uid="{D6386864-4052-4123-9298-E71901ACE944}"/>
    <cellStyle name="Comma 4 2 2 3 10 5 3" xfId="23443" xr:uid="{DAB82723-8999-48FF-9E86-B72A25477E8B}"/>
    <cellStyle name="Comma 4 2 2 3 10 6" xfId="38047" xr:uid="{1EC25449-A143-4B3F-97B5-9C155F4E75BA}"/>
    <cellStyle name="Comma 4 2 2 3 10 7" xfId="19793" xr:uid="{C537F369-A52D-458B-B392-D588EEC31B6C}"/>
    <cellStyle name="Comma 4 2 2 3 11" xfId="809" xr:uid="{0BBC5364-BCBA-4441-B979-E610091BC5FD}"/>
    <cellStyle name="Comma 4 2 2 3 11 2" xfId="15409" xr:uid="{3075D981-D8D7-4AEF-897E-73B5302E7BEA}"/>
    <cellStyle name="Comma 4 2 2 3 11 2 2" xfId="51917" xr:uid="{AFE85D2B-3E30-429B-990A-B7060C425C1F}"/>
    <cellStyle name="Comma 4 2 2 3 11 2 3" xfId="33663" xr:uid="{85DEDC76-6827-475E-91A5-4933C8DDAEED}"/>
    <cellStyle name="Comma 4 2 2 3 11 3" xfId="11759" xr:uid="{677B1949-D84A-4475-93BE-519344F8A07C}"/>
    <cellStyle name="Comma 4 2 2 3 11 3 2" xfId="48267" xr:uid="{B540C24E-CCAA-4DB3-81FB-41597FBBE1E8}"/>
    <cellStyle name="Comma 4 2 2 3 11 3 3" xfId="30013" xr:uid="{C7BAC309-53EE-4EC3-B73F-8ECCC904DA01}"/>
    <cellStyle name="Comma 4 2 2 3 11 4" xfId="8109" xr:uid="{DB9049B6-F890-45D8-8C89-84DA29A2C7EE}"/>
    <cellStyle name="Comma 4 2 2 3 11 4 2" xfId="44617" xr:uid="{1AA77021-CF0F-41CF-BB20-0FCDD72CDDA4}"/>
    <cellStyle name="Comma 4 2 2 3 11 4 3" xfId="26363" xr:uid="{1D3EBAB2-2689-4C88-8839-4369F0A1725C}"/>
    <cellStyle name="Comma 4 2 2 3 11 5" xfId="4459" xr:uid="{BEB10616-3E61-4CF8-812D-7F5B332FB58F}"/>
    <cellStyle name="Comma 4 2 2 3 11 5 2" xfId="40967" xr:uid="{21A4CE2F-41F9-474F-8681-BB186FD82E24}"/>
    <cellStyle name="Comma 4 2 2 3 11 5 3" xfId="22713" xr:uid="{0CF602A9-68A4-40DC-9281-4555CCDE1F0B}"/>
    <cellStyle name="Comma 4 2 2 3 11 6" xfId="37317" xr:uid="{43A66997-BF4F-4271-AFC8-829C15976F45}"/>
    <cellStyle name="Comma 4 2 2 3 11 7" xfId="19063" xr:uid="{EF1C5CF6-C3E0-4B11-B31E-964A930F1B5C}"/>
    <cellStyle name="Comma 4 2 2 3 12" xfId="14679" xr:uid="{951BB7F3-5863-4925-B061-0AE22C5507DB}"/>
    <cellStyle name="Comma 4 2 2 3 12 2" xfId="51187" xr:uid="{FABCE463-7DB6-4F58-A19D-A6C9B8C078B0}"/>
    <cellStyle name="Comma 4 2 2 3 12 3" xfId="32933" xr:uid="{F1E84F3B-4F87-4ADB-98C4-29E07952130F}"/>
    <cellStyle name="Comma 4 2 2 3 13" xfId="11029" xr:uid="{4303DB62-6626-453A-BF87-5727A8EDEDB5}"/>
    <cellStyle name="Comma 4 2 2 3 13 2" xfId="47537" xr:uid="{9AC2FE84-5F97-4B14-8C3A-727C1EDFD79F}"/>
    <cellStyle name="Comma 4 2 2 3 13 3" xfId="29283" xr:uid="{681332AD-E578-45ED-A92E-4F1822D2E4AD}"/>
    <cellStyle name="Comma 4 2 2 3 14" xfId="7379" xr:uid="{5ADD44A9-5B8B-4AE2-93B8-7A6CEA526918}"/>
    <cellStyle name="Comma 4 2 2 3 14 2" xfId="43887" xr:uid="{69C76ADE-61BB-45A4-B122-9C86CD55D9E2}"/>
    <cellStyle name="Comma 4 2 2 3 14 3" xfId="25633" xr:uid="{7977F50A-3E5A-4D37-9264-8D11C21B771A}"/>
    <cellStyle name="Comma 4 2 2 3 15" xfId="3729" xr:uid="{24052892-EA4E-4BBD-A7B8-22BEC79DCAC2}"/>
    <cellStyle name="Comma 4 2 2 3 15 2" xfId="40237" xr:uid="{9C1B6A1C-1712-4C7F-BB1D-672C9973ABC8}"/>
    <cellStyle name="Comma 4 2 2 3 15 3" xfId="21983" xr:uid="{DD59511B-3AE2-4137-934D-6035EC9E21AC}"/>
    <cellStyle name="Comma 4 2 2 3 16" xfId="36587" xr:uid="{0E6554F0-F9C5-4D7F-9421-E12B080A1646}"/>
    <cellStyle name="Comma 4 2 2 3 17" xfId="18333" xr:uid="{8BA6B08C-E7BA-4173-8F6A-E3BC87C800CA}"/>
    <cellStyle name="Comma 4 2 2 3 2" xfId="703" xr:uid="{E59B3165-D679-48F5-9E1A-4CE89E5D5FF8}"/>
    <cellStyle name="Comma 4 2 2 3 2 10" xfId="37211" xr:uid="{894AFE2B-F4DE-496D-89C1-EED7CDAAB363}"/>
    <cellStyle name="Comma 4 2 2 3 2 11" xfId="18957" xr:uid="{E93D57E4-C18A-4ABB-9FA1-96E6C5C09DE5}"/>
    <cellStyle name="Comma 4 2 2 3 2 2" xfId="3623" xr:uid="{7718E9D3-B7EB-4AC8-B356-0D84F56D0759}"/>
    <cellStyle name="Comma 4 2 2 3 2 2 2" xfId="18223" xr:uid="{91B80C7C-0203-4A71-86F2-FD2D861E6E06}"/>
    <cellStyle name="Comma 4 2 2 3 2 2 2 2" xfId="54731" xr:uid="{F63B14DC-B1D8-4B7E-851F-5D7A1A6306C2}"/>
    <cellStyle name="Comma 4 2 2 3 2 2 2 3" xfId="36477" xr:uid="{D666C508-BB1F-4865-B268-64306442E61E}"/>
    <cellStyle name="Comma 4 2 2 3 2 2 3" xfId="14573" xr:uid="{87B87A76-B0B9-4454-B9EE-5E72D325A1D0}"/>
    <cellStyle name="Comma 4 2 2 3 2 2 3 2" xfId="51081" xr:uid="{289C1AFC-7177-4F37-8B35-C080FAD5F3E1}"/>
    <cellStyle name="Comma 4 2 2 3 2 2 3 3" xfId="32827" xr:uid="{A8EEF1C7-A28A-4CF5-8250-C673F373EABF}"/>
    <cellStyle name="Comma 4 2 2 3 2 2 4" xfId="10923" xr:uid="{C5808CF0-3536-42C1-B5F7-342E7D77327F}"/>
    <cellStyle name="Comma 4 2 2 3 2 2 4 2" xfId="47431" xr:uid="{B05E416A-423C-483C-92F6-C572C24687FD}"/>
    <cellStyle name="Comma 4 2 2 3 2 2 4 3" xfId="29177" xr:uid="{A255E25B-8EA0-4DB4-B135-804D934E9B4D}"/>
    <cellStyle name="Comma 4 2 2 3 2 2 5" xfId="7273" xr:uid="{E5E7C0CD-508D-4982-B42F-D9A3A6741E6E}"/>
    <cellStyle name="Comma 4 2 2 3 2 2 5 2" xfId="43781" xr:uid="{5E205339-B35C-48AD-BB34-BDE0283C0FAD}"/>
    <cellStyle name="Comma 4 2 2 3 2 2 5 3" xfId="25527" xr:uid="{5792C767-E491-41B4-BF5B-C97F9FA5C102}"/>
    <cellStyle name="Comma 4 2 2 3 2 2 6" xfId="40131" xr:uid="{57684CB8-64E8-4E4E-B168-1E9541E4AD02}"/>
    <cellStyle name="Comma 4 2 2 3 2 2 7" xfId="21877" xr:uid="{C67C56DE-6BA5-42CA-8C1D-323F984EF1F2}"/>
    <cellStyle name="Comma 4 2 2 3 2 3" xfId="2893" xr:uid="{9C1080E1-13C2-4606-AE3F-864A497B8860}"/>
    <cellStyle name="Comma 4 2 2 3 2 3 2" xfId="17493" xr:uid="{EC115C78-095C-4140-9B18-E9626B134E56}"/>
    <cellStyle name="Comma 4 2 2 3 2 3 2 2" xfId="54001" xr:uid="{D3865203-A2F7-4361-BE9F-E4878FFE3AA4}"/>
    <cellStyle name="Comma 4 2 2 3 2 3 2 3" xfId="35747" xr:uid="{97DDAD87-A330-446D-96F0-624DA6D0561D}"/>
    <cellStyle name="Comma 4 2 2 3 2 3 3" xfId="13843" xr:uid="{FB65CE95-D8EA-45B4-9CD7-B9F4C3FE5C87}"/>
    <cellStyle name="Comma 4 2 2 3 2 3 3 2" xfId="50351" xr:uid="{5D2D433D-AD79-4DEC-A3D1-EFF46C97D1B1}"/>
    <cellStyle name="Comma 4 2 2 3 2 3 3 3" xfId="32097" xr:uid="{702852AA-37F8-4711-8C63-73A228A2942A}"/>
    <cellStyle name="Comma 4 2 2 3 2 3 4" xfId="10193" xr:uid="{B64DD6BB-EC16-42FA-8EA7-ADD6C04F9F32}"/>
    <cellStyle name="Comma 4 2 2 3 2 3 4 2" xfId="46701" xr:uid="{53E70E0B-9AC0-43F9-AE87-849C3FD3B002}"/>
    <cellStyle name="Comma 4 2 2 3 2 3 4 3" xfId="28447" xr:uid="{72384E84-EBB9-4F51-8088-C63F3F10B928}"/>
    <cellStyle name="Comma 4 2 2 3 2 3 5" xfId="6543" xr:uid="{0B2A9169-7B07-4704-A546-71350EFC0BCC}"/>
    <cellStyle name="Comma 4 2 2 3 2 3 5 2" xfId="43051" xr:uid="{90D3D3FA-A9BD-4395-A9BE-937680C7A460}"/>
    <cellStyle name="Comma 4 2 2 3 2 3 5 3" xfId="24797" xr:uid="{6AC4B16E-B948-438B-BE71-9B7525A62CB5}"/>
    <cellStyle name="Comma 4 2 2 3 2 3 6" xfId="39401" xr:uid="{312E6A33-38FB-4269-938A-B7DABAD0E58F}"/>
    <cellStyle name="Comma 4 2 2 3 2 3 7" xfId="21147" xr:uid="{9474C77D-127F-4752-8DE3-3DCD366B04FA}"/>
    <cellStyle name="Comma 4 2 2 3 2 4" xfId="2163" xr:uid="{02CC4DE8-43A3-45C7-BD16-D4CA649286E3}"/>
    <cellStyle name="Comma 4 2 2 3 2 4 2" xfId="16763" xr:uid="{9E850855-D233-4423-A8A5-CF6692D63C95}"/>
    <cellStyle name="Comma 4 2 2 3 2 4 2 2" xfId="53271" xr:uid="{70BA8050-05B9-4292-B18A-6309485255F4}"/>
    <cellStyle name="Comma 4 2 2 3 2 4 2 3" xfId="35017" xr:uid="{02FBA499-66DE-4A8D-A243-94105923DC03}"/>
    <cellStyle name="Comma 4 2 2 3 2 4 3" xfId="13113" xr:uid="{69951883-5E2C-495C-AF06-7E61B71CB208}"/>
    <cellStyle name="Comma 4 2 2 3 2 4 3 2" xfId="49621" xr:uid="{1CB4D1C7-D076-4461-9EC5-2BAF5A8BEE57}"/>
    <cellStyle name="Comma 4 2 2 3 2 4 3 3" xfId="31367" xr:uid="{DAB36F90-4210-45E9-A42D-267DCD35BD56}"/>
    <cellStyle name="Comma 4 2 2 3 2 4 4" xfId="9463" xr:uid="{F49BB51E-A880-450D-848C-CE3CC0A5B528}"/>
    <cellStyle name="Comma 4 2 2 3 2 4 4 2" xfId="45971" xr:uid="{6077A700-1957-4231-A937-A72DB6A76BBB}"/>
    <cellStyle name="Comma 4 2 2 3 2 4 4 3" xfId="27717" xr:uid="{4D5D9912-2DE0-48C9-9D64-E681638CB699}"/>
    <cellStyle name="Comma 4 2 2 3 2 4 5" xfId="5813" xr:uid="{040AC0D7-91C5-41C2-98DA-4DA10C9CD80F}"/>
    <cellStyle name="Comma 4 2 2 3 2 4 5 2" xfId="42321" xr:uid="{DFE9B2C3-8AE1-4B21-AE14-99E80CC784F9}"/>
    <cellStyle name="Comma 4 2 2 3 2 4 5 3" xfId="24067" xr:uid="{A4459660-26DA-4A2B-8AAE-C2324D7CFF73}"/>
    <cellStyle name="Comma 4 2 2 3 2 4 6" xfId="38671" xr:uid="{719A4BAA-1512-4F23-A1FF-8208D45800B4}"/>
    <cellStyle name="Comma 4 2 2 3 2 4 7" xfId="20417" xr:uid="{C4A3D95F-0B8A-4E52-A006-28FCE349DE71}"/>
    <cellStyle name="Comma 4 2 2 3 2 5" xfId="1433" xr:uid="{BBFE617C-5E46-4316-94F8-80A48EE5C97D}"/>
    <cellStyle name="Comma 4 2 2 3 2 5 2" xfId="16033" xr:uid="{E4859666-2FB3-4A84-9797-92CCB7E4A6EC}"/>
    <cellStyle name="Comma 4 2 2 3 2 5 2 2" xfId="52541" xr:uid="{B6F0D196-A8DF-4BB3-AEE0-A9A452C4809A}"/>
    <cellStyle name="Comma 4 2 2 3 2 5 2 3" xfId="34287" xr:uid="{0F4ABA72-84A4-4026-A8A4-1DDA03043E21}"/>
    <cellStyle name="Comma 4 2 2 3 2 5 3" xfId="12383" xr:uid="{E79A28A7-5198-4802-86FE-4AC1969318E6}"/>
    <cellStyle name="Comma 4 2 2 3 2 5 3 2" xfId="48891" xr:uid="{E8001A7C-A103-45D6-9188-A49368B74D90}"/>
    <cellStyle name="Comma 4 2 2 3 2 5 3 3" xfId="30637" xr:uid="{83D6A2FC-964A-4722-80ED-17F1A4DA6D98}"/>
    <cellStyle name="Comma 4 2 2 3 2 5 4" xfId="8733" xr:uid="{D77E3C70-D5DF-44AA-976B-66891C8B503F}"/>
    <cellStyle name="Comma 4 2 2 3 2 5 4 2" xfId="45241" xr:uid="{EEE12655-6AE8-4CA5-BF1F-2E689ACB2294}"/>
    <cellStyle name="Comma 4 2 2 3 2 5 4 3" xfId="26987" xr:uid="{6AD28FF1-85E6-4D62-9744-4EAC36D3467A}"/>
    <cellStyle name="Comma 4 2 2 3 2 5 5" xfId="5083" xr:uid="{CC9A4AE3-122A-4281-90E3-BCA911C322BD}"/>
    <cellStyle name="Comma 4 2 2 3 2 5 5 2" xfId="41591" xr:uid="{246ABAB5-435C-440F-9B62-50E67D8D2A86}"/>
    <cellStyle name="Comma 4 2 2 3 2 5 5 3" xfId="23337" xr:uid="{CBEC497B-E1C1-45B1-8AEC-F35364ADF211}"/>
    <cellStyle name="Comma 4 2 2 3 2 5 6" xfId="37941" xr:uid="{8763C595-3581-4FA9-A48C-3701AD47B8FC}"/>
    <cellStyle name="Comma 4 2 2 3 2 5 7" xfId="19687" xr:uid="{F09F7F60-C651-47DB-A56B-817585D572FD}"/>
    <cellStyle name="Comma 4 2 2 3 2 6" xfId="15303" xr:uid="{5C79CC87-50B4-4F4D-AF25-449FBF4FA884}"/>
    <cellStyle name="Comma 4 2 2 3 2 6 2" xfId="51811" xr:uid="{A972D401-9B83-41C5-9F51-A237BD01C04A}"/>
    <cellStyle name="Comma 4 2 2 3 2 6 3" xfId="33557" xr:uid="{C10394A4-C31D-4414-A452-4696727F6516}"/>
    <cellStyle name="Comma 4 2 2 3 2 7" xfId="11653" xr:uid="{070BD0BF-6288-4AFD-828E-A843A56FD32E}"/>
    <cellStyle name="Comma 4 2 2 3 2 7 2" xfId="48161" xr:uid="{AE451138-9B44-4E9A-8CB0-6B85CEDB8244}"/>
    <cellStyle name="Comma 4 2 2 3 2 7 3" xfId="29907" xr:uid="{EC6D659D-2871-4049-BAA7-FEFE201991A5}"/>
    <cellStyle name="Comma 4 2 2 3 2 8" xfId="8003" xr:uid="{10EBD06D-545D-4458-B640-07CE588A8827}"/>
    <cellStyle name="Comma 4 2 2 3 2 8 2" xfId="44511" xr:uid="{4E8C3327-D85C-406C-92CF-263CD5B24E49}"/>
    <cellStyle name="Comma 4 2 2 3 2 8 3" xfId="26257" xr:uid="{2E7E7B2B-AFC2-4600-8E3B-65B334D056A1}"/>
    <cellStyle name="Comma 4 2 2 3 2 9" xfId="4353" xr:uid="{827B5A2D-B626-45B5-80D0-7582705CE67F}"/>
    <cellStyle name="Comma 4 2 2 3 2 9 2" xfId="40861" xr:uid="{B81E4792-0F47-4F6A-898E-E18AACDFDD59}"/>
    <cellStyle name="Comma 4 2 2 3 2 9 3" xfId="22607" xr:uid="{3739AFBC-5DC7-408A-A936-5FFDF3394524}"/>
    <cellStyle name="Comma 4 2 2 3 3" xfId="599" xr:uid="{CED6A830-5E73-41C4-AE05-C80C07549C60}"/>
    <cellStyle name="Comma 4 2 2 3 3 10" xfId="37107" xr:uid="{A4228336-056D-4B4D-8BB1-C2332AD09305}"/>
    <cellStyle name="Comma 4 2 2 3 3 11" xfId="18853" xr:uid="{46417868-C9F1-4B16-82A3-E3F1491C5830}"/>
    <cellStyle name="Comma 4 2 2 3 3 2" xfId="3519" xr:uid="{A10A4A19-B75F-462A-8CF8-FA506ECF6931}"/>
    <cellStyle name="Comma 4 2 2 3 3 2 2" xfId="18119" xr:uid="{7943B7CA-6069-4278-AA4A-9BAA1E5E9F63}"/>
    <cellStyle name="Comma 4 2 2 3 3 2 2 2" xfId="54627" xr:uid="{B24590D3-11CA-4534-B0DA-7393E1A37F14}"/>
    <cellStyle name="Comma 4 2 2 3 3 2 2 3" xfId="36373" xr:uid="{D590DFA3-E580-49CA-912F-72660DB72113}"/>
    <cellStyle name="Comma 4 2 2 3 3 2 3" xfId="14469" xr:uid="{E439A3F7-247B-485C-8EAE-1DF286703136}"/>
    <cellStyle name="Comma 4 2 2 3 3 2 3 2" xfId="50977" xr:uid="{F5AEE097-957A-48D4-9CC6-1A9A42C29211}"/>
    <cellStyle name="Comma 4 2 2 3 3 2 3 3" xfId="32723" xr:uid="{3D02CE76-E136-47B9-9805-AB4228260A92}"/>
    <cellStyle name="Comma 4 2 2 3 3 2 4" xfId="10819" xr:uid="{641FB8C3-38C2-41A7-9D75-B5537919C56F}"/>
    <cellStyle name="Comma 4 2 2 3 3 2 4 2" xfId="47327" xr:uid="{35DA754A-9DD4-4DA6-ADE2-402D45DD19EE}"/>
    <cellStyle name="Comma 4 2 2 3 3 2 4 3" xfId="29073" xr:uid="{2AD35850-8B9B-4AA3-B992-DEBD9D913201}"/>
    <cellStyle name="Comma 4 2 2 3 3 2 5" xfId="7169" xr:uid="{F6D7E251-4820-4BDE-918B-EEF2FE5A2752}"/>
    <cellStyle name="Comma 4 2 2 3 3 2 5 2" xfId="43677" xr:uid="{A28E3C3F-F8A4-407B-98A4-2E9E290AE66B}"/>
    <cellStyle name="Comma 4 2 2 3 3 2 5 3" xfId="25423" xr:uid="{CD3117EE-DE87-4317-841C-5E16F98360F4}"/>
    <cellStyle name="Comma 4 2 2 3 3 2 6" xfId="40027" xr:uid="{80CCDA47-C205-4914-B914-D8CD239C6200}"/>
    <cellStyle name="Comma 4 2 2 3 3 2 7" xfId="21773" xr:uid="{E1DCC22A-E80E-464F-94CB-409BC9F550A3}"/>
    <cellStyle name="Comma 4 2 2 3 3 3" xfId="2789" xr:uid="{40E6F9E3-932B-4926-A7C9-31F25D18B180}"/>
    <cellStyle name="Comma 4 2 2 3 3 3 2" xfId="17389" xr:uid="{FA38F6F6-E987-4A2A-BAB5-AD198C7A8E99}"/>
    <cellStyle name="Comma 4 2 2 3 3 3 2 2" xfId="53897" xr:uid="{79603763-1421-4D28-8EAB-EE0A2E9038CE}"/>
    <cellStyle name="Comma 4 2 2 3 3 3 2 3" xfId="35643" xr:uid="{EEC44A6C-935F-4394-9654-0D705C686B05}"/>
    <cellStyle name="Comma 4 2 2 3 3 3 3" xfId="13739" xr:uid="{BC7C0D3C-B1D0-4DD9-AFD4-181C62819A13}"/>
    <cellStyle name="Comma 4 2 2 3 3 3 3 2" xfId="50247" xr:uid="{101768D6-D969-4884-9656-892478466C13}"/>
    <cellStyle name="Comma 4 2 2 3 3 3 3 3" xfId="31993" xr:uid="{68949B82-3362-4201-92F3-32F1C67424E1}"/>
    <cellStyle name="Comma 4 2 2 3 3 3 4" xfId="10089" xr:uid="{9EF10CE6-3C1C-4928-A60D-B948FD15E1D6}"/>
    <cellStyle name="Comma 4 2 2 3 3 3 4 2" xfId="46597" xr:uid="{082A99F7-C5A4-4B62-A865-2F386E6B53ED}"/>
    <cellStyle name="Comma 4 2 2 3 3 3 4 3" xfId="28343" xr:uid="{546A2103-125F-4273-976B-67A169DBE6E7}"/>
    <cellStyle name="Comma 4 2 2 3 3 3 5" xfId="6439" xr:uid="{87DA4CA9-5585-4218-B3E2-B1E64D7CD659}"/>
    <cellStyle name="Comma 4 2 2 3 3 3 5 2" xfId="42947" xr:uid="{58A2C19D-F693-437B-A84A-81C0F0500B6D}"/>
    <cellStyle name="Comma 4 2 2 3 3 3 5 3" xfId="24693" xr:uid="{8900BD57-18BD-47DD-8249-93874779C5E8}"/>
    <cellStyle name="Comma 4 2 2 3 3 3 6" xfId="39297" xr:uid="{F80014F1-F48A-4204-9733-FE54B5FE0663}"/>
    <cellStyle name="Comma 4 2 2 3 3 3 7" xfId="21043" xr:uid="{3021D458-ED31-40E7-B53A-55A4D0B5FCE7}"/>
    <cellStyle name="Comma 4 2 2 3 3 4" xfId="2059" xr:uid="{28C22AF8-1655-4878-AE66-C5DA306ECED8}"/>
    <cellStyle name="Comma 4 2 2 3 3 4 2" xfId="16659" xr:uid="{D2E1DAD7-4941-4EDF-8B22-EA19474F21DF}"/>
    <cellStyle name="Comma 4 2 2 3 3 4 2 2" xfId="53167" xr:uid="{33D48EE3-89F2-4058-9FFB-7D4365CBD33A}"/>
    <cellStyle name="Comma 4 2 2 3 3 4 2 3" xfId="34913" xr:uid="{1A1DCA54-02AB-4BE1-B3E4-3C219167DEEB}"/>
    <cellStyle name="Comma 4 2 2 3 3 4 3" xfId="13009" xr:uid="{5E417222-0057-4105-87A1-F3DAEFE0615A}"/>
    <cellStyle name="Comma 4 2 2 3 3 4 3 2" xfId="49517" xr:uid="{F5415EAF-1C25-4B4B-85E5-454471BBD59E}"/>
    <cellStyle name="Comma 4 2 2 3 3 4 3 3" xfId="31263" xr:uid="{9B7D7285-A65B-4443-BDA8-033F03EAF1B1}"/>
    <cellStyle name="Comma 4 2 2 3 3 4 4" xfId="9359" xr:uid="{9FDE6F54-D556-44DA-8C42-CAB5317B058D}"/>
    <cellStyle name="Comma 4 2 2 3 3 4 4 2" xfId="45867" xr:uid="{5A405805-70DB-49A5-97C5-C53BF68FA085}"/>
    <cellStyle name="Comma 4 2 2 3 3 4 4 3" xfId="27613" xr:uid="{53528FFD-BA9A-497A-9A76-46146158DA6A}"/>
    <cellStyle name="Comma 4 2 2 3 3 4 5" xfId="5709" xr:uid="{659DE455-03D9-4440-A2BD-87A8DB5FEDAC}"/>
    <cellStyle name="Comma 4 2 2 3 3 4 5 2" xfId="42217" xr:uid="{76D90DD9-4990-4102-B5FE-33AC685F14B9}"/>
    <cellStyle name="Comma 4 2 2 3 3 4 5 3" xfId="23963" xr:uid="{B66BFA9F-F2E2-4376-809E-ED0A97AD4890}"/>
    <cellStyle name="Comma 4 2 2 3 3 4 6" xfId="38567" xr:uid="{8B2E8E2B-3E0F-446A-A86B-AF3D68B6AA77}"/>
    <cellStyle name="Comma 4 2 2 3 3 4 7" xfId="20313" xr:uid="{78F6DD80-15BA-4DCF-8755-306DB4978660}"/>
    <cellStyle name="Comma 4 2 2 3 3 5" xfId="1329" xr:uid="{516E75D5-0E95-4F3F-85F3-C2DD8F8F4486}"/>
    <cellStyle name="Comma 4 2 2 3 3 5 2" xfId="15929" xr:uid="{C2786523-27E9-49D1-AEB8-527899440896}"/>
    <cellStyle name="Comma 4 2 2 3 3 5 2 2" xfId="52437" xr:uid="{BCBE62D3-55C5-4765-9F0F-F373FC6D73B1}"/>
    <cellStyle name="Comma 4 2 2 3 3 5 2 3" xfId="34183" xr:uid="{05ED6347-6EBF-4854-8171-A6C18EF2F7FE}"/>
    <cellStyle name="Comma 4 2 2 3 3 5 3" xfId="12279" xr:uid="{C3D2510F-60C4-4296-B9D7-F4F476F7812A}"/>
    <cellStyle name="Comma 4 2 2 3 3 5 3 2" xfId="48787" xr:uid="{1269F093-6A91-4EDC-B0DA-05BFA7BEB3D3}"/>
    <cellStyle name="Comma 4 2 2 3 3 5 3 3" xfId="30533" xr:uid="{040BB19A-8CD9-4703-9B5A-0B444EE748AD}"/>
    <cellStyle name="Comma 4 2 2 3 3 5 4" xfId="8629" xr:uid="{E914AC9F-0777-47B7-A57A-5F5AB090FC09}"/>
    <cellStyle name="Comma 4 2 2 3 3 5 4 2" xfId="45137" xr:uid="{9B51BA17-E3C8-457B-9177-93AFBF518B57}"/>
    <cellStyle name="Comma 4 2 2 3 3 5 4 3" xfId="26883" xr:uid="{13769AE2-2D43-4DF8-9763-ACAC17271AC6}"/>
    <cellStyle name="Comma 4 2 2 3 3 5 5" xfId="4979" xr:uid="{8E507D78-1660-4BC8-9B31-ADB4F2AE1403}"/>
    <cellStyle name="Comma 4 2 2 3 3 5 5 2" xfId="41487" xr:uid="{958E840F-7602-43F4-8D03-213CC78EE525}"/>
    <cellStyle name="Comma 4 2 2 3 3 5 5 3" xfId="23233" xr:uid="{D61629B4-FD56-4E31-9FBA-4CA166AA71CE}"/>
    <cellStyle name="Comma 4 2 2 3 3 5 6" xfId="37837" xr:uid="{A1180415-027D-4144-975B-5214EA607952}"/>
    <cellStyle name="Comma 4 2 2 3 3 5 7" xfId="19583" xr:uid="{4810DBCB-E6AF-47F5-81E0-873748C6CC2D}"/>
    <cellStyle name="Comma 4 2 2 3 3 6" xfId="15199" xr:uid="{630075EE-9EBA-467C-9D4C-234F4367575F}"/>
    <cellStyle name="Comma 4 2 2 3 3 6 2" xfId="51707" xr:uid="{31561CC0-2C06-46BA-976D-C63BE61C2618}"/>
    <cellStyle name="Comma 4 2 2 3 3 6 3" xfId="33453" xr:uid="{79F95B91-1BB8-471E-A825-3B4A0FDF0092}"/>
    <cellStyle name="Comma 4 2 2 3 3 7" xfId="11549" xr:uid="{3E019A62-BB38-4340-8440-58A184310388}"/>
    <cellStyle name="Comma 4 2 2 3 3 7 2" xfId="48057" xr:uid="{578E7FF1-B6F6-4B26-B5FF-7F2B2771E7D1}"/>
    <cellStyle name="Comma 4 2 2 3 3 7 3" xfId="29803" xr:uid="{8E7A73B1-9ED5-4EEB-8A1F-1962D3227369}"/>
    <cellStyle name="Comma 4 2 2 3 3 8" xfId="7899" xr:uid="{E41936C8-3F45-4605-AC28-306A0990B7A2}"/>
    <cellStyle name="Comma 4 2 2 3 3 8 2" xfId="44407" xr:uid="{A3AE9E74-8B74-4045-934F-F40751D010EA}"/>
    <cellStyle name="Comma 4 2 2 3 3 8 3" xfId="26153" xr:uid="{F69EB85F-C46B-4567-8718-B2B7851089F5}"/>
    <cellStyle name="Comma 4 2 2 3 3 9" xfId="4249" xr:uid="{F83C9908-60B2-4FBF-ADE4-5147817247C8}"/>
    <cellStyle name="Comma 4 2 2 3 3 9 2" xfId="40757" xr:uid="{95C5724F-7B1D-4081-9429-044654C6ECB3}"/>
    <cellStyle name="Comma 4 2 2 3 3 9 3" xfId="22503" xr:uid="{7CE47C18-2318-40D4-9971-E3E1A34935E3}"/>
    <cellStyle name="Comma 4 2 2 3 4" xfId="495" xr:uid="{B3F8B984-BDC9-4800-957D-0C7232A4CC25}"/>
    <cellStyle name="Comma 4 2 2 3 4 10" xfId="37003" xr:uid="{3A0D8FD6-1BEC-4285-B701-02649ADADBA8}"/>
    <cellStyle name="Comma 4 2 2 3 4 11" xfId="18749" xr:uid="{7ADBA540-5C16-4DEE-9798-424CEF0EC33F}"/>
    <cellStyle name="Comma 4 2 2 3 4 2" xfId="3415" xr:uid="{392094FD-6266-48D0-8B3F-6233D9B8CD95}"/>
    <cellStyle name="Comma 4 2 2 3 4 2 2" xfId="18015" xr:uid="{558B35CF-9D99-44D1-8A50-E8AE78AEA149}"/>
    <cellStyle name="Comma 4 2 2 3 4 2 2 2" xfId="54523" xr:uid="{34A02EAF-D5DE-45CA-ABC7-E76319846E5E}"/>
    <cellStyle name="Comma 4 2 2 3 4 2 2 3" xfId="36269" xr:uid="{C24B554E-E56F-4A22-BEC0-8C0916BF989A}"/>
    <cellStyle name="Comma 4 2 2 3 4 2 3" xfId="14365" xr:uid="{5CDE92D0-4CD6-48E4-A581-0D536DF38F2E}"/>
    <cellStyle name="Comma 4 2 2 3 4 2 3 2" xfId="50873" xr:uid="{CB74E78A-1340-4BE2-9C96-87C9B09D9B8C}"/>
    <cellStyle name="Comma 4 2 2 3 4 2 3 3" xfId="32619" xr:uid="{70C47F1C-593B-481A-9776-FA56FE25FBBD}"/>
    <cellStyle name="Comma 4 2 2 3 4 2 4" xfId="10715" xr:uid="{30186D82-E855-42C8-87D4-CF3F8B378821}"/>
    <cellStyle name="Comma 4 2 2 3 4 2 4 2" xfId="47223" xr:uid="{96496910-2185-4606-ACC5-7E3360D0D6EE}"/>
    <cellStyle name="Comma 4 2 2 3 4 2 4 3" xfId="28969" xr:uid="{3D63E76A-B382-4D8A-B136-364B634E313E}"/>
    <cellStyle name="Comma 4 2 2 3 4 2 5" xfId="7065" xr:uid="{84E514EA-4FFF-462D-865F-538C9D24B9DA}"/>
    <cellStyle name="Comma 4 2 2 3 4 2 5 2" xfId="43573" xr:uid="{C11BC9B8-9061-4A26-98E1-03B134548096}"/>
    <cellStyle name="Comma 4 2 2 3 4 2 5 3" xfId="25319" xr:uid="{59DDBE16-1FBE-48EA-AFD4-729EA630F58D}"/>
    <cellStyle name="Comma 4 2 2 3 4 2 6" xfId="39923" xr:uid="{7D76D6BD-9D6E-41DC-A048-8F71E6103EC6}"/>
    <cellStyle name="Comma 4 2 2 3 4 2 7" xfId="21669" xr:uid="{E1A3F3A2-71FA-4F41-98DB-69E75FB601F1}"/>
    <cellStyle name="Comma 4 2 2 3 4 3" xfId="2685" xr:uid="{DAEF0588-5273-4D53-8481-FF65EA2F7FF0}"/>
    <cellStyle name="Comma 4 2 2 3 4 3 2" xfId="17285" xr:uid="{33858581-AD0B-4EEE-B682-428457367BB8}"/>
    <cellStyle name="Comma 4 2 2 3 4 3 2 2" xfId="53793" xr:uid="{782E1228-86CC-42D9-B4FB-79956BA29E13}"/>
    <cellStyle name="Comma 4 2 2 3 4 3 2 3" xfId="35539" xr:uid="{7C7D06F8-6F2B-4E79-B907-9D0EF0BD6968}"/>
    <cellStyle name="Comma 4 2 2 3 4 3 3" xfId="13635" xr:uid="{FD593E55-64E7-4D20-999B-5C3F88D900E7}"/>
    <cellStyle name="Comma 4 2 2 3 4 3 3 2" xfId="50143" xr:uid="{9E1EE872-6C1C-41AA-8DFC-1B43CAAFF72F}"/>
    <cellStyle name="Comma 4 2 2 3 4 3 3 3" xfId="31889" xr:uid="{79DD159B-7430-48F5-934A-B904CBBC71FB}"/>
    <cellStyle name="Comma 4 2 2 3 4 3 4" xfId="9985" xr:uid="{B9776162-ACDF-4C96-AE33-C99C038232C9}"/>
    <cellStyle name="Comma 4 2 2 3 4 3 4 2" xfId="46493" xr:uid="{9E5E706A-3ACE-4AF3-9862-2374882F8B01}"/>
    <cellStyle name="Comma 4 2 2 3 4 3 4 3" xfId="28239" xr:uid="{B8C45822-6E0F-468B-B528-910483ABCA44}"/>
    <cellStyle name="Comma 4 2 2 3 4 3 5" xfId="6335" xr:uid="{281FB348-55A2-44D0-8A0B-C906B46621D5}"/>
    <cellStyle name="Comma 4 2 2 3 4 3 5 2" xfId="42843" xr:uid="{33E8E938-EE4B-439A-832E-4F78CBF6A00A}"/>
    <cellStyle name="Comma 4 2 2 3 4 3 5 3" xfId="24589" xr:uid="{9F4F8717-5301-4E61-ABA8-CA81CB37F689}"/>
    <cellStyle name="Comma 4 2 2 3 4 3 6" xfId="39193" xr:uid="{A1A3C118-5D42-426E-A33B-5E0C07070FD0}"/>
    <cellStyle name="Comma 4 2 2 3 4 3 7" xfId="20939" xr:uid="{A4ACE05A-4F17-4726-AAF7-1B9F9981FE64}"/>
    <cellStyle name="Comma 4 2 2 3 4 4" xfId="1955" xr:uid="{20E74229-7035-47EC-82E7-C7880E45EB21}"/>
    <cellStyle name="Comma 4 2 2 3 4 4 2" xfId="16555" xr:uid="{C2F81C32-AD82-4C96-9379-32A589AD8372}"/>
    <cellStyle name="Comma 4 2 2 3 4 4 2 2" xfId="53063" xr:uid="{D2CC84E3-41BC-417D-84EA-AC323F69F730}"/>
    <cellStyle name="Comma 4 2 2 3 4 4 2 3" xfId="34809" xr:uid="{49621998-38BB-4D23-9FB6-EFCD8617B7E1}"/>
    <cellStyle name="Comma 4 2 2 3 4 4 3" xfId="12905" xr:uid="{4C136ECE-1854-46ED-B902-008304607288}"/>
    <cellStyle name="Comma 4 2 2 3 4 4 3 2" xfId="49413" xr:uid="{FA9E5E18-C4E4-4B40-872A-40C7A20C30AB}"/>
    <cellStyle name="Comma 4 2 2 3 4 4 3 3" xfId="31159" xr:uid="{E3365012-F7CF-47A0-8A53-6FFE60453C88}"/>
    <cellStyle name="Comma 4 2 2 3 4 4 4" xfId="9255" xr:uid="{36FD2636-AF0C-4D39-98A8-452C280BE8DD}"/>
    <cellStyle name="Comma 4 2 2 3 4 4 4 2" xfId="45763" xr:uid="{BB5D3CA8-E903-471F-AC45-88B66E5EA072}"/>
    <cellStyle name="Comma 4 2 2 3 4 4 4 3" xfId="27509" xr:uid="{F5507C2C-A89E-4D32-B45E-9269367BB362}"/>
    <cellStyle name="Comma 4 2 2 3 4 4 5" xfId="5605" xr:uid="{4A7D83D4-3467-40D6-B916-776A98E664FE}"/>
    <cellStyle name="Comma 4 2 2 3 4 4 5 2" xfId="42113" xr:uid="{A4619543-FFA8-490B-B861-C06046F6F339}"/>
    <cellStyle name="Comma 4 2 2 3 4 4 5 3" xfId="23859" xr:uid="{3D7EC0A2-3329-43C4-8A33-4567C83F7449}"/>
    <cellStyle name="Comma 4 2 2 3 4 4 6" xfId="38463" xr:uid="{29EFC8C5-D6F7-4865-A4B7-9C99795A840F}"/>
    <cellStyle name="Comma 4 2 2 3 4 4 7" xfId="20209" xr:uid="{2475CE2B-A580-4EEC-A510-17F21DBD90AD}"/>
    <cellStyle name="Comma 4 2 2 3 4 5" xfId="1225" xr:uid="{2CCEBB53-43BB-40CB-B380-35DAC7563BFD}"/>
    <cellStyle name="Comma 4 2 2 3 4 5 2" xfId="15825" xr:uid="{17758E1B-B4BD-40CC-8AEB-4A8E1378B7B3}"/>
    <cellStyle name="Comma 4 2 2 3 4 5 2 2" xfId="52333" xr:uid="{BCE4BE7F-597E-4F5E-AC0E-B06BE83B3903}"/>
    <cellStyle name="Comma 4 2 2 3 4 5 2 3" xfId="34079" xr:uid="{FB2EE269-7B32-4392-9228-16FE9B535B4B}"/>
    <cellStyle name="Comma 4 2 2 3 4 5 3" xfId="12175" xr:uid="{E2CAB274-A2D7-478A-A85D-8A5AB2CA7634}"/>
    <cellStyle name="Comma 4 2 2 3 4 5 3 2" xfId="48683" xr:uid="{9C7C3FEA-6DC8-4E48-BE25-11F8E25846F3}"/>
    <cellStyle name="Comma 4 2 2 3 4 5 3 3" xfId="30429" xr:uid="{A107B1FD-0E33-44A6-89DB-1E46CE3050B7}"/>
    <cellStyle name="Comma 4 2 2 3 4 5 4" xfId="8525" xr:uid="{0555CB4D-8413-4578-A589-8D2FD6C0FACB}"/>
    <cellStyle name="Comma 4 2 2 3 4 5 4 2" xfId="45033" xr:uid="{D9D6DEC7-FF8C-4B3D-A04F-103BF7AD0233}"/>
    <cellStyle name="Comma 4 2 2 3 4 5 4 3" xfId="26779" xr:uid="{5E3A41C0-3F78-417D-BA99-D0C94648E006}"/>
    <cellStyle name="Comma 4 2 2 3 4 5 5" xfId="4875" xr:uid="{BEFBB600-C550-4474-88C8-C4C4D9426D0B}"/>
    <cellStyle name="Comma 4 2 2 3 4 5 5 2" xfId="41383" xr:uid="{101AC4B8-1F79-4A53-8161-2B08059B7BD2}"/>
    <cellStyle name="Comma 4 2 2 3 4 5 5 3" xfId="23129" xr:uid="{D9DDB5EB-83F3-4185-AD76-7A68B0BED1B1}"/>
    <cellStyle name="Comma 4 2 2 3 4 5 6" xfId="37733" xr:uid="{89115B8E-3F0D-4289-99B7-6FD54DEF2B6B}"/>
    <cellStyle name="Comma 4 2 2 3 4 5 7" xfId="19479" xr:uid="{9EE10030-FC1B-48E9-83B8-2D3F3016D63B}"/>
    <cellStyle name="Comma 4 2 2 3 4 6" xfId="15095" xr:uid="{2FF24C9E-1830-46E9-805C-9A7C836D027E}"/>
    <cellStyle name="Comma 4 2 2 3 4 6 2" xfId="51603" xr:uid="{23E1800B-9910-43B6-B915-952982F3A1DA}"/>
    <cellStyle name="Comma 4 2 2 3 4 6 3" xfId="33349" xr:uid="{ACC73FAC-0402-4DC4-A144-412D2A64F637}"/>
    <cellStyle name="Comma 4 2 2 3 4 7" xfId="11445" xr:uid="{F4A4FC40-5CDF-4CD8-AB49-6636F8F0F462}"/>
    <cellStyle name="Comma 4 2 2 3 4 7 2" xfId="47953" xr:uid="{451474D8-7805-48E7-9EBE-42AF83595724}"/>
    <cellStyle name="Comma 4 2 2 3 4 7 3" xfId="29699" xr:uid="{31533539-5C92-47A8-A3F2-28F3B77921DA}"/>
    <cellStyle name="Comma 4 2 2 3 4 8" xfId="7795" xr:uid="{124EB9FB-3297-4B9D-8E67-5182B0427709}"/>
    <cellStyle name="Comma 4 2 2 3 4 8 2" xfId="44303" xr:uid="{DD0D1F48-4BE0-4F23-8C3E-CEFFFA906A93}"/>
    <cellStyle name="Comma 4 2 2 3 4 8 3" xfId="26049" xr:uid="{D9932721-E7D1-49E3-BA09-B408FBD2DC82}"/>
    <cellStyle name="Comma 4 2 2 3 4 9" xfId="4145" xr:uid="{C7CDFB22-DF93-40F8-974E-DF7DEC09C68D}"/>
    <cellStyle name="Comma 4 2 2 3 4 9 2" xfId="40653" xr:uid="{C56A0F09-453D-4C7B-8AE4-93C312A3F49B}"/>
    <cellStyle name="Comma 4 2 2 3 4 9 3" xfId="22399" xr:uid="{2BF17D65-529F-4A66-B065-6C1252E9FAF2}"/>
    <cellStyle name="Comma 4 2 2 3 5" xfId="391" xr:uid="{D8B5188B-685E-4525-9D82-82D6DDBB82AC}"/>
    <cellStyle name="Comma 4 2 2 3 5 10" xfId="36899" xr:uid="{20562D36-7397-4B57-BC89-193B00FAA529}"/>
    <cellStyle name="Comma 4 2 2 3 5 11" xfId="18645" xr:uid="{07FED7E0-B9B4-4050-A24F-B8BF9AA74EEC}"/>
    <cellStyle name="Comma 4 2 2 3 5 2" xfId="3311" xr:uid="{5C939DA8-EE3F-4D80-9556-B4CA856A1844}"/>
    <cellStyle name="Comma 4 2 2 3 5 2 2" xfId="17911" xr:uid="{68599EE9-34A7-44BE-BFC9-A5FFD0E21485}"/>
    <cellStyle name="Comma 4 2 2 3 5 2 2 2" xfId="54419" xr:uid="{8A76297A-6312-4BDB-B0F8-B4CC93D33154}"/>
    <cellStyle name="Comma 4 2 2 3 5 2 2 3" xfId="36165" xr:uid="{E52F5444-704C-496F-B2E3-80B9F7533193}"/>
    <cellStyle name="Comma 4 2 2 3 5 2 3" xfId="14261" xr:uid="{150FBBE9-2C85-4308-9103-D55A2CAE0538}"/>
    <cellStyle name="Comma 4 2 2 3 5 2 3 2" xfId="50769" xr:uid="{84598074-AE7A-4DBD-9F38-3A19600F3F1B}"/>
    <cellStyle name="Comma 4 2 2 3 5 2 3 3" xfId="32515" xr:uid="{1CF08341-EDC1-4B31-9E2A-E54F46F25F92}"/>
    <cellStyle name="Comma 4 2 2 3 5 2 4" xfId="10611" xr:uid="{BD9DD763-2ACF-41A4-9DC3-67684E0D11E6}"/>
    <cellStyle name="Comma 4 2 2 3 5 2 4 2" xfId="47119" xr:uid="{D3EECD3D-6274-4671-822C-974BCD38AAD3}"/>
    <cellStyle name="Comma 4 2 2 3 5 2 4 3" xfId="28865" xr:uid="{DFFB7471-3C5D-45ED-A0F4-E4A76C0C7B91}"/>
    <cellStyle name="Comma 4 2 2 3 5 2 5" xfId="6961" xr:uid="{FF354734-650B-45A1-A963-346E89CC98AC}"/>
    <cellStyle name="Comma 4 2 2 3 5 2 5 2" xfId="43469" xr:uid="{A0AF9F01-6AB4-4D34-9353-7682EBFF27DB}"/>
    <cellStyle name="Comma 4 2 2 3 5 2 5 3" xfId="25215" xr:uid="{30FDD2AF-0F3E-46AE-A374-07BAF9D4212F}"/>
    <cellStyle name="Comma 4 2 2 3 5 2 6" xfId="39819" xr:uid="{BC7B83B6-9AA6-47E7-8FB3-AF1FADF87DC2}"/>
    <cellStyle name="Comma 4 2 2 3 5 2 7" xfId="21565" xr:uid="{6C63B753-7CC8-4760-8E6F-AEBE9D9CA342}"/>
    <cellStyle name="Comma 4 2 2 3 5 3" xfId="2581" xr:uid="{58DFD3DD-A12A-47DB-B957-13AA2C7CD1F6}"/>
    <cellStyle name="Comma 4 2 2 3 5 3 2" xfId="17181" xr:uid="{18BA7DA0-A438-4791-B69A-2A54A12302B2}"/>
    <cellStyle name="Comma 4 2 2 3 5 3 2 2" xfId="53689" xr:uid="{763DAA08-B772-477F-B5DA-6BC8A3F926A4}"/>
    <cellStyle name="Comma 4 2 2 3 5 3 2 3" xfId="35435" xr:uid="{5252BBE0-4F1B-4DA3-8060-823DF82339A6}"/>
    <cellStyle name="Comma 4 2 2 3 5 3 3" xfId="13531" xr:uid="{843432C2-6562-4EA4-90C7-09B3C8690C8A}"/>
    <cellStyle name="Comma 4 2 2 3 5 3 3 2" xfId="50039" xr:uid="{C723087E-3D50-4453-B561-454A05C1EF9C}"/>
    <cellStyle name="Comma 4 2 2 3 5 3 3 3" xfId="31785" xr:uid="{CFB9E4C7-0FDA-4566-A5FA-E2A24820859E}"/>
    <cellStyle name="Comma 4 2 2 3 5 3 4" xfId="9881" xr:uid="{08DCABB9-E1CE-415D-B305-3656492697BA}"/>
    <cellStyle name="Comma 4 2 2 3 5 3 4 2" xfId="46389" xr:uid="{CD80D1D6-0CFB-4F4C-9DBD-AF66BED13AF6}"/>
    <cellStyle name="Comma 4 2 2 3 5 3 4 3" xfId="28135" xr:uid="{0872820C-1080-496E-BC06-F21DD00BDC58}"/>
    <cellStyle name="Comma 4 2 2 3 5 3 5" xfId="6231" xr:uid="{1EE64EE5-F9AF-4472-BDA8-9E308FFB99BD}"/>
    <cellStyle name="Comma 4 2 2 3 5 3 5 2" xfId="42739" xr:uid="{1E41BD93-4B43-457C-84DE-0E366AA56D01}"/>
    <cellStyle name="Comma 4 2 2 3 5 3 5 3" xfId="24485" xr:uid="{DEC03052-5F84-42E6-B143-4C929EA330DB}"/>
    <cellStyle name="Comma 4 2 2 3 5 3 6" xfId="39089" xr:uid="{D1E14054-87EE-4E81-9A61-3D6118464AB5}"/>
    <cellStyle name="Comma 4 2 2 3 5 3 7" xfId="20835" xr:uid="{D47827A8-B1E7-4718-AF84-60CDE497D392}"/>
    <cellStyle name="Comma 4 2 2 3 5 4" xfId="1851" xr:uid="{9D8796C9-92B6-4DC1-BCA8-04E7F1C6EE85}"/>
    <cellStyle name="Comma 4 2 2 3 5 4 2" xfId="16451" xr:uid="{B1347EAD-8492-4262-BC8E-5D25CB14E505}"/>
    <cellStyle name="Comma 4 2 2 3 5 4 2 2" xfId="52959" xr:uid="{72D5463B-CB77-4B1F-88B7-BF5EC8A37A47}"/>
    <cellStyle name="Comma 4 2 2 3 5 4 2 3" xfId="34705" xr:uid="{9304593C-8A82-401F-AACB-D56A013DD0EF}"/>
    <cellStyle name="Comma 4 2 2 3 5 4 3" xfId="12801" xr:uid="{448F8711-A6CC-4712-8A10-9E357CC9716D}"/>
    <cellStyle name="Comma 4 2 2 3 5 4 3 2" xfId="49309" xr:uid="{ADFF736D-D278-4887-8814-4C3064139FBD}"/>
    <cellStyle name="Comma 4 2 2 3 5 4 3 3" xfId="31055" xr:uid="{D4C26B2B-5552-4AA1-A14A-376FD4FD59D7}"/>
    <cellStyle name="Comma 4 2 2 3 5 4 4" xfId="9151" xr:uid="{93DE2741-AF75-4D15-9431-C95F74855CA1}"/>
    <cellStyle name="Comma 4 2 2 3 5 4 4 2" xfId="45659" xr:uid="{6293A698-E74F-4AE7-9491-7AF602D84D49}"/>
    <cellStyle name="Comma 4 2 2 3 5 4 4 3" xfId="27405" xr:uid="{9EE2E9BB-80E2-4418-8822-1842E9BF8312}"/>
    <cellStyle name="Comma 4 2 2 3 5 4 5" xfId="5501" xr:uid="{9D19B1A2-474F-4956-9608-3B118DF44972}"/>
    <cellStyle name="Comma 4 2 2 3 5 4 5 2" xfId="42009" xr:uid="{A911C8BE-05ED-4BD1-B3B8-CB80EEF12AD3}"/>
    <cellStyle name="Comma 4 2 2 3 5 4 5 3" xfId="23755" xr:uid="{5B051DE0-2228-4309-B48C-E3448BAF502E}"/>
    <cellStyle name="Comma 4 2 2 3 5 4 6" xfId="38359" xr:uid="{BAA1A0CB-6B1A-4723-B0E2-8691A2834365}"/>
    <cellStyle name="Comma 4 2 2 3 5 4 7" xfId="20105" xr:uid="{6CF11EF5-9074-4E03-9F93-34FD668E4A0C}"/>
    <cellStyle name="Comma 4 2 2 3 5 5" xfId="1121" xr:uid="{1FD7B678-A1C9-4EAF-A60E-AF760536BE0D}"/>
    <cellStyle name="Comma 4 2 2 3 5 5 2" xfId="15721" xr:uid="{0148A917-3E29-4AD5-863E-92F10D9A3095}"/>
    <cellStyle name="Comma 4 2 2 3 5 5 2 2" xfId="52229" xr:uid="{01BAD839-9683-444F-8B64-89D439B365E5}"/>
    <cellStyle name="Comma 4 2 2 3 5 5 2 3" xfId="33975" xr:uid="{ECC2A699-E0F2-46BF-B463-60B6425F284A}"/>
    <cellStyle name="Comma 4 2 2 3 5 5 3" xfId="12071" xr:uid="{F178AA09-CDF0-4DDF-B1A3-288B1DA6AE87}"/>
    <cellStyle name="Comma 4 2 2 3 5 5 3 2" xfId="48579" xr:uid="{9E4D0E77-9EC8-46F7-8994-0C65CDDD89A3}"/>
    <cellStyle name="Comma 4 2 2 3 5 5 3 3" xfId="30325" xr:uid="{3B047C3A-3B46-4006-9660-81AE5422D748}"/>
    <cellStyle name="Comma 4 2 2 3 5 5 4" xfId="8421" xr:uid="{A183A79A-7D98-4E9A-974A-FF0536ACE540}"/>
    <cellStyle name="Comma 4 2 2 3 5 5 4 2" xfId="44929" xr:uid="{57363932-23A2-4610-9E53-3E04FFF9A488}"/>
    <cellStyle name="Comma 4 2 2 3 5 5 4 3" xfId="26675" xr:uid="{E81BF205-FB8C-4CDE-8097-B1BB51F7DB63}"/>
    <cellStyle name="Comma 4 2 2 3 5 5 5" xfId="4771" xr:uid="{6D3B207E-1939-40BB-B6B6-E06C9E38D151}"/>
    <cellStyle name="Comma 4 2 2 3 5 5 5 2" xfId="41279" xr:uid="{3C51C8CD-4D83-4885-B40B-4B48CE14920B}"/>
    <cellStyle name="Comma 4 2 2 3 5 5 5 3" xfId="23025" xr:uid="{457BE452-92F0-4C01-AE01-69C07E74BA75}"/>
    <cellStyle name="Comma 4 2 2 3 5 5 6" xfId="37629" xr:uid="{92A6858B-A181-468B-9DC6-FA9E2F4678AF}"/>
    <cellStyle name="Comma 4 2 2 3 5 5 7" xfId="19375" xr:uid="{59B69A69-7BA2-4D12-B7A2-8E87B33F48C8}"/>
    <cellStyle name="Comma 4 2 2 3 5 6" xfId="14991" xr:uid="{68E5E5CD-4566-4570-A0BF-F3425AEEA51D}"/>
    <cellStyle name="Comma 4 2 2 3 5 6 2" xfId="51499" xr:uid="{B71A14C6-28AE-46A1-AB6E-DCAC4623E977}"/>
    <cellStyle name="Comma 4 2 2 3 5 6 3" xfId="33245" xr:uid="{99144FB1-1454-4B25-AEA2-17DA97DABF79}"/>
    <cellStyle name="Comma 4 2 2 3 5 7" xfId="11341" xr:uid="{1A3FC8BE-48B8-4058-AED5-D234842DEF9D}"/>
    <cellStyle name="Comma 4 2 2 3 5 7 2" xfId="47849" xr:uid="{C3B7E129-6E25-4C37-855D-A0F4A7E0634E}"/>
    <cellStyle name="Comma 4 2 2 3 5 7 3" xfId="29595" xr:uid="{841FEAC6-22BA-4290-B230-BE31CF9DEDC3}"/>
    <cellStyle name="Comma 4 2 2 3 5 8" xfId="7691" xr:uid="{73F28BD6-0613-4639-9B62-E51C1F8DDE68}"/>
    <cellStyle name="Comma 4 2 2 3 5 8 2" xfId="44199" xr:uid="{2E745222-EBD6-41EF-8DDA-D43103B2C2A4}"/>
    <cellStyle name="Comma 4 2 2 3 5 8 3" xfId="25945" xr:uid="{B4720272-0FD1-4030-B3B2-6E58EF0DA108}"/>
    <cellStyle name="Comma 4 2 2 3 5 9" xfId="4041" xr:uid="{025D57A4-9196-401C-B0EA-834303A6C4B3}"/>
    <cellStyle name="Comma 4 2 2 3 5 9 2" xfId="40549" xr:uid="{356C7FC1-33FF-4F21-8A12-800FC412F8BD}"/>
    <cellStyle name="Comma 4 2 2 3 5 9 3" xfId="22295" xr:uid="{FF0060B2-7ED0-4093-9B42-83A5A75E964B}"/>
    <cellStyle name="Comma 4 2 2 3 6" xfId="287" xr:uid="{1ADE0DC7-88BB-4646-8E41-E6F72C06AB96}"/>
    <cellStyle name="Comma 4 2 2 3 6 10" xfId="36795" xr:uid="{A57CA4CF-DF0C-4D80-8FCA-1EDCA5347B72}"/>
    <cellStyle name="Comma 4 2 2 3 6 11" xfId="18541" xr:uid="{ECBDF585-0DE2-40C4-B8FA-E79AF57F0B70}"/>
    <cellStyle name="Comma 4 2 2 3 6 2" xfId="3207" xr:uid="{F982CFE1-29B5-4EB7-BB00-60DAB2481D6F}"/>
    <cellStyle name="Comma 4 2 2 3 6 2 2" xfId="17807" xr:uid="{B7C4848A-8596-4CFD-BF6B-3BBC3E61718C}"/>
    <cellStyle name="Comma 4 2 2 3 6 2 2 2" xfId="54315" xr:uid="{767947DA-9E41-425A-9942-EEE48442D517}"/>
    <cellStyle name="Comma 4 2 2 3 6 2 2 3" xfId="36061" xr:uid="{D6FEF654-C1A0-45B3-B770-8D5EC2EE0FC7}"/>
    <cellStyle name="Comma 4 2 2 3 6 2 3" xfId="14157" xr:uid="{8F400BC4-3EC7-47FC-9EC9-5F7C8171D50D}"/>
    <cellStyle name="Comma 4 2 2 3 6 2 3 2" xfId="50665" xr:uid="{88B41BAD-C07E-4BAF-995F-D05F20B323A2}"/>
    <cellStyle name="Comma 4 2 2 3 6 2 3 3" xfId="32411" xr:uid="{C1C66669-69F3-4672-A8F3-7F43EB73BD9F}"/>
    <cellStyle name="Comma 4 2 2 3 6 2 4" xfId="10507" xr:uid="{FD87DDD2-B37B-4203-9E94-F2E810C93243}"/>
    <cellStyle name="Comma 4 2 2 3 6 2 4 2" xfId="47015" xr:uid="{1F121ED9-F79A-46A8-9888-32ADEAA5345C}"/>
    <cellStyle name="Comma 4 2 2 3 6 2 4 3" xfId="28761" xr:uid="{B73849BC-ED64-4246-85B8-C3AC08561CEB}"/>
    <cellStyle name="Comma 4 2 2 3 6 2 5" xfId="6857" xr:uid="{29AC1EAD-396B-4140-A520-69AE77C4EE7F}"/>
    <cellStyle name="Comma 4 2 2 3 6 2 5 2" xfId="43365" xr:uid="{203DEBA4-56C6-4499-BEB9-72B492A883AD}"/>
    <cellStyle name="Comma 4 2 2 3 6 2 5 3" xfId="25111" xr:uid="{35AD8389-85C5-4CC6-A51D-69022647739A}"/>
    <cellStyle name="Comma 4 2 2 3 6 2 6" xfId="39715" xr:uid="{091F37C0-FE26-4974-8537-D71C99807745}"/>
    <cellStyle name="Comma 4 2 2 3 6 2 7" xfId="21461" xr:uid="{E4CAB3C4-99EB-444C-A81C-3D29DD555022}"/>
    <cellStyle name="Comma 4 2 2 3 6 3" xfId="2477" xr:uid="{4E970590-7028-43A6-9F8D-F67254318FFE}"/>
    <cellStyle name="Comma 4 2 2 3 6 3 2" xfId="17077" xr:uid="{E1124A03-97FB-4CCC-97E9-68E67F820AD3}"/>
    <cellStyle name="Comma 4 2 2 3 6 3 2 2" xfId="53585" xr:uid="{E40BFECF-0B2B-4764-B933-32306BA45891}"/>
    <cellStyle name="Comma 4 2 2 3 6 3 2 3" xfId="35331" xr:uid="{DFAB0D7B-74E0-4FB4-BFBC-ABCF0D4241AC}"/>
    <cellStyle name="Comma 4 2 2 3 6 3 3" xfId="13427" xr:uid="{9094BD1B-3BEF-43BA-A38A-E230FFD63F9C}"/>
    <cellStyle name="Comma 4 2 2 3 6 3 3 2" xfId="49935" xr:uid="{2C830AEE-4DDE-4384-A2C3-C8086F9205F4}"/>
    <cellStyle name="Comma 4 2 2 3 6 3 3 3" xfId="31681" xr:uid="{FC95C5F2-B451-4EF1-988C-B582E95399FC}"/>
    <cellStyle name="Comma 4 2 2 3 6 3 4" xfId="9777" xr:uid="{FC53B9DD-B637-4512-B823-FAF18CDCAA7B}"/>
    <cellStyle name="Comma 4 2 2 3 6 3 4 2" xfId="46285" xr:uid="{8342AC51-82AD-4A74-BCE2-D7FFEBB0B0F2}"/>
    <cellStyle name="Comma 4 2 2 3 6 3 4 3" xfId="28031" xr:uid="{BD100A3F-B986-430B-B5AC-CB8C1C72E8F2}"/>
    <cellStyle name="Comma 4 2 2 3 6 3 5" xfId="6127" xr:uid="{77C345F9-3EDE-48AE-8D21-ECD7DA26DB1F}"/>
    <cellStyle name="Comma 4 2 2 3 6 3 5 2" xfId="42635" xr:uid="{A850147C-6E26-4A88-B737-6E26C868E837}"/>
    <cellStyle name="Comma 4 2 2 3 6 3 5 3" xfId="24381" xr:uid="{2688C0F9-C417-4F56-9859-A4463017824C}"/>
    <cellStyle name="Comma 4 2 2 3 6 3 6" xfId="38985" xr:uid="{EEFC6406-1D48-45C8-81DA-9C22DC953BBB}"/>
    <cellStyle name="Comma 4 2 2 3 6 3 7" xfId="20731" xr:uid="{0ADEA89B-09DD-4595-9974-43DB5F452268}"/>
    <cellStyle name="Comma 4 2 2 3 6 4" xfId="1747" xr:uid="{72B9E090-53EE-42D9-9B28-D7D67E5DE82C}"/>
    <cellStyle name="Comma 4 2 2 3 6 4 2" xfId="16347" xr:uid="{6A28BB9F-956D-4B55-A5A0-C98609EE72FA}"/>
    <cellStyle name="Comma 4 2 2 3 6 4 2 2" xfId="52855" xr:uid="{3B7AB83D-5B81-4426-9651-DCC61D19787D}"/>
    <cellStyle name="Comma 4 2 2 3 6 4 2 3" xfId="34601" xr:uid="{D2A2DD10-567B-4013-B6F9-1FDC55B1A5FD}"/>
    <cellStyle name="Comma 4 2 2 3 6 4 3" xfId="12697" xr:uid="{CD7B4D1F-DDC0-4F83-B76A-A47419F3144F}"/>
    <cellStyle name="Comma 4 2 2 3 6 4 3 2" xfId="49205" xr:uid="{E2D25E9F-9E93-4F4C-9A4F-21F537A818CA}"/>
    <cellStyle name="Comma 4 2 2 3 6 4 3 3" xfId="30951" xr:uid="{8383E437-8710-43F3-A34A-98E43A42869D}"/>
    <cellStyle name="Comma 4 2 2 3 6 4 4" xfId="9047" xr:uid="{373DB3AA-3B17-4A78-8C32-D75447F25ABD}"/>
    <cellStyle name="Comma 4 2 2 3 6 4 4 2" xfId="45555" xr:uid="{0249FA8D-4098-4F38-BB07-69844EAC513F}"/>
    <cellStyle name="Comma 4 2 2 3 6 4 4 3" xfId="27301" xr:uid="{6918B0E8-6519-4ACA-A13E-15C1213756C0}"/>
    <cellStyle name="Comma 4 2 2 3 6 4 5" xfId="5397" xr:uid="{924E6C82-211E-4790-B4D1-906A5BDB4212}"/>
    <cellStyle name="Comma 4 2 2 3 6 4 5 2" xfId="41905" xr:uid="{A0B84442-4E07-4953-9578-7470B691454B}"/>
    <cellStyle name="Comma 4 2 2 3 6 4 5 3" xfId="23651" xr:uid="{2649D10F-7695-4BD2-BE76-E718516D6075}"/>
    <cellStyle name="Comma 4 2 2 3 6 4 6" xfId="38255" xr:uid="{8701460D-4D93-4487-A3E8-FDFE96759C05}"/>
    <cellStyle name="Comma 4 2 2 3 6 4 7" xfId="20001" xr:uid="{23CE62BA-3720-44F2-B450-ACF5FE8B6029}"/>
    <cellStyle name="Comma 4 2 2 3 6 5" xfId="1017" xr:uid="{BCB35296-D884-4285-AD6C-382EFDCF4395}"/>
    <cellStyle name="Comma 4 2 2 3 6 5 2" xfId="15617" xr:uid="{220DB35A-740F-49F7-9077-87B210F0D3ED}"/>
    <cellStyle name="Comma 4 2 2 3 6 5 2 2" xfId="52125" xr:uid="{8C704760-E267-4ACB-B183-714CEEFF0CE8}"/>
    <cellStyle name="Comma 4 2 2 3 6 5 2 3" xfId="33871" xr:uid="{CF28EF95-DA53-4562-A0A8-F991A7D7FE4D}"/>
    <cellStyle name="Comma 4 2 2 3 6 5 3" xfId="11967" xr:uid="{2C315D8F-8839-4FC2-8243-5AD8CCEA2AF2}"/>
    <cellStyle name="Comma 4 2 2 3 6 5 3 2" xfId="48475" xr:uid="{C061D607-172D-4727-A11F-35FBDF3E2353}"/>
    <cellStyle name="Comma 4 2 2 3 6 5 3 3" xfId="30221" xr:uid="{AB2BB142-4E86-4476-B2E2-1C4A8A45AF5C}"/>
    <cellStyle name="Comma 4 2 2 3 6 5 4" xfId="8317" xr:uid="{619F5F01-FD6E-492C-83B7-D0931D917D78}"/>
    <cellStyle name="Comma 4 2 2 3 6 5 4 2" xfId="44825" xr:uid="{0522ED98-6A31-4A59-A0C1-ED9F5ACC5D80}"/>
    <cellStyle name="Comma 4 2 2 3 6 5 4 3" xfId="26571" xr:uid="{4F3AC94E-2E27-4C91-B47E-72FBBCEBAA71}"/>
    <cellStyle name="Comma 4 2 2 3 6 5 5" xfId="4667" xr:uid="{7087A4CD-BFB5-42D7-9277-DA11100F48DC}"/>
    <cellStyle name="Comma 4 2 2 3 6 5 5 2" xfId="41175" xr:uid="{FCDA2A0C-FED1-4BC5-9079-E38206282FCA}"/>
    <cellStyle name="Comma 4 2 2 3 6 5 5 3" xfId="22921" xr:uid="{79C6E504-64CB-4F4A-903D-47BB9705D9A1}"/>
    <cellStyle name="Comma 4 2 2 3 6 5 6" xfId="37525" xr:uid="{079E2741-787A-4D4D-A221-E6C567D013C0}"/>
    <cellStyle name="Comma 4 2 2 3 6 5 7" xfId="19271" xr:uid="{9A060BAB-335C-4E96-9F26-DC011DD878E5}"/>
    <cellStyle name="Comma 4 2 2 3 6 6" xfId="14887" xr:uid="{FCD87CAC-9263-4815-8BDA-55D2BE71101D}"/>
    <cellStyle name="Comma 4 2 2 3 6 6 2" xfId="51395" xr:uid="{5BA8550E-A786-4763-BE4C-281BE51A7D31}"/>
    <cellStyle name="Comma 4 2 2 3 6 6 3" xfId="33141" xr:uid="{C504E10A-F728-44F0-A885-61EAB3F002DF}"/>
    <cellStyle name="Comma 4 2 2 3 6 7" xfId="11237" xr:uid="{22D30ABE-9597-4A1A-BFE5-830EB3314265}"/>
    <cellStyle name="Comma 4 2 2 3 6 7 2" xfId="47745" xr:uid="{84E7BDC1-13D0-4818-9E0B-D89C7204ED14}"/>
    <cellStyle name="Comma 4 2 2 3 6 7 3" xfId="29491" xr:uid="{1783364F-655D-4A81-8539-A77BE539D88E}"/>
    <cellStyle name="Comma 4 2 2 3 6 8" xfId="7587" xr:uid="{C3D24A2F-C3BD-4AC3-A589-B00ADFB40113}"/>
    <cellStyle name="Comma 4 2 2 3 6 8 2" xfId="44095" xr:uid="{991D81D1-9D16-430A-9B7C-B79EC5C3A0EA}"/>
    <cellStyle name="Comma 4 2 2 3 6 8 3" xfId="25841" xr:uid="{8D2D7C74-A8A4-46B3-BDE6-0ECC34F21E6C}"/>
    <cellStyle name="Comma 4 2 2 3 6 9" xfId="3937" xr:uid="{61561083-270A-43BD-89EE-C21AD2F9B866}"/>
    <cellStyle name="Comma 4 2 2 3 6 9 2" xfId="40445" xr:uid="{593CBA8E-8D51-4109-B083-651B854706CB}"/>
    <cellStyle name="Comma 4 2 2 3 6 9 3" xfId="22191" xr:uid="{D54594F2-901D-4344-8C1E-05368168D54B}"/>
    <cellStyle name="Comma 4 2 2 3 7" xfId="183" xr:uid="{F82183F0-7F2A-4397-9C13-5131B9105A0A}"/>
    <cellStyle name="Comma 4 2 2 3 7 10" xfId="36691" xr:uid="{FAA05BD0-EF33-4EAD-94EF-7BE07B40E2FC}"/>
    <cellStyle name="Comma 4 2 2 3 7 11" xfId="18437" xr:uid="{12A0C0AB-FBD4-4DF0-BB08-578ED85891F3}"/>
    <cellStyle name="Comma 4 2 2 3 7 2" xfId="3103" xr:uid="{4C3ADF2F-0887-4902-82FD-51333E4F84F1}"/>
    <cellStyle name="Comma 4 2 2 3 7 2 2" xfId="17703" xr:uid="{6F61AB37-2761-48D6-BABA-4028FA0FFDEA}"/>
    <cellStyle name="Comma 4 2 2 3 7 2 2 2" xfId="54211" xr:uid="{319A2975-308A-4BA9-AC48-D0F746C10FEC}"/>
    <cellStyle name="Comma 4 2 2 3 7 2 2 3" xfId="35957" xr:uid="{32E1D2F2-85EC-45E0-8A51-97DA55E515BC}"/>
    <cellStyle name="Comma 4 2 2 3 7 2 3" xfId="14053" xr:uid="{B6B58223-0038-43DF-B3E4-3DE3B32F067F}"/>
    <cellStyle name="Comma 4 2 2 3 7 2 3 2" xfId="50561" xr:uid="{5DDB689B-B929-4218-BB77-27D27F467E92}"/>
    <cellStyle name="Comma 4 2 2 3 7 2 3 3" xfId="32307" xr:uid="{B8D00900-FD6B-4A76-9F28-32F5CB61FCE6}"/>
    <cellStyle name="Comma 4 2 2 3 7 2 4" xfId="10403" xr:uid="{2C913EFB-9968-4657-B112-E2AC2FBF733A}"/>
    <cellStyle name="Comma 4 2 2 3 7 2 4 2" xfId="46911" xr:uid="{4D1226C2-FAF5-4718-9B97-DC10DC5EDBD3}"/>
    <cellStyle name="Comma 4 2 2 3 7 2 4 3" xfId="28657" xr:uid="{C6746701-FA97-4AEE-A63C-E4A4421E7BFB}"/>
    <cellStyle name="Comma 4 2 2 3 7 2 5" xfId="6753" xr:uid="{F6D273B5-B09D-4080-BCA5-72AFCEEF7604}"/>
    <cellStyle name="Comma 4 2 2 3 7 2 5 2" xfId="43261" xr:uid="{0D81C271-16C2-496B-A7DD-8DED0740400E}"/>
    <cellStyle name="Comma 4 2 2 3 7 2 5 3" xfId="25007" xr:uid="{3C435005-A4BC-4E17-B349-E1B88FF7E5C5}"/>
    <cellStyle name="Comma 4 2 2 3 7 2 6" xfId="39611" xr:uid="{C7B7AD09-4241-4D49-B238-82370554F954}"/>
    <cellStyle name="Comma 4 2 2 3 7 2 7" xfId="21357" xr:uid="{D0660071-2184-47DD-8A6A-F2D6ECBB93BE}"/>
    <cellStyle name="Comma 4 2 2 3 7 3" xfId="2373" xr:uid="{2282B298-1923-4F7E-8795-3781DFAFFD1A}"/>
    <cellStyle name="Comma 4 2 2 3 7 3 2" xfId="16973" xr:uid="{B5DDF5B2-7390-4062-8677-4641900E4DE5}"/>
    <cellStyle name="Comma 4 2 2 3 7 3 2 2" xfId="53481" xr:uid="{4484EE4C-207F-4E67-8805-4068F715B438}"/>
    <cellStyle name="Comma 4 2 2 3 7 3 2 3" xfId="35227" xr:uid="{82DB07B6-76CE-4A22-AF56-F92F59CED8F2}"/>
    <cellStyle name="Comma 4 2 2 3 7 3 3" xfId="13323" xr:uid="{4368365D-835E-4DB5-A979-39C52CE7F883}"/>
    <cellStyle name="Comma 4 2 2 3 7 3 3 2" xfId="49831" xr:uid="{85AF7BA4-E2EC-4A62-9946-FEC069487343}"/>
    <cellStyle name="Comma 4 2 2 3 7 3 3 3" xfId="31577" xr:uid="{C507AFF3-214C-4980-A77F-C9AD626163CE}"/>
    <cellStyle name="Comma 4 2 2 3 7 3 4" xfId="9673" xr:uid="{9EB6619D-6BD4-48C9-AD5B-0B1D32B12E66}"/>
    <cellStyle name="Comma 4 2 2 3 7 3 4 2" xfId="46181" xr:uid="{B91C523C-0B64-4AFE-B3E7-A98FCA53712F}"/>
    <cellStyle name="Comma 4 2 2 3 7 3 4 3" xfId="27927" xr:uid="{EC0679B0-7C07-44ED-9E82-608926FBBA2E}"/>
    <cellStyle name="Comma 4 2 2 3 7 3 5" xfId="6023" xr:uid="{81A57A08-66BE-4F1F-9F7A-2C3DBD5F7354}"/>
    <cellStyle name="Comma 4 2 2 3 7 3 5 2" xfId="42531" xr:uid="{54B28261-10AF-488D-9E82-242C34CA04ED}"/>
    <cellStyle name="Comma 4 2 2 3 7 3 5 3" xfId="24277" xr:uid="{06C1A5B7-0ADC-43CA-B512-91747DC250CC}"/>
    <cellStyle name="Comma 4 2 2 3 7 3 6" xfId="38881" xr:uid="{946F7718-106D-4326-A09C-DA5117778640}"/>
    <cellStyle name="Comma 4 2 2 3 7 3 7" xfId="20627" xr:uid="{0E49B080-EC02-4762-8C46-9C9A02E74D18}"/>
    <cellStyle name="Comma 4 2 2 3 7 4" xfId="1643" xr:uid="{A9291D9D-3ACD-44FF-A5EC-07659192F560}"/>
    <cellStyle name="Comma 4 2 2 3 7 4 2" xfId="16243" xr:uid="{9F6D4005-BD63-4D29-B73C-64FB410581ED}"/>
    <cellStyle name="Comma 4 2 2 3 7 4 2 2" xfId="52751" xr:uid="{37F18588-B70F-42FF-AA2E-572EAFE8A37D}"/>
    <cellStyle name="Comma 4 2 2 3 7 4 2 3" xfId="34497" xr:uid="{3F204CB6-BABA-4F33-B917-8FEE87D2E22B}"/>
    <cellStyle name="Comma 4 2 2 3 7 4 3" xfId="12593" xr:uid="{5A12A7FD-FE59-438C-9E81-FFBCE34FD918}"/>
    <cellStyle name="Comma 4 2 2 3 7 4 3 2" xfId="49101" xr:uid="{53356482-CDFD-4429-B549-3C757B559FB2}"/>
    <cellStyle name="Comma 4 2 2 3 7 4 3 3" xfId="30847" xr:uid="{33FA5469-BD55-4D32-8397-C24D8B703FE9}"/>
    <cellStyle name="Comma 4 2 2 3 7 4 4" xfId="8943" xr:uid="{5E546546-2AF7-4FDB-AEEC-2378E84EC71F}"/>
    <cellStyle name="Comma 4 2 2 3 7 4 4 2" xfId="45451" xr:uid="{07D485EA-E968-44C7-898B-9D7603CFEB48}"/>
    <cellStyle name="Comma 4 2 2 3 7 4 4 3" xfId="27197" xr:uid="{B51B5D9F-FBC5-4988-87C7-4BBAD275FDA7}"/>
    <cellStyle name="Comma 4 2 2 3 7 4 5" xfId="5293" xr:uid="{00EB635E-6B02-4950-BDA7-AA4A54F64A6E}"/>
    <cellStyle name="Comma 4 2 2 3 7 4 5 2" xfId="41801" xr:uid="{5D4B3BDD-ED5B-4402-98C1-F3158CF537C4}"/>
    <cellStyle name="Comma 4 2 2 3 7 4 5 3" xfId="23547" xr:uid="{1ABF1B36-22EE-4674-8C04-0A2D16E01645}"/>
    <cellStyle name="Comma 4 2 2 3 7 4 6" xfId="38151" xr:uid="{FC0BD230-84B6-40A6-8D06-D17EE40F6F13}"/>
    <cellStyle name="Comma 4 2 2 3 7 4 7" xfId="19897" xr:uid="{D47DA1C3-056F-4C3A-8216-98D039BAF3D1}"/>
    <cellStyle name="Comma 4 2 2 3 7 5" xfId="913" xr:uid="{0B427516-F9ED-43A4-A11C-97441ACFF2C9}"/>
    <cellStyle name="Comma 4 2 2 3 7 5 2" xfId="15513" xr:uid="{EED6AD02-3F24-4291-A03E-0DD08ACB4F98}"/>
    <cellStyle name="Comma 4 2 2 3 7 5 2 2" xfId="52021" xr:uid="{4E510EFC-D09B-4F07-9826-C3F765791581}"/>
    <cellStyle name="Comma 4 2 2 3 7 5 2 3" xfId="33767" xr:uid="{8103F0AA-1A3D-49B9-8357-552A8B0077A0}"/>
    <cellStyle name="Comma 4 2 2 3 7 5 3" xfId="11863" xr:uid="{62F4F994-27BB-47F9-A020-4E95A59C3F15}"/>
    <cellStyle name="Comma 4 2 2 3 7 5 3 2" xfId="48371" xr:uid="{A329D5F6-3B47-49F8-95BF-5C06655BE85F}"/>
    <cellStyle name="Comma 4 2 2 3 7 5 3 3" xfId="30117" xr:uid="{EE7D0A29-ED20-4500-A304-7047CD99BA01}"/>
    <cellStyle name="Comma 4 2 2 3 7 5 4" xfId="8213" xr:uid="{7AA4508C-6FF7-4E44-88F9-C48F61F7E1B0}"/>
    <cellStyle name="Comma 4 2 2 3 7 5 4 2" xfId="44721" xr:uid="{FFAF5BB7-6B38-4123-B7CF-3BF9940B27E4}"/>
    <cellStyle name="Comma 4 2 2 3 7 5 4 3" xfId="26467" xr:uid="{ABE663F6-5DCC-44FD-A6F0-8B6A1396D8C9}"/>
    <cellStyle name="Comma 4 2 2 3 7 5 5" xfId="4563" xr:uid="{C4D949AA-1469-4E34-B2FE-D0E4F0E20B91}"/>
    <cellStyle name="Comma 4 2 2 3 7 5 5 2" xfId="41071" xr:uid="{C1CC0E46-BF97-4533-BF27-A0C2C0528E87}"/>
    <cellStyle name="Comma 4 2 2 3 7 5 5 3" xfId="22817" xr:uid="{3D20F6B1-1632-4D79-B4C8-0844C84EFD46}"/>
    <cellStyle name="Comma 4 2 2 3 7 5 6" xfId="37421" xr:uid="{E08732AD-9B51-4741-87CC-DE794DA9E048}"/>
    <cellStyle name="Comma 4 2 2 3 7 5 7" xfId="19167" xr:uid="{F8E1E230-7902-4CE1-8741-54BEF88099E2}"/>
    <cellStyle name="Comma 4 2 2 3 7 6" xfId="14783" xr:uid="{007F1D7F-F2C9-4BF5-A27C-F45310A32096}"/>
    <cellStyle name="Comma 4 2 2 3 7 6 2" xfId="51291" xr:uid="{E3016F94-157E-4BDD-B1DF-066C32CAFE55}"/>
    <cellStyle name="Comma 4 2 2 3 7 6 3" xfId="33037" xr:uid="{7C256124-BF8E-4BB2-93B2-E71C16B0C9D6}"/>
    <cellStyle name="Comma 4 2 2 3 7 7" xfId="11133" xr:uid="{9CD8D284-29D7-43B6-B39B-BFB979A0F01D}"/>
    <cellStyle name="Comma 4 2 2 3 7 7 2" xfId="47641" xr:uid="{3D844FF6-94D4-44C1-B543-73BBA35AA230}"/>
    <cellStyle name="Comma 4 2 2 3 7 7 3" xfId="29387" xr:uid="{15413194-8262-42D6-AD28-BD409814D300}"/>
    <cellStyle name="Comma 4 2 2 3 7 8" xfId="7483" xr:uid="{B2193E5F-BAA0-4564-83EE-5025D1187317}"/>
    <cellStyle name="Comma 4 2 2 3 7 8 2" xfId="43991" xr:uid="{53115A63-2157-42A1-BDEB-5939D67BD1DE}"/>
    <cellStyle name="Comma 4 2 2 3 7 8 3" xfId="25737" xr:uid="{8663FD2E-A1B6-460F-97A5-3A1A71FCB498}"/>
    <cellStyle name="Comma 4 2 2 3 7 9" xfId="3833" xr:uid="{CD9EB1B4-05ED-49CA-A4FD-6F1247E348D1}"/>
    <cellStyle name="Comma 4 2 2 3 7 9 2" xfId="40341" xr:uid="{578BB62F-2A85-4944-9F50-696EB2E0FA06}"/>
    <cellStyle name="Comma 4 2 2 3 7 9 3" xfId="22087" xr:uid="{7C1B9F03-860C-4341-99F1-80403554573F}"/>
    <cellStyle name="Comma 4 2 2 3 8" xfId="2999" xr:uid="{66E4932E-9A3F-4879-8BBD-517F3ED4DF0A}"/>
    <cellStyle name="Comma 4 2 2 3 8 2" xfId="17599" xr:uid="{08CB545F-2077-4EFF-83B1-8CE59D57BAC2}"/>
    <cellStyle name="Comma 4 2 2 3 8 2 2" xfId="54107" xr:uid="{1017B126-3BF2-403B-84F7-DB1B7D820EF5}"/>
    <cellStyle name="Comma 4 2 2 3 8 2 3" xfId="35853" xr:uid="{0C3F48E2-E192-45CC-B786-3FCF5DC9313F}"/>
    <cellStyle name="Comma 4 2 2 3 8 3" xfId="13949" xr:uid="{C3103995-3ADF-42BC-A458-3CB3E018F826}"/>
    <cellStyle name="Comma 4 2 2 3 8 3 2" xfId="50457" xr:uid="{2782A11A-C2CE-49C1-8F0A-0649CE2CBE31}"/>
    <cellStyle name="Comma 4 2 2 3 8 3 3" xfId="32203" xr:uid="{734E66EE-461B-479B-85DB-7F35715C2FFD}"/>
    <cellStyle name="Comma 4 2 2 3 8 4" xfId="10299" xr:uid="{A8828134-A896-4BAF-A52D-ED80E5852BC4}"/>
    <cellStyle name="Comma 4 2 2 3 8 4 2" xfId="46807" xr:uid="{8EEC2BD4-47D0-4345-ADC7-91C3DF80D33D}"/>
    <cellStyle name="Comma 4 2 2 3 8 4 3" xfId="28553" xr:uid="{7DBB93A5-DA0A-466D-98A4-FD1F001B5321}"/>
    <cellStyle name="Comma 4 2 2 3 8 5" xfId="6649" xr:uid="{C7FF887B-A947-4647-8AE2-85DECF94ADD6}"/>
    <cellStyle name="Comma 4 2 2 3 8 5 2" xfId="43157" xr:uid="{E2A7CB0F-42B2-4143-813D-E962D3BD6A37}"/>
    <cellStyle name="Comma 4 2 2 3 8 5 3" xfId="24903" xr:uid="{9CD6F5DE-F755-4A97-A73C-02954EF7863A}"/>
    <cellStyle name="Comma 4 2 2 3 8 6" xfId="39507" xr:uid="{FC812CCE-F067-4EDA-8C08-2A855DA8329D}"/>
    <cellStyle name="Comma 4 2 2 3 8 7" xfId="21253" xr:uid="{0E9437D4-C30F-4B8D-A770-26453EFEF38B}"/>
    <cellStyle name="Comma 4 2 2 3 9" xfId="2269" xr:uid="{69130774-2544-4336-986E-F2627561CD2D}"/>
    <cellStyle name="Comma 4 2 2 3 9 2" xfId="16869" xr:uid="{7E8DAD14-CFCD-4561-8584-C9DE26674BCC}"/>
    <cellStyle name="Comma 4 2 2 3 9 2 2" xfId="53377" xr:uid="{80F8DC32-91B8-40D6-A06A-B971F5B556B7}"/>
    <cellStyle name="Comma 4 2 2 3 9 2 3" xfId="35123" xr:uid="{44EBFE91-7BD2-454A-A33D-7410541480E1}"/>
    <cellStyle name="Comma 4 2 2 3 9 3" xfId="13219" xr:uid="{5EF94BCC-271B-4D13-911E-22ED6B27E2AC}"/>
    <cellStyle name="Comma 4 2 2 3 9 3 2" xfId="49727" xr:uid="{10BB5C53-E328-4A44-A3EE-ADAEB116FF99}"/>
    <cellStyle name="Comma 4 2 2 3 9 3 3" xfId="31473" xr:uid="{1438C1DB-12DD-40EA-9EFC-752E2B4AD9C8}"/>
    <cellStyle name="Comma 4 2 2 3 9 4" xfId="9569" xr:uid="{C975BF1E-549B-4AB0-AF55-CE886BCB268A}"/>
    <cellStyle name="Comma 4 2 2 3 9 4 2" xfId="46077" xr:uid="{7DFEB24D-327A-42E9-9E87-8789E20C13AF}"/>
    <cellStyle name="Comma 4 2 2 3 9 4 3" xfId="27823" xr:uid="{09A949DE-CB68-483D-B8E8-909C077E9A8C}"/>
    <cellStyle name="Comma 4 2 2 3 9 5" xfId="5919" xr:uid="{C92A9B4D-A59F-4927-B2A5-A8BF82A11B6F}"/>
    <cellStyle name="Comma 4 2 2 3 9 5 2" xfId="42427" xr:uid="{7B4033C0-47FD-479B-B235-0DA00352553C}"/>
    <cellStyle name="Comma 4 2 2 3 9 5 3" xfId="24173" xr:uid="{15D21788-1F10-4220-A83D-91DEC0459ECD}"/>
    <cellStyle name="Comma 4 2 2 3 9 6" xfId="38777" xr:uid="{0D061C4C-3CDE-488A-AE0E-44177E746055}"/>
    <cellStyle name="Comma 4 2 2 3 9 7" xfId="20523" xr:uid="{DEF97A24-27FC-4A62-B3BE-4DA530A9DDA2}"/>
    <cellStyle name="Comma 4 2 2 4" xfId="671" xr:uid="{8245E337-85A5-4284-B58F-DF2D84C1D840}"/>
    <cellStyle name="Comma 4 2 2 4 10" xfId="37179" xr:uid="{60FBFFB3-515F-4EC7-8C5B-38842862B0E6}"/>
    <cellStyle name="Comma 4 2 2 4 11" xfId="18925" xr:uid="{8AB84AB6-5D0B-4016-A12D-2E5A4D702CA7}"/>
    <cellStyle name="Comma 4 2 2 4 2" xfId="3591" xr:uid="{A0EF4F1D-7CB3-4F99-80FD-E89598D04636}"/>
    <cellStyle name="Comma 4 2 2 4 2 2" xfId="18191" xr:uid="{457808D3-5ACF-4697-B402-86ED5D4CBEDC}"/>
    <cellStyle name="Comma 4 2 2 4 2 2 2" xfId="54699" xr:uid="{B2AC2466-3FA4-46C0-ABCF-8CB5E2A9A278}"/>
    <cellStyle name="Comma 4 2 2 4 2 2 3" xfId="36445" xr:uid="{FB531BFF-ED0A-4628-BC5B-6167B56FAB60}"/>
    <cellStyle name="Comma 4 2 2 4 2 3" xfId="14541" xr:uid="{31D57240-3C8D-483D-9C0D-243A43F42201}"/>
    <cellStyle name="Comma 4 2 2 4 2 3 2" xfId="51049" xr:uid="{AF8A955E-7AE4-4722-BB62-05957E0765D6}"/>
    <cellStyle name="Comma 4 2 2 4 2 3 3" xfId="32795" xr:uid="{7B424EF1-6BA8-4F06-842C-89E0A8F7B276}"/>
    <cellStyle name="Comma 4 2 2 4 2 4" xfId="10891" xr:uid="{F57B72AD-199D-4E0B-BA2A-2A1D9ED7524E}"/>
    <cellStyle name="Comma 4 2 2 4 2 4 2" xfId="47399" xr:uid="{354B9188-DB8E-445A-BD0B-807EC1B7F179}"/>
    <cellStyle name="Comma 4 2 2 4 2 4 3" xfId="29145" xr:uid="{9E04362C-9282-4A2B-AB27-6C1B45AAB7BA}"/>
    <cellStyle name="Comma 4 2 2 4 2 5" xfId="7241" xr:uid="{B87B84A6-B09F-4E4C-B87C-DF35F3F46C23}"/>
    <cellStyle name="Comma 4 2 2 4 2 5 2" xfId="43749" xr:uid="{74F4732D-21B8-497B-8ED2-CDE30E093460}"/>
    <cellStyle name="Comma 4 2 2 4 2 5 3" xfId="25495" xr:uid="{B155FDC6-3166-4D5F-8D12-6EBEADDB52B0}"/>
    <cellStyle name="Comma 4 2 2 4 2 6" xfId="40099" xr:uid="{5AE097A4-DC4D-4C76-93E9-27802D77DA5C}"/>
    <cellStyle name="Comma 4 2 2 4 2 7" xfId="21845" xr:uid="{403E2D46-BC1A-40B8-ABFD-ACC79D0B4B1F}"/>
    <cellStyle name="Comma 4 2 2 4 3" xfId="2861" xr:uid="{297F8446-DD8B-4561-A6D6-421C88C07337}"/>
    <cellStyle name="Comma 4 2 2 4 3 2" xfId="17461" xr:uid="{13A9E832-011B-42F4-95BE-584B7E700C3B}"/>
    <cellStyle name="Comma 4 2 2 4 3 2 2" xfId="53969" xr:uid="{ABE53D52-9978-4D6A-86DA-198EB0817E44}"/>
    <cellStyle name="Comma 4 2 2 4 3 2 3" xfId="35715" xr:uid="{AB803590-20B5-46A1-B934-C3F4FDD9F850}"/>
    <cellStyle name="Comma 4 2 2 4 3 3" xfId="13811" xr:uid="{B576DEB1-6BFF-4E75-928C-7DF1ABDF7989}"/>
    <cellStyle name="Comma 4 2 2 4 3 3 2" xfId="50319" xr:uid="{F661A61C-D717-4165-A6A4-A4AD4AC8CA12}"/>
    <cellStyle name="Comma 4 2 2 4 3 3 3" xfId="32065" xr:uid="{DEBCC909-FBBF-4208-A50E-DBDC92CD6B32}"/>
    <cellStyle name="Comma 4 2 2 4 3 4" xfId="10161" xr:uid="{9425F9C3-E735-4EFB-B214-C9315722C3FA}"/>
    <cellStyle name="Comma 4 2 2 4 3 4 2" xfId="46669" xr:uid="{0363EE29-A0F0-4A49-B919-8A19FC8D942E}"/>
    <cellStyle name="Comma 4 2 2 4 3 4 3" xfId="28415" xr:uid="{B3428315-64D4-4E26-8DD9-9891FE8A4184}"/>
    <cellStyle name="Comma 4 2 2 4 3 5" xfId="6511" xr:uid="{87D8CC3C-DE06-459C-A77B-57323C381865}"/>
    <cellStyle name="Comma 4 2 2 4 3 5 2" xfId="43019" xr:uid="{52855BD0-C93E-4D17-A987-70EAB7408739}"/>
    <cellStyle name="Comma 4 2 2 4 3 5 3" xfId="24765" xr:uid="{BF902F3B-C4E0-4AF4-96C8-CC230EA1BF48}"/>
    <cellStyle name="Comma 4 2 2 4 3 6" xfId="39369" xr:uid="{974E9E85-CCFE-41C7-A78A-1793F05591D8}"/>
    <cellStyle name="Comma 4 2 2 4 3 7" xfId="21115" xr:uid="{940883C5-A39E-46B4-8B9F-1365B2178239}"/>
    <cellStyle name="Comma 4 2 2 4 4" xfId="2131" xr:uid="{B1CE35C8-C493-4B93-A05D-72C5B6330B41}"/>
    <cellStyle name="Comma 4 2 2 4 4 2" xfId="16731" xr:uid="{48FC0E21-A557-4F99-9E23-C55D2FDC2A8B}"/>
    <cellStyle name="Comma 4 2 2 4 4 2 2" xfId="53239" xr:uid="{D3553C65-2550-474A-9557-8F1F11067FE1}"/>
    <cellStyle name="Comma 4 2 2 4 4 2 3" xfId="34985" xr:uid="{C68B7099-BFB2-45A9-A175-9ED0755D6AB7}"/>
    <cellStyle name="Comma 4 2 2 4 4 3" xfId="13081" xr:uid="{A361EB28-43B3-4460-83CD-A887BDF1A4EC}"/>
    <cellStyle name="Comma 4 2 2 4 4 3 2" xfId="49589" xr:uid="{BF449586-49D8-40F8-96A4-CB30AB1C7AB9}"/>
    <cellStyle name="Comma 4 2 2 4 4 3 3" xfId="31335" xr:uid="{7D9EFDBE-CC91-4B81-83A9-FA37F274E9F3}"/>
    <cellStyle name="Comma 4 2 2 4 4 4" xfId="9431" xr:uid="{0348F60E-FEB4-401B-94AA-AE62D5C45EA2}"/>
    <cellStyle name="Comma 4 2 2 4 4 4 2" xfId="45939" xr:uid="{D5FF34A8-82DC-4855-8571-BF262C089FA3}"/>
    <cellStyle name="Comma 4 2 2 4 4 4 3" xfId="27685" xr:uid="{8C9256D1-6EF4-4BE3-AF48-E1B8D235864E}"/>
    <cellStyle name="Comma 4 2 2 4 4 5" xfId="5781" xr:uid="{DAD2F79D-7B56-4B5C-94EE-00A1230A9941}"/>
    <cellStyle name="Comma 4 2 2 4 4 5 2" xfId="42289" xr:uid="{45903444-B1EF-4228-8EEB-586E6F2A06DD}"/>
    <cellStyle name="Comma 4 2 2 4 4 5 3" xfId="24035" xr:uid="{0602DE83-D8AC-4A5C-AF9C-85CA8407DE68}"/>
    <cellStyle name="Comma 4 2 2 4 4 6" xfId="38639" xr:uid="{259F6705-DF00-4483-9941-C64705E562D8}"/>
    <cellStyle name="Comma 4 2 2 4 4 7" xfId="20385" xr:uid="{F7AE318D-36B7-4CA2-ADC4-08E2B737142C}"/>
    <cellStyle name="Comma 4 2 2 4 5" xfId="1401" xr:uid="{633739A5-DFA5-459F-9A94-79E7B3B7844C}"/>
    <cellStyle name="Comma 4 2 2 4 5 2" xfId="16001" xr:uid="{EBFC8EB9-50BD-47A3-A356-86BCED9C22AB}"/>
    <cellStyle name="Comma 4 2 2 4 5 2 2" xfId="52509" xr:uid="{E0534534-1173-4B67-AC88-5D94914937F7}"/>
    <cellStyle name="Comma 4 2 2 4 5 2 3" xfId="34255" xr:uid="{00E2E258-878A-4359-A11E-98A4C20C2B72}"/>
    <cellStyle name="Comma 4 2 2 4 5 3" xfId="12351" xr:uid="{9EAFEC4F-9892-4A65-82B2-572039774B4D}"/>
    <cellStyle name="Comma 4 2 2 4 5 3 2" xfId="48859" xr:uid="{5E49DD6D-D761-4752-A305-A5727350C26D}"/>
    <cellStyle name="Comma 4 2 2 4 5 3 3" xfId="30605" xr:uid="{B2E7AE16-19AE-4C3F-80C7-89A85A4E4F17}"/>
    <cellStyle name="Comma 4 2 2 4 5 4" xfId="8701" xr:uid="{1385272A-5617-46F7-BFF7-5AC418DF2A15}"/>
    <cellStyle name="Comma 4 2 2 4 5 4 2" xfId="45209" xr:uid="{89594522-6567-44AC-9DC4-785DDE24ED32}"/>
    <cellStyle name="Comma 4 2 2 4 5 4 3" xfId="26955" xr:uid="{F7132275-4EF2-47C7-9D5F-07BBA60E338C}"/>
    <cellStyle name="Comma 4 2 2 4 5 5" xfId="5051" xr:uid="{608EC380-2590-405B-A1B9-A0BDF7D1C69E}"/>
    <cellStyle name="Comma 4 2 2 4 5 5 2" xfId="41559" xr:uid="{412F071E-9DC4-4A06-BA3A-24D090C53E60}"/>
    <cellStyle name="Comma 4 2 2 4 5 5 3" xfId="23305" xr:uid="{C07D4C74-73D8-4711-ACBD-6829CB2DA91F}"/>
    <cellStyle name="Comma 4 2 2 4 5 6" xfId="37909" xr:uid="{8A15313B-2151-44A3-B571-29974F809B1F}"/>
    <cellStyle name="Comma 4 2 2 4 5 7" xfId="19655" xr:uid="{7C900988-3C9C-4FF6-AB26-F2AFD386BF9E}"/>
    <cellStyle name="Comma 4 2 2 4 6" xfId="15271" xr:uid="{64D2AE99-348B-4B72-BD1C-0DD47A291753}"/>
    <cellStyle name="Comma 4 2 2 4 6 2" xfId="51779" xr:uid="{E1D03E80-F480-4685-BA04-1E3C06C5BBD4}"/>
    <cellStyle name="Comma 4 2 2 4 6 3" xfId="33525" xr:uid="{88BD5663-2ED8-4EA2-AD97-47170863F682}"/>
    <cellStyle name="Comma 4 2 2 4 7" xfId="11621" xr:uid="{D2F00DDB-5ADC-457D-929C-FA238E20856F}"/>
    <cellStyle name="Comma 4 2 2 4 7 2" xfId="48129" xr:uid="{31384B58-A0DC-4F64-9D50-B44DE3A5170B}"/>
    <cellStyle name="Comma 4 2 2 4 7 3" xfId="29875" xr:uid="{CC27193B-CFB7-4C05-9E9F-8018FA8E26E5}"/>
    <cellStyle name="Comma 4 2 2 4 8" xfId="7971" xr:uid="{7E28691A-6B07-40DC-BFF7-2B4CDB64B6D0}"/>
    <cellStyle name="Comma 4 2 2 4 8 2" xfId="44479" xr:uid="{93461F24-BFEC-47AE-822A-4CBF92FBA64E}"/>
    <cellStyle name="Comma 4 2 2 4 8 3" xfId="26225" xr:uid="{89762D7F-34CD-4C91-A8FA-045E08F3A619}"/>
    <cellStyle name="Comma 4 2 2 4 9" xfId="4321" xr:uid="{BB420712-7560-4C62-998E-CAB0388CABDF}"/>
    <cellStyle name="Comma 4 2 2 4 9 2" xfId="40829" xr:uid="{4721E858-608F-4909-9E02-3A0142E77798}"/>
    <cellStyle name="Comma 4 2 2 4 9 3" xfId="22575" xr:uid="{EBD8FC46-471F-41C3-95FD-D895428EB6A6}"/>
    <cellStyle name="Comma 4 2 2 5" xfId="567" xr:uid="{8402645C-B975-4A71-8BB0-B5599727BF47}"/>
    <cellStyle name="Comma 4 2 2 5 10" xfId="37075" xr:uid="{C5497A94-BDC0-46CD-94ED-6963EFB03564}"/>
    <cellStyle name="Comma 4 2 2 5 11" xfId="18821" xr:uid="{7E5FB41F-7DDE-4289-99BA-BFABA6138729}"/>
    <cellStyle name="Comma 4 2 2 5 2" xfId="3487" xr:uid="{8909BAF3-8FF4-41C3-8E1B-2C66A72FF08A}"/>
    <cellStyle name="Comma 4 2 2 5 2 2" xfId="18087" xr:uid="{77FA35EC-2E23-4F06-AFAD-D00B626B9C19}"/>
    <cellStyle name="Comma 4 2 2 5 2 2 2" xfId="54595" xr:uid="{E12F16F0-1BC3-4997-A0BB-978A389C2F7F}"/>
    <cellStyle name="Comma 4 2 2 5 2 2 3" xfId="36341" xr:uid="{826F95CE-DECF-4AAA-A048-0872D01BCF4B}"/>
    <cellStyle name="Comma 4 2 2 5 2 3" xfId="14437" xr:uid="{4105D2BC-0BE3-41CC-A638-B2511673E9A0}"/>
    <cellStyle name="Comma 4 2 2 5 2 3 2" xfId="50945" xr:uid="{F53CE9F1-06CB-40E5-B0DC-A74B1F53ED08}"/>
    <cellStyle name="Comma 4 2 2 5 2 3 3" xfId="32691" xr:uid="{6EED8EA1-C48F-4FBF-ABCB-DCF88CFC155F}"/>
    <cellStyle name="Comma 4 2 2 5 2 4" xfId="10787" xr:uid="{839BA7DC-3C8C-4525-8A04-D9194189DFA5}"/>
    <cellStyle name="Comma 4 2 2 5 2 4 2" xfId="47295" xr:uid="{55570258-CB78-431C-B3A6-540D82B46F9C}"/>
    <cellStyle name="Comma 4 2 2 5 2 4 3" xfId="29041" xr:uid="{069979C2-7876-40DD-BD66-52844992ADD0}"/>
    <cellStyle name="Comma 4 2 2 5 2 5" xfId="7137" xr:uid="{05530147-D779-4BEE-9928-DC0ABE7CD992}"/>
    <cellStyle name="Comma 4 2 2 5 2 5 2" xfId="43645" xr:uid="{39D18C5E-7EDF-4996-8239-E609B648C7E6}"/>
    <cellStyle name="Comma 4 2 2 5 2 5 3" xfId="25391" xr:uid="{3B5F2862-8A89-437A-A040-E22260B7E34E}"/>
    <cellStyle name="Comma 4 2 2 5 2 6" xfId="39995" xr:uid="{1E580F90-98D7-4E8D-9A3B-C78FD910E929}"/>
    <cellStyle name="Comma 4 2 2 5 2 7" xfId="21741" xr:uid="{AC1C1867-8277-4D23-A6BB-2BA5EF0A9577}"/>
    <cellStyle name="Comma 4 2 2 5 3" xfId="2757" xr:uid="{DB3DC89C-1C0C-49D0-8BA1-6AD95B6884B5}"/>
    <cellStyle name="Comma 4 2 2 5 3 2" xfId="17357" xr:uid="{1DF863BF-D36D-47D7-8338-08C90569100F}"/>
    <cellStyle name="Comma 4 2 2 5 3 2 2" xfId="53865" xr:uid="{5F12C215-5963-40F3-946A-EB93F9C49909}"/>
    <cellStyle name="Comma 4 2 2 5 3 2 3" xfId="35611" xr:uid="{716183CA-449E-4B4B-A6A6-8CB00C09E6C6}"/>
    <cellStyle name="Comma 4 2 2 5 3 3" xfId="13707" xr:uid="{CB159DF7-7700-4C0C-B720-8D14E201CAEF}"/>
    <cellStyle name="Comma 4 2 2 5 3 3 2" xfId="50215" xr:uid="{6D95CAA6-E4C7-4070-90B0-79682B219672}"/>
    <cellStyle name="Comma 4 2 2 5 3 3 3" xfId="31961" xr:uid="{F826477C-37B7-4D94-B7D7-EFE89D3F66F6}"/>
    <cellStyle name="Comma 4 2 2 5 3 4" xfId="10057" xr:uid="{8CE21E57-620D-4B0F-A4F0-949772883160}"/>
    <cellStyle name="Comma 4 2 2 5 3 4 2" xfId="46565" xr:uid="{4188EC8A-0B36-459E-BE60-DFD467C26973}"/>
    <cellStyle name="Comma 4 2 2 5 3 4 3" xfId="28311" xr:uid="{99C1173A-2FFA-4906-BDAC-EB45CFFCC458}"/>
    <cellStyle name="Comma 4 2 2 5 3 5" xfId="6407" xr:uid="{7BE52E4A-645F-4424-BDF2-A31D751FC52A}"/>
    <cellStyle name="Comma 4 2 2 5 3 5 2" xfId="42915" xr:uid="{A5F5BE63-14F2-474E-AF2F-341CF9B7ADA0}"/>
    <cellStyle name="Comma 4 2 2 5 3 5 3" xfId="24661" xr:uid="{7046DAA8-C112-4642-A4A9-5E5C6878C120}"/>
    <cellStyle name="Comma 4 2 2 5 3 6" xfId="39265" xr:uid="{34675A53-A66A-46CF-A6DE-2C9AF9A1CA2A}"/>
    <cellStyle name="Comma 4 2 2 5 3 7" xfId="21011" xr:uid="{0B485848-CFA3-4549-8960-C4800A6FC4D0}"/>
    <cellStyle name="Comma 4 2 2 5 4" xfId="2027" xr:uid="{8A1307B1-3AF5-4EA5-9E32-0C965A6164E0}"/>
    <cellStyle name="Comma 4 2 2 5 4 2" xfId="16627" xr:uid="{B4CD09CF-31EB-4BE7-BBF7-0BCA6C0D488E}"/>
    <cellStyle name="Comma 4 2 2 5 4 2 2" xfId="53135" xr:uid="{8E44B975-3957-4EE0-854C-19F43EF7F0D1}"/>
    <cellStyle name="Comma 4 2 2 5 4 2 3" xfId="34881" xr:uid="{9D0E3364-AA9E-47DC-95ED-331D0DF30A4E}"/>
    <cellStyle name="Comma 4 2 2 5 4 3" xfId="12977" xr:uid="{4671DC97-E36A-43A9-AE92-6C5407B7F0A9}"/>
    <cellStyle name="Comma 4 2 2 5 4 3 2" xfId="49485" xr:uid="{1769E900-09CB-4E1D-A70B-F91BE25B45C4}"/>
    <cellStyle name="Comma 4 2 2 5 4 3 3" xfId="31231" xr:uid="{A06D6998-078B-4D90-BEED-952E45390015}"/>
    <cellStyle name="Comma 4 2 2 5 4 4" xfId="9327" xr:uid="{FED57144-333B-4C2F-8E41-6DAFF1674112}"/>
    <cellStyle name="Comma 4 2 2 5 4 4 2" xfId="45835" xr:uid="{8CD8BE91-4A74-4EC8-B854-C717E3A42ABC}"/>
    <cellStyle name="Comma 4 2 2 5 4 4 3" xfId="27581" xr:uid="{2394D8E1-D573-417E-8976-8B8828CBA34E}"/>
    <cellStyle name="Comma 4 2 2 5 4 5" xfId="5677" xr:uid="{A08271B8-7C46-4777-B3CA-C957F13E2774}"/>
    <cellStyle name="Comma 4 2 2 5 4 5 2" xfId="42185" xr:uid="{81DDAC73-2E0A-4596-B6C9-2219AD636535}"/>
    <cellStyle name="Comma 4 2 2 5 4 5 3" xfId="23931" xr:uid="{3BD0ADDB-9B9C-4C95-9CAF-406905DD27F9}"/>
    <cellStyle name="Comma 4 2 2 5 4 6" xfId="38535" xr:uid="{B2B1FAAB-F78D-4279-AE69-1343616E6661}"/>
    <cellStyle name="Comma 4 2 2 5 4 7" xfId="20281" xr:uid="{3EFF20C6-CEBD-4C48-81E1-5B561FF6B38F}"/>
    <cellStyle name="Comma 4 2 2 5 5" xfId="1297" xr:uid="{EFEE28B2-F703-4A18-816C-91588C80047A}"/>
    <cellStyle name="Comma 4 2 2 5 5 2" xfId="15897" xr:uid="{E15AFEE8-E204-44FC-81A7-DF601D7DCF0F}"/>
    <cellStyle name="Comma 4 2 2 5 5 2 2" xfId="52405" xr:uid="{F059CEAC-5AF1-4A4E-8B48-32F3DD5605A3}"/>
    <cellStyle name="Comma 4 2 2 5 5 2 3" xfId="34151" xr:uid="{D44A24B5-B117-40A7-AAF0-B61628D03AF1}"/>
    <cellStyle name="Comma 4 2 2 5 5 3" xfId="12247" xr:uid="{FDC7F1E1-588B-49E5-873B-F78C2DB53AF6}"/>
    <cellStyle name="Comma 4 2 2 5 5 3 2" xfId="48755" xr:uid="{7AADF9B9-0E1E-49AB-B275-887B7F12B48F}"/>
    <cellStyle name="Comma 4 2 2 5 5 3 3" xfId="30501" xr:uid="{506FDABD-6A9E-4D8B-AD8A-7CF9FF7AC3AA}"/>
    <cellStyle name="Comma 4 2 2 5 5 4" xfId="8597" xr:uid="{C79FE80E-4437-469D-9CFA-6FD752E7327E}"/>
    <cellStyle name="Comma 4 2 2 5 5 4 2" xfId="45105" xr:uid="{3C850E27-CC04-4D30-80AF-D8D9DBA727CE}"/>
    <cellStyle name="Comma 4 2 2 5 5 4 3" xfId="26851" xr:uid="{9651B109-C5BE-4CA9-B743-D5641AD7003E}"/>
    <cellStyle name="Comma 4 2 2 5 5 5" xfId="4947" xr:uid="{1488B7AD-5661-43CE-AEF2-CB0953B209AA}"/>
    <cellStyle name="Comma 4 2 2 5 5 5 2" xfId="41455" xr:uid="{A7060414-E031-4049-9E32-CEF81C4FF9DB}"/>
    <cellStyle name="Comma 4 2 2 5 5 5 3" xfId="23201" xr:uid="{41E68BA5-4464-4A9A-8EA5-D15B11F84783}"/>
    <cellStyle name="Comma 4 2 2 5 5 6" xfId="37805" xr:uid="{606FE11B-5CBF-4F47-8704-830515B67D79}"/>
    <cellStyle name="Comma 4 2 2 5 5 7" xfId="19551" xr:uid="{5F1DCB19-8E64-4AAE-AF41-BBB349C2ACEC}"/>
    <cellStyle name="Comma 4 2 2 5 6" xfId="15167" xr:uid="{165B0335-9B32-4E4E-B24F-1FB1A281F028}"/>
    <cellStyle name="Comma 4 2 2 5 6 2" xfId="51675" xr:uid="{336149A1-2642-4F63-B5EB-42A604A872F4}"/>
    <cellStyle name="Comma 4 2 2 5 6 3" xfId="33421" xr:uid="{EE7594F1-0F49-46BB-9AEF-5320744A980F}"/>
    <cellStyle name="Comma 4 2 2 5 7" xfId="11517" xr:uid="{1475D8CD-40DC-44ED-8562-CA54865C9ED1}"/>
    <cellStyle name="Comma 4 2 2 5 7 2" xfId="48025" xr:uid="{2943327B-87C8-4941-B1C3-5D7D52C61DA4}"/>
    <cellStyle name="Comma 4 2 2 5 7 3" xfId="29771" xr:uid="{DEB28EDE-674F-48A7-A40D-8900E978915D}"/>
    <cellStyle name="Comma 4 2 2 5 8" xfId="7867" xr:uid="{1E1CE729-EF92-4ECF-A43D-0DDBCCEE16CE}"/>
    <cellStyle name="Comma 4 2 2 5 8 2" xfId="44375" xr:uid="{BAE2FBD8-70B4-4727-BCC8-F4655311F0D9}"/>
    <cellStyle name="Comma 4 2 2 5 8 3" xfId="26121" xr:uid="{5760E53E-49CC-4810-B75F-4C083E93C7B7}"/>
    <cellStyle name="Comma 4 2 2 5 9" xfId="4217" xr:uid="{0E1E01C6-35C6-407B-9018-0308240E711F}"/>
    <cellStyle name="Comma 4 2 2 5 9 2" xfId="40725" xr:uid="{2E00308D-09ED-4C4B-A5D5-2659B7390953}"/>
    <cellStyle name="Comma 4 2 2 5 9 3" xfId="22471" xr:uid="{20B639C5-A42E-4841-BAD7-8537840BD36B}"/>
    <cellStyle name="Comma 4 2 2 6" xfId="463" xr:uid="{5313669F-82D0-41AD-9E50-288E4994A024}"/>
    <cellStyle name="Comma 4 2 2 6 10" xfId="36971" xr:uid="{36B0AD3A-1A38-4EBE-AF0D-28E828708552}"/>
    <cellStyle name="Comma 4 2 2 6 11" xfId="18717" xr:uid="{5F1406BB-AC7E-498C-8795-C663C86A87D0}"/>
    <cellStyle name="Comma 4 2 2 6 2" xfId="3383" xr:uid="{12DCBF01-17C0-42A9-9450-C3C964E575B8}"/>
    <cellStyle name="Comma 4 2 2 6 2 2" xfId="17983" xr:uid="{3797CED8-92C3-43D3-8E46-B77E9DCE1CF3}"/>
    <cellStyle name="Comma 4 2 2 6 2 2 2" xfId="54491" xr:uid="{16E8BED4-3FC3-43B0-A41E-A486A93258F3}"/>
    <cellStyle name="Comma 4 2 2 6 2 2 3" xfId="36237" xr:uid="{5B734352-413C-4BFB-9DFA-8CB8EC7E6813}"/>
    <cellStyle name="Comma 4 2 2 6 2 3" xfId="14333" xr:uid="{880D4D74-6020-4D2C-8B02-E6ABD5B82D03}"/>
    <cellStyle name="Comma 4 2 2 6 2 3 2" xfId="50841" xr:uid="{4DB6BEF7-18DE-40CE-8B41-B62247026F73}"/>
    <cellStyle name="Comma 4 2 2 6 2 3 3" xfId="32587" xr:uid="{4CE219C6-EB05-471A-A7CF-29D5DFCF48F3}"/>
    <cellStyle name="Comma 4 2 2 6 2 4" xfId="10683" xr:uid="{369CCEE1-228F-4FBC-8A00-B4583E7C38C7}"/>
    <cellStyle name="Comma 4 2 2 6 2 4 2" xfId="47191" xr:uid="{887CAE4B-D3A3-416A-B34E-6B786D46E36E}"/>
    <cellStyle name="Comma 4 2 2 6 2 4 3" xfId="28937" xr:uid="{F121B89D-77BF-4B30-83D5-39E7D5540626}"/>
    <cellStyle name="Comma 4 2 2 6 2 5" xfId="7033" xr:uid="{FABB4E3C-23A4-4A61-A3F8-D80E82AAE1CA}"/>
    <cellStyle name="Comma 4 2 2 6 2 5 2" xfId="43541" xr:uid="{141F0C52-3D40-4BC0-8341-848BB262042B}"/>
    <cellStyle name="Comma 4 2 2 6 2 5 3" xfId="25287" xr:uid="{C1FC40C2-19F2-4F1D-B278-3C39E65CF9D2}"/>
    <cellStyle name="Comma 4 2 2 6 2 6" xfId="39891" xr:uid="{20C42640-0932-4685-A5EA-F52085999F47}"/>
    <cellStyle name="Comma 4 2 2 6 2 7" xfId="21637" xr:uid="{1EE5DBBA-7240-40FC-9E9F-182CF5EDA59F}"/>
    <cellStyle name="Comma 4 2 2 6 3" xfId="2653" xr:uid="{F5BD5925-0A7D-4A07-B8AE-B7463246F08B}"/>
    <cellStyle name="Comma 4 2 2 6 3 2" xfId="17253" xr:uid="{386BEC9E-763E-4568-9EB6-759BAB3E0917}"/>
    <cellStyle name="Comma 4 2 2 6 3 2 2" xfId="53761" xr:uid="{2AACE449-1480-4598-9B23-9AFBA329DB3D}"/>
    <cellStyle name="Comma 4 2 2 6 3 2 3" xfId="35507" xr:uid="{37F63B6B-FFA7-4AB8-B14E-C5634BF3F3FF}"/>
    <cellStyle name="Comma 4 2 2 6 3 3" xfId="13603" xr:uid="{EDB7DCDC-ECDE-4EC8-83BA-A7F40E4FAFEA}"/>
    <cellStyle name="Comma 4 2 2 6 3 3 2" xfId="50111" xr:uid="{0F34377B-4FD2-48E9-9116-7C7AAB115337}"/>
    <cellStyle name="Comma 4 2 2 6 3 3 3" xfId="31857" xr:uid="{F89B76D1-366E-4F75-8B9C-0B998B904EEC}"/>
    <cellStyle name="Comma 4 2 2 6 3 4" xfId="9953" xr:uid="{12B641E2-987F-4883-A99D-FBB5FA0240CA}"/>
    <cellStyle name="Comma 4 2 2 6 3 4 2" xfId="46461" xr:uid="{D9EEBC5C-5AA0-469D-8EF4-0369F749C7F9}"/>
    <cellStyle name="Comma 4 2 2 6 3 4 3" xfId="28207" xr:uid="{654DC546-98BD-4D76-B729-DD040ABCC6A7}"/>
    <cellStyle name="Comma 4 2 2 6 3 5" xfId="6303" xr:uid="{B5CEBDD4-EF6E-45C3-B1D1-43B978B4250C}"/>
    <cellStyle name="Comma 4 2 2 6 3 5 2" xfId="42811" xr:uid="{4BBAF113-3396-4DE9-AFF9-4344B00EA8AF}"/>
    <cellStyle name="Comma 4 2 2 6 3 5 3" xfId="24557" xr:uid="{C2058E1B-D58D-42CF-8A6E-EF1E66AC7639}"/>
    <cellStyle name="Comma 4 2 2 6 3 6" xfId="39161" xr:uid="{F4C1C7F7-3BC1-4A5C-87CA-CA6BB1FBB34E}"/>
    <cellStyle name="Comma 4 2 2 6 3 7" xfId="20907" xr:uid="{6B29EEFB-EF7C-49E7-9504-BAF4A1D49766}"/>
    <cellStyle name="Comma 4 2 2 6 4" xfId="1923" xr:uid="{BCF243B6-51D2-4E79-8C2F-29B376D2CF0A}"/>
    <cellStyle name="Comma 4 2 2 6 4 2" xfId="16523" xr:uid="{00810714-47D3-475B-B108-26D601DE241F}"/>
    <cellStyle name="Comma 4 2 2 6 4 2 2" xfId="53031" xr:uid="{7B870FEF-55EF-466C-9879-3DC3295EF2BC}"/>
    <cellStyle name="Comma 4 2 2 6 4 2 3" xfId="34777" xr:uid="{4BAF7A71-5344-47F9-8ECD-B0A08C730CB7}"/>
    <cellStyle name="Comma 4 2 2 6 4 3" xfId="12873" xr:uid="{289956DB-BDB9-4928-AE27-885C4906CACB}"/>
    <cellStyle name="Comma 4 2 2 6 4 3 2" xfId="49381" xr:uid="{D03BD649-39FA-4A73-95CD-5F3C41CC5976}"/>
    <cellStyle name="Comma 4 2 2 6 4 3 3" xfId="31127" xr:uid="{ECB84DFB-F2E9-432C-9E1A-3F36797FE7C3}"/>
    <cellStyle name="Comma 4 2 2 6 4 4" xfId="9223" xr:uid="{B0B3BF2A-B248-4A45-94F8-BB666B013A02}"/>
    <cellStyle name="Comma 4 2 2 6 4 4 2" xfId="45731" xr:uid="{9E0808FB-871F-4D60-8B4E-0BC28CEC3DCE}"/>
    <cellStyle name="Comma 4 2 2 6 4 4 3" xfId="27477" xr:uid="{720D92A1-804C-4954-9282-EF17FDC23481}"/>
    <cellStyle name="Comma 4 2 2 6 4 5" xfId="5573" xr:uid="{C1000672-7425-43BD-8354-9F0ABE1744D6}"/>
    <cellStyle name="Comma 4 2 2 6 4 5 2" xfId="42081" xr:uid="{B621A3CB-9B40-4529-9D64-98E2E0EFC9CE}"/>
    <cellStyle name="Comma 4 2 2 6 4 5 3" xfId="23827" xr:uid="{1E288D21-47A8-4BD5-81CE-512656DB5AC7}"/>
    <cellStyle name="Comma 4 2 2 6 4 6" xfId="38431" xr:uid="{24A97E31-02E8-4020-B0A4-9AB4264E55C8}"/>
    <cellStyle name="Comma 4 2 2 6 4 7" xfId="20177" xr:uid="{05FD201D-F9E9-4E8D-89D1-D04B13271FA1}"/>
    <cellStyle name="Comma 4 2 2 6 5" xfId="1193" xr:uid="{7A26E507-7862-4236-BE13-F7AC481321AF}"/>
    <cellStyle name="Comma 4 2 2 6 5 2" xfId="15793" xr:uid="{1F7C8B7C-3F09-4D39-88C0-DBEA51C40390}"/>
    <cellStyle name="Comma 4 2 2 6 5 2 2" xfId="52301" xr:uid="{B162C7DC-7476-4E44-B5C9-DB2C863A2F6B}"/>
    <cellStyle name="Comma 4 2 2 6 5 2 3" xfId="34047" xr:uid="{F6A952DA-3F63-410B-A77E-CA807F28BE1F}"/>
    <cellStyle name="Comma 4 2 2 6 5 3" xfId="12143" xr:uid="{5304C8A5-A5E1-4212-ACBB-92930C40294E}"/>
    <cellStyle name="Comma 4 2 2 6 5 3 2" xfId="48651" xr:uid="{EB509F84-E156-4061-923A-1C86E6F7A89E}"/>
    <cellStyle name="Comma 4 2 2 6 5 3 3" xfId="30397" xr:uid="{AEEC6A70-9C56-4189-B361-164E02A4BBCA}"/>
    <cellStyle name="Comma 4 2 2 6 5 4" xfId="8493" xr:uid="{87490549-4F30-45A4-B717-B9DDF583F282}"/>
    <cellStyle name="Comma 4 2 2 6 5 4 2" xfId="45001" xr:uid="{7839EB04-ADA4-4053-9BC1-E4B966A2DFC2}"/>
    <cellStyle name="Comma 4 2 2 6 5 4 3" xfId="26747" xr:uid="{008AC501-DEE9-4074-AC9E-072F4C8002F7}"/>
    <cellStyle name="Comma 4 2 2 6 5 5" xfId="4843" xr:uid="{F4113BE9-2E04-40DC-8C26-3A15908FEBAB}"/>
    <cellStyle name="Comma 4 2 2 6 5 5 2" xfId="41351" xr:uid="{C1A86A8C-1932-47FE-A276-A3ACC6FF6D13}"/>
    <cellStyle name="Comma 4 2 2 6 5 5 3" xfId="23097" xr:uid="{974F2C97-2FD6-47CC-8BDC-871FEBFB0067}"/>
    <cellStyle name="Comma 4 2 2 6 5 6" xfId="37701" xr:uid="{2E33328F-1580-4DF2-85AC-081A0429FC7B}"/>
    <cellStyle name="Comma 4 2 2 6 5 7" xfId="19447" xr:uid="{7FBB9094-86BC-43FB-9494-FB4B0EB977FE}"/>
    <cellStyle name="Comma 4 2 2 6 6" xfId="15063" xr:uid="{BEA428AF-9E30-4352-8E51-0A72F0696F19}"/>
    <cellStyle name="Comma 4 2 2 6 6 2" xfId="51571" xr:uid="{B0FCC7F5-3201-4C5A-A933-31B4ED4503D5}"/>
    <cellStyle name="Comma 4 2 2 6 6 3" xfId="33317" xr:uid="{EDC1F3C9-2634-47EB-A71D-377AA9B12C18}"/>
    <cellStyle name="Comma 4 2 2 6 7" xfId="11413" xr:uid="{4FDCFFEE-FB62-44C5-A98B-FF98C58964EE}"/>
    <cellStyle name="Comma 4 2 2 6 7 2" xfId="47921" xr:uid="{571D70A8-FDFA-4938-9099-BA2CE04B6065}"/>
    <cellStyle name="Comma 4 2 2 6 7 3" xfId="29667" xr:uid="{46EC7586-6809-4E39-849B-1391BF37B816}"/>
    <cellStyle name="Comma 4 2 2 6 8" xfId="7763" xr:uid="{133F85DD-9C75-4D88-9A65-6897F226C1BA}"/>
    <cellStyle name="Comma 4 2 2 6 8 2" xfId="44271" xr:uid="{C629CFC8-CD8B-4183-915F-BC69231A5227}"/>
    <cellStyle name="Comma 4 2 2 6 8 3" xfId="26017" xr:uid="{3A0FDC66-958F-4289-B2F5-18894BA32A3E}"/>
    <cellStyle name="Comma 4 2 2 6 9" xfId="4113" xr:uid="{6EDBDF02-9C8E-488C-AC81-7A5FBBB81A6D}"/>
    <cellStyle name="Comma 4 2 2 6 9 2" xfId="40621" xr:uid="{D8683547-20A7-4F59-AAB9-BE221A0ED9BE}"/>
    <cellStyle name="Comma 4 2 2 6 9 3" xfId="22367" xr:uid="{D155609E-B207-4D8B-8ED8-616389421597}"/>
    <cellStyle name="Comma 4 2 2 7" xfId="359" xr:uid="{1B122486-C4E0-4216-92BE-69F5A3CE23AA}"/>
    <cellStyle name="Comma 4 2 2 7 10" xfId="36867" xr:uid="{9015410F-7253-4677-A461-FDB8FB77670A}"/>
    <cellStyle name="Comma 4 2 2 7 11" xfId="18613" xr:uid="{84521BCC-8F9E-43B2-A377-C4C34A89A2DE}"/>
    <cellStyle name="Comma 4 2 2 7 2" xfId="3279" xr:uid="{FB31392F-F44F-4079-B0BB-4D6CE913BB51}"/>
    <cellStyle name="Comma 4 2 2 7 2 2" xfId="17879" xr:uid="{BB490DF2-0149-45EF-A2F0-C36DFDA25E72}"/>
    <cellStyle name="Comma 4 2 2 7 2 2 2" xfId="54387" xr:uid="{2D680C00-4C10-46C7-90EA-D2247938B4CC}"/>
    <cellStyle name="Comma 4 2 2 7 2 2 3" xfId="36133" xr:uid="{A0F47C94-5CC2-43C4-898B-C958F6735F1D}"/>
    <cellStyle name="Comma 4 2 2 7 2 3" xfId="14229" xr:uid="{20833CC1-DBEA-43E4-BBBD-8EFBCCAB159C}"/>
    <cellStyle name="Comma 4 2 2 7 2 3 2" xfId="50737" xr:uid="{E832725B-668F-425F-B782-29D4F02A9C7D}"/>
    <cellStyle name="Comma 4 2 2 7 2 3 3" xfId="32483" xr:uid="{A022270B-C8E5-4B3F-B166-44D202F3ED1B}"/>
    <cellStyle name="Comma 4 2 2 7 2 4" xfId="10579" xr:uid="{AC084CB5-4DFC-4D78-85C2-E33B3BAC3712}"/>
    <cellStyle name="Comma 4 2 2 7 2 4 2" xfId="47087" xr:uid="{21D3105D-C252-485F-BD19-A06B14B2A57A}"/>
    <cellStyle name="Comma 4 2 2 7 2 4 3" xfId="28833" xr:uid="{FACEE66F-A187-4D27-A658-A623AA824C3C}"/>
    <cellStyle name="Comma 4 2 2 7 2 5" xfId="6929" xr:uid="{25D589F4-DD3B-4679-A167-20D1B827BA39}"/>
    <cellStyle name="Comma 4 2 2 7 2 5 2" xfId="43437" xr:uid="{5CAFE8B3-6A9A-4F0B-B2AD-90BFD3A83342}"/>
    <cellStyle name="Comma 4 2 2 7 2 5 3" xfId="25183" xr:uid="{00A47037-9915-43B2-BAAA-9DEBEDA4F064}"/>
    <cellStyle name="Comma 4 2 2 7 2 6" xfId="39787" xr:uid="{33759D2A-CBF5-4D74-BD18-83FA737CF0A7}"/>
    <cellStyle name="Comma 4 2 2 7 2 7" xfId="21533" xr:uid="{B9B3FF0C-B14D-473E-AA13-16B6783B602D}"/>
    <cellStyle name="Comma 4 2 2 7 3" xfId="2549" xr:uid="{2907C80E-5A22-411A-A6BC-3F8BA06DE2D4}"/>
    <cellStyle name="Comma 4 2 2 7 3 2" xfId="17149" xr:uid="{8B9C5859-F869-4A82-8299-15A2B7BCE694}"/>
    <cellStyle name="Comma 4 2 2 7 3 2 2" xfId="53657" xr:uid="{E862D71C-DBE5-42F7-B423-5F2E4D249093}"/>
    <cellStyle name="Comma 4 2 2 7 3 2 3" xfId="35403" xr:uid="{2ABB215D-791C-4EAB-92F6-BFCA975DCA2A}"/>
    <cellStyle name="Comma 4 2 2 7 3 3" xfId="13499" xr:uid="{21F5B6D5-CB7C-40BB-B207-9155805B6AF1}"/>
    <cellStyle name="Comma 4 2 2 7 3 3 2" xfId="50007" xr:uid="{E1DDF3A5-4368-4D47-8017-EDF7F857BD4B}"/>
    <cellStyle name="Comma 4 2 2 7 3 3 3" xfId="31753" xr:uid="{B48D1E40-40A0-415C-83FE-66136631FA18}"/>
    <cellStyle name="Comma 4 2 2 7 3 4" xfId="9849" xr:uid="{412010CE-FECF-48B8-A48B-136518A55E16}"/>
    <cellStyle name="Comma 4 2 2 7 3 4 2" xfId="46357" xr:uid="{9B51C140-E3B5-4E52-8415-1440080C13A7}"/>
    <cellStyle name="Comma 4 2 2 7 3 4 3" xfId="28103" xr:uid="{D48B2725-F292-4DCB-84F8-241680B26B56}"/>
    <cellStyle name="Comma 4 2 2 7 3 5" xfId="6199" xr:uid="{D2BAC875-2018-47D4-AD70-C56100296346}"/>
    <cellStyle name="Comma 4 2 2 7 3 5 2" xfId="42707" xr:uid="{02C122B9-03EA-4FB1-99E9-3EC5F6B50E8B}"/>
    <cellStyle name="Comma 4 2 2 7 3 5 3" xfId="24453" xr:uid="{69BF069A-47BE-4228-B9AB-DAD71A849FB3}"/>
    <cellStyle name="Comma 4 2 2 7 3 6" xfId="39057" xr:uid="{7FA0EBE9-7945-481D-9FC1-9983757D3E85}"/>
    <cellStyle name="Comma 4 2 2 7 3 7" xfId="20803" xr:uid="{C67C8C8C-6D60-47FA-91F5-7D0D9328C6CB}"/>
    <cellStyle name="Comma 4 2 2 7 4" xfId="1819" xr:uid="{74B1FC84-30A0-4E56-9353-5C346406B3DF}"/>
    <cellStyle name="Comma 4 2 2 7 4 2" xfId="16419" xr:uid="{109C1347-8360-4F61-B845-EB8106CFCA04}"/>
    <cellStyle name="Comma 4 2 2 7 4 2 2" xfId="52927" xr:uid="{224A5581-9FE4-4728-BA52-866B7025BB0A}"/>
    <cellStyle name="Comma 4 2 2 7 4 2 3" xfId="34673" xr:uid="{CC197618-783C-4F48-A64A-4A0FD1B55C24}"/>
    <cellStyle name="Comma 4 2 2 7 4 3" xfId="12769" xr:uid="{A9832503-6549-4C16-8768-A121E3C64F38}"/>
    <cellStyle name="Comma 4 2 2 7 4 3 2" xfId="49277" xr:uid="{FFCD124C-4A9A-4818-8AFD-5E3FAF5C1341}"/>
    <cellStyle name="Comma 4 2 2 7 4 3 3" xfId="31023" xr:uid="{46EFF7C5-5515-4169-AA88-9C8920A5C743}"/>
    <cellStyle name="Comma 4 2 2 7 4 4" xfId="9119" xr:uid="{250C5993-708B-4AF2-91DC-F8FD3504D1E3}"/>
    <cellStyle name="Comma 4 2 2 7 4 4 2" xfId="45627" xr:uid="{9F737869-51C8-4641-85B0-559D02DF46BC}"/>
    <cellStyle name="Comma 4 2 2 7 4 4 3" xfId="27373" xr:uid="{808E1A23-50D7-497C-9DF4-8493057FCF95}"/>
    <cellStyle name="Comma 4 2 2 7 4 5" xfId="5469" xr:uid="{997F603C-28BD-4A15-8611-2331626E0165}"/>
    <cellStyle name="Comma 4 2 2 7 4 5 2" xfId="41977" xr:uid="{45C51A18-E3D0-4AD2-8650-A9675BFCB356}"/>
    <cellStyle name="Comma 4 2 2 7 4 5 3" xfId="23723" xr:uid="{2E17104A-CC01-40D8-99DA-0C89F3C2EF16}"/>
    <cellStyle name="Comma 4 2 2 7 4 6" xfId="38327" xr:uid="{E03B3D59-07EA-4002-A6EB-0516CFFB73B1}"/>
    <cellStyle name="Comma 4 2 2 7 4 7" xfId="20073" xr:uid="{61075CAE-99A2-4183-82FD-FC1045535B43}"/>
    <cellStyle name="Comma 4 2 2 7 5" xfId="1089" xr:uid="{41CF5B69-A5E3-49A0-8DEE-FC641E12EA64}"/>
    <cellStyle name="Comma 4 2 2 7 5 2" xfId="15689" xr:uid="{542C57D6-E4A5-4926-AA50-9842C63DC39D}"/>
    <cellStyle name="Comma 4 2 2 7 5 2 2" xfId="52197" xr:uid="{4CF56A98-9453-4046-AE41-EE49D041C245}"/>
    <cellStyle name="Comma 4 2 2 7 5 2 3" xfId="33943" xr:uid="{9C9F7C86-90D3-4142-88B6-068D8B0A9648}"/>
    <cellStyle name="Comma 4 2 2 7 5 3" xfId="12039" xr:uid="{C662285F-473F-467C-9012-DBDE336C9F39}"/>
    <cellStyle name="Comma 4 2 2 7 5 3 2" xfId="48547" xr:uid="{1D8BBB94-724A-418B-9F49-692BAF159340}"/>
    <cellStyle name="Comma 4 2 2 7 5 3 3" xfId="30293" xr:uid="{969C5D36-FE53-4E95-B7EC-1AC6ADE842DD}"/>
    <cellStyle name="Comma 4 2 2 7 5 4" xfId="8389" xr:uid="{68DAA374-0A98-4B1A-A87D-30A9F4FEE465}"/>
    <cellStyle name="Comma 4 2 2 7 5 4 2" xfId="44897" xr:uid="{76E535F2-6610-47CE-9807-7717CFE88DD7}"/>
    <cellStyle name="Comma 4 2 2 7 5 4 3" xfId="26643" xr:uid="{44697108-E5E5-47AE-A413-5AF67ECDFF49}"/>
    <cellStyle name="Comma 4 2 2 7 5 5" xfId="4739" xr:uid="{6995781E-6401-4ABF-ADFA-0F61DB74892C}"/>
    <cellStyle name="Comma 4 2 2 7 5 5 2" xfId="41247" xr:uid="{54EC21AA-D295-4CA2-B07E-9AB771EA1D8F}"/>
    <cellStyle name="Comma 4 2 2 7 5 5 3" xfId="22993" xr:uid="{20309BC2-E154-4252-A766-8AB4EFC41B28}"/>
    <cellStyle name="Comma 4 2 2 7 5 6" xfId="37597" xr:uid="{9E8C804E-338B-43B1-B320-CBF7126AAD62}"/>
    <cellStyle name="Comma 4 2 2 7 5 7" xfId="19343" xr:uid="{60727693-1D67-4CE8-852D-A24F632FDED4}"/>
    <cellStyle name="Comma 4 2 2 7 6" xfId="14959" xr:uid="{9C886F2E-7CC3-4C47-8FA4-1500D733FE76}"/>
    <cellStyle name="Comma 4 2 2 7 6 2" xfId="51467" xr:uid="{83240CE3-08C8-4A17-9C9C-10A2D22994CF}"/>
    <cellStyle name="Comma 4 2 2 7 6 3" xfId="33213" xr:uid="{5DA8EBED-DF30-49FF-91E3-4DFFBE5FFC16}"/>
    <cellStyle name="Comma 4 2 2 7 7" xfId="11309" xr:uid="{13CA7AC8-598F-4150-BB7D-C2AAD13C4294}"/>
    <cellStyle name="Comma 4 2 2 7 7 2" xfId="47817" xr:uid="{674D1FBD-9EDF-414C-A6F7-6240D0E3531B}"/>
    <cellStyle name="Comma 4 2 2 7 7 3" xfId="29563" xr:uid="{CE708A22-C881-4924-B590-1A040B4383CA}"/>
    <cellStyle name="Comma 4 2 2 7 8" xfId="7659" xr:uid="{8993F16C-0FB3-470B-9B91-EC7464BA6BF6}"/>
    <cellStyle name="Comma 4 2 2 7 8 2" xfId="44167" xr:uid="{314C6BA2-2C58-4392-8667-05002F7344F4}"/>
    <cellStyle name="Comma 4 2 2 7 8 3" xfId="25913" xr:uid="{AD47FC11-7DAF-41DF-9808-ABF14C15F469}"/>
    <cellStyle name="Comma 4 2 2 7 9" xfId="4009" xr:uid="{4BAFB14C-254E-4FC7-9FD5-F613E76CD310}"/>
    <cellStyle name="Comma 4 2 2 7 9 2" xfId="40517" xr:uid="{181B6A69-B78B-41C0-94C7-93E768AC3763}"/>
    <cellStyle name="Comma 4 2 2 7 9 3" xfId="22263" xr:uid="{9B2891E6-CBD0-4C84-B280-4F1D252265AF}"/>
    <cellStyle name="Comma 4 2 2 8" xfId="255" xr:uid="{EF708899-1F38-4E0C-B8F9-5D726A008FAF}"/>
    <cellStyle name="Comma 4 2 2 8 10" xfId="36763" xr:uid="{FD179F12-A7F6-4B8F-AA9D-D0BB8E7EEA1E}"/>
    <cellStyle name="Comma 4 2 2 8 11" xfId="18509" xr:uid="{90E58A61-250B-4F5F-9A52-83E154C62DA6}"/>
    <cellStyle name="Comma 4 2 2 8 2" xfId="3175" xr:uid="{33DDEF96-CCE5-4FE8-83AB-25DA5E6E2F2A}"/>
    <cellStyle name="Comma 4 2 2 8 2 2" xfId="17775" xr:uid="{71175DD9-078D-428E-BB31-E1022C129AE9}"/>
    <cellStyle name="Comma 4 2 2 8 2 2 2" xfId="54283" xr:uid="{89D42181-FEB5-4A97-89EF-4D139FB8EF37}"/>
    <cellStyle name="Comma 4 2 2 8 2 2 3" xfId="36029" xr:uid="{B0461507-3BAC-4452-B3F5-7241F440D549}"/>
    <cellStyle name="Comma 4 2 2 8 2 3" xfId="14125" xr:uid="{FC1362F2-AD1F-4A90-84A5-63656BE4C1DD}"/>
    <cellStyle name="Comma 4 2 2 8 2 3 2" xfId="50633" xr:uid="{6403D162-1F44-4EEC-B812-41A1E43D5F0D}"/>
    <cellStyle name="Comma 4 2 2 8 2 3 3" xfId="32379" xr:uid="{007DB843-D669-4898-8B2F-99310E6806B4}"/>
    <cellStyle name="Comma 4 2 2 8 2 4" xfId="10475" xr:uid="{F6AC64F4-C49A-4CBA-89E0-613F19C3A086}"/>
    <cellStyle name="Comma 4 2 2 8 2 4 2" xfId="46983" xr:uid="{7A7211DA-4A3E-441A-AC9B-A75B857CBA10}"/>
    <cellStyle name="Comma 4 2 2 8 2 4 3" xfId="28729" xr:uid="{9D5220E5-C241-4E65-A65A-5D9F14048EAA}"/>
    <cellStyle name="Comma 4 2 2 8 2 5" xfId="6825" xr:uid="{747E0A65-C7D6-4DAD-9D04-6BE818406D53}"/>
    <cellStyle name="Comma 4 2 2 8 2 5 2" xfId="43333" xr:uid="{23D87909-9DC0-4289-A322-B956647D5DEF}"/>
    <cellStyle name="Comma 4 2 2 8 2 5 3" xfId="25079" xr:uid="{BC0A004D-E612-4436-A497-5864E75345A7}"/>
    <cellStyle name="Comma 4 2 2 8 2 6" xfId="39683" xr:uid="{34BB8604-1214-41AC-BADE-2E8C67632FA9}"/>
    <cellStyle name="Comma 4 2 2 8 2 7" xfId="21429" xr:uid="{3ED83D16-B765-43CB-BD93-12D0FDF447B9}"/>
    <cellStyle name="Comma 4 2 2 8 3" xfId="2445" xr:uid="{0EA472BD-5F8E-4CE1-8746-1AC697EF7FEB}"/>
    <cellStyle name="Comma 4 2 2 8 3 2" xfId="17045" xr:uid="{1F0E2C82-A39D-41AA-9116-6BA5B946CD16}"/>
    <cellStyle name="Comma 4 2 2 8 3 2 2" xfId="53553" xr:uid="{A080AE15-37F8-478B-9ED0-5A963060FB98}"/>
    <cellStyle name="Comma 4 2 2 8 3 2 3" xfId="35299" xr:uid="{D62E47A0-B642-4D82-9B0A-5B5C88551CCF}"/>
    <cellStyle name="Comma 4 2 2 8 3 3" xfId="13395" xr:uid="{B796868A-3B62-456B-8136-52089C1FAD41}"/>
    <cellStyle name="Comma 4 2 2 8 3 3 2" xfId="49903" xr:uid="{019EA5C3-7FDD-4EE4-8298-BE8781F04CC3}"/>
    <cellStyle name="Comma 4 2 2 8 3 3 3" xfId="31649" xr:uid="{798BEF9C-3517-437C-A47E-1270C7CD9679}"/>
    <cellStyle name="Comma 4 2 2 8 3 4" xfId="9745" xr:uid="{784CDB4E-A37A-40EA-A02B-52A86ED4E07D}"/>
    <cellStyle name="Comma 4 2 2 8 3 4 2" xfId="46253" xr:uid="{3879BBAE-F9E3-46FD-9355-36BB9319C068}"/>
    <cellStyle name="Comma 4 2 2 8 3 4 3" xfId="27999" xr:uid="{3E46BFBC-9888-4F5A-9993-854782907C4E}"/>
    <cellStyle name="Comma 4 2 2 8 3 5" xfId="6095" xr:uid="{CDD930E2-95C6-4D18-9687-DC6D10AFBBF4}"/>
    <cellStyle name="Comma 4 2 2 8 3 5 2" xfId="42603" xr:uid="{ED281B5E-AD2D-498D-9967-E46A47FAE329}"/>
    <cellStyle name="Comma 4 2 2 8 3 5 3" xfId="24349" xr:uid="{A47C6D7C-4809-45F5-AFE6-D760DE7D666D}"/>
    <cellStyle name="Comma 4 2 2 8 3 6" xfId="38953" xr:uid="{6A9FAE43-623D-44F2-92C5-5B82A7801D94}"/>
    <cellStyle name="Comma 4 2 2 8 3 7" xfId="20699" xr:uid="{46534F18-2FC2-4346-8A27-4DFEE13358BF}"/>
    <cellStyle name="Comma 4 2 2 8 4" xfId="1715" xr:uid="{9F686954-9C3F-4730-B28F-3E9C21CF69E6}"/>
    <cellStyle name="Comma 4 2 2 8 4 2" xfId="16315" xr:uid="{96318C57-8D08-4E96-9AD6-C3E3549843EE}"/>
    <cellStyle name="Comma 4 2 2 8 4 2 2" xfId="52823" xr:uid="{85B062DD-12DF-4A7D-8916-8D792800C8BD}"/>
    <cellStyle name="Comma 4 2 2 8 4 2 3" xfId="34569" xr:uid="{ADC1CDA4-8BD5-43C7-836F-5EE01D6D64E5}"/>
    <cellStyle name="Comma 4 2 2 8 4 3" xfId="12665" xr:uid="{101B0F03-C5E2-430F-B118-846B36E60456}"/>
    <cellStyle name="Comma 4 2 2 8 4 3 2" xfId="49173" xr:uid="{19A272F1-2E02-4A34-BE78-1F3476571F2A}"/>
    <cellStyle name="Comma 4 2 2 8 4 3 3" xfId="30919" xr:uid="{9944C4B6-5361-4F70-B69A-C5F41E8F1A09}"/>
    <cellStyle name="Comma 4 2 2 8 4 4" xfId="9015" xr:uid="{DE72473C-E07B-432F-A6AE-60910BF15A8E}"/>
    <cellStyle name="Comma 4 2 2 8 4 4 2" xfId="45523" xr:uid="{A452FB2E-A08E-4BD3-9DD4-2FD8D5C2C76A}"/>
    <cellStyle name="Comma 4 2 2 8 4 4 3" xfId="27269" xr:uid="{0599E850-B066-42B6-86DF-2D5C2F12D0D9}"/>
    <cellStyle name="Comma 4 2 2 8 4 5" xfId="5365" xr:uid="{5E09CEED-0216-46DA-82E9-ACCE14C9EA51}"/>
    <cellStyle name="Comma 4 2 2 8 4 5 2" xfId="41873" xr:uid="{E682AE9C-A252-4B6E-AE2A-49FB779A90F5}"/>
    <cellStyle name="Comma 4 2 2 8 4 5 3" xfId="23619" xr:uid="{79335E19-1726-49E0-87D6-EE72D61924AE}"/>
    <cellStyle name="Comma 4 2 2 8 4 6" xfId="38223" xr:uid="{6510250F-F2C6-41F6-ABE5-5B5ED6BA98E7}"/>
    <cellStyle name="Comma 4 2 2 8 4 7" xfId="19969" xr:uid="{11BCE866-DF99-4169-9011-E61791075227}"/>
    <cellStyle name="Comma 4 2 2 8 5" xfId="985" xr:uid="{81F502A3-2F4C-495F-8637-AA6DCDCFD963}"/>
    <cellStyle name="Comma 4 2 2 8 5 2" xfId="15585" xr:uid="{7E575838-E154-4E3D-ADE4-4D958493119F}"/>
    <cellStyle name="Comma 4 2 2 8 5 2 2" xfId="52093" xr:uid="{3211A69A-2D5A-46BE-81CB-8A94764E9005}"/>
    <cellStyle name="Comma 4 2 2 8 5 2 3" xfId="33839" xr:uid="{3C3F214A-AF69-4C57-8A7A-30EC10042C3F}"/>
    <cellStyle name="Comma 4 2 2 8 5 3" xfId="11935" xr:uid="{F8377A59-41EA-41E8-9387-F181C53F5F29}"/>
    <cellStyle name="Comma 4 2 2 8 5 3 2" xfId="48443" xr:uid="{1CA11EA1-B4FA-4EE9-B259-06A49BD27B34}"/>
    <cellStyle name="Comma 4 2 2 8 5 3 3" xfId="30189" xr:uid="{88ED5BA1-9A6F-4344-BC93-F60A436998CC}"/>
    <cellStyle name="Comma 4 2 2 8 5 4" xfId="8285" xr:uid="{E61F5361-AB8D-44F7-9EF8-F7C44F1CC526}"/>
    <cellStyle name="Comma 4 2 2 8 5 4 2" xfId="44793" xr:uid="{701D8C10-F611-48CB-9554-CAC49C83587B}"/>
    <cellStyle name="Comma 4 2 2 8 5 4 3" xfId="26539" xr:uid="{0F7E04CC-37E6-4B32-A323-DE315E71319A}"/>
    <cellStyle name="Comma 4 2 2 8 5 5" xfId="4635" xr:uid="{CAE65315-E436-446A-A17D-8A848C7663B1}"/>
    <cellStyle name="Comma 4 2 2 8 5 5 2" xfId="41143" xr:uid="{BB177DAC-A1EA-4448-A3A0-9219FAE63093}"/>
    <cellStyle name="Comma 4 2 2 8 5 5 3" xfId="22889" xr:uid="{E519C7D8-99C2-4821-9121-A80DB2109098}"/>
    <cellStyle name="Comma 4 2 2 8 5 6" xfId="37493" xr:uid="{7F24A54E-4199-45D6-AC0E-FB9EFBF60BF9}"/>
    <cellStyle name="Comma 4 2 2 8 5 7" xfId="19239" xr:uid="{E4647DF8-F7C6-464F-9F81-40FB062DC9ED}"/>
    <cellStyle name="Comma 4 2 2 8 6" xfId="14855" xr:uid="{BBCB4709-6715-4295-B20A-409A4FB4370E}"/>
    <cellStyle name="Comma 4 2 2 8 6 2" xfId="51363" xr:uid="{0F48063B-5F1F-4CFB-AA2F-E87523C968EB}"/>
    <cellStyle name="Comma 4 2 2 8 6 3" xfId="33109" xr:uid="{D6704158-E518-4A54-9D97-45EB5F981C3D}"/>
    <cellStyle name="Comma 4 2 2 8 7" xfId="11205" xr:uid="{7D2B5176-192D-4B8D-96E0-C9D1B2B5947D}"/>
    <cellStyle name="Comma 4 2 2 8 7 2" xfId="47713" xr:uid="{6979843B-C7F2-4B01-B237-6151009021B5}"/>
    <cellStyle name="Comma 4 2 2 8 7 3" xfId="29459" xr:uid="{427B1E31-FC73-437A-9790-A90175C134BD}"/>
    <cellStyle name="Comma 4 2 2 8 8" xfId="7555" xr:uid="{CF8BDC92-13B1-4A5D-B8D0-74F94520BB83}"/>
    <cellStyle name="Comma 4 2 2 8 8 2" xfId="44063" xr:uid="{3A3D04BD-F189-43A4-9DD7-238CF1D54861}"/>
    <cellStyle name="Comma 4 2 2 8 8 3" xfId="25809" xr:uid="{5DFFEFD6-088E-48B5-A52E-88C6450E3F1C}"/>
    <cellStyle name="Comma 4 2 2 8 9" xfId="3905" xr:uid="{C048D3CD-4538-4818-84AD-8BB6CC6C786D}"/>
    <cellStyle name="Comma 4 2 2 8 9 2" xfId="40413" xr:uid="{C57DF81B-083C-4F1B-8BAB-1FE701A2882D}"/>
    <cellStyle name="Comma 4 2 2 8 9 3" xfId="22159" xr:uid="{9E7181B0-4B63-422D-B116-91986A839AB7}"/>
    <cellStyle name="Comma 4 2 2 9" xfId="151" xr:uid="{2242719B-7D43-4C3A-A769-56E47517F572}"/>
    <cellStyle name="Comma 4 2 2 9 10" xfId="36659" xr:uid="{A8DF194C-98F1-452C-BD26-2E19DA28C862}"/>
    <cellStyle name="Comma 4 2 2 9 11" xfId="18405" xr:uid="{7AAAF737-E57F-4BCD-A7BD-21EDE2696D95}"/>
    <cellStyle name="Comma 4 2 2 9 2" xfId="3071" xr:uid="{0A1F0540-A8D0-451B-95A3-143D007AFCFC}"/>
    <cellStyle name="Comma 4 2 2 9 2 2" xfId="17671" xr:uid="{502B1171-446C-4070-8C35-D212CBC0B95F}"/>
    <cellStyle name="Comma 4 2 2 9 2 2 2" xfId="54179" xr:uid="{E5382157-F09B-4A4F-AA77-279E89210D10}"/>
    <cellStyle name="Comma 4 2 2 9 2 2 3" xfId="35925" xr:uid="{DFC115C6-EF7A-46DE-99D7-28B0AB35FFEF}"/>
    <cellStyle name="Comma 4 2 2 9 2 3" xfId="14021" xr:uid="{FCA0AE88-72DF-4ADD-B6BD-A90734FD5ACA}"/>
    <cellStyle name="Comma 4 2 2 9 2 3 2" xfId="50529" xr:uid="{87AAC22A-8860-47A2-A85E-BDBF0805D8FB}"/>
    <cellStyle name="Comma 4 2 2 9 2 3 3" xfId="32275" xr:uid="{FA690E1C-6DFA-4BAA-83B6-898D1D996133}"/>
    <cellStyle name="Comma 4 2 2 9 2 4" xfId="10371" xr:uid="{7ED4D561-C478-4828-9BAF-432A5607BE2F}"/>
    <cellStyle name="Comma 4 2 2 9 2 4 2" xfId="46879" xr:uid="{899C50D4-1D4E-4519-AAEF-753E1A4A58D0}"/>
    <cellStyle name="Comma 4 2 2 9 2 4 3" xfId="28625" xr:uid="{9A62BAA0-8BFF-455B-88C6-50A45D44EBD4}"/>
    <cellStyle name="Comma 4 2 2 9 2 5" xfId="6721" xr:uid="{1A1F282D-D19F-4364-A6AE-8F1A6112C93D}"/>
    <cellStyle name="Comma 4 2 2 9 2 5 2" xfId="43229" xr:uid="{6EB38BCA-C95F-43FF-8092-C2839425705E}"/>
    <cellStyle name="Comma 4 2 2 9 2 5 3" xfId="24975" xr:uid="{334A24CC-6DB0-4786-8F79-77C34696A225}"/>
    <cellStyle name="Comma 4 2 2 9 2 6" xfId="39579" xr:uid="{CE2E80B9-3ACF-4CA9-8000-1E4D970FFB80}"/>
    <cellStyle name="Comma 4 2 2 9 2 7" xfId="21325" xr:uid="{68774BEF-9D1F-4F1B-8C22-E45E867865F6}"/>
    <cellStyle name="Comma 4 2 2 9 3" xfId="2341" xr:uid="{5C8C2057-BCB3-4C44-A0B4-05AC8139F626}"/>
    <cellStyle name="Comma 4 2 2 9 3 2" xfId="16941" xr:uid="{84EA7FD5-3D09-48A1-92F5-B553E0BA052D}"/>
    <cellStyle name="Comma 4 2 2 9 3 2 2" xfId="53449" xr:uid="{0DB5E640-DB33-420B-9E2E-9E06585F2D4B}"/>
    <cellStyle name="Comma 4 2 2 9 3 2 3" xfId="35195" xr:uid="{574E6FBB-9FE1-45B2-9FBB-36CC144894BD}"/>
    <cellStyle name="Comma 4 2 2 9 3 3" xfId="13291" xr:uid="{9626312C-8A79-4888-88E5-9E9517ADF9A5}"/>
    <cellStyle name="Comma 4 2 2 9 3 3 2" xfId="49799" xr:uid="{2C7F07AE-AE7F-4A87-953A-AB287D0EA3E0}"/>
    <cellStyle name="Comma 4 2 2 9 3 3 3" xfId="31545" xr:uid="{9D497FD4-AE8E-4C37-8C6D-6F07136386D2}"/>
    <cellStyle name="Comma 4 2 2 9 3 4" xfId="9641" xr:uid="{9A8AE544-4299-4F0F-979C-765033247788}"/>
    <cellStyle name="Comma 4 2 2 9 3 4 2" xfId="46149" xr:uid="{E26ED7C4-D65F-49C9-9094-27284C0A5E03}"/>
    <cellStyle name="Comma 4 2 2 9 3 4 3" xfId="27895" xr:uid="{79B8E996-3D92-4A9E-BF06-62420A2A642A}"/>
    <cellStyle name="Comma 4 2 2 9 3 5" xfId="5991" xr:uid="{18D1EC59-9A62-43CE-9D06-21920A24F1E4}"/>
    <cellStyle name="Comma 4 2 2 9 3 5 2" xfId="42499" xr:uid="{95FDBAD0-12E1-479E-A137-DFEA1A1D4423}"/>
    <cellStyle name="Comma 4 2 2 9 3 5 3" xfId="24245" xr:uid="{922AD083-5A94-4735-8C34-0B091802973C}"/>
    <cellStyle name="Comma 4 2 2 9 3 6" xfId="38849" xr:uid="{ABC7185C-C3FE-4538-AEBB-1BE8422841AE}"/>
    <cellStyle name="Comma 4 2 2 9 3 7" xfId="20595" xr:uid="{FA1F4383-C302-4B80-BC0D-6DD6871F579E}"/>
    <cellStyle name="Comma 4 2 2 9 4" xfId="1611" xr:uid="{53D0E949-AA73-47D9-A0B6-16722EEE8A61}"/>
    <cellStyle name="Comma 4 2 2 9 4 2" xfId="16211" xr:uid="{44625C83-63B8-497C-919E-24DE6687E533}"/>
    <cellStyle name="Comma 4 2 2 9 4 2 2" xfId="52719" xr:uid="{B426F4D1-71A9-4CFF-9647-22D4DF763C91}"/>
    <cellStyle name="Comma 4 2 2 9 4 2 3" xfId="34465" xr:uid="{CF798952-C389-4DA4-BEAB-15D48CF7BFAC}"/>
    <cellStyle name="Comma 4 2 2 9 4 3" xfId="12561" xr:uid="{6DEF79BD-958C-47C7-8237-DD5BE3B9FFCA}"/>
    <cellStyle name="Comma 4 2 2 9 4 3 2" xfId="49069" xr:uid="{E255CB18-C0E2-4035-BF87-DF4E1D41E7E7}"/>
    <cellStyle name="Comma 4 2 2 9 4 3 3" xfId="30815" xr:uid="{949F006A-74A1-4F73-9589-6D6EB4044A97}"/>
    <cellStyle name="Comma 4 2 2 9 4 4" xfId="8911" xr:uid="{FD7AE1CA-F943-4A3E-A38D-70274C60CAA4}"/>
    <cellStyle name="Comma 4 2 2 9 4 4 2" xfId="45419" xr:uid="{E9D9D616-5A1F-4C07-B0E9-0905669838C3}"/>
    <cellStyle name="Comma 4 2 2 9 4 4 3" xfId="27165" xr:uid="{A3397B4A-245C-4F48-AF9B-92F79874CFEB}"/>
    <cellStyle name="Comma 4 2 2 9 4 5" xfId="5261" xr:uid="{17D6FAF3-53D0-4630-A9FB-C666F855E327}"/>
    <cellStyle name="Comma 4 2 2 9 4 5 2" xfId="41769" xr:uid="{C1BF8228-D319-4FF1-9EAF-0AFDA11BC41D}"/>
    <cellStyle name="Comma 4 2 2 9 4 5 3" xfId="23515" xr:uid="{23E144C3-4176-4F0D-9BD5-8591DC25D9A3}"/>
    <cellStyle name="Comma 4 2 2 9 4 6" xfId="38119" xr:uid="{B9E0B534-C22C-46A7-B6B7-DC6C28D9C896}"/>
    <cellStyle name="Comma 4 2 2 9 4 7" xfId="19865" xr:uid="{3E141809-CFD1-47B5-BEE6-CC27EDF4171A}"/>
    <cellStyle name="Comma 4 2 2 9 5" xfId="881" xr:uid="{4623EDE5-F0AA-423E-8048-004B9DD0B7F6}"/>
    <cellStyle name="Comma 4 2 2 9 5 2" xfId="15481" xr:uid="{1C5CE183-C413-404E-AABC-DE19407E9A61}"/>
    <cellStyle name="Comma 4 2 2 9 5 2 2" xfId="51989" xr:uid="{A5CE0AA4-422B-4970-A56C-35CE81B36ECB}"/>
    <cellStyle name="Comma 4 2 2 9 5 2 3" xfId="33735" xr:uid="{66506109-393D-4A99-BA0D-DCD9CC688356}"/>
    <cellStyle name="Comma 4 2 2 9 5 3" xfId="11831" xr:uid="{95E06E37-16B1-4082-8E54-9BD91B8BE00C}"/>
    <cellStyle name="Comma 4 2 2 9 5 3 2" xfId="48339" xr:uid="{ADE52791-C0C4-497B-B049-A6323EC291CA}"/>
    <cellStyle name="Comma 4 2 2 9 5 3 3" xfId="30085" xr:uid="{7CFE73EE-9AA4-4661-A299-8B5C3D4E421C}"/>
    <cellStyle name="Comma 4 2 2 9 5 4" xfId="8181" xr:uid="{78F2FB68-8168-4386-8FA4-8FA6FDBDF1E9}"/>
    <cellStyle name="Comma 4 2 2 9 5 4 2" xfId="44689" xr:uid="{CC5B6C24-48F9-4C4E-B45C-8C95B5E4E539}"/>
    <cellStyle name="Comma 4 2 2 9 5 4 3" xfId="26435" xr:uid="{84D2336A-7128-4C5D-9204-0D854E69A40C}"/>
    <cellStyle name="Comma 4 2 2 9 5 5" xfId="4531" xr:uid="{64711996-2674-452A-9D8F-00F464EA9D43}"/>
    <cellStyle name="Comma 4 2 2 9 5 5 2" xfId="41039" xr:uid="{798E716D-C3DC-4852-A56C-A5CE7E2D9B8F}"/>
    <cellStyle name="Comma 4 2 2 9 5 5 3" xfId="22785" xr:uid="{B4173F61-7276-4FE3-BA58-C327F1A25115}"/>
    <cellStyle name="Comma 4 2 2 9 5 6" xfId="37389" xr:uid="{5E6EB091-073E-483D-AFA1-354A0A3092DA}"/>
    <cellStyle name="Comma 4 2 2 9 5 7" xfId="19135" xr:uid="{95DF2639-CCC9-49E6-9DB7-3EA7DD592422}"/>
    <cellStyle name="Comma 4 2 2 9 6" xfId="14751" xr:uid="{C2AED35C-DCAC-4B68-A7F2-17BD6EA479D6}"/>
    <cellStyle name="Comma 4 2 2 9 6 2" xfId="51259" xr:uid="{239EC838-D7D8-43A8-9C8D-420EB16851FA}"/>
    <cellStyle name="Comma 4 2 2 9 6 3" xfId="33005" xr:uid="{83E8947E-2916-4FA1-BFB9-F54A301AE990}"/>
    <cellStyle name="Comma 4 2 2 9 7" xfId="11101" xr:uid="{E53E2672-B27F-4CA4-AAAA-143E638683F1}"/>
    <cellStyle name="Comma 4 2 2 9 7 2" xfId="47609" xr:uid="{D6C8BBC7-B977-411C-884A-8F777A48FC63}"/>
    <cellStyle name="Comma 4 2 2 9 7 3" xfId="29355" xr:uid="{D77B474D-1FAC-4F07-B740-316A6D955FA9}"/>
    <cellStyle name="Comma 4 2 2 9 8" xfId="7451" xr:uid="{A648205A-6585-4704-9917-D9029B839A9F}"/>
    <cellStyle name="Comma 4 2 2 9 8 2" xfId="43959" xr:uid="{6819B547-2708-4D89-B757-44B5A96E3621}"/>
    <cellStyle name="Comma 4 2 2 9 8 3" xfId="25705" xr:uid="{EFC87AB6-3091-4CD5-B661-6BB345B35A1D}"/>
    <cellStyle name="Comma 4 2 2 9 9" xfId="3801" xr:uid="{4E63B8BA-AA5C-460D-BFC1-1D2C7F69259A}"/>
    <cellStyle name="Comma 4 2 2 9 9 2" xfId="40309" xr:uid="{98F512E0-34AC-464C-8218-719215D0B93E}"/>
    <cellStyle name="Comma 4 2 2 9 9 3" xfId="22055" xr:uid="{917601D4-904E-481F-9085-E84F0C105470}"/>
    <cellStyle name="Comma 4 2 20" xfId="18285" xr:uid="{3619C6DF-8E60-4C7D-A4F7-6ED46320074D}"/>
    <cellStyle name="Comma 4 2 3" xfId="95" xr:uid="{57190967-2984-44E2-AFF3-310EC0D745E6}"/>
    <cellStyle name="Comma 4 2 3 10" xfId="1555" xr:uid="{47063960-E64A-46C0-A6C9-48E5E896F551}"/>
    <cellStyle name="Comma 4 2 3 10 2" xfId="16155" xr:uid="{FB62CEB5-A54A-4CC8-B76A-586E0EED530C}"/>
    <cellStyle name="Comma 4 2 3 10 2 2" xfId="52663" xr:uid="{194D377F-0770-4830-9729-BB16BE1FE254}"/>
    <cellStyle name="Comma 4 2 3 10 2 3" xfId="34409" xr:uid="{D4457206-BF41-4E2B-9FDE-1679F47085B2}"/>
    <cellStyle name="Comma 4 2 3 10 3" xfId="12505" xr:uid="{41A30483-24CD-401E-B5A0-8EFEA42F027D}"/>
    <cellStyle name="Comma 4 2 3 10 3 2" xfId="49013" xr:uid="{BE999A55-B7B5-4973-9B8D-4BEA0CAA7CB7}"/>
    <cellStyle name="Comma 4 2 3 10 3 3" xfId="30759" xr:uid="{A0812541-223D-461E-B67E-97E78E654720}"/>
    <cellStyle name="Comma 4 2 3 10 4" xfId="8855" xr:uid="{AC73DEC6-2EAA-4629-90DE-4160173EEDDB}"/>
    <cellStyle name="Comma 4 2 3 10 4 2" xfId="45363" xr:uid="{B0EE2D17-41DC-4A8C-AB59-341736AB19B4}"/>
    <cellStyle name="Comma 4 2 3 10 4 3" xfId="27109" xr:uid="{CE90DD8E-EB69-4940-ADC1-01074BA10AC6}"/>
    <cellStyle name="Comma 4 2 3 10 5" xfId="5205" xr:uid="{0EDC651A-D015-4E15-95A1-6B12DFF6EC20}"/>
    <cellStyle name="Comma 4 2 3 10 5 2" xfId="41713" xr:uid="{6177FB7D-EA52-46EE-8387-5ADBCB734900}"/>
    <cellStyle name="Comma 4 2 3 10 5 3" xfId="23459" xr:uid="{C535D20E-D5AB-44BD-B5C4-F12B14F6BBB7}"/>
    <cellStyle name="Comma 4 2 3 10 6" xfId="38063" xr:uid="{0021514F-5152-4EAD-AB98-AACCEBB0525B}"/>
    <cellStyle name="Comma 4 2 3 10 7" xfId="19809" xr:uid="{5AC3487A-C65A-4FD6-A111-B184DFBDF1CD}"/>
    <cellStyle name="Comma 4 2 3 11" xfId="825" xr:uid="{703B79E9-D55E-4A2E-874F-F59D53216912}"/>
    <cellStyle name="Comma 4 2 3 11 2" xfId="15425" xr:uid="{8F01070A-C839-4313-AE45-E2D4BFA0CEAF}"/>
    <cellStyle name="Comma 4 2 3 11 2 2" xfId="51933" xr:uid="{330BD14A-9274-4EA8-9F2C-54D02201EF2C}"/>
    <cellStyle name="Comma 4 2 3 11 2 3" xfId="33679" xr:uid="{27AB5F0D-A2DD-47D7-A07C-9AA23AC9497A}"/>
    <cellStyle name="Comma 4 2 3 11 3" xfId="11775" xr:uid="{D448FFDD-34FB-49A8-ACB6-BF282AD442C1}"/>
    <cellStyle name="Comma 4 2 3 11 3 2" xfId="48283" xr:uid="{5EF259B6-675B-483E-985E-66B97FEC7749}"/>
    <cellStyle name="Comma 4 2 3 11 3 3" xfId="30029" xr:uid="{B7F3B6F4-F504-48CC-A083-C65E8C4E4DCA}"/>
    <cellStyle name="Comma 4 2 3 11 4" xfId="8125" xr:uid="{1EBAEEF1-2157-4515-9F03-DDA164D95452}"/>
    <cellStyle name="Comma 4 2 3 11 4 2" xfId="44633" xr:uid="{A9BDCEDC-29BF-4D4A-AAD9-A6ECF5E1C7A2}"/>
    <cellStyle name="Comma 4 2 3 11 4 3" xfId="26379" xr:uid="{45E0B051-4DFC-44A6-BD4B-205C738DDC3D}"/>
    <cellStyle name="Comma 4 2 3 11 5" xfId="4475" xr:uid="{B1E5EB08-49D6-4FB2-9FF6-A058B4485D67}"/>
    <cellStyle name="Comma 4 2 3 11 5 2" xfId="40983" xr:uid="{0E355C45-B2F7-4C00-B2B0-B2EB21AB13FE}"/>
    <cellStyle name="Comma 4 2 3 11 5 3" xfId="22729" xr:uid="{24766AE1-2421-44A1-A9E8-F516D0A21173}"/>
    <cellStyle name="Comma 4 2 3 11 6" xfId="37333" xr:uid="{76E35D3B-9A9B-4C40-A01D-EE85A7A04AA8}"/>
    <cellStyle name="Comma 4 2 3 11 7" xfId="19079" xr:uid="{0788C2EA-E74C-4557-B0D4-8A031C2A61D3}"/>
    <cellStyle name="Comma 4 2 3 12" xfId="14695" xr:uid="{9A7B2405-91FE-4764-A167-2BF4DEFFFC77}"/>
    <cellStyle name="Comma 4 2 3 12 2" xfId="51203" xr:uid="{98E4C78E-14CC-4008-88D2-19D73182D9CA}"/>
    <cellStyle name="Comma 4 2 3 12 3" xfId="32949" xr:uid="{C99271B4-DC41-4CED-BABE-8F37BCB316A9}"/>
    <cellStyle name="Comma 4 2 3 13" xfId="11045" xr:uid="{25555674-4DA7-43A0-85C6-6BA9424198E4}"/>
    <cellStyle name="Comma 4 2 3 13 2" xfId="47553" xr:uid="{E4F54A7D-4FCF-4971-8CC3-1C6C453C238A}"/>
    <cellStyle name="Comma 4 2 3 13 3" xfId="29299" xr:uid="{27186884-EA4B-4865-81D5-EBFD369E8034}"/>
    <cellStyle name="Comma 4 2 3 14" xfId="7395" xr:uid="{8DF54375-30A8-48F9-ACE3-ED0BC0D89A59}"/>
    <cellStyle name="Comma 4 2 3 14 2" xfId="43903" xr:uid="{CCEA1C9E-6D39-45F9-8E78-F11DDFF46857}"/>
    <cellStyle name="Comma 4 2 3 14 3" xfId="25649" xr:uid="{29DF0EAC-73F6-499F-B0DE-C306A4432BB5}"/>
    <cellStyle name="Comma 4 2 3 15" xfId="3745" xr:uid="{632A37D3-9A7F-4B53-B47F-8EF02A500B6F}"/>
    <cellStyle name="Comma 4 2 3 15 2" xfId="40253" xr:uid="{3632B8D8-B376-4B90-89FD-FAAB3AC370F4}"/>
    <cellStyle name="Comma 4 2 3 15 3" xfId="21999" xr:uid="{58084A0E-8DEE-4C1B-BE22-A082421130DD}"/>
    <cellStyle name="Comma 4 2 3 16" xfId="36603" xr:uid="{1D10890C-5F31-43BF-9AF5-2F49E96D78E4}"/>
    <cellStyle name="Comma 4 2 3 17" xfId="18349" xr:uid="{EE9E058E-6D75-4B21-B31A-7A5CC95E42C3}"/>
    <cellStyle name="Comma 4 2 3 2" xfId="719" xr:uid="{7A8EB501-8CE0-4FCD-BE66-23F7AED58679}"/>
    <cellStyle name="Comma 4 2 3 2 10" xfId="37227" xr:uid="{83F315CC-3638-4DC0-9317-07A39048A7BA}"/>
    <cellStyle name="Comma 4 2 3 2 11" xfId="18973" xr:uid="{C17221BA-1FF4-4ABF-B9EB-3B54B198A6D8}"/>
    <cellStyle name="Comma 4 2 3 2 2" xfId="3639" xr:uid="{4BFCFFF1-6FA7-42BB-9FA4-C3D54438651A}"/>
    <cellStyle name="Comma 4 2 3 2 2 2" xfId="18239" xr:uid="{4E852AA0-2DBD-453D-A822-F18520492BF3}"/>
    <cellStyle name="Comma 4 2 3 2 2 2 2" xfId="54747" xr:uid="{589C909D-18DB-4D4F-AF35-D72B56389E06}"/>
    <cellStyle name="Comma 4 2 3 2 2 2 3" xfId="36493" xr:uid="{EB3A57C6-1F9E-4039-90C7-1E61F78FB311}"/>
    <cellStyle name="Comma 4 2 3 2 2 3" xfId="14589" xr:uid="{399EA8D9-B4BF-4D9B-9EAE-DD333B44F92C}"/>
    <cellStyle name="Comma 4 2 3 2 2 3 2" xfId="51097" xr:uid="{D55AF24D-8F6D-4CE5-AB0F-B5AFAE8AE3CA}"/>
    <cellStyle name="Comma 4 2 3 2 2 3 3" xfId="32843" xr:uid="{4A5DC3A5-677A-4BDE-B718-666FF5197F9B}"/>
    <cellStyle name="Comma 4 2 3 2 2 4" xfId="10939" xr:uid="{CE8FF23D-7CC2-4074-B60E-4EB9B959212E}"/>
    <cellStyle name="Comma 4 2 3 2 2 4 2" xfId="47447" xr:uid="{FD8849F9-260A-446F-8828-E875C818A89D}"/>
    <cellStyle name="Comma 4 2 3 2 2 4 3" xfId="29193" xr:uid="{7C987B52-B24B-478F-A113-1CE964340A92}"/>
    <cellStyle name="Comma 4 2 3 2 2 5" xfId="7289" xr:uid="{97E78071-0416-47E1-A7C9-CB5381C14327}"/>
    <cellStyle name="Comma 4 2 3 2 2 5 2" xfId="43797" xr:uid="{96911510-8A26-4A98-B0B0-2A8767540CF0}"/>
    <cellStyle name="Comma 4 2 3 2 2 5 3" xfId="25543" xr:uid="{88DA333F-734A-4629-9296-D48D767CE504}"/>
    <cellStyle name="Comma 4 2 3 2 2 6" xfId="40147" xr:uid="{E2E921CC-C1FB-455F-91CF-94E29E9EBF90}"/>
    <cellStyle name="Comma 4 2 3 2 2 7" xfId="21893" xr:uid="{92DB58A0-0750-4991-B65E-07F819E93623}"/>
    <cellStyle name="Comma 4 2 3 2 3" xfId="2909" xr:uid="{D8A21615-79D4-4210-AB35-B4E3640078C8}"/>
    <cellStyle name="Comma 4 2 3 2 3 2" xfId="17509" xr:uid="{7D8172C8-7731-4D26-9A69-E101E6AE52F8}"/>
    <cellStyle name="Comma 4 2 3 2 3 2 2" xfId="54017" xr:uid="{8F78D6A7-A00D-4587-BAE8-3856FAD29D83}"/>
    <cellStyle name="Comma 4 2 3 2 3 2 3" xfId="35763" xr:uid="{81F6FCA4-0EDB-4DE3-92C7-32184A02E1D8}"/>
    <cellStyle name="Comma 4 2 3 2 3 3" xfId="13859" xr:uid="{31594AC9-26F9-496D-9E3C-FA6708639C46}"/>
    <cellStyle name="Comma 4 2 3 2 3 3 2" xfId="50367" xr:uid="{4591707E-8C3B-4FF5-9837-4D26FA927576}"/>
    <cellStyle name="Comma 4 2 3 2 3 3 3" xfId="32113" xr:uid="{5747A78D-90C3-42F1-A5E8-ED49A2201FAE}"/>
    <cellStyle name="Comma 4 2 3 2 3 4" xfId="10209" xr:uid="{8674E717-A49D-47EA-8A9B-685058A4359E}"/>
    <cellStyle name="Comma 4 2 3 2 3 4 2" xfId="46717" xr:uid="{9A3287E6-B3D7-4908-A14F-DB32BBF32327}"/>
    <cellStyle name="Comma 4 2 3 2 3 4 3" xfId="28463" xr:uid="{09029F35-F5E4-4EBE-A1D6-62ED1766BBC9}"/>
    <cellStyle name="Comma 4 2 3 2 3 5" xfId="6559" xr:uid="{A5A7125D-0A9B-4314-90AE-BD47869F846A}"/>
    <cellStyle name="Comma 4 2 3 2 3 5 2" xfId="43067" xr:uid="{F6CE4FB5-051D-4E17-B59B-2A3F8084DB58}"/>
    <cellStyle name="Comma 4 2 3 2 3 5 3" xfId="24813" xr:uid="{B7E23FE8-A66C-4FF8-9737-5B6783020F9E}"/>
    <cellStyle name="Comma 4 2 3 2 3 6" xfId="39417" xr:uid="{8AEE07B0-7BEC-4836-9EC2-38010CEF4D32}"/>
    <cellStyle name="Comma 4 2 3 2 3 7" xfId="21163" xr:uid="{F5141F1F-0298-493F-9537-BC2E6BD750A0}"/>
    <cellStyle name="Comma 4 2 3 2 4" xfId="2179" xr:uid="{2C138E99-65F2-4047-8ED6-17201A709A79}"/>
    <cellStyle name="Comma 4 2 3 2 4 2" xfId="16779" xr:uid="{7691B866-D1D0-4399-B978-D531BFEC67DC}"/>
    <cellStyle name="Comma 4 2 3 2 4 2 2" xfId="53287" xr:uid="{0C6320B1-AEF5-4444-A2A8-8DA949BD2A51}"/>
    <cellStyle name="Comma 4 2 3 2 4 2 3" xfId="35033" xr:uid="{70ADB7B3-095A-49F6-8207-AE12314765FB}"/>
    <cellStyle name="Comma 4 2 3 2 4 3" xfId="13129" xr:uid="{31ED67AA-1092-4396-B7C5-3F1B82DF47D3}"/>
    <cellStyle name="Comma 4 2 3 2 4 3 2" xfId="49637" xr:uid="{D1497490-C0B6-4699-976C-E018D3E0B51E}"/>
    <cellStyle name="Comma 4 2 3 2 4 3 3" xfId="31383" xr:uid="{60C7D6C6-A86D-4B0B-9B22-3D8B705B71AF}"/>
    <cellStyle name="Comma 4 2 3 2 4 4" xfId="9479" xr:uid="{1DA46944-2216-421B-A090-59F6496A6A9D}"/>
    <cellStyle name="Comma 4 2 3 2 4 4 2" xfId="45987" xr:uid="{2B22A8FE-8CFD-430C-A484-22DC0A222195}"/>
    <cellStyle name="Comma 4 2 3 2 4 4 3" xfId="27733" xr:uid="{C3829E39-05BE-453C-B131-FA0A6DED271D}"/>
    <cellStyle name="Comma 4 2 3 2 4 5" xfId="5829" xr:uid="{9920A6CD-AD5E-44BE-B7F6-3B61A6F8B5EB}"/>
    <cellStyle name="Comma 4 2 3 2 4 5 2" xfId="42337" xr:uid="{24F418F0-9CF9-47D8-BB99-768E7EB49BB6}"/>
    <cellStyle name="Comma 4 2 3 2 4 5 3" xfId="24083" xr:uid="{0A7ECA11-F74E-47D6-B824-C9139CF7C6F2}"/>
    <cellStyle name="Comma 4 2 3 2 4 6" xfId="38687" xr:uid="{62DA7777-38FE-4248-8FD2-13177C4D9141}"/>
    <cellStyle name="Comma 4 2 3 2 4 7" xfId="20433" xr:uid="{85633235-2EFA-4122-B988-3FE5EB7054BD}"/>
    <cellStyle name="Comma 4 2 3 2 5" xfId="1449" xr:uid="{4CC7ED45-EC16-4014-A289-A77C993C7E57}"/>
    <cellStyle name="Comma 4 2 3 2 5 2" xfId="16049" xr:uid="{F0ADC0F3-7F5D-4287-B10B-02957501F599}"/>
    <cellStyle name="Comma 4 2 3 2 5 2 2" xfId="52557" xr:uid="{8B313DFE-4E2A-4881-880F-EE9CAC506185}"/>
    <cellStyle name="Comma 4 2 3 2 5 2 3" xfId="34303" xr:uid="{DF1F2397-D78D-478C-9F8F-4A8FFF277428}"/>
    <cellStyle name="Comma 4 2 3 2 5 3" xfId="12399" xr:uid="{A6EFE98D-BCC3-4F01-8192-E8D5FB8529F4}"/>
    <cellStyle name="Comma 4 2 3 2 5 3 2" xfId="48907" xr:uid="{69C35EC1-C33F-406B-A169-C473E7BED906}"/>
    <cellStyle name="Comma 4 2 3 2 5 3 3" xfId="30653" xr:uid="{ECDDA1AE-8E20-47E0-9C5D-0F99875AE0C8}"/>
    <cellStyle name="Comma 4 2 3 2 5 4" xfId="8749" xr:uid="{75E32AD0-424C-475F-90F7-934FE1F6A6A9}"/>
    <cellStyle name="Comma 4 2 3 2 5 4 2" xfId="45257" xr:uid="{E77EF963-410A-4428-92A5-8DB9E55C4C25}"/>
    <cellStyle name="Comma 4 2 3 2 5 4 3" xfId="27003" xr:uid="{7BA8B026-D720-4835-9EB3-7DDAC8F7792B}"/>
    <cellStyle name="Comma 4 2 3 2 5 5" xfId="5099" xr:uid="{E5A71D93-F916-40D4-925B-C7FAE5E650FC}"/>
    <cellStyle name="Comma 4 2 3 2 5 5 2" xfId="41607" xr:uid="{9DE12C0E-EF2C-4857-8C3A-8F21D4C8F134}"/>
    <cellStyle name="Comma 4 2 3 2 5 5 3" xfId="23353" xr:uid="{64F6ED7A-A76D-4536-A1B0-E86CD970B798}"/>
    <cellStyle name="Comma 4 2 3 2 5 6" xfId="37957" xr:uid="{F4E6F7E9-C60B-4364-8C34-468923F916B0}"/>
    <cellStyle name="Comma 4 2 3 2 5 7" xfId="19703" xr:uid="{F705604B-C6A5-49FF-BA93-3D6D0D2CBC82}"/>
    <cellStyle name="Comma 4 2 3 2 6" xfId="15319" xr:uid="{7EA14D49-D1FA-4F66-B0E1-6850698E8AAD}"/>
    <cellStyle name="Comma 4 2 3 2 6 2" xfId="51827" xr:uid="{339EBC4A-F8B8-4C1C-ACF4-C4C3FE9C5292}"/>
    <cellStyle name="Comma 4 2 3 2 6 3" xfId="33573" xr:uid="{E7832AA3-35BD-4924-B25E-7970085C8755}"/>
    <cellStyle name="Comma 4 2 3 2 7" xfId="11669" xr:uid="{BF0C98B7-3BAE-4A74-B9B8-B2D7BF8E5190}"/>
    <cellStyle name="Comma 4 2 3 2 7 2" xfId="48177" xr:uid="{8CB50CA3-0F62-4BCE-AAA1-5690BB01EFC5}"/>
    <cellStyle name="Comma 4 2 3 2 7 3" xfId="29923" xr:uid="{271F3683-4B43-43AE-B729-00D8DC42770A}"/>
    <cellStyle name="Comma 4 2 3 2 8" xfId="8019" xr:uid="{459DE6ED-2D47-4B4F-A7EA-4C4A490D508D}"/>
    <cellStyle name="Comma 4 2 3 2 8 2" xfId="44527" xr:uid="{6B439464-9EC0-41DD-995D-70DAA4F586AF}"/>
    <cellStyle name="Comma 4 2 3 2 8 3" xfId="26273" xr:uid="{EDB23016-2D23-4161-A555-9ABB37903343}"/>
    <cellStyle name="Comma 4 2 3 2 9" xfId="4369" xr:uid="{A0D5D241-7081-4036-B05E-811B8DFEFE3C}"/>
    <cellStyle name="Comma 4 2 3 2 9 2" xfId="40877" xr:uid="{72C8496F-527B-4337-AEFA-1C8C65BC1883}"/>
    <cellStyle name="Comma 4 2 3 2 9 3" xfId="22623" xr:uid="{A822C2B8-B900-4483-AA86-FB29C9ED6259}"/>
    <cellStyle name="Comma 4 2 3 3" xfId="615" xr:uid="{DE0AF1E2-3153-4406-894E-D4CEDBB03B90}"/>
    <cellStyle name="Comma 4 2 3 3 10" xfId="37123" xr:uid="{49063D29-5B02-460A-9C14-7AFFEA5F304D}"/>
    <cellStyle name="Comma 4 2 3 3 11" xfId="18869" xr:uid="{007A32B9-FF9A-4A2F-994F-251582684ED2}"/>
    <cellStyle name="Comma 4 2 3 3 2" xfId="3535" xr:uid="{9E92651E-15F2-41A4-928A-08A9D2CA4F5C}"/>
    <cellStyle name="Comma 4 2 3 3 2 2" xfId="18135" xr:uid="{2E71D00E-A398-45B7-8513-26972B2ECAB3}"/>
    <cellStyle name="Comma 4 2 3 3 2 2 2" xfId="54643" xr:uid="{22331071-28DD-499D-BC7F-B43421B87BE7}"/>
    <cellStyle name="Comma 4 2 3 3 2 2 3" xfId="36389" xr:uid="{BDF976F8-7A96-470E-B8E8-63F44749EFD5}"/>
    <cellStyle name="Comma 4 2 3 3 2 3" xfId="14485" xr:uid="{462B2063-6141-4E4B-A1F8-BA7725EEE44C}"/>
    <cellStyle name="Comma 4 2 3 3 2 3 2" xfId="50993" xr:uid="{33B62453-0710-4743-A46C-9F3F5D131571}"/>
    <cellStyle name="Comma 4 2 3 3 2 3 3" xfId="32739" xr:uid="{D5A2FF5B-639E-41F4-BD58-374BC5ABAB70}"/>
    <cellStyle name="Comma 4 2 3 3 2 4" xfId="10835" xr:uid="{F74623B9-490C-4CE3-A76E-BF829BCDC282}"/>
    <cellStyle name="Comma 4 2 3 3 2 4 2" xfId="47343" xr:uid="{989182D5-93E6-45A0-B61C-990A7A5AE278}"/>
    <cellStyle name="Comma 4 2 3 3 2 4 3" xfId="29089" xr:uid="{CCCD9D50-048B-4AC4-AE1F-0FF2560E4464}"/>
    <cellStyle name="Comma 4 2 3 3 2 5" xfId="7185" xr:uid="{D2628683-E646-4FCA-8234-2A96116599A6}"/>
    <cellStyle name="Comma 4 2 3 3 2 5 2" xfId="43693" xr:uid="{D933888B-F9D2-489C-914D-E7AF80315CF7}"/>
    <cellStyle name="Comma 4 2 3 3 2 5 3" xfId="25439" xr:uid="{35F55053-1192-4B2F-81D9-690AC4DB5F68}"/>
    <cellStyle name="Comma 4 2 3 3 2 6" xfId="40043" xr:uid="{D25B2F8B-179F-49F8-AB13-E06A3A1511C0}"/>
    <cellStyle name="Comma 4 2 3 3 2 7" xfId="21789" xr:uid="{FD9DEAD8-7F70-4E02-95AE-E3C9AAFF1BE3}"/>
    <cellStyle name="Comma 4 2 3 3 3" xfId="2805" xr:uid="{932446A6-F5CD-4777-9F30-13B794F22B63}"/>
    <cellStyle name="Comma 4 2 3 3 3 2" xfId="17405" xr:uid="{831120BE-6A8C-4EE4-AE14-EF38D574C1E2}"/>
    <cellStyle name="Comma 4 2 3 3 3 2 2" xfId="53913" xr:uid="{38D2F54C-C44D-421E-9A72-863B8BF53FF8}"/>
    <cellStyle name="Comma 4 2 3 3 3 2 3" xfId="35659" xr:uid="{8A01CF35-1FEE-4563-9174-E8699178CF10}"/>
    <cellStyle name="Comma 4 2 3 3 3 3" xfId="13755" xr:uid="{67DBE9F5-5F1E-416D-A942-D0DFA3B545C7}"/>
    <cellStyle name="Comma 4 2 3 3 3 3 2" xfId="50263" xr:uid="{D227E26D-7F6B-4C56-BAA3-04917DA52E25}"/>
    <cellStyle name="Comma 4 2 3 3 3 3 3" xfId="32009" xr:uid="{EAEB8052-A672-437C-B555-9C740598C335}"/>
    <cellStyle name="Comma 4 2 3 3 3 4" xfId="10105" xr:uid="{49333FA2-045B-4459-9603-58ADE2555A12}"/>
    <cellStyle name="Comma 4 2 3 3 3 4 2" xfId="46613" xr:uid="{965A9250-68F4-4114-937C-AD71DB7B6913}"/>
    <cellStyle name="Comma 4 2 3 3 3 4 3" xfId="28359" xr:uid="{CE431236-98A5-4A32-8F93-4541DD837003}"/>
    <cellStyle name="Comma 4 2 3 3 3 5" xfId="6455" xr:uid="{15E33943-6018-4508-97D4-322A42F96D98}"/>
    <cellStyle name="Comma 4 2 3 3 3 5 2" xfId="42963" xr:uid="{CC3C8F3B-BC5F-40E4-8CF3-882449E3CA19}"/>
    <cellStyle name="Comma 4 2 3 3 3 5 3" xfId="24709" xr:uid="{C4521A8E-36EF-44D0-8FDA-69973E66F92A}"/>
    <cellStyle name="Comma 4 2 3 3 3 6" xfId="39313" xr:uid="{5076F814-2F3A-4A6F-B53C-79E637AD4DFE}"/>
    <cellStyle name="Comma 4 2 3 3 3 7" xfId="21059" xr:uid="{4BDB87F6-1A49-4C65-B317-33E0DE4C722F}"/>
    <cellStyle name="Comma 4 2 3 3 4" xfId="2075" xr:uid="{A1DEDC46-3FA4-4270-A5E8-1A83D07B8C48}"/>
    <cellStyle name="Comma 4 2 3 3 4 2" xfId="16675" xr:uid="{5680D036-0ACC-4888-9800-4D63AAEC0965}"/>
    <cellStyle name="Comma 4 2 3 3 4 2 2" xfId="53183" xr:uid="{2CAF4203-136B-44B0-8551-B0D84E62A3FC}"/>
    <cellStyle name="Comma 4 2 3 3 4 2 3" xfId="34929" xr:uid="{047B7D52-9573-42C2-8E26-FCC68A12C105}"/>
    <cellStyle name="Comma 4 2 3 3 4 3" xfId="13025" xr:uid="{55DF0D10-8E33-4187-9989-E8A50D04C455}"/>
    <cellStyle name="Comma 4 2 3 3 4 3 2" xfId="49533" xr:uid="{31A01FC1-DFCA-4C93-A7A6-EABB70924884}"/>
    <cellStyle name="Comma 4 2 3 3 4 3 3" xfId="31279" xr:uid="{DC9EFDC7-CB6D-446D-8000-0014C379A35C}"/>
    <cellStyle name="Comma 4 2 3 3 4 4" xfId="9375" xr:uid="{CA681B1E-37A4-4AA7-A2DF-A0C16EE03589}"/>
    <cellStyle name="Comma 4 2 3 3 4 4 2" xfId="45883" xr:uid="{4B409B2C-96A2-45EA-82C4-42D676A6F0F5}"/>
    <cellStyle name="Comma 4 2 3 3 4 4 3" xfId="27629" xr:uid="{A62BBB5C-CE93-410E-8DF2-AE49F7825172}"/>
    <cellStyle name="Comma 4 2 3 3 4 5" xfId="5725" xr:uid="{20AD4FCA-B764-42EB-ADA6-E8FD5EF76FEE}"/>
    <cellStyle name="Comma 4 2 3 3 4 5 2" xfId="42233" xr:uid="{E117928E-E50E-4872-B769-132B7C148C8D}"/>
    <cellStyle name="Comma 4 2 3 3 4 5 3" xfId="23979" xr:uid="{A5CE6691-BCE3-470E-82B7-3A4A44FA1CC9}"/>
    <cellStyle name="Comma 4 2 3 3 4 6" xfId="38583" xr:uid="{4C7E903C-2239-44EB-80F0-326DCBD5DF21}"/>
    <cellStyle name="Comma 4 2 3 3 4 7" xfId="20329" xr:uid="{80E454F8-DB69-4BD0-B731-33B50134FBF9}"/>
    <cellStyle name="Comma 4 2 3 3 5" xfId="1345" xr:uid="{6B15D06D-179A-489D-8533-24FD727A4360}"/>
    <cellStyle name="Comma 4 2 3 3 5 2" xfId="15945" xr:uid="{7B251387-4BBD-4BB7-B68A-C51973A4E905}"/>
    <cellStyle name="Comma 4 2 3 3 5 2 2" xfId="52453" xr:uid="{98466D7E-C0B8-42CE-BB0F-D7A12652D9B7}"/>
    <cellStyle name="Comma 4 2 3 3 5 2 3" xfId="34199" xr:uid="{4BF68D02-177A-426D-A1C4-CBD3CFD3806E}"/>
    <cellStyle name="Comma 4 2 3 3 5 3" xfId="12295" xr:uid="{6E455F8C-4346-4AC3-B6A4-3221D5AD01E7}"/>
    <cellStyle name="Comma 4 2 3 3 5 3 2" xfId="48803" xr:uid="{5347CD70-F2AD-4891-822C-102013329848}"/>
    <cellStyle name="Comma 4 2 3 3 5 3 3" xfId="30549" xr:uid="{E064765D-6FD5-449A-91D4-A9CEB8DC6F08}"/>
    <cellStyle name="Comma 4 2 3 3 5 4" xfId="8645" xr:uid="{0ADE1A05-53EB-4EA6-8F95-499671B7F1E9}"/>
    <cellStyle name="Comma 4 2 3 3 5 4 2" xfId="45153" xr:uid="{9182086E-B777-434D-B328-8281B12C18E4}"/>
    <cellStyle name="Comma 4 2 3 3 5 4 3" xfId="26899" xr:uid="{35B1CE6D-60B9-44D1-9354-94EDA71C5D5D}"/>
    <cellStyle name="Comma 4 2 3 3 5 5" xfId="4995" xr:uid="{97935E94-BB28-456F-A42A-5F0154EE822C}"/>
    <cellStyle name="Comma 4 2 3 3 5 5 2" xfId="41503" xr:uid="{FBA26108-5672-40CF-BE3C-CA6AB5254EDC}"/>
    <cellStyle name="Comma 4 2 3 3 5 5 3" xfId="23249" xr:uid="{DFB4D49D-B004-4CF0-ADEF-16A88E804BD3}"/>
    <cellStyle name="Comma 4 2 3 3 5 6" xfId="37853" xr:uid="{EE85E5CD-23BF-4DBB-8408-B26F6E948A16}"/>
    <cellStyle name="Comma 4 2 3 3 5 7" xfId="19599" xr:uid="{BB944695-EF27-4AB1-8308-6B303498D79E}"/>
    <cellStyle name="Comma 4 2 3 3 6" xfId="15215" xr:uid="{59D59156-3A9A-496F-BBBC-311DD2943FD6}"/>
    <cellStyle name="Comma 4 2 3 3 6 2" xfId="51723" xr:uid="{2F378070-F1B1-47BE-AD5E-DF35CD812291}"/>
    <cellStyle name="Comma 4 2 3 3 6 3" xfId="33469" xr:uid="{4C5C31AD-D00E-42B9-97AA-4E92D64DF4D3}"/>
    <cellStyle name="Comma 4 2 3 3 7" xfId="11565" xr:uid="{80BF2F29-F947-4961-BFD9-A973C1DC97DE}"/>
    <cellStyle name="Comma 4 2 3 3 7 2" xfId="48073" xr:uid="{2C5AF266-CA6E-42C7-B077-939AD36DDAD1}"/>
    <cellStyle name="Comma 4 2 3 3 7 3" xfId="29819" xr:uid="{A92E2C2F-945B-4C8B-B349-5DA419E7E2E2}"/>
    <cellStyle name="Comma 4 2 3 3 8" xfId="7915" xr:uid="{DD076378-8B6B-448E-B823-32BB8B9AC1F7}"/>
    <cellStyle name="Comma 4 2 3 3 8 2" xfId="44423" xr:uid="{506DF878-1E7D-40CA-A7AE-0338647079EC}"/>
    <cellStyle name="Comma 4 2 3 3 8 3" xfId="26169" xr:uid="{774F3C64-B4DC-4AFA-9D61-A1E422019805}"/>
    <cellStyle name="Comma 4 2 3 3 9" xfId="4265" xr:uid="{A1765A0B-AD39-4FC6-9C93-414E3D24DE32}"/>
    <cellStyle name="Comma 4 2 3 3 9 2" xfId="40773" xr:uid="{F09F34CA-D8AE-4F75-A947-5F2A9D509DB2}"/>
    <cellStyle name="Comma 4 2 3 3 9 3" xfId="22519" xr:uid="{F8AAE5E7-EEC1-4DCF-9139-B5EB7B195978}"/>
    <cellStyle name="Comma 4 2 3 4" xfId="511" xr:uid="{7BEF8B2D-E540-4BA8-BDB5-448B42343834}"/>
    <cellStyle name="Comma 4 2 3 4 10" xfId="37019" xr:uid="{2E084136-D648-4BB2-A813-4EFCD7A2EFB6}"/>
    <cellStyle name="Comma 4 2 3 4 11" xfId="18765" xr:uid="{F99F267D-97D9-4C7E-A5D3-E1AE34EE404B}"/>
    <cellStyle name="Comma 4 2 3 4 2" xfId="3431" xr:uid="{2E457332-2B7E-4604-8A59-967E67C902E7}"/>
    <cellStyle name="Comma 4 2 3 4 2 2" xfId="18031" xr:uid="{EC67888D-7632-4228-8219-B2884210D6DB}"/>
    <cellStyle name="Comma 4 2 3 4 2 2 2" xfId="54539" xr:uid="{1F908D8C-4963-4BF1-993D-5C495752964B}"/>
    <cellStyle name="Comma 4 2 3 4 2 2 3" xfId="36285" xr:uid="{17C1CACF-0B4E-443F-B297-D0DECC84F4FC}"/>
    <cellStyle name="Comma 4 2 3 4 2 3" xfId="14381" xr:uid="{157C6FDF-1B14-4250-8D9F-1734C3565187}"/>
    <cellStyle name="Comma 4 2 3 4 2 3 2" xfId="50889" xr:uid="{226CA7DF-C38F-4DC0-9F55-899FEC1E1480}"/>
    <cellStyle name="Comma 4 2 3 4 2 3 3" xfId="32635" xr:uid="{9B65E87A-F473-4F9B-BADC-331318B01147}"/>
    <cellStyle name="Comma 4 2 3 4 2 4" xfId="10731" xr:uid="{C8D2E88A-1BF3-46A7-9BFD-D4752343C4B6}"/>
    <cellStyle name="Comma 4 2 3 4 2 4 2" xfId="47239" xr:uid="{99587C1C-7A08-4AE3-9A41-A6ACC44A9912}"/>
    <cellStyle name="Comma 4 2 3 4 2 4 3" xfId="28985" xr:uid="{A562F54D-B49C-44D2-A6A6-BCBD231B7E98}"/>
    <cellStyle name="Comma 4 2 3 4 2 5" xfId="7081" xr:uid="{C4E300CB-9457-42C6-AE6B-E9A1C7236353}"/>
    <cellStyle name="Comma 4 2 3 4 2 5 2" xfId="43589" xr:uid="{A36E655D-C73D-46E2-A9F8-3203E0057AC7}"/>
    <cellStyle name="Comma 4 2 3 4 2 5 3" xfId="25335" xr:uid="{D3ADDACB-968E-4C4D-84A3-978B8EFEB2A0}"/>
    <cellStyle name="Comma 4 2 3 4 2 6" xfId="39939" xr:uid="{4C86AEC7-195E-467E-9C3A-EF0D3B45FE9D}"/>
    <cellStyle name="Comma 4 2 3 4 2 7" xfId="21685" xr:uid="{39797B84-CFD1-44B6-BCC4-67AE41EF105C}"/>
    <cellStyle name="Comma 4 2 3 4 3" xfId="2701" xr:uid="{3C536564-072B-4502-AEF1-624A93DC4007}"/>
    <cellStyle name="Comma 4 2 3 4 3 2" xfId="17301" xr:uid="{9E83F290-C896-4127-B728-20A2FB40A01D}"/>
    <cellStyle name="Comma 4 2 3 4 3 2 2" xfId="53809" xr:uid="{EC077EAA-F58E-4AC1-A55F-4BA5CBED1827}"/>
    <cellStyle name="Comma 4 2 3 4 3 2 3" xfId="35555" xr:uid="{885A21E2-C4C1-4D68-9FD2-92E6A427D757}"/>
    <cellStyle name="Comma 4 2 3 4 3 3" xfId="13651" xr:uid="{E15A4B68-FFBF-4BCD-8866-5A1B2944C4FA}"/>
    <cellStyle name="Comma 4 2 3 4 3 3 2" xfId="50159" xr:uid="{D3510C70-D69F-41A7-B489-F4CBFF8A3837}"/>
    <cellStyle name="Comma 4 2 3 4 3 3 3" xfId="31905" xr:uid="{E3420AF8-1F0D-4D34-B87F-3670F778BDB2}"/>
    <cellStyle name="Comma 4 2 3 4 3 4" xfId="10001" xr:uid="{2341CDAA-C367-482C-8936-70E82C8B40F1}"/>
    <cellStyle name="Comma 4 2 3 4 3 4 2" xfId="46509" xr:uid="{6425A6FE-AF0D-4B6F-976D-3167251C57FE}"/>
    <cellStyle name="Comma 4 2 3 4 3 4 3" xfId="28255" xr:uid="{511182EF-0DD1-498E-BC5E-BEE04D7D94F0}"/>
    <cellStyle name="Comma 4 2 3 4 3 5" xfId="6351" xr:uid="{9A377C9B-AD6B-4744-8E97-0F5F169116BA}"/>
    <cellStyle name="Comma 4 2 3 4 3 5 2" xfId="42859" xr:uid="{560020AA-A849-43CD-BEA3-1F2A39D8F7F5}"/>
    <cellStyle name="Comma 4 2 3 4 3 5 3" xfId="24605" xr:uid="{BDDEE7DC-8C87-4865-9188-B2DF97727BBD}"/>
    <cellStyle name="Comma 4 2 3 4 3 6" xfId="39209" xr:uid="{D3306225-5592-4E9C-B313-BB54CB70E71C}"/>
    <cellStyle name="Comma 4 2 3 4 3 7" xfId="20955" xr:uid="{AA442529-48DA-4ECB-B692-0D6390BABE8D}"/>
    <cellStyle name="Comma 4 2 3 4 4" xfId="1971" xr:uid="{4D12B42E-0D47-442D-AC30-453DDBB5FE0B}"/>
    <cellStyle name="Comma 4 2 3 4 4 2" xfId="16571" xr:uid="{43150E64-2CFE-4CFA-A82D-64AD980ABE90}"/>
    <cellStyle name="Comma 4 2 3 4 4 2 2" xfId="53079" xr:uid="{D42403DF-1797-4F5D-AC72-11D6D2D5C25B}"/>
    <cellStyle name="Comma 4 2 3 4 4 2 3" xfId="34825" xr:uid="{C8F9D959-60A6-49BC-8E4F-13869B85234D}"/>
    <cellStyle name="Comma 4 2 3 4 4 3" xfId="12921" xr:uid="{B17530FD-71F1-48B4-9A50-74E2C45737BE}"/>
    <cellStyle name="Comma 4 2 3 4 4 3 2" xfId="49429" xr:uid="{0F545580-3BB6-4747-8497-241234A26209}"/>
    <cellStyle name="Comma 4 2 3 4 4 3 3" xfId="31175" xr:uid="{FC920F0D-29D7-4B54-89FF-0D9B9DB037E1}"/>
    <cellStyle name="Comma 4 2 3 4 4 4" xfId="9271" xr:uid="{D1F28DC8-36A5-4AD6-A867-BD39CED71A15}"/>
    <cellStyle name="Comma 4 2 3 4 4 4 2" xfId="45779" xr:uid="{A7240735-1A44-4EE7-A33F-03FA0CEE78A9}"/>
    <cellStyle name="Comma 4 2 3 4 4 4 3" xfId="27525" xr:uid="{E2D4C08A-655D-4517-9C7D-A44A5A11BCCB}"/>
    <cellStyle name="Comma 4 2 3 4 4 5" xfId="5621" xr:uid="{7EC517E3-648D-4F8A-B58A-C151B931572A}"/>
    <cellStyle name="Comma 4 2 3 4 4 5 2" xfId="42129" xr:uid="{81187B45-66A8-4D40-B904-7D40A4E08DB7}"/>
    <cellStyle name="Comma 4 2 3 4 4 5 3" xfId="23875" xr:uid="{93795B62-AAD8-42B7-87EB-5A4D35723474}"/>
    <cellStyle name="Comma 4 2 3 4 4 6" xfId="38479" xr:uid="{C3944580-99CA-446D-8D4F-242F7A725D12}"/>
    <cellStyle name="Comma 4 2 3 4 4 7" xfId="20225" xr:uid="{1B84F3AD-DF96-4F8E-A5F0-5FFA9ABF8151}"/>
    <cellStyle name="Comma 4 2 3 4 5" xfId="1241" xr:uid="{896D1B78-7B83-42EE-8317-ED4ED34EE96A}"/>
    <cellStyle name="Comma 4 2 3 4 5 2" xfId="15841" xr:uid="{725C5AA9-DA4A-4947-BB6C-191F9B0142BF}"/>
    <cellStyle name="Comma 4 2 3 4 5 2 2" xfId="52349" xr:uid="{8A83D3EF-EC6A-4BA8-B667-3C92231347CA}"/>
    <cellStyle name="Comma 4 2 3 4 5 2 3" xfId="34095" xr:uid="{FE3D2F37-511A-470E-B9F1-99F53BF9708F}"/>
    <cellStyle name="Comma 4 2 3 4 5 3" xfId="12191" xr:uid="{10C79D68-9FC4-4E93-A704-A648258FB849}"/>
    <cellStyle name="Comma 4 2 3 4 5 3 2" xfId="48699" xr:uid="{53F9BF15-1F06-4B96-A30F-50FF63C3EA85}"/>
    <cellStyle name="Comma 4 2 3 4 5 3 3" xfId="30445" xr:uid="{8A365B3A-841B-45EB-9F9B-F0ACD4DBD9F2}"/>
    <cellStyle name="Comma 4 2 3 4 5 4" xfId="8541" xr:uid="{74BE6FF2-770D-4340-AE8E-65CC388310CE}"/>
    <cellStyle name="Comma 4 2 3 4 5 4 2" xfId="45049" xr:uid="{13A8B0ED-8F28-4AC8-A460-4EBD92466942}"/>
    <cellStyle name="Comma 4 2 3 4 5 4 3" xfId="26795" xr:uid="{EFE18D08-ABA3-4567-929B-4533F724A68B}"/>
    <cellStyle name="Comma 4 2 3 4 5 5" xfId="4891" xr:uid="{BDFA4DF6-6CC2-480B-BDEA-1E712158FA84}"/>
    <cellStyle name="Comma 4 2 3 4 5 5 2" xfId="41399" xr:uid="{CBD59723-BF30-4CA3-BF1D-49693797D377}"/>
    <cellStyle name="Comma 4 2 3 4 5 5 3" xfId="23145" xr:uid="{81E92B61-E2E3-44A9-8311-B52E1CC3858E}"/>
    <cellStyle name="Comma 4 2 3 4 5 6" xfId="37749" xr:uid="{33711B25-17F5-4625-A85E-3DAD7B0B48E7}"/>
    <cellStyle name="Comma 4 2 3 4 5 7" xfId="19495" xr:uid="{65812CA8-CD95-4645-8507-9EAD61AA2A21}"/>
    <cellStyle name="Comma 4 2 3 4 6" xfId="15111" xr:uid="{7EAC5A60-DAAC-48E2-8529-AF46349D8EA4}"/>
    <cellStyle name="Comma 4 2 3 4 6 2" xfId="51619" xr:uid="{55949EEB-E416-4106-BAEC-6B3E0E1B92B4}"/>
    <cellStyle name="Comma 4 2 3 4 6 3" xfId="33365" xr:uid="{706CA0DC-1185-4668-95B2-25761B6A9BF2}"/>
    <cellStyle name="Comma 4 2 3 4 7" xfId="11461" xr:uid="{96237978-837C-403C-9B66-84B12C11C103}"/>
    <cellStyle name="Comma 4 2 3 4 7 2" xfId="47969" xr:uid="{A6C5FFB6-7E0B-4734-928F-7B2494CA2427}"/>
    <cellStyle name="Comma 4 2 3 4 7 3" xfId="29715" xr:uid="{EB1A0593-786F-4A1C-90DF-F986B2D0EFC7}"/>
    <cellStyle name="Comma 4 2 3 4 8" xfId="7811" xr:uid="{48D73C4A-5B53-4940-8DDB-1AB042C6DD18}"/>
    <cellStyle name="Comma 4 2 3 4 8 2" xfId="44319" xr:uid="{E74E7A52-74B6-4EBA-8CA5-14A1BD3139E7}"/>
    <cellStyle name="Comma 4 2 3 4 8 3" xfId="26065" xr:uid="{9912A385-38DE-40AA-BA07-7143EADCA41D}"/>
    <cellStyle name="Comma 4 2 3 4 9" xfId="4161" xr:uid="{E496C602-973E-4671-8EF2-4D3C10E82DC2}"/>
    <cellStyle name="Comma 4 2 3 4 9 2" xfId="40669" xr:uid="{412BCF8D-8E15-434F-A245-9581B614C7DA}"/>
    <cellStyle name="Comma 4 2 3 4 9 3" xfId="22415" xr:uid="{F302CA76-24AE-4914-96A6-48C184E54DFF}"/>
    <cellStyle name="Comma 4 2 3 5" xfId="407" xr:uid="{812F026B-2C20-46FA-B984-EFCA4B80BF0E}"/>
    <cellStyle name="Comma 4 2 3 5 10" xfId="36915" xr:uid="{634C893C-EDCF-458C-B764-58E46394A31C}"/>
    <cellStyle name="Comma 4 2 3 5 11" xfId="18661" xr:uid="{A48390E5-6D32-4F9A-87BD-83CB6E9E74CE}"/>
    <cellStyle name="Comma 4 2 3 5 2" xfId="3327" xr:uid="{63199664-47EC-4907-8D28-9ED0D781429A}"/>
    <cellStyle name="Comma 4 2 3 5 2 2" xfId="17927" xr:uid="{F82A3B35-9B23-44A5-9931-EA64310E5BE8}"/>
    <cellStyle name="Comma 4 2 3 5 2 2 2" xfId="54435" xr:uid="{7093390B-99EA-4139-91BD-B4211D53BC5D}"/>
    <cellStyle name="Comma 4 2 3 5 2 2 3" xfId="36181" xr:uid="{BF5A9F4D-021B-42FB-B71C-E94DED29CD82}"/>
    <cellStyle name="Comma 4 2 3 5 2 3" xfId="14277" xr:uid="{15ADC099-DE55-4B0C-8833-8DB28C051756}"/>
    <cellStyle name="Comma 4 2 3 5 2 3 2" xfId="50785" xr:uid="{ADA88513-2205-4718-9426-532E92730399}"/>
    <cellStyle name="Comma 4 2 3 5 2 3 3" xfId="32531" xr:uid="{9D4C13A9-84DB-495E-AD82-1261D667F0FF}"/>
    <cellStyle name="Comma 4 2 3 5 2 4" xfId="10627" xr:uid="{7BFA4196-C042-40AF-A1E1-25643AC32392}"/>
    <cellStyle name="Comma 4 2 3 5 2 4 2" xfId="47135" xr:uid="{625F14E6-1302-47AC-A802-6B3095FF34FB}"/>
    <cellStyle name="Comma 4 2 3 5 2 4 3" xfId="28881" xr:uid="{0123395A-8CB2-4508-AE5D-59518471A2DE}"/>
    <cellStyle name="Comma 4 2 3 5 2 5" xfId="6977" xr:uid="{8EA74E92-9146-4B55-98EC-5CC1B52E4BC5}"/>
    <cellStyle name="Comma 4 2 3 5 2 5 2" xfId="43485" xr:uid="{72C12D23-C929-4D0C-B2DB-0F551DF789D6}"/>
    <cellStyle name="Comma 4 2 3 5 2 5 3" xfId="25231" xr:uid="{29E732A9-3CD5-48C1-AC6A-EBBD6F049784}"/>
    <cellStyle name="Comma 4 2 3 5 2 6" xfId="39835" xr:uid="{0584EAF0-46C2-4FDE-964A-E2BF69D284FF}"/>
    <cellStyle name="Comma 4 2 3 5 2 7" xfId="21581" xr:uid="{28E6FCB2-38A0-4716-8933-55E48FA0E28F}"/>
    <cellStyle name="Comma 4 2 3 5 3" xfId="2597" xr:uid="{F1262051-A67B-465E-A0AD-0DF3F6511B18}"/>
    <cellStyle name="Comma 4 2 3 5 3 2" xfId="17197" xr:uid="{70D345CF-3674-470E-99E9-8E079FD0780D}"/>
    <cellStyle name="Comma 4 2 3 5 3 2 2" xfId="53705" xr:uid="{F06924C0-32DC-4D34-86EC-ECB7E8C7BF53}"/>
    <cellStyle name="Comma 4 2 3 5 3 2 3" xfId="35451" xr:uid="{45BC600A-F1C3-4259-9691-56468B64DC0A}"/>
    <cellStyle name="Comma 4 2 3 5 3 3" xfId="13547" xr:uid="{4CE89EF6-A9DD-4450-9AAC-405C84E896D0}"/>
    <cellStyle name="Comma 4 2 3 5 3 3 2" xfId="50055" xr:uid="{D198D445-3195-440B-8F0D-3D60F47312B9}"/>
    <cellStyle name="Comma 4 2 3 5 3 3 3" xfId="31801" xr:uid="{8B0AB9FE-1422-4E96-A95D-50ADF6BCCEE8}"/>
    <cellStyle name="Comma 4 2 3 5 3 4" xfId="9897" xr:uid="{EC29A3A1-9577-4D47-9428-658F7055491A}"/>
    <cellStyle name="Comma 4 2 3 5 3 4 2" xfId="46405" xr:uid="{8E0FF2D9-7DDD-408D-957D-36B4A387CE96}"/>
    <cellStyle name="Comma 4 2 3 5 3 4 3" xfId="28151" xr:uid="{040CA9D1-1F33-4A2A-ACF8-7296A6908303}"/>
    <cellStyle name="Comma 4 2 3 5 3 5" xfId="6247" xr:uid="{0CE94E0E-1F35-4FF5-8BE7-FB706D55B263}"/>
    <cellStyle name="Comma 4 2 3 5 3 5 2" xfId="42755" xr:uid="{35F1BB88-EC1F-4A2F-B4D3-E3E75781640B}"/>
    <cellStyle name="Comma 4 2 3 5 3 5 3" xfId="24501" xr:uid="{1025AEC6-E812-4507-A5D3-7751989C9749}"/>
    <cellStyle name="Comma 4 2 3 5 3 6" xfId="39105" xr:uid="{B691B7E7-47F4-494D-BC3A-D78F5AAD286B}"/>
    <cellStyle name="Comma 4 2 3 5 3 7" xfId="20851" xr:uid="{0E284F7F-6064-4742-811D-DF2FC6059EAA}"/>
    <cellStyle name="Comma 4 2 3 5 4" xfId="1867" xr:uid="{5DA3858B-A465-4F20-A329-55EDBBD044DF}"/>
    <cellStyle name="Comma 4 2 3 5 4 2" xfId="16467" xr:uid="{72262804-7174-45C8-A468-7B0A5A7691F7}"/>
    <cellStyle name="Comma 4 2 3 5 4 2 2" xfId="52975" xr:uid="{59156E01-2808-44D4-BBA1-0F307788EE87}"/>
    <cellStyle name="Comma 4 2 3 5 4 2 3" xfId="34721" xr:uid="{ADB0F68D-7D26-40AA-BBCC-F29C4A9816A6}"/>
    <cellStyle name="Comma 4 2 3 5 4 3" xfId="12817" xr:uid="{9C41154F-1B21-4D16-BE2E-F563C30FE2E5}"/>
    <cellStyle name="Comma 4 2 3 5 4 3 2" xfId="49325" xr:uid="{7A84833F-F87B-41BF-94A9-D201D87D035B}"/>
    <cellStyle name="Comma 4 2 3 5 4 3 3" xfId="31071" xr:uid="{A0BB9B89-0508-4A89-899E-85993185280D}"/>
    <cellStyle name="Comma 4 2 3 5 4 4" xfId="9167" xr:uid="{4420D65A-A831-4DF2-8CDC-856E625AF66E}"/>
    <cellStyle name="Comma 4 2 3 5 4 4 2" xfId="45675" xr:uid="{E16C01B5-B23D-4564-A2DA-B5147D2D5E34}"/>
    <cellStyle name="Comma 4 2 3 5 4 4 3" xfId="27421" xr:uid="{EA599A6F-AA81-4211-BE1B-F31CF3B2B6F3}"/>
    <cellStyle name="Comma 4 2 3 5 4 5" xfId="5517" xr:uid="{3D696F79-6C60-4583-93AC-C405577CB9E2}"/>
    <cellStyle name="Comma 4 2 3 5 4 5 2" xfId="42025" xr:uid="{6FB3B13E-DB22-411F-A701-A3A387477BFA}"/>
    <cellStyle name="Comma 4 2 3 5 4 5 3" xfId="23771" xr:uid="{54C23FF9-4D9D-445D-9266-E967C8D2F961}"/>
    <cellStyle name="Comma 4 2 3 5 4 6" xfId="38375" xr:uid="{93D848B8-9396-4535-AFE1-4F88FE500BE4}"/>
    <cellStyle name="Comma 4 2 3 5 4 7" xfId="20121" xr:uid="{3FB1CA20-4174-4C6C-BAE4-581B77FA0140}"/>
    <cellStyle name="Comma 4 2 3 5 5" xfId="1137" xr:uid="{926493A0-FFC7-4F6E-BBE3-586F6A1DB20C}"/>
    <cellStyle name="Comma 4 2 3 5 5 2" xfId="15737" xr:uid="{D078F025-76B4-4BC0-B683-FFA137D37207}"/>
    <cellStyle name="Comma 4 2 3 5 5 2 2" xfId="52245" xr:uid="{C1AFCF40-DEC6-44D3-ACFF-68C1E75412F5}"/>
    <cellStyle name="Comma 4 2 3 5 5 2 3" xfId="33991" xr:uid="{803A4682-A71C-45DE-A7F9-931FBCC7FBEC}"/>
    <cellStyle name="Comma 4 2 3 5 5 3" xfId="12087" xr:uid="{79D2AB12-B5B4-46EE-862E-E6B6E4463C6C}"/>
    <cellStyle name="Comma 4 2 3 5 5 3 2" xfId="48595" xr:uid="{ED9B62F3-557C-4425-907C-B83EF3740F6D}"/>
    <cellStyle name="Comma 4 2 3 5 5 3 3" xfId="30341" xr:uid="{B9EC2E32-A2F8-4148-AC73-44EC8AA2A9DA}"/>
    <cellStyle name="Comma 4 2 3 5 5 4" xfId="8437" xr:uid="{332DC28D-6671-4DB8-BFB5-D7022507C32A}"/>
    <cellStyle name="Comma 4 2 3 5 5 4 2" xfId="44945" xr:uid="{2D32C917-0D44-41F8-AAB7-DB5500975D80}"/>
    <cellStyle name="Comma 4 2 3 5 5 4 3" xfId="26691" xr:uid="{EE9AA004-38CB-4E8D-B0CC-5E1D98E0EBA4}"/>
    <cellStyle name="Comma 4 2 3 5 5 5" xfId="4787" xr:uid="{6F420478-B587-4682-A5AB-CE3B8BA5A229}"/>
    <cellStyle name="Comma 4 2 3 5 5 5 2" xfId="41295" xr:uid="{B6B9E88B-F072-417A-8B15-E341C6C5B7D5}"/>
    <cellStyle name="Comma 4 2 3 5 5 5 3" xfId="23041" xr:uid="{C82E387B-7FF1-454C-A39B-CAB148128B81}"/>
    <cellStyle name="Comma 4 2 3 5 5 6" xfId="37645" xr:uid="{CF86DFD3-382E-4BCA-BDB8-A1A701CFD73F}"/>
    <cellStyle name="Comma 4 2 3 5 5 7" xfId="19391" xr:uid="{37E6ED7C-410F-44A0-BA05-6361D4AA90CE}"/>
    <cellStyle name="Comma 4 2 3 5 6" xfId="15007" xr:uid="{03B9DDE1-BF9F-4A48-9E4C-E5BE32E7FCAF}"/>
    <cellStyle name="Comma 4 2 3 5 6 2" xfId="51515" xr:uid="{F4C5E33E-79C9-48D4-B0FB-07089507EDFC}"/>
    <cellStyle name="Comma 4 2 3 5 6 3" xfId="33261" xr:uid="{91242F3B-3211-43DB-89BC-0D54ED188C2E}"/>
    <cellStyle name="Comma 4 2 3 5 7" xfId="11357" xr:uid="{B77B4EF0-BBC2-440C-A905-837FCE54B829}"/>
    <cellStyle name="Comma 4 2 3 5 7 2" xfId="47865" xr:uid="{538475CC-789F-4669-AD00-4E7D82254EBE}"/>
    <cellStyle name="Comma 4 2 3 5 7 3" xfId="29611" xr:uid="{4CC05A43-01CE-4216-B611-7033CA9329DE}"/>
    <cellStyle name="Comma 4 2 3 5 8" xfId="7707" xr:uid="{15F3919A-2116-44DD-B701-47AAE88D49EC}"/>
    <cellStyle name="Comma 4 2 3 5 8 2" xfId="44215" xr:uid="{3A16453D-8F6D-4AB3-AB6F-E0857984BD10}"/>
    <cellStyle name="Comma 4 2 3 5 8 3" xfId="25961" xr:uid="{66F0EEFB-0335-44FC-B953-13754B11E4A9}"/>
    <cellStyle name="Comma 4 2 3 5 9" xfId="4057" xr:uid="{AE0440D9-5836-4C9E-8F12-EE59BBFB98EC}"/>
    <cellStyle name="Comma 4 2 3 5 9 2" xfId="40565" xr:uid="{88B37A89-7C2D-40C1-8023-A8B053439CA5}"/>
    <cellStyle name="Comma 4 2 3 5 9 3" xfId="22311" xr:uid="{81E300C4-6100-4FFB-A974-D90DF2BF54DB}"/>
    <cellStyle name="Comma 4 2 3 6" xfId="303" xr:uid="{82E4F827-B88E-44BB-B46D-08ECE5F7D9E8}"/>
    <cellStyle name="Comma 4 2 3 6 10" xfId="36811" xr:uid="{9A61BD27-BB51-42AB-AFD5-99BDAECE2B5A}"/>
    <cellStyle name="Comma 4 2 3 6 11" xfId="18557" xr:uid="{275D3F7D-92B2-48A5-BE35-065F593C6FEC}"/>
    <cellStyle name="Comma 4 2 3 6 2" xfId="3223" xr:uid="{E4841AFD-7EF8-4244-9951-95FC6C8BE369}"/>
    <cellStyle name="Comma 4 2 3 6 2 2" xfId="17823" xr:uid="{3C6BA1D7-82B9-4629-8C49-A77124AB680D}"/>
    <cellStyle name="Comma 4 2 3 6 2 2 2" xfId="54331" xr:uid="{81021C4B-CE8F-4747-8F83-F60BABBC58E5}"/>
    <cellStyle name="Comma 4 2 3 6 2 2 3" xfId="36077" xr:uid="{89F7B827-DC92-469F-BD42-B8563283273C}"/>
    <cellStyle name="Comma 4 2 3 6 2 3" xfId="14173" xr:uid="{8DF9D1DF-42B1-4F08-9962-6EBD5D432FA4}"/>
    <cellStyle name="Comma 4 2 3 6 2 3 2" xfId="50681" xr:uid="{F2964C0E-F70F-49D5-9D47-4C4AF266ACEA}"/>
    <cellStyle name="Comma 4 2 3 6 2 3 3" xfId="32427" xr:uid="{6268F995-85A3-41B6-876C-BA8837F77CFE}"/>
    <cellStyle name="Comma 4 2 3 6 2 4" xfId="10523" xr:uid="{DBFBC666-AE3A-49F6-8CC0-9F3A2E23A93B}"/>
    <cellStyle name="Comma 4 2 3 6 2 4 2" xfId="47031" xr:uid="{6A43B015-CC03-4110-9D8E-412AFB466B5F}"/>
    <cellStyle name="Comma 4 2 3 6 2 4 3" xfId="28777" xr:uid="{2511D838-8AE5-4DAB-8830-13935EBEDBDF}"/>
    <cellStyle name="Comma 4 2 3 6 2 5" xfId="6873" xr:uid="{D9E64448-B79E-45C7-90F6-D0771F5E616C}"/>
    <cellStyle name="Comma 4 2 3 6 2 5 2" xfId="43381" xr:uid="{4AD53A24-F913-4AD1-BBE1-40230E11E0C6}"/>
    <cellStyle name="Comma 4 2 3 6 2 5 3" xfId="25127" xr:uid="{B1EE60AE-68FE-44F2-8DFF-36707AAFD842}"/>
    <cellStyle name="Comma 4 2 3 6 2 6" xfId="39731" xr:uid="{1FE87284-C3B5-4FC7-9F6A-9A84F8C302DA}"/>
    <cellStyle name="Comma 4 2 3 6 2 7" xfId="21477" xr:uid="{4B0FD92B-A5EF-4C82-B262-956CB8501D1E}"/>
    <cellStyle name="Comma 4 2 3 6 3" xfId="2493" xr:uid="{E9E71B75-46D3-43ED-B876-2457C0A0CB2B}"/>
    <cellStyle name="Comma 4 2 3 6 3 2" xfId="17093" xr:uid="{83487292-4D56-4C78-ACCD-A152AD62FABB}"/>
    <cellStyle name="Comma 4 2 3 6 3 2 2" xfId="53601" xr:uid="{E391D61D-6A1A-481E-9D8F-90C8D7B32498}"/>
    <cellStyle name="Comma 4 2 3 6 3 2 3" xfId="35347" xr:uid="{6AE55CB0-C1DC-444B-831C-867F936CB1FE}"/>
    <cellStyle name="Comma 4 2 3 6 3 3" xfId="13443" xr:uid="{5DE725EE-121A-455D-99D6-26B9BE17F7C2}"/>
    <cellStyle name="Comma 4 2 3 6 3 3 2" xfId="49951" xr:uid="{5C251F7F-AA30-4D02-9981-C5E289F2C154}"/>
    <cellStyle name="Comma 4 2 3 6 3 3 3" xfId="31697" xr:uid="{D780014C-B095-4A0F-8D0E-FCF0CF26AEFA}"/>
    <cellStyle name="Comma 4 2 3 6 3 4" xfId="9793" xr:uid="{6BA36F5B-46E2-4DE2-8CB4-57F7901F9F2D}"/>
    <cellStyle name="Comma 4 2 3 6 3 4 2" xfId="46301" xr:uid="{3C8C06D2-B4A9-4B5B-A5D6-2DDC63207EDC}"/>
    <cellStyle name="Comma 4 2 3 6 3 4 3" xfId="28047" xr:uid="{E846B489-34FD-44A1-BCFB-9947FEE4443C}"/>
    <cellStyle name="Comma 4 2 3 6 3 5" xfId="6143" xr:uid="{A147B9DB-5DFD-4C47-A946-27C240D06F4D}"/>
    <cellStyle name="Comma 4 2 3 6 3 5 2" xfId="42651" xr:uid="{2A2B783C-6F13-40DD-A58D-47DF0350A4BA}"/>
    <cellStyle name="Comma 4 2 3 6 3 5 3" xfId="24397" xr:uid="{1FA1E4A2-2975-4FB4-8970-107BC1A0ADD8}"/>
    <cellStyle name="Comma 4 2 3 6 3 6" xfId="39001" xr:uid="{E58705B7-B40E-4FD3-B9A3-9D9725D36C37}"/>
    <cellStyle name="Comma 4 2 3 6 3 7" xfId="20747" xr:uid="{1B888C78-9F25-4D56-8DCB-065B57DE028E}"/>
    <cellStyle name="Comma 4 2 3 6 4" xfId="1763" xr:uid="{8CD89D27-E20C-4AB9-BA67-E6041DA2196A}"/>
    <cellStyle name="Comma 4 2 3 6 4 2" xfId="16363" xr:uid="{4526868B-7997-4196-9F2C-9BF98E42DFE7}"/>
    <cellStyle name="Comma 4 2 3 6 4 2 2" xfId="52871" xr:uid="{F30B9FAD-E9D4-411D-B785-0CDD90913920}"/>
    <cellStyle name="Comma 4 2 3 6 4 2 3" xfId="34617" xr:uid="{ADF0E6A9-4471-47F3-86C4-3613786BC54A}"/>
    <cellStyle name="Comma 4 2 3 6 4 3" xfId="12713" xr:uid="{71377DB6-865A-40AC-AB91-0285D4E3266C}"/>
    <cellStyle name="Comma 4 2 3 6 4 3 2" xfId="49221" xr:uid="{DDCF29B9-8A70-4D70-BBDB-A87F503AF91F}"/>
    <cellStyle name="Comma 4 2 3 6 4 3 3" xfId="30967" xr:uid="{F7715BE8-F802-4717-AAEB-07FEA44B22D8}"/>
    <cellStyle name="Comma 4 2 3 6 4 4" xfId="9063" xr:uid="{4A71B48E-6DF2-45DE-9DD2-8ABA5570219B}"/>
    <cellStyle name="Comma 4 2 3 6 4 4 2" xfId="45571" xr:uid="{C1090BDA-F48A-4455-A77F-9B9D2889D6DB}"/>
    <cellStyle name="Comma 4 2 3 6 4 4 3" xfId="27317" xr:uid="{3429A508-806D-4364-83DA-4EB58E92F622}"/>
    <cellStyle name="Comma 4 2 3 6 4 5" xfId="5413" xr:uid="{105826D7-C996-49C2-B779-C8B45EDB50D1}"/>
    <cellStyle name="Comma 4 2 3 6 4 5 2" xfId="41921" xr:uid="{EBA8D4C9-B283-4550-9CDC-5C4AB8AC62D0}"/>
    <cellStyle name="Comma 4 2 3 6 4 5 3" xfId="23667" xr:uid="{2156CEC8-A9FA-4D26-9CE6-5FDC9388257E}"/>
    <cellStyle name="Comma 4 2 3 6 4 6" xfId="38271" xr:uid="{A2BF83C7-28E4-4C01-8526-B8CF70CFD902}"/>
    <cellStyle name="Comma 4 2 3 6 4 7" xfId="20017" xr:uid="{96549E87-3478-4818-B324-9971CCCB095A}"/>
    <cellStyle name="Comma 4 2 3 6 5" xfId="1033" xr:uid="{4915C904-4999-416F-8787-881552A37341}"/>
    <cellStyle name="Comma 4 2 3 6 5 2" xfId="15633" xr:uid="{6C2B4EAC-40D3-4756-A48A-91B9257643CD}"/>
    <cellStyle name="Comma 4 2 3 6 5 2 2" xfId="52141" xr:uid="{2FE5B027-2896-4654-986B-B8EC9F3356E8}"/>
    <cellStyle name="Comma 4 2 3 6 5 2 3" xfId="33887" xr:uid="{AFF20B7F-4588-45B7-9391-1A012A44DDD1}"/>
    <cellStyle name="Comma 4 2 3 6 5 3" xfId="11983" xr:uid="{224D77A8-CD72-4F16-8B41-29157AF06535}"/>
    <cellStyle name="Comma 4 2 3 6 5 3 2" xfId="48491" xr:uid="{7FBCAB0B-3402-4C74-9C85-264BEC8FF565}"/>
    <cellStyle name="Comma 4 2 3 6 5 3 3" xfId="30237" xr:uid="{2DF6CBDD-6988-4CAE-9F98-34316F482901}"/>
    <cellStyle name="Comma 4 2 3 6 5 4" xfId="8333" xr:uid="{25D052CB-21EE-4A3C-A986-4BC78FB548B0}"/>
    <cellStyle name="Comma 4 2 3 6 5 4 2" xfId="44841" xr:uid="{30F0444A-FAB1-48F2-84B5-664E130C8D06}"/>
    <cellStyle name="Comma 4 2 3 6 5 4 3" xfId="26587" xr:uid="{F37C669B-C3F1-4D7D-912E-710A0DC4F09C}"/>
    <cellStyle name="Comma 4 2 3 6 5 5" xfId="4683" xr:uid="{6A11B2F7-757D-4888-BB49-1EE2CA93DD2B}"/>
    <cellStyle name="Comma 4 2 3 6 5 5 2" xfId="41191" xr:uid="{7692DD95-7681-4EE9-A70B-0464AC68F074}"/>
    <cellStyle name="Comma 4 2 3 6 5 5 3" xfId="22937" xr:uid="{E2958E2D-9C80-4CEC-871B-DE7DAEC354AF}"/>
    <cellStyle name="Comma 4 2 3 6 5 6" xfId="37541" xr:uid="{BEDC94A1-EB56-4473-8322-B942D58E5AB5}"/>
    <cellStyle name="Comma 4 2 3 6 5 7" xfId="19287" xr:uid="{161CF153-E8CD-4B1B-AA17-D3513383D7E9}"/>
    <cellStyle name="Comma 4 2 3 6 6" xfId="14903" xr:uid="{7CF9AA8A-C3A5-4A1F-BEA6-58362302AB41}"/>
    <cellStyle name="Comma 4 2 3 6 6 2" xfId="51411" xr:uid="{FA248F78-0CD1-440A-9209-333CFA981EB3}"/>
    <cellStyle name="Comma 4 2 3 6 6 3" xfId="33157" xr:uid="{50FF2C52-9250-4422-ABE8-9D4A07B24264}"/>
    <cellStyle name="Comma 4 2 3 6 7" xfId="11253" xr:uid="{B2E426CA-ECEB-41AA-9661-778AB4CB1887}"/>
    <cellStyle name="Comma 4 2 3 6 7 2" xfId="47761" xr:uid="{359F9A55-4FF6-4FF7-94B8-2948B1EB133D}"/>
    <cellStyle name="Comma 4 2 3 6 7 3" xfId="29507" xr:uid="{8E9F174E-49E0-48EE-A434-B5E7DA9419F4}"/>
    <cellStyle name="Comma 4 2 3 6 8" xfId="7603" xr:uid="{9A416897-E0C5-4965-BDE9-DD614E2379E1}"/>
    <cellStyle name="Comma 4 2 3 6 8 2" xfId="44111" xr:uid="{74091880-3E91-4E84-8A59-BDE3B1ADB37A}"/>
    <cellStyle name="Comma 4 2 3 6 8 3" xfId="25857" xr:uid="{B107C2BB-9A0C-4A91-8F7A-6ECBE53D87BE}"/>
    <cellStyle name="Comma 4 2 3 6 9" xfId="3953" xr:uid="{B275952F-E93B-4C25-8E35-C2EF9F45EC8B}"/>
    <cellStyle name="Comma 4 2 3 6 9 2" xfId="40461" xr:uid="{9521BC8E-281B-4CC1-A59C-AE36A7177F53}"/>
    <cellStyle name="Comma 4 2 3 6 9 3" xfId="22207" xr:uid="{FA229415-79F3-4FD0-B347-01A8B06F2209}"/>
    <cellStyle name="Comma 4 2 3 7" xfId="199" xr:uid="{A1B9576A-A04F-4982-BD4A-CA984BEDC798}"/>
    <cellStyle name="Comma 4 2 3 7 10" xfId="36707" xr:uid="{B068100B-8360-4FE7-9EFA-9CAE9E638AC5}"/>
    <cellStyle name="Comma 4 2 3 7 11" xfId="18453" xr:uid="{E0AFBE51-BCDC-451C-BA40-A4D560F82147}"/>
    <cellStyle name="Comma 4 2 3 7 2" xfId="3119" xr:uid="{32B95516-9194-425B-8C6E-D07F6338AEB1}"/>
    <cellStyle name="Comma 4 2 3 7 2 2" xfId="17719" xr:uid="{0635DA1B-2EAB-41DC-B1CF-D030F67B6DC7}"/>
    <cellStyle name="Comma 4 2 3 7 2 2 2" xfId="54227" xr:uid="{6EC83A25-A58D-4065-B74F-68BA6827E090}"/>
    <cellStyle name="Comma 4 2 3 7 2 2 3" xfId="35973" xr:uid="{4799EE85-69FC-4864-85F0-139A0C0434B5}"/>
    <cellStyle name="Comma 4 2 3 7 2 3" xfId="14069" xr:uid="{C62B1F65-9C0B-4C24-BBAB-0FCDC38E458C}"/>
    <cellStyle name="Comma 4 2 3 7 2 3 2" xfId="50577" xr:uid="{DB310CB5-7F4D-4005-92D7-81600DA50233}"/>
    <cellStyle name="Comma 4 2 3 7 2 3 3" xfId="32323" xr:uid="{38C5A443-E185-410F-BE39-D719ED430DA9}"/>
    <cellStyle name="Comma 4 2 3 7 2 4" xfId="10419" xr:uid="{26421AEF-870E-4334-970B-219D673ABA30}"/>
    <cellStyle name="Comma 4 2 3 7 2 4 2" xfId="46927" xr:uid="{01DCBFD2-CDBC-4C69-B124-A2F37F07B3CD}"/>
    <cellStyle name="Comma 4 2 3 7 2 4 3" xfId="28673" xr:uid="{FDED1EC9-12B1-4550-8A4D-AA0C4BB4C724}"/>
    <cellStyle name="Comma 4 2 3 7 2 5" xfId="6769" xr:uid="{909FF8B7-5C0F-4A36-A178-89681B50138A}"/>
    <cellStyle name="Comma 4 2 3 7 2 5 2" xfId="43277" xr:uid="{C465F3A7-0064-40BF-A56E-8D970262B629}"/>
    <cellStyle name="Comma 4 2 3 7 2 5 3" xfId="25023" xr:uid="{75D56E4D-652C-4217-A00E-FD86EFE1AF14}"/>
    <cellStyle name="Comma 4 2 3 7 2 6" xfId="39627" xr:uid="{7CBFF033-1C88-4375-8F68-4689761CD6C6}"/>
    <cellStyle name="Comma 4 2 3 7 2 7" xfId="21373" xr:uid="{6CE69241-4AB8-4DD6-8158-23AC0E9F2D2F}"/>
    <cellStyle name="Comma 4 2 3 7 3" xfId="2389" xr:uid="{30F28D4E-1929-4B24-809A-9CB420C487CD}"/>
    <cellStyle name="Comma 4 2 3 7 3 2" xfId="16989" xr:uid="{28BB0A12-724D-4697-B545-FC8F703E5FE9}"/>
    <cellStyle name="Comma 4 2 3 7 3 2 2" xfId="53497" xr:uid="{F6F96FEF-22E2-47D1-9720-8FB5F60BC590}"/>
    <cellStyle name="Comma 4 2 3 7 3 2 3" xfId="35243" xr:uid="{89143053-B32B-48F1-93BC-3D2D2976BA9D}"/>
    <cellStyle name="Comma 4 2 3 7 3 3" xfId="13339" xr:uid="{CD2B4D7E-D06E-49F8-B413-49C4805D1CC6}"/>
    <cellStyle name="Comma 4 2 3 7 3 3 2" xfId="49847" xr:uid="{872C6D46-1E89-49F7-B941-158395C48793}"/>
    <cellStyle name="Comma 4 2 3 7 3 3 3" xfId="31593" xr:uid="{698797D2-4A48-4AC3-9A1E-5CBCCAB81E03}"/>
    <cellStyle name="Comma 4 2 3 7 3 4" xfId="9689" xr:uid="{99C73E22-B4D5-449A-9534-EC5E142FAE4B}"/>
    <cellStyle name="Comma 4 2 3 7 3 4 2" xfId="46197" xr:uid="{E80359CE-BC54-440C-9F68-21B467942636}"/>
    <cellStyle name="Comma 4 2 3 7 3 4 3" xfId="27943" xr:uid="{26D077F1-89B7-489B-B22D-1FC5AD5C7197}"/>
    <cellStyle name="Comma 4 2 3 7 3 5" xfId="6039" xr:uid="{1521DEDE-1374-445B-9E29-F3938B1AAA22}"/>
    <cellStyle name="Comma 4 2 3 7 3 5 2" xfId="42547" xr:uid="{E2081D79-39C3-4998-A53D-38E59E54E7FE}"/>
    <cellStyle name="Comma 4 2 3 7 3 5 3" xfId="24293" xr:uid="{918EEE9E-2F85-4426-B27B-F3415C1D29B1}"/>
    <cellStyle name="Comma 4 2 3 7 3 6" xfId="38897" xr:uid="{966B4BC8-F455-4DE0-B85A-4DBB5E635ADB}"/>
    <cellStyle name="Comma 4 2 3 7 3 7" xfId="20643" xr:uid="{EB5FE652-996B-4363-8D78-E807D3E797DA}"/>
    <cellStyle name="Comma 4 2 3 7 4" xfId="1659" xr:uid="{A47B06CD-B9BB-479E-B85F-B4C2069BA21E}"/>
    <cellStyle name="Comma 4 2 3 7 4 2" xfId="16259" xr:uid="{F0BCDE1D-888A-4E32-A28C-F80C5DE18A71}"/>
    <cellStyle name="Comma 4 2 3 7 4 2 2" xfId="52767" xr:uid="{005D383E-A349-45EE-BAD6-80CCA58C8889}"/>
    <cellStyle name="Comma 4 2 3 7 4 2 3" xfId="34513" xr:uid="{20F0EA61-C96F-4129-8FCF-3D7F38B932C6}"/>
    <cellStyle name="Comma 4 2 3 7 4 3" xfId="12609" xr:uid="{EB70F54D-9938-48F2-BC74-1D66DB48A16A}"/>
    <cellStyle name="Comma 4 2 3 7 4 3 2" xfId="49117" xr:uid="{C477028F-8796-4141-A7BC-271ED3E5BAF5}"/>
    <cellStyle name="Comma 4 2 3 7 4 3 3" xfId="30863" xr:uid="{8B65BC19-A54D-42E3-9FA3-A5C5F4B3EBB7}"/>
    <cellStyle name="Comma 4 2 3 7 4 4" xfId="8959" xr:uid="{07E6FE09-071B-4552-B85D-1FE175899112}"/>
    <cellStyle name="Comma 4 2 3 7 4 4 2" xfId="45467" xr:uid="{6DBB4038-870D-4696-82D8-24C6B64DB613}"/>
    <cellStyle name="Comma 4 2 3 7 4 4 3" xfId="27213" xr:uid="{67FDE332-6BB8-4151-8557-780B3B917BA2}"/>
    <cellStyle name="Comma 4 2 3 7 4 5" xfId="5309" xr:uid="{B77C1F9F-A08D-4F7F-9C12-1ED88A874CD8}"/>
    <cellStyle name="Comma 4 2 3 7 4 5 2" xfId="41817" xr:uid="{19DCC615-A93D-47E5-B358-84C79B37F859}"/>
    <cellStyle name="Comma 4 2 3 7 4 5 3" xfId="23563" xr:uid="{8933DA14-03AD-444F-BA98-690593A7D9CB}"/>
    <cellStyle name="Comma 4 2 3 7 4 6" xfId="38167" xr:uid="{B852D7B3-A702-4E74-915B-7CA08E16904D}"/>
    <cellStyle name="Comma 4 2 3 7 4 7" xfId="19913" xr:uid="{B34ECCED-B530-4657-9429-D523E8680B37}"/>
    <cellStyle name="Comma 4 2 3 7 5" xfId="929" xr:uid="{C00E7F78-AEEF-4967-A820-B70536341220}"/>
    <cellStyle name="Comma 4 2 3 7 5 2" xfId="15529" xr:uid="{A839DB05-6BC7-4B3C-BE4A-E2136EB3B71C}"/>
    <cellStyle name="Comma 4 2 3 7 5 2 2" xfId="52037" xr:uid="{2BE19D7E-E4F6-4ADF-9E80-4497232FFCA3}"/>
    <cellStyle name="Comma 4 2 3 7 5 2 3" xfId="33783" xr:uid="{9C2A979D-A8A6-4225-8CFF-885316471EA6}"/>
    <cellStyle name="Comma 4 2 3 7 5 3" xfId="11879" xr:uid="{FC1CD284-3924-4AA8-9FAB-B50E0D363814}"/>
    <cellStyle name="Comma 4 2 3 7 5 3 2" xfId="48387" xr:uid="{5B65A80C-7993-4C4F-8B27-320E2084DBF8}"/>
    <cellStyle name="Comma 4 2 3 7 5 3 3" xfId="30133" xr:uid="{2E566C45-9B0E-4278-A784-9553C0DCE15B}"/>
    <cellStyle name="Comma 4 2 3 7 5 4" xfId="8229" xr:uid="{2F836CA5-F65C-48BE-A342-350B917FC66D}"/>
    <cellStyle name="Comma 4 2 3 7 5 4 2" xfId="44737" xr:uid="{F502DDA8-D9CA-4823-B3FB-6018DC7C4BF8}"/>
    <cellStyle name="Comma 4 2 3 7 5 4 3" xfId="26483" xr:uid="{5A68BCBB-C61C-4B04-BA2E-3B39A7A87BAD}"/>
    <cellStyle name="Comma 4 2 3 7 5 5" xfId="4579" xr:uid="{D78F49BC-0F71-4DCE-82DE-0755C70F289A}"/>
    <cellStyle name="Comma 4 2 3 7 5 5 2" xfId="41087" xr:uid="{C46E7296-2325-496F-8E3A-22D736FB1FBD}"/>
    <cellStyle name="Comma 4 2 3 7 5 5 3" xfId="22833" xr:uid="{EB671FE8-A96C-4CEE-9FC8-E23D6D385F35}"/>
    <cellStyle name="Comma 4 2 3 7 5 6" xfId="37437" xr:uid="{DE422959-E869-4E86-A6ED-F8F6EE849ECD}"/>
    <cellStyle name="Comma 4 2 3 7 5 7" xfId="19183" xr:uid="{6E314BC7-3981-432E-8E64-D29DF08A4917}"/>
    <cellStyle name="Comma 4 2 3 7 6" xfId="14799" xr:uid="{70D8886F-05CB-44CC-A9AD-DDD35A79C425}"/>
    <cellStyle name="Comma 4 2 3 7 6 2" xfId="51307" xr:uid="{628D1802-34F7-4E02-B2A6-73BCC169BAD5}"/>
    <cellStyle name="Comma 4 2 3 7 6 3" xfId="33053" xr:uid="{917D3CB7-E986-421B-8EAF-CDBAA5B9C7FF}"/>
    <cellStyle name="Comma 4 2 3 7 7" xfId="11149" xr:uid="{685F7ECA-C661-4756-8149-6858B72A4FAC}"/>
    <cellStyle name="Comma 4 2 3 7 7 2" xfId="47657" xr:uid="{A074B1D7-2998-4E0D-8FBE-B80FD9AB1A38}"/>
    <cellStyle name="Comma 4 2 3 7 7 3" xfId="29403" xr:uid="{A18C382D-91A5-41C7-AE8B-6CD7A4C6C19D}"/>
    <cellStyle name="Comma 4 2 3 7 8" xfId="7499" xr:uid="{7C59539D-6A88-48E3-B1C9-DBA15745A720}"/>
    <cellStyle name="Comma 4 2 3 7 8 2" xfId="44007" xr:uid="{D60E3C6B-AEB2-4AC4-89D4-6B990694C187}"/>
    <cellStyle name="Comma 4 2 3 7 8 3" xfId="25753" xr:uid="{AD67213F-D709-4297-B1AB-166E066A9921}"/>
    <cellStyle name="Comma 4 2 3 7 9" xfId="3849" xr:uid="{076899B4-3A19-49CC-B944-C6225900E614}"/>
    <cellStyle name="Comma 4 2 3 7 9 2" xfId="40357" xr:uid="{A11F190C-A3DA-4659-B5CE-F72DAB1ACC07}"/>
    <cellStyle name="Comma 4 2 3 7 9 3" xfId="22103" xr:uid="{AAA97122-6D2C-4AB7-A9F0-760299068B29}"/>
    <cellStyle name="Comma 4 2 3 8" xfId="3015" xr:uid="{FD69CC18-8FFE-4AEA-8473-2E33828024C8}"/>
    <cellStyle name="Comma 4 2 3 8 2" xfId="17615" xr:uid="{054C75A3-CBEB-4C72-9FD3-B8BD893EB05A}"/>
    <cellStyle name="Comma 4 2 3 8 2 2" xfId="54123" xr:uid="{0BCB1A93-8599-40F7-BD33-96BBDD1E59F5}"/>
    <cellStyle name="Comma 4 2 3 8 2 3" xfId="35869" xr:uid="{25EA6957-39B6-4A74-948E-5858A9D63677}"/>
    <cellStyle name="Comma 4 2 3 8 3" xfId="13965" xr:uid="{AA30B57B-AF66-4D4C-B2BD-D3A8B27E5FEB}"/>
    <cellStyle name="Comma 4 2 3 8 3 2" xfId="50473" xr:uid="{4C7396A5-CFD2-4457-BC5B-AD61733F5A57}"/>
    <cellStyle name="Comma 4 2 3 8 3 3" xfId="32219" xr:uid="{D6E85D46-DE87-4054-BDBD-A2C5C28FD35A}"/>
    <cellStyle name="Comma 4 2 3 8 4" xfId="10315" xr:uid="{6A5CA5B2-0B1F-4041-80F1-F5FC9C9C5E12}"/>
    <cellStyle name="Comma 4 2 3 8 4 2" xfId="46823" xr:uid="{40715595-8B71-4496-907A-2765866BD6BB}"/>
    <cellStyle name="Comma 4 2 3 8 4 3" xfId="28569" xr:uid="{B20E936E-2F9A-4052-AA14-F491C236A59D}"/>
    <cellStyle name="Comma 4 2 3 8 5" xfId="6665" xr:uid="{D474B500-49DD-4D79-BA56-3DEE69FDEE63}"/>
    <cellStyle name="Comma 4 2 3 8 5 2" xfId="43173" xr:uid="{910024B9-2CCB-4078-A5A8-C81A7FC19CB7}"/>
    <cellStyle name="Comma 4 2 3 8 5 3" xfId="24919" xr:uid="{36886B51-2427-4E59-9A46-1B894813D611}"/>
    <cellStyle name="Comma 4 2 3 8 6" xfId="39523" xr:uid="{DDCC7E0E-1B3A-43C8-A8FA-B0CAF9E57B30}"/>
    <cellStyle name="Comma 4 2 3 8 7" xfId="21269" xr:uid="{306368B6-A4BC-41C2-B2F0-32027F011319}"/>
    <cellStyle name="Comma 4 2 3 9" xfId="2285" xr:uid="{ED86A419-2E46-41FF-B26D-8C1F1D00E520}"/>
    <cellStyle name="Comma 4 2 3 9 2" xfId="16885" xr:uid="{082E93F4-320B-4CC7-BD33-CFA9AC4F0296}"/>
    <cellStyle name="Comma 4 2 3 9 2 2" xfId="53393" xr:uid="{D5CFBD2C-1C51-40ED-AC41-5834F82EA6EF}"/>
    <cellStyle name="Comma 4 2 3 9 2 3" xfId="35139" xr:uid="{487CAF6C-D3C8-42D6-90F8-2AA40ADB79D5}"/>
    <cellStyle name="Comma 4 2 3 9 3" xfId="13235" xr:uid="{F38C5749-9AE7-4ADC-BDD1-31A7D2921E5D}"/>
    <cellStyle name="Comma 4 2 3 9 3 2" xfId="49743" xr:uid="{33F42470-6BB5-4FF7-8B09-46666D3241AF}"/>
    <cellStyle name="Comma 4 2 3 9 3 3" xfId="31489" xr:uid="{C4E7260E-EB4A-4006-989D-CC74A7D682B5}"/>
    <cellStyle name="Comma 4 2 3 9 4" xfId="9585" xr:uid="{5EE1E2E3-5758-4D5D-A27B-AAB082CC0E2F}"/>
    <cellStyle name="Comma 4 2 3 9 4 2" xfId="46093" xr:uid="{90DC676D-500B-4597-8403-40FF42C2670B}"/>
    <cellStyle name="Comma 4 2 3 9 4 3" xfId="27839" xr:uid="{761212A3-D477-4F94-AF25-1AA44BAA5E5B}"/>
    <cellStyle name="Comma 4 2 3 9 5" xfId="5935" xr:uid="{72303964-1D30-4612-80B3-E9951A822514}"/>
    <cellStyle name="Comma 4 2 3 9 5 2" xfId="42443" xr:uid="{936D353D-9A65-4CAA-8EE1-29770B1F7748}"/>
    <cellStyle name="Comma 4 2 3 9 5 3" xfId="24189" xr:uid="{707914AD-3875-4138-9E9B-680D73A81AA9}"/>
    <cellStyle name="Comma 4 2 3 9 6" xfId="38793" xr:uid="{4478022C-9B9B-472C-8971-0164564241A7}"/>
    <cellStyle name="Comma 4 2 3 9 7" xfId="20539" xr:uid="{D58AAD0E-9086-4A45-AF26-A4EE6FFDB07C}"/>
    <cellStyle name="Comma 4 2 4" xfId="57" xr:uid="{5D54640B-FB3D-4A70-93AF-B4E49E7A1231}"/>
    <cellStyle name="Comma 4 2 4 10" xfId="1523" xr:uid="{55C01B75-60F4-4F41-8DE6-DA849DF4CE33}"/>
    <cellStyle name="Comma 4 2 4 10 2" xfId="16123" xr:uid="{F7035F6F-D399-42CB-8FD8-F1D0A375FDBD}"/>
    <cellStyle name="Comma 4 2 4 10 2 2" xfId="52631" xr:uid="{39232760-B628-44D3-A3F1-E981F7590E10}"/>
    <cellStyle name="Comma 4 2 4 10 2 3" xfId="34377" xr:uid="{D241B152-F02F-46D6-9A99-1D387C3FF62B}"/>
    <cellStyle name="Comma 4 2 4 10 3" xfId="12473" xr:uid="{F86A7C14-7346-494A-9041-E7036FF8499F}"/>
    <cellStyle name="Comma 4 2 4 10 3 2" xfId="48981" xr:uid="{8AC29770-DB3F-4F1E-90C0-A35291C4CA86}"/>
    <cellStyle name="Comma 4 2 4 10 3 3" xfId="30727" xr:uid="{B87CA3C9-7956-4151-A340-1AC3A9437039}"/>
    <cellStyle name="Comma 4 2 4 10 4" xfId="8823" xr:uid="{C530697B-2878-4984-8F59-651B1E4F8DC6}"/>
    <cellStyle name="Comma 4 2 4 10 4 2" xfId="45331" xr:uid="{4A6AE80B-CD7E-4CEF-B06D-2267EE6EB0F1}"/>
    <cellStyle name="Comma 4 2 4 10 4 3" xfId="27077" xr:uid="{CB440D5E-787B-4267-AB53-CA1AB71DEF16}"/>
    <cellStyle name="Comma 4 2 4 10 5" xfId="5173" xr:uid="{D358A5F3-74AC-4206-858E-FDDF2C68EFDB}"/>
    <cellStyle name="Comma 4 2 4 10 5 2" xfId="41681" xr:uid="{56CADBDA-61FD-4349-8523-240C89A248F1}"/>
    <cellStyle name="Comma 4 2 4 10 5 3" xfId="23427" xr:uid="{7F4EB0E7-B0C3-4E12-8744-E93AAC9BD837}"/>
    <cellStyle name="Comma 4 2 4 10 6" xfId="38031" xr:uid="{450E9215-67E0-48DA-BE72-E7DB3A912E02}"/>
    <cellStyle name="Comma 4 2 4 10 7" xfId="19777" xr:uid="{EAB2B7BA-FEB7-4C23-ADF9-5A22A396CA4E}"/>
    <cellStyle name="Comma 4 2 4 11" xfId="793" xr:uid="{4EED88BB-A8C0-49A5-9DF2-16CE75C067E4}"/>
    <cellStyle name="Comma 4 2 4 11 2" xfId="15393" xr:uid="{1FCA38E2-9DEC-403F-831A-BFF68172DB39}"/>
    <cellStyle name="Comma 4 2 4 11 2 2" xfId="51901" xr:uid="{01ECF1DD-60D1-4D2F-A179-0F7A3948FA28}"/>
    <cellStyle name="Comma 4 2 4 11 2 3" xfId="33647" xr:uid="{089A5B8D-E08B-4C4C-9E7B-D2D841EFF01D}"/>
    <cellStyle name="Comma 4 2 4 11 3" xfId="11743" xr:uid="{5D067920-647E-4113-B349-7D5C10EF856D}"/>
    <cellStyle name="Comma 4 2 4 11 3 2" xfId="48251" xr:uid="{B23765AB-F690-461C-800B-E16D9E934BA8}"/>
    <cellStyle name="Comma 4 2 4 11 3 3" xfId="29997" xr:uid="{DB731206-0807-4587-98EF-CA1AED666DBE}"/>
    <cellStyle name="Comma 4 2 4 11 4" xfId="8093" xr:uid="{52204715-C98A-4BAB-80F1-7DF3682A01FB}"/>
    <cellStyle name="Comma 4 2 4 11 4 2" xfId="44601" xr:uid="{02CF566A-A3F5-4F9B-91A7-59E55F974326}"/>
    <cellStyle name="Comma 4 2 4 11 4 3" xfId="26347" xr:uid="{694AA8CE-A46A-4DBE-B1F9-27903D9D661D}"/>
    <cellStyle name="Comma 4 2 4 11 5" xfId="4443" xr:uid="{DB7DC17D-B009-44B1-8BBF-FBC1E2BFD006}"/>
    <cellStyle name="Comma 4 2 4 11 5 2" xfId="40951" xr:uid="{15F771DE-122D-46FD-9546-AF67D960BE8A}"/>
    <cellStyle name="Comma 4 2 4 11 5 3" xfId="22697" xr:uid="{FE833C25-2978-4CB4-82BA-07723F650C8E}"/>
    <cellStyle name="Comma 4 2 4 11 6" xfId="37301" xr:uid="{81C331E1-2B1F-4541-B781-D63C457714BB}"/>
    <cellStyle name="Comma 4 2 4 11 7" xfId="19047" xr:uid="{5BE47701-A576-480F-BDE9-07DA1B293A7C}"/>
    <cellStyle name="Comma 4 2 4 12" xfId="14663" xr:uid="{B214E9B0-78D3-4C4F-8282-E891CA869D74}"/>
    <cellStyle name="Comma 4 2 4 12 2" xfId="51171" xr:uid="{B4B1B454-BD1F-45A8-A606-755C91134345}"/>
    <cellStyle name="Comma 4 2 4 12 3" xfId="32917" xr:uid="{AC0FC05D-A16D-417A-8E69-AAE1988F1372}"/>
    <cellStyle name="Comma 4 2 4 13" xfId="11013" xr:uid="{7F6EF1C5-7BE2-4880-885D-1FAA72B6F1CB}"/>
    <cellStyle name="Comma 4 2 4 13 2" xfId="47521" xr:uid="{4A783DED-B76A-4F51-A7AF-FA2E9B6E0DA7}"/>
    <cellStyle name="Comma 4 2 4 13 3" xfId="29267" xr:uid="{906AD110-511E-49D9-BE43-F3BC6D07353F}"/>
    <cellStyle name="Comma 4 2 4 14" xfId="7363" xr:uid="{F52FF90B-2133-413B-9242-847BB6F578F7}"/>
    <cellStyle name="Comma 4 2 4 14 2" xfId="43871" xr:uid="{FA20A9F9-AEA1-4E72-8336-3526DF2D0FD1}"/>
    <cellStyle name="Comma 4 2 4 14 3" xfId="25617" xr:uid="{3180FA66-784C-415D-8939-BDA4307A2705}"/>
    <cellStyle name="Comma 4 2 4 15" xfId="3713" xr:uid="{55EA5449-3AF3-4B18-8712-7E0022898A86}"/>
    <cellStyle name="Comma 4 2 4 15 2" xfId="40221" xr:uid="{A5AF1420-EC0B-4BD8-8EED-FD1B62ED94D4}"/>
    <cellStyle name="Comma 4 2 4 15 3" xfId="21967" xr:uid="{044D2CA4-D1B1-4BEF-BEF2-323BBB0FB4E7}"/>
    <cellStyle name="Comma 4 2 4 16" xfId="36571" xr:uid="{48819662-D00F-42D5-84F3-973B95D610CA}"/>
    <cellStyle name="Comma 4 2 4 17" xfId="18317" xr:uid="{91856B36-F15C-4899-8DA7-E21DAF994ABA}"/>
    <cellStyle name="Comma 4 2 4 2" xfId="687" xr:uid="{8BF112C6-D067-4357-A61D-A566A31FF4F1}"/>
    <cellStyle name="Comma 4 2 4 2 10" xfId="37195" xr:uid="{0D4CB304-A6AF-4217-97A1-B546FA85286F}"/>
    <cellStyle name="Comma 4 2 4 2 11" xfId="18941" xr:uid="{50B375CF-5FDC-4860-86F6-78E10D593A8B}"/>
    <cellStyle name="Comma 4 2 4 2 2" xfId="3607" xr:uid="{3AEDC642-E766-4EEF-A895-789C0557FC8F}"/>
    <cellStyle name="Comma 4 2 4 2 2 2" xfId="18207" xr:uid="{B82CFA5C-0FB6-4131-A8DD-860C6997CE03}"/>
    <cellStyle name="Comma 4 2 4 2 2 2 2" xfId="54715" xr:uid="{E31C7112-604B-492B-B0E5-F3077C519FF7}"/>
    <cellStyle name="Comma 4 2 4 2 2 2 3" xfId="36461" xr:uid="{848CDBEA-552C-4520-8060-E99214130063}"/>
    <cellStyle name="Comma 4 2 4 2 2 3" xfId="14557" xr:uid="{0CA8D42B-A341-4332-AF48-47272A1809AF}"/>
    <cellStyle name="Comma 4 2 4 2 2 3 2" xfId="51065" xr:uid="{D67975F5-CB9D-4B2A-9EE0-FE706F7770D7}"/>
    <cellStyle name="Comma 4 2 4 2 2 3 3" xfId="32811" xr:uid="{3CEB0947-102F-4D8A-ADEC-40EB5730DB9E}"/>
    <cellStyle name="Comma 4 2 4 2 2 4" xfId="10907" xr:uid="{0DB92191-DD25-4067-9A9E-3498146C943E}"/>
    <cellStyle name="Comma 4 2 4 2 2 4 2" xfId="47415" xr:uid="{E03E5208-D8DF-4C02-A8FF-9B03363BF7D6}"/>
    <cellStyle name="Comma 4 2 4 2 2 4 3" xfId="29161" xr:uid="{2B4EFE35-C428-4F2F-980B-5AF2C8F4D57B}"/>
    <cellStyle name="Comma 4 2 4 2 2 5" xfId="7257" xr:uid="{95D45D37-1D61-4616-850D-B36B06BB1916}"/>
    <cellStyle name="Comma 4 2 4 2 2 5 2" xfId="43765" xr:uid="{B1D5E7EB-0061-4A4F-9172-6C618D02B805}"/>
    <cellStyle name="Comma 4 2 4 2 2 5 3" xfId="25511" xr:uid="{29B543EE-A0AD-4731-B549-77A5F7A002FC}"/>
    <cellStyle name="Comma 4 2 4 2 2 6" xfId="40115" xr:uid="{C09A21F5-89D7-427A-B648-3769E173609B}"/>
    <cellStyle name="Comma 4 2 4 2 2 7" xfId="21861" xr:uid="{2E5551A0-EBEA-4733-A838-B6A39E269B6C}"/>
    <cellStyle name="Comma 4 2 4 2 3" xfId="2877" xr:uid="{E227AAFF-8D00-4664-9284-BB5961B0A3A9}"/>
    <cellStyle name="Comma 4 2 4 2 3 2" xfId="17477" xr:uid="{FB9E110C-47E1-4F0A-8911-CFC88D053216}"/>
    <cellStyle name="Comma 4 2 4 2 3 2 2" xfId="53985" xr:uid="{AAE66A55-2ED7-43AD-A65A-FD8C5E834635}"/>
    <cellStyle name="Comma 4 2 4 2 3 2 3" xfId="35731" xr:uid="{A026832A-1BBD-488E-A785-D541046E62ED}"/>
    <cellStyle name="Comma 4 2 4 2 3 3" xfId="13827" xr:uid="{788663F9-AC52-4178-8A40-7AB20C2CEBA9}"/>
    <cellStyle name="Comma 4 2 4 2 3 3 2" xfId="50335" xr:uid="{BE027D56-F584-414A-9812-B6915E46732F}"/>
    <cellStyle name="Comma 4 2 4 2 3 3 3" xfId="32081" xr:uid="{BFD5C3FB-5186-4304-AAED-1539C7AD70CA}"/>
    <cellStyle name="Comma 4 2 4 2 3 4" xfId="10177" xr:uid="{272FA58D-FEAA-4B99-BAA5-3268835F503C}"/>
    <cellStyle name="Comma 4 2 4 2 3 4 2" xfId="46685" xr:uid="{48E9523E-2E20-4075-AA47-CA6350DAA7C3}"/>
    <cellStyle name="Comma 4 2 4 2 3 4 3" xfId="28431" xr:uid="{A860A79E-08DC-4A20-967D-248DEB98F67D}"/>
    <cellStyle name="Comma 4 2 4 2 3 5" xfId="6527" xr:uid="{A75E5B85-4552-4FFE-8F84-A7115A42E52C}"/>
    <cellStyle name="Comma 4 2 4 2 3 5 2" xfId="43035" xr:uid="{0CC0C38F-BFBB-42F1-BEF8-3F72464DBE26}"/>
    <cellStyle name="Comma 4 2 4 2 3 5 3" xfId="24781" xr:uid="{F05EDBED-46C3-49A4-813A-E60CC4B7A86E}"/>
    <cellStyle name="Comma 4 2 4 2 3 6" xfId="39385" xr:uid="{D5D4C982-945E-42DF-A365-550C0940C400}"/>
    <cellStyle name="Comma 4 2 4 2 3 7" xfId="21131" xr:uid="{234A4331-06D7-4FAE-9490-BEC9E9C38DBE}"/>
    <cellStyle name="Comma 4 2 4 2 4" xfId="2147" xr:uid="{04E7C050-BE04-4BEA-A057-ADC1EC3075C8}"/>
    <cellStyle name="Comma 4 2 4 2 4 2" xfId="16747" xr:uid="{F25C8362-6C3A-4407-8988-DB6CADB4F1A8}"/>
    <cellStyle name="Comma 4 2 4 2 4 2 2" xfId="53255" xr:uid="{8570EAD4-090D-4C0C-BFDA-F4E7F2BDEB3A}"/>
    <cellStyle name="Comma 4 2 4 2 4 2 3" xfId="35001" xr:uid="{7CD0084E-66A2-485F-A927-A100EC01DA51}"/>
    <cellStyle name="Comma 4 2 4 2 4 3" xfId="13097" xr:uid="{D1CD546F-52DE-40EF-AE9A-260122B8C16E}"/>
    <cellStyle name="Comma 4 2 4 2 4 3 2" xfId="49605" xr:uid="{AB5E32AF-CB75-45A0-8ABD-154D575EA7E4}"/>
    <cellStyle name="Comma 4 2 4 2 4 3 3" xfId="31351" xr:uid="{50FFCFE6-1080-4DC3-BDC2-CE1A50175605}"/>
    <cellStyle name="Comma 4 2 4 2 4 4" xfId="9447" xr:uid="{EDF446D6-02B8-4372-978E-FD3B7687D7B8}"/>
    <cellStyle name="Comma 4 2 4 2 4 4 2" xfId="45955" xr:uid="{C8393919-4A35-4326-A16B-7BF2329501AE}"/>
    <cellStyle name="Comma 4 2 4 2 4 4 3" xfId="27701" xr:uid="{E6363C4C-5E0F-4A87-A503-6288943B9F51}"/>
    <cellStyle name="Comma 4 2 4 2 4 5" xfId="5797" xr:uid="{E5AF0271-F627-4B33-A6A6-AA9A2AACD755}"/>
    <cellStyle name="Comma 4 2 4 2 4 5 2" xfId="42305" xr:uid="{226028B6-AC60-4D4A-BB6F-F0AC686FFDC4}"/>
    <cellStyle name="Comma 4 2 4 2 4 5 3" xfId="24051" xr:uid="{54DD312D-07E2-464B-81DF-69B8312C01AE}"/>
    <cellStyle name="Comma 4 2 4 2 4 6" xfId="38655" xr:uid="{CF27E9F7-6DFD-4ACB-9C9E-8655FBE6919F}"/>
    <cellStyle name="Comma 4 2 4 2 4 7" xfId="20401" xr:uid="{DDBE28F6-4EDD-4340-ADE9-BBCCF8631EE6}"/>
    <cellStyle name="Comma 4 2 4 2 5" xfId="1417" xr:uid="{CD474876-4238-4BE5-90DF-22A0FC61C4CD}"/>
    <cellStyle name="Comma 4 2 4 2 5 2" xfId="16017" xr:uid="{C7516F29-8103-457B-AA0D-F884EBC9E7F0}"/>
    <cellStyle name="Comma 4 2 4 2 5 2 2" xfId="52525" xr:uid="{D08D0649-6957-47D0-9B96-CD4AFED7CF7F}"/>
    <cellStyle name="Comma 4 2 4 2 5 2 3" xfId="34271" xr:uid="{62833D1A-D354-440D-8AD6-3568FAB56D8E}"/>
    <cellStyle name="Comma 4 2 4 2 5 3" xfId="12367" xr:uid="{5A2AEB53-BBB9-4F63-9148-9CF55153877F}"/>
    <cellStyle name="Comma 4 2 4 2 5 3 2" xfId="48875" xr:uid="{F19FE663-6D14-45E8-8BF5-03628613D486}"/>
    <cellStyle name="Comma 4 2 4 2 5 3 3" xfId="30621" xr:uid="{6BEC2264-3B6F-4CE4-8F3B-1402A9CF99F3}"/>
    <cellStyle name="Comma 4 2 4 2 5 4" xfId="8717" xr:uid="{CB5086C1-833E-448B-A260-DA8181ACE74B}"/>
    <cellStyle name="Comma 4 2 4 2 5 4 2" xfId="45225" xr:uid="{EA53FFCC-0C75-42E8-B1A6-6D71AEAE10FE}"/>
    <cellStyle name="Comma 4 2 4 2 5 4 3" xfId="26971" xr:uid="{11507DE6-2A19-4D6A-B182-FFEE361E371B}"/>
    <cellStyle name="Comma 4 2 4 2 5 5" xfId="5067" xr:uid="{4623A75F-8BCD-49D8-8C8E-9FEB5A664728}"/>
    <cellStyle name="Comma 4 2 4 2 5 5 2" xfId="41575" xr:uid="{7C06E057-572E-4B0A-B42C-6143AA229B17}"/>
    <cellStyle name="Comma 4 2 4 2 5 5 3" xfId="23321" xr:uid="{55CDC728-5AB4-4A7D-AB5E-5905D60C2B81}"/>
    <cellStyle name="Comma 4 2 4 2 5 6" xfId="37925" xr:uid="{36F91DEE-B597-4899-AC19-20E2EBABC970}"/>
    <cellStyle name="Comma 4 2 4 2 5 7" xfId="19671" xr:uid="{38FF44C4-E5D4-4CA1-B08D-D3B45C14A561}"/>
    <cellStyle name="Comma 4 2 4 2 6" xfId="15287" xr:uid="{C32D1F17-9D36-4386-90E4-7FA76B754562}"/>
    <cellStyle name="Comma 4 2 4 2 6 2" xfId="51795" xr:uid="{ED665085-4049-4A5E-83AC-C4A9EB279167}"/>
    <cellStyle name="Comma 4 2 4 2 6 3" xfId="33541" xr:uid="{4BE17EA8-9C8E-4A66-8F60-891F71CC745F}"/>
    <cellStyle name="Comma 4 2 4 2 7" xfId="11637" xr:uid="{CE0B2E62-912B-4CB9-8D40-7FC1D01D3549}"/>
    <cellStyle name="Comma 4 2 4 2 7 2" xfId="48145" xr:uid="{490A6CA0-A648-4951-888A-8A22CEC9C6E7}"/>
    <cellStyle name="Comma 4 2 4 2 7 3" xfId="29891" xr:uid="{825326B1-74A3-45EB-BAEB-1B9BB806E066}"/>
    <cellStyle name="Comma 4 2 4 2 8" xfId="7987" xr:uid="{92419B52-E921-460C-95E0-9D6B42E09EDD}"/>
    <cellStyle name="Comma 4 2 4 2 8 2" xfId="44495" xr:uid="{EC6FE9B3-1CAA-4289-A3A5-2B72B3EACBF3}"/>
    <cellStyle name="Comma 4 2 4 2 8 3" xfId="26241" xr:uid="{54E1DD89-FAD9-44FB-BF73-4F16E813F53C}"/>
    <cellStyle name="Comma 4 2 4 2 9" xfId="4337" xr:uid="{B8D6B11B-695D-4089-A90E-69845EE6BB77}"/>
    <cellStyle name="Comma 4 2 4 2 9 2" xfId="40845" xr:uid="{119CB376-36D3-4969-B6DC-51973101E70B}"/>
    <cellStyle name="Comma 4 2 4 2 9 3" xfId="22591" xr:uid="{6356B59A-AB10-4DEA-8E87-1BF8358E0DE6}"/>
    <cellStyle name="Comma 4 2 4 3" xfId="583" xr:uid="{9CD1B236-01F2-4E8C-B9B2-F3095A4F6363}"/>
    <cellStyle name="Comma 4 2 4 3 10" xfId="37091" xr:uid="{0E0B331E-C610-44BC-A1CB-D59AF4733281}"/>
    <cellStyle name="Comma 4 2 4 3 11" xfId="18837" xr:uid="{ABCC6671-9FA0-4CB7-B8C3-82089C326659}"/>
    <cellStyle name="Comma 4 2 4 3 2" xfId="3503" xr:uid="{276EEC35-ACA1-4DE5-8E65-40BE2B8892B5}"/>
    <cellStyle name="Comma 4 2 4 3 2 2" xfId="18103" xr:uid="{9702D27D-6671-4AA4-8176-D33CC374D486}"/>
    <cellStyle name="Comma 4 2 4 3 2 2 2" xfId="54611" xr:uid="{124E1C5C-2DC3-4ECD-B9D4-EE781AAABFA5}"/>
    <cellStyle name="Comma 4 2 4 3 2 2 3" xfId="36357" xr:uid="{8CA260E5-FF1E-41BD-A8A8-0B644D8BE747}"/>
    <cellStyle name="Comma 4 2 4 3 2 3" xfId="14453" xr:uid="{DBC57AC2-A46E-4967-9EA8-890D938B80D2}"/>
    <cellStyle name="Comma 4 2 4 3 2 3 2" xfId="50961" xr:uid="{9992B7D1-465D-430F-A05C-BCF584BCFE7B}"/>
    <cellStyle name="Comma 4 2 4 3 2 3 3" xfId="32707" xr:uid="{D4A7BB01-82BB-4C63-AFAC-CA7346D25645}"/>
    <cellStyle name="Comma 4 2 4 3 2 4" xfId="10803" xr:uid="{C6761610-DF59-4B3C-96E9-6A3E9D4F0CE7}"/>
    <cellStyle name="Comma 4 2 4 3 2 4 2" xfId="47311" xr:uid="{C6A8DA8C-399A-4FB5-9329-5A13CDC6D93B}"/>
    <cellStyle name="Comma 4 2 4 3 2 4 3" xfId="29057" xr:uid="{1E76B054-5869-42BE-895E-683F559C8715}"/>
    <cellStyle name="Comma 4 2 4 3 2 5" xfId="7153" xr:uid="{A200BA85-4E9E-4F5F-9944-1AA5CA394E70}"/>
    <cellStyle name="Comma 4 2 4 3 2 5 2" xfId="43661" xr:uid="{8A10D6E7-8551-4AFA-8750-AB0554266E37}"/>
    <cellStyle name="Comma 4 2 4 3 2 5 3" xfId="25407" xr:uid="{FE77C9DD-64A5-4B42-892C-936183B229CE}"/>
    <cellStyle name="Comma 4 2 4 3 2 6" xfId="40011" xr:uid="{F3504A93-E7BE-4DF6-AA01-6A18C951F798}"/>
    <cellStyle name="Comma 4 2 4 3 2 7" xfId="21757" xr:uid="{4DBA0781-F4B6-4094-BC33-D0141EAFC206}"/>
    <cellStyle name="Comma 4 2 4 3 3" xfId="2773" xr:uid="{50AAC249-1083-47EC-A460-0FED0FBE8D98}"/>
    <cellStyle name="Comma 4 2 4 3 3 2" xfId="17373" xr:uid="{8D9F8AC5-CCDB-47A4-A801-32F99E74CBDA}"/>
    <cellStyle name="Comma 4 2 4 3 3 2 2" xfId="53881" xr:uid="{DF711D8A-893A-4D71-AAE1-C7C33E6B1164}"/>
    <cellStyle name="Comma 4 2 4 3 3 2 3" xfId="35627" xr:uid="{5E2737B6-E556-468E-BCDA-DA602F83AE6C}"/>
    <cellStyle name="Comma 4 2 4 3 3 3" xfId="13723" xr:uid="{4EA8D680-4ABF-4D94-A14E-A2CB182D5A9A}"/>
    <cellStyle name="Comma 4 2 4 3 3 3 2" xfId="50231" xr:uid="{B4BC81B3-F0A3-4D0F-862E-49EE943FCCFF}"/>
    <cellStyle name="Comma 4 2 4 3 3 3 3" xfId="31977" xr:uid="{AFB6BBB5-4969-4829-B0B2-FA5E0220EBD3}"/>
    <cellStyle name="Comma 4 2 4 3 3 4" xfId="10073" xr:uid="{2C8CA54E-6ABF-4834-A266-BA8E974D5056}"/>
    <cellStyle name="Comma 4 2 4 3 3 4 2" xfId="46581" xr:uid="{BB5C358F-A983-465C-BC52-3349E874FE29}"/>
    <cellStyle name="Comma 4 2 4 3 3 4 3" xfId="28327" xr:uid="{6EA23A44-9892-4687-8218-E08A8D7C2F1E}"/>
    <cellStyle name="Comma 4 2 4 3 3 5" xfId="6423" xr:uid="{5E1E94CC-1729-4CEC-B42E-CD9B776E6492}"/>
    <cellStyle name="Comma 4 2 4 3 3 5 2" xfId="42931" xr:uid="{71A9868A-AB0E-484D-953B-D9AA6A8F225C}"/>
    <cellStyle name="Comma 4 2 4 3 3 5 3" xfId="24677" xr:uid="{F35A17D5-595A-4B70-8BD1-03599BFD0B3F}"/>
    <cellStyle name="Comma 4 2 4 3 3 6" xfId="39281" xr:uid="{729C16D8-ED36-4E4C-8C86-A8F0A82E233B}"/>
    <cellStyle name="Comma 4 2 4 3 3 7" xfId="21027" xr:uid="{0E80296D-C2D5-4660-BB43-08473BCC0BC4}"/>
    <cellStyle name="Comma 4 2 4 3 4" xfId="2043" xr:uid="{4AE51595-50E7-4F16-882A-40D2673A7F2A}"/>
    <cellStyle name="Comma 4 2 4 3 4 2" xfId="16643" xr:uid="{61C6BE9C-D404-450D-8E3A-C62F4007F455}"/>
    <cellStyle name="Comma 4 2 4 3 4 2 2" xfId="53151" xr:uid="{43C12A66-E4AC-4387-A79C-FA93344D0367}"/>
    <cellStyle name="Comma 4 2 4 3 4 2 3" xfId="34897" xr:uid="{7C773256-EDB7-4457-9240-68F6DC5EED6A}"/>
    <cellStyle name="Comma 4 2 4 3 4 3" xfId="12993" xr:uid="{EF0091A1-74A0-4527-93B3-3A35C10FD4B6}"/>
    <cellStyle name="Comma 4 2 4 3 4 3 2" xfId="49501" xr:uid="{9A164726-1A9E-4FEE-AE97-8133BD29B35C}"/>
    <cellStyle name="Comma 4 2 4 3 4 3 3" xfId="31247" xr:uid="{B0F185E6-2D7C-4434-90FD-EDD47587EB17}"/>
    <cellStyle name="Comma 4 2 4 3 4 4" xfId="9343" xr:uid="{ED4BC46B-CE7A-42E2-85E2-782A5386DA7F}"/>
    <cellStyle name="Comma 4 2 4 3 4 4 2" xfId="45851" xr:uid="{4A55946A-69CE-4D05-BEF9-B884E7CBE8DE}"/>
    <cellStyle name="Comma 4 2 4 3 4 4 3" xfId="27597" xr:uid="{29163AD1-FA5D-4593-A022-CAD9DD10AEDA}"/>
    <cellStyle name="Comma 4 2 4 3 4 5" xfId="5693" xr:uid="{CD2FFF81-E137-41E9-A1E6-4A7977C1FF18}"/>
    <cellStyle name="Comma 4 2 4 3 4 5 2" xfId="42201" xr:uid="{D366435F-DD56-4D26-8BD1-28CF9B020203}"/>
    <cellStyle name="Comma 4 2 4 3 4 5 3" xfId="23947" xr:uid="{A5AB1248-3238-4381-845B-E2A7706C48BB}"/>
    <cellStyle name="Comma 4 2 4 3 4 6" xfId="38551" xr:uid="{0A7EEE5F-BCC2-4B95-A885-7FEFAAC62C77}"/>
    <cellStyle name="Comma 4 2 4 3 4 7" xfId="20297" xr:uid="{99FE7584-96CB-4882-A5A6-0149B1763D36}"/>
    <cellStyle name="Comma 4 2 4 3 5" xfId="1313" xr:uid="{35FB8D73-8DFF-4F7A-891F-B924FD5C7690}"/>
    <cellStyle name="Comma 4 2 4 3 5 2" xfId="15913" xr:uid="{42E50485-6AE4-4538-8DE6-701E6A5E50EB}"/>
    <cellStyle name="Comma 4 2 4 3 5 2 2" xfId="52421" xr:uid="{C36CEA4E-4BFB-459B-BF31-09860C8AD6BE}"/>
    <cellStyle name="Comma 4 2 4 3 5 2 3" xfId="34167" xr:uid="{751539B2-B504-4C93-880C-E26A4640EC85}"/>
    <cellStyle name="Comma 4 2 4 3 5 3" xfId="12263" xr:uid="{B0C05EAF-E77C-4886-9C31-E2F036DEA088}"/>
    <cellStyle name="Comma 4 2 4 3 5 3 2" xfId="48771" xr:uid="{9CEC51E3-DF78-416E-A9D4-017AFF161270}"/>
    <cellStyle name="Comma 4 2 4 3 5 3 3" xfId="30517" xr:uid="{ECB7DFA9-FADE-497D-AAB1-49BE3767DC18}"/>
    <cellStyle name="Comma 4 2 4 3 5 4" xfId="8613" xr:uid="{871486C6-176C-4B48-9723-DBDC9AB8B30C}"/>
    <cellStyle name="Comma 4 2 4 3 5 4 2" xfId="45121" xr:uid="{B9A565EF-9A53-4BFD-B604-676CDBCD1227}"/>
    <cellStyle name="Comma 4 2 4 3 5 4 3" xfId="26867" xr:uid="{FA43EFAD-5814-4D28-BE22-522F9CF74C92}"/>
    <cellStyle name="Comma 4 2 4 3 5 5" xfId="4963" xr:uid="{09E8C9AD-9A84-48DD-B8F3-D5C90BA902AB}"/>
    <cellStyle name="Comma 4 2 4 3 5 5 2" xfId="41471" xr:uid="{5B796168-490A-40D0-A440-09E3C0330B47}"/>
    <cellStyle name="Comma 4 2 4 3 5 5 3" xfId="23217" xr:uid="{6CC8894C-4FF4-4D83-B593-2428ABE38646}"/>
    <cellStyle name="Comma 4 2 4 3 5 6" xfId="37821" xr:uid="{11D65ACD-EA0B-4DE5-8642-4396874CD53D}"/>
    <cellStyle name="Comma 4 2 4 3 5 7" xfId="19567" xr:uid="{8199BDFE-BF25-48EC-A8ED-FEBE1FD40F45}"/>
    <cellStyle name="Comma 4 2 4 3 6" xfId="15183" xr:uid="{036B676F-20A9-4316-B6B0-E43BF6153721}"/>
    <cellStyle name="Comma 4 2 4 3 6 2" xfId="51691" xr:uid="{67712AE8-7CBD-45EE-8737-00296FDAC0EF}"/>
    <cellStyle name="Comma 4 2 4 3 6 3" xfId="33437" xr:uid="{CE0A1348-AF36-40BE-A369-349D53DE6859}"/>
    <cellStyle name="Comma 4 2 4 3 7" xfId="11533" xr:uid="{D71BFEC9-E2EB-479B-AE72-5BC0C02D53C4}"/>
    <cellStyle name="Comma 4 2 4 3 7 2" xfId="48041" xr:uid="{9B68AC0C-0799-4C52-9CF0-7EEE21B72A50}"/>
    <cellStyle name="Comma 4 2 4 3 7 3" xfId="29787" xr:uid="{4ED50BE8-DEC0-4FD6-B4EE-D1DAD5754B9C}"/>
    <cellStyle name="Comma 4 2 4 3 8" xfId="7883" xr:uid="{DB9654B8-36CE-4DE0-980D-9F4490F1DD79}"/>
    <cellStyle name="Comma 4 2 4 3 8 2" xfId="44391" xr:uid="{3BB530BE-CEA0-4FEF-B204-1017E786AA9E}"/>
    <cellStyle name="Comma 4 2 4 3 8 3" xfId="26137" xr:uid="{25CE8E40-3C31-4274-802C-C320D9ADCA9B}"/>
    <cellStyle name="Comma 4 2 4 3 9" xfId="4233" xr:uid="{F06BBA44-8589-4E32-96FA-8D2EDF674271}"/>
    <cellStyle name="Comma 4 2 4 3 9 2" xfId="40741" xr:uid="{5753C4B6-9252-41B6-BBC9-8A468E6E4D9C}"/>
    <cellStyle name="Comma 4 2 4 3 9 3" xfId="22487" xr:uid="{6329312D-7841-4CEF-9834-6616FF1E023A}"/>
    <cellStyle name="Comma 4 2 4 4" xfId="479" xr:uid="{7A86656C-1C5B-4528-8148-6FA38BB2607A}"/>
    <cellStyle name="Comma 4 2 4 4 10" xfId="36987" xr:uid="{760557C2-5B09-4530-ABE8-128CCAF87186}"/>
    <cellStyle name="Comma 4 2 4 4 11" xfId="18733" xr:uid="{EFD4F990-CAF6-49C2-8631-2F44C3B5A025}"/>
    <cellStyle name="Comma 4 2 4 4 2" xfId="3399" xr:uid="{D1DF15D3-F632-4108-A345-437230A2E74B}"/>
    <cellStyle name="Comma 4 2 4 4 2 2" xfId="17999" xr:uid="{9116F9BF-E172-45B2-A29B-32D31874108A}"/>
    <cellStyle name="Comma 4 2 4 4 2 2 2" xfId="54507" xr:uid="{DDBE1074-76F5-4C0A-9436-B5668E040E25}"/>
    <cellStyle name="Comma 4 2 4 4 2 2 3" xfId="36253" xr:uid="{8D3CF76D-D3B3-4D42-9814-DC0D1DA77C67}"/>
    <cellStyle name="Comma 4 2 4 4 2 3" xfId="14349" xr:uid="{0E105C9F-2535-49EB-8B35-60378860DEFB}"/>
    <cellStyle name="Comma 4 2 4 4 2 3 2" xfId="50857" xr:uid="{F78E9474-7B85-4B4F-AA18-B3AD9570F655}"/>
    <cellStyle name="Comma 4 2 4 4 2 3 3" xfId="32603" xr:uid="{82B223D2-2851-431C-88EE-097D73407983}"/>
    <cellStyle name="Comma 4 2 4 4 2 4" xfId="10699" xr:uid="{F924B57A-8945-4B21-A226-4E0F9D1E2068}"/>
    <cellStyle name="Comma 4 2 4 4 2 4 2" xfId="47207" xr:uid="{0B14AD25-5920-4DAC-A7DE-C4C202D154E0}"/>
    <cellStyle name="Comma 4 2 4 4 2 4 3" xfId="28953" xr:uid="{8957B09A-DDB1-4EC8-BA90-D9E4C1E44845}"/>
    <cellStyle name="Comma 4 2 4 4 2 5" xfId="7049" xr:uid="{52695778-E0BB-48ED-9CE6-01C3C9C68B15}"/>
    <cellStyle name="Comma 4 2 4 4 2 5 2" xfId="43557" xr:uid="{38CD771D-0600-4786-A8C4-1E872025B7CC}"/>
    <cellStyle name="Comma 4 2 4 4 2 5 3" xfId="25303" xr:uid="{E3E7B877-13EB-4258-82A7-DE9047CFC628}"/>
    <cellStyle name="Comma 4 2 4 4 2 6" xfId="39907" xr:uid="{1BEA4AB8-84EA-4B77-AB86-132A8A803C2B}"/>
    <cellStyle name="Comma 4 2 4 4 2 7" xfId="21653" xr:uid="{F7FEFED1-A0DE-4136-A0F5-960661E9EAB7}"/>
    <cellStyle name="Comma 4 2 4 4 3" xfId="2669" xr:uid="{2B7F8844-80FD-48AE-9C7C-249E27E5238C}"/>
    <cellStyle name="Comma 4 2 4 4 3 2" xfId="17269" xr:uid="{01149DA6-4BFF-4272-8B63-EF7F2C3386B0}"/>
    <cellStyle name="Comma 4 2 4 4 3 2 2" xfId="53777" xr:uid="{6278A8CD-6F02-4BE6-B1F5-116CC0B82AF7}"/>
    <cellStyle name="Comma 4 2 4 4 3 2 3" xfId="35523" xr:uid="{8728E205-0798-4B33-A929-E67F9E3FA8BE}"/>
    <cellStyle name="Comma 4 2 4 4 3 3" xfId="13619" xr:uid="{196D5E25-1EF4-477B-BC45-C38F8AC29887}"/>
    <cellStyle name="Comma 4 2 4 4 3 3 2" xfId="50127" xr:uid="{7A5B2B52-2C80-4ADA-B578-BD884DF78AFD}"/>
    <cellStyle name="Comma 4 2 4 4 3 3 3" xfId="31873" xr:uid="{CD3D59A5-7738-448E-9DA7-6FD8D6AB2137}"/>
    <cellStyle name="Comma 4 2 4 4 3 4" xfId="9969" xr:uid="{B96730D5-3B29-4844-99A9-B5D2C09905A1}"/>
    <cellStyle name="Comma 4 2 4 4 3 4 2" xfId="46477" xr:uid="{8A9BC53F-BA52-4B9A-B56B-F60D3C15CF72}"/>
    <cellStyle name="Comma 4 2 4 4 3 4 3" xfId="28223" xr:uid="{89C5F064-157D-4785-832D-51B317394663}"/>
    <cellStyle name="Comma 4 2 4 4 3 5" xfId="6319" xr:uid="{989EE717-F961-4DB3-B5E1-D786412D24FB}"/>
    <cellStyle name="Comma 4 2 4 4 3 5 2" xfId="42827" xr:uid="{D495B5E0-3095-4CED-A1E7-2D61CFDAAB9B}"/>
    <cellStyle name="Comma 4 2 4 4 3 5 3" xfId="24573" xr:uid="{C046C631-E1E3-43EB-ACF8-39FBFFE46EB4}"/>
    <cellStyle name="Comma 4 2 4 4 3 6" xfId="39177" xr:uid="{EE5B41ED-6843-4E97-9151-A551B5CAC7C3}"/>
    <cellStyle name="Comma 4 2 4 4 3 7" xfId="20923" xr:uid="{99FD9BCB-C1BF-4E87-AC2A-19ACDCFE2E2C}"/>
    <cellStyle name="Comma 4 2 4 4 4" xfId="1939" xr:uid="{B585F565-CCA8-4C59-87AE-9546C95C0215}"/>
    <cellStyle name="Comma 4 2 4 4 4 2" xfId="16539" xr:uid="{667008CB-21C4-46DB-933A-84AB4A2E0505}"/>
    <cellStyle name="Comma 4 2 4 4 4 2 2" xfId="53047" xr:uid="{A730E275-B335-4829-982F-CEA39B057388}"/>
    <cellStyle name="Comma 4 2 4 4 4 2 3" xfId="34793" xr:uid="{78F9B2FF-5E10-4176-B241-FBD65F3119AD}"/>
    <cellStyle name="Comma 4 2 4 4 4 3" xfId="12889" xr:uid="{5442DE07-97DC-442E-B9DE-F7D22E88603F}"/>
    <cellStyle name="Comma 4 2 4 4 4 3 2" xfId="49397" xr:uid="{87A16767-CD34-4C68-92A1-FF6CD61691E3}"/>
    <cellStyle name="Comma 4 2 4 4 4 3 3" xfId="31143" xr:uid="{1A0D698D-51C5-4B5A-A58F-024CA862623C}"/>
    <cellStyle name="Comma 4 2 4 4 4 4" xfId="9239" xr:uid="{14E6B0DB-B41B-4AC1-BA6B-00FA91645832}"/>
    <cellStyle name="Comma 4 2 4 4 4 4 2" xfId="45747" xr:uid="{F2381234-7D18-479E-838D-87DD132B33E0}"/>
    <cellStyle name="Comma 4 2 4 4 4 4 3" xfId="27493" xr:uid="{7063AF5D-C1B7-4B30-9E4E-E90C14225DDD}"/>
    <cellStyle name="Comma 4 2 4 4 4 5" xfId="5589" xr:uid="{B8641AC5-0AC6-49B4-BEC6-FB7D56C884BA}"/>
    <cellStyle name="Comma 4 2 4 4 4 5 2" xfId="42097" xr:uid="{4E05990D-F53E-4D93-9FBB-F4E6AF1D9393}"/>
    <cellStyle name="Comma 4 2 4 4 4 5 3" xfId="23843" xr:uid="{90808F75-E363-49F1-89D6-5CB6000CE56E}"/>
    <cellStyle name="Comma 4 2 4 4 4 6" xfId="38447" xr:uid="{58AFED87-22EF-4732-8946-C7647AD41377}"/>
    <cellStyle name="Comma 4 2 4 4 4 7" xfId="20193" xr:uid="{A5F3460F-4592-4B78-9F4A-67D46CBD1D98}"/>
    <cellStyle name="Comma 4 2 4 4 5" xfId="1209" xr:uid="{EDF27D00-10BE-440B-A94C-235520E41B51}"/>
    <cellStyle name="Comma 4 2 4 4 5 2" xfId="15809" xr:uid="{F3DE503A-5B94-4E7D-A968-82617D762C4F}"/>
    <cellStyle name="Comma 4 2 4 4 5 2 2" xfId="52317" xr:uid="{68E9E718-E99F-470B-B9BE-DC1051937A38}"/>
    <cellStyle name="Comma 4 2 4 4 5 2 3" xfId="34063" xr:uid="{3C041E0C-1F22-4A13-852A-CF31A6768787}"/>
    <cellStyle name="Comma 4 2 4 4 5 3" xfId="12159" xr:uid="{40CA6B8A-BCED-4AFD-A572-6C3CF59F13F5}"/>
    <cellStyle name="Comma 4 2 4 4 5 3 2" xfId="48667" xr:uid="{757B4546-362A-47ED-979B-7E20A744CD95}"/>
    <cellStyle name="Comma 4 2 4 4 5 3 3" xfId="30413" xr:uid="{72BC71A0-4670-4A17-8ECE-F51E815ACAF7}"/>
    <cellStyle name="Comma 4 2 4 4 5 4" xfId="8509" xr:uid="{6BBACA10-19F7-4901-BE68-A934567ACB59}"/>
    <cellStyle name="Comma 4 2 4 4 5 4 2" xfId="45017" xr:uid="{EA78D278-AB4C-4808-B0A1-2A9EDA205EB5}"/>
    <cellStyle name="Comma 4 2 4 4 5 4 3" xfId="26763" xr:uid="{673700E8-AF7C-4592-ABF6-B119A6654BA2}"/>
    <cellStyle name="Comma 4 2 4 4 5 5" xfId="4859" xr:uid="{26D0D560-70F8-48C3-B8F4-70DCC60F65E2}"/>
    <cellStyle name="Comma 4 2 4 4 5 5 2" xfId="41367" xr:uid="{5AE490BF-94CE-4E72-827C-190C2BB558E4}"/>
    <cellStyle name="Comma 4 2 4 4 5 5 3" xfId="23113" xr:uid="{4B5CFD88-46B7-4BC9-8B10-726DC86DB8A5}"/>
    <cellStyle name="Comma 4 2 4 4 5 6" xfId="37717" xr:uid="{C02B5E4F-E4EE-45AB-9575-CCC6B380319C}"/>
    <cellStyle name="Comma 4 2 4 4 5 7" xfId="19463" xr:uid="{FD6C66FA-DEE2-46C2-8092-60055888C8E8}"/>
    <cellStyle name="Comma 4 2 4 4 6" xfId="15079" xr:uid="{C2E6394C-1A03-48CE-808C-E3EFD3B26C9F}"/>
    <cellStyle name="Comma 4 2 4 4 6 2" xfId="51587" xr:uid="{DE81D2DB-0993-4067-987E-BA48D4C7A101}"/>
    <cellStyle name="Comma 4 2 4 4 6 3" xfId="33333" xr:uid="{2119FF99-0A5A-476C-8501-DAD40829CAE8}"/>
    <cellStyle name="Comma 4 2 4 4 7" xfId="11429" xr:uid="{29C05A2A-872F-4FF1-A3D5-4870E282CF54}"/>
    <cellStyle name="Comma 4 2 4 4 7 2" xfId="47937" xr:uid="{6A6A65AF-A78E-4F7E-A5BB-7CBF0DFB3C7D}"/>
    <cellStyle name="Comma 4 2 4 4 7 3" xfId="29683" xr:uid="{5C57961B-49A6-4B8D-B581-F1F8BE8DF17C}"/>
    <cellStyle name="Comma 4 2 4 4 8" xfId="7779" xr:uid="{EEEE920A-3540-4FD2-B608-EE3CAEECA04F}"/>
    <cellStyle name="Comma 4 2 4 4 8 2" xfId="44287" xr:uid="{EF508182-4022-432B-9FB8-B18A97351D83}"/>
    <cellStyle name="Comma 4 2 4 4 8 3" xfId="26033" xr:uid="{C21B08F1-BA71-4698-8DC6-9F8920AECB7C}"/>
    <cellStyle name="Comma 4 2 4 4 9" xfId="4129" xr:uid="{A383F9F9-4091-4625-9623-C325F6056DD6}"/>
    <cellStyle name="Comma 4 2 4 4 9 2" xfId="40637" xr:uid="{0B907F65-8BBE-4B18-8F2A-E600002CAC3D}"/>
    <cellStyle name="Comma 4 2 4 4 9 3" xfId="22383" xr:uid="{308A9215-E371-4D2E-893A-D9C88618E94A}"/>
    <cellStyle name="Comma 4 2 4 5" xfId="375" xr:uid="{FA202387-B63E-4389-959D-493D2C5ECCE0}"/>
    <cellStyle name="Comma 4 2 4 5 10" xfId="36883" xr:uid="{55C5DE3F-A678-46B8-81D9-068F04D66A8B}"/>
    <cellStyle name="Comma 4 2 4 5 11" xfId="18629" xr:uid="{0FA622AE-EC67-4FDE-87EC-7B8710217B15}"/>
    <cellStyle name="Comma 4 2 4 5 2" xfId="3295" xr:uid="{7DB93C26-8861-47BE-831A-DC3FBFB0DB8C}"/>
    <cellStyle name="Comma 4 2 4 5 2 2" xfId="17895" xr:uid="{F0630556-3240-4BF3-B37B-20D5B37D6CA8}"/>
    <cellStyle name="Comma 4 2 4 5 2 2 2" xfId="54403" xr:uid="{0F8A9342-AA38-440B-8C9B-73F8EFAA0BBF}"/>
    <cellStyle name="Comma 4 2 4 5 2 2 3" xfId="36149" xr:uid="{7AFA2708-CB88-4CF2-9A55-3650358657A6}"/>
    <cellStyle name="Comma 4 2 4 5 2 3" xfId="14245" xr:uid="{5F0C97A9-88C8-43BC-9502-B36C58A9E8C1}"/>
    <cellStyle name="Comma 4 2 4 5 2 3 2" xfId="50753" xr:uid="{A45D651E-0EAE-4912-BC0A-88C084FDC393}"/>
    <cellStyle name="Comma 4 2 4 5 2 3 3" xfId="32499" xr:uid="{A733C587-BA09-45E7-9DD0-9CA3B0D4772D}"/>
    <cellStyle name="Comma 4 2 4 5 2 4" xfId="10595" xr:uid="{629AFAF5-46ED-464C-A21D-4D5081B41C8F}"/>
    <cellStyle name="Comma 4 2 4 5 2 4 2" xfId="47103" xr:uid="{74F1FA67-596A-412A-9397-8C58E91D4545}"/>
    <cellStyle name="Comma 4 2 4 5 2 4 3" xfId="28849" xr:uid="{B3AB6F16-2216-4702-BA9B-46B402545C38}"/>
    <cellStyle name="Comma 4 2 4 5 2 5" xfId="6945" xr:uid="{7251F246-8F1B-4A8F-B050-D2A24C28AF89}"/>
    <cellStyle name="Comma 4 2 4 5 2 5 2" xfId="43453" xr:uid="{BE0A9E4F-2B47-4C7E-8E8D-B1E2C494BBDD}"/>
    <cellStyle name="Comma 4 2 4 5 2 5 3" xfId="25199" xr:uid="{089988E8-B7FC-4449-A6A7-FB1450AF8E16}"/>
    <cellStyle name="Comma 4 2 4 5 2 6" xfId="39803" xr:uid="{09741D0E-E2E0-46E8-A063-E51538EBDE0C}"/>
    <cellStyle name="Comma 4 2 4 5 2 7" xfId="21549" xr:uid="{11FC59FF-7FBD-4CA8-AAF0-FC21B7097F8B}"/>
    <cellStyle name="Comma 4 2 4 5 3" xfId="2565" xr:uid="{A648FACB-2F48-4F9F-A0A1-517D8633A015}"/>
    <cellStyle name="Comma 4 2 4 5 3 2" xfId="17165" xr:uid="{60B5ABE4-D838-48F6-BADD-76D7A389484D}"/>
    <cellStyle name="Comma 4 2 4 5 3 2 2" xfId="53673" xr:uid="{A0D72F67-EBC1-448E-91DB-864172953F48}"/>
    <cellStyle name="Comma 4 2 4 5 3 2 3" xfId="35419" xr:uid="{9C21F936-C700-451A-B199-88D69AD486D9}"/>
    <cellStyle name="Comma 4 2 4 5 3 3" xfId="13515" xr:uid="{095D5A64-2ED0-49EF-9450-80A6E283DC11}"/>
    <cellStyle name="Comma 4 2 4 5 3 3 2" xfId="50023" xr:uid="{2D3F282F-E5EE-45F3-A161-F2D6E1C77222}"/>
    <cellStyle name="Comma 4 2 4 5 3 3 3" xfId="31769" xr:uid="{06B18159-E84E-4CF4-B297-03BD8F75355C}"/>
    <cellStyle name="Comma 4 2 4 5 3 4" xfId="9865" xr:uid="{88F8644D-E1AA-4C51-8DD5-299F920A7F1E}"/>
    <cellStyle name="Comma 4 2 4 5 3 4 2" xfId="46373" xr:uid="{36782AFE-1A07-4A71-A23F-49D5B0770BA2}"/>
    <cellStyle name="Comma 4 2 4 5 3 4 3" xfId="28119" xr:uid="{430358C7-E34B-46B9-884B-356D1283AB36}"/>
    <cellStyle name="Comma 4 2 4 5 3 5" xfId="6215" xr:uid="{14C21F12-036E-44F5-B992-B1FA8F48BFC6}"/>
    <cellStyle name="Comma 4 2 4 5 3 5 2" xfId="42723" xr:uid="{06EB06F8-5E71-40CB-9521-D4C0AA9B5110}"/>
    <cellStyle name="Comma 4 2 4 5 3 5 3" xfId="24469" xr:uid="{DCA7A46E-4A8E-4041-AEB2-90EB30770EC4}"/>
    <cellStyle name="Comma 4 2 4 5 3 6" xfId="39073" xr:uid="{6E5E9DE9-C722-4EB8-A37B-4FD0EC3D0D2D}"/>
    <cellStyle name="Comma 4 2 4 5 3 7" xfId="20819" xr:uid="{E8142C07-55EF-4C79-A6BC-C9F3488363AD}"/>
    <cellStyle name="Comma 4 2 4 5 4" xfId="1835" xr:uid="{C8DC164F-CDE8-4BCF-96ED-8DC9B2BB7356}"/>
    <cellStyle name="Comma 4 2 4 5 4 2" xfId="16435" xr:uid="{01387558-2317-4126-A592-CF1E33F5703A}"/>
    <cellStyle name="Comma 4 2 4 5 4 2 2" xfId="52943" xr:uid="{DF351D59-A329-408D-8734-08F7E9330321}"/>
    <cellStyle name="Comma 4 2 4 5 4 2 3" xfId="34689" xr:uid="{BE6F14F0-250E-483F-B792-4C2628DC8884}"/>
    <cellStyle name="Comma 4 2 4 5 4 3" xfId="12785" xr:uid="{44F2C188-B406-4174-8A70-7A0C8E4DCC26}"/>
    <cellStyle name="Comma 4 2 4 5 4 3 2" xfId="49293" xr:uid="{75B9DC5D-3C7A-4FE4-B0FF-143AA32CAC4F}"/>
    <cellStyle name="Comma 4 2 4 5 4 3 3" xfId="31039" xr:uid="{B994A434-7006-4295-A094-50106F79CDEF}"/>
    <cellStyle name="Comma 4 2 4 5 4 4" xfId="9135" xr:uid="{D8423DC6-13A6-4400-A893-3DA57E397E5B}"/>
    <cellStyle name="Comma 4 2 4 5 4 4 2" xfId="45643" xr:uid="{529F8437-9947-48A4-87AE-9C893CE28EFD}"/>
    <cellStyle name="Comma 4 2 4 5 4 4 3" xfId="27389" xr:uid="{2DDBAC50-048C-406C-AB3E-74B7BB23C390}"/>
    <cellStyle name="Comma 4 2 4 5 4 5" xfId="5485" xr:uid="{15FAB53B-0625-46BD-AEE0-97B89FF5DFF9}"/>
    <cellStyle name="Comma 4 2 4 5 4 5 2" xfId="41993" xr:uid="{F9E08D9E-E957-46F3-9727-82403AA4FFA8}"/>
    <cellStyle name="Comma 4 2 4 5 4 5 3" xfId="23739" xr:uid="{784B326F-2DBF-48FC-933B-AA727974B90E}"/>
    <cellStyle name="Comma 4 2 4 5 4 6" xfId="38343" xr:uid="{AC937F80-A32A-4F29-A83B-8A0A042284D0}"/>
    <cellStyle name="Comma 4 2 4 5 4 7" xfId="20089" xr:uid="{0ACBE909-67B7-4B13-A834-91EA9C908993}"/>
    <cellStyle name="Comma 4 2 4 5 5" xfId="1105" xr:uid="{DBF1A122-D039-470A-9F41-DEB48733E2B3}"/>
    <cellStyle name="Comma 4 2 4 5 5 2" xfId="15705" xr:uid="{D2DC2E9A-5694-48BB-8E47-04C222BCD1DE}"/>
    <cellStyle name="Comma 4 2 4 5 5 2 2" xfId="52213" xr:uid="{2DC336B2-5B80-4F0D-B5D5-248E418B66D6}"/>
    <cellStyle name="Comma 4 2 4 5 5 2 3" xfId="33959" xr:uid="{4217F9C3-BA66-4FC9-A02F-D56DCBEB2B7D}"/>
    <cellStyle name="Comma 4 2 4 5 5 3" xfId="12055" xr:uid="{C652E0B1-424B-43EB-B4A8-F312F2B8ED13}"/>
    <cellStyle name="Comma 4 2 4 5 5 3 2" xfId="48563" xr:uid="{B0BD8C64-DB96-4370-AAA7-E3ED583640AE}"/>
    <cellStyle name="Comma 4 2 4 5 5 3 3" xfId="30309" xr:uid="{2FCA3A1A-753B-4A2F-A33A-39D412331884}"/>
    <cellStyle name="Comma 4 2 4 5 5 4" xfId="8405" xr:uid="{F9A2B60F-501D-4614-B06C-B3AA695A0DBC}"/>
    <cellStyle name="Comma 4 2 4 5 5 4 2" xfId="44913" xr:uid="{A41AD015-8F45-4C8E-BE39-AC1CBAA836DB}"/>
    <cellStyle name="Comma 4 2 4 5 5 4 3" xfId="26659" xr:uid="{D8EC5227-93D6-40B5-BF1C-D3D40053C745}"/>
    <cellStyle name="Comma 4 2 4 5 5 5" xfId="4755" xr:uid="{BD07366F-AA71-4C1E-A6D6-CA3F6E9CDF46}"/>
    <cellStyle name="Comma 4 2 4 5 5 5 2" xfId="41263" xr:uid="{F76D01E2-35C1-49E5-AE20-2FE0AC72215F}"/>
    <cellStyle name="Comma 4 2 4 5 5 5 3" xfId="23009" xr:uid="{2D2A894D-BAFC-4771-A68B-FF963F6017BF}"/>
    <cellStyle name="Comma 4 2 4 5 5 6" xfId="37613" xr:uid="{F7E7FBBF-BC64-41E8-B3AB-9C4DBE2C1962}"/>
    <cellStyle name="Comma 4 2 4 5 5 7" xfId="19359" xr:uid="{772CA021-DBE9-4B12-BCEB-8E6285A3CC14}"/>
    <cellStyle name="Comma 4 2 4 5 6" xfId="14975" xr:uid="{FA824EFD-F677-4A7B-8893-25DEAB8D3386}"/>
    <cellStyle name="Comma 4 2 4 5 6 2" xfId="51483" xr:uid="{5DB30F17-3BEA-46B2-A390-4C78D2319A98}"/>
    <cellStyle name="Comma 4 2 4 5 6 3" xfId="33229" xr:uid="{ED44A5F8-18EE-4358-A0B1-8F1C1CAB22F7}"/>
    <cellStyle name="Comma 4 2 4 5 7" xfId="11325" xr:uid="{81B15C11-ED5B-4B51-B0D4-2E71F5135BFB}"/>
    <cellStyle name="Comma 4 2 4 5 7 2" xfId="47833" xr:uid="{00A78972-B498-41C1-BDF1-3436B40F43E4}"/>
    <cellStyle name="Comma 4 2 4 5 7 3" xfId="29579" xr:uid="{D876C81C-B046-4981-A12E-19A90735833C}"/>
    <cellStyle name="Comma 4 2 4 5 8" xfId="7675" xr:uid="{31DB3561-649F-489D-86E6-149BEB9858F6}"/>
    <cellStyle name="Comma 4 2 4 5 8 2" xfId="44183" xr:uid="{8BF59845-859D-425F-92A2-4B228FE54AFE}"/>
    <cellStyle name="Comma 4 2 4 5 8 3" xfId="25929" xr:uid="{9EF822E3-2CB8-452E-BC5E-93BAEB43B7BF}"/>
    <cellStyle name="Comma 4 2 4 5 9" xfId="4025" xr:uid="{5844BAD3-5C99-4DA8-9D49-45C776A627F1}"/>
    <cellStyle name="Comma 4 2 4 5 9 2" xfId="40533" xr:uid="{297628E3-8A9D-4E8C-80CE-DE703307EA8C}"/>
    <cellStyle name="Comma 4 2 4 5 9 3" xfId="22279" xr:uid="{BBF95993-1A5F-4CE9-9B1E-F441BF189185}"/>
    <cellStyle name="Comma 4 2 4 6" xfId="271" xr:uid="{0ECC83BC-A29B-4104-8315-FA61151783A5}"/>
    <cellStyle name="Comma 4 2 4 6 10" xfId="36779" xr:uid="{75A1A6E5-AD6D-4ED5-A27E-8F09B622861E}"/>
    <cellStyle name="Comma 4 2 4 6 11" xfId="18525" xr:uid="{B77478B8-01D9-425B-90EE-DC9FC818A0F8}"/>
    <cellStyle name="Comma 4 2 4 6 2" xfId="3191" xr:uid="{AF557016-EBB7-48F4-A341-9A20AE74AF39}"/>
    <cellStyle name="Comma 4 2 4 6 2 2" xfId="17791" xr:uid="{1ACFB947-1D3A-49A6-B541-DBB31741C688}"/>
    <cellStyle name="Comma 4 2 4 6 2 2 2" xfId="54299" xr:uid="{4891F23F-76D4-47CD-BF1B-68B9F8AB8DAF}"/>
    <cellStyle name="Comma 4 2 4 6 2 2 3" xfId="36045" xr:uid="{A5FFA7EF-60AB-4A23-8542-E4BEA2974C4F}"/>
    <cellStyle name="Comma 4 2 4 6 2 3" xfId="14141" xr:uid="{D3320399-BC74-467E-9999-00969609DED6}"/>
    <cellStyle name="Comma 4 2 4 6 2 3 2" xfId="50649" xr:uid="{DF3E178F-E9D1-49B9-BCBA-33770797D3FC}"/>
    <cellStyle name="Comma 4 2 4 6 2 3 3" xfId="32395" xr:uid="{A5860D40-9392-463A-8709-2666B1BAF8B2}"/>
    <cellStyle name="Comma 4 2 4 6 2 4" xfId="10491" xr:uid="{9497B6F5-925B-457F-8F8D-9D55A181BCAE}"/>
    <cellStyle name="Comma 4 2 4 6 2 4 2" xfId="46999" xr:uid="{202DF26B-5BCA-42BC-A1D1-E86624FD65BD}"/>
    <cellStyle name="Comma 4 2 4 6 2 4 3" xfId="28745" xr:uid="{95455902-B38E-4E79-A521-930FB65CFE57}"/>
    <cellStyle name="Comma 4 2 4 6 2 5" xfId="6841" xr:uid="{6BDA1C41-4AA8-419E-8E5D-ED4F2B102883}"/>
    <cellStyle name="Comma 4 2 4 6 2 5 2" xfId="43349" xr:uid="{2D6F9D18-2FF0-4440-95EB-23BC9A8E30E7}"/>
    <cellStyle name="Comma 4 2 4 6 2 5 3" xfId="25095" xr:uid="{CC5D99C0-9DC6-4B2D-935B-E5A562435FF6}"/>
    <cellStyle name="Comma 4 2 4 6 2 6" xfId="39699" xr:uid="{8A5561DC-EC27-4F5A-AFCC-FE383F6CC6BD}"/>
    <cellStyle name="Comma 4 2 4 6 2 7" xfId="21445" xr:uid="{3A1DA9F4-2D6F-4AF7-A9D5-4DA9D711BEA7}"/>
    <cellStyle name="Comma 4 2 4 6 3" xfId="2461" xr:uid="{FA36CB68-9BB3-4306-B56F-6F67ACA688A2}"/>
    <cellStyle name="Comma 4 2 4 6 3 2" xfId="17061" xr:uid="{2F3F6496-9338-4F2F-8CE5-4E9F8418241D}"/>
    <cellStyle name="Comma 4 2 4 6 3 2 2" xfId="53569" xr:uid="{9C8B5C8A-EEE0-45DF-B8D5-C82B0D741F19}"/>
    <cellStyle name="Comma 4 2 4 6 3 2 3" xfId="35315" xr:uid="{0E972040-8DA9-4A14-9C25-B37921285A3F}"/>
    <cellStyle name="Comma 4 2 4 6 3 3" xfId="13411" xr:uid="{DE0EFCBF-EDB5-40E8-AB3C-174CE7B204EB}"/>
    <cellStyle name="Comma 4 2 4 6 3 3 2" xfId="49919" xr:uid="{D0891E03-2ECF-4928-96BE-C42BF24EDF1C}"/>
    <cellStyle name="Comma 4 2 4 6 3 3 3" xfId="31665" xr:uid="{E2BAB56D-9117-46F7-8846-152C3FCDC98A}"/>
    <cellStyle name="Comma 4 2 4 6 3 4" xfId="9761" xr:uid="{44812FA1-D2B3-43AB-B7B8-586DE22B0618}"/>
    <cellStyle name="Comma 4 2 4 6 3 4 2" xfId="46269" xr:uid="{8A074FBB-2F88-4AFE-99C0-0FD85477F4ED}"/>
    <cellStyle name="Comma 4 2 4 6 3 4 3" xfId="28015" xr:uid="{50487254-2BDA-4610-8277-5CB7924ACF6B}"/>
    <cellStyle name="Comma 4 2 4 6 3 5" xfId="6111" xr:uid="{CCD5F6F0-605E-4738-878E-A3B7E2915065}"/>
    <cellStyle name="Comma 4 2 4 6 3 5 2" xfId="42619" xr:uid="{C2F21DED-4A7A-4FD1-AA03-160560D0ED35}"/>
    <cellStyle name="Comma 4 2 4 6 3 5 3" xfId="24365" xr:uid="{E882EE33-DBB5-4088-91FA-ABEE5A083049}"/>
    <cellStyle name="Comma 4 2 4 6 3 6" xfId="38969" xr:uid="{5DA4380D-1AAA-4133-92BD-5952DFC83176}"/>
    <cellStyle name="Comma 4 2 4 6 3 7" xfId="20715" xr:uid="{5C7559D1-DB70-499F-863F-A2F01AF792FF}"/>
    <cellStyle name="Comma 4 2 4 6 4" xfId="1731" xr:uid="{2DB6D3CB-5B6E-43F9-9BD9-4BA5346A21F4}"/>
    <cellStyle name="Comma 4 2 4 6 4 2" xfId="16331" xr:uid="{55D15B93-02AD-4D7E-85B0-9B49758B5DDE}"/>
    <cellStyle name="Comma 4 2 4 6 4 2 2" xfId="52839" xr:uid="{27163813-83F0-4326-96B5-50947B2A2393}"/>
    <cellStyle name="Comma 4 2 4 6 4 2 3" xfId="34585" xr:uid="{69FB324F-4F67-4633-A05D-C3AB0E9292A1}"/>
    <cellStyle name="Comma 4 2 4 6 4 3" xfId="12681" xr:uid="{23533A90-8934-44C7-90CE-BCD4F75D546E}"/>
    <cellStyle name="Comma 4 2 4 6 4 3 2" xfId="49189" xr:uid="{9F077346-B8FC-4821-89AE-44DC0189888E}"/>
    <cellStyle name="Comma 4 2 4 6 4 3 3" xfId="30935" xr:uid="{0E0D7080-BB21-48FB-8220-874D909BA5FF}"/>
    <cellStyle name="Comma 4 2 4 6 4 4" xfId="9031" xr:uid="{4EAC47DD-57C3-4AF7-A546-4761EEB88E32}"/>
    <cellStyle name="Comma 4 2 4 6 4 4 2" xfId="45539" xr:uid="{EEE7870B-2FA6-48EB-9B01-124FCCC7ACCE}"/>
    <cellStyle name="Comma 4 2 4 6 4 4 3" xfId="27285" xr:uid="{1D6BDA57-4D96-4784-91FB-EE22CE3364F8}"/>
    <cellStyle name="Comma 4 2 4 6 4 5" xfId="5381" xr:uid="{CC38FC3B-6339-4E65-B2C4-824B91AEC5D6}"/>
    <cellStyle name="Comma 4 2 4 6 4 5 2" xfId="41889" xr:uid="{6BA82E3D-C76A-4081-932E-F7CE84FE0C1C}"/>
    <cellStyle name="Comma 4 2 4 6 4 5 3" xfId="23635" xr:uid="{62D0F3FC-836F-46FC-8F0C-41094231CC6C}"/>
    <cellStyle name="Comma 4 2 4 6 4 6" xfId="38239" xr:uid="{875FAC09-BAA1-4F80-8F48-CE2ABD81B328}"/>
    <cellStyle name="Comma 4 2 4 6 4 7" xfId="19985" xr:uid="{05976704-321C-40C0-92B6-D9244BAB5FD7}"/>
    <cellStyle name="Comma 4 2 4 6 5" xfId="1001" xr:uid="{CA88BE8B-E988-48A6-A2C6-883EEDB9F897}"/>
    <cellStyle name="Comma 4 2 4 6 5 2" xfId="15601" xr:uid="{CEE5FBC2-108C-46EF-8BC6-EB38918634D6}"/>
    <cellStyle name="Comma 4 2 4 6 5 2 2" xfId="52109" xr:uid="{28A38BC5-3EE0-4BA5-83D4-0FEF10EBB241}"/>
    <cellStyle name="Comma 4 2 4 6 5 2 3" xfId="33855" xr:uid="{9B0E7AC7-99A6-477A-B7E4-8165E9964BDB}"/>
    <cellStyle name="Comma 4 2 4 6 5 3" xfId="11951" xr:uid="{97AFE6F0-9E55-4EDC-AF88-E57A6FEAC8CB}"/>
    <cellStyle name="Comma 4 2 4 6 5 3 2" xfId="48459" xr:uid="{AFA33CF3-BF92-4E04-BFBD-6E11D8D9F0F4}"/>
    <cellStyle name="Comma 4 2 4 6 5 3 3" xfId="30205" xr:uid="{F57BDCE5-31F6-4A40-8974-9AAA8716AE67}"/>
    <cellStyle name="Comma 4 2 4 6 5 4" xfId="8301" xr:uid="{1321E556-8035-4284-B0C3-240FEF72983E}"/>
    <cellStyle name="Comma 4 2 4 6 5 4 2" xfId="44809" xr:uid="{6158595D-DCF2-446D-90C7-677DB5F196F3}"/>
    <cellStyle name="Comma 4 2 4 6 5 4 3" xfId="26555" xr:uid="{4DE9A00F-FC67-4CAC-A718-B03334BE6AFE}"/>
    <cellStyle name="Comma 4 2 4 6 5 5" xfId="4651" xr:uid="{F18FDDEA-D9A1-4332-83B6-21B4FB2066B0}"/>
    <cellStyle name="Comma 4 2 4 6 5 5 2" xfId="41159" xr:uid="{B912E42A-AD31-4F2D-A409-00F55560029F}"/>
    <cellStyle name="Comma 4 2 4 6 5 5 3" xfId="22905" xr:uid="{3DDC738E-256E-4A62-A442-7B54A3E05B29}"/>
    <cellStyle name="Comma 4 2 4 6 5 6" xfId="37509" xr:uid="{7729C59E-902A-4384-9288-F3E2904CE0C6}"/>
    <cellStyle name="Comma 4 2 4 6 5 7" xfId="19255" xr:uid="{937BA5F2-86BA-49C5-A9B0-066588F76352}"/>
    <cellStyle name="Comma 4 2 4 6 6" xfId="14871" xr:uid="{BC846F47-C26D-403F-96D1-13220BC6C524}"/>
    <cellStyle name="Comma 4 2 4 6 6 2" xfId="51379" xr:uid="{A6954EE9-8A69-415C-B0EA-047A9BDF16B1}"/>
    <cellStyle name="Comma 4 2 4 6 6 3" xfId="33125" xr:uid="{FD137D91-890D-4337-80D6-910639C39657}"/>
    <cellStyle name="Comma 4 2 4 6 7" xfId="11221" xr:uid="{01EEE7B2-2F90-4E6C-85C8-9BCC822E33D9}"/>
    <cellStyle name="Comma 4 2 4 6 7 2" xfId="47729" xr:uid="{E1B59DF4-12D6-4907-A019-F58C4CD84436}"/>
    <cellStyle name="Comma 4 2 4 6 7 3" xfId="29475" xr:uid="{CA01D5F8-F973-4420-84E3-B331FCC163D2}"/>
    <cellStyle name="Comma 4 2 4 6 8" xfId="7571" xr:uid="{D4D6DCBB-52DB-4C9C-85D9-45F3DBDFE34C}"/>
    <cellStyle name="Comma 4 2 4 6 8 2" xfId="44079" xr:uid="{3CF96CF0-9E69-4EDF-9A09-9F175F498E71}"/>
    <cellStyle name="Comma 4 2 4 6 8 3" xfId="25825" xr:uid="{35183B7C-51B7-4F19-B878-CC0327444803}"/>
    <cellStyle name="Comma 4 2 4 6 9" xfId="3921" xr:uid="{5B83A16B-6002-4DC3-AD4B-9EE45793144C}"/>
    <cellStyle name="Comma 4 2 4 6 9 2" xfId="40429" xr:uid="{22DC6A3E-09BF-4FC0-AC3E-6883A0EF77B6}"/>
    <cellStyle name="Comma 4 2 4 6 9 3" xfId="22175" xr:uid="{FF058859-B05E-4E3B-8AB1-7B9BC105649E}"/>
    <cellStyle name="Comma 4 2 4 7" xfId="167" xr:uid="{8BAD8D9C-6846-448C-A73B-7A93FA5489BB}"/>
    <cellStyle name="Comma 4 2 4 7 10" xfId="36675" xr:uid="{6EEF4764-A6F9-4AB4-8C56-A2C140EB0237}"/>
    <cellStyle name="Comma 4 2 4 7 11" xfId="18421" xr:uid="{1E9BF1CB-052B-414D-BA47-A2787C459E4A}"/>
    <cellStyle name="Comma 4 2 4 7 2" xfId="3087" xr:uid="{57683A55-71F1-4592-8737-FB514518E364}"/>
    <cellStyle name="Comma 4 2 4 7 2 2" xfId="17687" xr:uid="{FB1D91B2-396F-4A25-A425-D20DA42BAEA0}"/>
    <cellStyle name="Comma 4 2 4 7 2 2 2" xfId="54195" xr:uid="{FB2FF9EF-5AB8-43CC-A4EC-A39E712922A0}"/>
    <cellStyle name="Comma 4 2 4 7 2 2 3" xfId="35941" xr:uid="{4AEF4188-B3B1-4839-A7C7-8C7C615F7245}"/>
    <cellStyle name="Comma 4 2 4 7 2 3" xfId="14037" xr:uid="{58FF3970-2BC3-48CB-922E-FBB91CADCEEB}"/>
    <cellStyle name="Comma 4 2 4 7 2 3 2" xfId="50545" xr:uid="{3EA5465A-6D20-4AB7-9B0E-EFD6BF036D7A}"/>
    <cellStyle name="Comma 4 2 4 7 2 3 3" xfId="32291" xr:uid="{FD0633B1-6224-46C9-A5AC-DA5B6ABE4387}"/>
    <cellStyle name="Comma 4 2 4 7 2 4" xfId="10387" xr:uid="{F86D5A90-3279-4D90-93F4-421344D3FB83}"/>
    <cellStyle name="Comma 4 2 4 7 2 4 2" xfId="46895" xr:uid="{A6248CF2-0344-42A3-870B-6FF45AAB705F}"/>
    <cellStyle name="Comma 4 2 4 7 2 4 3" xfId="28641" xr:uid="{00D724F6-CA6E-42DF-AE69-AFE049A1C919}"/>
    <cellStyle name="Comma 4 2 4 7 2 5" xfId="6737" xr:uid="{980E1547-2972-451A-A733-3BF5136DA51A}"/>
    <cellStyle name="Comma 4 2 4 7 2 5 2" xfId="43245" xr:uid="{50175AB8-D6BC-4C98-A276-9631CC519097}"/>
    <cellStyle name="Comma 4 2 4 7 2 5 3" xfId="24991" xr:uid="{47E7378A-F456-4F2B-B2E9-481493B6548E}"/>
    <cellStyle name="Comma 4 2 4 7 2 6" xfId="39595" xr:uid="{F3D95C90-E724-498A-B9BD-51B4A89E3835}"/>
    <cellStyle name="Comma 4 2 4 7 2 7" xfId="21341" xr:uid="{E70BECC6-EE65-4D36-AEB6-43CACBB00968}"/>
    <cellStyle name="Comma 4 2 4 7 3" xfId="2357" xr:uid="{EA1E69D3-5E5A-46F5-A2CC-BCE1215BA7FA}"/>
    <cellStyle name="Comma 4 2 4 7 3 2" xfId="16957" xr:uid="{ABFBAA9E-DE33-4A8D-B7E9-6293ADC9BCC9}"/>
    <cellStyle name="Comma 4 2 4 7 3 2 2" xfId="53465" xr:uid="{4F62EBF5-55EC-44A0-AEF0-DFC258620314}"/>
    <cellStyle name="Comma 4 2 4 7 3 2 3" xfId="35211" xr:uid="{00F8221E-B535-4913-8D1F-833E5337FA4F}"/>
    <cellStyle name="Comma 4 2 4 7 3 3" xfId="13307" xr:uid="{CD5FA991-A419-4CD3-A3F8-C19A2D07E8EF}"/>
    <cellStyle name="Comma 4 2 4 7 3 3 2" xfId="49815" xr:uid="{BAD11017-1ACF-4639-B3AA-CB6F32404B37}"/>
    <cellStyle name="Comma 4 2 4 7 3 3 3" xfId="31561" xr:uid="{AA4A8328-70D8-46A9-8386-3ADED835D3C5}"/>
    <cellStyle name="Comma 4 2 4 7 3 4" xfId="9657" xr:uid="{A89350B8-3E97-4176-88A7-195C84352837}"/>
    <cellStyle name="Comma 4 2 4 7 3 4 2" xfId="46165" xr:uid="{83AF04B8-F65E-4231-83F1-D65357892752}"/>
    <cellStyle name="Comma 4 2 4 7 3 4 3" xfId="27911" xr:uid="{590E0FC8-46A0-48AA-BDEC-4E3F199B1A2D}"/>
    <cellStyle name="Comma 4 2 4 7 3 5" xfId="6007" xr:uid="{34076DCB-E0DD-4303-BC30-4771E5188220}"/>
    <cellStyle name="Comma 4 2 4 7 3 5 2" xfId="42515" xr:uid="{ECFB0B71-64F2-4073-A50C-373B6A2EFBAF}"/>
    <cellStyle name="Comma 4 2 4 7 3 5 3" xfId="24261" xr:uid="{AAD915CE-C53E-490F-96AD-C7F8A726A0BF}"/>
    <cellStyle name="Comma 4 2 4 7 3 6" xfId="38865" xr:uid="{5C3BE1E3-632D-4E59-A42F-FC223FCD6984}"/>
    <cellStyle name="Comma 4 2 4 7 3 7" xfId="20611" xr:uid="{D705A162-A29A-4097-B70A-5ACDFBD0CFBF}"/>
    <cellStyle name="Comma 4 2 4 7 4" xfId="1627" xr:uid="{A4E5335D-5111-406F-AAD2-3BB01C7E60CB}"/>
    <cellStyle name="Comma 4 2 4 7 4 2" xfId="16227" xr:uid="{AED5E26A-CCB3-40BA-A279-CF5DDF792C74}"/>
    <cellStyle name="Comma 4 2 4 7 4 2 2" xfId="52735" xr:uid="{7F7F6A6D-0E7B-4BEF-8AAC-D5479F1F641D}"/>
    <cellStyle name="Comma 4 2 4 7 4 2 3" xfId="34481" xr:uid="{FA98553E-A55E-47F9-AB68-30EFC693B44A}"/>
    <cellStyle name="Comma 4 2 4 7 4 3" xfId="12577" xr:uid="{752B1D0C-0C10-4A5E-A562-218A9A3A43D3}"/>
    <cellStyle name="Comma 4 2 4 7 4 3 2" xfId="49085" xr:uid="{2D685B7C-2F8D-4A07-8E92-4B46410EB068}"/>
    <cellStyle name="Comma 4 2 4 7 4 3 3" xfId="30831" xr:uid="{22AD0BED-2069-4547-92F7-C8F795DFEE88}"/>
    <cellStyle name="Comma 4 2 4 7 4 4" xfId="8927" xr:uid="{48C0414C-8496-47D5-95E8-688E431E72CE}"/>
    <cellStyle name="Comma 4 2 4 7 4 4 2" xfId="45435" xr:uid="{0C0ADEFF-7F45-48DB-BA69-E7D7EB47875E}"/>
    <cellStyle name="Comma 4 2 4 7 4 4 3" xfId="27181" xr:uid="{7D1F5542-42EC-4090-A011-439A6AECE9F4}"/>
    <cellStyle name="Comma 4 2 4 7 4 5" xfId="5277" xr:uid="{E5628871-3237-4FF9-A8FD-43C0701A8D8F}"/>
    <cellStyle name="Comma 4 2 4 7 4 5 2" xfId="41785" xr:uid="{B85AC26D-88D9-4F71-AF6F-AAA1E7CFFE79}"/>
    <cellStyle name="Comma 4 2 4 7 4 5 3" xfId="23531" xr:uid="{705EC6E6-35C7-40A9-ADA8-CED047CE3410}"/>
    <cellStyle name="Comma 4 2 4 7 4 6" xfId="38135" xr:uid="{7AD8A7BB-1116-4772-BE7B-443D7CCCCE88}"/>
    <cellStyle name="Comma 4 2 4 7 4 7" xfId="19881" xr:uid="{0DB4E9B3-20AE-4094-A74A-C5B2249B95DF}"/>
    <cellStyle name="Comma 4 2 4 7 5" xfId="897" xr:uid="{5A34CAF2-26A4-48FE-AF9D-9AF374C827E9}"/>
    <cellStyle name="Comma 4 2 4 7 5 2" xfId="15497" xr:uid="{0B329481-A00C-46C1-9DA1-20535F3ADE7D}"/>
    <cellStyle name="Comma 4 2 4 7 5 2 2" xfId="52005" xr:uid="{F70FF971-6558-4CE8-BE45-2A374F2CF640}"/>
    <cellStyle name="Comma 4 2 4 7 5 2 3" xfId="33751" xr:uid="{4CD0EA34-81D6-4AE9-AA48-CF1AEE9D8633}"/>
    <cellStyle name="Comma 4 2 4 7 5 3" xfId="11847" xr:uid="{CFFC0FE1-5CA9-4AE3-A0B1-429323F6DEE4}"/>
    <cellStyle name="Comma 4 2 4 7 5 3 2" xfId="48355" xr:uid="{B566BB62-C8C2-47B9-98B4-7031D08EA45B}"/>
    <cellStyle name="Comma 4 2 4 7 5 3 3" xfId="30101" xr:uid="{AC596F9C-1480-4A07-8016-B422E042F688}"/>
    <cellStyle name="Comma 4 2 4 7 5 4" xfId="8197" xr:uid="{BB90E708-590C-4E30-B273-14A560840D38}"/>
    <cellStyle name="Comma 4 2 4 7 5 4 2" xfId="44705" xr:uid="{82FA6669-AE51-4100-9E9C-FD6A61AFF79E}"/>
    <cellStyle name="Comma 4 2 4 7 5 4 3" xfId="26451" xr:uid="{0854D14F-3FB5-4924-99EE-8EEB0193DBD5}"/>
    <cellStyle name="Comma 4 2 4 7 5 5" xfId="4547" xr:uid="{FB4C14DF-69DC-4326-A643-598F79DA2FB2}"/>
    <cellStyle name="Comma 4 2 4 7 5 5 2" xfId="41055" xr:uid="{89BA0B8D-04CB-4E28-B21E-4DBDC8697E25}"/>
    <cellStyle name="Comma 4 2 4 7 5 5 3" xfId="22801" xr:uid="{C9C7D9BB-5EEB-4F4F-9BB1-C5837C747B54}"/>
    <cellStyle name="Comma 4 2 4 7 5 6" xfId="37405" xr:uid="{D77ABAA0-0059-4D6B-A66B-2752604C33D4}"/>
    <cellStyle name="Comma 4 2 4 7 5 7" xfId="19151" xr:uid="{671BD5F5-B161-4983-A164-F7D7661D64C2}"/>
    <cellStyle name="Comma 4 2 4 7 6" xfId="14767" xr:uid="{1ECF5B9A-6D6C-47DB-B786-E8A6E580871F}"/>
    <cellStyle name="Comma 4 2 4 7 6 2" xfId="51275" xr:uid="{AF0504F2-C26E-427A-A864-5765683A073C}"/>
    <cellStyle name="Comma 4 2 4 7 6 3" xfId="33021" xr:uid="{BFB337A5-F3F4-45DD-AEC4-6C2BF6966CE1}"/>
    <cellStyle name="Comma 4 2 4 7 7" xfId="11117" xr:uid="{4AA9E630-4BF9-4DFF-988F-5A3067BAEC07}"/>
    <cellStyle name="Comma 4 2 4 7 7 2" xfId="47625" xr:uid="{46F64A72-352A-41E4-8E4E-94F0FF2E0ED9}"/>
    <cellStyle name="Comma 4 2 4 7 7 3" xfId="29371" xr:uid="{E783217C-455B-48F1-A4AC-973A09CEC798}"/>
    <cellStyle name="Comma 4 2 4 7 8" xfId="7467" xr:uid="{4B981C59-6AA4-45AE-954D-CE9E32920F6E}"/>
    <cellStyle name="Comma 4 2 4 7 8 2" xfId="43975" xr:uid="{BB251403-4C9B-44A4-91B4-9CEBFB104C6E}"/>
    <cellStyle name="Comma 4 2 4 7 8 3" xfId="25721" xr:uid="{8A1954BB-918F-4C25-82FB-3C0C08EF8411}"/>
    <cellStyle name="Comma 4 2 4 7 9" xfId="3817" xr:uid="{214EF1BA-7C25-43BE-B785-C70DC4B8EA22}"/>
    <cellStyle name="Comma 4 2 4 7 9 2" xfId="40325" xr:uid="{3FA43C8E-F117-4C64-9941-861FBB59FF5B}"/>
    <cellStyle name="Comma 4 2 4 7 9 3" xfId="22071" xr:uid="{59DAB4B8-E96C-492E-A4CD-D6D2AFD64F75}"/>
    <cellStyle name="Comma 4 2 4 8" xfId="2983" xr:uid="{80AED3EC-106A-414F-8801-0BD57A65C01A}"/>
    <cellStyle name="Comma 4 2 4 8 2" xfId="17583" xr:uid="{E72B14DF-883A-471F-885C-75495A42EE87}"/>
    <cellStyle name="Comma 4 2 4 8 2 2" xfId="54091" xr:uid="{BF68D12C-08F8-430B-8BBC-4BFEA4F90AD7}"/>
    <cellStyle name="Comma 4 2 4 8 2 3" xfId="35837" xr:uid="{EC687FCE-1DB9-4462-A442-8DF14D62B308}"/>
    <cellStyle name="Comma 4 2 4 8 3" xfId="13933" xr:uid="{E9659534-F5FB-4C3E-AF8F-AF326412C715}"/>
    <cellStyle name="Comma 4 2 4 8 3 2" xfId="50441" xr:uid="{283920BB-3424-4D8F-ACA6-5DA5B0FB7456}"/>
    <cellStyle name="Comma 4 2 4 8 3 3" xfId="32187" xr:uid="{6D3BDBD4-3B6C-4075-8C2A-ED1E728A8993}"/>
    <cellStyle name="Comma 4 2 4 8 4" xfId="10283" xr:uid="{7AC65EBC-E908-485E-A304-0A31E7ED3441}"/>
    <cellStyle name="Comma 4 2 4 8 4 2" xfId="46791" xr:uid="{5D6297CA-1D83-49C5-8ABD-C5F1848647B7}"/>
    <cellStyle name="Comma 4 2 4 8 4 3" xfId="28537" xr:uid="{DC4DD8D3-5783-4E79-B9CE-E5A3DC4277BA}"/>
    <cellStyle name="Comma 4 2 4 8 5" xfId="6633" xr:uid="{AD4FE076-F10E-4C9B-A8AF-4DAA3CE4E515}"/>
    <cellStyle name="Comma 4 2 4 8 5 2" xfId="43141" xr:uid="{5CE924D5-12D1-4D66-AFC1-F763DFB9E01B}"/>
    <cellStyle name="Comma 4 2 4 8 5 3" xfId="24887" xr:uid="{546DEFC4-7C1B-4E9D-8BB4-DE376F1211D7}"/>
    <cellStyle name="Comma 4 2 4 8 6" xfId="39491" xr:uid="{17F4A6A1-034B-4145-9427-346E17181825}"/>
    <cellStyle name="Comma 4 2 4 8 7" xfId="21237" xr:uid="{3747FC10-8E29-4B41-AD5B-473A462B2D01}"/>
    <cellStyle name="Comma 4 2 4 9" xfId="2253" xr:uid="{0C29FCAE-96FD-41F2-9394-0148F38E6AED}"/>
    <cellStyle name="Comma 4 2 4 9 2" xfId="16853" xr:uid="{EE0969AE-1133-46BB-8384-CEA4875BB74D}"/>
    <cellStyle name="Comma 4 2 4 9 2 2" xfId="53361" xr:uid="{2DAB761B-3BA9-4E31-A992-4091EC4C0B8B}"/>
    <cellStyle name="Comma 4 2 4 9 2 3" xfId="35107" xr:uid="{ABF3442B-3C93-4FCE-B075-41182B94E59E}"/>
    <cellStyle name="Comma 4 2 4 9 3" xfId="13203" xr:uid="{A44D2A0C-9E7A-4B5B-B5E0-797CA5EE4F1C}"/>
    <cellStyle name="Comma 4 2 4 9 3 2" xfId="49711" xr:uid="{21F5B539-0A1A-4F87-B3C0-7628D8B50EAE}"/>
    <cellStyle name="Comma 4 2 4 9 3 3" xfId="31457" xr:uid="{50B6BF41-B14A-4CBC-9F5E-9C26723FEB3B}"/>
    <cellStyle name="Comma 4 2 4 9 4" xfId="9553" xr:uid="{D74BD361-C6B3-4D84-AF0A-DEE046D57FBC}"/>
    <cellStyle name="Comma 4 2 4 9 4 2" xfId="46061" xr:uid="{ED959BE6-8136-4DD6-8009-A4123774CC8E}"/>
    <cellStyle name="Comma 4 2 4 9 4 3" xfId="27807" xr:uid="{DA244BA1-67A8-4032-AACA-3778C34970FA}"/>
    <cellStyle name="Comma 4 2 4 9 5" xfId="5903" xr:uid="{DE3531E9-7EDA-4828-8D04-7AB00338AF1A}"/>
    <cellStyle name="Comma 4 2 4 9 5 2" xfId="42411" xr:uid="{E663FBDD-8E77-41EA-B082-4B8C4A5A2A5D}"/>
    <cellStyle name="Comma 4 2 4 9 5 3" xfId="24157" xr:uid="{CCE482DB-265F-41C7-AA9F-0F6CE9F5DCAA}"/>
    <cellStyle name="Comma 4 2 4 9 6" xfId="38761" xr:uid="{CD25EAD8-62BF-4F47-990A-315D40D72E9D}"/>
    <cellStyle name="Comma 4 2 4 9 7" xfId="20507" xr:uid="{D79171B8-EB44-4E50-A3DA-B3559F932A62}"/>
    <cellStyle name="Comma 4 2 5" xfId="655" xr:uid="{7FD6EF66-2FC9-4F24-AF31-F4D9D0059A62}"/>
    <cellStyle name="Comma 4 2 5 10" xfId="37163" xr:uid="{C37DF8BB-A2D6-40D2-9C2C-55D2BDD7620C}"/>
    <cellStyle name="Comma 4 2 5 11" xfId="18909" xr:uid="{9F56F986-C18B-498A-B3A6-5807CB61F938}"/>
    <cellStyle name="Comma 4 2 5 2" xfId="3575" xr:uid="{90148616-B1EA-4223-A385-73505AFCED05}"/>
    <cellStyle name="Comma 4 2 5 2 2" xfId="18175" xr:uid="{B068F954-CDA3-4B69-9ABB-29E3D26B0A63}"/>
    <cellStyle name="Comma 4 2 5 2 2 2" xfId="54683" xr:uid="{FE471144-77AE-4752-AB7A-291324F15885}"/>
    <cellStyle name="Comma 4 2 5 2 2 3" xfId="36429" xr:uid="{24EDB51D-59F7-4560-9E37-E721EB8DD368}"/>
    <cellStyle name="Comma 4 2 5 2 3" xfId="14525" xr:uid="{21F58C73-ACBE-4FB5-B3BB-E237B49DFDFC}"/>
    <cellStyle name="Comma 4 2 5 2 3 2" xfId="51033" xr:uid="{E49D1F82-C1DB-4221-8DDC-601DEFDC0A97}"/>
    <cellStyle name="Comma 4 2 5 2 3 3" xfId="32779" xr:uid="{6CDD2C2B-7222-43FE-8892-8AC469548A1D}"/>
    <cellStyle name="Comma 4 2 5 2 4" xfId="10875" xr:uid="{91461FD8-CFD3-4071-9FA0-228F1D0B71F0}"/>
    <cellStyle name="Comma 4 2 5 2 4 2" xfId="47383" xr:uid="{10CD3E85-D052-4B53-8AD6-C8C5F2B18E60}"/>
    <cellStyle name="Comma 4 2 5 2 4 3" xfId="29129" xr:uid="{2EBC7F96-E2FF-486D-8031-1BFD3E6312E7}"/>
    <cellStyle name="Comma 4 2 5 2 5" xfId="7225" xr:uid="{6089D433-2B77-4154-83DD-817078E79017}"/>
    <cellStyle name="Comma 4 2 5 2 5 2" xfId="43733" xr:uid="{BB64104C-702D-4099-AC56-C733856F39D4}"/>
    <cellStyle name="Comma 4 2 5 2 5 3" xfId="25479" xr:uid="{45762207-D9EA-4B0E-95D6-F9E9B2DBB1A6}"/>
    <cellStyle name="Comma 4 2 5 2 6" xfId="40083" xr:uid="{0E5F59EE-BE6E-44EE-B35C-8B211D232F41}"/>
    <cellStyle name="Comma 4 2 5 2 7" xfId="21829" xr:uid="{5F58C9CD-02CD-4C07-8ED0-9AA94CB11084}"/>
    <cellStyle name="Comma 4 2 5 3" xfId="2845" xr:uid="{D5E3AFF8-B811-455D-88A2-8D33631E785A}"/>
    <cellStyle name="Comma 4 2 5 3 2" xfId="17445" xr:uid="{53F72AC5-D2F4-47AA-904A-A7BAF1F6C23C}"/>
    <cellStyle name="Comma 4 2 5 3 2 2" xfId="53953" xr:uid="{6D657DDF-9614-4CFF-A165-94688A94BF15}"/>
    <cellStyle name="Comma 4 2 5 3 2 3" xfId="35699" xr:uid="{2439F621-A3E1-4216-9815-87D658322A98}"/>
    <cellStyle name="Comma 4 2 5 3 3" xfId="13795" xr:uid="{744946BC-9E4B-4C5E-A86B-421883EA9617}"/>
    <cellStyle name="Comma 4 2 5 3 3 2" xfId="50303" xr:uid="{2C9E87CB-BB45-4F3B-AA36-6D2085221E99}"/>
    <cellStyle name="Comma 4 2 5 3 3 3" xfId="32049" xr:uid="{849EAD85-997D-4C76-AA9F-A729DE4BDA63}"/>
    <cellStyle name="Comma 4 2 5 3 4" xfId="10145" xr:uid="{418A3432-C838-446C-8F23-EF12019E9AA1}"/>
    <cellStyle name="Comma 4 2 5 3 4 2" xfId="46653" xr:uid="{AE29D48A-C42A-4371-A003-34462FF907B7}"/>
    <cellStyle name="Comma 4 2 5 3 4 3" xfId="28399" xr:uid="{68543CBD-0488-4CA7-B6F8-F84E928B7649}"/>
    <cellStyle name="Comma 4 2 5 3 5" xfId="6495" xr:uid="{AF88AE59-B73B-45DF-8D6B-60B2A77F7B46}"/>
    <cellStyle name="Comma 4 2 5 3 5 2" xfId="43003" xr:uid="{6E740EAE-B193-4BD0-8FCC-46B882DB79C4}"/>
    <cellStyle name="Comma 4 2 5 3 5 3" xfId="24749" xr:uid="{E8CDCFDF-69BB-45C2-932E-7837D9CD2119}"/>
    <cellStyle name="Comma 4 2 5 3 6" xfId="39353" xr:uid="{9A752801-8320-4D59-A428-A1FAAF413A0F}"/>
    <cellStyle name="Comma 4 2 5 3 7" xfId="21099" xr:uid="{E97D259D-1E98-41C7-B46C-224731E5CE81}"/>
    <cellStyle name="Comma 4 2 5 4" xfId="2115" xr:uid="{8E1A1AB0-D82A-4D3B-B189-D383F7E8B6F4}"/>
    <cellStyle name="Comma 4 2 5 4 2" xfId="16715" xr:uid="{B484496F-581F-4021-8D55-90DA88D1C4E3}"/>
    <cellStyle name="Comma 4 2 5 4 2 2" xfId="53223" xr:uid="{60BD6AB8-5130-4098-989F-F73D341F1BDC}"/>
    <cellStyle name="Comma 4 2 5 4 2 3" xfId="34969" xr:uid="{3774B961-8B84-4022-928A-F30598F11B9E}"/>
    <cellStyle name="Comma 4 2 5 4 3" xfId="13065" xr:uid="{D1F3818E-EB3A-4555-8A9D-06CE4707E3D6}"/>
    <cellStyle name="Comma 4 2 5 4 3 2" xfId="49573" xr:uid="{1F192B5C-1772-4E1E-9ED9-686720D3A075}"/>
    <cellStyle name="Comma 4 2 5 4 3 3" xfId="31319" xr:uid="{06FD4C2C-5C0E-4755-B8EA-0084FDBAE0F2}"/>
    <cellStyle name="Comma 4 2 5 4 4" xfId="9415" xr:uid="{0A5623A8-CD3E-41F5-B19A-CB86014A7C3C}"/>
    <cellStyle name="Comma 4 2 5 4 4 2" xfId="45923" xr:uid="{7EE9BE93-033D-40C9-8CE9-34B5B0D43915}"/>
    <cellStyle name="Comma 4 2 5 4 4 3" xfId="27669" xr:uid="{44C4E9A8-95FE-479B-BE7D-C9E68B144B8F}"/>
    <cellStyle name="Comma 4 2 5 4 5" xfId="5765" xr:uid="{D99ABC16-738A-43E4-8890-FE4BC01BA524}"/>
    <cellStyle name="Comma 4 2 5 4 5 2" xfId="42273" xr:uid="{E9E02C5E-02B2-49CC-BE08-39570B15BB41}"/>
    <cellStyle name="Comma 4 2 5 4 5 3" xfId="24019" xr:uid="{B8B1DE37-09E4-41B5-B36E-F9F8362148C2}"/>
    <cellStyle name="Comma 4 2 5 4 6" xfId="38623" xr:uid="{A78C70FF-CA05-4AEE-90FF-3E0019883EF8}"/>
    <cellStyle name="Comma 4 2 5 4 7" xfId="20369" xr:uid="{F2F000C8-A76D-413E-BFA2-64129A14CAC2}"/>
    <cellStyle name="Comma 4 2 5 5" xfId="1385" xr:uid="{F4CCF1CA-22D0-4927-9EFB-7459E85F7580}"/>
    <cellStyle name="Comma 4 2 5 5 2" xfId="15985" xr:uid="{94C2F82F-7EB1-4334-ACCA-E2F8A078AB83}"/>
    <cellStyle name="Comma 4 2 5 5 2 2" xfId="52493" xr:uid="{AEAFDE8D-C93B-4105-872F-42C38B68694A}"/>
    <cellStyle name="Comma 4 2 5 5 2 3" xfId="34239" xr:uid="{9ECCBEDF-F5DA-453C-967F-2D36202E0FE7}"/>
    <cellStyle name="Comma 4 2 5 5 3" xfId="12335" xr:uid="{32FC6607-5130-402B-B4CE-7E8E1ED06425}"/>
    <cellStyle name="Comma 4 2 5 5 3 2" xfId="48843" xr:uid="{BC5FCF14-3A88-4BB2-9119-824AE41E301C}"/>
    <cellStyle name="Comma 4 2 5 5 3 3" xfId="30589" xr:uid="{6FEC4767-80BC-413F-B26B-FAEC48802855}"/>
    <cellStyle name="Comma 4 2 5 5 4" xfId="8685" xr:uid="{8872E48B-60FF-4452-BFDC-BA4143A03D1C}"/>
    <cellStyle name="Comma 4 2 5 5 4 2" xfId="45193" xr:uid="{8D7F7FE3-1157-413B-B063-030BF0FAAE09}"/>
    <cellStyle name="Comma 4 2 5 5 4 3" xfId="26939" xr:uid="{E9991F1D-DE74-4C3C-B22B-88AA676B6477}"/>
    <cellStyle name="Comma 4 2 5 5 5" xfId="5035" xr:uid="{2B78AC0C-A85F-4795-A2E2-00027EEF2C8A}"/>
    <cellStyle name="Comma 4 2 5 5 5 2" xfId="41543" xr:uid="{586D18DC-6273-4351-82B8-B64AD6026F1C}"/>
    <cellStyle name="Comma 4 2 5 5 5 3" xfId="23289" xr:uid="{7AE2D498-C033-491B-9423-3C4DF007C73B}"/>
    <cellStyle name="Comma 4 2 5 5 6" xfId="37893" xr:uid="{0B2FD628-4465-4DB3-B9AE-10D3FA67CA96}"/>
    <cellStyle name="Comma 4 2 5 5 7" xfId="19639" xr:uid="{63D0AE30-345F-4BE9-B6C2-FC19460BE97C}"/>
    <cellStyle name="Comma 4 2 5 6" xfId="15255" xr:uid="{37CD1AA2-9EC7-479E-818F-4ABA2DF81798}"/>
    <cellStyle name="Comma 4 2 5 6 2" xfId="51763" xr:uid="{662664EF-FEE4-4F5A-9309-8742ED441200}"/>
    <cellStyle name="Comma 4 2 5 6 3" xfId="33509" xr:uid="{E1A88E4E-A34C-4987-A6E9-A10EB46E060F}"/>
    <cellStyle name="Comma 4 2 5 7" xfId="11605" xr:uid="{68AC8EA3-A4F3-4E86-AD2A-239CBA962B52}"/>
    <cellStyle name="Comma 4 2 5 7 2" xfId="48113" xr:uid="{4C5E8870-0511-4995-B9D2-323E615439C2}"/>
    <cellStyle name="Comma 4 2 5 7 3" xfId="29859" xr:uid="{B37571C2-DFE3-4195-B8BD-CEC743B7F65C}"/>
    <cellStyle name="Comma 4 2 5 8" xfId="7955" xr:uid="{0C2B294E-E038-43A2-9215-DC848DF096E4}"/>
    <cellStyle name="Comma 4 2 5 8 2" xfId="44463" xr:uid="{B74FB321-AE5E-4FCF-9654-0529E7D232DB}"/>
    <cellStyle name="Comma 4 2 5 8 3" xfId="26209" xr:uid="{6E0C32D4-8D16-4975-9FFA-9DD3272AC1E6}"/>
    <cellStyle name="Comma 4 2 5 9" xfId="4305" xr:uid="{76ED872B-21CE-4FAF-A798-2C2A43D4CF3F}"/>
    <cellStyle name="Comma 4 2 5 9 2" xfId="40813" xr:uid="{9AB7D4EE-80C6-4D46-8318-FD5B21BF6FEE}"/>
    <cellStyle name="Comma 4 2 5 9 3" xfId="22559" xr:uid="{9F1B09CD-BD87-42B1-BA9C-F4CA2C765FA7}"/>
    <cellStyle name="Comma 4 2 6" xfId="551" xr:uid="{F1E9B2B8-ADF8-4895-BAB5-7A0DC1C00332}"/>
    <cellStyle name="Comma 4 2 6 10" xfId="37059" xr:uid="{E13E4A70-C980-4BD8-AC33-49E5ACA9DE8E}"/>
    <cellStyle name="Comma 4 2 6 11" xfId="18805" xr:uid="{18C7AA22-ACE0-4DE8-A33B-A418EB9F6A93}"/>
    <cellStyle name="Comma 4 2 6 2" xfId="3471" xr:uid="{1AAEDE4C-BA4D-44BE-976B-612E82A77923}"/>
    <cellStyle name="Comma 4 2 6 2 2" xfId="18071" xr:uid="{F09BB0B5-53EA-4F9D-AD57-06B7B41031AC}"/>
    <cellStyle name="Comma 4 2 6 2 2 2" xfId="54579" xr:uid="{561122D3-4BD8-47A3-9DAC-368702198B81}"/>
    <cellStyle name="Comma 4 2 6 2 2 3" xfId="36325" xr:uid="{D14C3D01-F56A-4BEA-B032-80F03CD08628}"/>
    <cellStyle name="Comma 4 2 6 2 3" xfId="14421" xr:uid="{EFF304BB-EEA9-4096-BE73-0A82897DDD35}"/>
    <cellStyle name="Comma 4 2 6 2 3 2" xfId="50929" xr:uid="{CF0B6152-FC1C-476D-9D81-076B311F9EEA}"/>
    <cellStyle name="Comma 4 2 6 2 3 3" xfId="32675" xr:uid="{DA94CB4B-A1F5-4434-91AB-60EFAAC063C7}"/>
    <cellStyle name="Comma 4 2 6 2 4" xfId="10771" xr:uid="{1E2505D9-F487-4335-A909-751D17870129}"/>
    <cellStyle name="Comma 4 2 6 2 4 2" xfId="47279" xr:uid="{28F6CF69-1A42-46CF-8B3B-400E64B1040F}"/>
    <cellStyle name="Comma 4 2 6 2 4 3" xfId="29025" xr:uid="{A2BA61BC-0F59-41E4-B809-C9B92E422139}"/>
    <cellStyle name="Comma 4 2 6 2 5" xfId="7121" xr:uid="{6F7D9249-9F67-4B82-9C31-5E8FFCA13B62}"/>
    <cellStyle name="Comma 4 2 6 2 5 2" xfId="43629" xr:uid="{5EE3DF24-ACA5-45B4-99CC-7A2429A498F4}"/>
    <cellStyle name="Comma 4 2 6 2 5 3" xfId="25375" xr:uid="{477D7336-4067-4E8D-B878-0809761F4A82}"/>
    <cellStyle name="Comma 4 2 6 2 6" xfId="39979" xr:uid="{463D084D-E1B0-426D-87A5-A1F150DAA7DD}"/>
    <cellStyle name="Comma 4 2 6 2 7" xfId="21725" xr:uid="{9D27FCAA-33A4-42CE-B79C-6A19FC8C0594}"/>
    <cellStyle name="Comma 4 2 6 3" xfId="2741" xr:uid="{83A79453-F79C-4B9A-8796-D1356D51AC3C}"/>
    <cellStyle name="Comma 4 2 6 3 2" xfId="17341" xr:uid="{DC447AB7-8639-48DD-AC4D-F9E585814736}"/>
    <cellStyle name="Comma 4 2 6 3 2 2" xfId="53849" xr:uid="{2B52F268-4E9E-4C0E-A2F7-C86365AEB5C5}"/>
    <cellStyle name="Comma 4 2 6 3 2 3" xfId="35595" xr:uid="{CAEB10C3-32DC-4E6D-AE39-9B7251416966}"/>
    <cellStyle name="Comma 4 2 6 3 3" xfId="13691" xr:uid="{250861F7-4423-40BD-9369-F388D30247D9}"/>
    <cellStyle name="Comma 4 2 6 3 3 2" xfId="50199" xr:uid="{4FBFDF67-1378-4669-967E-1B2C844C421A}"/>
    <cellStyle name="Comma 4 2 6 3 3 3" xfId="31945" xr:uid="{66F6B358-D6E6-4567-ABAF-6CB6B7E82AF2}"/>
    <cellStyle name="Comma 4 2 6 3 4" xfId="10041" xr:uid="{729963BC-99D3-44D4-A9AF-4BA56673F64B}"/>
    <cellStyle name="Comma 4 2 6 3 4 2" xfId="46549" xr:uid="{168A7FE9-708E-413E-A17F-AB0A11E95436}"/>
    <cellStyle name="Comma 4 2 6 3 4 3" xfId="28295" xr:uid="{57CA8816-09D8-4D9F-B17E-9BD9DFED15CD}"/>
    <cellStyle name="Comma 4 2 6 3 5" xfId="6391" xr:uid="{1EABADF9-E2AA-4E26-AD87-A051EA66A4A2}"/>
    <cellStyle name="Comma 4 2 6 3 5 2" xfId="42899" xr:uid="{64FF8137-F4AF-464F-A1F7-0C7B0A004C20}"/>
    <cellStyle name="Comma 4 2 6 3 5 3" xfId="24645" xr:uid="{C1395674-346F-4F29-9BA2-C60616E60171}"/>
    <cellStyle name="Comma 4 2 6 3 6" xfId="39249" xr:uid="{ACB0FA55-6300-4E26-A940-D4D0B92CAD26}"/>
    <cellStyle name="Comma 4 2 6 3 7" xfId="20995" xr:uid="{43C3DCDD-E31F-4016-A703-C8548D248DC1}"/>
    <cellStyle name="Comma 4 2 6 4" xfId="2011" xr:uid="{7B04920B-32E0-4B4C-97AF-9B089249F597}"/>
    <cellStyle name="Comma 4 2 6 4 2" xfId="16611" xr:uid="{EFCC97F4-DFB6-437C-BE1A-C11C55724442}"/>
    <cellStyle name="Comma 4 2 6 4 2 2" xfId="53119" xr:uid="{DA78B4A0-61AC-45B1-AE64-BEC321069A76}"/>
    <cellStyle name="Comma 4 2 6 4 2 3" xfId="34865" xr:uid="{7D27F402-DA18-44D7-9143-C08D9D07403F}"/>
    <cellStyle name="Comma 4 2 6 4 3" xfId="12961" xr:uid="{253D66B6-F294-44EE-BB54-2ABCB90F11FD}"/>
    <cellStyle name="Comma 4 2 6 4 3 2" xfId="49469" xr:uid="{89BA2A0E-3705-4213-B836-AD1064474EFD}"/>
    <cellStyle name="Comma 4 2 6 4 3 3" xfId="31215" xr:uid="{8FD7B0C6-968A-4E7F-9E25-50D7D605F10D}"/>
    <cellStyle name="Comma 4 2 6 4 4" xfId="9311" xr:uid="{1DA1A50D-40A7-4ABB-A1DA-3CCB64924C60}"/>
    <cellStyle name="Comma 4 2 6 4 4 2" xfId="45819" xr:uid="{4AB4C3AD-20BC-47CC-85EC-C440AEF38A29}"/>
    <cellStyle name="Comma 4 2 6 4 4 3" xfId="27565" xr:uid="{5A8A2FF2-812E-43AD-88DD-8D32B5BBD045}"/>
    <cellStyle name="Comma 4 2 6 4 5" xfId="5661" xr:uid="{AF169752-E118-4EBD-BCBD-E34C01A65F89}"/>
    <cellStyle name="Comma 4 2 6 4 5 2" xfId="42169" xr:uid="{716CFEF9-00E2-4102-B5C9-CAA2C5C681EA}"/>
    <cellStyle name="Comma 4 2 6 4 5 3" xfId="23915" xr:uid="{4373188D-F61C-4836-A8FC-D0AD1798533F}"/>
    <cellStyle name="Comma 4 2 6 4 6" xfId="38519" xr:uid="{B48C193A-7D45-4AAF-9020-5BD115DB16EF}"/>
    <cellStyle name="Comma 4 2 6 4 7" xfId="20265" xr:uid="{9A855287-1D01-417F-A3C9-3CA7A43CFE2B}"/>
    <cellStyle name="Comma 4 2 6 5" xfId="1281" xr:uid="{964D7419-9C3A-45D1-B609-348ADC91576B}"/>
    <cellStyle name="Comma 4 2 6 5 2" xfId="15881" xr:uid="{60CD5B92-C4EB-43EA-BA40-D1E2F6493CE6}"/>
    <cellStyle name="Comma 4 2 6 5 2 2" xfId="52389" xr:uid="{CEDB4CAE-F797-4444-BB59-B6FF8F314CCA}"/>
    <cellStyle name="Comma 4 2 6 5 2 3" xfId="34135" xr:uid="{EC282BC2-123B-4119-8CA0-28EAEA4F4D86}"/>
    <cellStyle name="Comma 4 2 6 5 3" xfId="12231" xr:uid="{95514788-A34A-47AA-B1F0-FB69511F6F0C}"/>
    <cellStyle name="Comma 4 2 6 5 3 2" xfId="48739" xr:uid="{0D2AD9F5-547F-45AC-BF54-02C6A7A3FAC1}"/>
    <cellStyle name="Comma 4 2 6 5 3 3" xfId="30485" xr:uid="{C5E0ADB7-1FB5-41B0-A95D-3CAF962AEE14}"/>
    <cellStyle name="Comma 4 2 6 5 4" xfId="8581" xr:uid="{15B0BBE4-D1F3-49CB-94E7-F06982C82A52}"/>
    <cellStyle name="Comma 4 2 6 5 4 2" xfId="45089" xr:uid="{66AF4220-4F4B-4822-B234-DDB61A9669C2}"/>
    <cellStyle name="Comma 4 2 6 5 4 3" xfId="26835" xr:uid="{53D1989D-F95C-46FA-BFE1-41D6CBC65F1D}"/>
    <cellStyle name="Comma 4 2 6 5 5" xfId="4931" xr:uid="{AC51FEBB-A33E-4EC8-9DCB-E78887EB1A16}"/>
    <cellStyle name="Comma 4 2 6 5 5 2" xfId="41439" xr:uid="{64ACD7C1-14BA-4B10-A8D1-8AF98525BC78}"/>
    <cellStyle name="Comma 4 2 6 5 5 3" xfId="23185" xr:uid="{C3F0B539-1424-45A9-86B2-163D6723DCF7}"/>
    <cellStyle name="Comma 4 2 6 5 6" xfId="37789" xr:uid="{DAFA209E-9B07-4D3C-B4F7-18B6A3A5EBDF}"/>
    <cellStyle name="Comma 4 2 6 5 7" xfId="19535" xr:uid="{737DCAF7-D2F3-4BB2-8865-87A1053F2222}"/>
    <cellStyle name="Comma 4 2 6 6" xfId="15151" xr:uid="{93D8F3BF-9C5F-4FE8-989F-2FD98475EAA4}"/>
    <cellStyle name="Comma 4 2 6 6 2" xfId="51659" xr:uid="{611EDA95-A78B-4E73-B751-A433E80DFBA3}"/>
    <cellStyle name="Comma 4 2 6 6 3" xfId="33405" xr:uid="{2883D444-AE51-4092-AC69-661873682FF1}"/>
    <cellStyle name="Comma 4 2 6 7" xfId="11501" xr:uid="{A72E95A6-A10D-42A2-AC45-99992645E5C9}"/>
    <cellStyle name="Comma 4 2 6 7 2" xfId="48009" xr:uid="{C054549E-0F7A-468B-85F2-20E87C1125CF}"/>
    <cellStyle name="Comma 4 2 6 7 3" xfId="29755" xr:uid="{85CC6C90-8D9E-44EB-83CF-0234ED73CDAA}"/>
    <cellStyle name="Comma 4 2 6 8" xfId="7851" xr:uid="{19EC646A-2FB4-4175-9443-753AA411ED19}"/>
    <cellStyle name="Comma 4 2 6 8 2" xfId="44359" xr:uid="{A8F5C3E8-8D77-4165-A7B0-3587C9652C63}"/>
    <cellStyle name="Comma 4 2 6 8 3" xfId="26105" xr:uid="{B589C86E-803A-4B50-9D16-5100A6B548F7}"/>
    <cellStyle name="Comma 4 2 6 9" xfId="4201" xr:uid="{40F2A0EF-46EE-45CD-B17F-42307391664A}"/>
    <cellStyle name="Comma 4 2 6 9 2" xfId="40709" xr:uid="{7DEC9D74-AEAB-458D-8E5C-5ADD0EC85321}"/>
    <cellStyle name="Comma 4 2 6 9 3" xfId="22455" xr:uid="{EBFC8BEE-84B6-4E40-8E6C-99AD64EA7B6C}"/>
    <cellStyle name="Comma 4 2 7" xfId="447" xr:uid="{3F9201D4-C765-4FAC-98D8-F04B5C4EC329}"/>
    <cellStyle name="Comma 4 2 7 10" xfId="36955" xr:uid="{2B3BB911-59E5-4FF2-8E3B-6FB78ECDD266}"/>
    <cellStyle name="Comma 4 2 7 11" xfId="18701" xr:uid="{BBA9BF24-EB64-4018-8836-532D083B37CE}"/>
    <cellStyle name="Comma 4 2 7 2" xfId="3367" xr:uid="{1FFD8E3E-852F-4B7E-88E5-D4BC4F8FCB5A}"/>
    <cellStyle name="Comma 4 2 7 2 2" xfId="17967" xr:uid="{397D5A11-E1CF-4D54-90FE-0EE32EB4A006}"/>
    <cellStyle name="Comma 4 2 7 2 2 2" xfId="54475" xr:uid="{3FAEC22B-2ACC-4AAE-9F6C-B2AC9DC63A95}"/>
    <cellStyle name="Comma 4 2 7 2 2 3" xfId="36221" xr:uid="{70DD54B4-B537-4497-8D17-A576B0914827}"/>
    <cellStyle name="Comma 4 2 7 2 3" xfId="14317" xr:uid="{1A4555DF-9159-485B-8184-89911CA49C95}"/>
    <cellStyle name="Comma 4 2 7 2 3 2" xfId="50825" xr:uid="{298106B7-D977-408A-8E1B-3EACCBC9F0C6}"/>
    <cellStyle name="Comma 4 2 7 2 3 3" xfId="32571" xr:uid="{94389488-51F1-4AF8-B6E7-67843CF67AFD}"/>
    <cellStyle name="Comma 4 2 7 2 4" xfId="10667" xr:uid="{EE087410-B741-4F55-9219-69FA530F03A7}"/>
    <cellStyle name="Comma 4 2 7 2 4 2" xfId="47175" xr:uid="{5023E054-635B-4BE8-A060-AF357EF51026}"/>
    <cellStyle name="Comma 4 2 7 2 4 3" xfId="28921" xr:uid="{450DC212-0067-499C-9A78-07D822CFEE84}"/>
    <cellStyle name="Comma 4 2 7 2 5" xfId="7017" xr:uid="{E0016D1F-2432-4C00-855C-360278517592}"/>
    <cellStyle name="Comma 4 2 7 2 5 2" xfId="43525" xr:uid="{E0EA2DDD-7EA6-4631-BE88-F7D1E91F66C8}"/>
    <cellStyle name="Comma 4 2 7 2 5 3" xfId="25271" xr:uid="{DF56E8C0-9569-45E3-B182-A3F2D3C2999F}"/>
    <cellStyle name="Comma 4 2 7 2 6" xfId="39875" xr:uid="{2F8B4B7D-DFDD-4B1C-8422-AF3BB73A6E00}"/>
    <cellStyle name="Comma 4 2 7 2 7" xfId="21621" xr:uid="{C65EA6DE-0287-49FF-8658-4200843018F0}"/>
    <cellStyle name="Comma 4 2 7 3" xfId="2637" xr:uid="{3495DF38-FF6F-4429-977F-1DB9CA4E2780}"/>
    <cellStyle name="Comma 4 2 7 3 2" xfId="17237" xr:uid="{4E16CB7D-5A7A-4FB2-A706-46755CD42376}"/>
    <cellStyle name="Comma 4 2 7 3 2 2" xfId="53745" xr:uid="{C7457E13-A074-4DBB-9883-701475DAF36B}"/>
    <cellStyle name="Comma 4 2 7 3 2 3" xfId="35491" xr:uid="{175B7CF6-15AB-41BD-A174-B2E2FCF1EF54}"/>
    <cellStyle name="Comma 4 2 7 3 3" xfId="13587" xr:uid="{A8F6CD1E-C432-4772-8750-CFECBAAE897B}"/>
    <cellStyle name="Comma 4 2 7 3 3 2" xfId="50095" xr:uid="{35564547-BB5B-43C8-9D57-2E5C01FB2D64}"/>
    <cellStyle name="Comma 4 2 7 3 3 3" xfId="31841" xr:uid="{32A1FDF5-B0C7-40B1-B9BF-15F6A6A16E2F}"/>
    <cellStyle name="Comma 4 2 7 3 4" xfId="9937" xr:uid="{176D0F4E-E5B6-476C-9AF1-B05E77CDB248}"/>
    <cellStyle name="Comma 4 2 7 3 4 2" xfId="46445" xr:uid="{0C3D0CC9-9454-4DDC-B1D2-1C0B205BF8B4}"/>
    <cellStyle name="Comma 4 2 7 3 4 3" xfId="28191" xr:uid="{A2F6610A-E817-4556-A97F-D063739B57B6}"/>
    <cellStyle name="Comma 4 2 7 3 5" xfId="6287" xr:uid="{AA216E34-2AE2-4875-A4D9-DC2C95BF09D2}"/>
    <cellStyle name="Comma 4 2 7 3 5 2" xfId="42795" xr:uid="{B2896E14-189E-472C-BB04-E56C80F9B7DC}"/>
    <cellStyle name="Comma 4 2 7 3 5 3" xfId="24541" xr:uid="{65DA6757-0B3B-43E0-8619-EB1AA53840C3}"/>
    <cellStyle name="Comma 4 2 7 3 6" xfId="39145" xr:uid="{3248C96B-9D2C-4D56-B041-25973195012E}"/>
    <cellStyle name="Comma 4 2 7 3 7" xfId="20891" xr:uid="{E60ACC04-267B-4289-9B65-8F315B1A8AC9}"/>
    <cellStyle name="Comma 4 2 7 4" xfId="1907" xr:uid="{E1340DE2-1F73-480B-A6C7-9C4EE5D9021A}"/>
    <cellStyle name="Comma 4 2 7 4 2" xfId="16507" xr:uid="{CFDA8D07-1310-4A4A-865B-885FEAF91DE7}"/>
    <cellStyle name="Comma 4 2 7 4 2 2" xfId="53015" xr:uid="{4CE862B6-44E6-4EA3-AFB6-05DFCB103F24}"/>
    <cellStyle name="Comma 4 2 7 4 2 3" xfId="34761" xr:uid="{EB3AC9F3-3398-4C6D-91F6-CCB61B867BEF}"/>
    <cellStyle name="Comma 4 2 7 4 3" xfId="12857" xr:uid="{E3263F39-9858-4B1F-B9C8-A4D2AF480E91}"/>
    <cellStyle name="Comma 4 2 7 4 3 2" xfId="49365" xr:uid="{5F3D8BB4-C456-4681-A1DA-C43FA2D20D15}"/>
    <cellStyle name="Comma 4 2 7 4 3 3" xfId="31111" xr:uid="{8AA345B1-16AF-41FE-A50E-49FE25DBC4D6}"/>
    <cellStyle name="Comma 4 2 7 4 4" xfId="9207" xr:uid="{325FCE0F-73B6-4484-9F2E-2FA2A23556C4}"/>
    <cellStyle name="Comma 4 2 7 4 4 2" xfId="45715" xr:uid="{964D279F-F0ED-4902-8A2A-925A7C832D47}"/>
    <cellStyle name="Comma 4 2 7 4 4 3" xfId="27461" xr:uid="{F0C384DA-FCB1-427F-9200-1053EA56F09F}"/>
    <cellStyle name="Comma 4 2 7 4 5" xfId="5557" xr:uid="{F9F1019B-2E10-4F19-8555-DBD2386D4036}"/>
    <cellStyle name="Comma 4 2 7 4 5 2" xfId="42065" xr:uid="{6D17D9A0-7841-4607-B9A6-B33B15FA05D3}"/>
    <cellStyle name="Comma 4 2 7 4 5 3" xfId="23811" xr:uid="{4B41F231-118D-43A7-AB8E-48DD7533455F}"/>
    <cellStyle name="Comma 4 2 7 4 6" xfId="38415" xr:uid="{9DAE02B5-4BCD-493E-8EDC-A8E072EFF22A}"/>
    <cellStyle name="Comma 4 2 7 4 7" xfId="20161" xr:uid="{312C670A-C31D-4133-8960-74D1D8908C57}"/>
    <cellStyle name="Comma 4 2 7 5" xfId="1177" xr:uid="{E81F01CE-2FAC-4FF1-88F8-5094757C3624}"/>
    <cellStyle name="Comma 4 2 7 5 2" xfId="15777" xr:uid="{82402E8E-0F10-4FB7-B253-DA920DCB15DA}"/>
    <cellStyle name="Comma 4 2 7 5 2 2" xfId="52285" xr:uid="{7E6EDAB8-D2E2-4438-B6B3-951F5420524B}"/>
    <cellStyle name="Comma 4 2 7 5 2 3" xfId="34031" xr:uid="{3CCB45FE-54D5-4504-9B77-4B223C7260BC}"/>
    <cellStyle name="Comma 4 2 7 5 3" xfId="12127" xr:uid="{AFD2879F-DFCF-4477-B6A2-1148948FF0BB}"/>
    <cellStyle name="Comma 4 2 7 5 3 2" xfId="48635" xr:uid="{24F6BCAE-09D4-4AEB-95FE-A43741A09DFF}"/>
    <cellStyle name="Comma 4 2 7 5 3 3" xfId="30381" xr:uid="{D09021FC-DC26-4D31-88A1-ADCA93E94670}"/>
    <cellStyle name="Comma 4 2 7 5 4" xfId="8477" xr:uid="{6F5F303C-D533-4BF4-B2EB-C66E8AD444EE}"/>
    <cellStyle name="Comma 4 2 7 5 4 2" xfId="44985" xr:uid="{AB94E614-4633-4AE1-B62C-253E93A93698}"/>
    <cellStyle name="Comma 4 2 7 5 4 3" xfId="26731" xr:uid="{CD1914F4-58B2-46F8-A3DF-14C4BECC336F}"/>
    <cellStyle name="Comma 4 2 7 5 5" xfId="4827" xr:uid="{7D6FE650-033B-495B-B772-86E6DC8F71E6}"/>
    <cellStyle name="Comma 4 2 7 5 5 2" xfId="41335" xr:uid="{45D33324-6166-4D92-85E8-0ADAE30FD08E}"/>
    <cellStyle name="Comma 4 2 7 5 5 3" xfId="23081" xr:uid="{EED7EB20-AE3A-4705-91F9-F618C46B988B}"/>
    <cellStyle name="Comma 4 2 7 5 6" xfId="37685" xr:uid="{3E021905-FEA1-4E22-8981-3A5D43E9517F}"/>
    <cellStyle name="Comma 4 2 7 5 7" xfId="19431" xr:uid="{ECC93571-44E0-40D8-8276-BFD8485CEEA0}"/>
    <cellStyle name="Comma 4 2 7 6" xfId="15047" xr:uid="{A9464D69-3C81-4DC0-8EE1-DB35E1E26E4E}"/>
    <cellStyle name="Comma 4 2 7 6 2" xfId="51555" xr:uid="{32D1AC27-3D74-4C54-AFFB-3E882F300624}"/>
    <cellStyle name="Comma 4 2 7 6 3" xfId="33301" xr:uid="{BC6C88A2-CAAB-40AC-B1A4-A9A77DD340A7}"/>
    <cellStyle name="Comma 4 2 7 7" xfId="11397" xr:uid="{F5D03771-3860-40FF-9236-4DA7589097D9}"/>
    <cellStyle name="Comma 4 2 7 7 2" xfId="47905" xr:uid="{33F927EB-1D89-407F-A741-BABDAE9115A6}"/>
    <cellStyle name="Comma 4 2 7 7 3" xfId="29651" xr:uid="{47602C4D-F5CF-4787-ACCF-1CE51FC60AB1}"/>
    <cellStyle name="Comma 4 2 7 8" xfId="7747" xr:uid="{B1498326-DACB-4461-9238-F67AAF543CBB}"/>
    <cellStyle name="Comma 4 2 7 8 2" xfId="44255" xr:uid="{1DCC2DB3-0D57-43BB-B47B-D9C63B1EAF0F}"/>
    <cellStyle name="Comma 4 2 7 8 3" xfId="26001" xr:uid="{DCCC9FD6-5CD7-4BCF-B7EF-B6FB34493CC5}"/>
    <cellStyle name="Comma 4 2 7 9" xfId="4097" xr:uid="{196FFF9B-0702-40A1-9C65-A5CA1F8C0985}"/>
    <cellStyle name="Comma 4 2 7 9 2" xfId="40605" xr:uid="{D217BABA-C0E7-4D02-90E4-9F5D45C11C18}"/>
    <cellStyle name="Comma 4 2 7 9 3" xfId="22351" xr:uid="{8470C4BF-B018-4992-B17D-546B739BA573}"/>
    <cellStyle name="Comma 4 2 8" xfId="343" xr:uid="{E376D006-B04B-4373-9C59-A19E39D24E26}"/>
    <cellStyle name="Comma 4 2 8 10" xfId="36851" xr:uid="{8D0EFB24-47F9-49C2-A0B9-C8A16BF558A6}"/>
    <cellStyle name="Comma 4 2 8 11" xfId="18597" xr:uid="{97279154-B3BF-4FE7-AF5B-C87DAB0E2D64}"/>
    <cellStyle name="Comma 4 2 8 2" xfId="3263" xr:uid="{36478534-8F9E-4729-9E93-B15E0D1F685A}"/>
    <cellStyle name="Comma 4 2 8 2 2" xfId="17863" xr:uid="{3E57167E-05A5-44A7-8CDF-DBA4D3BA069A}"/>
    <cellStyle name="Comma 4 2 8 2 2 2" xfId="54371" xr:uid="{37B69E31-DE83-48FA-83F7-B97403349339}"/>
    <cellStyle name="Comma 4 2 8 2 2 3" xfId="36117" xr:uid="{31B04359-862A-4AB6-9944-69B545A58383}"/>
    <cellStyle name="Comma 4 2 8 2 3" xfId="14213" xr:uid="{AE4B9427-94B3-441F-8EF7-D075D36D4B8D}"/>
    <cellStyle name="Comma 4 2 8 2 3 2" xfId="50721" xr:uid="{A28EC252-CA49-413F-8343-9BDFA66C5B13}"/>
    <cellStyle name="Comma 4 2 8 2 3 3" xfId="32467" xr:uid="{27DE4712-4148-4FFF-9256-00B4DB877A0A}"/>
    <cellStyle name="Comma 4 2 8 2 4" xfId="10563" xr:uid="{155229BC-663D-47CF-8C51-A63BF5BB487F}"/>
    <cellStyle name="Comma 4 2 8 2 4 2" xfId="47071" xr:uid="{3718CF79-067B-499E-88F9-70CFB8FA58EE}"/>
    <cellStyle name="Comma 4 2 8 2 4 3" xfId="28817" xr:uid="{D24F7637-E29C-49E4-B957-610FF11EAAA9}"/>
    <cellStyle name="Comma 4 2 8 2 5" xfId="6913" xr:uid="{0D75C764-B2FC-401E-9545-3BFA690963C7}"/>
    <cellStyle name="Comma 4 2 8 2 5 2" xfId="43421" xr:uid="{7EE62E96-B40D-46E3-B3C6-DBFA86DC875F}"/>
    <cellStyle name="Comma 4 2 8 2 5 3" xfId="25167" xr:uid="{022BA842-4E35-4A66-BBCA-857E0EC8EACC}"/>
    <cellStyle name="Comma 4 2 8 2 6" xfId="39771" xr:uid="{0CA334E5-A24D-428F-98F0-8ACE1DF273E8}"/>
    <cellStyle name="Comma 4 2 8 2 7" xfId="21517" xr:uid="{3A101241-ACF6-40AC-937E-EDC28958286D}"/>
    <cellStyle name="Comma 4 2 8 3" xfId="2533" xr:uid="{C457A21F-C4E7-41DC-A751-6054C0645547}"/>
    <cellStyle name="Comma 4 2 8 3 2" xfId="17133" xr:uid="{5878B000-0DD4-4986-9BDC-205C7B69FF96}"/>
    <cellStyle name="Comma 4 2 8 3 2 2" xfId="53641" xr:uid="{FDE12D85-DC15-463E-B16C-1A4758FE2BC7}"/>
    <cellStyle name="Comma 4 2 8 3 2 3" xfId="35387" xr:uid="{69C187B1-4FAF-4D15-9DB5-FB46D08D3C35}"/>
    <cellStyle name="Comma 4 2 8 3 3" xfId="13483" xr:uid="{7CA5FBFF-3B37-4D77-9F95-7CFD87D56031}"/>
    <cellStyle name="Comma 4 2 8 3 3 2" xfId="49991" xr:uid="{07F94A2B-2414-4EA8-9E01-DB644DB0674F}"/>
    <cellStyle name="Comma 4 2 8 3 3 3" xfId="31737" xr:uid="{6FD56956-DA8E-4E85-B445-FC58AFE758A9}"/>
    <cellStyle name="Comma 4 2 8 3 4" xfId="9833" xr:uid="{81CC9473-F8FB-49D8-B549-A9D37E24A74A}"/>
    <cellStyle name="Comma 4 2 8 3 4 2" xfId="46341" xr:uid="{590991BD-DD62-45C6-B4F4-158BDDDBC837}"/>
    <cellStyle name="Comma 4 2 8 3 4 3" xfId="28087" xr:uid="{FADFC53E-937E-4C97-8AE9-1A77EA6A7039}"/>
    <cellStyle name="Comma 4 2 8 3 5" xfId="6183" xr:uid="{E1BBDD8E-A3AC-498D-91CB-521F68C05175}"/>
    <cellStyle name="Comma 4 2 8 3 5 2" xfId="42691" xr:uid="{253286D0-C801-46F4-B7FF-38436975B2DE}"/>
    <cellStyle name="Comma 4 2 8 3 5 3" xfId="24437" xr:uid="{74341E0B-52CD-486E-8E4B-D7EA4A982E28}"/>
    <cellStyle name="Comma 4 2 8 3 6" xfId="39041" xr:uid="{B9045A46-4CC6-456F-8D56-36BA999A7A38}"/>
    <cellStyle name="Comma 4 2 8 3 7" xfId="20787" xr:uid="{345C1058-CD28-46AA-ABCB-8EC9E15E4813}"/>
    <cellStyle name="Comma 4 2 8 4" xfId="1803" xr:uid="{01EEE668-9C43-493C-9938-1D275FAA504F}"/>
    <cellStyle name="Comma 4 2 8 4 2" xfId="16403" xr:uid="{07945C1C-E682-4234-A3A9-839880CDE79D}"/>
    <cellStyle name="Comma 4 2 8 4 2 2" xfId="52911" xr:uid="{C496D274-14B0-4F0D-8934-542F1747486A}"/>
    <cellStyle name="Comma 4 2 8 4 2 3" xfId="34657" xr:uid="{4F59F3FC-01EB-4AE7-A804-29BABE968108}"/>
    <cellStyle name="Comma 4 2 8 4 3" xfId="12753" xr:uid="{36369FD3-3102-4758-BBB5-817BE3C15CBB}"/>
    <cellStyle name="Comma 4 2 8 4 3 2" xfId="49261" xr:uid="{12F14320-B702-4A95-98CA-658D45EA4AF6}"/>
    <cellStyle name="Comma 4 2 8 4 3 3" xfId="31007" xr:uid="{625E199A-34A2-43DC-B331-0D4CE9D427C7}"/>
    <cellStyle name="Comma 4 2 8 4 4" xfId="9103" xr:uid="{133F8A95-071F-4170-8C45-F4D17D12E2DE}"/>
    <cellStyle name="Comma 4 2 8 4 4 2" xfId="45611" xr:uid="{7CE01921-B349-49A4-BA05-A2991A901C53}"/>
    <cellStyle name="Comma 4 2 8 4 4 3" xfId="27357" xr:uid="{4F2C5B8B-44EB-4928-A848-E7122AF204AB}"/>
    <cellStyle name="Comma 4 2 8 4 5" xfId="5453" xr:uid="{73778483-6991-4BB6-BE0E-A887598532B4}"/>
    <cellStyle name="Comma 4 2 8 4 5 2" xfId="41961" xr:uid="{91341B10-16C3-4F37-9EAF-51349F716244}"/>
    <cellStyle name="Comma 4 2 8 4 5 3" xfId="23707" xr:uid="{9CBEC5DE-F8D1-493F-BBD8-607771B5760E}"/>
    <cellStyle name="Comma 4 2 8 4 6" xfId="38311" xr:uid="{10E1F99E-EA21-4CD5-A6B4-B69476965715}"/>
    <cellStyle name="Comma 4 2 8 4 7" xfId="20057" xr:uid="{02824D1E-FF1F-419D-ACE4-D7C4FBC034B4}"/>
    <cellStyle name="Comma 4 2 8 5" xfId="1073" xr:uid="{8F43EFD1-06BF-4D91-B4BC-4B54326F7383}"/>
    <cellStyle name="Comma 4 2 8 5 2" xfId="15673" xr:uid="{77EA883F-5EBA-4179-AF22-A9425EB783C5}"/>
    <cellStyle name="Comma 4 2 8 5 2 2" xfId="52181" xr:uid="{A7B70425-7744-46B8-948D-D3EB85CBB59A}"/>
    <cellStyle name="Comma 4 2 8 5 2 3" xfId="33927" xr:uid="{B95179E0-71BE-4D21-B417-3018150BFD47}"/>
    <cellStyle name="Comma 4 2 8 5 3" xfId="12023" xr:uid="{E985E723-16F2-4A49-9D75-C2CF253E0335}"/>
    <cellStyle name="Comma 4 2 8 5 3 2" xfId="48531" xr:uid="{A55CF59F-D6E1-4B8C-BFF5-46993FC07649}"/>
    <cellStyle name="Comma 4 2 8 5 3 3" xfId="30277" xr:uid="{A275A684-E8F3-44FE-B03D-6D69EE097DAD}"/>
    <cellStyle name="Comma 4 2 8 5 4" xfId="8373" xr:uid="{FB98B64D-C06A-4117-A4E1-742760088CD6}"/>
    <cellStyle name="Comma 4 2 8 5 4 2" xfId="44881" xr:uid="{8C9B7AC6-9E8A-4193-B2BF-1AF395B7DDC0}"/>
    <cellStyle name="Comma 4 2 8 5 4 3" xfId="26627" xr:uid="{5F2EDE8B-7DF6-4AAA-A165-31A0C70153B4}"/>
    <cellStyle name="Comma 4 2 8 5 5" xfId="4723" xr:uid="{0E8B41B8-5E12-43DD-A6C2-DEF87A7157CA}"/>
    <cellStyle name="Comma 4 2 8 5 5 2" xfId="41231" xr:uid="{7F2EE499-18A9-45D3-8F0C-82A84939091C}"/>
    <cellStyle name="Comma 4 2 8 5 5 3" xfId="22977" xr:uid="{60AFFFCE-6E72-4F4E-BEE1-0BBB926752A6}"/>
    <cellStyle name="Comma 4 2 8 5 6" xfId="37581" xr:uid="{77456448-DB8A-456C-A57E-3FB446B3099D}"/>
    <cellStyle name="Comma 4 2 8 5 7" xfId="19327" xr:uid="{6975C0F5-53E6-4934-B558-C539980E7967}"/>
    <cellStyle name="Comma 4 2 8 6" xfId="14943" xr:uid="{82D140FD-6975-487D-8B1C-33841F261D20}"/>
    <cellStyle name="Comma 4 2 8 6 2" xfId="51451" xr:uid="{2ED0D3FA-ABCB-4BE9-86B7-5D271674EA24}"/>
    <cellStyle name="Comma 4 2 8 6 3" xfId="33197" xr:uid="{CDD3826C-F100-4084-A4DC-E4E3D8B4FD02}"/>
    <cellStyle name="Comma 4 2 8 7" xfId="11293" xr:uid="{FABC3E2A-7E75-4DCA-90E5-76C2BC1E5523}"/>
    <cellStyle name="Comma 4 2 8 7 2" xfId="47801" xr:uid="{DF90DFAB-9C2C-499B-B60D-8231E7A3BA62}"/>
    <cellStyle name="Comma 4 2 8 7 3" xfId="29547" xr:uid="{5BF8B76E-E8BC-404A-830D-46072742DEEE}"/>
    <cellStyle name="Comma 4 2 8 8" xfId="7643" xr:uid="{845D6C54-BD7F-4934-8BC6-AF14B7BE699F}"/>
    <cellStyle name="Comma 4 2 8 8 2" xfId="44151" xr:uid="{B9A274B9-2766-4861-9856-2704E1857E49}"/>
    <cellStyle name="Comma 4 2 8 8 3" xfId="25897" xr:uid="{DF44F69F-6217-4C56-8C52-9FBD60CEA4AB}"/>
    <cellStyle name="Comma 4 2 8 9" xfId="3993" xr:uid="{5FFAFAE8-BCC6-457D-8EEB-2D5B2C23C92C}"/>
    <cellStyle name="Comma 4 2 8 9 2" xfId="40501" xr:uid="{A863A39E-879C-4591-8A95-919D42DF133A}"/>
    <cellStyle name="Comma 4 2 8 9 3" xfId="22247" xr:uid="{1342382E-C56A-4EAC-A63C-0A5C2997FBAE}"/>
    <cellStyle name="Comma 4 2 9" xfId="239" xr:uid="{680B05A3-A805-41CE-9E72-191347E4EED4}"/>
    <cellStyle name="Comma 4 2 9 10" xfId="36747" xr:uid="{D8847E62-788E-4243-B0EB-031178D31087}"/>
    <cellStyle name="Comma 4 2 9 11" xfId="18493" xr:uid="{41710511-4DCA-47A0-B5B6-0675E2B7264F}"/>
    <cellStyle name="Comma 4 2 9 2" xfId="3159" xr:uid="{6E293244-E5E2-4ED6-B98F-A8335A41103D}"/>
    <cellStyle name="Comma 4 2 9 2 2" xfId="17759" xr:uid="{8C1B4645-EDC1-4C49-8205-894F17E734A6}"/>
    <cellStyle name="Comma 4 2 9 2 2 2" xfId="54267" xr:uid="{9A2D53A6-0A2D-495D-805A-88C49DB28D7A}"/>
    <cellStyle name="Comma 4 2 9 2 2 3" xfId="36013" xr:uid="{D34F692B-C39F-43BA-824C-27E0166C970F}"/>
    <cellStyle name="Comma 4 2 9 2 3" xfId="14109" xr:uid="{FC86D30F-8EB8-4548-86FF-8748563C463F}"/>
    <cellStyle name="Comma 4 2 9 2 3 2" xfId="50617" xr:uid="{6F8B3DFB-2713-4BBD-B71A-996105B80850}"/>
    <cellStyle name="Comma 4 2 9 2 3 3" xfId="32363" xr:uid="{9EB9B551-32F0-4988-8ACA-7887C7862089}"/>
    <cellStyle name="Comma 4 2 9 2 4" xfId="10459" xr:uid="{D571B7C9-F59F-43C8-851A-9D179F499F50}"/>
    <cellStyle name="Comma 4 2 9 2 4 2" xfId="46967" xr:uid="{D7CF1C65-2D20-4D1F-9FF0-CE3C9482ED57}"/>
    <cellStyle name="Comma 4 2 9 2 4 3" xfId="28713" xr:uid="{0B0B7C69-B1B7-4164-99ED-053FD9149065}"/>
    <cellStyle name="Comma 4 2 9 2 5" xfId="6809" xr:uid="{2998FA35-E0B1-48AA-8C38-51BB07D4DE95}"/>
    <cellStyle name="Comma 4 2 9 2 5 2" xfId="43317" xr:uid="{A6238E12-57AD-4694-89F8-0AD948C60B8F}"/>
    <cellStyle name="Comma 4 2 9 2 5 3" xfId="25063" xr:uid="{38FCD850-8909-4C33-AB08-A01517CE3F8D}"/>
    <cellStyle name="Comma 4 2 9 2 6" xfId="39667" xr:uid="{C1457A20-8A59-43F2-88F3-5FB01D328B96}"/>
    <cellStyle name="Comma 4 2 9 2 7" xfId="21413" xr:uid="{010B5DFC-7B77-44B5-BA0E-7A3D702A6F7A}"/>
    <cellStyle name="Comma 4 2 9 3" xfId="2429" xr:uid="{0EFF670C-FA95-44B8-8FC0-929B32E01442}"/>
    <cellStyle name="Comma 4 2 9 3 2" xfId="17029" xr:uid="{C99F1C65-5930-453C-AD83-931BF4F22234}"/>
    <cellStyle name="Comma 4 2 9 3 2 2" xfId="53537" xr:uid="{075E7560-864A-4624-90B4-AD95E637AE9F}"/>
    <cellStyle name="Comma 4 2 9 3 2 3" xfId="35283" xr:uid="{061B89F8-3CEA-44DC-BAE6-A760342E0310}"/>
    <cellStyle name="Comma 4 2 9 3 3" xfId="13379" xr:uid="{BDC91FCC-1B13-42CD-A52D-CB32D0BE75BB}"/>
    <cellStyle name="Comma 4 2 9 3 3 2" xfId="49887" xr:uid="{4B4B51BB-6DD9-4366-9906-513BC8FD51CD}"/>
    <cellStyle name="Comma 4 2 9 3 3 3" xfId="31633" xr:uid="{E562497F-1CBD-482E-A0D5-517C2B02A633}"/>
    <cellStyle name="Comma 4 2 9 3 4" xfId="9729" xr:uid="{568D7A89-0EC3-4884-9F27-46DFA36F8F3D}"/>
    <cellStyle name="Comma 4 2 9 3 4 2" xfId="46237" xr:uid="{B6067685-AA12-4C6A-B1D8-B8FBF22CB968}"/>
    <cellStyle name="Comma 4 2 9 3 4 3" xfId="27983" xr:uid="{77588BCC-A732-433F-871E-A17EA616A335}"/>
    <cellStyle name="Comma 4 2 9 3 5" xfId="6079" xr:uid="{CA072DA7-2D88-4FD1-ADEE-D81FB2F0327F}"/>
    <cellStyle name="Comma 4 2 9 3 5 2" xfId="42587" xr:uid="{C3F7A37A-AAC3-4A52-98E5-758CE51F2E9D}"/>
    <cellStyle name="Comma 4 2 9 3 5 3" xfId="24333" xr:uid="{DBFC416E-8A4C-43BB-8949-9CE82856FAC4}"/>
    <cellStyle name="Comma 4 2 9 3 6" xfId="38937" xr:uid="{7DBFEE75-1405-4F63-BC95-ABB54C7D0572}"/>
    <cellStyle name="Comma 4 2 9 3 7" xfId="20683" xr:uid="{F93200C2-29E4-41B6-AC1F-AF0EECE3810D}"/>
    <cellStyle name="Comma 4 2 9 4" xfId="1699" xr:uid="{72FE84BB-4741-4D7F-BA7F-0D63A7111362}"/>
    <cellStyle name="Comma 4 2 9 4 2" xfId="16299" xr:uid="{9E4F36B5-F08F-4677-B8AB-A981962CC002}"/>
    <cellStyle name="Comma 4 2 9 4 2 2" xfId="52807" xr:uid="{E87F712A-F209-438C-8531-65B899D3121D}"/>
    <cellStyle name="Comma 4 2 9 4 2 3" xfId="34553" xr:uid="{CF40A51D-8E82-4CA6-BB96-5E1A88403F98}"/>
    <cellStyle name="Comma 4 2 9 4 3" xfId="12649" xr:uid="{73F3FB8F-7510-4DA1-9CA9-E62AEDAA1DEF}"/>
    <cellStyle name="Comma 4 2 9 4 3 2" xfId="49157" xr:uid="{684AFC82-47BE-46B0-B3ED-1BE18723C811}"/>
    <cellStyle name="Comma 4 2 9 4 3 3" xfId="30903" xr:uid="{F105DD46-EC3B-4AD9-A98E-3BCEBCF07F64}"/>
    <cellStyle name="Comma 4 2 9 4 4" xfId="8999" xr:uid="{A64BDF60-453A-4AAC-8A7E-5FD6BC2C2438}"/>
    <cellStyle name="Comma 4 2 9 4 4 2" xfId="45507" xr:uid="{2772B921-44BC-4377-947A-EF511D1A3503}"/>
    <cellStyle name="Comma 4 2 9 4 4 3" xfId="27253" xr:uid="{856DB131-88DC-4F89-96FF-96C865B694DD}"/>
    <cellStyle name="Comma 4 2 9 4 5" xfId="5349" xr:uid="{2CE7F548-95C9-445D-88CB-96E32696AC1D}"/>
    <cellStyle name="Comma 4 2 9 4 5 2" xfId="41857" xr:uid="{A157ADF6-CEEC-4AE7-B5B3-7DFE11811C97}"/>
    <cellStyle name="Comma 4 2 9 4 5 3" xfId="23603" xr:uid="{DD260FCB-13AE-43E1-B208-52B76F17D82E}"/>
    <cellStyle name="Comma 4 2 9 4 6" xfId="38207" xr:uid="{A4765FC3-7FF2-460A-BDDA-BA604375CAF0}"/>
    <cellStyle name="Comma 4 2 9 4 7" xfId="19953" xr:uid="{F5404746-6A34-460C-8396-79BDBD5490F3}"/>
    <cellStyle name="Comma 4 2 9 5" xfId="969" xr:uid="{9926E7EB-5FA8-48DF-9581-F21EAB70FA8E}"/>
    <cellStyle name="Comma 4 2 9 5 2" xfId="15569" xr:uid="{1EA1F434-452B-4D0C-B1D8-0F6B005822D3}"/>
    <cellStyle name="Comma 4 2 9 5 2 2" xfId="52077" xr:uid="{E49CE325-B0AD-4EA2-9A8C-CE811EB10B98}"/>
    <cellStyle name="Comma 4 2 9 5 2 3" xfId="33823" xr:uid="{8E3468DB-FF39-47CB-A8BD-289801D86D7F}"/>
    <cellStyle name="Comma 4 2 9 5 3" xfId="11919" xr:uid="{3A550927-A0E2-45CF-8EE4-2747D7D9E408}"/>
    <cellStyle name="Comma 4 2 9 5 3 2" xfId="48427" xr:uid="{7D297006-48F0-4F13-8DE1-36E5027E5969}"/>
    <cellStyle name="Comma 4 2 9 5 3 3" xfId="30173" xr:uid="{6AD0CB3A-B306-4FCA-A89B-81AB2EE21848}"/>
    <cellStyle name="Comma 4 2 9 5 4" xfId="8269" xr:uid="{59DE7DCE-E8EE-4A9D-9612-40BE293C2447}"/>
    <cellStyle name="Comma 4 2 9 5 4 2" xfId="44777" xr:uid="{E1F5DA15-C5E0-4269-AAFD-B57BE78BE823}"/>
    <cellStyle name="Comma 4 2 9 5 4 3" xfId="26523" xr:uid="{60978F9A-C6D2-4D7A-B203-277666553F73}"/>
    <cellStyle name="Comma 4 2 9 5 5" xfId="4619" xr:uid="{7D820622-6A53-47C6-A73F-585F89FD18EC}"/>
    <cellStyle name="Comma 4 2 9 5 5 2" xfId="41127" xr:uid="{107DA6BB-FE4E-42FF-80F5-50C6A888CD59}"/>
    <cellStyle name="Comma 4 2 9 5 5 3" xfId="22873" xr:uid="{4CF28149-55D2-4E2F-B72A-96F3E043E64E}"/>
    <cellStyle name="Comma 4 2 9 5 6" xfId="37477" xr:uid="{84078A3B-97BC-404F-A6BC-B3881810BE62}"/>
    <cellStyle name="Comma 4 2 9 5 7" xfId="19223" xr:uid="{A7633103-FBEE-4BF4-8E77-950FC98D3F99}"/>
    <cellStyle name="Comma 4 2 9 6" xfId="14839" xr:uid="{3251D9B7-A7E3-4D75-9DC4-57A5A303C6DE}"/>
    <cellStyle name="Comma 4 2 9 6 2" xfId="51347" xr:uid="{385C822D-96FB-4040-BF9F-352CCB55F395}"/>
    <cellStyle name="Comma 4 2 9 6 3" xfId="33093" xr:uid="{09DF1179-EAC1-4271-9CD1-C0BA5A0EDB32}"/>
    <cellStyle name="Comma 4 2 9 7" xfId="11189" xr:uid="{17E1EFE6-0C13-437B-9FF5-57BE43FE95BB}"/>
    <cellStyle name="Comma 4 2 9 7 2" xfId="47697" xr:uid="{52814F61-0EE2-4DBE-9A04-026E9DA2B0AB}"/>
    <cellStyle name="Comma 4 2 9 7 3" xfId="29443" xr:uid="{2C7C530E-0A93-435E-A2E9-36E9115AAB17}"/>
    <cellStyle name="Comma 4 2 9 8" xfId="7539" xr:uid="{1CD7F2A1-7512-4435-A86B-79406FCEC151}"/>
    <cellStyle name="Comma 4 2 9 8 2" xfId="44047" xr:uid="{C9A7ED4A-34A8-4B5F-8F5B-244F3C41CFC5}"/>
    <cellStyle name="Comma 4 2 9 8 3" xfId="25793" xr:uid="{F6D4E444-26EF-4711-B28C-992F3412396F}"/>
    <cellStyle name="Comma 4 2 9 9" xfId="3889" xr:uid="{E657CC0D-7134-4A7A-9009-F0762911D6AF}"/>
    <cellStyle name="Comma 4 2 9 9 2" xfId="40397" xr:uid="{01921BC5-4D87-4497-843A-335BC3B1A478}"/>
    <cellStyle name="Comma 4 2 9 9 3" xfId="22143" xr:uid="{14933592-D55B-4AC3-A9AA-952464BB44B2}"/>
    <cellStyle name="Comma 4 20" xfId="36531" xr:uid="{63F97FFA-C27D-4222-BFB9-75EE5F8E27F4}"/>
    <cellStyle name="Comma 4 21" xfId="18277" xr:uid="{04A99A8A-7754-4700-8787-1235E09E67E7}"/>
    <cellStyle name="Comma 4 3" xfId="30" xr:uid="{CE7929B4-5C1E-4B75-8700-70F01DD0EB60}"/>
    <cellStyle name="Comma 4 3 10" xfId="2959" xr:uid="{E55A29E5-F3DD-4A6B-9D41-944D44C5C84B}"/>
    <cellStyle name="Comma 4 3 10 2" xfId="17559" xr:uid="{FEE53209-572D-4B80-ACF6-1FE6ECEA5129}"/>
    <cellStyle name="Comma 4 3 10 2 2" xfId="54067" xr:uid="{9A0A3945-2BBF-4066-9B0B-653570507BB8}"/>
    <cellStyle name="Comma 4 3 10 2 3" xfId="35813" xr:uid="{C5D8469D-714F-4093-B43F-DC38F0AEF420}"/>
    <cellStyle name="Comma 4 3 10 3" xfId="13909" xr:uid="{43A8207C-3889-4AD8-A027-8992B2280A92}"/>
    <cellStyle name="Comma 4 3 10 3 2" xfId="50417" xr:uid="{0C25594D-F345-4BE4-B75C-3CAD987A58D7}"/>
    <cellStyle name="Comma 4 3 10 3 3" xfId="32163" xr:uid="{98CA4521-14AB-4793-A395-BD43B97B61E1}"/>
    <cellStyle name="Comma 4 3 10 4" xfId="10259" xr:uid="{ACFCCF32-4B65-4922-AAB8-E0160703E752}"/>
    <cellStyle name="Comma 4 3 10 4 2" xfId="46767" xr:uid="{4EBBE3E2-FB3B-47BE-B94A-587A28D68A51}"/>
    <cellStyle name="Comma 4 3 10 4 3" xfId="28513" xr:uid="{036EB1D0-C4B7-425C-8C8E-82E7BCF2AC5D}"/>
    <cellStyle name="Comma 4 3 10 5" xfId="6609" xr:uid="{8A4DF9F0-4B24-425C-9FD2-5B6E6DEA2BA3}"/>
    <cellStyle name="Comma 4 3 10 5 2" xfId="43117" xr:uid="{9923B7DE-3DB0-42B9-8069-CD67482C41F7}"/>
    <cellStyle name="Comma 4 3 10 5 3" xfId="24863" xr:uid="{CD1C31FF-15F3-4714-B0A3-28BA5EB48961}"/>
    <cellStyle name="Comma 4 3 10 6" xfId="39467" xr:uid="{B789E172-C187-4113-8D89-FA924BD69C6B}"/>
    <cellStyle name="Comma 4 3 10 7" xfId="21213" xr:uid="{28359E0B-ACC3-4955-AECE-0C76B8697CAB}"/>
    <cellStyle name="Comma 4 3 11" xfId="2229" xr:uid="{22F15585-DDCF-4D63-AA95-D21245855CE4}"/>
    <cellStyle name="Comma 4 3 11 2" xfId="16829" xr:uid="{1EAB6C5F-73C6-491D-ADC4-880A4DC1BFA6}"/>
    <cellStyle name="Comma 4 3 11 2 2" xfId="53337" xr:uid="{7DA1E2E4-72FA-455B-9647-92F47ACFE030}"/>
    <cellStyle name="Comma 4 3 11 2 3" xfId="35083" xr:uid="{10B55439-2445-48D7-8DDD-24BA22481E2F}"/>
    <cellStyle name="Comma 4 3 11 3" xfId="13179" xr:uid="{E0C9D969-0577-430E-80A2-D8A7AA834F8F}"/>
    <cellStyle name="Comma 4 3 11 3 2" xfId="49687" xr:uid="{67C1CCFD-4D58-4A53-A77C-C05F46A08190}"/>
    <cellStyle name="Comma 4 3 11 3 3" xfId="31433" xr:uid="{3C7F4121-4FF5-4BB0-AD87-E057B559D309}"/>
    <cellStyle name="Comma 4 3 11 4" xfId="9529" xr:uid="{45665D9E-C709-4EC0-868C-02B94BBB317B}"/>
    <cellStyle name="Comma 4 3 11 4 2" xfId="46037" xr:uid="{7F978ED9-7BCE-4C0C-9D6A-C919CF0DB3BD}"/>
    <cellStyle name="Comma 4 3 11 4 3" xfId="27783" xr:uid="{F3A76649-9267-414E-9DCE-9B5123B10C6C}"/>
    <cellStyle name="Comma 4 3 11 5" xfId="5879" xr:uid="{55A582F1-2EF8-455F-9842-CE83B924AB8A}"/>
    <cellStyle name="Comma 4 3 11 5 2" xfId="42387" xr:uid="{B3ACCC8A-B59F-47A7-89AC-EF922FED0A60}"/>
    <cellStyle name="Comma 4 3 11 5 3" xfId="24133" xr:uid="{693A2EBA-B22F-43C9-B8B3-B82AED6924C5}"/>
    <cellStyle name="Comma 4 3 11 6" xfId="38737" xr:uid="{1F3514C9-2D3E-475D-B4DC-809B0CB36448}"/>
    <cellStyle name="Comma 4 3 11 7" xfId="20483" xr:uid="{6ABC20A3-BD0C-425A-9502-0721AB5E084B}"/>
    <cellStyle name="Comma 4 3 12" xfId="1499" xr:uid="{6E1F904A-9B4A-4F76-BDFE-7744D2C335D4}"/>
    <cellStyle name="Comma 4 3 12 2" xfId="16099" xr:uid="{3C34FF4A-8530-4646-B084-7BCDFEF677BD}"/>
    <cellStyle name="Comma 4 3 12 2 2" xfId="52607" xr:uid="{ED2C1561-1B4C-4731-9448-36CD5033F84D}"/>
    <cellStyle name="Comma 4 3 12 2 3" xfId="34353" xr:uid="{558F9290-84D6-47F6-AFFA-F591B1B4CAD7}"/>
    <cellStyle name="Comma 4 3 12 3" xfId="12449" xr:uid="{B9DC53F9-6C44-4C76-9F63-301ED2CA1B60}"/>
    <cellStyle name="Comma 4 3 12 3 2" xfId="48957" xr:uid="{2D414BAC-ED5A-4B5A-852F-F65532348BD8}"/>
    <cellStyle name="Comma 4 3 12 3 3" xfId="30703" xr:uid="{FA6B4949-E71B-4F3A-A09E-1C3C405BF970}"/>
    <cellStyle name="Comma 4 3 12 4" xfId="8799" xr:uid="{368B39C0-E286-4EC9-B0F3-B971691C790D}"/>
    <cellStyle name="Comma 4 3 12 4 2" xfId="45307" xr:uid="{40C54CFC-34C3-4DC9-873D-81686A71B9EA}"/>
    <cellStyle name="Comma 4 3 12 4 3" xfId="27053" xr:uid="{50F5AD23-32C5-4E2A-96DA-481FEA86808B}"/>
    <cellStyle name="Comma 4 3 12 5" xfId="5149" xr:uid="{A1AD041B-0990-4595-8F17-4451EF03BEF3}"/>
    <cellStyle name="Comma 4 3 12 5 2" xfId="41657" xr:uid="{BBA8BA80-6C79-4B37-BF3D-C7B3A56B8A77}"/>
    <cellStyle name="Comma 4 3 12 5 3" xfId="23403" xr:uid="{DBA669C3-9D17-4A2A-AA4A-388B8F245B81}"/>
    <cellStyle name="Comma 4 3 12 6" xfId="38007" xr:uid="{3BC03904-C77F-4577-8D7A-0D014A7E391C}"/>
    <cellStyle name="Comma 4 3 12 7" xfId="19753" xr:uid="{43118CD0-FEC5-4F50-9E91-84E09FA3517D}"/>
    <cellStyle name="Comma 4 3 13" xfId="769" xr:uid="{C57725F1-FF7A-48FD-9BC7-2400B071B1B8}"/>
    <cellStyle name="Comma 4 3 13 2" xfId="15369" xr:uid="{BE27C82F-C25E-42A8-B066-BC673E579B00}"/>
    <cellStyle name="Comma 4 3 13 2 2" xfId="51877" xr:uid="{548DB6A3-65CC-4DE5-B078-FA90BBCD1DE1}"/>
    <cellStyle name="Comma 4 3 13 2 3" xfId="33623" xr:uid="{1933CF3C-4358-49E2-87F7-0368DEE9D1F5}"/>
    <cellStyle name="Comma 4 3 13 3" xfId="11719" xr:uid="{DAD4B706-AD5E-482F-9FA3-399837345B44}"/>
    <cellStyle name="Comma 4 3 13 3 2" xfId="48227" xr:uid="{0A9B2175-4B11-418C-9E8F-85D6B9B880E9}"/>
    <cellStyle name="Comma 4 3 13 3 3" xfId="29973" xr:uid="{E4741534-12CC-4CBA-9265-8531FEB0A840}"/>
    <cellStyle name="Comma 4 3 13 4" xfId="8069" xr:uid="{C22FF8B9-7B23-4B34-BDE8-871A59A78F37}"/>
    <cellStyle name="Comma 4 3 13 4 2" xfId="44577" xr:uid="{30A0D5E5-343F-4E09-A8C7-2FFA8FAFBFB2}"/>
    <cellStyle name="Comma 4 3 13 4 3" xfId="26323" xr:uid="{944A058C-BE49-4CB2-89F9-13227783DC41}"/>
    <cellStyle name="Comma 4 3 13 5" xfId="4419" xr:uid="{D7FC18B6-6B3F-469B-8B93-6EF52686DCA7}"/>
    <cellStyle name="Comma 4 3 13 5 2" xfId="40927" xr:uid="{41300FF2-DB73-4C73-A455-93F80F900D2D}"/>
    <cellStyle name="Comma 4 3 13 5 3" xfId="22673" xr:uid="{03DB0DD7-6C64-40CB-96CB-1C3F097F0650}"/>
    <cellStyle name="Comma 4 3 13 6" xfId="37277" xr:uid="{B91C3F70-F390-47BC-8AB0-8B7AA9E78FE7}"/>
    <cellStyle name="Comma 4 3 13 7" xfId="19023" xr:uid="{CC7B1456-C6B1-4374-B77A-28A48D74E05F}"/>
    <cellStyle name="Comma 4 3 14" xfId="14639" xr:uid="{38159A96-6BEF-404F-BF73-0A911F4E89E4}"/>
    <cellStyle name="Comma 4 3 14 2" xfId="51147" xr:uid="{3E016048-7413-40AC-A91E-DA3AF2E7F9B9}"/>
    <cellStyle name="Comma 4 3 14 3" xfId="32893" xr:uid="{B9B46F7E-704E-4096-B770-7243130EC143}"/>
    <cellStyle name="Comma 4 3 15" xfId="10989" xr:uid="{9DBAE9B8-A669-4127-AD53-D5829591C2F1}"/>
    <cellStyle name="Comma 4 3 15 2" xfId="47497" xr:uid="{6FE3581A-34F1-47C7-9C52-D9F1336670AA}"/>
    <cellStyle name="Comma 4 3 15 3" xfId="29243" xr:uid="{51FD8ABA-4ECE-4264-AB20-A235DC34D236}"/>
    <cellStyle name="Comma 4 3 16" xfId="7339" xr:uid="{4D13C914-07D6-45DE-B63D-CA1AC5F511D9}"/>
    <cellStyle name="Comma 4 3 16 2" xfId="43847" xr:uid="{AA9BED91-D7A2-4633-95F1-D4231FE644F7}"/>
    <cellStyle name="Comma 4 3 16 3" xfId="25593" xr:uid="{327864CF-FE96-4F1D-AA6C-4E3FD4F5E57E}"/>
    <cellStyle name="Comma 4 3 17" xfId="3689" xr:uid="{8DB810D4-1DEC-4BF5-8554-6A1B5A2E0193}"/>
    <cellStyle name="Comma 4 3 17 2" xfId="40197" xr:uid="{5C42F1F8-0F7B-41A4-83F9-D19B254DBCE7}"/>
    <cellStyle name="Comma 4 3 17 3" xfId="21943" xr:uid="{8A229C07-9251-4CB3-A8B3-5D45D4267E28}"/>
    <cellStyle name="Comma 4 3 18" xfId="36547" xr:uid="{41B63408-6E44-4C61-BCFC-D696144C6D10}"/>
    <cellStyle name="Comma 4 3 19" xfId="18293" xr:uid="{E40EC716-17AF-4318-85AE-87385439A1D7}"/>
    <cellStyle name="Comma 4 3 2" xfId="104" xr:uid="{2BB48895-E54C-46FB-86F0-71C60C98E5E6}"/>
    <cellStyle name="Comma 4 3 2 10" xfId="1563" xr:uid="{97C4EA35-0F6C-4A44-B4EB-EF9C223DDDF2}"/>
    <cellStyle name="Comma 4 3 2 10 2" xfId="16163" xr:uid="{B56B6472-E491-4353-BFBB-D126C8CD1DB7}"/>
    <cellStyle name="Comma 4 3 2 10 2 2" xfId="52671" xr:uid="{A9C1DF1D-FDD3-4D52-B036-CA6D04ACC197}"/>
    <cellStyle name="Comma 4 3 2 10 2 3" xfId="34417" xr:uid="{76926ACD-F238-433D-9CE2-E865B517FCA4}"/>
    <cellStyle name="Comma 4 3 2 10 3" xfId="12513" xr:uid="{3135BEE4-5940-404E-8049-D27D7AE40AE5}"/>
    <cellStyle name="Comma 4 3 2 10 3 2" xfId="49021" xr:uid="{256B7CA1-D64D-4E0B-803D-600E4A2C575A}"/>
    <cellStyle name="Comma 4 3 2 10 3 3" xfId="30767" xr:uid="{4F39A954-0A7E-4E4C-BE6B-1F7AE5D9FAA6}"/>
    <cellStyle name="Comma 4 3 2 10 4" xfId="8863" xr:uid="{0CF88197-B121-4268-A280-7B9333FC339A}"/>
    <cellStyle name="Comma 4 3 2 10 4 2" xfId="45371" xr:uid="{F1A0007F-1A82-4802-899A-E08EC474254F}"/>
    <cellStyle name="Comma 4 3 2 10 4 3" xfId="27117" xr:uid="{DE5D900D-7010-4046-8EBE-ADE26054CE53}"/>
    <cellStyle name="Comma 4 3 2 10 5" xfId="5213" xr:uid="{221A8390-A926-4CE9-BC9B-34A3F0E825CC}"/>
    <cellStyle name="Comma 4 3 2 10 5 2" xfId="41721" xr:uid="{3CC8AFD5-89C3-44FB-A00B-67D24BAD96F0}"/>
    <cellStyle name="Comma 4 3 2 10 5 3" xfId="23467" xr:uid="{0C16D89A-DC38-4EBB-92D6-038A950165EA}"/>
    <cellStyle name="Comma 4 3 2 10 6" xfId="38071" xr:uid="{C628BCA2-AA5A-4575-96B2-B10E02BBE0AC}"/>
    <cellStyle name="Comma 4 3 2 10 7" xfId="19817" xr:uid="{61B5FFBB-3BC9-4246-9456-B2DE1BE6297E}"/>
    <cellStyle name="Comma 4 3 2 11" xfId="833" xr:uid="{5AF6D009-8A70-477F-B882-026C796A3974}"/>
    <cellStyle name="Comma 4 3 2 11 2" xfId="15433" xr:uid="{7CB301B8-5124-4FDF-8079-6CC54DC6F5BD}"/>
    <cellStyle name="Comma 4 3 2 11 2 2" xfId="51941" xr:uid="{D6EEAF77-E37F-4075-B6F5-BAB141D9BAE3}"/>
    <cellStyle name="Comma 4 3 2 11 2 3" xfId="33687" xr:uid="{75638274-1106-4800-9077-8A228D6835A8}"/>
    <cellStyle name="Comma 4 3 2 11 3" xfId="11783" xr:uid="{DAE254DD-8CE3-4CE9-8815-19809010B17A}"/>
    <cellStyle name="Comma 4 3 2 11 3 2" xfId="48291" xr:uid="{8590BBAD-90F5-422E-B90C-DA408F4C2392}"/>
    <cellStyle name="Comma 4 3 2 11 3 3" xfId="30037" xr:uid="{87862F64-5DD0-4F66-8FAF-6589BB958699}"/>
    <cellStyle name="Comma 4 3 2 11 4" xfId="8133" xr:uid="{B11DF0CB-DD26-4437-A3EB-D1DD095EEAF4}"/>
    <cellStyle name="Comma 4 3 2 11 4 2" xfId="44641" xr:uid="{07AD9C5B-8D27-4ABE-8A1A-E2C9A18E79F8}"/>
    <cellStyle name="Comma 4 3 2 11 4 3" xfId="26387" xr:uid="{BFF229CD-37D3-4F62-BE71-1FFD47DD662D}"/>
    <cellStyle name="Comma 4 3 2 11 5" xfId="4483" xr:uid="{CBB23BB7-EB08-4E83-9324-51BE93401BED}"/>
    <cellStyle name="Comma 4 3 2 11 5 2" xfId="40991" xr:uid="{CA47DEA0-A284-4A22-92E0-1C46EFC2D609}"/>
    <cellStyle name="Comma 4 3 2 11 5 3" xfId="22737" xr:uid="{CF1F7AFB-8957-4871-8491-6756ED85A7CC}"/>
    <cellStyle name="Comma 4 3 2 11 6" xfId="37341" xr:uid="{60D428AC-2530-48E4-AC5C-5EBD94395948}"/>
    <cellStyle name="Comma 4 3 2 11 7" xfId="19087" xr:uid="{2A7C0336-7354-47B2-9052-27EAAED95DAB}"/>
    <cellStyle name="Comma 4 3 2 12" xfId="14703" xr:uid="{AF65DBCA-E8B3-4AB1-9323-698D0DE4C55A}"/>
    <cellStyle name="Comma 4 3 2 12 2" xfId="51211" xr:uid="{1EC6E1BF-3DE3-40F1-9926-214E5B9DE701}"/>
    <cellStyle name="Comma 4 3 2 12 3" xfId="32957" xr:uid="{2AA41C28-7284-40BF-8BEA-5983E52FDCC4}"/>
    <cellStyle name="Comma 4 3 2 13" xfId="11053" xr:uid="{DED6A4E3-7D2D-4E48-B250-883537D934AC}"/>
    <cellStyle name="Comma 4 3 2 13 2" xfId="47561" xr:uid="{46A16F29-4D7F-474F-8B9E-E51D15C691E1}"/>
    <cellStyle name="Comma 4 3 2 13 3" xfId="29307" xr:uid="{CAB33DB5-0796-4544-AEC7-C53383297DBC}"/>
    <cellStyle name="Comma 4 3 2 14" xfId="7403" xr:uid="{6BEA2230-E898-4323-8B01-8E85DB531E7E}"/>
    <cellStyle name="Comma 4 3 2 14 2" xfId="43911" xr:uid="{A046665F-C772-4ED5-9740-9BA7D87847EE}"/>
    <cellStyle name="Comma 4 3 2 14 3" xfId="25657" xr:uid="{F05578B5-D731-4549-AFF9-D8D6ACC8BF13}"/>
    <cellStyle name="Comma 4 3 2 15" xfId="3753" xr:uid="{D68AE6ED-EB8C-44FC-943B-5BBE62EAAFE3}"/>
    <cellStyle name="Comma 4 3 2 15 2" xfId="40261" xr:uid="{FA9E522A-A3A8-4D3C-8FBF-F5CA1C1DBF63}"/>
    <cellStyle name="Comma 4 3 2 15 3" xfId="22007" xr:uid="{1D670511-4DC7-4E90-B349-645E72E1544F}"/>
    <cellStyle name="Comma 4 3 2 16" xfId="36611" xr:uid="{1DF3522B-FFBA-4E98-B937-7E8B8D82F756}"/>
    <cellStyle name="Comma 4 3 2 17" xfId="18357" xr:uid="{3E8D84EB-97F9-43FF-911A-EB2A46DF218A}"/>
    <cellStyle name="Comma 4 3 2 2" xfId="727" xr:uid="{D1E6CC6E-A303-473D-ADC1-B65FBDB7CEA1}"/>
    <cellStyle name="Comma 4 3 2 2 10" xfId="37235" xr:uid="{EFE58391-07DD-4D51-AAFD-DC3369FC7B47}"/>
    <cellStyle name="Comma 4 3 2 2 11" xfId="18981" xr:uid="{B9871EB2-C960-4D0B-99A1-50C9117EB515}"/>
    <cellStyle name="Comma 4 3 2 2 2" xfId="3647" xr:uid="{7F598B33-27B3-457A-AD24-26F0DC1A5111}"/>
    <cellStyle name="Comma 4 3 2 2 2 2" xfId="18247" xr:uid="{2AFBAF40-6F35-461D-B450-B96B74353EFD}"/>
    <cellStyle name="Comma 4 3 2 2 2 2 2" xfId="54755" xr:uid="{F083A292-D793-489E-BD37-E22AB6C0CA47}"/>
    <cellStyle name="Comma 4 3 2 2 2 2 3" xfId="36501" xr:uid="{E223D410-0094-4B8A-B2BF-9E40B0CCDAAD}"/>
    <cellStyle name="Comma 4 3 2 2 2 3" xfId="14597" xr:uid="{7E665E91-D753-4ABF-829A-7ADD38B7E3F4}"/>
    <cellStyle name="Comma 4 3 2 2 2 3 2" xfId="51105" xr:uid="{1570157E-8D4B-4668-AE5D-2A15F1B33DCB}"/>
    <cellStyle name="Comma 4 3 2 2 2 3 3" xfId="32851" xr:uid="{224524C9-2F7E-4321-9345-99A9CA64A650}"/>
    <cellStyle name="Comma 4 3 2 2 2 4" xfId="10947" xr:uid="{0B277D59-A68B-4058-BBC5-868163A41EF6}"/>
    <cellStyle name="Comma 4 3 2 2 2 4 2" xfId="47455" xr:uid="{5F477426-A264-4AAD-8979-6394323B7B18}"/>
    <cellStyle name="Comma 4 3 2 2 2 4 3" xfId="29201" xr:uid="{B9EA2EBD-0B32-4044-8FBF-14F767BE1161}"/>
    <cellStyle name="Comma 4 3 2 2 2 5" xfId="7297" xr:uid="{A4F04D5A-51AE-40BF-8AF8-E0FF56FB6160}"/>
    <cellStyle name="Comma 4 3 2 2 2 5 2" xfId="43805" xr:uid="{12F9AF13-689E-49A0-9BB1-7888CF8C8DC4}"/>
    <cellStyle name="Comma 4 3 2 2 2 5 3" xfId="25551" xr:uid="{55DD2F45-9313-432F-A708-C3CC9A2F0F23}"/>
    <cellStyle name="Comma 4 3 2 2 2 6" xfId="40155" xr:uid="{95F86D87-8FCA-4046-8E77-AB4A56D9F432}"/>
    <cellStyle name="Comma 4 3 2 2 2 7" xfId="21901" xr:uid="{92706A42-E31B-4C06-A9A4-84133C9D0DFA}"/>
    <cellStyle name="Comma 4 3 2 2 3" xfId="2917" xr:uid="{A517325C-719F-48A4-92BE-80AD745012C6}"/>
    <cellStyle name="Comma 4 3 2 2 3 2" xfId="17517" xr:uid="{F4235A31-5BAC-468D-A623-F1971B2579F2}"/>
    <cellStyle name="Comma 4 3 2 2 3 2 2" xfId="54025" xr:uid="{962E6A77-356B-4530-A044-5DC405156713}"/>
    <cellStyle name="Comma 4 3 2 2 3 2 3" xfId="35771" xr:uid="{686F3055-6FC7-4719-BE27-B4F6AD410836}"/>
    <cellStyle name="Comma 4 3 2 2 3 3" xfId="13867" xr:uid="{179A34C7-BD89-4752-B2E7-0167548DA928}"/>
    <cellStyle name="Comma 4 3 2 2 3 3 2" xfId="50375" xr:uid="{6BB86E49-10FA-4E50-AB53-31F2244A6D94}"/>
    <cellStyle name="Comma 4 3 2 2 3 3 3" xfId="32121" xr:uid="{F2D207F5-218E-460B-AA28-043DCE47F21B}"/>
    <cellStyle name="Comma 4 3 2 2 3 4" xfId="10217" xr:uid="{4BC5E675-1486-477D-B6F7-FDB7B49A63D2}"/>
    <cellStyle name="Comma 4 3 2 2 3 4 2" xfId="46725" xr:uid="{D413FD83-DACE-402E-A4AE-9A4A879F3AAB}"/>
    <cellStyle name="Comma 4 3 2 2 3 4 3" xfId="28471" xr:uid="{52A48292-9321-4101-AE95-3274B7F07D36}"/>
    <cellStyle name="Comma 4 3 2 2 3 5" xfId="6567" xr:uid="{928B8AC8-0D06-4567-800F-AAD2AAEFD4FF}"/>
    <cellStyle name="Comma 4 3 2 2 3 5 2" xfId="43075" xr:uid="{AE15F579-D2AF-4ABD-9EF9-CD9C7A23A1B1}"/>
    <cellStyle name="Comma 4 3 2 2 3 5 3" xfId="24821" xr:uid="{52E20C5A-28C2-41C2-B44F-BB8FF7D9F287}"/>
    <cellStyle name="Comma 4 3 2 2 3 6" xfId="39425" xr:uid="{2A1ADB54-447B-4F3F-9F95-0380CBD57C8F}"/>
    <cellStyle name="Comma 4 3 2 2 3 7" xfId="21171" xr:uid="{391014EA-6988-42A5-B7E3-C4663E50972A}"/>
    <cellStyle name="Comma 4 3 2 2 4" xfId="2187" xr:uid="{4626FEBB-522D-465F-AAF9-AE2A24A5FBD1}"/>
    <cellStyle name="Comma 4 3 2 2 4 2" xfId="16787" xr:uid="{9BDB328E-B4F6-47C8-B1D9-FB1E6659C5BF}"/>
    <cellStyle name="Comma 4 3 2 2 4 2 2" xfId="53295" xr:uid="{5DACF020-2347-40D7-B58A-86F1FD64758E}"/>
    <cellStyle name="Comma 4 3 2 2 4 2 3" xfId="35041" xr:uid="{AFA0BBF5-38E9-45CD-B3A9-3C8C39F11168}"/>
    <cellStyle name="Comma 4 3 2 2 4 3" xfId="13137" xr:uid="{3F583B8C-A8CC-43B7-95EB-A77C07D43610}"/>
    <cellStyle name="Comma 4 3 2 2 4 3 2" xfId="49645" xr:uid="{096F8F52-E88C-4E7E-8E28-ED66A37F95A7}"/>
    <cellStyle name="Comma 4 3 2 2 4 3 3" xfId="31391" xr:uid="{9B857B60-FC6B-4C81-9C3F-73AC7498154B}"/>
    <cellStyle name="Comma 4 3 2 2 4 4" xfId="9487" xr:uid="{9B4259D7-3413-4BB4-A807-837B00B1BDA5}"/>
    <cellStyle name="Comma 4 3 2 2 4 4 2" xfId="45995" xr:uid="{2C8F8144-6308-4302-9D4A-5AA7C19E0DE0}"/>
    <cellStyle name="Comma 4 3 2 2 4 4 3" xfId="27741" xr:uid="{A6626182-DF63-4E9A-9FE2-45E0984A7DBD}"/>
    <cellStyle name="Comma 4 3 2 2 4 5" xfId="5837" xr:uid="{DD097613-C912-42F9-8401-5D34375926F9}"/>
    <cellStyle name="Comma 4 3 2 2 4 5 2" xfId="42345" xr:uid="{E6D1D799-34C5-47F5-88DF-C27F78F2FF15}"/>
    <cellStyle name="Comma 4 3 2 2 4 5 3" xfId="24091" xr:uid="{8FCF4315-DA4F-440E-9C44-26C4E70A60A4}"/>
    <cellStyle name="Comma 4 3 2 2 4 6" xfId="38695" xr:uid="{5D1C9C29-6A4C-43D6-8269-A0C5D237692C}"/>
    <cellStyle name="Comma 4 3 2 2 4 7" xfId="20441" xr:uid="{9ECF3D0D-8628-4857-976A-503079FCEAC8}"/>
    <cellStyle name="Comma 4 3 2 2 5" xfId="1457" xr:uid="{C903BFB3-D18B-47CE-B5E8-1ECECE5AE081}"/>
    <cellStyle name="Comma 4 3 2 2 5 2" xfId="16057" xr:uid="{E71D4190-0357-4929-9A31-1F0BE17B496C}"/>
    <cellStyle name="Comma 4 3 2 2 5 2 2" xfId="52565" xr:uid="{E09A75D6-A963-494D-8A4D-145D6A9A2F05}"/>
    <cellStyle name="Comma 4 3 2 2 5 2 3" xfId="34311" xr:uid="{4F318950-172C-4E0E-8635-50AC8D0AE108}"/>
    <cellStyle name="Comma 4 3 2 2 5 3" xfId="12407" xr:uid="{EAFB0120-8CDB-4996-AF24-458517660E4D}"/>
    <cellStyle name="Comma 4 3 2 2 5 3 2" xfId="48915" xr:uid="{9CE83A95-D24E-46D9-9491-E267B9B4B4C9}"/>
    <cellStyle name="Comma 4 3 2 2 5 3 3" xfId="30661" xr:uid="{DAE7A06D-05F2-4D46-AB3F-6ABBA378574E}"/>
    <cellStyle name="Comma 4 3 2 2 5 4" xfId="8757" xr:uid="{73273CDB-4CD8-4113-B898-E47FA0B14C1D}"/>
    <cellStyle name="Comma 4 3 2 2 5 4 2" xfId="45265" xr:uid="{FC9B758A-CDBE-4EEC-8C3F-3EC137B06AC6}"/>
    <cellStyle name="Comma 4 3 2 2 5 4 3" xfId="27011" xr:uid="{86940BB9-D5FC-416C-BD76-E1E267C05ABD}"/>
    <cellStyle name="Comma 4 3 2 2 5 5" xfId="5107" xr:uid="{9EBD5E1D-C3C6-4F78-819A-A2912E1DB7FE}"/>
    <cellStyle name="Comma 4 3 2 2 5 5 2" xfId="41615" xr:uid="{E8A2851B-1508-4AF3-B824-314137FC473C}"/>
    <cellStyle name="Comma 4 3 2 2 5 5 3" xfId="23361" xr:uid="{64A58EF2-2621-4AEC-AFEF-568A67BC1730}"/>
    <cellStyle name="Comma 4 3 2 2 5 6" xfId="37965" xr:uid="{F07BB57E-B59D-4C1C-AB32-1D557288E40D}"/>
    <cellStyle name="Comma 4 3 2 2 5 7" xfId="19711" xr:uid="{EF0E1E85-8FE0-408D-9299-D2E2052AEA1E}"/>
    <cellStyle name="Comma 4 3 2 2 6" xfId="15327" xr:uid="{47EE8C83-CD67-4E8C-86FC-5DC0C525B7AF}"/>
    <cellStyle name="Comma 4 3 2 2 6 2" xfId="51835" xr:uid="{F122ACE6-7938-42A6-9A3B-3C74FE85D708}"/>
    <cellStyle name="Comma 4 3 2 2 6 3" xfId="33581" xr:uid="{1A7C764E-85BD-429F-B74A-DCF14124D78E}"/>
    <cellStyle name="Comma 4 3 2 2 7" xfId="11677" xr:uid="{6B9B0336-71C4-4055-8D30-95D9E2FCF79F}"/>
    <cellStyle name="Comma 4 3 2 2 7 2" xfId="48185" xr:uid="{AEC03B88-481D-46C1-AD59-E77C89836E89}"/>
    <cellStyle name="Comma 4 3 2 2 7 3" xfId="29931" xr:uid="{F5E9BFF8-D8E1-4858-A23E-7711E0F15D9C}"/>
    <cellStyle name="Comma 4 3 2 2 8" xfId="8027" xr:uid="{5B91809F-9F7F-4DC7-8F09-C6DF198F04BA}"/>
    <cellStyle name="Comma 4 3 2 2 8 2" xfId="44535" xr:uid="{39DEC25F-CA4C-42A3-9082-5B300572FE89}"/>
    <cellStyle name="Comma 4 3 2 2 8 3" xfId="26281" xr:uid="{79907EC9-7BBD-4CE3-99D0-241BC0C1FF34}"/>
    <cellStyle name="Comma 4 3 2 2 9" xfId="4377" xr:uid="{37E810E5-E6F8-4712-B9BD-6066006D0635}"/>
    <cellStyle name="Comma 4 3 2 2 9 2" xfId="40885" xr:uid="{33CB82D4-D401-4A1E-88E4-E583B50D5DAD}"/>
    <cellStyle name="Comma 4 3 2 2 9 3" xfId="22631" xr:uid="{C5756B2C-6EF0-49BA-BEF3-0E444E5B86DF}"/>
    <cellStyle name="Comma 4 3 2 3" xfId="623" xr:uid="{6E9EEC7D-50A6-47D7-BA10-12B56A217D9C}"/>
    <cellStyle name="Comma 4 3 2 3 10" xfId="37131" xr:uid="{09FD73BD-1C71-4EBA-B4DF-97F837A8B45D}"/>
    <cellStyle name="Comma 4 3 2 3 11" xfId="18877" xr:uid="{83EBC18A-3A30-4BB0-B5C0-C12C0BA666A9}"/>
    <cellStyle name="Comma 4 3 2 3 2" xfId="3543" xr:uid="{1E78EEDF-552D-4E7D-A6A1-82B35BFCCEF6}"/>
    <cellStyle name="Comma 4 3 2 3 2 2" xfId="18143" xr:uid="{8BD90192-E962-43FC-886C-98CAEFC120F5}"/>
    <cellStyle name="Comma 4 3 2 3 2 2 2" xfId="54651" xr:uid="{22789255-1269-4C51-838A-C2CC6A59E128}"/>
    <cellStyle name="Comma 4 3 2 3 2 2 3" xfId="36397" xr:uid="{21B9B794-58F6-46A1-AC1C-FAD50804D7F0}"/>
    <cellStyle name="Comma 4 3 2 3 2 3" xfId="14493" xr:uid="{0973878D-A410-4327-9AC2-78ABB0AE7636}"/>
    <cellStyle name="Comma 4 3 2 3 2 3 2" xfId="51001" xr:uid="{F7AB1C7E-6FCE-4F2D-B2AB-50E6F1979AF4}"/>
    <cellStyle name="Comma 4 3 2 3 2 3 3" xfId="32747" xr:uid="{16F8A0F4-E74B-4AC6-9DDA-A05EB3E58622}"/>
    <cellStyle name="Comma 4 3 2 3 2 4" xfId="10843" xr:uid="{84AAA925-BA12-43AE-BADC-AB8F892DA912}"/>
    <cellStyle name="Comma 4 3 2 3 2 4 2" xfId="47351" xr:uid="{E9B1D613-5DF3-47C2-8D18-9BE0974514A4}"/>
    <cellStyle name="Comma 4 3 2 3 2 4 3" xfId="29097" xr:uid="{76AC70FF-6E65-4A14-9C64-07B75AC5FB2A}"/>
    <cellStyle name="Comma 4 3 2 3 2 5" xfId="7193" xr:uid="{3FD12F48-679B-485B-BA3B-9183157C369A}"/>
    <cellStyle name="Comma 4 3 2 3 2 5 2" xfId="43701" xr:uid="{64B4C700-BD75-4F53-874D-413C795381C1}"/>
    <cellStyle name="Comma 4 3 2 3 2 5 3" xfId="25447" xr:uid="{198CA36D-E148-463C-B19C-F469C906F723}"/>
    <cellStyle name="Comma 4 3 2 3 2 6" xfId="40051" xr:uid="{53126E98-33F7-433B-989D-24B267AF8C27}"/>
    <cellStyle name="Comma 4 3 2 3 2 7" xfId="21797" xr:uid="{32469E5D-95AD-4540-AFDD-131E5444FDE3}"/>
    <cellStyle name="Comma 4 3 2 3 3" xfId="2813" xr:uid="{86DF5E54-0537-47F9-8421-0BF1104C61D4}"/>
    <cellStyle name="Comma 4 3 2 3 3 2" xfId="17413" xr:uid="{1EA72C78-C98F-4F00-BB28-69986A036804}"/>
    <cellStyle name="Comma 4 3 2 3 3 2 2" xfId="53921" xr:uid="{61EEB809-E489-439D-B7FF-49EF2A9B233B}"/>
    <cellStyle name="Comma 4 3 2 3 3 2 3" xfId="35667" xr:uid="{E0BE346C-93C8-486C-AE25-93A007D0F6C7}"/>
    <cellStyle name="Comma 4 3 2 3 3 3" xfId="13763" xr:uid="{0508DAFD-27FF-421C-88E1-90991ECCA9E9}"/>
    <cellStyle name="Comma 4 3 2 3 3 3 2" xfId="50271" xr:uid="{31B8E6A0-938B-4B02-8B0A-433B27437C26}"/>
    <cellStyle name="Comma 4 3 2 3 3 3 3" xfId="32017" xr:uid="{9490509F-DF87-4EC3-89A4-F4D9494CEA8B}"/>
    <cellStyle name="Comma 4 3 2 3 3 4" xfId="10113" xr:uid="{D27CCE73-E0C0-493D-BB4A-BDD0C419FB8D}"/>
    <cellStyle name="Comma 4 3 2 3 3 4 2" xfId="46621" xr:uid="{8615566E-7AA9-4CCE-A1EC-3379BDA3CD0E}"/>
    <cellStyle name="Comma 4 3 2 3 3 4 3" xfId="28367" xr:uid="{31A67E7F-73B8-4553-87B7-DE809836F0AC}"/>
    <cellStyle name="Comma 4 3 2 3 3 5" xfId="6463" xr:uid="{80A4D3C6-B548-4926-B666-6A0288708957}"/>
    <cellStyle name="Comma 4 3 2 3 3 5 2" xfId="42971" xr:uid="{EE016647-4465-4DBD-B935-EE04AEBD4A6E}"/>
    <cellStyle name="Comma 4 3 2 3 3 5 3" xfId="24717" xr:uid="{356C6C32-DC43-4A7A-A9DF-83822DE87CE1}"/>
    <cellStyle name="Comma 4 3 2 3 3 6" xfId="39321" xr:uid="{5D57C24D-3305-4EFC-8B49-07BF29AACF8C}"/>
    <cellStyle name="Comma 4 3 2 3 3 7" xfId="21067" xr:uid="{95372F5C-C378-4384-98C8-6A3A787DE9F3}"/>
    <cellStyle name="Comma 4 3 2 3 4" xfId="2083" xr:uid="{B81798E2-3232-47B6-91A1-92BA322CCCB9}"/>
    <cellStyle name="Comma 4 3 2 3 4 2" xfId="16683" xr:uid="{407ACCE2-2B67-4346-B88B-4745B22ADC80}"/>
    <cellStyle name="Comma 4 3 2 3 4 2 2" xfId="53191" xr:uid="{52205866-49BE-4D87-A8A9-44EC6DB3C125}"/>
    <cellStyle name="Comma 4 3 2 3 4 2 3" xfId="34937" xr:uid="{E5C06F2A-5B7C-400E-9725-A156122DA90B}"/>
    <cellStyle name="Comma 4 3 2 3 4 3" xfId="13033" xr:uid="{F427AD87-3FF6-48DF-842C-301CDABECD2B}"/>
    <cellStyle name="Comma 4 3 2 3 4 3 2" xfId="49541" xr:uid="{1D464381-B066-402E-A7B8-BC769A4FBC4F}"/>
    <cellStyle name="Comma 4 3 2 3 4 3 3" xfId="31287" xr:uid="{7AEA7904-6FFC-406D-B8EB-D512D157CC82}"/>
    <cellStyle name="Comma 4 3 2 3 4 4" xfId="9383" xr:uid="{C1FA53AF-325D-4BE5-89F5-FAA9A8C4531B}"/>
    <cellStyle name="Comma 4 3 2 3 4 4 2" xfId="45891" xr:uid="{341135F4-97A5-4A89-AB5B-73B1EC9E0F5D}"/>
    <cellStyle name="Comma 4 3 2 3 4 4 3" xfId="27637" xr:uid="{6297005B-E12B-4311-8C6E-D84FD8692E3D}"/>
    <cellStyle name="Comma 4 3 2 3 4 5" xfId="5733" xr:uid="{539E6224-2C5C-448B-970A-D3696FFFCC66}"/>
    <cellStyle name="Comma 4 3 2 3 4 5 2" xfId="42241" xr:uid="{A6609534-911D-48D0-910A-1FEFF554CA18}"/>
    <cellStyle name="Comma 4 3 2 3 4 5 3" xfId="23987" xr:uid="{DF0D6666-F43E-4319-8B97-D8192A492A76}"/>
    <cellStyle name="Comma 4 3 2 3 4 6" xfId="38591" xr:uid="{8143EE5F-F47E-4B86-8C5D-A4A6253C3A10}"/>
    <cellStyle name="Comma 4 3 2 3 4 7" xfId="20337" xr:uid="{D4A6712B-D0F8-49F2-8053-70DD1FCBC51C}"/>
    <cellStyle name="Comma 4 3 2 3 5" xfId="1353" xr:uid="{F214D9BB-6490-41D9-9CAD-563FE6179850}"/>
    <cellStyle name="Comma 4 3 2 3 5 2" xfId="15953" xr:uid="{A0DDB27F-6597-4264-80C1-B6AC9FF60B8F}"/>
    <cellStyle name="Comma 4 3 2 3 5 2 2" xfId="52461" xr:uid="{9A4AE3E4-7D68-44F6-B1C6-45F42B8EE670}"/>
    <cellStyle name="Comma 4 3 2 3 5 2 3" xfId="34207" xr:uid="{C7572AE9-716A-496D-A88D-9F948EDA4995}"/>
    <cellStyle name="Comma 4 3 2 3 5 3" xfId="12303" xr:uid="{7D589A6E-D2F1-4B04-8F79-75B05758E6A7}"/>
    <cellStyle name="Comma 4 3 2 3 5 3 2" xfId="48811" xr:uid="{DB7747A4-499B-42C4-84AF-3D5698A07B8E}"/>
    <cellStyle name="Comma 4 3 2 3 5 3 3" xfId="30557" xr:uid="{1C87D029-0D39-4D0C-A053-52D2992A9F40}"/>
    <cellStyle name="Comma 4 3 2 3 5 4" xfId="8653" xr:uid="{BF446FAC-6846-433E-A3DA-D87FDA85DABC}"/>
    <cellStyle name="Comma 4 3 2 3 5 4 2" xfId="45161" xr:uid="{29711615-D8C5-4826-9080-ECA4F938B488}"/>
    <cellStyle name="Comma 4 3 2 3 5 4 3" xfId="26907" xr:uid="{993E1E72-6824-48B6-8A39-06142D8A116E}"/>
    <cellStyle name="Comma 4 3 2 3 5 5" xfId="5003" xr:uid="{CE9113BF-091D-4C89-8759-D79BA7B311E0}"/>
    <cellStyle name="Comma 4 3 2 3 5 5 2" xfId="41511" xr:uid="{1F3F2529-E164-4A5C-BB84-21612C239F0A}"/>
    <cellStyle name="Comma 4 3 2 3 5 5 3" xfId="23257" xr:uid="{6B557C79-0B3F-4533-8365-436E5B26D19B}"/>
    <cellStyle name="Comma 4 3 2 3 5 6" xfId="37861" xr:uid="{3644AF2A-86B4-45C8-B169-BB71F5381F8A}"/>
    <cellStyle name="Comma 4 3 2 3 5 7" xfId="19607" xr:uid="{6BD5640E-6B5C-49EC-A76A-951E74CBCB25}"/>
    <cellStyle name="Comma 4 3 2 3 6" xfId="15223" xr:uid="{8111E412-564D-4010-8831-8A10BD3D5982}"/>
    <cellStyle name="Comma 4 3 2 3 6 2" xfId="51731" xr:uid="{40CB0596-A92D-40CF-971D-5037EF3A8A86}"/>
    <cellStyle name="Comma 4 3 2 3 6 3" xfId="33477" xr:uid="{E8756D37-5D01-4B7E-809E-1D8093F17282}"/>
    <cellStyle name="Comma 4 3 2 3 7" xfId="11573" xr:uid="{E59C916A-9F67-4751-AFAE-DD82DFEBF798}"/>
    <cellStyle name="Comma 4 3 2 3 7 2" xfId="48081" xr:uid="{76DEC257-F8E7-47A4-8C9B-5E7CDA480FDD}"/>
    <cellStyle name="Comma 4 3 2 3 7 3" xfId="29827" xr:uid="{19B4DE22-390A-4D88-8FF3-5C32BFA82FA8}"/>
    <cellStyle name="Comma 4 3 2 3 8" xfId="7923" xr:uid="{94A93B11-0176-45A6-BE7E-96CBE4D1289E}"/>
    <cellStyle name="Comma 4 3 2 3 8 2" xfId="44431" xr:uid="{401D1F7F-1BF6-4C95-9776-0602A3973741}"/>
    <cellStyle name="Comma 4 3 2 3 8 3" xfId="26177" xr:uid="{CE63B006-0577-4264-A6F4-FC990FA0C95D}"/>
    <cellStyle name="Comma 4 3 2 3 9" xfId="4273" xr:uid="{6E7C0048-6225-4D31-A87F-1903B8081C57}"/>
    <cellStyle name="Comma 4 3 2 3 9 2" xfId="40781" xr:uid="{89199B78-D46A-4DC5-A1CA-09A59AADDBE7}"/>
    <cellStyle name="Comma 4 3 2 3 9 3" xfId="22527" xr:uid="{246407BA-EE70-441C-A83B-F8F62F594589}"/>
    <cellStyle name="Comma 4 3 2 4" xfId="519" xr:uid="{452C5CF4-6A12-4975-BDD1-8B606B33E6F1}"/>
    <cellStyle name="Comma 4 3 2 4 10" xfId="37027" xr:uid="{0633CEFB-BD31-4D15-B7A1-113467D560BE}"/>
    <cellStyle name="Comma 4 3 2 4 11" xfId="18773" xr:uid="{A902D6C3-6125-4734-A577-C7FAD91EB14D}"/>
    <cellStyle name="Comma 4 3 2 4 2" xfId="3439" xr:uid="{739EB669-D471-4C7C-B675-DF6310B10B4C}"/>
    <cellStyle name="Comma 4 3 2 4 2 2" xfId="18039" xr:uid="{5AC09FD8-0A87-4094-9FED-7D3F7651F2DE}"/>
    <cellStyle name="Comma 4 3 2 4 2 2 2" xfId="54547" xr:uid="{3DE64FB8-7EAF-4BAA-BABC-3DBB51AC723E}"/>
    <cellStyle name="Comma 4 3 2 4 2 2 3" xfId="36293" xr:uid="{964D8364-EE34-43D9-8A11-2095610C42CC}"/>
    <cellStyle name="Comma 4 3 2 4 2 3" xfId="14389" xr:uid="{9815C9D5-DAFB-49B3-9335-0EF063EAF8F3}"/>
    <cellStyle name="Comma 4 3 2 4 2 3 2" xfId="50897" xr:uid="{021E9272-AB2D-400E-A2C9-F75C27452EDE}"/>
    <cellStyle name="Comma 4 3 2 4 2 3 3" xfId="32643" xr:uid="{3FA15D75-78EC-4123-81B5-681F149C4CF7}"/>
    <cellStyle name="Comma 4 3 2 4 2 4" xfId="10739" xr:uid="{7139BC69-B5A5-4ABB-B2A4-36D27B5E1AA2}"/>
    <cellStyle name="Comma 4 3 2 4 2 4 2" xfId="47247" xr:uid="{BC4BC35E-915B-4EB5-8049-C34A67E3998A}"/>
    <cellStyle name="Comma 4 3 2 4 2 4 3" xfId="28993" xr:uid="{98714225-1FDD-4440-9CC4-3D63DDA1C2DD}"/>
    <cellStyle name="Comma 4 3 2 4 2 5" xfId="7089" xr:uid="{47513D5D-ACEC-44A4-846E-BC34787D43A1}"/>
    <cellStyle name="Comma 4 3 2 4 2 5 2" xfId="43597" xr:uid="{F7B52403-8356-4E3E-A78C-0DE1342B2861}"/>
    <cellStyle name="Comma 4 3 2 4 2 5 3" xfId="25343" xr:uid="{146CABFA-038A-41F8-8C84-F6C1C38B3AC4}"/>
    <cellStyle name="Comma 4 3 2 4 2 6" xfId="39947" xr:uid="{62B09D6D-6E25-4E33-B940-FD1B65E39756}"/>
    <cellStyle name="Comma 4 3 2 4 2 7" xfId="21693" xr:uid="{D1DE4742-12BD-462B-9365-6C2504662B80}"/>
    <cellStyle name="Comma 4 3 2 4 3" xfId="2709" xr:uid="{2B32CEFF-6226-4D01-B4F0-ADCF1B555A19}"/>
    <cellStyle name="Comma 4 3 2 4 3 2" xfId="17309" xr:uid="{C69D542B-8459-485C-8D68-7ACE134C6142}"/>
    <cellStyle name="Comma 4 3 2 4 3 2 2" xfId="53817" xr:uid="{F0F75DFD-3F29-4D1C-BD93-07914B128B7E}"/>
    <cellStyle name="Comma 4 3 2 4 3 2 3" xfId="35563" xr:uid="{B4EDE9A9-0B8C-4A7F-A478-DB34C3664B93}"/>
    <cellStyle name="Comma 4 3 2 4 3 3" xfId="13659" xr:uid="{34EFBB33-18A9-450D-8F26-EBA229E03E8C}"/>
    <cellStyle name="Comma 4 3 2 4 3 3 2" xfId="50167" xr:uid="{50D839C0-A711-4A97-973F-DD663CC7D729}"/>
    <cellStyle name="Comma 4 3 2 4 3 3 3" xfId="31913" xr:uid="{F4B3D49A-743C-43DB-876A-470668CBAFD7}"/>
    <cellStyle name="Comma 4 3 2 4 3 4" xfId="10009" xr:uid="{716BE3D0-DEFD-420A-B891-A629F95CCF30}"/>
    <cellStyle name="Comma 4 3 2 4 3 4 2" xfId="46517" xr:uid="{BB4790B2-1808-48CD-A065-67090E58B42E}"/>
    <cellStyle name="Comma 4 3 2 4 3 4 3" xfId="28263" xr:uid="{FB33C7AA-BAE7-4AB9-8849-04AB93FA03CF}"/>
    <cellStyle name="Comma 4 3 2 4 3 5" xfId="6359" xr:uid="{8CB03EF4-8CE4-4E8F-84B1-AE1210A1851D}"/>
    <cellStyle name="Comma 4 3 2 4 3 5 2" xfId="42867" xr:uid="{C9B4C8BA-9FCD-45B9-9230-5AFC6998F95C}"/>
    <cellStyle name="Comma 4 3 2 4 3 5 3" xfId="24613" xr:uid="{08F34A66-EF87-4724-8386-593B187F42B6}"/>
    <cellStyle name="Comma 4 3 2 4 3 6" xfId="39217" xr:uid="{509F066A-982A-4418-BEA1-4267F975B120}"/>
    <cellStyle name="Comma 4 3 2 4 3 7" xfId="20963" xr:uid="{5559F5E4-D18E-4115-9B98-C83AB1929276}"/>
    <cellStyle name="Comma 4 3 2 4 4" xfId="1979" xr:uid="{E6FEE218-2EDD-4191-A8E7-C183D43D8BB0}"/>
    <cellStyle name="Comma 4 3 2 4 4 2" xfId="16579" xr:uid="{4AF15742-830E-4F7B-AFA3-82AA0BC1A4F6}"/>
    <cellStyle name="Comma 4 3 2 4 4 2 2" xfId="53087" xr:uid="{87438B75-C495-43B9-9F26-5EA68EA0941A}"/>
    <cellStyle name="Comma 4 3 2 4 4 2 3" xfId="34833" xr:uid="{96E85103-1BCE-4819-BB70-8DC20CF95DC6}"/>
    <cellStyle name="Comma 4 3 2 4 4 3" xfId="12929" xr:uid="{4FC0DF2B-FC2A-4A5E-A0AD-641B9A4A2595}"/>
    <cellStyle name="Comma 4 3 2 4 4 3 2" xfId="49437" xr:uid="{F4B3E995-3ACB-42D7-A0DE-658266EA722E}"/>
    <cellStyle name="Comma 4 3 2 4 4 3 3" xfId="31183" xr:uid="{0A89139B-02D2-42D8-8AE3-25E6903F2973}"/>
    <cellStyle name="Comma 4 3 2 4 4 4" xfId="9279" xr:uid="{C8D649DB-70F3-449B-94DE-1FEF3C309300}"/>
    <cellStyle name="Comma 4 3 2 4 4 4 2" xfId="45787" xr:uid="{367A70BA-2D66-4AD1-8197-F58475EACE6E}"/>
    <cellStyle name="Comma 4 3 2 4 4 4 3" xfId="27533" xr:uid="{BF5AFFB0-CE5F-4B1A-8601-71A5AC137AE1}"/>
    <cellStyle name="Comma 4 3 2 4 4 5" xfId="5629" xr:uid="{81CD1D9D-F204-4D72-BDE9-FD9252FF8974}"/>
    <cellStyle name="Comma 4 3 2 4 4 5 2" xfId="42137" xr:uid="{2E0034ED-AD60-45B7-B070-7261DA282507}"/>
    <cellStyle name="Comma 4 3 2 4 4 5 3" xfId="23883" xr:uid="{8B7EFED8-61DC-487B-8983-C8370365BD09}"/>
    <cellStyle name="Comma 4 3 2 4 4 6" xfId="38487" xr:uid="{10CEB6E5-8ACC-499D-8C7B-BC32B6223EC1}"/>
    <cellStyle name="Comma 4 3 2 4 4 7" xfId="20233" xr:uid="{42C907CC-4EE6-440F-B7C4-4E07489FF6CF}"/>
    <cellStyle name="Comma 4 3 2 4 5" xfId="1249" xr:uid="{E5468B5D-DC94-4E3F-A641-D00DAB4CAFAE}"/>
    <cellStyle name="Comma 4 3 2 4 5 2" xfId="15849" xr:uid="{1681A9A8-4E4D-4C77-B557-C5F33809349D}"/>
    <cellStyle name="Comma 4 3 2 4 5 2 2" xfId="52357" xr:uid="{9EEC777C-1297-42C7-B38F-C45FFA0BF0AE}"/>
    <cellStyle name="Comma 4 3 2 4 5 2 3" xfId="34103" xr:uid="{EA563A51-6740-4216-AD7D-0F4D96DCDBE3}"/>
    <cellStyle name="Comma 4 3 2 4 5 3" xfId="12199" xr:uid="{986A4617-5C30-4F95-8115-A209EEA0C8F2}"/>
    <cellStyle name="Comma 4 3 2 4 5 3 2" xfId="48707" xr:uid="{0508B46A-8899-46C4-861B-643FD26D1F03}"/>
    <cellStyle name="Comma 4 3 2 4 5 3 3" xfId="30453" xr:uid="{A2967AE6-A7B9-46AC-9496-14CA4148747D}"/>
    <cellStyle name="Comma 4 3 2 4 5 4" xfId="8549" xr:uid="{2FAC9BD2-9838-471A-A66A-69C56E0E2D9C}"/>
    <cellStyle name="Comma 4 3 2 4 5 4 2" xfId="45057" xr:uid="{DBB81DFA-B3B6-44D2-8E40-99EEC4B93A15}"/>
    <cellStyle name="Comma 4 3 2 4 5 4 3" xfId="26803" xr:uid="{0A22CAAE-BC20-48B4-B352-A0C742A8B692}"/>
    <cellStyle name="Comma 4 3 2 4 5 5" xfId="4899" xr:uid="{EEDBBD88-1DCD-4BB1-B816-D23606E86882}"/>
    <cellStyle name="Comma 4 3 2 4 5 5 2" xfId="41407" xr:uid="{B06F2DCB-B15F-4882-92CE-A1868BD51595}"/>
    <cellStyle name="Comma 4 3 2 4 5 5 3" xfId="23153" xr:uid="{2C9EE99C-DCF8-4BB1-BE9E-4A326774FAD5}"/>
    <cellStyle name="Comma 4 3 2 4 5 6" xfId="37757" xr:uid="{3B723A9F-340B-47A8-B8C6-9F9801C77018}"/>
    <cellStyle name="Comma 4 3 2 4 5 7" xfId="19503" xr:uid="{E0A3411E-C1A8-4EBF-AD55-86DD648EE9AC}"/>
    <cellStyle name="Comma 4 3 2 4 6" xfId="15119" xr:uid="{96BDF51E-DA2F-4AB9-B6DB-DC2B2FC265CF}"/>
    <cellStyle name="Comma 4 3 2 4 6 2" xfId="51627" xr:uid="{29102206-5755-4952-94A3-DD8B367CAB7E}"/>
    <cellStyle name="Comma 4 3 2 4 6 3" xfId="33373" xr:uid="{9B0C6751-3EE7-49E4-A492-D2E46C023E42}"/>
    <cellStyle name="Comma 4 3 2 4 7" xfId="11469" xr:uid="{F01D5D5F-EEBB-4F9D-A6D4-A11814701B30}"/>
    <cellStyle name="Comma 4 3 2 4 7 2" xfId="47977" xr:uid="{89C09911-4772-4DE4-A51A-701E7539B6F1}"/>
    <cellStyle name="Comma 4 3 2 4 7 3" xfId="29723" xr:uid="{B4593EF4-E179-459D-81BD-B2409590B6D3}"/>
    <cellStyle name="Comma 4 3 2 4 8" xfId="7819" xr:uid="{D69AAC00-5256-4040-868D-C2054380AA8A}"/>
    <cellStyle name="Comma 4 3 2 4 8 2" xfId="44327" xr:uid="{10C30BB6-3E38-42B5-AC7B-A0E147525D45}"/>
    <cellStyle name="Comma 4 3 2 4 8 3" xfId="26073" xr:uid="{7A13FB40-5F30-4BA0-88F0-F18C793765DE}"/>
    <cellStyle name="Comma 4 3 2 4 9" xfId="4169" xr:uid="{2C557C9C-E22E-4383-B031-9BBCC06D227A}"/>
    <cellStyle name="Comma 4 3 2 4 9 2" xfId="40677" xr:uid="{6A295245-2CE5-4653-BBAA-13A3E339CAC6}"/>
    <cellStyle name="Comma 4 3 2 4 9 3" xfId="22423" xr:uid="{6D61DF3D-86D4-42F8-98D8-57BD44BEF586}"/>
    <cellStyle name="Comma 4 3 2 5" xfId="415" xr:uid="{66A6A906-5C9A-47E9-AA65-FB3F356DB683}"/>
    <cellStyle name="Comma 4 3 2 5 10" xfId="36923" xr:uid="{6BF215C2-B56A-4621-A405-323667886614}"/>
    <cellStyle name="Comma 4 3 2 5 11" xfId="18669" xr:uid="{B3F6DD81-749E-481F-961F-AACE64D3A3BE}"/>
    <cellStyle name="Comma 4 3 2 5 2" xfId="3335" xr:uid="{C9D3DDEC-526A-4A82-8A3F-1E86E2599E56}"/>
    <cellStyle name="Comma 4 3 2 5 2 2" xfId="17935" xr:uid="{16B6C5EB-9B79-4D33-A134-1AF5A1DB8394}"/>
    <cellStyle name="Comma 4 3 2 5 2 2 2" xfId="54443" xr:uid="{D55F52BB-6F74-41A8-886E-02317AFF343B}"/>
    <cellStyle name="Comma 4 3 2 5 2 2 3" xfId="36189" xr:uid="{7FA51DE6-9186-4C06-9156-3D8D346A7024}"/>
    <cellStyle name="Comma 4 3 2 5 2 3" xfId="14285" xr:uid="{D6AB7A76-FDE5-444C-8F08-EB0E1DC4EFA1}"/>
    <cellStyle name="Comma 4 3 2 5 2 3 2" xfId="50793" xr:uid="{003DB97A-B95F-40E5-B28F-F55F4D17EEA1}"/>
    <cellStyle name="Comma 4 3 2 5 2 3 3" xfId="32539" xr:uid="{7B1AED2B-0498-4C5B-A0F9-40D567873493}"/>
    <cellStyle name="Comma 4 3 2 5 2 4" xfId="10635" xr:uid="{863A1B52-C864-41AA-967F-38ECD69D16AB}"/>
    <cellStyle name="Comma 4 3 2 5 2 4 2" xfId="47143" xr:uid="{CB0ADD32-3E5B-4FD7-A669-2F6DE64F706C}"/>
    <cellStyle name="Comma 4 3 2 5 2 4 3" xfId="28889" xr:uid="{507F4680-D43C-4303-AE3C-8A3D03BA54DC}"/>
    <cellStyle name="Comma 4 3 2 5 2 5" xfId="6985" xr:uid="{AC493F87-BE8A-43D8-82B9-E8E0AA24F5BE}"/>
    <cellStyle name="Comma 4 3 2 5 2 5 2" xfId="43493" xr:uid="{BA6AFA56-BC62-4684-979A-E4B08460724E}"/>
    <cellStyle name="Comma 4 3 2 5 2 5 3" xfId="25239" xr:uid="{078A137E-5038-4B32-BC48-2984DFCEB86A}"/>
    <cellStyle name="Comma 4 3 2 5 2 6" xfId="39843" xr:uid="{F71FEA8B-A894-4C1E-9526-A07BC7DA8DD7}"/>
    <cellStyle name="Comma 4 3 2 5 2 7" xfId="21589" xr:uid="{A563640D-AF4B-4ED2-9DA2-DC4121C41FD9}"/>
    <cellStyle name="Comma 4 3 2 5 3" xfId="2605" xr:uid="{E8BC6C57-CECC-4058-9B84-ADAE31395B5A}"/>
    <cellStyle name="Comma 4 3 2 5 3 2" xfId="17205" xr:uid="{5AA6AE12-6A61-4A55-A2C7-6AF4853A4755}"/>
    <cellStyle name="Comma 4 3 2 5 3 2 2" xfId="53713" xr:uid="{794A614D-591D-43A9-971B-ECD1B924CB22}"/>
    <cellStyle name="Comma 4 3 2 5 3 2 3" xfId="35459" xr:uid="{353B3AB8-2143-4A9A-81A7-547F8CD143EA}"/>
    <cellStyle name="Comma 4 3 2 5 3 3" xfId="13555" xr:uid="{6FF5789D-E1B4-4FD4-BD83-F797BCFF3A9B}"/>
    <cellStyle name="Comma 4 3 2 5 3 3 2" xfId="50063" xr:uid="{5100C6EE-C581-4635-9724-7CB99C1D5F7F}"/>
    <cellStyle name="Comma 4 3 2 5 3 3 3" xfId="31809" xr:uid="{AABA1BAC-68EB-40DA-AE5B-87A8F2B59755}"/>
    <cellStyle name="Comma 4 3 2 5 3 4" xfId="9905" xr:uid="{5D095823-CCCE-4BFC-85C8-2EF8ADD317CE}"/>
    <cellStyle name="Comma 4 3 2 5 3 4 2" xfId="46413" xr:uid="{BF9C0311-FAB4-40EF-A1AE-5E377178BABE}"/>
    <cellStyle name="Comma 4 3 2 5 3 4 3" xfId="28159" xr:uid="{312FA8E5-28F8-439E-8E53-5307C7282F4A}"/>
    <cellStyle name="Comma 4 3 2 5 3 5" xfId="6255" xr:uid="{56992F30-25BA-495A-8F70-B7D68CD3B7FA}"/>
    <cellStyle name="Comma 4 3 2 5 3 5 2" xfId="42763" xr:uid="{377207AF-2DFF-4859-8BAA-BF40EBE06E07}"/>
    <cellStyle name="Comma 4 3 2 5 3 5 3" xfId="24509" xr:uid="{8EFB5B7A-A82A-4383-B444-555A7D887720}"/>
    <cellStyle name="Comma 4 3 2 5 3 6" xfId="39113" xr:uid="{5C8A2FDA-C300-490C-822E-632E3DAD7FE3}"/>
    <cellStyle name="Comma 4 3 2 5 3 7" xfId="20859" xr:uid="{0EA5ECCD-83DC-4455-9753-574C4600271F}"/>
    <cellStyle name="Comma 4 3 2 5 4" xfId="1875" xr:uid="{00AFC65F-CF03-4396-81C2-C715073F99A1}"/>
    <cellStyle name="Comma 4 3 2 5 4 2" xfId="16475" xr:uid="{32B54DFD-8806-45B1-9F89-921BC3BC3CE2}"/>
    <cellStyle name="Comma 4 3 2 5 4 2 2" xfId="52983" xr:uid="{66C1724D-D06F-4DFD-9707-866F83FE1E20}"/>
    <cellStyle name="Comma 4 3 2 5 4 2 3" xfId="34729" xr:uid="{5AAED863-2DD5-4652-BBE8-360BAF1BA6F0}"/>
    <cellStyle name="Comma 4 3 2 5 4 3" xfId="12825" xr:uid="{D0184140-417D-4771-8F1C-EB2FB2BF1272}"/>
    <cellStyle name="Comma 4 3 2 5 4 3 2" xfId="49333" xr:uid="{FF99C441-AD9E-45D4-B2F8-BEA679C0B9A0}"/>
    <cellStyle name="Comma 4 3 2 5 4 3 3" xfId="31079" xr:uid="{50A18F90-5425-4AF1-A62F-4D5361F770CB}"/>
    <cellStyle name="Comma 4 3 2 5 4 4" xfId="9175" xr:uid="{07CE7B8B-3DA6-4AD3-B713-9397AD4A5187}"/>
    <cellStyle name="Comma 4 3 2 5 4 4 2" xfId="45683" xr:uid="{B28C1BE4-24FD-4E28-8E8A-17740ABABD88}"/>
    <cellStyle name="Comma 4 3 2 5 4 4 3" xfId="27429" xr:uid="{CE73B353-6995-4269-99BF-A15DD34C790E}"/>
    <cellStyle name="Comma 4 3 2 5 4 5" xfId="5525" xr:uid="{EA6AC2C2-E0FF-4BD5-B851-2035304AF286}"/>
    <cellStyle name="Comma 4 3 2 5 4 5 2" xfId="42033" xr:uid="{3281F33A-94F9-4430-89F2-DF8837DB0944}"/>
    <cellStyle name="Comma 4 3 2 5 4 5 3" xfId="23779" xr:uid="{4B6E2DE0-80FA-4B21-A1AD-D7EECDE44201}"/>
    <cellStyle name="Comma 4 3 2 5 4 6" xfId="38383" xr:uid="{9379C203-8181-4E3E-8013-00EA666B586E}"/>
    <cellStyle name="Comma 4 3 2 5 4 7" xfId="20129" xr:uid="{C9FDC2CA-7EEB-4A28-8823-7B5FA84ED556}"/>
    <cellStyle name="Comma 4 3 2 5 5" xfId="1145" xr:uid="{49BB2B6D-7F14-4B0A-B1A5-1F3208079E90}"/>
    <cellStyle name="Comma 4 3 2 5 5 2" xfId="15745" xr:uid="{BC81C5A4-5FDB-4961-B82C-A39309499472}"/>
    <cellStyle name="Comma 4 3 2 5 5 2 2" xfId="52253" xr:uid="{1F192DEE-471A-4132-9D12-AA35D768296C}"/>
    <cellStyle name="Comma 4 3 2 5 5 2 3" xfId="33999" xr:uid="{B6D68E49-ED85-444C-A328-AB0975A7796C}"/>
    <cellStyle name="Comma 4 3 2 5 5 3" xfId="12095" xr:uid="{0E86E1C5-5B31-4196-8E8E-9C67743BDC97}"/>
    <cellStyle name="Comma 4 3 2 5 5 3 2" xfId="48603" xr:uid="{FFD9A375-FD81-408F-B185-7CF177ACF725}"/>
    <cellStyle name="Comma 4 3 2 5 5 3 3" xfId="30349" xr:uid="{3C4FB641-9CCA-4FC0-B9A3-77BA450A8CFF}"/>
    <cellStyle name="Comma 4 3 2 5 5 4" xfId="8445" xr:uid="{D0CD7ACC-03AE-43C8-9CED-29802162A699}"/>
    <cellStyle name="Comma 4 3 2 5 5 4 2" xfId="44953" xr:uid="{AD4297C7-334E-44DB-851C-84A989FF9991}"/>
    <cellStyle name="Comma 4 3 2 5 5 4 3" xfId="26699" xr:uid="{0AEEA99E-3E24-49DC-8B92-BAAD9F225F7B}"/>
    <cellStyle name="Comma 4 3 2 5 5 5" xfId="4795" xr:uid="{E37776A5-E103-40CD-A259-FD2659ED5CF0}"/>
    <cellStyle name="Comma 4 3 2 5 5 5 2" xfId="41303" xr:uid="{E6D63B59-3B49-45C9-BA9A-F0F3C1CA5DCF}"/>
    <cellStyle name="Comma 4 3 2 5 5 5 3" xfId="23049" xr:uid="{BBBB312D-F097-4811-B7AD-C7ECBCC92DC5}"/>
    <cellStyle name="Comma 4 3 2 5 5 6" xfId="37653" xr:uid="{AA60490E-8521-4C9B-A572-D3F46CEB505E}"/>
    <cellStyle name="Comma 4 3 2 5 5 7" xfId="19399" xr:uid="{031CD769-E2E2-4F3A-ABE8-7C951A93EEAB}"/>
    <cellStyle name="Comma 4 3 2 5 6" xfId="15015" xr:uid="{0BE1F17B-4EA0-43A1-897A-563B637CB27F}"/>
    <cellStyle name="Comma 4 3 2 5 6 2" xfId="51523" xr:uid="{454760E1-29E4-495C-AB47-EDDED2BF9C94}"/>
    <cellStyle name="Comma 4 3 2 5 6 3" xfId="33269" xr:uid="{E6CEFF86-F0A2-492F-AE65-DD90B575AE89}"/>
    <cellStyle name="Comma 4 3 2 5 7" xfId="11365" xr:uid="{1865EC45-8F25-4385-A5A3-55BA26F3C215}"/>
    <cellStyle name="Comma 4 3 2 5 7 2" xfId="47873" xr:uid="{29D815D7-91A6-4CF1-A797-54263B2CBA30}"/>
    <cellStyle name="Comma 4 3 2 5 7 3" xfId="29619" xr:uid="{43E2B0F1-AAFD-45FF-BABA-B46E81F1E78E}"/>
    <cellStyle name="Comma 4 3 2 5 8" xfId="7715" xr:uid="{F2E4B8A0-2D3E-4A2A-B7D6-3FCEC405D12E}"/>
    <cellStyle name="Comma 4 3 2 5 8 2" xfId="44223" xr:uid="{44D18FA5-48AE-4A19-B10B-DEE168CC639A}"/>
    <cellStyle name="Comma 4 3 2 5 8 3" xfId="25969" xr:uid="{9A686B51-94BC-4BE4-9B5C-B890EBA90B8F}"/>
    <cellStyle name="Comma 4 3 2 5 9" xfId="4065" xr:uid="{6BECCB2C-FB66-4311-AA49-F64C0DEEAEE2}"/>
    <cellStyle name="Comma 4 3 2 5 9 2" xfId="40573" xr:uid="{0FB62259-737C-40C0-925F-58DAF0C66AA3}"/>
    <cellStyle name="Comma 4 3 2 5 9 3" xfId="22319" xr:uid="{9D3958ED-4FE0-4342-8097-15A0B04004B9}"/>
    <cellStyle name="Comma 4 3 2 6" xfId="311" xr:uid="{5EAAB501-6CF2-4CF2-B11B-70B48C491ACD}"/>
    <cellStyle name="Comma 4 3 2 6 10" xfId="36819" xr:uid="{047A625E-8B39-4DDE-A9F6-395027F3DE2E}"/>
    <cellStyle name="Comma 4 3 2 6 11" xfId="18565" xr:uid="{2E602773-3AB0-4402-9025-DA09CDFD3E84}"/>
    <cellStyle name="Comma 4 3 2 6 2" xfId="3231" xr:uid="{3CDFF499-8927-4534-8624-E50F7A6BB81C}"/>
    <cellStyle name="Comma 4 3 2 6 2 2" xfId="17831" xr:uid="{667B064D-8AB4-497F-A558-22DE0A1DE7AB}"/>
    <cellStyle name="Comma 4 3 2 6 2 2 2" xfId="54339" xr:uid="{B1A9278C-61FB-4D66-B5DF-DE892C56B114}"/>
    <cellStyle name="Comma 4 3 2 6 2 2 3" xfId="36085" xr:uid="{9F958676-C362-4BFB-9644-43CE6AA83A38}"/>
    <cellStyle name="Comma 4 3 2 6 2 3" xfId="14181" xr:uid="{E02AF112-2C87-43A9-9995-DE6C1E247998}"/>
    <cellStyle name="Comma 4 3 2 6 2 3 2" xfId="50689" xr:uid="{0990DBD6-766E-48D8-91F3-80A4A76AA626}"/>
    <cellStyle name="Comma 4 3 2 6 2 3 3" xfId="32435" xr:uid="{F0A9991F-7AAB-4EF6-A834-9B3DFABAD90F}"/>
    <cellStyle name="Comma 4 3 2 6 2 4" xfId="10531" xr:uid="{5AAF91F6-D1F8-4BD7-A98D-A973B2EB83F9}"/>
    <cellStyle name="Comma 4 3 2 6 2 4 2" xfId="47039" xr:uid="{940C3CD1-683C-427D-9356-726D9D35E843}"/>
    <cellStyle name="Comma 4 3 2 6 2 4 3" xfId="28785" xr:uid="{561AB8A2-914D-4601-883C-78FAA6D10C9D}"/>
    <cellStyle name="Comma 4 3 2 6 2 5" xfId="6881" xr:uid="{7B8649EC-BBC3-4DC7-AE6B-2178332EF08D}"/>
    <cellStyle name="Comma 4 3 2 6 2 5 2" xfId="43389" xr:uid="{B10217A2-B114-4EDA-B9B2-15233057592E}"/>
    <cellStyle name="Comma 4 3 2 6 2 5 3" xfId="25135" xr:uid="{C2031601-7C6D-44FB-8150-05C90E71C497}"/>
    <cellStyle name="Comma 4 3 2 6 2 6" xfId="39739" xr:uid="{A3BC70DF-FA29-41F4-964E-5A4EC6EF8450}"/>
    <cellStyle name="Comma 4 3 2 6 2 7" xfId="21485" xr:uid="{C4DE1C7A-A3E9-4217-A9B4-F4DE23A8AD98}"/>
    <cellStyle name="Comma 4 3 2 6 3" xfId="2501" xr:uid="{4ACDEF01-ADC8-4D3C-9D0B-ADD81AAC4DFC}"/>
    <cellStyle name="Comma 4 3 2 6 3 2" xfId="17101" xr:uid="{EAD30564-CC5D-4054-8327-A89D2F1BAA7A}"/>
    <cellStyle name="Comma 4 3 2 6 3 2 2" xfId="53609" xr:uid="{E203C02D-39F9-4F0E-ADEE-66F391734A9E}"/>
    <cellStyle name="Comma 4 3 2 6 3 2 3" xfId="35355" xr:uid="{6A6CC46D-9475-4CCB-B2F1-FD6591E25807}"/>
    <cellStyle name="Comma 4 3 2 6 3 3" xfId="13451" xr:uid="{7B407D8E-FFB5-4DF4-8991-7F917395FCA4}"/>
    <cellStyle name="Comma 4 3 2 6 3 3 2" xfId="49959" xr:uid="{77CB38E8-AB55-4855-AB29-3CF51C72CFCB}"/>
    <cellStyle name="Comma 4 3 2 6 3 3 3" xfId="31705" xr:uid="{B0B0009C-DD7C-4839-9338-37AF20DB3CDE}"/>
    <cellStyle name="Comma 4 3 2 6 3 4" xfId="9801" xr:uid="{C523647E-3778-45F3-8B6C-AA36F1E95F03}"/>
    <cellStyle name="Comma 4 3 2 6 3 4 2" xfId="46309" xr:uid="{E1B0D0C2-F800-46C8-9D84-31C9D7F4B3D0}"/>
    <cellStyle name="Comma 4 3 2 6 3 4 3" xfId="28055" xr:uid="{6F033D31-D82C-49CD-AFBD-9F44CD1DCBEA}"/>
    <cellStyle name="Comma 4 3 2 6 3 5" xfId="6151" xr:uid="{46F9F51C-D7CD-445D-82CF-A98015333263}"/>
    <cellStyle name="Comma 4 3 2 6 3 5 2" xfId="42659" xr:uid="{3F965B25-F6B3-4B9B-90D3-C7B691DCB40B}"/>
    <cellStyle name="Comma 4 3 2 6 3 5 3" xfId="24405" xr:uid="{6AC18326-E76D-4572-A811-8CFECB1241B7}"/>
    <cellStyle name="Comma 4 3 2 6 3 6" xfId="39009" xr:uid="{36A03187-170F-48AD-93CB-D9A58221E7DB}"/>
    <cellStyle name="Comma 4 3 2 6 3 7" xfId="20755" xr:uid="{0A6BA663-F5E0-4DA1-A686-27A083C6849C}"/>
    <cellStyle name="Comma 4 3 2 6 4" xfId="1771" xr:uid="{D144E922-4044-469E-B27E-CE6DAFEAD87F}"/>
    <cellStyle name="Comma 4 3 2 6 4 2" xfId="16371" xr:uid="{243A8CAD-D1BD-464E-929F-8597A089D98E}"/>
    <cellStyle name="Comma 4 3 2 6 4 2 2" xfId="52879" xr:uid="{75447AF4-196E-4BCE-AF47-B3E601FA6FC6}"/>
    <cellStyle name="Comma 4 3 2 6 4 2 3" xfId="34625" xr:uid="{B6A6831C-9539-4E26-9108-413C9B2BC372}"/>
    <cellStyle name="Comma 4 3 2 6 4 3" xfId="12721" xr:uid="{736AFC60-9550-401D-9CA4-8598F6015238}"/>
    <cellStyle name="Comma 4 3 2 6 4 3 2" xfId="49229" xr:uid="{596E1453-D5E6-4057-BECA-1203839BE191}"/>
    <cellStyle name="Comma 4 3 2 6 4 3 3" xfId="30975" xr:uid="{7765B8AB-232C-4624-BE50-76442203915B}"/>
    <cellStyle name="Comma 4 3 2 6 4 4" xfId="9071" xr:uid="{54CF81B2-F078-4DDC-B1D6-134AE5A5F40A}"/>
    <cellStyle name="Comma 4 3 2 6 4 4 2" xfId="45579" xr:uid="{01A50F9B-9199-4F5E-9515-D3976B732B0B}"/>
    <cellStyle name="Comma 4 3 2 6 4 4 3" xfId="27325" xr:uid="{39881AA9-4B02-4384-A2FA-FD3E175F42E0}"/>
    <cellStyle name="Comma 4 3 2 6 4 5" xfId="5421" xr:uid="{D12D68C9-8038-43BE-96A3-717251631CF0}"/>
    <cellStyle name="Comma 4 3 2 6 4 5 2" xfId="41929" xr:uid="{DEF5E0D2-5C71-4696-881A-3DB3E44B05D9}"/>
    <cellStyle name="Comma 4 3 2 6 4 5 3" xfId="23675" xr:uid="{2B910739-51C8-48EB-9934-EF3E27E1BE66}"/>
    <cellStyle name="Comma 4 3 2 6 4 6" xfId="38279" xr:uid="{E4A46B11-C6FB-4ADF-9D7F-A5051064FBCE}"/>
    <cellStyle name="Comma 4 3 2 6 4 7" xfId="20025" xr:uid="{7A22A502-2919-49C7-B033-66741C3A53C5}"/>
    <cellStyle name="Comma 4 3 2 6 5" xfId="1041" xr:uid="{E854109D-A594-4A9B-84C2-DE0647CFB27F}"/>
    <cellStyle name="Comma 4 3 2 6 5 2" xfId="15641" xr:uid="{4DB66348-796C-4BFA-A6C0-0DBAAFCA7733}"/>
    <cellStyle name="Comma 4 3 2 6 5 2 2" xfId="52149" xr:uid="{A3DA1EE5-B77A-4333-84D8-D65B03470400}"/>
    <cellStyle name="Comma 4 3 2 6 5 2 3" xfId="33895" xr:uid="{DFBA6B85-2D46-4948-AFC8-34EF9FC37054}"/>
    <cellStyle name="Comma 4 3 2 6 5 3" xfId="11991" xr:uid="{D8483378-C451-41B9-99CF-081807E955D9}"/>
    <cellStyle name="Comma 4 3 2 6 5 3 2" xfId="48499" xr:uid="{E9B63033-90B2-4B73-8942-43A1AA0CA858}"/>
    <cellStyle name="Comma 4 3 2 6 5 3 3" xfId="30245" xr:uid="{29B92E26-6643-47FF-94AB-250FA0AE8F21}"/>
    <cellStyle name="Comma 4 3 2 6 5 4" xfId="8341" xr:uid="{DD6C0900-F35E-4FA3-8D9E-465B8772D6AB}"/>
    <cellStyle name="Comma 4 3 2 6 5 4 2" xfId="44849" xr:uid="{9E399757-68E8-488B-8815-2F9C77BDC5EE}"/>
    <cellStyle name="Comma 4 3 2 6 5 4 3" xfId="26595" xr:uid="{53382A56-B9AA-4CE6-88DC-6143D7E1D0D9}"/>
    <cellStyle name="Comma 4 3 2 6 5 5" xfId="4691" xr:uid="{9C31205C-D71E-450D-8AF7-358E80A69816}"/>
    <cellStyle name="Comma 4 3 2 6 5 5 2" xfId="41199" xr:uid="{34314078-F97F-4124-A8E3-120E86FE6642}"/>
    <cellStyle name="Comma 4 3 2 6 5 5 3" xfId="22945" xr:uid="{9739629E-FBB9-4B17-BB43-7FFD026CD7A4}"/>
    <cellStyle name="Comma 4 3 2 6 5 6" xfId="37549" xr:uid="{F56D885B-55AA-4E95-A8C7-D9D67D8E372B}"/>
    <cellStyle name="Comma 4 3 2 6 5 7" xfId="19295" xr:uid="{352324D1-1A10-4E3A-BBAE-C1C2486D8255}"/>
    <cellStyle name="Comma 4 3 2 6 6" xfId="14911" xr:uid="{DD42F16C-3207-4CC4-A4BC-183C1C4F3888}"/>
    <cellStyle name="Comma 4 3 2 6 6 2" xfId="51419" xr:uid="{0EAE8D06-4418-439F-8B93-06FA6A2A57E6}"/>
    <cellStyle name="Comma 4 3 2 6 6 3" xfId="33165" xr:uid="{3DD858B8-2B90-464D-B743-97F8EC004C07}"/>
    <cellStyle name="Comma 4 3 2 6 7" xfId="11261" xr:uid="{5C7B4B51-0B18-4BB6-919A-4BE69A3A50C1}"/>
    <cellStyle name="Comma 4 3 2 6 7 2" xfId="47769" xr:uid="{E400865D-89B8-4329-8CCF-55502FE2A904}"/>
    <cellStyle name="Comma 4 3 2 6 7 3" xfId="29515" xr:uid="{78ED3339-A9B7-4186-A77B-5E6751611E84}"/>
    <cellStyle name="Comma 4 3 2 6 8" xfId="7611" xr:uid="{38F36C88-3E06-455B-BEBC-314BCA926585}"/>
    <cellStyle name="Comma 4 3 2 6 8 2" xfId="44119" xr:uid="{5725AFCB-15A8-42FD-B967-665CD0BE5A06}"/>
    <cellStyle name="Comma 4 3 2 6 8 3" xfId="25865" xr:uid="{518EEAF1-3E72-4303-A512-023C88AE3522}"/>
    <cellStyle name="Comma 4 3 2 6 9" xfId="3961" xr:uid="{CCCB2D43-A33A-4261-90B0-527E9CF73650}"/>
    <cellStyle name="Comma 4 3 2 6 9 2" xfId="40469" xr:uid="{BA2CF482-70A1-4FCC-A232-43F931BB5D3F}"/>
    <cellStyle name="Comma 4 3 2 6 9 3" xfId="22215" xr:uid="{38D594D3-27B2-4C7D-BC58-7292C331CD7F}"/>
    <cellStyle name="Comma 4 3 2 7" xfId="207" xr:uid="{BCCE72B8-5815-4FDF-AED6-2DBC7D4BC1CA}"/>
    <cellStyle name="Comma 4 3 2 7 10" xfId="36715" xr:uid="{688B9F0D-B43C-448B-9A45-889A80A34762}"/>
    <cellStyle name="Comma 4 3 2 7 11" xfId="18461" xr:uid="{742452BE-2884-4CE5-A66B-9A6E982B3B91}"/>
    <cellStyle name="Comma 4 3 2 7 2" xfId="3127" xr:uid="{5648FBB7-8AF8-4A79-84C1-0AF4189DBE3C}"/>
    <cellStyle name="Comma 4 3 2 7 2 2" xfId="17727" xr:uid="{C09A68E8-26CB-42EC-B584-3C5833780531}"/>
    <cellStyle name="Comma 4 3 2 7 2 2 2" xfId="54235" xr:uid="{5F9BAF0C-E34D-4A3A-80AA-562B1D6878BD}"/>
    <cellStyle name="Comma 4 3 2 7 2 2 3" xfId="35981" xr:uid="{1280AEEC-FE52-4E21-A060-6A5B827EC800}"/>
    <cellStyle name="Comma 4 3 2 7 2 3" xfId="14077" xr:uid="{E4E6AFC1-1C97-4DCE-9B23-2C898AD92BB3}"/>
    <cellStyle name="Comma 4 3 2 7 2 3 2" xfId="50585" xr:uid="{A9065835-E53C-4661-98A2-FD6E7D784A2B}"/>
    <cellStyle name="Comma 4 3 2 7 2 3 3" xfId="32331" xr:uid="{CD7C8975-DEC2-4DAB-84C8-D827F682C641}"/>
    <cellStyle name="Comma 4 3 2 7 2 4" xfId="10427" xr:uid="{EB69ECF2-C570-48E6-99E3-1478DFE62B58}"/>
    <cellStyle name="Comma 4 3 2 7 2 4 2" xfId="46935" xr:uid="{4B69EA83-9AFD-4863-84E9-4D51E1182EA7}"/>
    <cellStyle name="Comma 4 3 2 7 2 4 3" xfId="28681" xr:uid="{4827B010-7592-4C65-84FB-0D072D0B2992}"/>
    <cellStyle name="Comma 4 3 2 7 2 5" xfId="6777" xr:uid="{4C0E1EF5-6018-4C7D-93F1-29D4DEBA2CC7}"/>
    <cellStyle name="Comma 4 3 2 7 2 5 2" xfId="43285" xr:uid="{D6C9EAC6-C5B8-4EAB-BBFE-713F01C97281}"/>
    <cellStyle name="Comma 4 3 2 7 2 5 3" xfId="25031" xr:uid="{521BE7C0-2F77-44FC-9061-4F16D478931B}"/>
    <cellStyle name="Comma 4 3 2 7 2 6" xfId="39635" xr:uid="{003DC0A6-16A1-4735-8D3B-D3A6CF7B27D7}"/>
    <cellStyle name="Comma 4 3 2 7 2 7" xfId="21381" xr:uid="{5529A67B-E215-4603-A55C-429ED579D5EE}"/>
    <cellStyle name="Comma 4 3 2 7 3" xfId="2397" xr:uid="{61329B65-DDCD-4CFD-B5BD-5AE8C1BF008E}"/>
    <cellStyle name="Comma 4 3 2 7 3 2" xfId="16997" xr:uid="{31344969-ABA1-41EE-98CC-7047166412A7}"/>
    <cellStyle name="Comma 4 3 2 7 3 2 2" xfId="53505" xr:uid="{FFA44066-4891-4B44-8C87-542F7B7F9D98}"/>
    <cellStyle name="Comma 4 3 2 7 3 2 3" xfId="35251" xr:uid="{DEF31B64-112F-451E-B2C7-A9B2D9309C8E}"/>
    <cellStyle name="Comma 4 3 2 7 3 3" xfId="13347" xr:uid="{22D1ED93-7A42-4DF8-8493-6DC1DD713776}"/>
    <cellStyle name="Comma 4 3 2 7 3 3 2" xfId="49855" xr:uid="{3AE8B837-1E3B-4D85-9E36-6BCB41118EBD}"/>
    <cellStyle name="Comma 4 3 2 7 3 3 3" xfId="31601" xr:uid="{C617F6FB-4D3E-429A-9F9F-11B801F643FB}"/>
    <cellStyle name="Comma 4 3 2 7 3 4" xfId="9697" xr:uid="{790880A0-F4D0-4EC8-83BB-1C1D99DCD1D9}"/>
    <cellStyle name="Comma 4 3 2 7 3 4 2" xfId="46205" xr:uid="{85C4DE3C-15A9-49E6-BF0B-2C26AF5776CA}"/>
    <cellStyle name="Comma 4 3 2 7 3 4 3" xfId="27951" xr:uid="{30EE6149-3772-4C2A-A52F-64101FE051ED}"/>
    <cellStyle name="Comma 4 3 2 7 3 5" xfId="6047" xr:uid="{84A87EC0-E904-45B7-99B4-4FCFD5125106}"/>
    <cellStyle name="Comma 4 3 2 7 3 5 2" xfId="42555" xr:uid="{E5B54956-B53E-4AD8-9A68-4080727CF501}"/>
    <cellStyle name="Comma 4 3 2 7 3 5 3" xfId="24301" xr:uid="{FB4BA200-74CB-487E-94A1-8AFB5308C938}"/>
    <cellStyle name="Comma 4 3 2 7 3 6" xfId="38905" xr:uid="{23754729-5723-4711-B73A-C661D0BED46E}"/>
    <cellStyle name="Comma 4 3 2 7 3 7" xfId="20651" xr:uid="{AF0372A2-3CE3-453F-9C1F-4D8C2471F780}"/>
    <cellStyle name="Comma 4 3 2 7 4" xfId="1667" xr:uid="{572EB444-D61E-4913-AF01-8AE851EB002B}"/>
    <cellStyle name="Comma 4 3 2 7 4 2" xfId="16267" xr:uid="{F11D2E52-FB86-416D-AEE7-C183F29DE9D3}"/>
    <cellStyle name="Comma 4 3 2 7 4 2 2" xfId="52775" xr:uid="{E117EAFF-635A-4787-A392-6AD85501E5E3}"/>
    <cellStyle name="Comma 4 3 2 7 4 2 3" xfId="34521" xr:uid="{4BC60C85-FB4E-4A9D-80CE-F2D6BE53B05E}"/>
    <cellStyle name="Comma 4 3 2 7 4 3" xfId="12617" xr:uid="{966ADAB5-F5E9-434E-836B-41715E0E13F6}"/>
    <cellStyle name="Comma 4 3 2 7 4 3 2" xfId="49125" xr:uid="{29489213-B77F-40BD-83AE-1A11934C26C4}"/>
    <cellStyle name="Comma 4 3 2 7 4 3 3" xfId="30871" xr:uid="{041918F5-80B9-4F3B-9941-BFEED0FF7C56}"/>
    <cellStyle name="Comma 4 3 2 7 4 4" xfId="8967" xr:uid="{826E5D77-D8FA-4AC9-AF91-13DE937275E1}"/>
    <cellStyle name="Comma 4 3 2 7 4 4 2" xfId="45475" xr:uid="{66D4E354-7FE7-421A-9521-D3DF270C2DA6}"/>
    <cellStyle name="Comma 4 3 2 7 4 4 3" xfId="27221" xr:uid="{365F1985-F685-4AF6-8916-4A6DBED44618}"/>
    <cellStyle name="Comma 4 3 2 7 4 5" xfId="5317" xr:uid="{A1AB6C0E-86A6-4B1B-B530-5968A3AD4E4B}"/>
    <cellStyle name="Comma 4 3 2 7 4 5 2" xfId="41825" xr:uid="{4D7D2C7C-E1CE-4876-B927-C1A0A908C4AE}"/>
    <cellStyle name="Comma 4 3 2 7 4 5 3" xfId="23571" xr:uid="{275BF705-CEB9-45E7-9536-87CA7769743F}"/>
    <cellStyle name="Comma 4 3 2 7 4 6" xfId="38175" xr:uid="{7A4639CE-0813-41B0-B3F5-3ACEE95B5A0C}"/>
    <cellStyle name="Comma 4 3 2 7 4 7" xfId="19921" xr:uid="{0B2F63CD-D1AD-4D81-B992-8EF2AFA8608F}"/>
    <cellStyle name="Comma 4 3 2 7 5" xfId="937" xr:uid="{55B08A43-7A1F-473C-BDD0-038799F9C1C1}"/>
    <cellStyle name="Comma 4 3 2 7 5 2" xfId="15537" xr:uid="{331BE3E9-2AE9-4127-9316-A8E8C8C5FCE4}"/>
    <cellStyle name="Comma 4 3 2 7 5 2 2" xfId="52045" xr:uid="{4A2DF5AF-8A4B-440F-B36E-2037878B2A84}"/>
    <cellStyle name="Comma 4 3 2 7 5 2 3" xfId="33791" xr:uid="{64CB3E84-5BD5-43FB-8ED4-9C236F5D748E}"/>
    <cellStyle name="Comma 4 3 2 7 5 3" xfId="11887" xr:uid="{4816FD35-988D-4DE0-A49E-2AE7EB7AF6D1}"/>
    <cellStyle name="Comma 4 3 2 7 5 3 2" xfId="48395" xr:uid="{AF6CB6B5-F22F-4B14-A045-AE16C2C51A44}"/>
    <cellStyle name="Comma 4 3 2 7 5 3 3" xfId="30141" xr:uid="{6D4C5853-CD0E-4687-BF6A-B7E8A2550AF6}"/>
    <cellStyle name="Comma 4 3 2 7 5 4" xfId="8237" xr:uid="{DEFCED96-5647-494D-9AF9-C21DDCE9D25E}"/>
    <cellStyle name="Comma 4 3 2 7 5 4 2" xfId="44745" xr:uid="{1B78C34E-9F70-4B96-862C-7273AC0A8288}"/>
    <cellStyle name="Comma 4 3 2 7 5 4 3" xfId="26491" xr:uid="{38E66243-AE01-48B6-8DF2-07CF63D70DC7}"/>
    <cellStyle name="Comma 4 3 2 7 5 5" xfId="4587" xr:uid="{BEC54D9E-7CF6-4C24-BAFB-ECF4A6DF94A5}"/>
    <cellStyle name="Comma 4 3 2 7 5 5 2" xfId="41095" xr:uid="{6E86E368-35A9-4073-B4FE-A7F04325F991}"/>
    <cellStyle name="Comma 4 3 2 7 5 5 3" xfId="22841" xr:uid="{039767A9-EDD3-441F-B593-FD283698DA58}"/>
    <cellStyle name="Comma 4 3 2 7 5 6" xfId="37445" xr:uid="{E90EBAED-872B-462E-8641-1A7632191FE1}"/>
    <cellStyle name="Comma 4 3 2 7 5 7" xfId="19191" xr:uid="{F8D63C4F-91F3-42E9-B375-63325207071B}"/>
    <cellStyle name="Comma 4 3 2 7 6" xfId="14807" xr:uid="{57D7214C-BA97-4DA3-8C4A-03CE7EC73455}"/>
    <cellStyle name="Comma 4 3 2 7 6 2" xfId="51315" xr:uid="{041083EF-C8D2-4AF9-984B-E260C6F2DF12}"/>
    <cellStyle name="Comma 4 3 2 7 6 3" xfId="33061" xr:uid="{A19C089C-FD11-4266-98B0-6071760ACA74}"/>
    <cellStyle name="Comma 4 3 2 7 7" xfId="11157" xr:uid="{87E5B836-05C4-421D-9A98-6E04B321727C}"/>
    <cellStyle name="Comma 4 3 2 7 7 2" xfId="47665" xr:uid="{57EE2570-BB22-416C-8F2A-F781BFBC98EF}"/>
    <cellStyle name="Comma 4 3 2 7 7 3" xfId="29411" xr:uid="{60E47AA4-EF95-4C8F-B214-1AAD60D9E2C9}"/>
    <cellStyle name="Comma 4 3 2 7 8" xfId="7507" xr:uid="{69334EAA-B7ED-4C39-9E38-591A4730A5EE}"/>
    <cellStyle name="Comma 4 3 2 7 8 2" xfId="44015" xr:uid="{20F0E8B0-1ECB-4D1A-AB82-0279BA611071}"/>
    <cellStyle name="Comma 4 3 2 7 8 3" xfId="25761" xr:uid="{724293B0-CA17-446F-86D1-6B4E92982814}"/>
    <cellStyle name="Comma 4 3 2 7 9" xfId="3857" xr:uid="{0A3CB8E6-0EC3-466E-934D-07994A870394}"/>
    <cellStyle name="Comma 4 3 2 7 9 2" xfId="40365" xr:uid="{3721789D-DCCE-482D-ADB9-8721908A0FDB}"/>
    <cellStyle name="Comma 4 3 2 7 9 3" xfId="22111" xr:uid="{619D3ED7-EC10-48A2-AA82-CAF285E1EC3C}"/>
    <cellStyle name="Comma 4 3 2 8" xfId="3023" xr:uid="{1DC5A8EC-6D80-4103-BC37-8DBB7CEEDDFB}"/>
    <cellStyle name="Comma 4 3 2 8 2" xfId="17623" xr:uid="{FA161AB0-96E3-49E2-9932-EE7A0606C11F}"/>
    <cellStyle name="Comma 4 3 2 8 2 2" xfId="54131" xr:uid="{070AC6B0-624D-4F39-9B23-9BCAF0BE7971}"/>
    <cellStyle name="Comma 4 3 2 8 2 3" xfId="35877" xr:uid="{DDEA78A8-921A-4C9E-A49C-6122C3E1FD2E}"/>
    <cellStyle name="Comma 4 3 2 8 3" xfId="13973" xr:uid="{F2BEE5FB-9C30-4F0A-B9EE-2632182FF9E4}"/>
    <cellStyle name="Comma 4 3 2 8 3 2" xfId="50481" xr:uid="{C98510D7-99DC-4B38-AA7C-0A6AB79E9CAC}"/>
    <cellStyle name="Comma 4 3 2 8 3 3" xfId="32227" xr:uid="{5AF9F26C-DA6A-4A1F-8B0B-0301DFCDD27A}"/>
    <cellStyle name="Comma 4 3 2 8 4" xfId="10323" xr:uid="{863C2F8C-CF6D-405B-AE56-0A6727293317}"/>
    <cellStyle name="Comma 4 3 2 8 4 2" xfId="46831" xr:uid="{08DD3647-9EB5-4050-A6AE-8298DFDDD2C8}"/>
    <cellStyle name="Comma 4 3 2 8 4 3" xfId="28577" xr:uid="{4DC96F9F-1243-47D4-92B1-1A11A5D05ED0}"/>
    <cellStyle name="Comma 4 3 2 8 5" xfId="6673" xr:uid="{4D7FE493-6A35-4314-AA87-4DE580638056}"/>
    <cellStyle name="Comma 4 3 2 8 5 2" xfId="43181" xr:uid="{5B33C912-ADD7-426C-B491-77DA8943A904}"/>
    <cellStyle name="Comma 4 3 2 8 5 3" xfId="24927" xr:uid="{05B13F82-DB0B-49D8-B340-A31158B25A46}"/>
    <cellStyle name="Comma 4 3 2 8 6" xfId="39531" xr:uid="{D40B3705-EF99-47DE-BD09-09B56FCB17C2}"/>
    <cellStyle name="Comma 4 3 2 8 7" xfId="21277" xr:uid="{0CA0467C-50BA-444A-937A-C7438D386E07}"/>
    <cellStyle name="Comma 4 3 2 9" xfId="2293" xr:uid="{45DA87ED-53AA-4B21-A2D8-230DBBCEDD8A}"/>
    <cellStyle name="Comma 4 3 2 9 2" xfId="16893" xr:uid="{19A51E6F-BB82-4511-A468-8A76E77A6EC2}"/>
    <cellStyle name="Comma 4 3 2 9 2 2" xfId="53401" xr:uid="{E4020D38-00D4-47FF-BD20-FCEE243A8771}"/>
    <cellStyle name="Comma 4 3 2 9 2 3" xfId="35147" xr:uid="{16F92B0D-7F46-4D89-9D3D-EFF223FAD8AD}"/>
    <cellStyle name="Comma 4 3 2 9 3" xfId="13243" xr:uid="{FB7EB1C2-7C9A-4C00-B312-52CB906CC2A8}"/>
    <cellStyle name="Comma 4 3 2 9 3 2" xfId="49751" xr:uid="{0312CAD8-C6F5-4D66-8A73-A70F276954BD}"/>
    <cellStyle name="Comma 4 3 2 9 3 3" xfId="31497" xr:uid="{DA8BFA75-1A91-4C78-8A6F-996752B7DB80}"/>
    <cellStyle name="Comma 4 3 2 9 4" xfId="9593" xr:uid="{354391C8-9C23-4F63-9E9A-8FD5A10DED86}"/>
    <cellStyle name="Comma 4 3 2 9 4 2" xfId="46101" xr:uid="{45E14B86-93DF-4B16-BAD5-4DFA097F269C}"/>
    <cellStyle name="Comma 4 3 2 9 4 3" xfId="27847" xr:uid="{FB0239AD-4E17-4277-A646-087AFF441917}"/>
    <cellStyle name="Comma 4 3 2 9 5" xfId="5943" xr:uid="{42576CE7-6899-4534-AD9A-50107484590F}"/>
    <cellStyle name="Comma 4 3 2 9 5 2" xfId="42451" xr:uid="{B761A555-1C14-4B69-8FBC-D04DD735716A}"/>
    <cellStyle name="Comma 4 3 2 9 5 3" xfId="24197" xr:uid="{6137CCB0-F336-4635-8516-E694E8C86D53}"/>
    <cellStyle name="Comma 4 3 2 9 6" xfId="38801" xr:uid="{600F4A18-4AFC-430D-A54B-CB06AB140260}"/>
    <cellStyle name="Comma 4 3 2 9 7" xfId="20547" xr:uid="{E8FA6360-3F2C-40D7-BBFE-AB2F040A7961}"/>
    <cellStyle name="Comma 4 3 3" xfId="68" xr:uid="{CA46D2FA-6973-42C0-851B-C75C78BA1B74}"/>
    <cellStyle name="Comma 4 3 3 10" xfId="1531" xr:uid="{3AD1E4CB-351D-45B1-8351-B5C48B77369F}"/>
    <cellStyle name="Comma 4 3 3 10 2" xfId="16131" xr:uid="{E62EBE26-FEFD-4DA0-AFAF-77362BDB33BB}"/>
    <cellStyle name="Comma 4 3 3 10 2 2" xfId="52639" xr:uid="{8125D7FE-E39D-4D62-9551-4C2BCEF84052}"/>
    <cellStyle name="Comma 4 3 3 10 2 3" xfId="34385" xr:uid="{107CAC89-6383-483C-8F49-9CAB98E2D389}"/>
    <cellStyle name="Comma 4 3 3 10 3" xfId="12481" xr:uid="{3A8FC025-45AD-4A27-A863-C2008F99C3CE}"/>
    <cellStyle name="Comma 4 3 3 10 3 2" xfId="48989" xr:uid="{5410FA33-12FB-4AF4-B696-F25F413341AA}"/>
    <cellStyle name="Comma 4 3 3 10 3 3" xfId="30735" xr:uid="{1FCC8831-92C3-4F4A-86D5-2E98B1CD0E7C}"/>
    <cellStyle name="Comma 4 3 3 10 4" xfId="8831" xr:uid="{66C609D3-24AC-42F7-9F8E-039A5E729E48}"/>
    <cellStyle name="Comma 4 3 3 10 4 2" xfId="45339" xr:uid="{D3913871-EE3C-438B-9DF6-A43F9759FFD6}"/>
    <cellStyle name="Comma 4 3 3 10 4 3" xfId="27085" xr:uid="{531CBFAF-8CA9-48A8-9C69-649C74BF9284}"/>
    <cellStyle name="Comma 4 3 3 10 5" xfId="5181" xr:uid="{46DE0BA0-8217-4F1D-8A56-56D7A0ECA355}"/>
    <cellStyle name="Comma 4 3 3 10 5 2" xfId="41689" xr:uid="{007B3B5E-A4D0-41B5-BF85-CBE0B8573DDC}"/>
    <cellStyle name="Comma 4 3 3 10 5 3" xfId="23435" xr:uid="{576A4D6D-B594-4C18-BB4B-4A06EA1646D4}"/>
    <cellStyle name="Comma 4 3 3 10 6" xfId="38039" xr:uid="{7057A664-C5ED-4AC5-969B-4F31AD73E46A}"/>
    <cellStyle name="Comma 4 3 3 10 7" xfId="19785" xr:uid="{26E70952-64EB-478F-812C-0E91FD3A4CAD}"/>
    <cellStyle name="Comma 4 3 3 11" xfId="801" xr:uid="{86F5AA42-FCCB-447D-8299-ABCB5C5CC0BF}"/>
    <cellStyle name="Comma 4 3 3 11 2" xfId="15401" xr:uid="{1180A352-F83C-459F-89E0-6ADBF83F72B6}"/>
    <cellStyle name="Comma 4 3 3 11 2 2" xfId="51909" xr:uid="{C654DC4F-5106-4937-8815-AC5AE7F8A202}"/>
    <cellStyle name="Comma 4 3 3 11 2 3" xfId="33655" xr:uid="{C3AE1E78-2F32-472A-873F-60B7A9EFCAB2}"/>
    <cellStyle name="Comma 4 3 3 11 3" xfId="11751" xr:uid="{3A318919-2ABE-4919-9572-74D0D9554695}"/>
    <cellStyle name="Comma 4 3 3 11 3 2" xfId="48259" xr:uid="{8EC820F3-3A8E-4CFB-8499-58CCD9C0CEE7}"/>
    <cellStyle name="Comma 4 3 3 11 3 3" xfId="30005" xr:uid="{D3F35446-5E41-450D-BB63-5DE9A1F32974}"/>
    <cellStyle name="Comma 4 3 3 11 4" xfId="8101" xr:uid="{8C93BB69-65D9-45DD-86A1-91630C516EC3}"/>
    <cellStyle name="Comma 4 3 3 11 4 2" xfId="44609" xr:uid="{A46408C0-17BC-4C84-8995-E26A71F43CFA}"/>
    <cellStyle name="Comma 4 3 3 11 4 3" xfId="26355" xr:uid="{8DEAA8EC-16C2-4901-B12A-E2EEE8CF003F}"/>
    <cellStyle name="Comma 4 3 3 11 5" xfId="4451" xr:uid="{2F81E7BE-F8C6-4645-A79A-4CA0908620BD}"/>
    <cellStyle name="Comma 4 3 3 11 5 2" xfId="40959" xr:uid="{9D1CF310-D91E-4CF1-AE56-B33E6B09256B}"/>
    <cellStyle name="Comma 4 3 3 11 5 3" xfId="22705" xr:uid="{DA7AB4AB-7492-4420-B0C6-4FD5EECD2FF6}"/>
    <cellStyle name="Comma 4 3 3 11 6" xfId="37309" xr:uid="{F9298A45-D2ED-4801-AF63-704CB2931B2F}"/>
    <cellStyle name="Comma 4 3 3 11 7" xfId="19055" xr:uid="{E4D4510A-EAF8-4D51-839F-0CF3CE3BD4DF}"/>
    <cellStyle name="Comma 4 3 3 12" xfId="14671" xr:uid="{709DDD72-7ADC-4A41-9E57-5DE351F40748}"/>
    <cellStyle name="Comma 4 3 3 12 2" xfId="51179" xr:uid="{E9586D53-F398-47EF-BF16-EC83185D4161}"/>
    <cellStyle name="Comma 4 3 3 12 3" xfId="32925" xr:uid="{4EB587F9-9172-4121-82A5-B25669C8BCC5}"/>
    <cellStyle name="Comma 4 3 3 13" xfId="11021" xr:uid="{4E226F87-753D-4A70-9651-79340923F010}"/>
    <cellStyle name="Comma 4 3 3 13 2" xfId="47529" xr:uid="{1137FE25-8CA7-437E-9F3B-D53F1430138C}"/>
    <cellStyle name="Comma 4 3 3 13 3" xfId="29275" xr:uid="{3EE5D53C-723E-4A37-ABA6-A4CB614D9239}"/>
    <cellStyle name="Comma 4 3 3 14" xfId="7371" xr:uid="{AACCE908-5FBB-4334-A804-2A8FAEF18543}"/>
    <cellStyle name="Comma 4 3 3 14 2" xfId="43879" xr:uid="{82FCE2F8-E5D1-4C6A-B4E2-7A03FDB84D6C}"/>
    <cellStyle name="Comma 4 3 3 14 3" xfId="25625" xr:uid="{05BDDFFC-039E-49D0-95B6-A570E99D7D55}"/>
    <cellStyle name="Comma 4 3 3 15" xfId="3721" xr:uid="{51FB234A-2A59-4BB3-A103-378541C55AA2}"/>
    <cellStyle name="Comma 4 3 3 15 2" xfId="40229" xr:uid="{CEF48843-4FC8-4C66-B46A-3939DA635F06}"/>
    <cellStyle name="Comma 4 3 3 15 3" xfId="21975" xr:uid="{FB42A878-BD9E-4276-B4C4-54D5E6664C04}"/>
    <cellStyle name="Comma 4 3 3 16" xfId="36579" xr:uid="{3F6A74FF-431D-4406-856F-9E3735802963}"/>
    <cellStyle name="Comma 4 3 3 17" xfId="18325" xr:uid="{256B3D12-88B9-44DC-9FF9-0B9715061F10}"/>
    <cellStyle name="Comma 4 3 3 2" xfId="695" xr:uid="{2913B7E7-3494-4219-84D5-BED57B7C761E}"/>
    <cellStyle name="Comma 4 3 3 2 10" xfId="37203" xr:uid="{72CD166C-31E1-4A94-A7E5-52A3B068FD99}"/>
    <cellStyle name="Comma 4 3 3 2 11" xfId="18949" xr:uid="{C9DF8BCA-0682-43BD-AF3F-68A2C7D2491F}"/>
    <cellStyle name="Comma 4 3 3 2 2" xfId="3615" xr:uid="{C9862E02-7458-4791-821D-588B0ADB45D6}"/>
    <cellStyle name="Comma 4 3 3 2 2 2" xfId="18215" xr:uid="{A1034468-30E5-4B10-ADCB-19893CCBEDA5}"/>
    <cellStyle name="Comma 4 3 3 2 2 2 2" xfId="54723" xr:uid="{56371B24-F19C-4BE5-8DF5-CED11E2FA9A8}"/>
    <cellStyle name="Comma 4 3 3 2 2 2 3" xfId="36469" xr:uid="{ABE0024A-B790-4533-A409-5109945FD0BD}"/>
    <cellStyle name="Comma 4 3 3 2 2 3" xfId="14565" xr:uid="{EC278F96-0685-469C-BD1D-D26536C93D18}"/>
    <cellStyle name="Comma 4 3 3 2 2 3 2" xfId="51073" xr:uid="{C6B8C09E-B6BA-4A37-A958-CA37FF90CB43}"/>
    <cellStyle name="Comma 4 3 3 2 2 3 3" xfId="32819" xr:uid="{5A6D98EA-4591-4119-8E18-9960144CDF80}"/>
    <cellStyle name="Comma 4 3 3 2 2 4" xfId="10915" xr:uid="{741E5D93-AB9B-41A7-8AE5-A25D6068F3AB}"/>
    <cellStyle name="Comma 4 3 3 2 2 4 2" xfId="47423" xr:uid="{97A1B7DF-296C-4C0D-AD91-E3A792A7041A}"/>
    <cellStyle name="Comma 4 3 3 2 2 4 3" xfId="29169" xr:uid="{4AA845DF-820D-48AF-8709-0E16AF6401CB}"/>
    <cellStyle name="Comma 4 3 3 2 2 5" xfId="7265" xr:uid="{30DD0594-85EF-45A2-AF72-DF09B3EE095F}"/>
    <cellStyle name="Comma 4 3 3 2 2 5 2" xfId="43773" xr:uid="{179C1735-92C7-435C-B614-BDAEE73580C8}"/>
    <cellStyle name="Comma 4 3 3 2 2 5 3" xfId="25519" xr:uid="{F37049EE-0DDC-4E70-A0E2-833CE4B17E00}"/>
    <cellStyle name="Comma 4 3 3 2 2 6" xfId="40123" xr:uid="{001B4DD8-4F98-413E-AEF8-496C7769889B}"/>
    <cellStyle name="Comma 4 3 3 2 2 7" xfId="21869" xr:uid="{F6B7E696-DAB9-4124-904C-911F9982C06E}"/>
    <cellStyle name="Comma 4 3 3 2 3" xfId="2885" xr:uid="{80548020-6BD6-4BE1-ADF1-6E679BBA40A8}"/>
    <cellStyle name="Comma 4 3 3 2 3 2" xfId="17485" xr:uid="{A0EE6F59-BD43-4A9B-8F04-3EC155029E58}"/>
    <cellStyle name="Comma 4 3 3 2 3 2 2" xfId="53993" xr:uid="{CD400FC8-A2BF-402F-923A-2BC87C49B3A3}"/>
    <cellStyle name="Comma 4 3 3 2 3 2 3" xfId="35739" xr:uid="{DF030362-C4FC-4D05-B9BC-020D31ED2D9E}"/>
    <cellStyle name="Comma 4 3 3 2 3 3" xfId="13835" xr:uid="{F0E9E5BE-58CE-4983-AD1D-2B1A1E14F9CB}"/>
    <cellStyle name="Comma 4 3 3 2 3 3 2" xfId="50343" xr:uid="{7AE938CD-475C-46B6-A10D-28D180EE0ECA}"/>
    <cellStyle name="Comma 4 3 3 2 3 3 3" xfId="32089" xr:uid="{D77677FB-04FE-4E7D-B2C9-43B1D54D6E9F}"/>
    <cellStyle name="Comma 4 3 3 2 3 4" xfId="10185" xr:uid="{C145DF7B-E4DD-4B79-8CAE-B9ABD95DB7CE}"/>
    <cellStyle name="Comma 4 3 3 2 3 4 2" xfId="46693" xr:uid="{646B91A1-03A2-4B79-B8D2-E411BAA98A41}"/>
    <cellStyle name="Comma 4 3 3 2 3 4 3" xfId="28439" xr:uid="{AE874A56-4A4A-4919-AB6F-7DA6AF7E1C25}"/>
    <cellStyle name="Comma 4 3 3 2 3 5" xfId="6535" xr:uid="{816C1F7B-415A-4770-8DC4-08B83A258B17}"/>
    <cellStyle name="Comma 4 3 3 2 3 5 2" xfId="43043" xr:uid="{A517625F-0532-4DFA-9E74-803C428F2A75}"/>
    <cellStyle name="Comma 4 3 3 2 3 5 3" xfId="24789" xr:uid="{0FF61E99-1174-4778-800A-A253281FAFF2}"/>
    <cellStyle name="Comma 4 3 3 2 3 6" xfId="39393" xr:uid="{50627DF6-465E-47AB-B787-860827F54989}"/>
    <cellStyle name="Comma 4 3 3 2 3 7" xfId="21139" xr:uid="{5AF20149-C4EB-4A69-BA64-CD0699C35B01}"/>
    <cellStyle name="Comma 4 3 3 2 4" xfId="2155" xr:uid="{70B59F58-666F-4346-9EB2-192E61EF6F45}"/>
    <cellStyle name="Comma 4 3 3 2 4 2" xfId="16755" xr:uid="{D5DA56F3-A1EC-4221-9DBC-E21B49F13EE6}"/>
    <cellStyle name="Comma 4 3 3 2 4 2 2" xfId="53263" xr:uid="{5B05E954-A602-4FF9-8B09-4F7CC80473C8}"/>
    <cellStyle name="Comma 4 3 3 2 4 2 3" xfId="35009" xr:uid="{5B6BD988-DE7B-494B-9FF6-D84CE744B9C9}"/>
    <cellStyle name="Comma 4 3 3 2 4 3" xfId="13105" xr:uid="{1E31F57E-F2F7-4956-A798-DA1A17230BB0}"/>
    <cellStyle name="Comma 4 3 3 2 4 3 2" xfId="49613" xr:uid="{0BCA4F41-B7BC-448D-9285-861D57ECF533}"/>
    <cellStyle name="Comma 4 3 3 2 4 3 3" xfId="31359" xr:uid="{86C13146-D041-40C9-BBDA-351448C62DF4}"/>
    <cellStyle name="Comma 4 3 3 2 4 4" xfId="9455" xr:uid="{063474AC-1DB3-4B64-B132-0545A7486F65}"/>
    <cellStyle name="Comma 4 3 3 2 4 4 2" xfId="45963" xr:uid="{0F2CF16A-A9F9-44FF-B646-7BD8E002776C}"/>
    <cellStyle name="Comma 4 3 3 2 4 4 3" xfId="27709" xr:uid="{F386E3DF-B229-48E6-B2EF-C762D1C389DB}"/>
    <cellStyle name="Comma 4 3 3 2 4 5" xfId="5805" xr:uid="{DDDA4827-570C-485E-801E-024E5F7F57D0}"/>
    <cellStyle name="Comma 4 3 3 2 4 5 2" xfId="42313" xr:uid="{28081768-E2EA-4E21-863F-8638CC6ABF5F}"/>
    <cellStyle name="Comma 4 3 3 2 4 5 3" xfId="24059" xr:uid="{C121511E-7EEE-4310-BE5C-AE1792BE651B}"/>
    <cellStyle name="Comma 4 3 3 2 4 6" xfId="38663" xr:uid="{071F45FD-7914-4565-BBFE-0C64E0054F86}"/>
    <cellStyle name="Comma 4 3 3 2 4 7" xfId="20409" xr:uid="{CD1446D7-CB96-4EE2-8512-6197B4CF171E}"/>
    <cellStyle name="Comma 4 3 3 2 5" xfId="1425" xr:uid="{9529A89D-4C2C-453C-A3F3-F6AC34D4157B}"/>
    <cellStyle name="Comma 4 3 3 2 5 2" xfId="16025" xr:uid="{10B9F26C-7730-4DD7-8FBE-FC0A62758269}"/>
    <cellStyle name="Comma 4 3 3 2 5 2 2" xfId="52533" xr:uid="{15073EA9-7627-4216-9815-EDF7D624C4C7}"/>
    <cellStyle name="Comma 4 3 3 2 5 2 3" xfId="34279" xr:uid="{36538024-4D52-4111-B6E3-1BB38442E5D4}"/>
    <cellStyle name="Comma 4 3 3 2 5 3" xfId="12375" xr:uid="{664B450E-F88C-490D-9FD4-7E29C6BBA42B}"/>
    <cellStyle name="Comma 4 3 3 2 5 3 2" xfId="48883" xr:uid="{64581A63-5EBC-4ACB-98D5-0F3AA374953B}"/>
    <cellStyle name="Comma 4 3 3 2 5 3 3" xfId="30629" xr:uid="{8E502094-1634-4CAB-BB12-2BACCA55B456}"/>
    <cellStyle name="Comma 4 3 3 2 5 4" xfId="8725" xr:uid="{AD4B4BB8-719E-450B-B44E-A7207F3540FF}"/>
    <cellStyle name="Comma 4 3 3 2 5 4 2" xfId="45233" xr:uid="{4F8CA14B-1C15-4297-B383-58B0933CC999}"/>
    <cellStyle name="Comma 4 3 3 2 5 4 3" xfId="26979" xr:uid="{D3EE6F31-3CBA-49E9-9B62-0D6D947BD722}"/>
    <cellStyle name="Comma 4 3 3 2 5 5" xfId="5075" xr:uid="{BA3D2F09-3292-4287-BBC7-739A888C110B}"/>
    <cellStyle name="Comma 4 3 3 2 5 5 2" xfId="41583" xr:uid="{43694213-3228-4044-9DD0-D5B55F1E1891}"/>
    <cellStyle name="Comma 4 3 3 2 5 5 3" xfId="23329" xr:uid="{AE2F8C7B-1E9A-437F-8578-D36250C2B849}"/>
    <cellStyle name="Comma 4 3 3 2 5 6" xfId="37933" xr:uid="{0DFB1144-6B84-46F8-9E65-94EC64D6D10B}"/>
    <cellStyle name="Comma 4 3 3 2 5 7" xfId="19679" xr:uid="{A342F765-503F-4DF7-9CA6-A1DEE55DCB7C}"/>
    <cellStyle name="Comma 4 3 3 2 6" xfId="15295" xr:uid="{C5A36443-968C-44DC-9ECB-325D21062D87}"/>
    <cellStyle name="Comma 4 3 3 2 6 2" xfId="51803" xr:uid="{57C524AF-9FA6-4D26-B9B1-CDC64A005F4D}"/>
    <cellStyle name="Comma 4 3 3 2 6 3" xfId="33549" xr:uid="{703E61A2-B87B-4E4F-B199-43C46B8FF6AB}"/>
    <cellStyle name="Comma 4 3 3 2 7" xfId="11645" xr:uid="{14FB47DB-F354-47D3-8DC6-3402BCB88D3F}"/>
    <cellStyle name="Comma 4 3 3 2 7 2" xfId="48153" xr:uid="{2CC23785-6566-4E78-A9F4-C573177BBDAB}"/>
    <cellStyle name="Comma 4 3 3 2 7 3" xfId="29899" xr:uid="{19D153F6-5AAA-4432-92B0-23A16B4862E3}"/>
    <cellStyle name="Comma 4 3 3 2 8" xfId="7995" xr:uid="{7A36366C-EEA4-4800-9324-DD77DF6BF686}"/>
    <cellStyle name="Comma 4 3 3 2 8 2" xfId="44503" xr:uid="{05E2327A-A24B-44DF-A48D-C5B33435D3C5}"/>
    <cellStyle name="Comma 4 3 3 2 8 3" xfId="26249" xr:uid="{444A8867-7B5E-405E-923F-6DD6033664A1}"/>
    <cellStyle name="Comma 4 3 3 2 9" xfId="4345" xr:uid="{ED7A88E1-3932-428B-B496-DE7F0CF1BFA6}"/>
    <cellStyle name="Comma 4 3 3 2 9 2" xfId="40853" xr:uid="{4394957C-CD1F-4D6E-B0E8-4C993D7736F9}"/>
    <cellStyle name="Comma 4 3 3 2 9 3" xfId="22599" xr:uid="{FA60EC02-06D4-4E72-98CF-043C10610B6E}"/>
    <cellStyle name="Comma 4 3 3 3" xfId="591" xr:uid="{516B9F7F-33C4-4467-AF78-F6EB626BC142}"/>
    <cellStyle name="Comma 4 3 3 3 10" xfId="37099" xr:uid="{07BCB70B-DC7E-42CF-8330-87E1D330118A}"/>
    <cellStyle name="Comma 4 3 3 3 11" xfId="18845" xr:uid="{875401B8-7AD3-4703-9392-53E6F04C5152}"/>
    <cellStyle name="Comma 4 3 3 3 2" xfId="3511" xr:uid="{0C91D832-112A-4FD9-9E0A-516A6C178D48}"/>
    <cellStyle name="Comma 4 3 3 3 2 2" xfId="18111" xr:uid="{5C9A6243-A254-43E9-B633-CDFF67ADEF16}"/>
    <cellStyle name="Comma 4 3 3 3 2 2 2" xfId="54619" xr:uid="{F3E4F4CF-2B16-464D-B8E4-C6B5C08C2E99}"/>
    <cellStyle name="Comma 4 3 3 3 2 2 3" xfId="36365" xr:uid="{47DBD9C0-CB02-4BA0-A15A-F77BD46B08FE}"/>
    <cellStyle name="Comma 4 3 3 3 2 3" xfId="14461" xr:uid="{1256EBA8-F922-4174-A5E4-B15DB4380E8E}"/>
    <cellStyle name="Comma 4 3 3 3 2 3 2" xfId="50969" xr:uid="{16B125D3-E646-43E6-A1D6-11EE6EF67D49}"/>
    <cellStyle name="Comma 4 3 3 3 2 3 3" xfId="32715" xr:uid="{E45D239C-385A-4470-BB62-E9420AB8AEDB}"/>
    <cellStyle name="Comma 4 3 3 3 2 4" xfId="10811" xr:uid="{3682EBFB-04B4-43EA-A50D-799CE91D534B}"/>
    <cellStyle name="Comma 4 3 3 3 2 4 2" xfId="47319" xr:uid="{22D37A84-570A-4C5B-BB2B-3E8C89124803}"/>
    <cellStyle name="Comma 4 3 3 3 2 4 3" xfId="29065" xr:uid="{4D5D6112-E402-418D-A11E-BB4DAFD56EFD}"/>
    <cellStyle name="Comma 4 3 3 3 2 5" xfId="7161" xr:uid="{466567E0-2E4E-43A4-B16C-F217EFF79B7B}"/>
    <cellStyle name="Comma 4 3 3 3 2 5 2" xfId="43669" xr:uid="{92008E67-01EA-4D53-ADAF-62F8AB77E5C8}"/>
    <cellStyle name="Comma 4 3 3 3 2 5 3" xfId="25415" xr:uid="{A5A07789-9C35-4C16-B53D-9C0DB221DE37}"/>
    <cellStyle name="Comma 4 3 3 3 2 6" xfId="40019" xr:uid="{CD09C69C-4325-487A-AA17-56B22492110A}"/>
    <cellStyle name="Comma 4 3 3 3 2 7" xfId="21765" xr:uid="{12BDDA82-8AA1-46C9-8EEB-EC2DE9A7B7B9}"/>
    <cellStyle name="Comma 4 3 3 3 3" xfId="2781" xr:uid="{3CFAEE1D-2AB9-459A-8D5B-68BFF6BCDD2D}"/>
    <cellStyle name="Comma 4 3 3 3 3 2" xfId="17381" xr:uid="{937FC0BC-465F-4DAA-8711-49818D5EC644}"/>
    <cellStyle name="Comma 4 3 3 3 3 2 2" xfId="53889" xr:uid="{6A8B4AB0-EE00-43DB-8EDD-67D43211A48D}"/>
    <cellStyle name="Comma 4 3 3 3 3 2 3" xfId="35635" xr:uid="{A287BE2E-DF63-47BA-925A-16139A6945A1}"/>
    <cellStyle name="Comma 4 3 3 3 3 3" xfId="13731" xr:uid="{C4A97333-0CB4-43DC-84C3-A9138D806666}"/>
    <cellStyle name="Comma 4 3 3 3 3 3 2" xfId="50239" xr:uid="{0BC24CCE-49A7-4C50-86DC-6B637CCE6EA0}"/>
    <cellStyle name="Comma 4 3 3 3 3 3 3" xfId="31985" xr:uid="{D6696C06-5F12-4F03-AED3-0D82C7BAE696}"/>
    <cellStyle name="Comma 4 3 3 3 3 4" xfId="10081" xr:uid="{16385CEB-5239-48E0-AB89-527923E1C975}"/>
    <cellStyle name="Comma 4 3 3 3 3 4 2" xfId="46589" xr:uid="{E81DD8B9-6CEF-493B-950F-7E500D8291AD}"/>
    <cellStyle name="Comma 4 3 3 3 3 4 3" xfId="28335" xr:uid="{17CB029B-D902-4193-9D4E-B2DCF60DB24E}"/>
    <cellStyle name="Comma 4 3 3 3 3 5" xfId="6431" xr:uid="{1AB813B4-CCBD-4465-97E9-822A61AE0C0D}"/>
    <cellStyle name="Comma 4 3 3 3 3 5 2" xfId="42939" xr:uid="{A4B401D2-D7C0-450F-A359-C87309F460AD}"/>
    <cellStyle name="Comma 4 3 3 3 3 5 3" xfId="24685" xr:uid="{AEC3E8C4-DE62-4B88-9328-97F3AEF99F4C}"/>
    <cellStyle name="Comma 4 3 3 3 3 6" xfId="39289" xr:uid="{9EDC8282-104B-443E-9C04-BBA1228E3D18}"/>
    <cellStyle name="Comma 4 3 3 3 3 7" xfId="21035" xr:uid="{8045B1A0-9E3F-40EF-87AC-D38661237F9C}"/>
    <cellStyle name="Comma 4 3 3 3 4" xfId="2051" xr:uid="{AEE6AE35-E849-4D60-9C36-ABC15AF9DA2A}"/>
    <cellStyle name="Comma 4 3 3 3 4 2" xfId="16651" xr:uid="{132D1BD0-0422-465C-827B-540316B1F9DB}"/>
    <cellStyle name="Comma 4 3 3 3 4 2 2" xfId="53159" xr:uid="{B3F64CC9-A02C-4760-9D84-A5479F36BC9A}"/>
    <cellStyle name="Comma 4 3 3 3 4 2 3" xfId="34905" xr:uid="{A00594B6-06BE-4702-A1E7-C9ACDD440120}"/>
    <cellStyle name="Comma 4 3 3 3 4 3" xfId="13001" xr:uid="{0EB0294A-C113-46F0-833E-D3BAFE948950}"/>
    <cellStyle name="Comma 4 3 3 3 4 3 2" xfId="49509" xr:uid="{F8E99BC0-DEFB-4D23-A867-946F604050F1}"/>
    <cellStyle name="Comma 4 3 3 3 4 3 3" xfId="31255" xr:uid="{638A6AE4-0588-4EA2-A1A4-AC840B7DCFE1}"/>
    <cellStyle name="Comma 4 3 3 3 4 4" xfId="9351" xr:uid="{8734D110-B12C-43D9-9450-CBE17E562C99}"/>
    <cellStyle name="Comma 4 3 3 3 4 4 2" xfId="45859" xr:uid="{A5AE5A81-0D9E-4D62-A8C9-D74FD9212FDD}"/>
    <cellStyle name="Comma 4 3 3 3 4 4 3" xfId="27605" xr:uid="{8A264849-1849-458B-8886-2DD055EBDEFE}"/>
    <cellStyle name="Comma 4 3 3 3 4 5" xfId="5701" xr:uid="{2F55EF9F-EBEF-46F0-9340-E9CA260B7472}"/>
    <cellStyle name="Comma 4 3 3 3 4 5 2" xfId="42209" xr:uid="{94895420-97B5-4186-87EF-9B24508B5AC0}"/>
    <cellStyle name="Comma 4 3 3 3 4 5 3" xfId="23955" xr:uid="{6A6938D9-2638-4AC8-9DCD-3FB998987F10}"/>
    <cellStyle name="Comma 4 3 3 3 4 6" xfId="38559" xr:uid="{EC863EBF-6729-478F-A6AD-91EEB1D0712E}"/>
    <cellStyle name="Comma 4 3 3 3 4 7" xfId="20305" xr:uid="{EF1A9006-B990-42CF-9C37-885604351837}"/>
    <cellStyle name="Comma 4 3 3 3 5" xfId="1321" xr:uid="{5432B838-308A-4A58-93BD-07FAF340B44D}"/>
    <cellStyle name="Comma 4 3 3 3 5 2" xfId="15921" xr:uid="{2AB3C11F-02DD-4DCA-B1AC-65F7096BFBF8}"/>
    <cellStyle name="Comma 4 3 3 3 5 2 2" xfId="52429" xr:uid="{F634FCA8-03A9-4F10-A521-67A2DC947AD6}"/>
    <cellStyle name="Comma 4 3 3 3 5 2 3" xfId="34175" xr:uid="{A91414AD-2D5C-410C-912E-38371B0C586F}"/>
    <cellStyle name="Comma 4 3 3 3 5 3" xfId="12271" xr:uid="{555F0F4C-B8EB-4AEF-ABF5-5AD59849BC4B}"/>
    <cellStyle name="Comma 4 3 3 3 5 3 2" xfId="48779" xr:uid="{9DC156CC-D715-4BB2-9491-2EAA763E220A}"/>
    <cellStyle name="Comma 4 3 3 3 5 3 3" xfId="30525" xr:uid="{DBC57342-4CEE-42B9-9958-0FBD7B573C14}"/>
    <cellStyle name="Comma 4 3 3 3 5 4" xfId="8621" xr:uid="{476B003B-CB87-487D-9120-2D99960F8D98}"/>
    <cellStyle name="Comma 4 3 3 3 5 4 2" xfId="45129" xr:uid="{D909FF3D-CAED-4379-ABDC-A87974B735C6}"/>
    <cellStyle name="Comma 4 3 3 3 5 4 3" xfId="26875" xr:uid="{97EFD524-E4FB-44DB-A55E-1034278C646C}"/>
    <cellStyle name="Comma 4 3 3 3 5 5" xfId="4971" xr:uid="{A3876268-2D71-4BFD-A1B0-68B04B2D1115}"/>
    <cellStyle name="Comma 4 3 3 3 5 5 2" xfId="41479" xr:uid="{F3312D8D-430B-4C57-8C9B-B8FF3BEC40A1}"/>
    <cellStyle name="Comma 4 3 3 3 5 5 3" xfId="23225" xr:uid="{2A0A839E-7FF6-47E6-91B1-E24DC4A58808}"/>
    <cellStyle name="Comma 4 3 3 3 5 6" xfId="37829" xr:uid="{65C36500-B26D-436F-9C12-C41580554147}"/>
    <cellStyle name="Comma 4 3 3 3 5 7" xfId="19575" xr:uid="{BE80CE4A-B165-493D-A545-E1DFCC76045B}"/>
    <cellStyle name="Comma 4 3 3 3 6" xfId="15191" xr:uid="{D461999B-6F8F-4CE4-8427-697DE3915942}"/>
    <cellStyle name="Comma 4 3 3 3 6 2" xfId="51699" xr:uid="{AC52A269-C64D-4C15-A355-DAA4416B46F1}"/>
    <cellStyle name="Comma 4 3 3 3 6 3" xfId="33445" xr:uid="{60681ACA-21C0-499F-BAAA-7FEB44A81C04}"/>
    <cellStyle name="Comma 4 3 3 3 7" xfId="11541" xr:uid="{60F11ABA-7AB5-49FE-84DD-B580C4CD1233}"/>
    <cellStyle name="Comma 4 3 3 3 7 2" xfId="48049" xr:uid="{B3CBB172-0C27-428F-802A-C8E294E57878}"/>
    <cellStyle name="Comma 4 3 3 3 7 3" xfId="29795" xr:uid="{07790859-0AEE-43B7-889C-0FB661B2A0C2}"/>
    <cellStyle name="Comma 4 3 3 3 8" xfId="7891" xr:uid="{2B29531B-C719-4197-846B-3E19AF9D3B86}"/>
    <cellStyle name="Comma 4 3 3 3 8 2" xfId="44399" xr:uid="{F2AAFD14-64CE-4447-9094-928E677D87BE}"/>
    <cellStyle name="Comma 4 3 3 3 8 3" xfId="26145" xr:uid="{2B0AE307-D2D6-4B15-8731-BEE53216F885}"/>
    <cellStyle name="Comma 4 3 3 3 9" xfId="4241" xr:uid="{B104BE3E-7764-441B-959E-E9D30258467D}"/>
    <cellStyle name="Comma 4 3 3 3 9 2" xfId="40749" xr:uid="{9D7DD883-1EAD-45CC-BC9C-2D2A8CD6D77B}"/>
    <cellStyle name="Comma 4 3 3 3 9 3" xfId="22495" xr:uid="{56CA84A0-E3DD-4C71-AE91-714F98AFDF4C}"/>
    <cellStyle name="Comma 4 3 3 4" xfId="487" xr:uid="{2FA24383-A50F-42CC-89EF-483A8C9FA522}"/>
    <cellStyle name="Comma 4 3 3 4 10" xfId="36995" xr:uid="{66D3FA17-042D-45CC-B808-1BE2EFE8256C}"/>
    <cellStyle name="Comma 4 3 3 4 11" xfId="18741" xr:uid="{785D36F0-AE57-48E4-9227-7B9CC862176E}"/>
    <cellStyle name="Comma 4 3 3 4 2" xfId="3407" xr:uid="{A70F7523-FECC-4578-B3BC-37683139B478}"/>
    <cellStyle name="Comma 4 3 3 4 2 2" xfId="18007" xr:uid="{C9864AAF-961D-4D4D-ABEC-7DF8DAB5348B}"/>
    <cellStyle name="Comma 4 3 3 4 2 2 2" xfId="54515" xr:uid="{07B3F2E6-CF34-4290-8E57-E21CCC0E38B5}"/>
    <cellStyle name="Comma 4 3 3 4 2 2 3" xfId="36261" xr:uid="{C4012A5D-EC76-448A-A80B-512358C54EE0}"/>
    <cellStyle name="Comma 4 3 3 4 2 3" xfId="14357" xr:uid="{409AD842-65EB-432C-9A67-8EC0149DD10C}"/>
    <cellStyle name="Comma 4 3 3 4 2 3 2" xfId="50865" xr:uid="{8E234460-D794-4442-8521-9FFEE4B0E237}"/>
    <cellStyle name="Comma 4 3 3 4 2 3 3" xfId="32611" xr:uid="{03ACE767-03D2-45A6-A2BC-935EF65B08EC}"/>
    <cellStyle name="Comma 4 3 3 4 2 4" xfId="10707" xr:uid="{F5E04FFD-475F-4DED-A4FB-4CD74C4E734D}"/>
    <cellStyle name="Comma 4 3 3 4 2 4 2" xfId="47215" xr:uid="{112BA18E-EFFF-40F0-AD83-09929CBEC144}"/>
    <cellStyle name="Comma 4 3 3 4 2 4 3" xfId="28961" xr:uid="{208A9924-F48B-4B4D-A116-6BBB53B2FBDF}"/>
    <cellStyle name="Comma 4 3 3 4 2 5" xfId="7057" xr:uid="{7B131197-DDD8-4E26-92D9-675E4DA986E1}"/>
    <cellStyle name="Comma 4 3 3 4 2 5 2" xfId="43565" xr:uid="{6EA8D913-5665-4136-B8E5-80EF1CAD7748}"/>
    <cellStyle name="Comma 4 3 3 4 2 5 3" xfId="25311" xr:uid="{98E95A76-1F8C-48A7-B993-D6741D0BD7D4}"/>
    <cellStyle name="Comma 4 3 3 4 2 6" xfId="39915" xr:uid="{391B32F5-6F8F-4B36-8899-D6E3F62DB4BF}"/>
    <cellStyle name="Comma 4 3 3 4 2 7" xfId="21661" xr:uid="{EE61004C-6873-4AF1-AB90-24A604387DF3}"/>
    <cellStyle name="Comma 4 3 3 4 3" xfId="2677" xr:uid="{A396B214-7A20-4CD1-BDDB-55B4060B2A5B}"/>
    <cellStyle name="Comma 4 3 3 4 3 2" xfId="17277" xr:uid="{3C7B5AF3-ED95-42D3-9B49-B640C4EA4146}"/>
    <cellStyle name="Comma 4 3 3 4 3 2 2" xfId="53785" xr:uid="{D65FB393-B28D-4904-AD99-8D38CD895C49}"/>
    <cellStyle name="Comma 4 3 3 4 3 2 3" xfId="35531" xr:uid="{351F4BFB-886D-4BB4-A326-33CD9C1BB2A4}"/>
    <cellStyle name="Comma 4 3 3 4 3 3" xfId="13627" xr:uid="{01B69775-5758-4170-BE20-0D2732214E77}"/>
    <cellStyle name="Comma 4 3 3 4 3 3 2" xfId="50135" xr:uid="{C7EDC57F-8214-4F5E-A605-F06146B4A2CB}"/>
    <cellStyle name="Comma 4 3 3 4 3 3 3" xfId="31881" xr:uid="{5098002A-F2C5-490D-9E3D-A917DB3213AB}"/>
    <cellStyle name="Comma 4 3 3 4 3 4" xfId="9977" xr:uid="{F6904AF1-6EB9-4911-B647-4F249A777617}"/>
    <cellStyle name="Comma 4 3 3 4 3 4 2" xfId="46485" xr:uid="{3F1179FF-C198-4868-AEA2-28C943CE334E}"/>
    <cellStyle name="Comma 4 3 3 4 3 4 3" xfId="28231" xr:uid="{1BADBE15-F309-4AEB-AA8D-CE8588E9E95A}"/>
    <cellStyle name="Comma 4 3 3 4 3 5" xfId="6327" xr:uid="{6B561E8B-100D-4B03-AB05-29E59AFA9AFF}"/>
    <cellStyle name="Comma 4 3 3 4 3 5 2" xfId="42835" xr:uid="{2B557597-05D7-4E54-B689-615943F8DACE}"/>
    <cellStyle name="Comma 4 3 3 4 3 5 3" xfId="24581" xr:uid="{A26B1CB9-F112-4E58-B9F5-3B12044DF5FC}"/>
    <cellStyle name="Comma 4 3 3 4 3 6" xfId="39185" xr:uid="{9E739518-C7E7-4C0F-BA07-DEA6F8F6D5CB}"/>
    <cellStyle name="Comma 4 3 3 4 3 7" xfId="20931" xr:uid="{75BF8317-5289-4987-BA1C-41D624CE3546}"/>
    <cellStyle name="Comma 4 3 3 4 4" xfId="1947" xr:uid="{E9FC66E7-6263-4CF3-AA16-F05DBC73526B}"/>
    <cellStyle name="Comma 4 3 3 4 4 2" xfId="16547" xr:uid="{336DCF16-578F-4E93-ABF6-FE60FCD393C3}"/>
    <cellStyle name="Comma 4 3 3 4 4 2 2" xfId="53055" xr:uid="{7BEFB77A-10D6-4EC0-8E7E-A579C3B05CAE}"/>
    <cellStyle name="Comma 4 3 3 4 4 2 3" xfId="34801" xr:uid="{4B888C97-73F9-4904-8186-D5D2724ABF06}"/>
    <cellStyle name="Comma 4 3 3 4 4 3" xfId="12897" xr:uid="{7D6ECFE8-0115-4816-9D81-6F076D7DC692}"/>
    <cellStyle name="Comma 4 3 3 4 4 3 2" xfId="49405" xr:uid="{AE95028A-06FE-45BF-8158-10C9B703349F}"/>
    <cellStyle name="Comma 4 3 3 4 4 3 3" xfId="31151" xr:uid="{FECDE099-F15E-459B-ADDF-E23E9BB42CF2}"/>
    <cellStyle name="Comma 4 3 3 4 4 4" xfId="9247" xr:uid="{FE828E82-8794-47C3-95BC-427F787E9067}"/>
    <cellStyle name="Comma 4 3 3 4 4 4 2" xfId="45755" xr:uid="{7EDBCCD2-66DD-4AEB-B2C2-B0517717B7B7}"/>
    <cellStyle name="Comma 4 3 3 4 4 4 3" xfId="27501" xr:uid="{9679BBE6-B257-4776-851F-27ABE29BB3ED}"/>
    <cellStyle name="Comma 4 3 3 4 4 5" xfId="5597" xr:uid="{3CCFBC29-4BC5-482B-A37B-3AF60752E929}"/>
    <cellStyle name="Comma 4 3 3 4 4 5 2" xfId="42105" xr:uid="{181D47B3-022C-42E1-8CF3-7A66D2C82993}"/>
    <cellStyle name="Comma 4 3 3 4 4 5 3" xfId="23851" xr:uid="{755F6B70-71E5-4D0A-9DF9-234E9FC9474C}"/>
    <cellStyle name="Comma 4 3 3 4 4 6" xfId="38455" xr:uid="{09999DD6-F320-43FD-A158-CAB850536F8F}"/>
    <cellStyle name="Comma 4 3 3 4 4 7" xfId="20201" xr:uid="{6F8C8BC6-7882-40A6-AFAC-6B75B343725F}"/>
    <cellStyle name="Comma 4 3 3 4 5" xfId="1217" xr:uid="{64B31461-9639-4580-A0F4-2D87275C0019}"/>
    <cellStyle name="Comma 4 3 3 4 5 2" xfId="15817" xr:uid="{0355E710-2E28-4C80-9C5A-7BC3B60AE06A}"/>
    <cellStyle name="Comma 4 3 3 4 5 2 2" xfId="52325" xr:uid="{D7823421-9E38-4D86-A2C7-6DEA5F0AE984}"/>
    <cellStyle name="Comma 4 3 3 4 5 2 3" xfId="34071" xr:uid="{48783FE6-3159-4F86-9012-5AD3E234222B}"/>
    <cellStyle name="Comma 4 3 3 4 5 3" xfId="12167" xr:uid="{F67C9068-7C53-4E0E-8F2C-FA37971F2366}"/>
    <cellStyle name="Comma 4 3 3 4 5 3 2" xfId="48675" xr:uid="{56DC6A34-7982-4BAE-8D1D-2ED32291DEA9}"/>
    <cellStyle name="Comma 4 3 3 4 5 3 3" xfId="30421" xr:uid="{21F6380D-546A-4B6C-98F7-A40F33F76CC6}"/>
    <cellStyle name="Comma 4 3 3 4 5 4" xfId="8517" xr:uid="{7F400B4C-BBA8-4CD7-A04F-940C5355AE5E}"/>
    <cellStyle name="Comma 4 3 3 4 5 4 2" xfId="45025" xr:uid="{3FF1265D-3F8F-4470-9BAC-B10CB0DEF56A}"/>
    <cellStyle name="Comma 4 3 3 4 5 4 3" xfId="26771" xr:uid="{A65192A1-99E1-418C-A8B2-27EFBAF4EE35}"/>
    <cellStyle name="Comma 4 3 3 4 5 5" xfId="4867" xr:uid="{3EA5B0F7-D5C5-4862-AE1C-C5F7643CC68B}"/>
    <cellStyle name="Comma 4 3 3 4 5 5 2" xfId="41375" xr:uid="{29D0A21C-915C-4195-A613-19C5C9EDBAF6}"/>
    <cellStyle name="Comma 4 3 3 4 5 5 3" xfId="23121" xr:uid="{C2BED675-DC73-46B8-A94F-5456B1D4BBEA}"/>
    <cellStyle name="Comma 4 3 3 4 5 6" xfId="37725" xr:uid="{DBC5CB5F-734D-4DCA-AF50-F8439700F8A4}"/>
    <cellStyle name="Comma 4 3 3 4 5 7" xfId="19471" xr:uid="{5D3B74DF-0D59-4CC0-8F51-5D54F7EA2108}"/>
    <cellStyle name="Comma 4 3 3 4 6" xfId="15087" xr:uid="{B7F08361-772D-42E9-8666-DCEF7E3DDF4F}"/>
    <cellStyle name="Comma 4 3 3 4 6 2" xfId="51595" xr:uid="{2980D634-F29F-4D22-B7BB-A212C3D978A7}"/>
    <cellStyle name="Comma 4 3 3 4 6 3" xfId="33341" xr:uid="{B6FFC887-8076-4C5D-8509-97002DF3F150}"/>
    <cellStyle name="Comma 4 3 3 4 7" xfId="11437" xr:uid="{FE0F99DC-5EF1-4BA9-A80B-09846F678D87}"/>
    <cellStyle name="Comma 4 3 3 4 7 2" xfId="47945" xr:uid="{72DEC247-D095-4D77-BAFD-94F698B8047B}"/>
    <cellStyle name="Comma 4 3 3 4 7 3" xfId="29691" xr:uid="{9963B065-1F12-4E41-86C5-3920F14FB944}"/>
    <cellStyle name="Comma 4 3 3 4 8" xfId="7787" xr:uid="{8AFAFC08-C5C4-4B10-86B8-90F563115C98}"/>
    <cellStyle name="Comma 4 3 3 4 8 2" xfId="44295" xr:uid="{9A994E91-EFC2-4FB8-A74B-1EDF112151CA}"/>
    <cellStyle name="Comma 4 3 3 4 8 3" xfId="26041" xr:uid="{0CC2C7A4-E16E-4DB6-A449-DEAC0638BFE4}"/>
    <cellStyle name="Comma 4 3 3 4 9" xfId="4137" xr:uid="{7D859FA7-1BB5-434F-A1D5-534E3C4019EC}"/>
    <cellStyle name="Comma 4 3 3 4 9 2" xfId="40645" xr:uid="{4A1F866B-007D-4210-9C3C-C1C7C7E7580E}"/>
    <cellStyle name="Comma 4 3 3 4 9 3" xfId="22391" xr:uid="{9FFEE830-ADB6-48AF-9E87-9AAB432E474E}"/>
    <cellStyle name="Comma 4 3 3 5" xfId="383" xr:uid="{59967AAE-A41E-4DE4-B480-4B2C426AF86F}"/>
    <cellStyle name="Comma 4 3 3 5 10" xfId="36891" xr:uid="{421DEB38-5C52-4A19-BC41-D0370404CE82}"/>
    <cellStyle name="Comma 4 3 3 5 11" xfId="18637" xr:uid="{862BF558-FEEE-4F2C-9BCD-1214B3082870}"/>
    <cellStyle name="Comma 4 3 3 5 2" xfId="3303" xr:uid="{0C95F90E-F3E0-4BD5-8578-72521AE7738B}"/>
    <cellStyle name="Comma 4 3 3 5 2 2" xfId="17903" xr:uid="{98D66AE1-59C0-490B-84B2-6FFE501B4B6B}"/>
    <cellStyle name="Comma 4 3 3 5 2 2 2" xfId="54411" xr:uid="{5FB1381B-5EC5-4DF0-AAC7-7E32F98E866E}"/>
    <cellStyle name="Comma 4 3 3 5 2 2 3" xfId="36157" xr:uid="{EE54F7CF-A5AF-4A73-90DC-A3D03F8C4139}"/>
    <cellStyle name="Comma 4 3 3 5 2 3" xfId="14253" xr:uid="{C2D2E91A-D4F5-4F8B-9429-196DB4CD766F}"/>
    <cellStyle name="Comma 4 3 3 5 2 3 2" xfId="50761" xr:uid="{6339F484-BAAF-4D56-AEA1-2810EF1BD57E}"/>
    <cellStyle name="Comma 4 3 3 5 2 3 3" xfId="32507" xr:uid="{361478D6-BFFF-4591-BDCD-EE5D563A8DA3}"/>
    <cellStyle name="Comma 4 3 3 5 2 4" xfId="10603" xr:uid="{E737ED5E-41D1-430F-A79A-DA1F6E611E19}"/>
    <cellStyle name="Comma 4 3 3 5 2 4 2" xfId="47111" xr:uid="{BEF06ED0-0361-40C2-A19A-21C28249CD34}"/>
    <cellStyle name="Comma 4 3 3 5 2 4 3" xfId="28857" xr:uid="{8AE75E6C-4817-4246-A548-9C7C9D6BFD73}"/>
    <cellStyle name="Comma 4 3 3 5 2 5" xfId="6953" xr:uid="{C1335228-694F-4900-A374-3EB913677DDC}"/>
    <cellStyle name="Comma 4 3 3 5 2 5 2" xfId="43461" xr:uid="{48FF9FC2-A150-488B-8142-6A3A45FE0FAC}"/>
    <cellStyle name="Comma 4 3 3 5 2 5 3" xfId="25207" xr:uid="{17B58A5A-051C-4831-97B7-4A8B88106F0B}"/>
    <cellStyle name="Comma 4 3 3 5 2 6" xfId="39811" xr:uid="{48A669AE-DA0E-44D3-86DC-E51045725F97}"/>
    <cellStyle name="Comma 4 3 3 5 2 7" xfId="21557" xr:uid="{48814C8B-8785-41F3-B865-4180F3F9F05B}"/>
    <cellStyle name="Comma 4 3 3 5 3" xfId="2573" xr:uid="{373AA444-D214-42C5-80AD-6DE1DD5461C4}"/>
    <cellStyle name="Comma 4 3 3 5 3 2" xfId="17173" xr:uid="{EB00A3ED-E56D-4876-89A0-7A1A2CB1F639}"/>
    <cellStyle name="Comma 4 3 3 5 3 2 2" xfId="53681" xr:uid="{58624CD2-8BBB-4463-819A-A106652B4D0F}"/>
    <cellStyle name="Comma 4 3 3 5 3 2 3" xfId="35427" xr:uid="{8AE7D9D3-E92C-4077-AA54-958C7BBEA5E4}"/>
    <cellStyle name="Comma 4 3 3 5 3 3" xfId="13523" xr:uid="{8545305A-557F-49C1-A7F4-31CB2CAD12FE}"/>
    <cellStyle name="Comma 4 3 3 5 3 3 2" xfId="50031" xr:uid="{399A0EA8-5BE6-4937-A26D-D3D522935BD5}"/>
    <cellStyle name="Comma 4 3 3 5 3 3 3" xfId="31777" xr:uid="{9859CF62-E80A-4CED-9B31-9307E8A6DB5F}"/>
    <cellStyle name="Comma 4 3 3 5 3 4" xfId="9873" xr:uid="{9D13449A-48E1-4C8F-ADD6-FE336085220A}"/>
    <cellStyle name="Comma 4 3 3 5 3 4 2" xfId="46381" xr:uid="{93E1A228-0F84-47D2-918B-B110D905F553}"/>
    <cellStyle name="Comma 4 3 3 5 3 4 3" xfId="28127" xr:uid="{3634AB57-0950-49F1-8D8E-4D9363977177}"/>
    <cellStyle name="Comma 4 3 3 5 3 5" xfId="6223" xr:uid="{D4F2D36A-7D8B-4B75-AD5E-F035ED4E0AFC}"/>
    <cellStyle name="Comma 4 3 3 5 3 5 2" xfId="42731" xr:uid="{91F64D65-177D-40F8-99F7-8BC2238AF5EC}"/>
    <cellStyle name="Comma 4 3 3 5 3 5 3" xfId="24477" xr:uid="{7D6F0BCB-757D-4B8B-B375-4913F838294C}"/>
    <cellStyle name="Comma 4 3 3 5 3 6" xfId="39081" xr:uid="{11763EC4-7ADF-4D25-929F-F4FC3A72B5A9}"/>
    <cellStyle name="Comma 4 3 3 5 3 7" xfId="20827" xr:uid="{7AA5CAAF-6234-4AA0-A4D1-BFEE9D4BAC5A}"/>
    <cellStyle name="Comma 4 3 3 5 4" xfId="1843" xr:uid="{E83C7F4E-90AC-4B91-BDB6-6C5E4167D289}"/>
    <cellStyle name="Comma 4 3 3 5 4 2" xfId="16443" xr:uid="{6D4342DA-93E9-4F85-A95F-1B20511D881C}"/>
    <cellStyle name="Comma 4 3 3 5 4 2 2" xfId="52951" xr:uid="{A8AC2104-C365-4318-B959-3022D56777F8}"/>
    <cellStyle name="Comma 4 3 3 5 4 2 3" xfId="34697" xr:uid="{408FD5C9-B9F1-4FE6-8250-EA780BA6944B}"/>
    <cellStyle name="Comma 4 3 3 5 4 3" xfId="12793" xr:uid="{99B40B5C-ECB2-4AC8-8566-EAF6640F0476}"/>
    <cellStyle name="Comma 4 3 3 5 4 3 2" xfId="49301" xr:uid="{EAE3A331-3045-42F9-9595-D02592DAA465}"/>
    <cellStyle name="Comma 4 3 3 5 4 3 3" xfId="31047" xr:uid="{45D331EA-2F74-4FBB-ACF1-779EA43731C9}"/>
    <cellStyle name="Comma 4 3 3 5 4 4" xfId="9143" xr:uid="{CE33E738-1F9D-4EBA-A55A-1109B5B2F6D4}"/>
    <cellStyle name="Comma 4 3 3 5 4 4 2" xfId="45651" xr:uid="{393490A5-A366-4719-8E19-C62857C6157A}"/>
    <cellStyle name="Comma 4 3 3 5 4 4 3" xfId="27397" xr:uid="{88CC47CA-BC2D-47CD-BF62-65AE1DAE5E0D}"/>
    <cellStyle name="Comma 4 3 3 5 4 5" xfId="5493" xr:uid="{A68649E9-A128-48F6-94EA-7BF1B2BB254A}"/>
    <cellStyle name="Comma 4 3 3 5 4 5 2" xfId="42001" xr:uid="{707B3DB8-E288-413D-8054-36CDD2CC89A9}"/>
    <cellStyle name="Comma 4 3 3 5 4 5 3" xfId="23747" xr:uid="{04A1F6AD-731E-4C61-8A7E-1D7B1337121D}"/>
    <cellStyle name="Comma 4 3 3 5 4 6" xfId="38351" xr:uid="{730AB02C-B90E-47C6-AEBE-B6A5345CA22A}"/>
    <cellStyle name="Comma 4 3 3 5 4 7" xfId="20097" xr:uid="{1C2CC29E-48FE-41B8-A19A-4FE673B32044}"/>
    <cellStyle name="Comma 4 3 3 5 5" xfId="1113" xr:uid="{A9294FB4-4747-44D7-9D77-37399075F95E}"/>
    <cellStyle name="Comma 4 3 3 5 5 2" xfId="15713" xr:uid="{C0CA684F-FD67-4E8E-B41E-A09515F48C92}"/>
    <cellStyle name="Comma 4 3 3 5 5 2 2" xfId="52221" xr:uid="{409A1A57-0BA4-4EC2-A6EC-44BFA85A0750}"/>
    <cellStyle name="Comma 4 3 3 5 5 2 3" xfId="33967" xr:uid="{84C8D9B1-1B9D-419F-A2E6-A10B1375980F}"/>
    <cellStyle name="Comma 4 3 3 5 5 3" xfId="12063" xr:uid="{70A5A475-1B4F-4895-A527-2D724E38EC97}"/>
    <cellStyle name="Comma 4 3 3 5 5 3 2" xfId="48571" xr:uid="{AA800921-90BC-4662-A36A-2DB11364B24C}"/>
    <cellStyle name="Comma 4 3 3 5 5 3 3" xfId="30317" xr:uid="{E4FE7693-FE3B-4CD2-B749-2FCFA36AAD10}"/>
    <cellStyle name="Comma 4 3 3 5 5 4" xfId="8413" xr:uid="{2DFD450F-00A5-471A-A7F4-2CF65CC46BB0}"/>
    <cellStyle name="Comma 4 3 3 5 5 4 2" xfId="44921" xr:uid="{0E3F2664-EB52-44A7-ADAC-BEC2E52765E4}"/>
    <cellStyle name="Comma 4 3 3 5 5 4 3" xfId="26667" xr:uid="{6D98BCD3-CDB2-427B-B2B4-A38085F02597}"/>
    <cellStyle name="Comma 4 3 3 5 5 5" xfId="4763" xr:uid="{13C7743F-A5F4-4993-BF75-F669158EFF32}"/>
    <cellStyle name="Comma 4 3 3 5 5 5 2" xfId="41271" xr:uid="{77D66BB6-71C4-4C0E-BC7F-7D76D28873C3}"/>
    <cellStyle name="Comma 4 3 3 5 5 5 3" xfId="23017" xr:uid="{AE26829B-3D78-443D-9386-B7941730CA81}"/>
    <cellStyle name="Comma 4 3 3 5 5 6" xfId="37621" xr:uid="{86490847-3212-4A3A-B7B1-0F46E68D0EAE}"/>
    <cellStyle name="Comma 4 3 3 5 5 7" xfId="19367" xr:uid="{70720346-A09D-4DFB-814A-02831A7F9068}"/>
    <cellStyle name="Comma 4 3 3 5 6" xfId="14983" xr:uid="{75C64667-F6EA-426D-B2A3-CA3E5126C860}"/>
    <cellStyle name="Comma 4 3 3 5 6 2" xfId="51491" xr:uid="{55F3BC7B-5728-44ED-99C3-4921BA442FB5}"/>
    <cellStyle name="Comma 4 3 3 5 6 3" xfId="33237" xr:uid="{F7AD52D2-23AB-456B-9ED3-B4E1EFCEB294}"/>
    <cellStyle name="Comma 4 3 3 5 7" xfId="11333" xr:uid="{A3D9C89A-9E4C-4452-BE37-9BD4A38C6E7C}"/>
    <cellStyle name="Comma 4 3 3 5 7 2" xfId="47841" xr:uid="{6317BA58-031B-49DA-9412-35408C8CAD3B}"/>
    <cellStyle name="Comma 4 3 3 5 7 3" xfId="29587" xr:uid="{9F3E8772-91F3-469C-BBD0-833C98F5DF06}"/>
    <cellStyle name="Comma 4 3 3 5 8" xfId="7683" xr:uid="{909C8BBA-4F30-4B3E-A30B-3BFFD670B189}"/>
    <cellStyle name="Comma 4 3 3 5 8 2" xfId="44191" xr:uid="{E495B10B-049A-46A1-BB2C-3FFD5AD69A84}"/>
    <cellStyle name="Comma 4 3 3 5 8 3" xfId="25937" xr:uid="{A2794AAF-0E1D-4246-B036-C237C58E852D}"/>
    <cellStyle name="Comma 4 3 3 5 9" xfId="4033" xr:uid="{4E48227B-15BA-46AB-B9C7-1607ED9B9E94}"/>
    <cellStyle name="Comma 4 3 3 5 9 2" xfId="40541" xr:uid="{993C1CAF-A57C-463E-98F2-043CD59BC45B}"/>
    <cellStyle name="Comma 4 3 3 5 9 3" xfId="22287" xr:uid="{8EB680F4-6513-4887-94C4-9883B28410FD}"/>
    <cellStyle name="Comma 4 3 3 6" xfId="279" xr:uid="{A2DA8B2D-AFFF-47B3-A5E1-2AB7412E1C86}"/>
    <cellStyle name="Comma 4 3 3 6 10" xfId="36787" xr:uid="{AE127051-8265-43F0-BFB6-F71D05EB62D1}"/>
    <cellStyle name="Comma 4 3 3 6 11" xfId="18533" xr:uid="{C70A0C63-191C-4D68-8FAA-0657EAC14B11}"/>
    <cellStyle name="Comma 4 3 3 6 2" xfId="3199" xr:uid="{3D01434E-71E7-4603-B304-1218ABA1D70E}"/>
    <cellStyle name="Comma 4 3 3 6 2 2" xfId="17799" xr:uid="{6978672D-61B6-4D3E-9CDF-5B6CE4957CA7}"/>
    <cellStyle name="Comma 4 3 3 6 2 2 2" xfId="54307" xr:uid="{853AD92F-DD93-42EA-BAB4-885EA56AFB3F}"/>
    <cellStyle name="Comma 4 3 3 6 2 2 3" xfId="36053" xr:uid="{7369AE9B-68B9-4915-BF0D-69D0EDF48DC7}"/>
    <cellStyle name="Comma 4 3 3 6 2 3" xfId="14149" xr:uid="{98195774-454D-4855-B158-EE11A311D722}"/>
    <cellStyle name="Comma 4 3 3 6 2 3 2" xfId="50657" xr:uid="{81A15620-6F0E-4C2B-9FC0-9E74C42CC0D4}"/>
    <cellStyle name="Comma 4 3 3 6 2 3 3" xfId="32403" xr:uid="{00CC18C3-8FD3-4A9C-AA73-DD66D6BF445E}"/>
    <cellStyle name="Comma 4 3 3 6 2 4" xfId="10499" xr:uid="{69DA4A3E-0D8F-4555-A441-670F27527265}"/>
    <cellStyle name="Comma 4 3 3 6 2 4 2" xfId="47007" xr:uid="{ABF29B2E-0F5F-42E7-9F16-1F1016E31AA7}"/>
    <cellStyle name="Comma 4 3 3 6 2 4 3" xfId="28753" xr:uid="{F2A02130-C337-4480-A9E9-00A86DA69AA5}"/>
    <cellStyle name="Comma 4 3 3 6 2 5" xfId="6849" xr:uid="{F166412A-575F-4700-86A0-F41CBF2E20A7}"/>
    <cellStyle name="Comma 4 3 3 6 2 5 2" xfId="43357" xr:uid="{3E45431F-A7C5-43A4-B826-A30442B80D0C}"/>
    <cellStyle name="Comma 4 3 3 6 2 5 3" xfId="25103" xr:uid="{C51FCB41-7711-4EC9-A890-9C01D42694DE}"/>
    <cellStyle name="Comma 4 3 3 6 2 6" xfId="39707" xr:uid="{4CBFF3B0-E056-4EC0-9CE9-F8F6D7774516}"/>
    <cellStyle name="Comma 4 3 3 6 2 7" xfId="21453" xr:uid="{0E304702-E54B-4077-BE74-E8FDFE5F32E1}"/>
    <cellStyle name="Comma 4 3 3 6 3" xfId="2469" xr:uid="{3A6625FB-C4A5-4C00-AB00-6478D7B8FE06}"/>
    <cellStyle name="Comma 4 3 3 6 3 2" xfId="17069" xr:uid="{9DF2C2BE-ACE8-4E09-ADDF-49B8F32D815B}"/>
    <cellStyle name="Comma 4 3 3 6 3 2 2" xfId="53577" xr:uid="{2DFE9EEA-5296-436D-843B-6C13F1F710B7}"/>
    <cellStyle name="Comma 4 3 3 6 3 2 3" xfId="35323" xr:uid="{1BF2C1B2-0B8C-4325-BD1B-7645760B4A23}"/>
    <cellStyle name="Comma 4 3 3 6 3 3" xfId="13419" xr:uid="{A996A906-4250-49A4-93E7-9A1F3200FBD3}"/>
    <cellStyle name="Comma 4 3 3 6 3 3 2" xfId="49927" xr:uid="{ECFB99EB-C3FB-40AB-B2CF-7A113478458E}"/>
    <cellStyle name="Comma 4 3 3 6 3 3 3" xfId="31673" xr:uid="{9FB1A45E-1622-4C48-8A03-F76C8C9097C7}"/>
    <cellStyle name="Comma 4 3 3 6 3 4" xfId="9769" xr:uid="{1D667040-0C1E-4C31-8D2F-67BEDAC08435}"/>
    <cellStyle name="Comma 4 3 3 6 3 4 2" xfId="46277" xr:uid="{B4618B39-2AA4-4D40-BFAD-083EEBE7FB71}"/>
    <cellStyle name="Comma 4 3 3 6 3 4 3" xfId="28023" xr:uid="{071672DF-DCE6-4CA8-A535-06689782BF6E}"/>
    <cellStyle name="Comma 4 3 3 6 3 5" xfId="6119" xr:uid="{53F92B10-8041-4F41-BDC8-BF6A63046597}"/>
    <cellStyle name="Comma 4 3 3 6 3 5 2" xfId="42627" xr:uid="{0CB8533B-F0CF-495F-8689-F015A542B8FA}"/>
    <cellStyle name="Comma 4 3 3 6 3 5 3" xfId="24373" xr:uid="{C2C617FC-A09D-47FC-8343-089C83B42696}"/>
    <cellStyle name="Comma 4 3 3 6 3 6" xfId="38977" xr:uid="{282F951E-D49C-470C-99DA-A1ACB554F8EA}"/>
    <cellStyle name="Comma 4 3 3 6 3 7" xfId="20723" xr:uid="{767F553C-0327-4E83-9B88-1A733471B90E}"/>
    <cellStyle name="Comma 4 3 3 6 4" xfId="1739" xr:uid="{5E7BA53E-FF67-4D52-8660-448F71136C83}"/>
    <cellStyle name="Comma 4 3 3 6 4 2" xfId="16339" xr:uid="{BBE6C244-7212-47E3-B274-3A753E7A0027}"/>
    <cellStyle name="Comma 4 3 3 6 4 2 2" xfId="52847" xr:uid="{7754B51D-DF83-4545-89AC-4AE345339A53}"/>
    <cellStyle name="Comma 4 3 3 6 4 2 3" xfId="34593" xr:uid="{20EEC908-414A-4131-A6B2-5ECF90EF2D95}"/>
    <cellStyle name="Comma 4 3 3 6 4 3" xfId="12689" xr:uid="{828DEF73-14C1-41AA-AA0E-3DE0FD3D1C46}"/>
    <cellStyle name="Comma 4 3 3 6 4 3 2" xfId="49197" xr:uid="{87B64518-B969-4305-99C0-89ED299FAA3F}"/>
    <cellStyle name="Comma 4 3 3 6 4 3 3" xfId="30943" xr:uid="{34A4C007-569C-4E39-B212-F80659C455D7}"/>
    <cellStyle name="Comma 4 3 3 6 4 4" xfId="9039" xr:uid="{B90628C2-4FAF-40AD-A806-E5AFAEEDCCA9}"/>
    <cellStyle name="Comma 4 3 3 6 4 4 2" xfId="45547" xr:uid="{FF4A96EF-0AC3-498E-9144-3CA90F40152C}"/>
    <cellStyle name="Comma 4 3 3 6 4 4 3" xfId="27293" xr:uid="{81051C89-9F2B-424A-B2F8-006EDBDEF923}"/>
    <cellStyle name="Comma 4 3 3 6 4 5" xfId="5389" xr:uid="{8CCBF14F-F0B6-42B2-8DE3-1B0B63A6C234}"/>
    <cellStyle name="Comma 4 3 3 6 4 5 2" xfId="41897" xr:uid="{E14D9322-4B61-4572-8AC3-81540FD4B184}"/>
    <cellStyle name="Comma 4 3 3 6 4 5 3" xfId="23643" xr:uid="{29694A37-E064-4DD2-8282-AE413B5BDE45}"/>
    <cellStyle name="Comma 4 3 3 6 4 6" xfId="38247" xr:uid="{86084E93-3211-4900-B1F1-B7D6F9B19EBF}"/>
    <cellStyle name="Comma 4 3 3 6 4 7" xfId="19993" xr:uid="{B492D9AF-774D-4E8A-9E98-BF8F935275F4}"/>
    <cellStyle name="Comma 4 3 3 6 5" xfId="1009" xr:uid="{CF04A2AC-9969-44E6-8076-FE36FA812CF9}"/>
    <cellStyle name="Comma 4 3 3 6 5 2" xfId="15609" xr:uid="{95E475AE-8017-493F-A2E6-BB7B65FC36F3}"/>
    <cellStyle name="Comma 4 3 3 6 5 2 2" xfId="52117" xr:uid="{A334EEBD-B76E-4357-9123-46016C283900}"/>
    <cellStyle name="Comma 4 3 3 6 5 2 3" xfId="33863" xr:uid="{802425F3-3CC2-4201-AC7F-DDB89C16C837}"/>
    <cellStyle name="Comma 4 3 3 6 5 3" xfId="11959" xr:uid="{F12F0E98-F19A-47A7-952A-FA2710D0C5F0}"/>
    <cellStyle name="Comma 4 3 3 6 5 3 2" xfId="48467" xr:uid="{C50D7D88-3347-41E0-95EE-B3C531B71BF4}"/>
    <cellStyle name="Comma 4 3 3 6 5 3 3" xfId="30213" xr:uid="{18985165-1CB8-4677-AA12-027C3B97E3D0}"/>
    <cellStyle name="Comma 4 3 3 6 5 4" xfId="8309" xr:uid="{3CE5F0FC-1624-402D-BDF9-7C4086A61906}"/>
    <cellStyle name="Comma 4 3 3 6 5 4 2" xfId="44817" xr:uid="{BAEBDA50-5C4D-4156-AC41-0DE3004D5F45}"/>
    <cellStyle name="Comma 4 3 3 6 5 4 3" xfId="26563" xr:uid="{AC494EF1-F43E-496D-9780-F16275C51A59}"/>
    <cellStyle name="Comma 4 3 3 6 5 5" xfId="4659" xr:uid="{6CB0BBB5-FF69-4194-AD81-9349BA768BEB}"/>
    <cellStyle name="Comma 4 3 3 6 5 5 2" xfId="41167" xr:uid="{11AE8CE6-E53B-4B4B-936A-230EA8FBF053}"/>
    <cellStyle name="Comma 4 3 3 6 5 5 3" xfId="22913" xr:uid="{D287E14C-D646-44D7-B2EC-DCD7E1DB82C2}"/>
    <cellStyle name="Comma 4 3 3 6 5 6" xfId="37517" xr:uid="{085FA3BE-2015-4239-A6F5-6606866272CE}"/>
    <cellStyle name="Comma 4 3 3 6 5 7" xfId="19263" xr:uid="{8B0DB071-7BB6-4F15-B3B5-91155DDB6545}"/>
    <cellStyle name="Comma 4 3 3 6 6" xfId="14879" xr:uid="{B6F84BAB-4D32-421E-9732-09FAED81F7B7}"/>
    <cellStyle name="Comma 4 3 3 6 6 2" xfId="51387" xr:uid="{43524C61-72EB-45E9-A72E-AB49A9B4C75D}"/>
    <cellStyle name="Comma 4 3 3 6 6 3" xfId="33133" xr:uid="{DAB8AD89-C62B-485E-9B81-45A09FBFEA35}"/>
    <cellStyle name="Comma 4 3 3 6 7" xfId="11229" xr:uid="{63AE9B20-BA8A-48CF-9050-1B10CFBFE2B7}"/>
    <cellStyle name="Comma 4 3 3 6 7 2" xfId="47737" xr:uid="{67165B4A-7423-40BC-A104-1CB448D4B7CB}"/>
    <cellStyle name="Comma 4 3 3 6 7 3" xfId="29483" xr:uid="{8B0A7F34-4AB1-4FCE-853D-14B178E67663}"/>
    <cellStyle name="Comma 4 3 3 6 8" xfId="7579" xr:uid="{6AE67B9B-C40F-45B8-B5FE-B94CE2BE995F}"/>
    <cellStyle name="Comma 4 3 3 6 8 2" xfId="44087" xr:uid="{8D886E38-BEC6-4B70-A6DD-4C614052A62D}"/>
    <cellStyle name="Comma 4 3 3 6 8 3" xfId="25833" xr:uid="{2C661C7A-DDE4-48B6-8C5A-DE06C89EC64C}"/>
    <cellStyle name="Comma 4 3 3 6 9" xfId="3929" xr:uid="{39179549-C1DD-4FC5-A5B6-37DCFC119821}"/>
    <cellStyle name="Comma 4 3 3 6 9 2" xfId="40437" xr:uid="{F0321EE7-5589-442B-8E7F-555CCEB32C46}"/>
    <cellStyle name="Comma 4 3 3 6 9 3" xfId="22183" xr:uid="{0A4CC2C0-87F9-455A-8A1E-5DF8BB6CACA7}"/>
    <cellStyle name="Comma 4 3 3 7" xfId="175" xr:uid="{DFCF796B-5D69-4B65-96B4-675F564DC758}"/>
    <cellStyle name="Comma 4 3 3 7 10" xfId="36683" xr:uid="{17BE9D98-A17A-4CE1-977C-E6B07C1BED35}"/>
    <cellStyle name="Comma 4 3 3 7 11" xfId="18429" xr:uid="{FCAC1268-9087-4218-B8F9-92B9D631994D}"/>
    <cellStyle name="Comma 4 3 3 7 2" xfId="3095" xr:uid="{2E496DB0-65F4-4DC0-845C-25AF3F179223}"/>
    <cellStyle name="Comma 4 3 3 7 2 2" xfId="17695" xr:uid="{1E8D8466-6F13-42A6-AC2F-4571A8BB25F5}"/>
    <cellStyle name="Comma 4 3 3 7 2 2 2" xfId="54203" xr:uid="{62E847AF-712F-4C61-ABF0-5D8C6857E266}"/>
    <cellStyle name="Comma 4 3 3 7 2 2 3" xfId="35949" xr:uid="{20A7BA2C-19A2-4631-9224-111B0F872AB9}"/>
    <cellStyle name="Comma 4 3 3 7 2 3" xfId="14045" xr:uid="{1F8BAEEE-D35C-41F6-BE59-420055BC36E2}"/>
    <cellStyle name="Comma 4 3 3 7 2 3 2" xfId="50553" xr:uid="{5CA2692E-6634-46D8-A8CC-4DA2CB15DE49}"/>
    <cellStyle name="Comma 4 3 3 7 2 3 3" xfId="32299" xr:uid="{1C4A08DD-F011-4BFD-BD75-447C01C3D78D}"/>
    <cellStyle name="Comma 4 3 3 7 2 4" xfId="10395" xr:uid="{C933D14C-1971-412E-B38F-9B024F5FC108}"/>
    <cellStyle name="Comma 4 3 3 7 2 4 2" xfId="46903" xr:uid="{C02DEF95-72A9-4D6D-8F4C-3DFB594C877E}"/>
    <cellStyle name="Comma 4 3 3 7 2 4 3" xfId="28649" xr:uid="{5501DA62-5918-41F5-84DA-6560B4691A3A}"/>
    <cellStyle name="Comma 4 3 3 7 2 5" xfId="6745" xr:uid="{D5A28EDF-BEA8-4B3F-B861-9B71D9228753}"/>
    <cellStyle name="Comma 4 3 3 7 2 5 2" xfId="43253" xr:uid="{54283819-3BFA-4B45-B49B-50DF3B459198}"/>
    <cellStyle name="Comma 4 3 3 7 2 5 3" xfId="24999" xr:uid="{90F3CD69-5012-4933-AEA9-16CB3F26E6FE}"/>
    <cellStyle name="Comma 4 3 3 7 2 6" xfId="39603" xr:uid="{67C0C1C2-C2EB-475D-A066-4069F3C57AE1}"/>
    <cellStyle name="Comma 4 3 3 7 2 7" xfId="21349" xr:uid="{4823DF7B-FE99-4181-96DC-5041B756D52C}"/>
    <cellStyle name="Comma 4 3 3 7 3" xfId="2365" xr:uid="{7118CC4A-C317-4FD4-892A-90F15AF73189}"/>
    <cellStyle name="Comma 4 3 3 7 3 2" xfId="16965" xr:uid="{C2C81CA5-58A9-4690-92F3-298E11C1B7C9}"/>
    <cellStyle name="Comma 4 3 3 7 3 2 2" xfId="53473" xr:uid="{E503C834-EB8E-4803-BAAF-41B7341BB2F3}"/>
    <cellStyle name="Comma 4 3 3 7 3 2 3" xfId="35219" xr:uid="{CBED1BCB-1464-46F6-9B30-7A5A64C49402}"/>
    <cellStyle name="Comma 4 3 3 7 3 3" xfId="13315" xr:uid="{724F69BB-5631-480C-A2A1-64BA7BB3A99F}"/>
    <cellStyle name="Comma 4 3 3 7 3 3 2" xfId="49823" xr:uid="{3E684F8E-604F-4591-B6E6-7848588154EE}"/>
    <cellStyle name="Comma 4 3 3 7 3 3 3" xfId="31569" xr:uid="{9212CA1E-7C2B-4B12-B9EC-6FCE421B3F97}"/>
    <cellStyle name="Comma 4 3 3 7 3 4" xfId="9665" xr:uid="{47920417-1087-4F98-8B81-269FD305A7F6}"/>
    <cellStyle name="Comma 4 3 3 7 3 4 2" xfId="46173" xr:uid="{B3C2CD98-1CB8-4FA9-ABC3-0E2CF8D3F906}"/>
    <cellStyle name="Comma 4 3 3 7 3 4 3" xfId="27919" xr:uid="{283A5890-4E4C-4956-8E23-79D09F02E093}"/>
    <cellStyle name="Comma 4 3 3 7 3 5" xfId="6015" xr:uid="{C274E7C4-C108-4C6B-BD28-CA941F7C3886}"/>
    <cellStyle name="Comma 4 3 3 7 3 5 2" xfId="42523" xr:uid="{E5059758-F0B4-49DA-B46B-DC72D9AC2D4E}"/>
    <cellStyle name="Comma 4 3 3 7 3 5 3" xfId="24269" xr:uid="{1228D7D0-A33C-4971-8A03-23AB839B8EDE}"/>
    <cellStyle name="Comma 4 3 3 7 3 6" xfId="38873" xr:uid="{B8F88863-0101-4B03-AAA6-8194383DFD5A}"/>
    <cellStyle name="Comma 4 3 3 7 3 7" xfId="20619" xr:uid="{131D6DAA-D67D-4E30-A574-CD878EDCD47D}"/>
    <cellStyle name="Comma 4 3 3 7 4" xfId="1635" xr:uid="{5A8F6740-1DA4-4E28-9474-F66198F4EE8B}"/>
    <cellStyle name="Comma 4 3 3 7 4 2" xfId="16235" xr:uid="{2A4CC815-DD06-472B-ADBD-02E25455FEF6}"/>
    <cellStyle name="Comma 4 3 3 7 4 2 2" xfId="52743" xr:uid="{7199D56E-198C-4F8C-A48C-EDBA349BCA4E}"/>
    <cellStyle name="Comma 4 3 3 7 4 2 3" xfId="34489" xr:uid="{5CA7BCDE-C978-4707-A7A8-D3E9C553514E}"/>
    <cellStyle name="Comma 4 3 3 7 4 3" xfId="12585" xr:uid="{C1C6F001-4192-40E4-8FC2-6571BF2E3E80}"/>
    <cellStyle name="Comma 4 3 3 7 4 3 2" xfId="49093" xr:uid="{CF7948B9-063A-478C-8DA1-A7C00061DBE3}"/>
    <cellStyle name="Comma 4 3 3 7 4 3 3" xfId="30839" xr:uid="{FE9A750F-EE31-45A0-A7AF-5ACAC594F3F3}"/>
    <cellStyle name="Comma 4 3 3 7 4 4" xfId="8935" xr:uid="{33AD277E-4776-4A10-BE65-7C3A01ACF22B}"/>
    <cellStyle name="Comma 4 3 3 7 4 4 2" xfId="45443" xr:uid="{DF3C8D8B-0D56-4E82-A488-D2A7069DD6A7}"/>
    <cellStyle name="Comma 4 3 3 7 4 4 3" xfId="27189" xr:uid="{52DC0120-4B17-4E94-9D58-F4F0D1453CE8}"/>
    <cellStyle name="Comma 4 3 3 7 4 5" xfId="5285" xr:uid="{751866E5-8600-4F9B-82A1-F1300A518D98}"/>
    <cellStyle name="Comma 4 3 3 7 4 5 2" xfId="41793" xr:uid="{FD91D28A-D355-427D-9910-68896DF5BDF2}"/>
    <cellStyle name="Comma 4 3 3 7 4 5 3" xfId="23539" xr:uid="{7B0DB0ED-8CCA-4120-8D44-DD9006EDA435}"/>
    <cellStyle name="Comma 4 3 3 7 4 6" xfId="38143" xr:uid="{E3970B1F-842A-4C23-80BB-4B047D847117}"/>
    <cellStyle name="Comma 4 3 3 7 4 7" xfId="19889" xr:uid="{8E73490B-AC39-4AEC-ADC1-AD4993F6B633}"/>
    <cellStyle name="Comma 4 3 3 7 5" xfId="905" xr:uid="{07AFC261-C9FE-4E51-AF0E-8C9D7051AAAC}"/>
    <cellStyle name="Comma 4 3 3 7 5 2" xfId="15505" xr:uid="{3D28BC05-A0CB-421B-8ACD-35C1C48E521D}"/>
    <cellStyle name="Comma 4 3 3 7 5 2 2" xfId="52013" xr:uid="{5499949F-6730-4CB8-9114-3971698B4BCD}"/>
    <cellStyle name="Comma 4 3 3 7 5 2 3" xfId="33759" xr:uid="{631C70E7-7DDD-49BE-A533-E0E03CC50D0D}"/>
    <cellStyle name="Comma 4 3 3 7 5 3" xfId="11855" xr:uid="{5FB467DC-1B13-4137-B7F1-0F04FB29C000}"/>
    <cellStyle name="Comma 4 3 3 7 5 3 2" xfId="48363" xr:uid="{826F7117-7EE5-4EBD-8AC2-9CA1E020F963}"/>
    <cellStyle name="Comma 4 3 3 7 5 3 3" xfId="30109" xr:uid="{F527EC41-1FED-4005-A28F-09B6F236BAA1}"/>
    <cellStyle name="Comma 4 3 3 7 5 4" xfId="8205" xr:uid="{A2CAC531-C5D0-4432-BE3F-692D4226CDE6}"/>
    <cellStyle name="Comma 4 3 3 7 5 4 2" xfId="44713" xr:uid="{1D880C1A-990B-46B6-A750-D0FDCF76D1CA}"/>
    <cellStyle name="Comma 4 3 3 7 5 4 3" xfId="26459" xr:uid="{EB2F67B4-304D-4B7B-82A2-324EBDF62147}"/>
    <cellStyle name="Comma 4 3 3 7 5 5" xfId="4555" xr:uid="{DABEEC8E-6181-4D19-9CB1-727CAEC9648B}"/>
    <cellStyle name="Comma 4 3 3 7 5 5 2" xfId="41063" xr:uid="{1BA6CC70-C9A0-40CE-8A94-196C8B193043}"/>
    <cellStyle name="Comma 4 3 3 7 5 5 3" xfId="22809" xr:uid="{23B0640E-6878-4966-BE74-9A3460466ECD}"/>
    <cellStyle name="Comma 4 3 3 7 5 6" xfId="37413" xr:uid="{1FFE54F7-E90C-4753-A588-9A5AE46CA41C}"/>
    <cellStyle name="Comma 4 3 3 7 5 7" xfId="19159" xr:uid="{6D07AFD1-6104-49C5-A8B3-FC44642FB2AA}"/>
    <cellStyle name="Comma 4 3 3 7 6" xfId="14775" xr:uid="{CA6B25C8-6212-48EF-AE4C-A93FDA1B961F}"/>
    <cellStyle name="Comma 4 3 3 7 6 2" xfId="51283" xr:uid="{64EB657F-CEDC-43B9-9F39-D703A1C408D4}"/>
    <cellStyle name="Comma 4 3 3 7 6 3" xfId="33029" xr:uid="{A2584371-F32A-4046-9C3B-234CC05347F9}"/>
    <cellStyle name="Comma 4 3 3 7 7" xfId="11125" xr:uid="{6E19D904-BB49-4930-8691-D60C6CAAA7B6}"/>
    <cellStyle name="Comma 4 3 3 7 7 2" xfId="47633" xr:uid="{2996C31C-5705-4747-8002-D6C8ACEF3FCF}"/>
    <cellStyle name="Comma 4 3 3 7 7 3" xfId="29379" xr:uid="{AD4A5F3E-6D9C-47B5-B5A5-A8A5F81A829C}"/>
    <cellStyle name="Comma 4 3 3 7 8" xfId="7475" xr:uid="{07A8EC40-2E0F-4C6C-8A2F-B6FA712EDD8D}"/>
    <cellStyle name="Comma 4 3 3 7 8 2" xfId="43983" xr:uid="{B55D7031-2BE9-47DE-B8C3-B824AA6A4396}"/>
    <cellStyle name="Comma 4 3 3 7 8 3" xfId="25729" xr:uid="{FD2D673D-15B5-4356-8A15-95D873E46C18}"/>
    <cellStyle name="Comma 4 3 3 7 9" xfId="3825" xr:uid="{7FC9F90A-FFEB-4BE1-840E-7545AB88A747}"/>
    <cellStyle name="Comma 4 3 3 7 9 2" xfId="40333" xr:uid="{EB20320C-991C-441C-951F-C840AFE4478B}"/>
    <cellStyle name="Comma 4 3 3 7 9 3" xfId="22079" xr:uid="{341266DA-42E5-4228-AA03-FE07C950214B}"/>
    <cellStyle name="Comma 4 3 3 8" xfId="2991" xr:uid="{8BD8114F-E2C7-4ACD-88B8-13848A67F139}"/>
    <cellStyle name="Comma 4 3 3 8 2" xfId="17591" xr:uid="{D5873775-5415-485C-949D-409888780924}"/>
    <cellStyle name="Comma 4 3 3 8 2 2" xfId="54099" xr:uid="{55086E59-144C-40C0-BFFE-5B53A6780641}"/>
    <cellStyle name="Comma 4 3 3 8 2 3" xfId="35845" xr:uid="{DCA080A6-00E7-4D19-839C-B305DB245D1D}"/>
    <cellStyle name="Comma 4 3 3 8 3" xfId="13941" xr:uid="{20B4398C-A56D-48EE-9D21-B0A5907E6BAA}"/>
    <cellStyle name="Comma 4 3 3 8 3 2" xfId="50449" xr:uid="{E41C74CF-D537-4B93-A5D7-2988F1F3C437}"/>
    <cellStyle name="Comma 4 3 3 8 3 3" xfId="32195" xr:uid="{E628C218-23A1-47A4-8DBF-89EDF9D31808}"/>
    <cellStyle name="Comma 4 3 3 8 4" xfId="10291" xr:uid="{6DC9655A-C8CC-4CA6-965B-8403B7E61A7D}"/>
    <cellStyle name="Comma 4 3 3 8 4 2" xfId="46799" xr:uid="{788242E7-7A4A-45C1-A63D-23F33C734DD0}"/>
    <cellStyle name="Comma 4 3 3 8 4 3" xfId="28545" xr:uid="{51F17385-1EF4-4C84-8E3A-25C4A2B9C87E}"/>
    <cellStyle name="Comma 4 3 3 8 5" xfId="6641" xr:uid="{D6B560B2-26D1-4075-85A1-743CB11B75DE}"/>
    <cellStyle name="Comma 4 3 3 8 5 2" xfId="43149" xr:uid="{D539EBB0-98C7-4637-B5EB-89EA0111FC5A}"/>
    <cellStyle name="Comma 4 3 3 8 5 3" xfId="24895" xr:uid="{78034990-D479-4E3A-B717-5E4348D4D89A}"/>
    <cellStyle name="Comma 4 3 3 8 6" xfId="39499" xr:uid="{E6DD3E59-1912-4122-83F9-56767ED3F08D}"/>
    <cellStyle name="Comma 4 3 3 8 7" xfId="21245" xr:uid="{B4DA13BB-2558-4A1B-B748-7F6C576BD8A7}"/>
    <cellStyle name="Comma 4 3 3 9" xfId="2261" xr:uid="{3F40057A-2913-4912-A474-DA90D0BD16E2}"/>
    <cellStyle name="Comma 4 3 3 9 2" xfId="16861" xr:uid="{2352202D-3FA1-40BA-8953-C98377068130}"/>
    <cellStyle name="Comma 4 3 3 9 2 2" xfId="53369" xr:uid="{F9C7C363-ACCC-4EA9-8B46-FD2E4CCBCC6A}"/>
    <cellStyle name="Comma 4 3 3 9 2 3" xfId="35115" xr:uid="{AA9E9E8D-5F4D-4E80-83CE-0EAEEBBCCB53}"/>
    <cellStyle name="Comma 4 3 3 9 3" xfId="13211" xr:uid="{25585106-F064-4D4A-B1C4-A717ADB0C0AF}"/>
    <cellStyle name="Comma 4 3 3 9 3 2" xfId="49719" xr:uid="{2D103543-2B93-47E0-9CAF-D497F1233B8E}"/>
    <cellStyle name="Comma 4 3 3 9 3 3" xfId="31465" xr:uid="{76E77732-44B6-4CFC-81FF-D569CCB2F66F}"/>
    <cellStyle name="Comma 4 3 3 9 4" xfId="9561" xr:uid="{F22591AE-F7A0-4A6C-BCE0-47370A83CE7B}"/>
    <cellStyle name="Comma 4 3 3 9 4 2" xfId="46069" xr:uid="{12C3DDE2-D728-40CD-AE3D-0B23875C2FB3}"/>
    <cellStyle name="Comma 4 3 3 9 4 3" xfId="27815" xr:uid="{6D8BB889-2BD2-4C84-9E9A-78422FB6FAB3}"/>
    <cellStyle name="Comma 4 3 3 9 5" xfId="5911" xr:uid="{05B98C70-57AC-4AB6-A840-A4CACC1622D4}"/>
    <cellStyle name="Comma 4 3 3 9 5 2" xfId="42419" xr:uid="{995CC6D3-1092-413A-90AC-C10D56DFDB31}"/>
    <cellStyle name="Comma 4 3 3 9 5 3" xfId="24165" xr:uid="{80BD6546-06A3-4562-8C43-98F656A04FC3}"/>
    <cellStyle name="Comma 4 3 3 9 6" xfId="38769" xr:uid="{1F6704D9-FF24-4AEB-8DD9-21EBF7034886}"/>
    <cellStyle name="Comma 4 3 3 9 7" xfId="20515" xr:uid="{2ABE8787-5D9A-421C-B975-C0515813E074}"/>
    <cellStyle name="Comma 4 3 4" xfId="663" xr:uid="{96AAB746-95CC-4CDE-8C43-5D71CDA8812E}"/>
    <cellStyle name="Comma 4 3 4 10" xfId="37171" xr:uid="{701BDCFE-3D2A-416E-9673-B0A0B551C56B}"/>
    <cellStyle name="Comma 4 3 4 11" xfId="18917" xr:uid="{6AA99B11-F767-408D-BB47-2C24B23B3DCC}"/>
    <cellStyle name="Comma 4 3 4 2" xfId="3583" xr:uid="{98786574-EDA2-4E47-8ACB-2B2E449A4E1D}"/>
    <cellStyle name="Comma 4 3 4 2 2" xfId="18183" xr:uid="{9F67AA5C-F690-4033-A683-C89F8F769218}"/>
    <cellStyle name="Comma 4 3 4 2 2 2" xfId="54691" xr:uid="{342B83B1-6CD4-48B9-B531-0C212FB874CA}"/>
    <cellStyle name="Comma 4 3 4 2 2 3" xfId="36437" xr:uid="{A82DF52D-DF69-4A2F-8228-73DB4188D990}"/>
    <cellStyle name="Comma 4 3 4 2 3" xfId="14533" xr:uid="{E6802C6F-6131-48B6-AE1F-FCF6712393D3}"/>
    <cellStyle name="Comma 4 3 4 2 3 2" xfId="51041" xr:uid="{D4B31B5F-5FF2-4C25-8489-3BAD12ED10CE}"/>
    <cellStyle name="Comma 4 3 4 2 3 3" xfId="32787" xr:uid="{3289F525-1135-4CFD-82FB-093C18888524}"/>
    <cellStyle name="Comma 4 3 4 2 4" xfId="10883" xr:uid="{F8680D89-85DA-4BBD-A35E-505ED677EA2F}"/>
    <cellStyle name="Comma 4 3 4 2 4 2" xfId="47391" xr:uid="{F3AF1B88-7CC3-4576-92DA-21757ACD96FC}"/>
    <cellStyle name="Comma 4 3 4 2 4 3" xfId="29137" xr:uid="{16EC9571-4A01-4CF4-A974-E1C3CE798DE9}"/>
    <cellStyle name="Comma 4 3 4 2 5" xfId="7233" xr:uid="{E2615DFD-E2E8-462A-802A-0B35277B4446}"/>
    <cellStyle name="Comma 4 3 4 2 5 2" xfId="43741" xr:uid="{D57D8FFA-9FEA-4DBB-ADFA-E92FF8FA37A9}"/>
    <cellStyle name="Comma 4 3 4 2 5 3" xfId="25487" xr:uid="{0EF822B9-C6B1-4008-9B0D-62606A25F31A}"/>
    <cellStyle name="Comma 4 3 4 2 6" xfId="40091" xr:uid="{AF42AE86-DE6D-40B2-96FF-68B9517D6E91}"/>
    <cellStyle name="Comma 4 3 4 2 7" xfId="21837" xr:uid="{F385753E-EB4B-4F18-83BD-6C24C1D70E61}"/>
    <cellStyle name="Comma 4 3 4 3" xfId="2853" xr:uid="{EAA113CA-E69C-4DEB-9530-043BC2D2C5BF}"/>
    <cellStyle name="Comma 4 3 4 3 2" xfId="17453" xr:uid="{70CC191E-0425-433C-BDED-51A81DC8B2AD}"/>
    <cellStyle name="Comma 4 3 4 3 2 2" xfId="53961" xr:uid="{C9FF78A1-71E3-4041-BF03-4DCBD083B729}"/>
    <cellStyle name="Comma 4 3 4 3 2 3" xfId="35707" xr:uid="{293174A7-E801-4BCD-875F-E7C6BC6FAD8B}"/>
    <cellStyle name="Comma 4 3 4 3 3" xfId="13803" xr:uid="{54865CC7-738A-4581-A5AC-99B850D27CCD}"/>
    <cellStyle name="Comma 4 3 4 3 3 2" xfId="50311" xr:uid="{CB88F365-5FCB-4B8B-AA1B-C66E8926DCA6}"/>
    <cellStyle name="Comma 4 3 4 3 3 3" xfId="32057" xr:uid="{EBA8088A-FD93-4A29-94BA-F2B5D7BA3107}"/>
    <cellStyle name="Comma 4 3 4 3 4" xfId="10153" xr:uid="{413F4891-603E-4A6A-91A6-B6B1723EEC14}"/>
    <cellStyle name="Comma 4 3 4 3 4 2" xfId="46661" xr:uid="{9CD1ED30-D61E-468F-8B36-C8AF41DEEEDE}"/>
    <cellStyle name="Comma 4 3 4 3 4 3" xfId="28407" xr:uid="{61F72E62-9862-44F1-9650-2F65F85E6A31}"/>
    <cellStyle name="Comma 4 3 4 3 5" xfId="6503" xr:uid="{6EFFC9B6-5A35-41A4-8400-590B74443F9E}"/>
    <cellStyle name="Comma 4 3 4 3 5 2" xfId="43011" xr:uid="{D980AF3C-E1E8-47E9-A3D6-FE27C45FBF78}"/>
    <cellStyle name="Comma 4 3 4 3 5 3" xfId="24757" xr:uid="{43A4CE97-51AE-4B93-94F1-187AAEDD0BB5}"/>
    <cellStyle name="Comma 4 3 4 3 6" xfId="39361" xr:uid="{3713174C-B01A-4C9F-9B78-88D2CF722D17}"/>
    <cellStyle name="Comma 4 3 4 3 7" xfId="21107" xr:uid="{ECF367F7-5DE9-447B-AD6A-FFF1E07239A7}"/>
    <cellStyle name="Comma 4 3 4 4" xfId="2123" xr:uid="{C9CE2837-CB42-48B3-91CA-F2421BE2B815}"/>
    <cellStyle name="Comma 4 3 4 4 2" xfId="16723" xr:uid="{456F765C-B09E-4037-BAA9-E9F3FD428F74}"/>
    <cellStyle name="Comma 4 3 4 4 2 2" xfId="53231" xr:uid="{5399B57D-C96C-4C64-9B01-5A08FD041DEA}"/>
    <cellStyle name="Comma 4 3 4 4 2 3" xfId="34977" xr:uid="{603A65D5-9053-4B14-8338-FF5E77EB930B}"/>
    <cellStyle name="Comma 4 3 4 4 3" xfId="13073" xr:uid="{80D2DD01-EA77-4697-98D8-3DC65F14D78B}"/>
    <cellStyle name="Comma 4 3 4 4 3 2" xfId="49581" xr:uid="{B992E8C0-FA28-4CF3-9051-67718D7E2537}"/>
    <cellStyle name="Comma 4 3 4 4 3 3" xfId="31327" xr:uid="{AF942F10-C9FF-4E86-A772-B8074D4A36D1}"/>
    <cellStyle name="Comma 4 3 4 4 4" xfId="9423" xr:uid="{FB4DDE96-D45F-41AC-8C3A-4E812F769A99}"/>
    <cellStyle name="Comma 4 3 4 4 4 2" xfId="45931" xr:uid="{FEE4BF1E-703E-461C-A05E-831D40E2F325}"/>
    <cellStyle name="Comma 4 3 4 4 4 3" xfId="27677" xr:uid="{4F33F843-D68F-4A02-847C-8F3E080D53AD}"/>
    <cellStyle name="Comma 4 3 4 4 5" xfId="5773" xr:uid="{60C9B465-D197-498B-9E42-6F5F40C007AA}"/>
    <cellStyle name="Comma 4 3 4 4 5 2" xfId="42281" xr:uid="{EDFF0328-67C3-4C73-AC59-B816B4D3DC71}"/>
    <cellStyle name="Comma 4 3 4 4 5 3" xfId="24027" xr:uid="{F46D7F1A-3A4E-4BB7-9DC4-BE5E2F6BD52F}"/>
    <cellStyle name="Comma 4 3 4 4 6" xfId="38631" xr:uid="{07A36329-79B0-42F5-8FEE-DCB57A10733D}"/>
    <cellStyle name="Comma 4 3 4 4 7" xfId="20377" xr:uid="{5359EBB4-73D5-43C0-89CA-0BABAD7F0BD0}"/>
    <cellStyle name="Comma 4 3 4 5" xfId="1393" xr:uid="{859C10C0-5C59-4599-9204-C9D52E28FD64}"/>
    <cellStyle name="Comma 4 3 4 5 2" xfId="15993" xr:uid="{5C38559F-3B58-4672-AA5F-B7396886CB14}"/>
    <cellStyle name="Comma 4 3 4 5 2 2" xfId="52501" xr:uid="{536ABDFD-2508-4B30-AB58-012C664C4A98}"/>
    <cellStyle name="Comma 4 3 4 5 2 3" xfId="34247" xr:uid="{AB629055-4CAA-47FE-85DD-E7475749A62F}"/>
    <cellStyle name="Comma 4 3 4 5 3" xfId="12343" xr:uid="{6FBAA6EE-A95F-4E8C-B596-66293C5F91F9}"/>
    <cellStyle name="Comma 4 3 4 5 3 2" xfId="48851" xr:uid="{652C681E-9A85-4B1B-A6B9-E74FDC6DF312}"/>
    <cellStyle name="Comma 4 3 4 5 3 3" xfId="30597" xr:uid="{93292ACC-A189-4928-A776-0615C8BCE737}"/>
    <cellStyle name="Comma 4 3 4 5 4" xfId="8693" xr:uid="{44FA9EF7-EF4D-453D-8576-75067A86E239}"/>
    <cellStyle name="Comma 4 3 4 5 4 2" xfId="45201" xr:uid="{5E0ED215-BF35-447D-AFAD-1999DB7AABF5}"/>
    <cellStyle name="Comma 4 3 4 5 4 3" xfId="26947" xr:uid="{49461DFD-2384-4A87-8FBE-6229188F978E}"/>
    <cellStyle name="Comma 4 3 4 5 5" xfId="5043" xr:uid="{A06F6644-38B4-4CA6-9E3D-AB833307F3DF}"/>
    <cellStyle name="Comma 4 3 4 5 5 2" xfId="41551" xr:uid="{3ABD7C55-39A4-4591-B817-98C2408325AD}"/>
    <cellStyle name="Comma 4 3 4 5 5 3" xfId="23297" xr:uid="{C9D1AA74-D1C4-4A82-90B2-E2D6EE8331AA}"/>
    <cellStyle name="Comma 4 3 4 5 6" xfId="37901" xr:uid="{343C158B-293B-4003-A1D9-35EBFFDC2073}"/>
    <cellStyle name="Comma 4 3 4 5 7" xfId="19647" xr:uid="{72AF31A9-011D-46EA-BAB8-656F555DD76B}"/>
    <cellStyle name="Comma 4 3 4 6" xfId="15263" xr:uid="{407003C3-BB90-4623-9A71-B94E5069099D}"/>
    <cellStyle name="Comma 4 3 4 6 2" xfId="51771" xr:uid="{0C7C050E-95FF-4148-A42E-4C2AF5599B68}"/>
    <cellStyle name="Comma 4 3 4 6 3" xfId="33517" xr:uid="{1FA3D047-EAD0-4DF4-81A6-F4E72E859442}"/>
    <cellStyle name="Comma 4 3 4 7" xfId="11613" xr:uid="{1B6EE177-D45D-4A57-A0EC-DD53B196F6AA}"/>
    <cellStyle name="Comma 4 3 4 7 2" xfId="48121" xr:uid="{62B2A4AA-020E-433C-B97A-2E08FB43CBD1}"/>
    <cellStyle name="Comma 4 3 4 7 3" xfId="29867" xr:uid="{B14D2D98-01A4-45FC-AAA0-A69FA7F93019}"/>
    <cellStyle name="Comma 4 3 4 8" xfId="7963" xr:uid="{832D1CBB-F6CB-44FE-AEE9-D4AECD1C515C}"/>
    <cellStyle name="Comma 4 3 4 8 2" xfId="44471" xr:uid="{0A852206-1EF9-4F52-B088-E0D7C4418F89}"/>
    <cellStyle name="Comma 4 3 4 8 3" xfId="26217" xr:uid="{F0D33D2C-214A-4397-8242-0D5856872F1C}"/>
    <cellStyle name="Comma 4 3 4 9" xfId="4313" xr:uid="{C2C39444-A975-4740-B5BD-AA419325E589}"/>
    <cellStyle name="Comma 4 3 4 9 2" xfId="40821" xr:uid="{E57EE7EB-B21D-4C8E-8B2C-5691213AA361}"/>
    <cellStyle name="Comma 4 3 4 9 3" xfId="22567" xr:uid="{F895A615-5BEF-4E10-8EFB-D4FF986D6086}"/>
    <cellStyle name="Comma 4 3 5" xfId="559" xr:uid="{27E8BF63-08A9-4C39-91BF-A9190A464C4D}"/>
    <cellStyle name="Comma 4 3 5 10" xfId="37067" xr:uid="{BD1994AA-84B2-4C61-91E7-1D7E25DCCE6D}"/>
    <cellStyle name="Comma 4 3 5 11" xfId="18813" xr:uid="{8DC35489-4E1F-48D9-91C5-A3124B12FFA0}"/>
    <cellStyle name="Comma 4 3 5 2" xfId="3479" xr:uid="{68C23279-48F4-4776-A02B-E2B735465A17}"/>
    <cellStyle name="Comma 4 3 5 2 2" xfId="18079" xr:uid="{D9E7EA59-FE6D-4FF0-B468-881C3310F24C}"/>
    <cellStyle name="Comma 4 3 5 2 2 2" xfId="54587" xr:uid="{15A69B70-DF50-4DBF-BE2B-F39D3D29BA0D}"/>
    <cellStyle name="Comma 4 3 5 2 2 3" xfId="36333" xr:uid="{EE4CF11C-C0BA-4C51-802B-028264A5B07D}"/>
    <cellStyle name="Comma 4 3 5 2 3" xfId="14429" xr:uid="{6CCD8990-2053-4E6F-B406-05C9E550DCEF}"/>
    <cellStyle name="Comma 4 3 5 2 3 2" xfId="50937" xr:uid="{65053D6E-9B50-4E6C-832E-A54C20BF327E}"/>
    <cellStyle name="Comma 4 3 5 2 3 3" xfId="32683" xr:uid="{A8C087A2-9FE2-406A-9C09-99D4B4C92F7A}"/>
    <cellStyle name="Comma 4 3 5 2 4" xfId="10779" xr:uid="{A22981E0-F2F3-4704-BB42-83BEA09DA415}"/>
    <cellStyle name="Comma 4 3 5 2 4 2" xfId="47287" xr:uid="{6C77EDF7-F004-44B4-A0D8-384FD6262605}"/>
    <cellStyle name="Comma 4 3 5 2 4 3" xfId="29033" xr:uid="{FF1CE8DA-9C2F-46BB-9631-C40F66B1C606}"/>
    <cellStyle name="Comma 4 3 5 2 5" xfId="7129" xr:uid="{6200D1B6-F18E-450D-BCBF-2FF9B3088FC9}"/>
    <cellStyle name="Comma 4 3 5 2 5 2" xfId="43637" xr:uid="{DA8884D9-DDF5-49DA-A50E-7E15F3DFE061}"/>
    <cellStyle name="Comma 4 3 5 2 5 3" xfId="25383" xr:uid="{3556E7C9-2118-4DD4-A108-8E554051906A}"/>
    <cellStyle name="Comma 4 3 5 2 6" xfId="39987" xr:uid="{63EB5C51-8E81-49CD-A178-F4A02969FBB3}"/>
    <cellStyle name="Comma 4 3 5 2 7" xfId="21733" xr:uid="{4809888D-7B18-436D-A1E7-D06CA5C9C96B}"/>
    <cellStyle name="Comma 4 3 5 3" xfId="2749" xr:uid="{23397534-D332-49BD-9F16-5E1247BEF46E}"/>
    <cellStyle name="Comma 4 3 5 3 2" xfId="17349" xr:uid="{9AE2A0D7-AEB5-4AB6-B092-C0D7F89118EA}"/>
    <cellStyle name="Comma 4 3 5 3 2 2" xfId="53857" xr:uid="{95019B97-A344-4E5F-810A-74A981EAAEBE}"/>
    <cellStyle name="Comma 4 3 5 3 2 3" xfId="35603" xr:uid="{68A87698-2B27-4F77-84DC-2DDB8DB0C0D7}"/>
    <cellStyle name="Comma 4 3 5 3 3" xfId="13699" xr:uid="{BBF3909C-F1F3-448A-836D-20B60A34C98F}"/>
    <cellStyle name="Comma 4 3 5 3 3 2" xfId="50207" xr:uid="{971C205F-3109-467B-96E0-BCF91B760756}"/>
    <cellStyle name="Comma 4 3 5 3 3 3" xfId="31953" xr:uid="{14390EA3-12CF-4D04-A2BE-B58FBDC5B790}"/>
    <cellStyle name="Comma 4 3 5 3 4" xfId="10049" xr:uid="{70451EE3-9EAD-476B-9FA7-351B81EB3177}"/>
    <cellStyle name="Comma 4 3 5 3 4 2" xfId="46557" xr:uid="{CBD5636A-634E-476A-B3E2-4AF4FE8E007D}"/>
    <cellStyle name="Comma 4 3 5 3 4 3" xfId="28303" xr:uid="{D42EB595-2611-4C8F-BFC9-C388FEA022B6}"/>
    <cellStyle name="Comma 4 3 5 3 5" xfId="6399" xr:uid="{EBBDDE54-E0FA-4E8D-AFB3-0D18D57459F9}"/>
    <cellStyle name="Comma 4 3 5 3 5 2" xfId="42907" xr:uid="{47468CD5-84E7-4686-B30E-4077913BC850}"/>
    <cellStyle name="Comma 4 3 5 3 5 3" xfId="24653" xr:uid="{E873C466-C0AD-4B4A-89C4-D3E12C545BF0}"/>
    <cellStyle name="Comma 4 3 5 3 6" xfId="39257" xr:uid="{BEBE383F-FF97-42CC-B690-6240AAEE641B}"/>
    <cellStyle name="Comma 4 3 5 3 7" xfId="21003" xr:uid="{1A589D9C-5881-4CEC-AFB1-1BD33C269FD6}"/>
    <cellStyle name="Comma 4 3 5 4" xfId="2019" xr:uid="{E3951BCB-C306-4854-B904-AE93F803887E}"/>
    <cellStyle name="Comma 4 3 5 4 2" xfId="16619" xr:uid="{2AD43AA2-9284-4E3E-AD78-05D4502FF289}"/>
    <cellStyle name="Comma 4 3 5 4 2 2" xfId="53127" xr:uid="{ABD645A0-D113-4E07-B51B-669BA288F04C}"/>
    <cellStyle name="Comma 4 3 5 4 2 3" xfId="34873" xr:uid="{E766AFD7-C471-4330-88E8-889AF28F37BE}"/>
    <cellStyle name="Comma 4 3 5 4 3" xfId="12969" xr:uid="{0F3240D7-D847-45AF-9B3C-C018622EB087}"/>
    <cellStyle name="Comma 4 3 5 4 3 2" xfId="49477" xr:uid="{D8496CDA-5E44-4BAE-99E8-542D4205B6E0}"/>
    <cellStyle name="Comma 4 3 5 4 3 3" xfId="31223" xr:uid="{1685141A-E8F4-4881-8D00-F17DA4D6864B}"/>
    <cellStyle name="Comma 4 3 5 4 4" xfId="9319" xr:uid="{9D9320B8-61B2-4C7E-8A82-B0BC924BA27B}"/>
    <cellStyle name="Comma 4 3 5 4 4 2" xfId="45827" xr:uid="{45D1A447-E83B-4622-A2EC-828724425023}"/>
    <cellStyle name="Comma 4 3 5 4 4 3" xfId="27573" xr:uid="{05AAE8CB-780C-42F4-A800-431970B70EB7}"/>
    <cellStyle name="Comma 4 3 5 4 5" xfId="5669" xr:uid="{0F964F1C-7EAA-4E08-B33D-956F76907EDC}"/>
    <cellStyle name="Comma 4 3 5 4 5 2" xfId="42177" xr:uid="{6E212EAD-86F6-4798-8105-2841ECDAA000}"/>
    <cellStyle name="Comma 4 3 5 4 5 3" xfId="23923" xr:uid="{2C9FBE12-783A-4BCC-BE34-D7F799126ECD}"/>
    <cellStyle name="Comma 4 3 5 4 6" xfId="38527" xr:uid="{27DFA77D-2DEA-4447-8595-05E079922247}"/>
    <cellStyle name="Comma 4 3 5 4 7" xfId="20273" xr:uid="{B763140E-CDD1-4F93-B38B-C02DB9F962FD}"/>
    <cellStyle name="Comma 4 3 5 5" xfId="1289" xr:uid="{10171D29-7468-42C2-8D36-506A4E0C20E9}"/>
    <cellStyle name="Comma 4 3 5 5 2" xfId="15889" xr:uid="{8A86F8D3-BF24-4302-BDA1-048BEFBC7665}"/>
    <cellStyle name="Comma 4 3 5 5 2 2" xfId="52397" xr:uid="{E78C7819-0F0F-4C8E-8DD7-42545B6E34E4}"/>
    <cellStyle name="Comma 4 3 5 5 2 3" xfId="34143" xr:uid="{EB6B6972-8325-4487-B83C-AC2B661A5B05}"/>
    <cellStyle name="Comma 4 3 5 5 3" xfId="12239" xr:uid="{81BCD250-2C3D-4A83-B0AB-0BB7DD98087D}"/>
    <cellStyle name="Comma 4 3 5 5 3 2" xfId="48747" xr:uid="{090178B6-2DA6-4DF8-AAFE-1AFB90ADF22B}"/>
    <cellStyle name="Comma 4 3 5 5 3 3" xfId="30493" xr:uid="{06408AB6-51C2-4747-9171-A8DEBB5BB348}"/>
    <cellStyle name="Comma 4 3 5 5 4" xfId="8589" xr:uid="{C8FDCF66-641C-4110-BFEA-9AD2E0C44892}"/>
    <cellStyle name="Comma 4 3 5 5 4 2" xfId="45097" xr:uid="{D012DDC2-4734-41E8-B4A6-4A3050952A64}"/>
    <cellStyle name="Comma 4 3 5 5 4 3" xfId="26843" xr:uid="{3641B185-C51C-4D9D-BA16-B49258074A4E}"/>
    <cellStyle name="Comma 4 3 5 5 5" xfId="4939" xr:uid="{7717FD43-E62E-4C3A-8805-7875A12067F1}"/>
    <cellStyle name="Comma 4 3 5 5 5 2" xfId="41447" xr:uid="{1ECCB702-E9B9-4189-A142-3D0642CC71E2}"/>
    <cellStyle name="Comma 4 3 5 5 5 3" xfId="23193" xr:uid="{64D0162B-60E3-4A33-B05C-86DF7C322BDB}"/>
    <cellStyle name="Comma 4 3 5 5 6" xfId="37797" xr:uid="{F2BC53DA-58B8-4670-A460-FFA02ED89EBE}"/>
    <cellStyle name="Comma 4 3 5 5 7" xfId="19543" xr:uid="{24005E2B-FB26-49A4-9F68-88245110B5D0}"/>
    <cellStyle name="Comma 4 3 5 6" xfId="15159" xr:uid="{B7DFB134-D43C-4309-8C74-AE7779DB6409}"/>
    <cellStyle name="Comma 4 3 5 6 2" xfId="51667" xr:uid="{BB13336F-5326-41E4-9E9F-453011DE6E50}"/>
    <cellStyle name="Comma 4 3 5 6 3" xfId="33413" xr:uid="{9EC91D2C-984E-44E3-9745-EF533F876C30}"/>
    <cellStyle name="Comma 4 3 5 7" xfId="11509" xr:uid="{E0130EF9-1377-43F8-A730-5BA295978778}"/>
    <cellStyle name="Comma 4 3 5 7 2" xfId="48017" xr:uid="{E4CA5A85-D866-43D3-9C7B-D5E197F2589C}"/>
    <cellStyle name="Comma 4 3 5 7 3" xfId="29763" xr:uid="{9FC355A7-3B69-415E-A89D-EF331363610A}"/>
    <cellStyle name="Comma 4 3 5 8" xfId="7859" xr:uid="{93425718-C082-4663-BDC6-1EE9728B823A}"/>
    <cellStyle name="Comma 4 3 5 8 2" xfId="44367" xr:uid="{56E12455-7D12-43EC-B690-96046285B063}"/>
    <cellStyle name="Comma 4 3 5 8 3" xfId="26113" xr:uid="{7D29B767-F953-4BCB-883E-731C1C247AF5}"/>
    <cellStyle name="Comma 4 3 5 9" xfId="4209" xr:uid="{98EABAE3-78E3-43F6-B4B5-7BDC14D68FD6}"/>
    <cellStyle name="Comma 4 3 5 9 2" xfId="40717" xr:uid="{792D520C-412B-4105-A751-A25A834D2442}"/>
    <cellStyle name="Comma 4 3 5 9 3" xfId="22463" xr:uid="{E543BA4E-06D3-48FD-A35F-F1F5AD5BEBD5}"/>
    <cellStyle name="Comma 4 3 6" xfId="455" xr:uid="{9B40C8FE-3BB4-42FA-A192-490563135A73}"/>
    <cellStyle name="Comma 4 3 6 10" xfId="36963" xr:uid="{B8B098BB-807C-4E63-89B9-2AC09B189943}"/>
    <cellStyle name="Comma 4 3 6 11" xfId="18709" xr:uid="{24091E0B-8DB9-4081-87CE-340875EE0D4C}"/>
    <cellStyle name="Comma 4 3 6 2" xfId="3375" xr:uid="{4F0604C2-81FF-4675-9CF4-00F0B12384DD}"/>
    <cellStyle name="Comma 4 3 6 2 2" xfId="17975" xr:uid="{E08396C1-2D4E-4A04-A74B-3232FF8D2ABB}"/>
    <cellStyle name="Comma 4 3 6 2 2 2" xfId="54483" xr:uid="{024350EA-333E-4876-B5AA-494FBC6D5BD8}"/>
    <cellStyle name="Comma 4 3 6 2 2 3" xfId="36229" xr:uid="{881C5F06-B452-482D-9117-86686998F85B}"/>
    <cellStyle name="Comma 4 3 6 2 3" xfId="14325" xr:uid="{8BD77628-DB1D-4DD4-BE94-61D6462FC2B6}"/>
    <cellStyle name="Comma 4 3 6 2 3 2" xfId="50833" xr:uid="{F5464213-2C96-418F-8A2E-E6EFD2C81032}"/>
    <cellStyle name="Comma 4 3 6 2 3 3" xfId="32579" xr:uid="{97A80D9A-E3C0-4A31-8152-16DAA9C621B1}"/>
    <cellStyle name="Comma 4 3 6 2 4" xfId="10675" xr:uid="{336D63F6-DA0D-4235-AD61-0693E9043509}"/>
    <cellStyle name="Comma 4 3 6 2 4 2" xfId="47183" xr:uid="{AAF06E31-273B-4FBD-907D-C523BE9FDA7C}"/>
    <cellStyle name="Comma 4 3 6 2 4 3" xfId="28929" xr:uid="{15BEC06B-E80F-4BE3-BEB1-5B15A5BA3588}"/>
    <cellStyle name="Comma 4 3 6 2 5" xfId="7025" xr:uid="{BE81C398-342F-4783-A551-11470272D20F}"/>
    <cellStyle name="Comma 4 3 6 2 5 2" xfId="43533" xr:uid="{6271D2F0-659A-4A6C-9736-BACAD1BE837E}"/>
    <cellStyle name="Comma 4 3 6 2 5 3" xfId="25279" xr:uid="{881525D1-A46D-477E-8803-0B07EF8605AB}"/>
    <cellStyle name="Comma 4 3 6 2 6" xfId="39883" xr:uid="{A802A3CE-C6A2-4869-9D75-FFA6B86C5FF6}"/>
    <cellStyle name="Comma 4 3 6 2 7" xfId="21629" xr:uid="{F700D720-6926-4805-AAAE-F4B455E5E17E}"/>
    <cellStyle name="Comma 4 3 6 3" xfId="2645" xr:uid="{DBBF68DD-C2DC-43FE-BB05-230845D2A593}"/>
    <cellStyle name="Comma 4 3 6 3 2" xfId="17245" xr:uid="{0A734396-1992-4D93-944D-B11FFDE1926A}"/>
    <cellStyle name="Comma 4 3 6 3 2 2" xfId="53753" xr:uid="{5C1C2D39-8E14-4214-8DF4-4150D663ECC4}"/>
    <cellStyle name="Comma 4 3 6 3 2 3" xfId="35499" xr:uid="{184635BA-5E57-4F30-9539-3ABCF9CBB1D2}"/>
    <cellStyle name="Comma 4 3 6 3 3" xfId="13595" xr:uid="{BB3F0914-B5D6-4BD8-B855-D408678F4975}"/>
    <cellStyle name="Comma 4 3 6 3 3 2" xfId="50103" xr:uid="{175FF458-B5EF-476F-B84B-3BF62E74D549}"/>
    <cellStyle name="Comma 4 3 6 3 3 3" xfId="31849" xr:uid="{4B94D1F8-98D6-420C-A516-675E7B5F57FF}"/>
    <cellStyle name="Comma 4 3 6 3 4" xfId="9945" xr:uid="{29E5DCC1-5CA8-4375-B3D7-893C898138DB}"/>
    <cellStyle name="Comma 4 3 6 3 4 2" xfId="46453" xr:uid="{5C1863B8-2491-43AE-93C3-9D6F5393E08C}"/>
    <cellStyle name="Comma 4 3 6 3 4 3" xfId="28199" xr:uid="{D5A49DC8-EC09-4441-9635-865C71E2C38D}"/>
    <cellStyle name="Comma 4 3 6 3 5" xfId="6295" xr:uid="{C02C15F8-8820-4EB6-ADAE-F3B442D75D04}"/>
    <cellStyle name="Comma 4 3 6 3 5 2" xfId="42803" xr:uid="{2BDD723C-7103-405C-8594-65A3137E2EC4}"/>
    <cellStyle name="Comma 4 3 6 3 5 3" xfId="24549" xr:uid="{7EC6B668-3958-44AB-92D8-6FEF0B19B335}"/>
    <cellStyle name="Comma 4 3 6 3 6" xfId="39153" xr:uid="{6021D1E9-2C9C-406D-A7D9-B7E2CF9ADC46}"/>
    <cellStyle name="Comma 4 3 6 3 7" xfId="20899" xr:uid="{945AB479-C617-494E-BBA3-C362D454B993}"/>
    <cellStyle name="Comma 4 3 6 4" xfId="1915" xr:uid="{BF6D7290-402E-494C-BD6E-5BEDBD0B707C}"/>
    <cellStyle name="Comma 4 3 6 4 2" xfId="16515" xr:uid="{0B27F79A-4A8F-457D-953B-2AF41047FD88}"/>
    <cellStyle name="Comma 4 3 6 4 2 2" xfId="53023" xr:uid="{2F0FE3A8-861C-4F44-A614-A17D00EE9480}"/>
    <cellStyle name="Comma 4 3 6 4 2 3" xfId="34769" xr:uid="{C4047883-81E9-4FF0-AA08-13EED06A5BAC}"/>
    <cellStyle name="Comma 4 3 6 4 3" xfId="12865" xr:uid="{C2CFFA99-91BC-4D4C-970E-55C54548E638}"/>
    <cellStyle name="Comma 4 3 6 4 3 2" xfId="49373" xr:uid="{B02D236A-2BB7-4558-B5F0-E5D6175F2A79}"/>
    <cellStyle name="Comma 4 3 6 4 3 3" xfId="31119" xr:uid="{474DA1F7-7C00-42AE-A3CB-15F7E981214B}"/>
    <cellStyle name="Comma 4 3 6 4 4" xfId="9215" xr:uid="{B788BA24-402F-4A2B-AC9F-ADBB849D64BB}"/>
    <cellStyle name="Comma 4 3 6 4 4 2" xfId="45723" xr:uid="{499BECBE-A13B-4A6D-8D83-0C0CCFFC9480}"/>
    <cellStyle name="Comma 4 3 6 4 4 3" xfId="27469" xr:uid="{12850FA0-F6CC-4F0D-989A-E04E3B4317DA}"/>
    <cellStyle name="Comma 4 3 6 4 5" xfId="5565" xr:uid="{5C334061-014D-4A5D-B887-F811EBA877BF}"/>
    <cellStyle name="Comma 4 3 6 4 5 2" xfId="42073" xr:uid="{0175773F-E818-4FA9-A15D-2606DE712437}"/>
    <cellStyle name="Comma 4 3 6 4 5 3" xfId="23819" xr:uid="{96685464-57D9-4551-AB0C-278B37228BA4}"/>
    <cellStyle name="Comma 4 3 6 4 6" xfId="38423" xr:uid="{79D97000-4237-494E-84BD-B35202E60F60}"/>
    <cellStyle name="Comma 4 3 6 4 7" xfId="20169" xr:uid="{D2C857BC-1DB7-463B-8C08-EFF2D8F864FE}"/>
    <cellStyle name="Comma 4 3 6 5" xfId="1185" xr:uid="{5748510F-6EB0-4AB2-9697-FA9FEA2C3C98}"/>
    <cellStyle name="Comma 4 3 6 5 2" xfId="15785" xr:uid="{BCF22862-BDA8-4DEC-8F6D-7769A71E5ACE}"/>
    <cellStyle name="Comma 4 3 6 5 2 2" xfId="52293" xr:uid="{3B69FE5F-A57A-42F4-96D3-640C3B0E6698}"/>
    <cellStyle name="Comma 4 3 6 5 2 3" xfId="34039" xr:uid="{6AEF5F7E-A982-4F98-BE0A-6B3A4DE796F8}"/>
    <cellStyle name="Comma 4 3 6 5 3" xfId="12135" xr:uid="{657FCE62-DCB5-43F0-BACF-D0C2EA9ACF96}"/>
    <cellStyle name="Comma 4 3 6 5 3 2" xfId="48643" xr:uid="{EA25EB09-CA72-4622-B3CA-DC6C6764355E}"/>
    <cellStyle name="Comma 4 3 6 5 3 3" xfId="30389" xr:uid="{5F4D9E3C-3F1C-4E27-BB0A-A8D2BE09DFC6}"/>
    <cellStyle name="Comma 4 3 6 5 4" xfId="8485" xr:uid="{19D6F3B6-0D10-4FA0-BCD2-016E03DD0686}"/>
    <cellStyle name="Comma 4 3 6 5 4 2" xfId="44993" xr:uid="{EC7B8CB5-C24B-4D05-A7AD-8D7F70DE7634}"/>
    <cellStyle name="Comma 4 3 6 5 4 3" xfId="26739" xr:uid="{FD971959-B48E-4DC1-BB0E-FD21CA816D72}"/>
    <cellStyle name="Comma 4 3 6 5 5" xfId="4835" xr:uid="{01DCA20A-7F5F-4475-B7CE-3283A7503F69}"/>
    <cellStyle name="Comma 4 3 6 5 5 2" xfId="41343" xr:uid="{88FECD02-1AE9-429E-8A46-F63EC1BD6E3B}"/>
    <cellStyle name="Comma 4 3 6 5 5 3" xfId="23089" xr:uid="{BA32AAEB-090A-4BB1-83B7-7D875F11959C}"/>
    <cellStyle name="Comma 4 3 6 5 6" xfId="37693" xr:uid="{EEA7EE65-5D3F-4AC7-B42E-1BE674EDDD74}"/>
    <cellStyle name="Comma 4 3 6 5 7" xfId="19439" xr:uid="{2696F0E1-CFE9-409E-A9AD-F5100A2FAF97}"/>
    <cellStyle name="Comma 4 3 6 6" xfId="15055" xr:uid="{92470ADE-7769-432A-91A7-64E1DA547CA0}"/>
    <cellStyle name="Comma 4 3 6 6 2" xfId="51563" xr:uid="{593F8DC0-38FA-4F14-9148-098D3D4E2DC7}"/>
    <cellStyle name="Comma 4 3 6 6 3" xfId="33309" xr:uid="{2B9DF8A0-8A98-4FCD-9970-17BFE604D99F}"/>
    <cellStyle name="Comma 4 3 6 7" xfId="11405" xr:uid="{BB7F5247-A86B-401B-8832-E4C4DE4CA500}"/>
    <cellStyle name="Comma 4 3 6 7 2" xfId="47913" xr:uid="{297F997D-211E-4223-9A3F-5B4C25DA5005}"/>
    <cellStyle name="Comma 4 3 6 7 3" xfId="29659" xr:uid="{A83AC0C4-B151-43BD-83A0-10C082D6910F}"/>
    <cellStyle name="Comma 4 3 6 8" xfId="7755" xr:uid="{155B341B-BF80-45EE-A320-94AAC3720496}"/>
    <cellStyle name="Comma 4 3 6 8 2" xfId="44263" xr:uid="{3D2798BC-3961-4C20-B20F-73A793063E38}"/>
    <cellStyle name="Comma 4 3 6 8 3" xfId="26009" xr:uid="{1B69B41A-4334-4A1B-B986-A708052F48D4}"/>
    <cellStyle name="Comma 4 3 6 9" xfId="4105" xr:uid="{B8C4562A-9B5A-42C2-B6E2-EFE1409CCAD0}"/>
    <cellStyle name="Comma 4 3 6 9 2" xfId="40613" xr:uid="{A1F5BB15-045C-4F04-A946-0D130B9F1A8C}"/>
    <cellStyle name="Comma 4 3 6 9 3" xfId="22359" xr:uid="{25D58447-D8A1-4751-8A8A-D9E8FDA1B664}"/>
    <cellStyle name="Comma 4 3 7" xfId="351" xr:uid="{A65CFF1F-6149-4D27-8022-EF7BB7D382C1}"/>
    <cellStyle name="Comma 4 3 7 10" xfId="36859" xr:uid="{18DEA969-652F-40EA-B0C1-B0D941C231F1}"/>
    <cellStyle name="Comma 4 3 7 11" xfId="18605" xr:uid="{673568E7-91C4-4FC8-8187-012F1D59EEC8}"/>
    <cellStyle name="Comma 4 3 7 2" xfId="3271" xr:uid="{088F8399-699E-466A-8665-5BE9311DAE79}"/>
    <cellStyle name="Comma 4 3 7 2 2" xfId="17871" xr:uid="{5CE906D5-C85D-4368-A539-2614FA1AB0E5}"/>
    <cellStyle name="Comma 4 3 7 2 2 2" xfId="54379" xr:uid="{78E05E01-84A3-4834-B47A-BB27046DBC8F}"/>
    <cellStyle name="Comma 4 3 7 2 2 3" xfId="36125" xr:uid="{EC443FE9-B21B-4CB5-BAB5-FA1BDBF0538F}"/>
    <cellStyle name="Comma 4 3 7 2 3" xfId="14221" xr:uid="{8FAF2331-C619-479D-BED6-43A21A44BD03}"/>
    <cellStyle name="Comma 4 3 7 2 3 2" xfId="50729" xr:uid="{09778D06-E953-4160-B4B8-41500D0D7804}"/>
    <cellStyle name="Comma 4 3 7 2 3 3" xfId="32475" xr:uid="{206E3FA2-FFD6-4EF6-9B5C-E3B5C4859EB9}"/>
    <cellStyle name="Comma 4 3 7 2 4" xfId="10571" xr:uid="{7B09D4A5-DADC-4FF5-9A63-3FC9B3709D59}"/>
    <cellStyle name="Comma 4 3 7 2 4 2" xfId="47079" xr:uid="{FF975CE6-60D4-438D-A2D0-963588F28E36}"/>
    <cellStyle name="Comma 4 3 7 2 4 3" xfId="28825" xr:uid="{36D01C82-7D7B-4AD9-AF40-7C5856026E07}"/>
    <cellStyle name="Comma 4 3 7 2 5" xfId="6921" xr:uid="{ADA8E08B-0832-451A-AF39-E75586156073}"/>
    <cellStyle name="Comma 4 3 7 2 5 2" xfId="43429" xr:uid="{A822CFDF-4BDB-494F-A091-29B154714577}"/>
    <cellStyle name="Comma 4 3 7 2 5 3" xfId="25175" xr:uid="{40DC5CEB-29EA-4454-9419-FC2BA7414E20}"/>
    <cellStyle name="Comma 4 3 7 2 6" xfId="39779" xr:uid="{61F15C59-67F8-4965-9DA1-C9A3099E029D}"/>
    <cellStyle name="Comma 4 3 7 2 7" xfId="21525" xr:uid="{4E0D4E01-35E2-4610-AB85-A6F0BA422F84}"/>
    <cellStyle name="Comma 4 3 7 3" xfId="2541" xr:uid="{D13A2D78-ED00-4640-A69B-7138DEABF4EC}"/>
    <cellStyle name="Comma 4 3 7 3 2" xfId="17141" xr:uid="{B0A7AA52-F91A-4364-88E9-665E968CCDAF}"/>
    <cellStyle name="Comma 4 3 7 3 2 2" xfId="53649" xr:uid="{66910B30-EE80-4017-A887-5765405A8B35}"/>
    <cellStyle name="Comma 4 3 7 3 2 3" xfId="35395" xr:uid="{E413AEEB-BE22-4E6A-849C-857D8C909716}"/>
    <cellStyle name="Comma 4 3 7 3 3" xfId="13491" xr:uid="{2008AC5A-73A0-4906-A526-1FA6920E6D39}"/>
    <cellStyle name="Comma 4 3 7 3 3 2" xfId="49999" xr:uid="{DD2E6C0D-3CF5-448F-A6D9-D4A4220E0FBD}"/>
    <cellStyle name="Comma 4 3 7 3 3 3" xfId="31745" xr:uid="{06ADCAE1-82D9-4C82-855B-784989E7DDF7}"/>
    <cellStyle name="Comma 4 3 7 3 4" xfId="9841" xr:uid="{8A969CCC-92BD-4456-8246-DA93FC879702}"/>
    <cellStyle name="Comma 4 3 7 3 4 2" xfId="46349" xr:uid="{D9273B92-E889-458E-B42D-B2D962AC4231}"/>
    <cellStyle name="Comma 4 3 7 3 4 3" xfId="28095" xr:uid="{B911BDA9-8493-456D-957B-63FDF3DA1A45}"/>
    <cellStyle name="Comma 4 3 7 3 5" xfId="6191" xr:uid="{0CAAA3A8-4D9A-4460-BC0F-DD399203F3D5}"/>
    <cellStyle name="Comma 4 3 7 3 5 2" xfId="42699" xr:uid="{6D98D6A0-7946-4CAB-847F-C6D3388E13D5}"/>
    <cellStyle name="Comma 4 3 7 3 5 3" xfId="24445" xr:uid="{280CA8EC-357E-42F7-9B26-F7C1802E7091}"/>
    <cellStyle name="Comma 4 3 7 3 6" xfId="39049" xr:uid="{41A1BD72-C8C5-4F91-8626-6A22DC3045E6}"/>
    <cellStyle name="Comma 4 3 7 3 7" xfId="20795" xr:uid="{0438C838-A38D-428D-986F-8B4CCCD09ED6}"/>
    <cellStyle name="Comma 4 3 7 4" xfId="1811" xr:uid="{96B66341-79EC-4932-B3D2-5491A639847C}"/>
    <cellStyle name="Comma 4 3 7 4 2" xfId="16411" xr:uid="{7CDE3928-497E-4DBF-A5C3-8127EDC02408}"/>
    <cellStyle name="Comma 4 3 7 4 2 2" xfId="52919" xr:uid="{872AAA4D-5EBD-4756-9DEB-C442EEC187A4}"/>
    <cellStyle name="Comma 4 3 7 4 2 3" xfId="34665" xr:uid="{05D17CE1-1CAB-4453-89E9-14302035F614}"/>
    <cellStyle name="Comma 4 3 7 4 3" xfId="12761" xr:uid="{7C60CD6B-7146-455E-91C9-F9539DF29838}"/>
    <cellStyle name="Comma 4 3 7 4 3 2" xfId="49269" xr:uid="{4EBD7D49-F55D-4923-91AB-14B24D4ECD6C}"/>
    <cellStyle name="Comma 4 3 7 4 3 3" xfId="31015" xr:uid="{D3D62198-4F36-40D7-8DC2-A7D7EE274F8B}"/>
    <cellStyle name="Comma 4 3 7 4 4" xfId="9111" xr:uid="{5CDAFB76-714C-4166-BF7D-6EB0ADD1CBFE}"/>
    <cellStyle name="Comma 4 3 7 4 4 2" xfId="45619" xr:uid="{0D011397-40C9-4A57-977A-682A40CBEAF9}"/>
    <cellStyle name="Comma 4 3 7 4 4 3" xfId="27365" xr:uid="{CB604462-79D4-49F1-AEE4-661318C0CD18}"/>
    <cellStyle name="Comma 4 3 7 4 5" xfId="5461" xr:uid="{1D873378-521C-41AC-9B1F-B981FA7A3B08}"/>
    <cellStyle name="Comma 4 3 7 4 5 2" xfId="41969" xr:uid="{54A8162F-6B05-4DAF-A729-963BC197959E}"/>
    <cellStyle name="Comma 4 3 7 4 5 3" xfId="23715" xr:uid="{1054BDB5-1111-4862-9D0D-A981AAB1996F}"/>
    <cellStyle name="Comma 4 3 7 4 6" xfId="38319" xr:uid="{459E6024-FDE5-4067-A473-0951621B885C}"/>
    <cellStyle name="Comma 4 3 7 4 7" xfId="20065" xr:uid="{A5CE0790-FD59-4BAD-9F51-429780B2AD22}"/>
    <cellStyle name="Comma 4 3 7 5" xfId="1081" xr:uid="{8B36D464-DCBB-4026-9F9F-28F4A9BF670C}"/>
    <cellStyle name="Comma 4 3 7 5 2" xfId="15681" xr:uid="{F2675842-C3A1-41AD-9720-C311401BA421}"/>
    <cellStyle name="Comma 4 3 7 5 2 2" xfId="52189" xr:uid="{E7807A0A-DD37-452C-A15D-A29A7ED7E71F}"/>
    <cellStyle name="Comma 4 3 7 5 2 3" xfId="33935" xr:uid="{24D00B5D-835D-44CA-8F7A-04E121BF5248}"/>
    <cellStyle name="Comma 4 3 7 5 3" xfId="12031" xr:uid="{D061B2C1-DF7F-4502-B956-EDC55B2AB666}"/>
    <cellStyle name="Comma 4 3 7 5 3 2" xfId="48539" xr:uid="{A6620B5E-13E2-408A-9BC0-D8EBED6C3124}"/>
    <cellStyle name="Comma 4 3 7 5 3 3" xfId="30285" xr:uid="{E998FDA1-08E6-4C39-9206-B572D451ED52}"/>
    <cellStyle name="Comma 4 3 7 5 4" xfId="8381" xr:uid="{A9CD504A-5CA4-423E-BD59-CB4152244422}"/>
    <cellStyle name="Comma 4 3 7 5 4 2" xfId="44889" xr:uid="{F4A3CD2A-F972-4F6C-A4BC-0D6B722D630F}"/>
    <cellStyle name="Comma 4 3 7 5 4 3" xfId="26635" xr:uid="{83E63735-78B0-4D95-A69B-2E7870423688}"/>
    <cellStyle name="Comma 4 3 7 5 5" xfId="4731" xr:uid="{8AF6405D-EA14-40AE-B278-41B643777217}"/>
    <cellStyle name="Comma 4 3 7 5 5 2" xfId="41239" xr:uid="{D43E4C8D-8A8A-4193-871A-8C4EDEBA0B8B}"/>
    <cellStyle name="Comma 4 3 7 5 5 3" xfId="22985" xr:uid="{0409B161-5836-437E-8856-6F5DB1DB1F89}"/>
    <cellStyle name="Comma 4 3 7 5 6" xfId="37589" xr:uid="{5CB50885-42FF-4EB0-BC1D-FC96C0B10F77}"/>
    <cellStyle name="Comma 4 3 7 5 7" xfId="19335" xr:uid="{C3598002-407B-4703-8DA7-2F0A6D713AA9}"/>
    <cellStyle name="Comma 4 3 7 6" xfId="14951" xr:uid="{E9AA6191-950C-4B0B-A426-4DF543452E1B}"/>
    <cellStyle name="Comma 4 3 7 6 2" xfId="51459" xr:uid="{E6CBDB70-A577-424A-B047-173B7EAD7850}"/>
    <cellStyle name="Comma 4 3 7 6 3" xfId="33205" xr:uid="{449067B4-001B-410A-9DF0-3C186BE69D24}"/>
    <cellStyle name="Comma 4 3 7 7" xfId="11301" xr:uid="{E9DEC3C3-0206-4A7A-8EB1-4F5EC6B93D30}"/>
    <cellStyle name="Comma 4 3 7 7 2" xfId="47809" xr:uid="{BEE8CD7B-9F98-425A-B694-13FFE932680D}"/>
    <cellStyle name="Comma 4 3 7 7 3" xfId="29555" xr:uid="{D74A3AA5-A7DE-47B8-920E-F9EC1525E0DE}"/>
    <cellStyle name="Comma 4 3 7 8" xfId="7651" xr:uid="{0AB353CB-63DE-4849-B0C8-AC2F6B196D6A}"/>
    <cellStyle name="Comma 4 3 7 8 2" xfId="44159" xr:uid="{7587A6BE-EB02-4098-8B49-2CCF0BAE9DA0}"/>
    <cellStyle name="Comma 4 3 7 8 3" xfId="25905" xr:uid="{F3389535-594D-48EB-BFEE-821AD951877E}"/>
    <cellStyle name="Comma 4 3 7 9" xfId="4001" xr:uid="{319C4345-C3B3-4053-A606-C4DBA7135FAB}"/>
    <cellStyle name="Comma 4 3 7 9 2" xfId="40509" xr:uid="{D985A68A-8D26-4DD8-9904-EFEC4262B05A}"/>
    <cellStyle name="Comma 4 3 7 9 3" xfId="22255" xr:uid="{076C19A4-C063-4AF5-9145-4D4DAF3B9BD6}"/>
    <cellStyle name="Comma 4 3 8" xfId="247" xr:uid="{E068FA87-0919-4706-8345-64B35DDB9AEC}"/>
    <cellStyle name="Comma 4 3 8 10" xfId="36755" xr:uid="{5F0CF13D-2050-4DAD-8B8A-01122324F83B}"/>
    <cellStyle name="Comma 4 3 8 11" xfId="18501" xr:uid="{3E6B7DAD-F1CE-4220-8E69-CA914C1B5250}"/>
    <cellStyle name="Comma 4 3 8 2" xfId="3167" xr:uid="{5392FABA-BBBD-49CE-998B-40CA5B1DE7A1}"/>
    <cellStyle name="Comma 4 3 8 2 2" xfId="17767" xr:uid="{3F2FC297-C9E0-4FFA-B086-FE6A376150B2}"/>
    <cellStyle name="Comma 4 3 8 2 2 2" xfId="54275" xr:uid="{3CCDDE71-2156-40BC-AFBC-9647C6DABA7D}"/>
    <cellStyle name="Comma 4 3 8 2 2 3" xfId="36021" xr:uid="{15560C18-8401-4F97-8B02-4C6E20F028C7}"/>
    <cellStyle name="Comma 4 3 8 2 3" xfId="14117" xr:uid="{704472B9-6B65-4A01-99BB-C4D1DBB4A7E5}"/>
    <cellStyle name="Comma 4 3 8 2 3 2" xfId="50625" xr:uid="{FB2FB236-45A9-4442-B855-8205CF2C1657}"/>
    <cellStyle name="Comma 4 3 8 2 3 3" xfId="32371" xr:uid="{B567AE05-E0DD-40C5-8324-A4BAA8FBF545}"/>
    <cellStyle name="Comma 4 3 8 2 4" xfId="10467" xr:uid="{4A8F5F6B-B715-4F6E-A814-7EA3155D6C6B}"/>
    <cellStyle name="Comma 4 3 8 2 4 2" xfId="46975" xr:uid="{33809882-6CCA-4BB1-82D7-074BF30EEF14}"/>
    <cellStyle name="Comma 4 3 8 2 4 3" xfId="28721" xr:uid="{08542966-6C04-4AD1-8142-C022FEAC058D}"/>
    <cellStyle name="Comma 4 3 8 2 5" xfId="6817" xr:uid="{F3CCD1AB-9C14-458E-9422-1067D2FCF27F}"/>
    <cellStyle name="Comma 4 3 8 2 5 2" xfId="43325" xr:uid="{7E3B4E40-E5B8-4DED-9DE7-E4390BB2554F}"/>
    <cellStyle name="Comma 4 3 8 2 5 3" xfId="25071" xr:uid="{039D2ADB-9E89-4A06-B134-B70B6599F467}"/>
    <cellStyle name="Comma 4 3 8 2 6" xfId="39675" xr:uid="{5538524C-4DE3-4354-91AC-DCA60FD29702}"/>
    <cellStyle name="Comma 4 3 8 2 7" xfId="21421" xr:uid="{3248891E-0F17-4DC4-BB10-5F49D2BEC58C}"/>
    <cellStyle name="Comma 4 3 8 3" xfId="2437" xr:uid="{7F81DE85-FEF8-48C7-AB30-DDF5D9B65E7C}"/>
    <cellStyle name="Comma 4 3 8 3 2" xfId="17037" xr:uid="{1D5177FE-9FA2-4B40-8B5B-F15F79DA3DF4}"/>
    <cellStyle name="Comma 4 3 8 3 2 2" xfId="53545" xr:uid="{C53E1496-558B-463C-B9DA-7CA7A46C30C0}"/>
    <cellStyle name="Comma 4 3 8 3 2 3" xfId="35291" xr:uid="{E945BE6C-F228-4FDC-9340-9FB0E3F605CF}"/>
    <cellStyle name="Comma 4 3 8 3 3" xfId="13387" xr:uid="{30EB5F5C-C8CF-4A97-BB88-F7CFA1B01BAD}"/>
    <cellStyle name="Comma 4 3 8 3 3 2" xfId="49895" xr:uid="{DB4B5BC8-F2F2-4A91-B41F-82BF7BCACEFE}"/>
    <cellStyle name="Comma 4 3 8 3 3 3" xfId="31641" xr:uid="{EE174426-BD6D-4902-869B-59B1FBC4C907}"/>
    <cellStyle name="Comma 4 3 8 3 4" xfId="9737" xr:uid="{783D3528-6A82-46D3-AF8F-283DA68830B3}"/>
    <cellStyle name="Comma 4 3 8 3 4 2" xfId="46245" xr:uid="{F0BFC392-7550-430F-9382-0A06A3417A7F}"/>
    <cellStyle name="Comma 4 3 8 3 4 3" xfId="27991" xr:uid="{B524C6A0-C23F-4EDE-A040-BC34BA6E9E3B}"/>
    <cellStyle name="Comma 4 3 8 3 5" xfId="6087" xr:uid="{8444D1E4-8624-4479-A47A-24F18CA95215}"/>
    <cellStyle name="Comma 4 3 8 3 5 2" xfId="42595" xr:uid="{F82F51CA-8A75-4379-BAEC-80B7B66678E8}"/>
    <cellStyle name="Comma 4 3 8 3 5 3" xfId="24341" xr:uid="{A743E64B-1B44-48F0-B2E3-629673115093}"/>
    <cellStyle name="Comma 4 3 8 3 6" xfId="38945" xr:uid="{B7A3B889-2C85-446E-ADF3-2822C9C458D4}"/>
    <cellStyle name="Comma 4 3 8 3 7" xfId="20691" xr:uid="{446A885C-C7CC-452D-9893-199A378EA838}"/>
    <cellStyle name="Comma 4 3 8 4" xfId="1707" xr:uid="{37228310-F0DA-4AAB-BD03-6972FC8657A2}"/>
    <cellStyle name="Comma 4 3 8 4 2" xfId="16307" xr:uid="{20364997-C042-457D-B6EB-7483D0328B0B}"/>
    <cellStyle name="Comma 4 3 8 4 2 2" xfId="52815" xr:uid="{3FAB531F-5674-4D33-A12B-F1CFC6FCDB67}"/>
    <cellStyle name="Comma 4 3 8 4 2 3" xfId="34561" xr:uid="{0D30B045-5B67-40B0-9C6E-3E98BFCEC06A}"/>
    <cellStyle name="Comma 4 3 8 4 3" xfId="12657" xr:uid="{D7FCA14A-A8E0-4BC9-BFD7-CE18E7F90D92}"/>
    <cellStyle name="Comma 4 3 8 4 3 2" xfId="49165" xr:uid="{FD077C23-48CB-4451-8F73-D944D6CB604A}"/>
    <cellStyle name="Comma 4 3 8 4 3 3" xfId="30911" xr:uid="{A9A32ED7-9641-4E14-A503-44AE68F997DC}"/>
    <cellStyle name="Comma 4 3 8 4 4" xfId="9007" xr:uid="{8DD17BDD-A740-4230-A3BE-6A9B48608858}"/>
    <cellStyle name="Comma 4 3 8 4 4 2" xfId="45515" xr:uid="{84F1A228-3D8C-4B42-9065-6A139A9EA339}"/>
    <cellStyle name="Comma 4 3 8 4 4 3" xfId="27261" xr:uid="{8B8D338F-B395-4038-A6DB-BA69CA3C6A62}"/>
    <cellStyle name="Comma 4 3 8 4 5" xfId="5357" xr:uid="{3D73A3A6-274D-49EB-9951-FB00A0FD4B60}"/>
    <cellStyle name="Comma 4 3 8 4 5 2" xfId="41865" xr:uid="{7378F757-8CCE-4929-BCAF-D325C05F2C88}"/>
    <cellStyle name="Comma 4 3 8 4 5 3" xfId="23611" xr:uid="{B52A3B4E-E428-40AD-8112-A4CB98690795}"/>
    <cellStyle name="Comma 4 3 8 4 6" xfId="38215" xr:uid="{B924252B-1C42-421E-BF94-B871F8F522B7}"/>
    <cellStyle name="Comma 4 3 8 4 7" xfId="19961" xr:uid="{1CE78CAD-F88A-4583-9151-627432F9E6B1}"/>
    <cellStyle name="Comma 4 3 8 5" xfId="977" xr:uid="{E171F137-74EE-4D74-B0E6-3A34E3E16A4D}"/>
    <cellStyle name="Comma 4 3 8 5 2" xfId="15577" xr:uid="{43949994-CE71-42F2-8701-1E980406FEE1}"/>
    <cellStyle name="Comma 4 3 8 5 2 2" xfId="52085" xr:uid="{322EABD2-A3CB-45CB-B240-7C848F036E7B}"/>
    <cellStyle name="Comma 4 3 8 5 2 3" xfId="33831" xr:uid="{1950378D-1BFE-4198-B093-314FC82A381A}"/>
    <cellStyle name="Comma 4 3 8 5 3" xfId="11927" xr:uid="{A063F2FD-E5FB-45EB-8CA0-BB1A94FF08C7}"/>
    <cellStyle name="Comma 4 3 8 5 3 2" xfId="48435" xr:uid="{39366E79-60F7-4FCF-95B4-BFDABA6389DA}"/>
    <cellStyle name="Comma 4 3 8 5 3 3" xfId="30181" xr:uid="{3081AFA1-6F48-4097-9E79-0A78C4FC44AE}"/>
    <cellStyle name="Comma 4 3 8 5 4" xfId="8277" xr:uid="{566838F9-D131-40E5-A96E-50031482511F}"/>
    <cellStyle name="Comma 4 3 8 5 4 2" xfId="44785" xr:uid="{7E152EEC-A6D2-4622-A411-FAEFD22EEDFA}"/>
    <cellStyle name="Comma 4 3 8 5 4 3" xfId="26531" xr:uid="{E2FAC620-8E42-4124-96E4-3C2EF54863A6}"/>
    <cellStyle name="Comma 4 3 8 5 5" xfId="4627" xr:uid="{C6499E5F-776C-4224-8F2E-AD6AD52DF6EA}"/>
    <cellStyle name="Comma 4 3 8 5 5 2" xfId="41135" xr:uid="{920355A0-31BE-4009-B3A5-20007F0DC1AC}"/>
    <cellStyle name="Comma 4 3 8 5 5 3" xfId="22881" xr:uid="{19DF47CA-69CF-4D01-80D6-13E34CC95ACB}"/>
    <cellStyle name="Comma 4 3 8 5 6" xfId="37485" xr:uid="{1086B9DA-B215-48D8-B2AE-107D90A1A804}"/>
    <cellStyle name="Comma 4 3 8 5 7" xfId="19231" xr:uid="{FA649961-287D-47B5-B429-BC6B954DFA7C}"/>
    <cellStyle name="Comma 4 3 8 6" xfId="14847" xr:uid="{F083FACF-C6A3-4B08-BEF8-42A7B3DB3636}"/>
    <cellStyle name="Comma 4 3 8 6 2" xfId="51355" xr:uid="{A63ADCF9-6A97-42C3-9074-697C18CFC298}"/>
    <cellStyle name="Comma 4 3 8 6 3" xfId="33101" xr:uid="{FFE462CF-8457-462E-B1DD-C01F5D174A92}"/>
    <cellStyle name="Comma 4 3 8 7" xfId="11197" xr:uid="{099CB0E5-F152-4B85-ABFB-E1463CA238B3}"/>
    <cellStyle name="Comma 4 3 8 7 2" xfId="47705" xr:uid="{F162498E-BED7-4589-9130-F897D92BC287}"/>
    <cellStyle name="Comma 4 3 8 7 3" xfId="29451" xr:uid="{6894F379-CD1C-408D-8314-0E9D55412E99}"/>
    <cellStyle name="Comma 4 3 8 8" xfId="7547" xr:uid="{146504BE-7EF5-488B-807B-394BE31BFDDE}"/>
    <cellStyle name="Comma 4 3 8 8 2" xfId="44055" xr:uid="{D15B83FB-099C-4259-9A87-A4E311D6F174}"/>
    <cellStyle name="Comma 4 3 8 8 3" xfId="25801" xr:uid="{A690C68D-740F-4387-8752-A4F4C3C0A492}"/>
    <cellStyle name="Comma 4 3 8 9" xfId="3897" xr:uid="{2C218BC4-0DC5-4B28-8A9E-909AECDA5386}"/>
    <cellStyle name="Comma 4 3 8 9 2" xfId="40405" xr:uid="{292D264F-2E11-4C45-A34E-756CD742B933}"/>
    <cellStyle name="Comma 4 3 8 9 3" xfId="22151" xr:uid="{5B24A7E5-5234-496E-BE41-224732B07753}"/>
    <cellStyle name="Comma 4 3 9" xfId="143" xr:uid="{421C8DC3-1448-40C8-9B11-95A6F9DB0E02}"/>
    <cellStyle name="Comma 4 3 9 10" xfId="36651" xr:uid="{75763B2D-9940-437A-B43D-17A43EA97C32}"/>
    <cellStyle name="Comma 4 3 9 11" xfId="18397" xr:uid="{730D5150-4918-4F77-B116-5C5341E28ED8}"/>
    <cellStyle name="Comma 4 3 9 2" xfId="3063" xr:uid="{DC59E358-3E67-42ED-8A23-36E3578AF6F2}"/>
    <cellStyle name="Comma 4 3 9 2 2" xfId="17663" xr:uid="{27C47A8D-DA7F-46FB-91D9-A1308F9E33C2}"/>
    <cellStyle name="Comma 4 3 9 2 2 2" xfId="54171" xr:uid="{C980B06D-306A-4EC3-B1FE-CFC33459A7D4}"/>
    <cellStyle name="Comma 4 3 9 2 2 3" xfId="35917" xr:uid="{E6EAAA7B-2546-48F2-A62F-EA863DD7C9AA}"/>
    <cellStyle name="Comma 4 3 9 2 3" xfId="14013" xr:uid="{C9E53EBA-3E04-4679-8A3F-A8ADAB930F32}"/>
    <cellStyle name="Comma 4 3 9 2 3 2" xfId="50521" xr:uid="{C66C58B5-E0AF-4F24-8931-8DE27E8A9DF1}"/>
    <cellStyle name="Comma 4 3 9 2 3 3" xfId="32267" xr:uid="{0A23E9D7-E52F-4A7B-BB36-17745522BD3D}"/>
    <cellStyle name="Comma 4 3 9 2 4" xfId="10363" xr:uid="{8A7D5388-0B5E-4393-8282-8B943577E5AF}"/>
    <cellStyle name="Comma 4 3 9 2 4 2" xfId="46871" xr:uid="{EBF29AB3-A1A1-4A1C-ACB7-C26D5D93FC63}"/>
    <cellStyle name="Comma 4 3 9 2 4 3" xfId="28617" xr:uid="{AED434F0-B459-44C3-A571-F7262FC16F2C}"/>
    <cellStyle name="Comma 4 3 9 2 5" xfId="6713" xr:uid="{DD5AB42C-AE9E-466D-B86C-664609121900}"/>
    <cellStyle name="Comma 4 3 9 2 5 2" xfId="43221" xr:uid="{6CA88601-4C75-44CC-90AD-DF573D031EB8}"/>
    <cellStyle name="Comma 4 3 9 2 5 3" xfId="24967" xr:uid="{2793BD5C-6D4E-4B47-B77E-A4A43B02E526}"/>
    <cellStyle name="Comma 4 3 9 2 6" xfId="39571" xr:uid="{2E03DA66-735F-4E5D-85B4-3B05868D595D}"/>
    <cellStyle name="Comma 4 3 9 2 7" xfId="21317" xr:uid="{8D050395-8F3D-493C-AE77-0B72BB060748}"/>
    <cellStyle name="Comma 4 3 9 3" xfId="2333" xr:uid="{8F71D87F-04E2-453C-8850-B9A52D4FFCC0}"/>
    <cellStyle name="Comma 4 3 9 3 2" xfId="16933" xr:uid="{F93BE1D5-D126-4FE6-9CA0-6CC196A48300}"/>
    <cellStyle name="Comma 4 3 9 3 2 2" xfId="53441" xr:uid="{38511941-D111-48F7-8E1B-93BBF7E18201}"/>
    <cellStyle name="Comma 4 3 9 3 2 3" xfId="35187" xr:uid="{BDC333B6-9B3C-4C66-B193-B7F01575297B}"/>
    <cellStyle name="Comma 4 3 9 3 3" xfId="13283" xr:uid="{D0F2428B-4DCB-4A6D-AE49-C6B00433C7E1}"/>
    <cellStyle name="Comma 4 3 9 3 3 2" xfId="49791" xr:uid="{EB6E0482-CB2D-4879-A693-F3FA87F11E3E}"/>
    <cellStyle name="Comma 4 3 9 3 3 3" xfId="31537" xr:uid="{0499C0F3-7F26-48DC-8173-3B7A2C325A93}"/>
    <cellStyle name="Comma 4 3 9 3 4" xfId="9633" xr:uid="{B0F74A7F-5C57-4C7D-BF62-96C700B65451}"/>
    <cellStyle name="Comma 4 3 9 3 4 2" xfId="46141" xr:uid="{63CCE555-5B30-4440-8805-9BB1EB5B3133}"/>
    <cellStyle name="Comma 4 3 9 3 4 3" xfId="27887" xr:uid="{0AC409FB-D76B-4614-9074-B2B0D88F2CA5}"/>
    <cellStyle name="Comma 4 3 9 3 5" xfId="5983" xr:uid="{DE2AB669-CD55-4686-A6A0-56317871F97F}"/>
    <cellStyle name="Comma 4 3 9 3 5 2" xfId="42491" xr:uid="{36AF607C-F9DD-44C4-9E05-17F7EEFD39A7}"/>
    <cellStyle name="Comma 4 3 9 3 5 3" xfId="24237" xr:uid="{50DDDC4A-6DDF-4FF1-911C-DC16A31EB12B}"/>
    <cellStyle name="Comma 4 3 9 3 6" xfId="38841" xr:uid="{17BAB87A-68A3-449E-80B9-F1F748ABA766}"/>
    <cellStyle name="Comma 4 3 9 3 7" xfId="20587" xr:uid="{1C115823-7A03-45FA-A7AB-B56FEFD67CA3}"/>
    <cellStyle name="Comma 4 3 9 4" xfId="1603" xr:uid="{F229CAC3-8643-4174-A349-142A098E96A4}"/>
    <cellStyle name="Comma 4 3 9 4 2" xfId="16203" xr:uid="{22FAC9D3-1D65-4052-9672-C8E95F68017C}"/>
    <cellStyle name="Comma 4 3 9 4 2 2" xfId="52711" xr:uid="{DD4140C4-AE85-4C1C-BAEE-A4AE37FD0AC8}"/>
    <cellStyle name="Comma 4 3 9 4 2 3" xfId="34457" xr:uid="{069F0329-55DA-40AC-8D9B-0512CB421731}"/>
    <cellStyle name="Comma 4 3 9 4 3" xfId="12553" xr:uid="{E33A45F6-EE31-46C2-8FB4-242CBFC8C1B1}"/>
    <cellStyle name="Comma 4 3 9 4 3 2" xfId="49061" xr:uid="{1913B543-4C0C-418A-B8F7-AC5E0BAC1689}"/>
    <cellStyle name="Comma 4 3 9 4 3 3" xfId="30807" xr:uid="{318A747C-E465-4471-8DE8-7F76B415EC05}"/>
    <cellStyle name="Comma 4 3 9 4 4" xfId="8903" xr:uid="{4474538F-89C6-4853-A994-2FCE326F99A7}"/>
    <cellStyle name="Comma 4 3 9 4 4 2" xfId="45411" xr:uid="{9E8C0F86-698D-4B43-BF7D-F0A5EDB9AAFC}"/>
    <cellStyle name="Comma 4 3 9 4 4 3" xfId="27157" xr:uid="{8388BB3A-DFB4-440A-BB2D-A7B2A10A3769}"/>
    <cellStyle name="Comma 4 3 9 4 5" xfId="5253" xr:uid="{846FCE12-D785-461C-9841-784EEC4894E9}"/>
    <cellStyle name="Comma 4 3 9 4 5 2" xfId="41761" xr:uid="{1449D5C2-5D74-46DE-8A85-9B8C78C3CC5C}"/>
    <cellStyle name="Comma 4 3 9 4 5 3" xfId="23507" xr:uid="{782368B5-61A1-4113-BB2D-A03CB0CA9AF5}"/>
    <cellStyle name="Comma 4 3 9 4 6" xfId="38111" xr:uid="{8FBEC94B-0D02-4881-9793-536722B6BB75}"/>
    <cellStyle name="Comma 4 3 9 4 7" xfId="19857" xr:uid="{05AB7E8E-2F79-48BB-B43E-B05FC1B0EB91}"/>
    <cellStyle name="Comma 4 3 9 5" xfId="873" xr:uid="{66086970-311A-4550-8A58-017CCA1FA651}"/>
    <cellStyle name="Comma 4 3 9 5 2" xfId="15473" xr:uid="{0FFED0F7-0AB0-4272-8442-D1C44B4D1974}"/>
    <cellStyle name="Comma 4 3 9 5 2 2" xfId="51981" xr:uid="{46C61A93-E1DD-419A-A4ED-BA5518CBAACE}"/>
    <cellStyle name="Comma 4 3 9 5 2 3" xfId="33727" xr:uid="{960C3A8A-645F-4E68-84BC-390167DE6913}"/>
    <cellStyle name="Comma 4 3 9 5 3" xfId="11823" xr:uid="{8C7A5AC0-EA93-4EA0-9078-578702C93002}"/>
    <cellStyle name="Comma 4 3 9 5 3 2" xfId="48331" xr:uid="{0916C1CB-956C-430F-A663-559A49AB8185}"/>
    <cellStyle name="Comma 4 3 9 5 3 3" xfId="30077" xr:uid="{0E19AF33-FCA3-45E9-951E-07AE3D13BC02}"/>
    <cellStyle name="Comma 4 3 9 5 4" xfId="8173" xr:uid="{E0DCC617-5CFA-4CAB-93AB-10D3EB1B136E}"/>
    <cellStyle name="Comma 4 3 9 5 4 2" xfId="44681" xr:uid="{F2B14CCF-A7B3-4DCE-8BD5-7049852ECD9B}"/>
    <cellStyle name="Comma 4 3 9 5 4 3" xfId="26427" xr:uid="{127D00F5-96F7-4D90-AA96-5C9F789CE4C1}"/>
    <cellStyle name="Comma 4 3 9 5 5" xfId="4523" xr:uid="{3A69728F-70D4-4ACD-A01E-1EF6E936B7DD}"/>
    <cellStyle name="Comma 4 3 9 5 5 2" xfId="41031" xr:uid="{FB702DF3-10E1-435B-B91E-E4C2851081C8}"/>
    <cellStyle name="Comma 4 3 9 5 5 3" xfId="22777" xr:uid="{B7D36066-8CAC-483B-A747-26C56D178B80}"/>
    <cellStyle name="Comma 4 3 9 5 6" xfId="37381" xr:uid="{685A3C1B-0752-4A3B-964B-59351E8A0407}"/>
    <cellStyle name="Comma 4 3 9 5 7" xfId="19127" xr:uid="{72618F39-8496-428B-9834-328BCC56925F}"/>
    <cellStyle name="Comma 4 3 9 6" xfId="14743" xr:uid="{A684F322-425D-45C0-82E0-36C9B8A30F18}"/>
    <cellStyle name="Comma 4 3 9 6 2" xfId="51251" xr:uid="{D9FDC569-2620-4D36-AD4D-584982F504AD}"/>
    <cellStyle name="Comma 4 3 9 6 3" xfId="32997" xr:uid="{F0C6ED80-D9BF-4594-BCCA-572AF3A58D70}"/>
    <cellStyle name="Comma 4 3 9 7" xfId="11093" xr:uid="{90AF64E5-07E9-412C-B98B-98B8B7049B37}"/>
    <cellStyle name="Comma 4 3 9 7 2" xfId="47601" xr:uid="{2E288F39-ECFF-4346-B6C6-F1A7B202A92D}"/>
    <cellStyle name="Comma 4 3 9 7 3" xfId="29347" xr:uid="{3F701593-D575-4A56-9917-2A1C495DA118}"/>
    <cellStyle name="Comma 4 3 9 8" xfId="7443" xr:uid="{039F46B8-6EC2-4803-845F-E4AB31DB08E1}"/>
    <cellStyle name="Comma 4 3 9 8 2" xfId="43951" xr:uid="{E86FDC6A-13B6-446C-9676-D0B4EE050EFD}"/>
    <cellStyle name="Comma 4 3 9 8 3" xfId="25697" xr:uid="{9602F1FF-E3DE-4D0D-9F63-7DDB8ADA5D6C}"/>
    <cellStyle name="Comma 4 3 9 9" xfId="3793" xr:uid="{BEA878C1-9A6D-4895-B2C1-5F2D51C00E99}"/>
    <cellStyle name="Comma 4 3 9 9 2" xfId="40301" xr:uid="{0927D2BD-1D0B-4E6E-BD09-6FCB51BE7807}"/>
    <cellStyle name="Comma 4 3 9 9 3" xfId="22047" xr:uid="{6AF23DEB-2091-4DB2-B505-20C8DDE81B40}"/>
    <cellStyle name="Comma 4 4" xfId="87" xr:uid="{18F17EDB-2017-4022-86A9-A37B0C5EAF79}"/>
    <cellStyle name="Comma 4 4 10" xfId="1547" xr:uid="{59912F6B-C099-4E78-B29E-1E9E2D29796F}"/>
    <cellStyle name="Comma 4 4 10 2" xfId="16147" xr:uid="{6F44B91B-7648-4188-9F47-BD9F63BF52C8}"/>
    <cellStyle name="Comma 4 4 10 2 2" xfId="52655" xr:uid="{B175060B-951D-442A-AFBC-F951320BDE07}"/>
    <cellStyle name="Comma 4 4 10 2 3" xfId="34401" xr:uid="{59A559C3-8C1A-45DC-A210-BCE5E74D585A}"/>
    <cellStyle name="Comma 4 4 10 3" xfId="12497" xr:uid="{AD9D11D6-BE97-48A3-9FA8-CC8CCAFB7AD6}"/>
    <cellStyle name="Comma 4 4 10 3 2" xfId="49005" xr:uid="{6FFBA518-D36A-47EE-8B32-6454F7D5D388}"/>
    <cellStyle name="Comma 4 4 10 3 3" xfId="30751" xr:uid="{BB7AB964-4519-46C3-B731-B775411FB5AF}"/>
    <cellStyle name="Comma 4 4 10 4" xfId="8847" xr:uid="{C1F0C5E2-491B-4274-ADB6-DFDA828EFA66}"/>
    <cellStyle name="Comma 4 4 10 4 2" xfId="45355" xr:uid="{590E45D9-19CC-49F0-ADED-AD22961375D1}"/>
    <cellStyle name="Comma 4 4 10 4 3" xfId="27101" xr:uid="{1E588A95-7703-4AB3-875D-F4609F891304}"/>
    <cellStyle name="Comma 4 4 10 5" xfId="5197" xr:uid="{BC50495C-95A7-4551-9A3A-A00C13AFBD92}"/>
    <cellStyle name="Comma 4 4 10 5 2" xfId="41705" xr:uid="{93DB9C70-1522-4770-B934-C18A48EE3DD7}"/>
    <cellStyle name="Comma 4 4 10 5 3" xfId="23451" xr:uid="{E0ED8CB1-27A8-4EC3-BF4C-CBE39F22B02A}"/>
    <cellStyle name="Comma 4 4 10 6" xfId="38055" xr:uid="{79020BE1-8A2A-4A17-B184-DFEDB7D5A2E6}"/>
    <cellStyle name="Comma 4 4 10 7" xfId="19801" xr:uid="{9C0942E4-6AC8-4D35-8B4C-3A83087E690B}"/>
    <cellStyle name="Comma 4 4 11" xfId="817" xr:uid="{76EAC60D-3435-4D93-BE28-99CE821C2E3B}"/>
    <cellStyle name="Comma 4 4 11 2" xfId="15417" xr:uid="{617A97C0-6756-4461-ADC2-C75ECF485DAA}"/>
    <cellStyle name="Comma 4 4 11 2 2" xfId="51925" xr:uid="{FFD3E2E8-BA05-4E39-A786-75E5D7943DF2}"/>
    <cellStyle name="Comma 4 4 11 2 3" xfId="33671" xr:uid="{EA3C7052-6E80-436C-8E3A-B7D2C3CF3399}"/>
    <cellStyle name="Comma 4 4 11 3" xfId="11767" xr:uid="{004B076F-F10B-4519-95E2-E50FA1C9A11C}"/>
    <cellStyle name="Comma 4 4 11 3 2" xfId="48275" xr:uid="{5941E97D-63F0-4C82-9547-23A60CD91014}"/>
    <cellStyle name="Comma 4 4 11 3 3" xfId="30021" xr:uid="{A0CA6AD8-9422-4CA6-8F3B-8A0F36EC3A27}"/>
    <cellStyle name="Comma 4 4 11 4" xfId="8117" xr:uid="{CC006945-2DDA-4D4D-A4A6-6CB2FDC5D590}"/>
    <cellStyle name="Comma 4 4 11 4 2" xfId="44625" xr:uid="{552E5070-488C-4631-A446-F80C92511F76}"/>
    <cellStyle name="Comma 4 4 11 4 3" xfId="26371" xr:uid="{548F3984-4D80-4C03-B628-2DCCF1750369}"/>
    <cellStyle name="Comma 4 4 11 5" xfId="4467" xr:uid="{35E1E550-39CD-4FFC-B31A-C2344D59D95A}"/>
    <cellStyle name="Comma 4 4 11 5 2" xfId="40975" xr:uid="{A45B0D2E-99AF-4D01-9D7F-E2510460CE57}"/>
    <cellStyle name="Comma 4 4 11 5 3" xfId="22721" xr:uid="{0C6444EF-53C4-422F-8710-939860817038}"/>
    <cellStyle name="Comma 4 4 11 6" xfId="37325" xr:uid="{46742CBB-1F1A-447B-91F0-A81A4F3C45C4}"/>
    <cellStyle name="Comma 4 4 11 7" xfId="19071" xr:uid="{819FC849-19C1-4AB1-8A71-4F21C51620BC}"/>
    <cellStyle name="Comma 4 4 12" xfId="14687" xr:uid="{7C74582D-26DC-49AE-BEDA-FAE71BB9DD43}"/>
    <cellStyle name="Comma 4 4 12 2" xfId="51195" xr:uid="{4E41DD86-D40F-497E-AB20-358CB23EFBCF}"/>
    <cellStyle name="Comma 4 4 12 3" xfId="32941" xr:uid="{7BE1F75E-23C2-43DB-8D0D-9119880474B5}"/>
    <cellStyle name="Comma 4 4 13" xfId="11037" xr:uid="{86C496BD-5C73-4AC0-8EC9-AE43411874EC}"/>
    <cellStyle name="Comma 4 4 13 2" xfId="47545" xr:uid="{4C0951B0-ECDC-41AF-954C-31A3731FE8CE}"/>
    <cellStyle name="Comma 4 4 13 3" xfId="29291" xr:uid="{CA5A7A5D-F3A3-48D0-82D3-F3A4FF8ED8CE}"/>
    <cellStyle name="Comma 4 4 14" xfId="7387" xr:uid="{7995C2A1-0643-4792-8E5C-0EA3A945B4CF}"/>
    <cellStyle name="Comma 4 4 14 2" xfId="43895" xr:uid="{95115FE8-ABA7-4581-9A7C-232519113FF5}"/>
    <cellStyle name="Comma 4 4 14 3" xfId="25641" xr:uid="{2E130B27-ABD6-42EC-B8DC-3EAEBC43AFF5}"/>
    <cellStyle name="Comma 4 4 15" xfId="3737" xr:uid="{7FAE2963-BAB7-4C2F-B0C0-214E0F23052F}"/>
    <cellStyle name="Comma 4 4 15 2" xfId="40245" xr:uid="{ABA26F6A-63FD-4B3F-8059-99F61CE287A1}"/>
    <cellStyle name="Comma 4 4 15 3" xfId="21991" xr:uid="{F7259F58-6E5B-438F-97B5-2E1DF0B43053}"/>
    <cellStyle name="Comma 4 4 16" xfId="36595" xr:uid="{D71F699D-F35B-4DC6-A141-D84A9CF735A9}"/>
    <cellStyle name="Comma 4 4 17" xfId="18341" xr:uid="{6861931C-D169-45BB-9C6F-CCA9DD67B041}"/>
    <cellStyle name="Comma 4 4 2" xfId="711" xr:uid="{416A89BF-5D3B-41EC-9165-24F4FF06FDC1}"/>
    <cellStyle name="Comma 4 4 2 10" xfId="37219" xr:uid="{5F54AA1E-95FB-4601-8E5A-29A998794F97}"/>
    <cellStyle name="Comma 4 4 2 11" xfId="18965" xr:uid="{A0269BD3-5E9E-48A1-BDBE-99AFA1FB8794}"/>
    <cellStyle name="Comma 4 4 2 2" xfId="3631" xr:uid="{A1B89997-93C8-4B86-877F-C36F3EDBE6AF}"/>
    <cellStyle name="Comma 4 4 2 2 2" xfId="18231" xr:uid="{AEC2B100-0729-4FEC-8BC6-A4F95A8D7254}"/>
    <cellStyle name="Comma 4 4 2 2 2 2" xfId="54739" xr:uid="{4F14D717-9FEB-4A74-BF05-EDBDAD6F3817}"/>
    <cellStyle name="Comma 4 4 2 2 2 3" xfId="36485" xr:uid="{2A55F2A8-FA0F-473D-B881-45BBD7C8F105}"/>
    <cellStyle name="Comma 4 4 2 2 3" xfId="14581" xr:uid="{FC5DC3CC-00BE-4281-8787-5D151B0279BF}"/>
    <cellStyle name="Comma 4 4 2 2 3 2" xfId="51089" xr:uid="{C8B79B94-F847-4854-BBEF-E7EF80A0F163}"/>
    <cellStyle name="Comma 4 4 2 2 3 3" xfId="32835" xr:uid="{DE15BCE7-AAE6-473F-A791-FEE33D49C661}"/>
    <cellStyle name="Comma 4 4 2 2 4" xfId="10931" xr:uid="{9FC6AFC6-D095-4C2A-9AE0-88B810363C8C}"/>
    <cellStyle name="Comma 4 4 2 2 4 2" xfId="47439" xr:uid="{C915EE24-FF24-4F85-8668-88C36DC009A5}"/>
    <cellStyle name="Comma 4 4 2 2 4 3" xfId="29185" xr:uid="{22D63B61-2984-46FA-97A2-C10AA157ECFF}"/>
    <cellStyle name="Comma 4 4 2 2 5" xfId="7281" xr:uid="{7919DF0F-579A-4371-9637-485B02F89198}"/>
    <cellStyle name="Comma 4 4 2 2 5 2" xfId="43789" xr:uid="{0C47457C-2465-4AC4-ACF9-6DBFDB11511B}"/>
    <cellStyle name="Comma 4 4 2 2 5 3" xfId="25535" xr:uid="{C5AAD952-47D2-4C17-924E-EC3552DA8B2A}"/>
    <cellStyle name="Comma 4 4 2 2 6" xfId="40139" xr:uid="{153354C6-4E95-45C1-A2C8-8A12062A33AF}"/>
    <cellStyle name="Comma 4 4 2 2 7" xfId="21885" xr:uid="{3CA1C4FE-3F77-4AFB-89A5-5D0BE83363E9}"/>
    <cellStyle name="Comma 4 4 2 3" xfId="2901" xr:uid="{94EA732B-EBAE-4D55-9F5F-3682CB885C35}"/>
    <cellStyle name="Comma 4 4 2 3 2" xfId="17501" xr:uid="{395DB0FE-815F-454F-BE17-5049C323CB28}"/>
    <cellStyle name="Comma 4 4 2 3 2 2" xfId="54009" xr:uid="{F05E8CFD-964C-453F-88BB-89586E9566D7}"/>
    <cellStyle name="Comma 4 4 2 3 2 3" xfId="35755" xr:uid="{7C485CDF-18D0-40D1-BB57-1B23792017FE}"/>
    <cellStyle name="Comma 4 4 2 3 3" xfId="13851" xr:uid="{D0FBA616-389F-4B3A-90D4-275F644B0572}"/>
    <cellStyle name="Comma 4 4 2 3 3 2" xfId="50359" xr:uid="{FA3A83D2-77BF-4815-A5ED-70879ED316F4}"/>
    <cellStyle name="Comma 4 4 2 3 3 3" xfId="32105" xr:uid="{934B82E5-5DC1-481E-ACE4-708007AD60EA}"/>
    <cellStyle name="Comma 4 4 2 3 4" xfId="10201" xr:uid="{2282AF45-8388-4F2A-94C9-ABD8EF7A452A}"/>
    <cellStyle name="Comma 4 4 2 3 4 2" xfId="46709" xr:uid="{73741E33-2318-4610-8D90-C1D247A5B4F7}"/>
    <cellStyle name="Comma 4 4 2 3 4 3" xfId="28455" xr:uid="{C42ED95E-0FDC-4803-A310-FA42A84350B8}"/>
    <cellStyle name="Comma 4 4 2 3 5" xfId="6551" xr:uid="{401D22EF-EE3B-4462-8B13-3A05B6BD762B}"/>
    <cellStyle name="Comma 4 4 2 3 5 2" xfId="43059" xr:uid="{071F1779-228B-4122-ACC9-7C527D8DAF35}"/>
    <cellStyle name="Comma 4 4 2 3 5 3" xfId="24805" xr:uid="{9090179E-50AA-40E6-AE8F-183E87F20001}"/>
    <cellStyle name="Comma 4 4 2 3 6" xfId="39409" xr:uid="{621EF423-BE95-4030-8499-C66FD765185A}"/>
    <cellStyle name="Comma 4 4 2 3 7" xfId="21155" xr:uid="{C8723243-126A-4E63-B504-016AAF55909E}"/>
    <cellStyle name="Comma 4 4 2 4" xfId="2171" xr:uid="{E505AA7A-E02B-4DF0-B6CB-CCDB95EAD84E}"/>
    <cellStyle name="Comma 4 4 2 4 2" xfId="16771" xr:uid="{E9E1C5D4-50D6-4F8B-8D8D-9DDB8DCEF900}"/>
    <cellStyle name="Comma 4 4 2 4 2 2" xfId="53279" xr:uid="{EEC667EA-201E-4D27-A875-2B2D8E41FC05}"/>
    <cellStyle name="Comma 4 4 2 4 2 3" xfId="35025" xr:uid="{5A975F14-E31B-4530-91AA-769D0EBFD1D3}"/>
    <cellStyle name="Comma 4 4 2 4 3" xfId="13121" xr:uid="{9C0B327E-3CAF-4E04-8CBB-12F196BBF17E}"/>
    <cellStyle name="Comma 4 4 2 4 3 2" xfId="49629" xr:uid="{99A0D7A4-B1E3-4274-9F2B-16303F2FFB0A}"/>
    <cellStyle name="Comma 4 4 2 4 3 3" xfId="31375" xr:uid="{1C5FD98B-23EE-4169-BFD7-0B7C51E3F7A4}"/>
    <cellStyle name="Comma 4 4 2 4 4" xfId="9471" xr:uid="{D8085DF2-2002-458D-B9B4-80D7A7BA7A86}"/>
    <cellStyle name="Comma 4 4 2 4 4 2" xfId="45979" xr:uid="{9687C2F3-6E73-407B-B901-1722EE309E15}"/>
    <cellStyle name="Comma 4 4 2 4 4 3" xfId="27725" xr:uid="{4BF957CF-AF68-4A6B-B7B9-B8CA4262B3DF}"/>
    <cellStyle name="Comma 4 4 2 4 5" xfId="5821" xr:uid="{56BC15BE-A944-40D0-9D77-C35B00D9DF7B}"/>
    <cellStyle name="Comma 4 4 2 4 5 2" xfId="42329" xr:uid="{9A328799-72CB-4AE9-94A9-CE2EBE5D171B}"/>
    <cellStyle name="Comma 4 4 2 4 5 3" xfId="24075" xr:uid="{B9797E77-B5D4-4D81-919D-8754C26652D5}"/>
    <cellStyle name="Comma 4 4 2 4 6" xfId="38679" xr:uid="{8A4F5D8A-874B-4C2E-9FDD-0E8C564395B7}"/>
    <cellStyle name="Comma 4 4 2 4 7" xfId="20425" xr:uid="{8A74C451-CEF6-43A0-BBD7-0ECAFC631359}"/>
    <cellStyle name="Comma 4 4 2 5" xfId="1441" xr:uid="{F34659B6-30C8-445A-B00D-F407D93FCBE1}"/>
    <cellStyle name="Comma 4 4 2 5 2" xfId="16041" xr:uid="{3F3F5C31-5DB9-4BC6-B9FC-F1DA6BB288FD}"/>
    <cellStyle name="Comma 4 4 2 5 2 2" xfId="52549" xr:uid="{BECED1B2-7D0F-4BD3-8553-9FF4796D77DD}"/>
    <cellStyle name="Comma 4 4 2 5 2 3" xfId="34295" xr:uid="{9AB7356B-3BFA-4478-B67B-47E6025E9F74}"/>
    <cellStyle name="Comma 4 4 2 5 3" xfId="12391" xr:uid="{3CD0C2D2-0083-4FDF-97C7-CA81A1444C1B}"/>
    <cellStyle name="Comma 4 4 2 5 3 2" xfId="48899" xr:uid="{51800C17-2D4E-4659-85EC-17E68BFD36A4}"/>
    <cellStyle name="Comma 4 4 2 5 3 3" xfId="30645" xr:uid="{B2A11983-AE3D-454C-97D8-50A4C88CF466}"/>
    <cellStyle name="Comma 4 4 2 5 4" xfId="8741" xr:uid="{E057EDBA-1CC6-40AB-B0B8-7EDF9D6A8B62}"/>
    <cellStyle name="Comma 4 4 2 5 4 2" xfId="45249" xr:uid="{F97C70D7-8670-418D-87C7-24223C6C3B15}"/>
    <cellStyle name="Comma 4 4 2 5 4 3" xfId="26995" xr:uid="{5327186D-129D-4FCA-B064-E5CD245166D5}"/>
    <cellStyle name="Comma 4 4 2 5 5" xfId="5091" xr:uid="{ADDBE104-773D-4511-8005-F1593FE08876}"/>
    <cellStyle name="Comma 4 4 2 5 5 2" xfId="41599" xr:uid="{E0A435E2-0778-48B6-AEF1-3F14F11EF249}"/>
    <cellStyle name="Comma 4 4 2 5 5 3" xfId="23345" xr:uid="{D96EAE2C-13AE-4F0E-932C-766154B46CED}"/>
    <cellStyle name="Comma 4 4 2 5 6" xfId="37949" xr:uid="{4F1080F6-9ADE-4FDF-A180-0F540823BDFC}"/>
    <cellStyle name="Comma 4 4 2 5 7" xfId="19695" xr:uid="{AB1A450C-110A-4A8B-8A08-FEF45B12ED33}"/>
    <cellStyle name="Comma 4 4 2 6" xfId="15311" xr:uid="{3A5B4BBF-B8AF-4503-8EAF-82D233CBABB3}"/>
    <cellStyle name="Comma 4 4 2 6 2" xfId="51819" xr:uid="{5D15F12E-662E-406E-B725-4EA0FFF1F50F}"/>
    <cellStyle name="Comma 4 4 2 6 3" xfId="33565" xr:uid="{3332D3A2-6D1D-4983-A037-F068F1380C63}"/>
    <cellStyle name="Comma 4 4 2 7" xfId="11661" xr:uid="{5626A853-BD30-4399-9203-7592618C5AB4}"/>
    <cellStyle name="Comma 4 4 2 7 2" xfId="48169" xr:uid="{58ABE94B-C115-42FE-94EB-0D35C4754FEE}"/>
    <cellStyle name="Comma 4 4 2 7 3" xfId="29915" xr:uid="{C61259F3-C019-469F-913A-147193C13C92}"/>
    <cellStyle name="Comma 4 4 2 8" xfId="8011" xr:uid="{04F12AE0-E9A3-4FB8-8E50-24010A1C1FA7}"/>
    <cellStyle name="Comma 4 4 2 8 2" xfId="44519" xr:uid="{046ACBC6-E786-4D59-80B1-77382C3C4E51}"/>
    <cellStyle name="Comma 4 4 2 8 3" xfId="26265" xr:uid="{E8A76368-FCEE-4C12-BC2A-E49BF2F75140}"/>
    <cellStyle name="Comma 4 4 2 9" xfId="4361" xr:uid="{D3617460-526C-420E-A35B-12828F067467}"/>
    <cellStyle name="Comma 4 4 2 9 2" xfId="40869" xr:uid="{F1460D50-9739-4293-86C0-47667755C514}"/>
    <cellStyle name="Comma 4 4 2 9 3" xfId="22615" xr:uid="{32045700-5F37-4539-82F8-498ABC8EEE07}"/>
    <cellStyle name="Comma 4 4 3" xfId="607" xr:uid="{60298910-68CB-4C0E-863E-463FD1F20AAF}"/>
    <cellStyle name="Comma 4 4 3 10" xfId="37115" xr:uid="{D45F2DD9-FFFF-462F-9576-2924B79350F0}"/>
    <cellStyle name="Comma 4 4 3 11" xfId="18861" xr:uid="{53E9FE14-0B17-4BE9-990C-AB6103A302E1}"/>
    <cellStyle name="Comma 4 4 3 2" xfId="3527" xr:uid="{96595820-FE01-46B7-A171-CE52A33CA637}"/>
    <cellStyle name="Comma 4 4 3 2 2" xfId="18127" xr:uid="{C6F437DA-AA85-46A0-ABA3-7E43D08E7F8A}"/>
    <cellStyle name="Comma 4 4 3 2 2 2" xfId="54635" xr:uid="{5DCF2171-626D-4EB1-B057-BD39C262F05F}"/>
    <cellStyle name="Comma 4 4 3 2 2 3" xfId="36381" xr:uid="{8171022C-68FA-4C6F-9B34-2559E6EE8468}"/>
    <cellStyle name="Comma 4 4 3 2 3" xfId="14477" xr:uid="{1523C178-C728-435F-98B3-7F159BE93B37}"/>
    <cellStyle name="Comma 4 4 3 2 3 2" xfId="50985" xr:uid="{9309C3EB-F4E3-497B-AD3C-039384634A9C}"/>
    <cellStyle name="Comma 4 4 3 2 3 3" xfId="32731" xr:uid="{5DD1F016-5BA7-42B9-A0F8-AF68E84BF451}"/>
    <cellStyle name="Comma 4 4 3 2 4" xfId="10827" xr:uid="{0470EBBA-3A85-4412-B686-B0D9C1783677}"/>
    <cellStyle name="Comma 4 4 3 2 4 2" xfId="47335" xr:uid="{5CB93C22-6C92-4A28-83A6-FB2D0E61B853}"/>
    <cellStyle name="Comma 4 4 3 2 4 3" xfId="29081" xr:uid="{D2341095-6C1F-4D90-9F39-DA17A9E8D12D}"/>
    <cellStyle name="Comma 4 4 3 2 5" xfId="7177" xr:uid="{198C8034-B210-497D-A7A2-C7B3AEB2BAC1}"/>
    <cellStyle name="Comma 4 4 3 2 5 2" xfId="43685" xr:uid="{633C4344-9335-419D-8D74-0F1F4719C290}"/>
    <cellStyle name="Comma 4 4 3 2 5 3" xfId="25431" xr:uid="{2D277C1F-FC9E-4E00-8382-FBAED7A038C1}"/>
    <cellStyle name="Comma 4 4 3 2 6" xfId="40035" xr:uid="{B7F9F7BD-F9B8-418A-B37A-1A4DF9199D38}"/>
    <cellStyle name="Comma 4 4 3 2 7" xfId="21781" xr:uid="{4A8C2DB5-997F-490A-AE94-4118F1851AE9}"/>
    <cellStyle name="Comma 4 4 3 3" xfId="2797" xr:uid="{075F3DDA-7A36-4CFC-8776-CA9BCA511B77}"/>
    <cellStyle name="Comma 4 4 3 3 2" xfId="17397" xr:uid="{0E3CEA95-BD36-47AF-8E61-C350EFBD6658}"/>
    <cellStyle name="Comma 4 4 3 3 2 2" xfId="53905" xr:uid="{47BA1565-A51C-46AD-AAF2-DC0E6BE1167A}"/>
    <cellStyle name="Comma 4 4 3 3 2 3" xfId="35651" xr:uid="{D137C3AC-18F4-450E-BA56-33E82A7DD8EB}"/>
    <cellStyle name="Comma 4 4 3 3 3" xfId="13747" xr:uid="{1F975D7E-9992-4EEA-8E84-EB89B1AE345B}"/>
    <cellStyle name="Comma 4 4 3 3 3 2" xfId="50255" xr:uid="{FE76B5C1-34FB-4626-9C7C-4AE05BB21906}"/>
    <cellStyle name="Comma 4 4 3 3 3 3" xfId="32001" xr:uid="{965A6D07-E317-4402-80D8-18EEBB271AFA}"/>
    <cellStyle name="Comma 4 4 3 3 4" xfId="10097" xr:uid="{12290740-3882-40F0-A784-3E0860174CE0}"/>
    <cellStyle name="Comma 4 4 3 3 4 2" xfId="46605" xr:uid="{3FC7D383-6D75-40A6-96F7-2F35B7BC058F}"/>
    <cellStyle name="Comma 4 4 3 3 4 3" xfId="28351" xr:uid="{2BF1CFAA-52AC-457F-9A82-E5439BDB18D1}"/>
    <cellStyle name="Comma 4 4 3 3 5" xfId="6447" xr:uid="{F42E4009-60C8-4F29-8AFB-B409407F8C80}"/>
    <cellStyle name="Comma 4 4 3 3 5 2" xfId="42955" xr:uid="{93EE8B5A-B622-4348-BD86-E24F1F4CEC25}"/>
    <cellStyle name="Comma 4 4 3 3 5 3" xfId="24701" xr:uid="{970B974D-52AA-4CC8-82B0-0382CDE521EA}"/>
    <cellStyle name="Comma 4 4 3 3 6" xfId="39305" xr:uid="{A679CB29-0E97-44FE-A1E2-48546CD0D940}"/>
    <cellStyle name="Comma 4 4 3 3 7" xfId="21051" xr:uid="{ECE2270A-8B3C-46E3-8BA9-93E58CBECACE}"/>
    <cellStyle name="Comma 4 4 3 4" xfId="2067" xr:uid="{B995DFC9-0E2E-445F-82E6-1898E83EB33D}"/>
    <cellStyle name="Comma 4 4 3 4 2" xfId="16667" xr:uid="{47D68056-3A6C-4D24-B27A-3E416DEDE684}"/>
    <cellStyle name="Comma 4 4 3 4 2 2" xfId="53175" xr:uid="{1EF40BF9-5B61-446B-8EEE-9009C2DE3BC8}"/>
    <cellStyle name="Comma 4 4 3 4 2 3" xfId="34921" xr:uid="{87B59C2E-2C23-488B-9E1C-67D37945DCEC}"/>
    <cellStyle name="Comma 4 4 3 4 3" xfId="13017" xr:uid="{18C19D28-DF5A-409A-A78B-4F2CFE5CA9E6}"/>
    <cellStyle name="Comma 4 4 3 4 3 2" xfId="49525" xr:uid="{36CCC440-2515-4E96-A0CE-1AF5EB6A5B73}"/>
    <cellStyle name="Comma 4 4 3 4 3 3" xfId="31271" xr:uid="{E2C302A8-777F-49ED-A01A-AAB8811AD2A2}"/>
    <cellStyle name="Comma 4 4 3 4 4" xfId="9367" xr:uid="{A141A980-0F76-4DCB-AA1F-7DE1CCAAD141}"/>
    <cellStyle name="Comma 4 4 3 4 4 2" xfId="45875" xr:uid="{99E3A1D0-9F23-4413-8FFA-8F086E09BBA6}"/>
    <cellStyle name="Comma 4 4 3 4 4 3" xfId="27621" xr:uid="{2801B2E3-C4BD-4545-90E4-633F7134ADFC}"/>
    <cellStyle name="Comma 4 4 3 4 5" xfId="5717" xr:uid="{DA38F920-E615-42F7-B48C-8ECACA538F4A}"/>
    <cellStyle name="Comma 4 4 3 4 5 2" xfId="42225" xr:uid="{859165BC-416F-474F-B061-0B4DCF2BBFF7}"/>
    <cellStyle name="Comma 4 4 3 4 5 3" xfId="23971" xr:uid="{12647671-8802-411C-BEDB-7BEBF7EC4A68}"/>
    <cellStyle name="Comma 4 4 3 4 6" xfId="38575" xr:uid="{22503293-540B-410F-B030-2A805F9B92CB}"/>
    <cellStyle name="Comma 4 4 3 4 7" xfId="20321" xr:uid="{DA50DE4F-753F-42C5-8A21-C62D9641E164}"/>
    <cellStyle name="Comma 4 4 3 5" xfId="1337" xr:uid="{516B8039-46D9-4E09-B2D1-5EE8D7F6A135}"/>
    <cellStyle name="Comma 4 4 3 5 2" xfId="15937" xr:uid="{82056556-F3A4-48B9-A455-3EE600C33E45}"/>
    <cellStyle name="Comma 4 4 3 5 2 2" xfId="52445" xr:uid="{968178B6-E1F7-437B-A0E7-F94903B6A2CB}"/>
    <cellStyle name="Comma 4 4 3 5 2 3" xfId="34191" xr:uid="{53AFBE6F-1D02-462C-ADDB-166104A2E860}"/>
    <cellStyle name="Comma 4 4 3 5 3" xfId="12287" xr:uid="{47F3D874-0E8B-49E2-9506-292CB2DC0C8D}"/>
    <cellStyle name="Comma 4 4 3 5 3 2" xfId="48795" xr:uid="{6F52382F-0244-43D0-AF24-9E300B6A10D1}"/>
    <cellStyle name="Comma 4 4 3 5 3 3" xfId="30541" xr:uid="{85D36265-4841-40F7-9E90-A0905ED577D6}"/>
    <cellStyle name="Comma 4 4 3 5 4" xfId="8637" xr:uid="{34CD8A37-A23F-48D5-BE46-70F279E330B2}"/>
    <cellStyle name="Comma 4 4 3 5 4 2" xfId="45145" xr:uid="{239E0156-25BF-49C1-BF63-CDFA23938730}"/>
    <cellStyle name="Comma 4 4 3 5 4 3" xfId="26891" xr:uid="{21BE0457-0CCE-497C-897A-5BED2CEAC636}"/>
    <cellStyle name="Comma 4 4 3 5 5" xfId="4987" xr:uid="{1C33D75C-4E40-4BD2-BA0C-81AC088C7FE7}"/>
    <cellStyle name="Comma 4 4 3 5 5 2" xfId="41495" xr:uid="{5F9B7CFE-6EFB-4B4C-9449-38266093044C}"/>
    <cellStyle name="Comma 4 4 3 5 5 3" xfId="23241" xr:uid="{8B3F6292-B239-4055-8CD6-93AEF88C2A1B}"/>
    <cellStyle name="Comma 4 4 3 5 6" xfId="37845" xr:uid="{FD868BE7-57C4-4D71-A38F-FF362059F3C1}"/>
    <cellStyle name="Comma 4 4 3 5 7" xfId="19591" xr:uid="{2C2848DF-3AC7-4524-BE39-9E58E24ADACD}"/>
    <cellStyle name="Comma 4 4 3 6" xfId="15207" xr:uid="{2F943706-F577-4978-AB5F-0555D92F1B66}"/>
    <cellStyle name="Comma 4 4 3 6 2" xfId="51715" xr:uid="{409F3E0B-58D5-48D8-BE9F-975865262DBD}"/>
    <cellStyle name="Comma 4 4 3 6 3" xfId="33461" xr:uid="{9AE4CA47-6DBF-4B69-A8A0-AA6EDD2BF5B9}"/>
    <cellStyle name="Comma 4 4 3 7" xfId="11557" xr:uid="{2EA07D47-5EF6-4A83-A2E5-CF2841063153}"/>
    <cellStyle name="Comma 4 4 3 7 2" xfId="48065" xr:uid="{42F413DD-456E-41E0-8445-5067D8CFA8BF}"/>
    <cellStyle name="Comma 4 4 3 7 3" xfId="29811" xr:uid="{E3835282-0FD8-4BC9-A89F-C5221A5440F8}"/>
    <cellStyle name="Comma 4 4 3 8" xfId="7907" xr:uid="{09D9D41F-1E00-4E8C-B3EB-0F221563C300}"/>
    <cellStyle name="Comma 4 4 3 8 2" xfId="44415" xr:uid="{D1C46F1D-0746-479F-B146-2937BF7FF345}"/>
    <cellStyle name="Comma 4 4 3 8 3" xfId="26161" xr:uid="{A2DB084D-9CAD-4D56-95CA-5CCF371A1C71}"/>
    <cellStyle name="Comma 4 4 3 9" xfId="4257" xr:uid="{69DE55F3-FDF1-4359-8018-8E68B7759C4E}"/>
    <cellStyle name="Comma 4 4 3 9 2" xfId="40765" xr:uid="{66B9980F-1DA5-4C07-9648-6206AB382115}"/>
    <cellStyle name="Comma 4 4 3 9 3" xfId="22511" xr:uid="{0A9C63E1-E082-4151-AC6B-650A2205B647}"/>
    <cellStyle name="Comma 4 4 4" xfId="503" xr:uid="{B3EED024-7863-48CD-B51D-A21C88123490}"/>
    <cellStyle name="Comma 4 4 4 10" xfId="37011" xr:uid="{F66E4101-90FD-4869-9757-4D02E160F380}"/>
    <cellStyle name="Comma 4 4 4 11" xfId="18757" xr:uid="{F4741A71-7225-4A9A-9AB8-3F978D62D150}"/>
    <cellStyle name="Comma 4 4 4 2" xfId="3423" xr:uid="{141B0308-A473-4C2B-92BD-F31900D4EF8D}"/>
    <cellStyle name="Comma 4 4 4 2 2" xfId="18023" xr:uid="{550FD825-8305-4B24-A0A0-02620B8CB19B}"/>
    <cellStyle name="Comma 4 4 4 2 2 2" xfId="54531" xr:uid="{BF2543AB-EC07-4C4F-995D-E16DA5572E41}"/>
    <cellStyle name="Comma 4 4 4 2 2 3" xfId="36277" xr:uid="{38E782BE-B7E0-40C2-A7AE-56DBAB75E05B}"/>
    <cellStyle name="Comma 4 4 4 2 3" xfId="14373" xr:uid="{135B994F-1D2A-4C56-A849-156F2D2A0EE2}"/>
    <cellStyle name="Comma 4 4 4 2 3 2" xfId="50881" xr:uid="{0C607426-9295-45F6-B741-5A466273C093}"/>
    <cellStyle name="Comma 4 4 4 2 3 3" xfId="32627" xr:uid="{F0E8E056-B853-4880-AC6D-F97FAE312399}"/>
    <cellStyle name="Comma 4 4 4 2 4" xfId="10723" xr:uid="{7B5DCCB3-BF74-4D98-8EA8-19BBE6D4D4FF}"/>
    <cellStyle name="Comma 4 4 4 2 4 2" xfId="47231" xr:uid="{47CBCCAD-BAA8-4810-B5C9-C988ECC90E1B}"/>
    <cellStyle name="Comma 4 4 4 2 4 3" xfId="28977" xr:uid="{16AAA314-31BF-4495-95F9-4B893A618A5C}"/>
    <cellStyle name="Comma 4 4 4 2 5" xfId="7073" xr:uid="{62F1CC83-7CA4-435A-AE8A-657300512C00}"/>
    <cellStyle name="Comma 4 4 4 2 5 2" xfId="43581" xr:uid="{AF8CC4AA-6E65-4186-8607-5B27027F8E6F}"/>
    <cellStyle name="Comma 4 4 4 2 5 3" xfId="25327" xr:uid="{AB7FD244-675D-498F-8F5F-6D0A90BC0BBE}"/>
    <cellStyle name="Comma 4 4 4 2 6" xfId="39931" xr:uid="{F8D9BD25-692F-40B8-A3D8-608FAAF1D4EF}"/>
    <cellStyle name="Comma 4 4 4 2 7" xfId="21677" xr:uid="{B7C7FC24-F08B-49E9-AEE3-469A1298AD38}"/>
    <cellStyle name="Comma 4 4 4 3" xfId="2693" xr:uid="{6A620579-9927-43AF-BCA4-EFC7B7F3D864}"/>
    <cellStyle name="Comma 4 4 4 3 2" xfId="17293" xr:uid="{96C04ECF-65CD-4CE2-B027-86BF58FFADF7}"/>
    <cellStyle name="Comma 4 4 4 3 2 2" xfId="53801" xr:uid="{5E72F8BF-6945-4625-ACD3-B284A7C5F78D}"/>
    <cellStyle name="Comma 4 4 4 3 2 3" xfId="35547" xr:uid="{5249BD76-A89E-4ED9-81D9-6EDF448885FF}"/>
    <cellStyle name="Comma 4 4 4 3 3" xfId="13643" xr:uid="{8A7752A8-1392-4D11-9FCD-2D63A3702E98}"/>
    <cellStyle name="Comma 4 4 4 3 3 2" xfId="50151" xr:uid="{50932FDD-4310-454B-9DF3-EDE1BB6C2E9B}"/>
    <cellStyle name="Comma 4 4 4 3 3 3" xfId="31897" xr:uid="{8960B5BB-B076-41C7-86E3-BB0930653BC2}"/>
    <cellStyle name="Comma 4 4 4 3 4" xfId="9993" xr:uid="{82731334-B24B-426E-8FFF-1E4D0C79E529}"/>
    <cellStyle name="Comma 4 4 4 3 4 2" xfId="46501" xr:uid="{D528422A-CAA6-457E-9D3E-9CCF72A2A4BB}"/>
    <cellStyle name="Comma 4 4 4 3 4 3" xfId="28247" xr:uid="{F695D4D5-365D-462B-8DB0-F73798B7761C}"/>
    <cellStyle name="Comma 4 4 4 3 5" xfId="6343" xr:uid="{3F9D9466-3106-4815-AA97-6862E6CECAFB}"/>
    <cellStyle name="Comma 4 4 4 3 5 2" xfId="42851" xr:uid="{2DC6434E-D2A3-4B9C-884D-3FC16A1A7292}"/>
    <cellStyle name="Comma 4 4 4 3 5 3" xfId="24597" xr:uid="{1DE8D5F7-E802-4C10-8FB2-A33D4CB1ACF5}"/>
    <cellStyle name="Comma 4 4 4 3 6" xfId="39201" xr:uid="{88938B3A-4386-4625-9184-4C25665FD6ED}"/>
    <cellStyle name="Comma 4 4 4 3 7" xfId="20947" xr:uid="{945805E2-F793-4953-B7C0-92ABF506E386}"/>
    <cellStyle name="Comma 4 4 4 4" xfId="1963" xr:uid="{092AA07D-C737-49C5-97D6-D78DAACB5BFD}"/>
    <cellStyle name="Comma 4 4 4 4 2" xfId="16563" xr:uid="{2EFD2C43-F1A9-4883-9D20-416BE458E8E8}"/>
    <cellStyle name="Comma 4 4 4 4 2 2" xfId="53071" xr:uid="{10FB8E26-56E7-4606-98BE-426605D1E1E6}"/>
    <cellStyle name="Comma 4 4 4 4 2 3" xfId="34817" xr:uid="{682A2604-905A-471A-8459-5C424041BEDC}"/>
    <cellStyle name="Comma 4 4 4 4 3" xfId="12913" xr:uid="{AAC04D1F-4B86-4C62-956B-19D8426E7142}"/>
    <cellStyle name="Comma 4 4 4 4 3 2" xfId="49421" xr:uid="{FBAFF42E-146A-4624-8E03-48B4FB9FAE41}"/>
    <cellStyle name="Comma 4 4 4 4 3 3" xfId="31167" xr:uid="{1693C0BF-2426-4285-8E76-C8C407F18256}"/>
    <cellStyle name="Comma 4 4 4 4 4" xfId="9263" xr:uid="{265FA8AA-803D-4D28-83B2-C87302BD5F2D}"/>
    <cellStyle name="Comma 4 4 4 4 4 2" xfId="45771" xr:uid="{E093A03F-7D9C-45AF-8634-E53C6CA4A281}"/>
    <cellStyle name="Comma 4 4 4 4 4 3" xfId="27517" xr:uid="{6F8D79B6-C81C-4D29-ADAF-97BFE0262331}"/>
    <cellStyle name="Comma 4 4 4 4 5" xfId="5613" xr:uid="{1069D11F-ADF8-4613-8151-150EA6509141}"/>
    <cellStyle name="Comma 4 4 4 4 5 2" xfId="42121" xr:uid="{12085FAD-4A35-4617-A6FF-66A19DB15723}"/>
    <cellStyle name="Comma 4 4 4 4 5 3" xfId="23867" xr:uid="{F9B5FF43-6242-4954-825B-839B3E8CBE88}"/>
    <cellStyle name="Comma 4 4 4 4 6" xfId="38471" xr:uid="{F366A001-F930-48E5-A87F-C87BCE474032}"/>
    <cellStyle name="Comma 4 4 4 4 7" xfId="20217" xr:uid="{6CEF9BCA-8AF7-4358-B107-F58B42956511}"/>
    <cellStyle name="Comma 4 4 4 5" xfId="1233" xr:uid="{C865A6E8-09BA-46A6-8B23-7F26304AD25A}"/>
    <cellStyle name="Comma 4 4 4 5 2" xfId="15833" xr:uid="{BE815DBE-38C9-4AE6-9B28-0C6F3738BF3D}"/>
    <cellStyle name="Comma 4 4 4 5 2 2" xfId="52341" xr:uid="{DCE16E52-F6C3-4431-9995-E88687EC5862}"/>
    <cellStyle name="Comma 4 4 4 5 2 3" xfId="34087" xr:uid="{DCE37249-C80D-4FC9-A0F2-CE5AB5FC74DD}"/>
    <cellStyle name="Comma 4 4 4 5 3" xfId="12183" xr:uid="{3D5E8EDB-7D6C-4273-9AB0-21483FC037A6}"/>
    <cellStyle name="Comma 4 4 4 5 3 2" xfId="48691" xr:uid="{26D07E79-E9E2-4C77-8B7F-B0769AEE5D82}"/>
    <cellStyle name="Comma 4 4 4 5 3 3" xfId="30437" xr:uid="{348DB5B9-5065-4759-B9A0-9EA2666C606A}"/>
    <cellStyle name="Comma 4 4 4 5 4" xfId="8533" xr:uid="{2063B94F-F965-46B1-B054-24E457AD412B}"/>
    <cellStyle name="Comma 4 4 4 5 4 2" xfId="45041" xr:uid="{6A18C9A1-B9C0-42F0-B0DC-C70BB35779BB}"/>
    <cellStyle name="Comma 4 4 4 5 4 3" xfId="26787" xr:uid="{5D0E516F-F717-4ABF-AC9D-ADDA1034EFAC}"/>
    <cellStyle name="Comma 4 4 4 5 5" xfId="4883" xr:uid="{648771DC-36F6-4C02-8CF7-E05D2038CEEB}"/>
    <cellStyle name="Comma 4 4 4 5 5 2" xfId="41391" xr:uid="{D06509FD-AB32-4C3F-89FD-6CCB16EE400B}"/>
    <cellStyle name="Comma 4 4 4 5 5 3" xfId="23137" xr:uid="{0E780FD2-D186-461D-9F84-659766512A43}"/>
    <cellStyle name="Comma 4 4 4 5 6" xfId="37741" xr:uid="{176214D7-12F1-488E-B34E-2833C7CA83FC}"/>
    <cellStyle name="Comma 4 4 4 5 7" xfId="19487" xr:uid="{88392756-2CED-4819-A41E-BD17557FC1CB}"/>
    <cellStyle name="Comma 4 4 4 6" xfId="15103" xr:uid="{B7962972-4A6C-4ABC-8A84-BDC776E7196B}"/>
    <cellStyle name="Comma 4 4 4 6 2" xfId="51611" xr:uid="{FE4499A5-345D-4C28-9F6D-49FD551A7A6C}"/>
    <cellStyle name="Comma 4 4 4 6 3" xfId="33357" xr:uid="{3F7081AC-F79D-4D2B-8A20-15F2EDAC8F4A}"/>
    <cellStyle name="Comma 4 4 4 7" xfId="11453" xr:uid="{3B33F896-E20E-4158-853E-F8BD771642E3}"/>
    <cellStyle name="Comma 4 4 4 7 2" xfId="47961" xr:uid="{CD90D128-7B14-4750-9C18-FCC7C043E87D}"/>
    <cellStyle name="Comma 4 4 4 7 3" xfId="29707" xr:uid="{8128EE88-1E81-4E73-8E02-2849E44490F6}"/>
    <cellStyle name="Comma 4 4 4 8" xfId="7803" xr:uid="{52F3EB98-8847-4181-82DA-3CA6682E0643}"/>
    <cellStyle name="Comma 4 4 4 8 2" xfId="44311" xr:uid="{B89B0419-4FC3-42C8-A366-E229CFED9386}"/>
    <cellStyle name="Comma 4 4 4 8 3" xfId="26057" xr:uid="{8A60B0B0-0211-4CC4-851B-B868520941BD}"/>
    <cellStyle name="Comma 4 4 4 9" xfId="4153" xr:uid="{4C881D1C-676A-45BA-B2AD-17AC72C34C33}"/>
    <cellStyle name="Comma 4 4 4 9 2" xfId="40661" xr:uid="{F8FF7149-397E-4F28-BD30-8979A859DC0B}"/>
    <cellStyle name="Comma 4 4 4 9 3" xfId="22407" xr:uid="{1A658081-F579-4161-A3A3-94FFB3D0FB2E}"/>
    <cellStyle name="Comma 4 4 5" xfId="399" xr:uid="{06ED1367-D546-4929-8011-D7ACC47C45DD}"/>
    <cellStyle name="Comma 4 4 5 10" xfId="36907" xr:uid="{EAE41264-5154-488B-95FF-B34EA4C5A639}"/>
    <cellStyle name="Comma 4 4 5 11" xfId="18653" xr:uid="{72A057FA-3254-41BC-B6B2-6D5F40598D37}"/>
    <cellStyle name="Comma 4 4 5 2" xfId="3319" xr:uid="{2A987002-C169-428E-AD4A-1FB330F08317}"/>
    <cellStyle name="Comma 4 4 5 2 2" xfId="17919" xr:uid="{1DE8F214-18C9-41C7-9FA6-A07D9D900F06}"/>
    <cellStyle name="Comma 4 4 5 2 2 2" xfId="54427" xr:uid="{53400199-7E6F-4520-B258-28C9279902B2}"/>
    <cellStyle name="Comma 4 4 5 2 2 3" xfId="36173" xr:uid="{EBD30AF6-ADD8-4F1F-9A9D-3519B51C3644}"/>
    <cellStyle name="Comma 4 4 5 2 3" xfId="14269" xr:uid="{8EF07F32-3902-49C7-8404-AB333C3C3918}"/>
    <cellStyle name="Comma 4 4 5 2 3 2" xfId="50777" xr:uid="{CEA8C297-BDA6-496C-990C-EDDEFCC89F03}"/>
    <cellStyle name="Comma 4 4 5 2 3 3" xfId="32523" xr:uid="{ACA7F170-BAE8-4CD5-B2AD-8BC673F08EF9}"/>
    <cellStyle name="Comma 4 4 5 2 4" xfId="10619" xr:uid="{376CE278-1D6F-4588-87E0-FE352B030849}"/>
    <cellStyle name="Comma 4 4 5 2 4 2" xfId="47127" xr:uid="{DC4ADE48-130A-482E-BFE7-25EA5055FEA9}"/>
    <cellStyle name="Comma 4 4 5 2 4 3" xfId="28873" xr:uid="{EDD8A9BE-D8C7-4761-AE27-983A80BEF099}"/>
    <cellStyle name="Comma 4 4 5 2 5" xfId="6969" xr:uid="{75003FA4-3529-4939-BAEC-27C73C6E1199}"/>
    <cellStyle name="Comma 4 4 5 2 5 2" xfId="43477" xr:uid="{B432CEE0-DC32-461B-A910-09DDDFFAE3DE}"/>
    <cellStyle name="Comma 4 4 5 2 5 3" xfId="25223" xr:uid="{FBDA6FFA-C946-4C78-ACFE-2CAC78CC28E6}"/>
    <cellStyle name="Comma 4 4 5 2 6" xfId="39827" xr:uid="{C26CAF02-1919-46CD-9304-05EB9BC598F0}"/>
    <cellStyle name="Comma 4 4 5 2 7" xfId="21573" xr:uid="{8FE46C3B-C1FB-4894-BCFB-3C1E6C588E68}"/>
    <cellStyle name="Comma 4 4 5 3" xfId="2589" xr:uid="{591913D6-6BAE-4300-90FC-7C6CDF34E4ED}"/>
    <cellStyle name="Comma 4 4 5 3 2" xfId="17189" xr:uid="{D7FFF869-F0F0-4B17-9A86-9A631CD249B9}"/>
    <cellStyle name="Comma 4 4 5 3 2 2" xfId="53697" xr:uid="{6EA088D1-4BB3-4297-954A-F3A0D57512C1}"/>
    <cellStyle name="Comma 4 4 5 3 2 3" xfId="35443" xr:uid="{FDFB0025-83B2-4A9E-99D0-6DF63F077C0E}"/>
    <cellStyle name="Comma 4 4 5 3 3" xfId="13539" xr:uid="{5AD820E8-8F46-4949-8478-3676E47FC709}"/>
    <cellStyle name="Comma 4 4 5 3 3 2" xfId="50047" xr:uid="{156AE6D4-642B-4E72-9814-55B5515BA38C}"/>
    <cellStyle name="Comma 4 4 5 3 3 3" xfId="31793" xr:uid="{B3AFB017-FCD0-4D52-962C-DBAF1F27ACA0}"/>
    <cellStyle name="Comma 4 4 5 3 4" xfId="9889" xr:uid="{0B7F9C30-46FD-4B3F-BCBE-B25E66B1C1A0}"/>
    <cellStyle name="Comma 4 4 5 3 4 2" xfId="46397" xr:uid="{1E6B3845-2A6D-4524-98AF-151ADB453D07}"/>
    <cellStyle name="Comma 4 4 5 3 4 3" xfId="28143" xr:uid="{280D831B-4A20-4E99-93D9-C17BF4E9087F}"/>
    <cellStyle name="Comma 4 4 5 3 5" xfId="6239" xr:uid="{B9AF666F-CE00-4064-BAD7-EF0DF45C9602}"/>
    <cellStyle name="Comma 4 4 5 3 5 2" xfId="42747" xr:uid="{F7C8325F-DE7F-42EB-A2A4-9B0D604EB3C2}"/>
    <cellStyle name="Comma 4 4 5 3 5 3" xfId="24493" xr:uid="{EBC8A6F6-7706-4DC5-86F1-DE734E1F0648}"/>
    <cellStyle name="Comma 4 4 5 3 6" xfId="39097" xr:uid="{28990287-68F9-4543-A369-2F2367A969B5}"/>
    <cellStyle name="Comma 4 4 5 3 7" xfId="20843" xr:uid="{58A8E8A3-79A0-4299-80E5-36869FFF1538}"/>
    <cellStyle name="Comma 4 4 5 4" xfId="1859" xr:uid="{9123AEC2-5A11-43EF-8E86-88C978FCB028}"/>
    <cellStyle name="Comma 4 4 5 4 2" xfId="16459" xr:uid="{1D77A614-DD09-4618-8D6C-4871DECB0E03}"/>
    <cellStyle name="Comma 4 4 5 4 2 2" xfId="52967" xr:uid="{6C969E3F-0393-479B-B030-C10D786B7BE2}"/>
    <cellStyle name="Comma 4 4 5 4 2 3" xfId="34713" xr:uid="{9E8943E4-00DE-4C6C-B6BB-B8BCF21069F7}"/>
    <cellStyle name="Comma 4 4 5 4 3" xfId="12809" xr:uid="{201EC91B-B5C5-4221-A955-4ADBA83E3692}"/>
    <cellStyle name="Comma 4 4 5 4 3 2" xfId="49317" xr:uid="{094161B3-7A7B-4D5D-A11E-5734900617E8}"/>
    <cellStyle name="Comma 4 4 5 4 3 3" xfId="31063" xr:uid="{EA700E3B-C672-4D19-82A0-73AB7D2D58CB}"/>
    <cellStyle name="Comma 4 4 5 4 4" xfId="9159" xr:uid="{D3C9F59B-2104-4789-B341-5FCE2336C4BF}"/>
    <cellStyle name="Comma 4 4 5 4 4 2" xfId="45667" xr:uid="{67E04D24-7064-4A0A-BA19-6E9C472FB3D5}"/>
    <cellStyle name="Comma 4 4 5 4 4 3" xfId="27413" xr:uid="{B1DCA690-4E84-4318-84D4-266D62678342}"/>
    <cellStyle name="Comma 4 4 5 4 5" xfId="5509" xr:uid="{5EC80586-F4B0-45D6-B887-BAD181BDFC61}"/>
    <cellStyle name="Comma 4 4 5 4 5 2" xfId="42017" xr:uid="{8BE284F7-0E8A-4E0D-A3F6-42DFDF8F0C28}"/>
    <cellStyle name="Comma 4 4 5 4 5 3" xfId="23763" xr:uid="{AA4E88E5-F390-4C22-9F0C-E9F0B818AFED}"/>
    <cellStyle name="Comma 4 4 5 4 6" xfId="38367" xr:uid="{D9A68473-4823-406B-9DDF-27A809F8308D}"/>
    <cellStyle name="Comma 4 4 5 4 7" xfId="20113" xr:uid="{1806FAC6-7FB1-4BB6-A339-AED40C812312}"/>
    <cellStyle name="Comma 4 4 5 5" xfId="1129" xr:uid="{3980C5F5-8320-4AC9-88B0-6BC238F87435}"/>
    <cellStyle name="Comma 4 4 5 5 2" xfId="15729" xr:uid="{B50FC2A9-EC38-424D-AE1D-BDDF5E96CEF1}"/>
    <cellStyle name="Comma 4 4 5 5 2 2" xfId="52237" xr:uid="{70C7EE7D-CABE-4F2C-9701-37EDCB239144}"/>
    <cellStyle name="Comma 4 4 5 5 2 3" xfId="33983" xr:uid="{12ADB524-A7CE-497E-BFD5-4E7CA9A0ECDF}"/>
    <cellStyle name="Comma 4 4 5 5 3" xfId="12079" xr:uid="{E27DB03D-6F86-45A1-A72B-4CEEB23CBC47}"/>
    <cellStyle name="Comma 4 4 5 5 3 2" xfId="48587" xr:uid="{5AF6ACF4-92E6-409D-A2E2-928158CAE723}"/>
    <cellStyle name="Comma 4 4 5 5 3 3" xfId="30333" xr:uid="{0D6226A5-1B53-4CFA-8B3C-566E6E9247EA}"/>
    <cellStyle name="Comma 4 4 5 5 4" xfId="8429" xr:uid="{400FFDD3-C682-4F7D-8062-7DAF4C1029CC}"/>
    <cellStyle name="Comma 4 4 5 5 4 2" xfId="44937" xr:uid="{E31BC0EE-C46E-43AD-B2B4-C9869B517424}"/>
    <cellStyle name="Comma 4 4 5 5 4 3" xfId="26683" xr:uid="{71B67939-89B1-4CE8-8352-445391CCD2C7}"/>
    <cellStyle name="Comma 4 4 5 5 5" xfId="4779" xr:uid="{A3C6B140-F8E1-4B7F-B97C-BB6D7EF130A4}"/>
    <cellStyle name="Comma 4 4 5 5 5 2" xfId="41287" xr:uid="{38AC25B8-2956-469C-8CB2-1964E34FB3D0}"/>
    <cellStyle name="Comma 4 4 5 5 5 3" xfId="23033" xr:uid="{6512B020-0E71-4A59-88A1-3604E36529B0}"/>
    <cellStyle name="Comma 4 4 5 5 6" xfId="37637" xr:uid="{FD7E1497-95F1-4CBA-B693-96D508FFC1DA}"/>
    <cellStyle name="Comma 4 4 5 5 7" xfId="19383" xr:uid="{EDDB24F1-0119-4175-BB16-3DD21EBF0336}"/>
    <cellStyle name="Comma 4 4 5 6" xfId="14999" xr:uid="{813EF6B7-B195-40AE-AE3A-4152AF3A014E}"/>
    <cellStyle name="Comma 4 4 5 6 2" xfId="51507" xr:uid="{AAF59F5B-DD0B-4FF6-A4FB-8115034CC139}"/>
    <cellStyle name="Comma 4 4 5 6 3" xfId="33253" xr:uid="{1BEA4414-2637-4710-A6D9-087212082A3D}"/>
    <cellStyle name="Comma 4 4 5 7" xfId="11349" xr:uid="{BF1DE906-EED0-4879-9A74-6CFFA951B47C}"/>
    <cellStyle name="Comma 4 4 5 7 2" xfId="47857" xr:uid="{59CEE536-6313-41E1-A3B9-4E09B4770592}"/>
    <cellStyle name="Comma 4 4 5 7 3" xfId="29603" xr:uid="{F5FBB046-D43F-4BF7-A27E-1277689EA77A}"/>
    <cellStyle name="Comma 4 4 5 8" xfId="7699" xr:uid="{62D4DA9E-2667-4B11-905F-84807CAB989B}"/>
    <cellStyle name="Comma 4 4 5 8 2" xfId="44207" xr:uid="{59E2EDB1-23EB-467B-A82F-0DD4BDA367BE}"/>
    <cellStyle name="Comma 4 4 5 8 3" xfId="25953" xr:uid="{A18E9DEC-59EC-4227-80FC-A2FD34870C1E}"/>
    <cellStyle name="Comma 4 4 5 9" xfId="4049" xr:uid="{D087E224-B496-401B-A13F-BD4B13C61828}"/>
    <cellStyle name="Comma 4 4 5 9 2" xfId="40557" xr:uid="{184FFF0E-7D29-4ACA-AA6D-5D4FAA95CD70}"/>
    <cellStyle name="Comma 4 4 5 9 3" xfId="22303" xr:uid="{8368B6E0-CCAA-41CE-A0FC-3BA866AE6259}"/>
    <cellStyle name="Comma 4 4 6" xfId="295" xr:uid="{3BD9D40C-8F38-4D4D-8488-F3BAB74F74FD}"/>
    <cellStyle name="Comma 4 4 6 10" xfId="36803" xr:uid="{CF0EEB96-2743-46D0-8680-CB0BCF7A7884}"/>
    <cellStyle name="Comma 4 4 6 11" xfId="18549" xr:uid="{B404B3E0-044E-48CE-BF1C-74A7CCBC7BCC}"/>
    <cellStyle name="Comma 4 4 6 2" xfId="3215" xr:uid="{50740896-4BB5-44EA-938F-5C425E605544}"/>
    <cellStyle name="Comma 4 4 6 2 2" xfId="17815" xr:uid="{625DC172-695C-41E2-BA3B-ACA6EEFEDB82}"/>
    <cellStyle name="Comma 4 4 6 2 2 2" xfId="54323" xr:uid="{A0191D77-B6E1-4D2A-81D7-D6E7BF3AF601}"/>
    <cellStyle name="Comma 4 4 6 2 2 3" xfId="36069" xr:uid="{0EB39B9C-D030-4AE0-806B-FD77C9F7940C}"/>
    <cellStyle name="Comma 4 4 6 2 3" xfId="14165" xr:uid="{7C2562E4-9A28-427E-8D0D-F596F1BA6915}"/>
    <cellStyle name="Comma 4 4 6 2 3 2" xfId="50673" xr:uid="{169054DF-7FA6-45C8-9508-01C8698B49CC}"/>
    <cellStyle name="Comma 4 4 6 2 3 3" xfId="32419" xr:uid="{82291AF2-ADDD-4764-ABFD-9F4055E014AA}"/>
    <cellStyle name="Comma 4 4 6 2 4" xfId="10515" xr:uid="{8A0E6E4F-49B3-4F97-B629-8AAD9F8ABEAD}"/>
    <cellStyle name="Comma 4 4 6 2 4 2" xfId="47023" xr:uid="{94CE6F9B-097B-47B1-BB2E-F4ADEB9E182F}"/>
    <cellStyle name="Comma 4 4 6 2 4 3" xfId="28769" xr:uid="{B6EE6B3C-BAF2-4A33-9B2D-B9F000D6AE9D}"/>
    <cellStyle name="Comma 4 4 6 2 5" xfId="6865" xr:uid="{08E447AC-8327-4576-950A-D63F52F49A7A}"/>
    <cellStyle name="Comma 4 4 6 2 5 2" xfId="43373" xr:uid="{676B4B49-F287-49C3-8291-6B3CF851C328}"/>
    <cellStyle name="Comma 4 4 6 2 5 3" xfId="25119" xr:uid="{AC337742-6B1A-4ED7-889B-74FBB6FC1432}"/>
    <cellStyle name="Comma 4 4 6 2 6" xfId="39723" xr:uid="{D8511206-ED08-4513-8BAD-F12AC65A4C4B}"/>
    <cellStyle name="Comma 4 4 6 2 7" xfId="21469" xr:uid="{65A7C376-D77C-4897-A5B2-C83331EE23F8}"/>
    <cellStyle name="Comma 4 4 6 3" xfId="2485" xr:uid="{E99D06FC-D0B7-4ADD-9BB0-162B5107CE55}"/>
    <cellStyle name="Comma 4 4 6 3 2" xfId="17085" xr:uid="{33EBA681-C1BA-4772-8441-7515AFB6FEED}"/>
    <cellStyle name="Comma 4 4 6 3 2 2" xfId="53593" xr:uid="{99ACF79A-F64E-4FFC-8BF7-F0426EE0BB2B}"/>
    <cellStyle name="Comma 4 4 6 3 2 3" xfId="35339" xr:uid="{DF037DDD-2C59-4B4C-8400-BA01676DEC8D}"/>
    <cellStyle name="Comma 4 4 6 3 3" xfId="13435" xr:uid="{3B2FC1CE-E86B-4373-AC7D-FFE5A97ACAA5}"/>
    <cellStyle name="Comma 4 4 6 3 3 2" xfId="49943" xr:uid="{334649B6-1DA6-4526-8F73-0F541022D11E}"/>
    <cellStyle name="Comma 4 4 6 3 3 3" xfId="31689" xr:uid="{864BE47A-855B-4FC1-BEBF-F4A91BC2C177}"/>
    <cellStyle name="Comma 4 4 6 3 4" xfId="9785" xr:uid="{25C47691-6BE8-4780-8AB8-CDE889B7241E}"/>
    <cellStyle name="Comma 4 4 6 3 4 2" xfId="46293" xr:uid="{E95A7FE4-BF9E-4E75-B31C-7C8BE908A65C}"/>
    <cellStyle name="Comma 4 4 6 3 4 3" xfId="28039" xr:uid="{E3C9D170-7A79-4FD5-9C35-6B1CC44B88DF}"/>
    <cellStyle name="Comma 4 4 6 3 5" xfId="6135" xr:uid="{14320C75-F0D2-4806-B3C8-13410B66AD9B}"/>
    <cellStyle name="Comma 4 4 6 3 5 2" xfId="42643" xr:uid="{36135D04-01F9-443C-A75D-17A67218293E}"/>
    <cellStyle name="Comma 4 4 6 3 5 3" xfId="24389" xr:uid="{1344E595-CD39-4241-8E59-ABAC3F8E3878}"/>
    <cellStyle name="Comma 4 4 6 3 6" xfId="38993" xr:uid="{7F5A1B92-32AD-49C3-BF71-2563A3A2AAB2}"/>
    <cellStyle name="Comma 4 4 6 3 7" xfId="20739" xr:uid="{78CBA8CA-FEEB-4D37-8B85-B30197951387}"/>
    <cellStyle name="Comma 4 4 6 4" xfId="1755" xr:uid="{5A492158-0483-43C7-8BA7-EB4CC17C9045}"/>
    <cellStyle name="Comma 4 4 6 4 2" xfId="16355" xr:uid="{A8391CAC-ABFA-4248-85B2-3F83B05672B1}"/>
    <cellStyle name="Comma 4 4 6 4 2 2" xfId="52863" xr:uid="{D5FE932C-99D5-470F-A030-8414A25AEC7F}"/>
    <cellStyle name="Comma 4 4 6 4 2 3" xfId="34609" xr:uid="{6418DC4F-0C9D-40FD-A766-DDA1692CB2D5}"/>
    <cellStyle name="Comma 4 4 6 4 3" xfId="12705" xr:uid="{C00C91E4-C02C-4F98-8CA8-9AC5784FE00E}"/>
    <cellStyle name="Comma 4 4 6 4 3 2" xfId="49213" xr:uid="{66190802-CFE1-4A6E-A135-8E581ACEB5EA}"/>
    <cellStyle name="Comma 4 4 6 4 3 3" xfId="30959" xr:uid="{F3BB4E63-CCBB-4994-8E19-FF2A005D3A7C}"/>
    <cellStyle name="Comma 4 4 6 4 4" xfId="9055" xr:uid="{37447599-8EE2-4889-BC74-5F4F51A13D10}"/>
    <cellStyle name="Comma 4 4 6 4 4 2" xfId="45563" xr:uid="{286954D5-87E5-47A8-94DC-1FE9EE3C4DBD}"/>
    <cellStyle name="Comma 4 4 6 4 4 3" xfId="27309" xr:uid="{A6570C41-97BF-4146-9672-1A6246BE3D31}"/>
    <cellStyle name="Comma 4 4 6 4 5" xfId="5405" xr:uid="{F24C4B0E-EEB4-4A8F-83EE-E2ABAA8ED23C}"/>
    <cellStyle name="Comma 4 4 6 4 5 2" xfId="41913" xr:uid="{4323B400-0C6A-476C-B220-FF969BFE68CD}"/>
    <cellStyle name="Comma 4 4 6 4 5 3" xfId="23659" xr:uid="{4D706B86-F89E-4E36-998A-6D79FE81234F}"/>
    <cellStyle name="Comma 4 4 6 4 6" xfId="38263" xr:uid="{A70BB839-8FEF-40DB-A3FE-ADACE24C795F}"/>
    <cellStyle name="Comma 4 4 6 4 7" xfId="20009" xr:uid="{7247C375-AFD6-4048-AF29-BADAEDB61C46}"/>
    <cellStyle name="Comma 4 4 6 5" xfId="1025" xr:uid="{164593D8-D9EE-40A0-86A1-AFA9C769A50C}"/>
    <cellStyle name="Comma 4 4 6 5 2" xfId="15625" xr:uid="{322A5BB4-0821-4132-90F7-0D9A1C39C348}"/>
    <cellStyle name="Comma 4 4 6 5 2 2" xfId="52133" xr:uid="{E3BA81D2-705E-4A4D-82B5-E90FB942AE9B}"/>
    <cellStyle name="Comma 4 4 6 5 2 3" xfId="33879" xr:uid="{819516E1-3765-4326-AB7F-EFE5DF535E6C}"/>
    <cellStyle name="Comma 4 4 6 5 3" xfId="11975" xr:uid="{F3313F4E-4B16-4BB4-904B-38EA8813EA35}"/>
    <cellStyle name="Comma 4 4 6 5 3 2" xfId="48483" xr:uid="{33AA45AD-76A3-4B1E-9693-7FDE2E916AE8}"/>
    <cellStyle name="Comma 4 4 6 5 3 3" xfId="30229" xr:uid="{6B633E87-3E5B-4A3F-8C70-B325F6C307BA}"/>
    <cellStyle name="Comma 4 4 6 5 4" xfId="8325" xr:uid="{6ADF048B-532E-41F7-A282-C9694711CFBC}"/>
    <cellStyle name="Comma 4 4 6 5 4 2" xfId="44833" xr:uid="{3A5A87E5-CB63-45A6-BB3E-50D3D6150E46}"/>
    <cellStyle name="Comma 4 4 6 5 4 3" xfId="26579" xr:uid="{647737A3-61F9-4D67-B49B-78ADBB672970}"/>
    <cellStyle name="Comma 4 4 6 5 5" xfId="4675" xr:uid="{4455CE57-BCA5-4212-BC45-0C8E12C68B7C}"/>
    <cellStyle name="Comma 4 4 6 5 5 2" xfId="41183" xr:uid="{FE1CEC6B-6696-42DB-A8EF-039462569C0A}"/>
    <cellStyle name="Comma 4 4 6 5 5 3" xfId="22929" xr:uid="{7A260EAA-ECF5-435A-8605-0C9A1038F0F4}"/>
    <cellStyle name="Comma 4 4 6 5 6" xfId="37533" xr:uid="{C7265344-A690-44B5-8C26-ADFB8CB0D4C3}"/>
    <cellStyle name="Comma 4 4 6 5 7" xfId="19279" xr:uid="{C6DBE5C3-A0EB-412E-9CEC-EB85C75FDA12}"/>
    <cellStyle name="Comma 4 4 6 6" xfId="14895" xr:uid="{C8A11183-2DE0-4331-8472-78217C643A9B}"/>
    <cellStyle name="Comma 4 4 6 6 2" xfId="51403" xr:uid="{09F73D51-1567-4C55-8E7C-7E6C0BC86B0A}"/>
    <cellStyle name="Comma 4 4 6 6 3" xfId="33149" xr:uid="{664E6A52-3B4C-4E8D-B31A-724D87CD8A01}"/>
    <cellStyle name="Comma 4 4 6 7" xfId="11245" xr:uid="{209415CF-C548-465C-9A70-FF1C6C876B01}"/>
    <cellStyle name="Comma 4 4 6 7 2" xfId="47753" xr:uid="{08707C39-AC85-407B-8D83-E3695F500927}"/>
    <cellStyle name="Comma 4 4 6 7 3" xfId="29499" xr:uid="{4CF4B285-A027-48FE-A119-9D4EDDCB92D6}"/>
    <cellStyle name="Comma 4 4 6 8" xfId="7595" xr:uid="{0413875A-FEC2-482E-96FC-50FEE5FCF9BB}"/>
    <cellStyle name="Comma 4 4 6 8 2" xfId="44103" xr:uid="{DEE6588F-11BC-4CF3-9E39-2162B364F215}"/>
    <cellStyle name="Comma 4 4 6 8 3" xfId="25849" xr:uid="{57161223-59FC-4BE2-B53F-04048700E433}"/>
    <cellStyle name="Comma 4 4 6 9" xfId="3945" xr:uid="{B45ED4D1-8CD8-445B-ADBB-1B4C146507AF}"/>
    <cellStyle name="Comma 4 4 6 9 2" xfId="40453" xr:uid="{A50DF0B8-EF0F-4779-AA39-0E6BF55A0EE0}"/>
    <cellStyle name="Comma 4 4 6 9 3" xfId="22199" xr:uid="{16124A0E-3628-493C-8385-04BD24C7841C}"/>
    <cellStyle name="Comma 4 4 7" xfId="191" xr:uid="{AFDDCF95-2A1C-400B-8452-251655C4AF53}"/>
    <cellStyle name="Comma 4 4 7 10" xfId="36699" xr:uid="{3797CA72-2578-43C9-9593-B67AEABE3DE3}"/>
    <cellStyle name="Comma 4 4 7 11" xfId="18445" xr:uid="{B2E439A7-0C1B-4803-91BE-F7DFB7F4C11D}"/>
    <cellStyle name="Comma 4 4 7 2" xfId="3111" xr:uid="{A24A0558-0899-4212-B1D3-0F5CD8483659}"/>
    <cellStyle name="Comma 4 4 7 2 2" xfId="17711" xr:uid="{395E2FE0-895F-4C50-9514-A8DA7084F1BD}"/>
    <cellStyle name="Comma 4 4 7 2 2 2" xfId="54219" xr:uid="{64C81E95-F7AB-41CE-B1B5-B53541B68120}"/>
    <cellStyle name="Comma 4 4 7 2 2 3" xfId="35965" xr:uid="{4FEC234F-065E-4F8F-A7A6-F6C0296738B1}"/>
    <cellStyle name="Comma 4 4 7 2 3" xfId="14061" xr:uid="{0E014E7A-14FA-4C86-8A9B-0EB05F2F7173}"/>
    <cellStyle name="Comma 4 4 7 2 3 2" xfId="50569" xr:uid="{82F313E2-8EBA-45FB-B450-AD0D58C848F9}"/>
    <cellStyle name="Comma 4 4 7 2 3 3" xfId="32315" xr:uid="{6AF55A1D-FC01-4C93-8EE0-64A5ADF46A8F}"/>
    <cellStyle name="Comma 4 4 7 2 4" xfId="10411" xr:uid="{920E36C0-967B-4F5D-B99F-0F8E4B25ECFB}"/>
    <cellStyle name="Comma 4 4 7 2 4 2" xfId="46919" xr:uid="{F95B8E24-1AD2-4BF0-A818-3ECBB5E3D75C}"/>
    <cellStyle name="Comma 4 4 7 2 4 3" xfId="28665" xr:uid="{EA6ADD4C-B415-4206-85E1-C8363567CA73}"/>
    <cellStyle name="Comma 4 4 7 2 5" xfId="6761" xr:uid="{C35A9950-30FE-443A-8148-2B92530D7328}"/>
    <cellStyle name="Comma 4 4 7 2 5 2" xfId="43269" xr:uid="{4DE2ED29-1E15-4D1B-AA35-3E7926D63E5B}"/>
    <cellStyle name="Comma 4 4 7 2 5 3" xfId="25015" xr:uid="{7200A7B0-E75B-43E0-9C23-372C37513415}"/>
    <cellStyle name="Comma 4 4 7 2 6" xfId="39619" xr:uid="{5BCFBC20-9752-4DA7-B178-C3AAB7199C6D}"/>
    <cellStyle name="Comma 4 4 7 2 7" xfId="21365" xr:uid="{1BBD0884-3910-4812-8A55-1E6FA8681FF3}"/>
    <cellStyle name="Comma 4 4 7 3" xfId="2381" xr:uid="{7E02C1CE-98CD-401F-8BB3-A870A2281622}"/>
    <cellStyle name="Comma 4 4 7 3 2" xfId="16981" xr:uid="{7A5AEABA-5A2E-41BB-A103-98924FBC62EE}"/>
    <cellStyle name="Comma 4 4 7 3 2 2" xfId="53489" xr:uid="{85604533-DFFA-43A6-9861-9AFDF9E02D08}"/>
    <cellStyle name="Comma 4 4 7 3 2 3" xfId="35235" xr:uid="{B9214A67-AD17-4FDE-AA1B-1CC83EADEB2E}"/>
    <cellStyle name="Comma 4 4 7 3 3" xfId="13331" xr:uid="{B804F9B9-B822-45D4-A457-59572B029383}"/>
    <cellStyle name="Comma 4 4 7 3 3 2" xfId="49839" xr:uid="{4BCEA139-F15B-4D64-BCFA-963C0680A89B}"/>
    <cellStyle name="Comma 4 4 7 3 3 3" xfId="31585" xr:uid="{E420CAFE-AEED-4AE1-956F-C1BE731D5600}"/>
    <cellStyle name="Comma 4 4 7 3 4" xfId="9681" xr:uid="{228D7F6F-2B14-46DD-899E-8607A418DAEE}"/>
    <cellStyle name="Comma 4 4 7 3 4 2" xfId="46189" xr:uid="{B204C33C-CB0C-4C5D-87A9-A0E0297CFD91}"/>
    <cellStyle name="Comma 4 4 7 3 4 3" xfId="27935" xr:uid="{77562ACD-0F38-4F1A-BAFC-5A0E020E352D}"/>
    <cellStyle name="Comma 4 4 7 3 5" xfId="6031" xr:uid="{711A1835-BEEC-4BA0-84A3-643C6A5F396B}"/>
    <cellStyle name="Comma 4 4 7 3 5 2" xfId="42539" xr:uid="{B9D7BC9F-40BB-42EE-A23B-D2CF24D105B1}"/>
    <cellStyle name="Comma 4 4 7 3 5 3" xfId="24285" xr:uid="{BF05EC40-8E47-4B6B-831A-8521E0B64E0B}"/>
    <cellStyle name="Comma 4 4 7 3 6" xfId="38889" xr:uid="{4B11B6B0-B5AF-4EF3-B642-EAF3A2FEFBE9}"/>
    <cellStyle name="Comma 4 4 7 3 7" xfId="20635" xr:uid="{AED59891-A681-487F-8711-F51A6021D12F}"/>
    <cellStyle name="Comma 4 4 7 4" xfId="1651" xr:uid="{E5DE026E-917E-430B-8EA3-6F15ADB6D8C9}"/>
    <cellStyle name="Comma 4 4 7 4 2" xfId="16251" xr:uid="{D8686850-A37F-4301-961C-D6825059626D}"/>
    <cellStyle name="Comma 4 4 7 4 2 2" xfId="52759" xr:uid="{8B410B9C-3F84-494E-9249-C785531D73D5}"/>
    <cellStyle name="Comma 4 4 7 4 2 3" xfId="34505" xr:uid="{EDCFD6A4-9A94-45B1-A680-47F0C47B021E}"/>
    <cellStyle name="Comma 4 4 7 4 3" xfId="12601" xr:uid="{FACF5508-EEF9-44CA-A959-CBE97B38A96F}"/>
    <cellStyle name="Comma 4 4 7 4 3 2" xfId="49109" xr:uid="{1A696FBF-3D14-4F30-91B4-37919B76F203}"/>
    <cellStyle name="Comma 4 4 7 4 3 3" xfId="30855" xr:uid="{50EFA5E7-B83D-45DB-A477-0E9FA9AE992F}"/>
    <cellStyle name="Comma 4 4 7 4 4" xfId="8951" xr:uid="{21FEB5AA-6AB6-45CC-A06A-044044265165}"/>
    <cellStyle name="Comma 4 4 7 4 4 2" xfId="45459" xr:uid="{1F3A3F54-6123-4568-AC41-47BE30B24E46}"/>
    <cellStyle name="Comma 4 4 7 4 4 3" xfId="27205" xr:uid="{F6310BC2-6DD6-4F8F-A0DC-BC8818BBE55D}"/>
    <cellStyle name="Comma 4 4 7 4 5" xfId="5301" xr:uid="{A2DA9807-C573-41A5-94A5-A0B034492C1E}"/>
    <cellStyle name="Comma 4 4 7 4 5 2" xfId="41809" xr:uid="{303F02E0-C3CC-4C7D-9DFF-E9D0BBC30EFE}"/>
    <cellStyle name="Comma 4 4 7 4 5 3" xfId="23555" xr:uid="{786FE05C-E031-4F0F-9BEF-BBA02DABE23A}"/>
    <cellStyle name="Comma 4 4 7 4 6" xfId="38159" xr:uid="{5A098D8F-537C-4321-9CA2-9B109C7AC414}"/>
    <cellStyle name="Comma 4 4 7 4 7" xfId="19905" xr:uid="{FF97C818-B6C7-4EAF-822D-839FDCD17840}"/>
    <cellStyle name="Comma 4 4 7 5" xfId="921" xr:uid="{A5B41128-49B1-41DA-9873-59F2F385FF38}"/>
    <cellStyle name="Comma 4 4 7 5 2" xfId="15521" xr:uid="{60CD8E6E-778E-405A-8DE3-FEDFC31AEA83}"/>
    <cellStyle name="Comma 4 4 7 5 2 2" xfId="52029" xr:uid="{5F06FF00-92C4-425C-9F9C-C3399A7EF729}"/>
    <cellStyle name="Comma 4 4 7 5 2 3" xfId="33775" xr:uid="{6B03CCF4-02F7-4A3A-B9BE-6C0B6DE7248B}"/>
    <cellStyle name="Comma 4 4 7 5 3" xfId="11871" xr:uid="{E65917FA-3808-4641-BEC4-FE466AAE12B3}"/>
    <cellStyle name="Comma 4 4 7 5 3 2" xfId="48379" xr:uid="{A6AB1C16-0276-4E9D-87EF-0AAF79F54FB8}"/>
    <cellStyle name="Comma 4 4 7 5 3 3" xfId="30125" xr:uid="{0423428E-FE10-4A81-9E72-53F4DEC3B67D}"/>
    <cellStyle name="Comma 4 4 7 5 4" xfId="8221" xr:uid="{548CA3BA-8F60-4083-93DD-EE39647CAA6B}"/>
    <cellStyle name="Comma 4 4 7 5 4 2" xfId="44729" xr:uid="{9F6A38D7-DC28-448B-B577-CC969C8F2007}"/>
    <cellStyle name="Comma 4 4 7 5 4 3" xfId="26475" xr:uid="{3325139E-34DC-4134-925E-B463A7360C4D}"/>
    <cellStyle name="Comma 4 4 7 5 5" xfId="4571" xr:uid="{450805E4-3007-45B2-97E1-3ED73601B7E2}"/>
    <cellStyle name="Comma 4 4 7 5 5 2" xfId="41079" xr:uid="{2C25A353-FD6E-422C-B8C3-7BE3EDAF3D7B}"/>
    <cellStyle name="Comma 4 4 7 5 5 3" xfId="22825" xr:uid="{DE36EC57-0B13-4BD5-9D0E-73501B06D66D}"/>
    <cellStyle name="Comma 4 4 7 5 6" xfId="37429" xr:uid="{9C27465B-4D06-47D0-A150-A06FA565AA08}"/>
    <cellStyle name="Comma 4 4 7 5 7" xfId="19175" xr:uid="{C947CE71-A24D-4C68-9787-A432A6B190B0}"/>
    <cellStyle name="Comma 4 4 7 6" xfId="14791" xr:uid="{EA8B022A-A163-4037-83D5-9D759A835AB7}"/>
    <cellStyle name="Comma 4 4 7 6 2" xfId="51299" xr:uid="{63EE0B0F-C302-4F9F-B2FA-353C7426E65E}"/>
    <cellStyle name="Comma 4 4 7 6 3" xfId="33045" xr:uid="{C5878020-03D8-44B3-A155-16710113A639}"/>
    <cellStyle name="Comma 4 4 7 7" xfId="11141" xr:uid="{6C33C6FC-1453-42E4-83B9-FE8A3B5F2E6E}"/>
    <cellStyle name="Comma 4 4 7 7 2" xfId="47649" xr:uid="{520B6C9D-5DEF-471D-9D61-4E051B7528A2}"/>
    <cellStyle name="Comma 4 4 7 7 3" xfId="29395" xr:uid="{18D891BD-0189-43EB-80E3-AB92D6DA7644}"/>
    <cellStyle name="Comma 4 4 7 8" xfId="7491" xr:uid="{DF9B217B-CC3D-4276-934B-5AA4DB0C6558}"/>
    <cellStyle name="Comma 4 4 7 8 2" xfId="43999" xr:uid="{44A8C88E-A60B-47BC-8C15-74C91A638FFE}"/>
    <cellStyle name="Comma 4 4 7 8 3" xfId="25745" xr:uid="{21340EA5-3F13-49C1-8DB7-9973E5EC1EC5}"/>
    <cellStyle name="Comma 4 4 7 9" xfId="3841" xr:uid="{C706076B-4D53-4CC4-9037-72145808EA8B}"/>
    <cellStyle name="Comma 4 4 7 9 2" xfId="40349" xr:uid="{DD6DE5A5-48ED-42E5-B752-A1753D4C82BF}"/>
    <cellStyle name="Comma 4 4 7 9 3" xfId="22095" xr:uid="{1CB1EB80-E5EC-4C31-9585-06A4FCF4701C}"/>
    <cellStyle name="Comma 4 4 8" xfId="3007" xr:uid="{D22A003C-7C9B-477F-9B2F-7A0EE893A470}"/>
    <cellStyle name="Comma 4 4 8 2" xfId="17607" xr:uid="{87FC7355-76A7-4826-A743-2A035C8DC9DE}"/>
    <cellStyle name="Comma 4 4 8 2 2" xfId="54115" xr:uid="{488C6778-7F75-40F9-BCED-4051BD9B3144}"/>
    <cellStyle name="Comma 4 4 8 2 3" xfId="35861" xr:uid="{77E1C6CB-0D1D-4366-AEBD-80177FC67EB7}"/>
    <cellStyle name="Comma 4 4 8 3" xfId="13957" xr:uid="{06AFB785-249F-41F1-8897-7F921548579E}"/>
    <cellStyle name="Comma 4 4 8 3 2" xfId="50465" xr:uid="{ECA30932-52E4-4CC7-AA73-A0D6669558A7}"/>
    <cellStyle name="Comma 4 4 8 3 3" xfId="32211" xr:uid="{17B18BF9-9DCA-4910-8E4F-60F89E0FCB12}"/>
    <cellStyle name="Comma 4 4 8 4" xfId="10307" xr:uid="{3B9B7A4B-3B76-490D-985E-EE55F927F601}"/>
    <cellStyle name="Comma 4 4 8 4 2" xfId="46815" xr:uid="{58B3AEB5-5599-41C7-9802-0785F12F8E0B}"/>
    <cellStyle name="Comma 4 4 8 4 3" xfId="28561" xr:uid="{6C3EFDD5-947E-452E-9D70-6024AF22871A}"/>
    <cellStyle name="Comma 4 4 8 5" xfId="6657" xr:uid="{B4A30695-B41C-4CD7-B580-118C60B9AF6A}"/>
    <cellStyle name="Comma 4 4 8 5 2" xfId="43165" xr:uid="{BE5E76ED-7C95-4AF5-8058-2FF4160EAFF2}"/>
    <cellStyle name="Comma 4 4 8 5 3" xfId="24911" xr:uid="{328C6F96-6A16-4171-8893-A96BE83CC91B}"/>
    <cellStyle name="Comma 4 4 8 6" xfId="39515" xr:uid="{3A9A8B10-8C26-42EE-BFB4-C20FA00F7860}"/>
    <cellStyle name="Comma 4 4 8 7" xfId="21261" xr:uid="{190792EA-53FC-4355-8FBA-E3280D236D56}"/>
    <cellStyle name="Comma 4 4 9" xfId="2277" xr:uid="{D1CCC07E-38F5-4630-9076-6EF222CCE167}"/>
    <cellStyle name="Comma 4 4 9 2" xfId="16877" xr:uid="{BBDFCADF-9F14-4EBA-A878-F306C7A0CA00}"/>
    <cellStyle name="Comma 4 4 9 2 2" xfId="53385" xr:uid="{3454C9CA-E4AB-443B-8237-9EA3B06F0A30}"/>
    <cellStyle name="Comma 4 4 9 2 3" xfId="35131" xr:uid="{E972AEF3-BACD-4FBC-953A-EE08D5CB9FFB}"/>
    <cellStyle name="Comma 4 4 9 3" xfId="13227" xr:uid="{11729C61-BEDD-41A0-BC8C-66C1EC89C263}"/>
    <cellStyle name="Comma 4 4 9 3 2" xfId="49735" xr:uid="{5BB66763-4EF4-40FA-9AAA-64B00AB3EFD3}"/>
    <cellStyle name="Comma 4 4 9 3 3" xfId="31481" xr:uid="{DD9697E3-4BF1-40F3-9FCE-2EB9AC7174FF}"/>
    <cellStyle name="Comma 4 4 9 4" xfId="9577" xr:uid="{B9BA6997-98E9-4748-8359-D32674D7FA29}"/>
    <cellStyle name="Comma 4 4 9 4 2" xfId="46085" xr:uid="{8FD3D1F1-E04C-4437-A824-8A612233FAE6}"/>
    <cellStyle name="Comma 4 4 9 4 3" xfId="27831" xr:uid="{B2660F51-D604-43D2-AE95-BEF1DC3F8AE6}"/>
    <cellStyle name="Comma 4 4 9 5" xfId="5927" xr:uid="{46036C36-A6A7-4C3E-80F5-07C39123EC15}"/>
    <cellStyle name="Comma 4 4 9 5 2" xfId="42435" xr:uid="{70483577-39FB-447A-9EA7-2664D85E1EAC}"/>
    <cellStyle name="Comma 4 4 9 5 3" xfId="24181" xr:uid="{38876D28-DDD1-4598-8E5A-1737164C466A}"/>
    <cellStyle name="Comma 4 4 9 6" xfId="38785" xr:uid="{2064AD7B-4425-4C96-95D7-5AF3578421DD}"/>
    <cellStyle name="Comma 4 4 9 7" xfId="20531" xr:uid="{5252AFB0-D6BD-432C-A71F-BB7DB90CCFD7}"/>
    <cellStyle name="Comma 4 5" xfId="49" xr:uid="{E44BC637-6323-4F09-9EE4-0A53B57141F4}"/>
    <cellStyle name="Comma 4 5 10" xfId="1515" xr:uid="{BC4199FC-F03B-461E-914E-2F4AAD8990DE}"/>
    <cellStyle name="Comma 4 5 10 2" xfId="16115" xr:uid="{E6DFBD2E-FA9A-4A69-8B46-D3962226BF87}"/>
    <cellStyle name="Comma 4 5 10 2 2" xfId="52623" xr:uid="{446E1BF5-FC9E-4194-B3B7-37B062444A42}"/>
    <cellStyle name="Comma 4 5 10 2 3" xfId="34369" xr:uid="{382D96D0-918B-44DB-8A17-E08C7E36C6F3}"/>
    <cellStyle name="Comma 4 5 10 3" xfId="12465" xr:uid="{5F218BCA-8459-429B-BAE1-E9352D5807EC}"/>
    <cellStyle name="Comma 4 5 10 3 2" xfId="48973" xr:uid="{6698348F-F3B4-4F06-9AAD-DF23E70FD945}"/>
    <cellStyle name="Comma 4 5 10 3 3" xfId="30719" xr:uid="{DABDDD9F-CB6E-47FF-A8F2-5D294A7FDF1D}"/>
    <cellStyle name="Comma 4 5 10 4" xfId="8815" xr:uid="{DC2933D8-7DE8-4DB3-AFA0-10FBE8B3BD7F}"/>
    <cellStyle name="Comma 4 5 10 4 2" xfId="45323" xr:uid="{02E3B946-4114-4E47-86A5-DAC6E55EEF24}"/>
    <cellStyle name="Comma 4 5 10 4 3" xfId="27069" xr:uid="{5FA5B54F-1FD6-4BE5-8AF0-DC511FA59EC8}"/>
    <cellStyle name="Comma 4 5 10 5" xfId="5165" xr:uid="{374823F3-DD27-45E7-8529-4E12D3CFB5D5}"/>
    <cellStyle name="Comma 4 5 10 5 2" xfId="41673" xr:uid="{D300C9A9-FFB4-4F11-92DD-3FEB4719409C}"/>
    <cellStyle name="Comma 4 5 10 5 3" xfId="23419" xr:uid="{C3D17210-D7B7-4D7E-95B0-A7A0BB093425}"/>
    <cellStyle name="Comma 4 5 10 6" xfId="38023" xr:uid="{5681A0D6-B7D5-47C7-83A0-7D33E459FC3F}"/>
    <cellStyle name="Comma 4 5 10 7" xfId="19769" xr:uid="{A84A00A3-74A6-4CC4-8E76-B74983BD203B}"/>
    <cellStyle name="Comma 4 5 11" xfId="785" xr:uid="{21F37C21-D3FA-4540-841F-473B08DDB9D1}"/>
    <cellStyle name="Comma 4 5 11 2" xfId="15385" xr:uid="{7075311A-D0FA-463F-B535-CA2A6D08734C}"/>
    <cellStyle name="Comma 4 5 11 2 2" xfId="51893" xr:uid="{18BA386F-E4AD-422D-8309-96CD09FB0CBF}"/>
    <cellStyle name="Comma 4 5 11 2 3" xfId="33639" xr:uid="{72C9C48D-6C91-4DC3-9B4B-1D6DF7EAA90C}"/>
    <cellStyle name="Comma 4 5 11 3" xfId="11735" xr:uid="{4DC9256A-57BA-4896-9F68-F92DB9ED2BA2}"/>
    <cellStyle name="Comma 4 5 11 3 2" xfId="48243" xr:uid="{0167C21D-E9FB-4832-A950-1903EF28BA12}"/>
    <cellStyle name="Comma 4 5 11 3 3" xfId="29989" xr:uid="{10754BB0-7504-47FA-B48D-07B93E657047}"/>
    <cellStyle name="Comma 4 5 11 4" xfId="8085" xr:uid="{A95AE325-638D-4B37-9D58-BB366FA0570F}"/>
    <cellStyle name="Comma 4 5 11 4 2" xfId="44593" xr:uid="{59A634C8-6CC0-473B-AF50-9FAB114037CB}"/>
    <cellStyle name="Comma 4 5 11 4 3" xfId="26339" xr:uid="{8396F4FC-F92F-42BB-B40B-EB34B2D37129}"/>
    <cellStyle name="Comma 4 5 11 5" xfId="4435" xr:uid="{8D311173-0D4B-4703-8859-87D6D5D50731}"/>
    <cellStyle name="Comma 4 5 11 5 2" xfId="40943" xr:uid="{1475BECA-8522-44B2-80D6-0958AFCE603D}"/>
    <cellStyle name="Comma 4 5 11 5 3" xfId="22689" xr:uid="{5217D376-5E6D-4E14-BF89-D0CF98CC4720}"/>
    <cellStyle name="Comma 4 5 11 6" xfId="37293" xr:uid="{46DB3628-654F-44B1-A42A-F2E516BA48C3}"/>
    <cellStyle name="Comma 4 5 11 7" xfId="19039" xr:uid="{3EDA9F3B-E290-4E92-A50E-43E408DD88EB}"/>
    <cellStyle name="Comma 4 5 12" xfId="14655" xr:uid="{6AC24542-6C29-4EF1-878F-FBFF0BF87045}"/>
    <cellStyle name="Comma 4 5 12 2" xfId="51163" xr:uid="{74A5F94E-7C75-4454-A43F-3A2E80D9C77D}"/>
    <cellStyle name="Comma 4 5 12 3" xfId="32909" xr:uid="{D4744203-B488-4139-8FCB-85719B0B0386}"/>
    <cellStyle name="Comma 4 5 13" xfId="11005" xr:uid="{E9615808-4AF0-413A-9B32-2C2058713F90}"/>
    <cellStyle name="Comma 4 5 13 2" xfId="47513" xr:uid="{47E16176-CF70-477F-8379-47A85054C129}"/>
    <cellStyle name="Comma 4 5 13 3" xfId="29259" xr:uid="{7EB56824-13EA-4E5A-9F32-69DA09E1B3DF}"/>
    <cellStyle name="Comma 4 5 14" xfId="7355" xr:uid="{D1197D90-9F83-41A3-89C8-0D1CC55D454F}"/>
    <cellStyle name="Comma 4 5 14 2" xfId="43863" xr:uid="{D8311784-B4BC-4DA9-A70D-D7990AD1E51F}"/>
    <cellStyle name="Comma 4 5 14 3" xfId="25609" xr:uid="{7263326A-8EEF-432E-881D-A8154330A587}"/>
    <cellStyle name="Comma 4 5 15" xfId="3705" xr:uid="{BCF3BD19-D34B-4D95-BCB1-2FDB31ECE92A}"/>
    <cellStyle name="Comma 4 5 15 2" xfId="40213" xr:uid="{7EF9DF2C-C6CC-4F4D-8586-E891EEB40112}"/>
    <cellStyle name="Comma 4 5 15 3" xfId="21959" xr:uid="{AC708350-1DCF-4D47-8699-60C2FF180E8C}"/>
    <cellStyle name="Comma 4 5 16" xfId="36563" xr:uid="{AD017315-604E-4313-A635-BC4F2396EC37}"/>
    <cellStyle name="Comma 4 5 17" xfId="18309" xr:uid="{308431DF-CC0D-4314-BE89-2C5D84C45C26}"/>
    <cellStyle name="Comma 4 5 2" xfId="679" xr:uid="{B279225E-449F-4D1C-AF85-DE72456668FD}"/>
    <cellStyle name="Comma 4 5 2 10" xfId="37187" xr:uid="{F15A5930-42D6-4597-AFEB-B8529EAD9ADA}"/>
    <cellStyle name="Comma 4 5 2 11" xfId="18933" xr:uid="{BD679C5D-B5DE-415F-9A47-471730CD022C}"/>
    <cellStyle name="Comma 4 5 2 2" xfId="3599" xr:uid="{ADD80109-C3EB-4D42-B392-C10F74C544D6}"/>
    <cellStyle name="Comma 4 5 2 2 2" xfId="18199" xr:uid="{2C39399F-B282-4678-976E-72BE66D1827E}"/>
    <cellStyle name="Comma 4 5 2 2 2 2" xfId="54707" xr:uid="{D4D302DC-384B-42CA-9BA5-8A1910749CB3}"/>
    <cellStyle name="Comma 4 5 2 2 2 3" xfId="36453" xr:uid="{516698A4-B35A-439C-9E44-006C2FDB98A7}"/>
    <cellStyle name="Comma 4 5 2 2 3" xfId="14549" xr:uid="{199FCE49-6249-433A-9A75-21657872CF04}"/>
    <cellStyle name="Comma 4 5 2 2 3 2" xfId="51057" xr:uid="{8E33E87A-993E-4C72-BBC9-83CD10414C12}"/>
    <cellStyle name="Comma 4 5 2 2 3 3" xfId="32803" xr:uid="{A1EB8E6E-CC63-48D1-B70C-A3253DF7EAD2}"/>
    <cellStyle name="Comma 4 5 2 2 4" xfId="10899" xr:uid="{6ADD9831-5107-4A71-8C2D-7921029B26A9}"/>
    <cellStyle name="Comma 4 5 2 2 4 2" xfId="47407" xr:uid="{354581BF-0876-476E-9BE4-6F5EA39B6CC6}"/>
    <cellStyle name="Comma 4 5 2 2 4 3" xfId="29153" xr:uid="{E14DE15A-4C36-4208-A9A9-14CB603556DA}"/>
    <cellStyle name="Comma 4 5 2 2 5" xfId="7249" xr:uid="{910C7E57-6C24-4BDF-A523-DFC9C19925CB}"/>
    <cellStyle name="Comma 4 5 2 2 5 2" xfId="43757" xr:uid="{150C4417-913C-48CF-ADE3-1FECF68C5625}"/>
    <cellStyle name="Comma 4 5 2 2 5 3" xfId="25503" xr:uid="{36AA3DB3-42C8-4DB6-82E1-2C48AC38987B}"/>
    <cellStyle name="Comma 4 5 2 2 6" xfId="40107" xr:uid="{171332B7-67BE-4BD9-9B78-09134DA6D705}"/>
    <cellStyle name="Comma 4 5 2 2 7" xfId="21853" xr:uid="{A0C3AA0C-4985-4A76-8BDA-224090F1E59E}"/>
    <cellStyle name="Comma 4 5 2 3" xfId="2869" xr:uid="{055ACD6C-BFE3-4A48-9E6E-F614C0747DD9}"/>
    <cellStyle name="Comma 4 5 2 3 2" xfId="17469" xr:uid="{EF397CA6-7668-4263-A8BA-B6D842B1891C}"/>
    <cellStyle name="Comma 4 5 2 3 2 2" xfId="53977" xr:uid="{D5E20B58-542A-4489-B3E9-52B268CB7E88}"/>
    <cellStyle name="Comma 4 5 2 3 2 3" xfId="35723" xr:uid="{2B67E260-3716-4FEF-8474-AEDC603580EA}"/>
    <cellStyle name="Comma 4 5 2 3 3" xfId="13819" xr:uid="{305A6815-A254-41B6-BC18-A4E34F178379}"/>
    <cellStyle name="Comma 4 5 2 3 3 2" xfId="50327" xr:uid="{47288B26-4C3D-4A2A-A913-DB5987818F29}"/>
    <cellStyle name="Comma 4 5 2 3 3 3" xfId="32073" xr:uid="{48F65113-81C0-4A38-A4DF-C0D87B29F446}"/>
    <cellStyle name="Comma 4 5 2 3 4" xfId="10169" xr:uid="{2C1E4B3B-3EDC-4090-A2DC-CA45FF6541A7}"/>
    <cellStyle name="Comma 4 5 2 3 4 2" xfId="46677" xr:uid="{6D443A71-BA2F-4FF7-8EF7-7098430FED1F}"/>
    <cellStyle name="Comma 4 5 2 3 4 3" xfId="28423" xr:uid="{200E37F3-5849-473F-90BD-8D22F9A80F6E}"/>
    <cellStyle name="Comma 4 5 2 3 5" xfId="6519" xr:uid="{2AEB4F33-CF6F-4F7C-86FC-7DDCB26890B1}"/>
    <cellStyle name="Comma 4 5 2 3 5 2" xfId="43027" xr:uid="{AB9CC02A-3CD4-4CF7-A371-87C985916978}"/>
    <cellStyle name="Comma 4 5 2 3 5 3" xfId="24773" xr:uid="{562DD7BF-649C-44B8-8E71-0BA23BD62320}"/>
    <cellStyle name="Comma 4 5 2 3 6" xfId="39377" xr:uid="{E3583065-E4EE-4664-9D91-529F2AB8ABE0}"/>
    <cellStyle name="Comma 4 5 2 3 7" xfId="21123" xr:uid="{8C21A25B-80B9-40C1-8E24-BCA21578A371}"/>
    <cellStyle name="Comma 4 5 2 4" xfId="2139" xr:uid="{A856035D-38FE-4F9A-9E4E-F37B6536BD05}"/>
    <cellStyle name="Comma 4 5 2 4 2" xfId="16739" xr:uid="{E9C1DD8C-CDAD-45BF-BC14-5DAE2576DE5F}"/>
    <cellStyle name="Comma 4 5 2 4 2 2" xfId="53247" xr:uid="{BBD34FCE-1865-455D-9730-5B73C74D8F14}"/>
    <cellStyle name="Comma 4 5 2 4 2 3" xfId="34993" xr:uid="{5A8B0429-B3A3-4CB3-9269-A913D92B8A7C}"/>
    <cellStyle name="Comma 4 5 2 4 3" xfId="13089" xr:uid="{97F868B5-6708-414C-B4AB-BDD95AABF72C}"/>
    <cellStyle name="Comma 4 5 2 4 3 2" xfId="49597" xr:uid="{D0171B2B-5B6C-4B4D-B805-170B7813CA6D}"/>
    <cellStyle name="Comma 4 5 2 4 3 3" xfId="31343" xr:uid="{132157C9-2094-4059-B3C0-326F1F1329EC}"/>
    <cellStyle name="Comma 4 5 2 4 4" xfId="9439" xr:uid="{B81A60EE-E233-423A-9136-FE7F7356CA00}"/>
    <cellStyle name="Comma 4 5 2 4 4 2" xfId="45947" xr:uid="{2414596C-5695-434C-ABB7-F7F23461BDDB}"/>
    <cellStyle name="Comma 4 5 2 4 4 3" xfId="27693" xr:uid="{9401DD76-6CE1-479B-9C98-E9D86AE5E708}"/>
    <cellStyle name="Comma 4 5 2 4 5" xfId="5789" xr:uid="{CFD2BC4B-D20B-4ACD-996F-C2BFF30B5283}"/>
    <cellStyle name="Comma 4 5 2 4 5 2" xfId="42297" xr:uid="{C23689C4-2DE6-48B0-B157-FB64003A6899}"/>
    <cellStyle name="Comma 4 5 2 4 5 3" xfId="24043" xr:uid="{D18F6586-0F9A-40A5-8B48-61439B113EC4}"/>
    <cellStyle name="Comma 4 5 2 4 6" xfId="38647" xr:uid="{F23DDDD0-873B-4C4E-B0E1-61B6674A5B32}"/>
    <cellStyle name="Comma 4 5 2 4 7" xfId="20393" xr:uid="{1A62F3E9-A941-4805-A12C-15B6B74FFD1D}"/>
    <cellStyle name="Comma 4 5 2 5" xfId="1409" xr:uid="{BBF2B5EB-5A2F-42AF-A3A9-6CD5075D2DC2}"/>
    <cellStyle name="Comma 4 5 2 5 2" xfId="16009" xr:uid="{5865EA14-D0F1-444A-850D-E69AABB142FC}"/>
    <cellStyle name="Comma 4 5 2 5 2 2" xfId="52517" xr:uid="{21F1C30F-4FD4-4E48-B06E-F13229075689}"/>
    <cellStyle name="Comma 4 5 2 5 2 3" xfId="34263" xr:uid="{34D955EE-52AE-44DB-ABDF-F4CF047F73B0}"/>
    <cellStyle name="Comma 4 5 2 5 3" xfId="12359" xr:uid="{5402D389-DE32-489F-8F83-53B7FE710979}"/>
    <cellStyle name="Comma 4 5 2 5 3 2" xfId="48867" xr:uid="{868784C1-76F4-45D4-A851-D12C47D050FE}"/>
    <cellStyle name="Comma 4 5 2 5 3 3" xfId="30613" xr:uid="{ACACA585-60C6-42A9-AB2E-9703F465FC9E}"/>
    <cellStyle name="Comma 4 5 2 5 4" xfId="8709" xr:uid="{413ED74A-FBB7-45A4-8BA3-8E27942F7723}"/>
    <cellStyle name="Comma 4 5 2 5 4 2" xfId="45217" xr:uid="{F5EC6467-5CC6-4DBF-B31A-103EB997387B}"/>
    <cellStyle name="Comma 4 5 2 5 4 3" xfId="26963" xr:uid="{89F7A3C8-233E-477F-8E4A-0D673AB5F850}"/>
    <cellStyle name="Comma 4 5 2 5 5" xfId="5059" xr:uid="{7F3F8DBA-DEDB-4ABB-9851-E19719972AB7}"/>
    <cellStyle name="Comma 4 5 2 5 5 2" xfId="41567" xr:uid="{73C353D5-C213-4FA9-95A3-7C0A6A3FFFB7}"/>
    <cellStyle name="Comma 4 5 2 5 5 3" xfId="23313" xr:uid="{D457A2CE-2EFC-4530-B8E1-325A6E3927F7}"/>
    <cellStyle name="Comma 4 5 2 5 6" xfId="37917" xr:uid="{D1684567-0144-4607-8024-C810A32E1635}"/>
    <cellStyle name="Comma 4 5 2 5 7" xfId="19663" xr:uid="{021CFBAF-2F16-4D22-ADFF-459FCAE083CE}"/>
    <cellStyle name="Comma 4 5 2 6" xfId="15279" xr:uid="{11A3A2D4-3A68-4271-A24D-373785C75BCA}"/>
    <cellStyle name="Comma 4 5 2 6 2" xfId="51787" xr:uid="{3A1DEA9C-3CCA-454B-BF20-EFF02B95DAAC}"/>
    <cellStyle name="Comma 4 5 2 6 3" xfId="33533" xr:uid="{39147CB2-5EC3-4AE2-BE10-5FCAAD0A1B8B}"/>
    <cellStyle name="Comma 4 5 2 7" xfId="11629" xr:uid="{F2546E10-4D2E-4DE8-AB5F-8EA08531A0B2}"/>
    <cellStyle name="Comma 4 5 2 7 2" xfId="48137" xr:uid="{BB25930B-7463-4426-99C4-1C95EB5FA254}"/>
    <cellStyle name="Comma 4 5 2 7 3" xfId="29883" xr:uid="{02ACE366-FB0F-4916-9A95-9B045B30681D}"/>
    <cellStyle name="Comma 4 5 2 8" xfId="7979" xr:uid="{1945F3AA-74AA-46EA-9C1D-FE8E6E7F0787}"/>
    <cellStyle name="Comma 4 5 2 8 2" xfId="44487" xr:uid="{53844B3B-AA19-43B1-A149-0C79DA423046}"/>
    <cellStyle name="Comma 4 5 2 8 3" xfId="26233" xr:uid="{459E21EB-31AF-4FAC-A61E-628110F0C274}"/>
    <cellStyle name="Comma 4 5 2 9" xfId="4329" xr:uid="{67AC0B2F-6132-4C6D-AA25-724BDADB925F}"/>
    <cellStyle name="Comma 4 5 2 9 2" xfId="40837" xr:uid="{CB5C646E-7BD9-4713-8DC5-4533FBF098DE}"/>
    <cellStyle name="Comma 4 5 2 9 3" xfId="22583" xr:uid="{2FFEA943-5FFC-434B-BF9F-58093FB0C67D}"/>
    <cellStyle name="Comma 4 5 3" xfId="575" xr:uid="{5C340C72-2FD2-4D67-A912-CDDB4549A19B}"/>
    <cellStyle name="Comma 4 5 3 10" xfId="37083" xr:uid="{D93A55D2-DAFF-400E-A8D3-B0F571685B83}"/>
    <cellStyle name="Comma 4 5 3 11" xfId="18829" xr:uid="{5BF15A2E-A535-45A8-8AB7-EB5014DF0A30}"/>
    <cellStyle name="Comma 4 5 3 2" xfId="3495" xr:uid="{0DB3C721-C9F0-4334-AECD-BEF9E6805354}"/>
    <cellStyle name="Comma 4 5 3 2 2" xfId="18095" xr:uid="{B9F8FBBB-8B48-4ED0-B3F0-2CC6DC29643F}"/>
    <cellStyle name="Comma 4 5 3 2 2 2" xfId="54603" xr:uid="{773BED38-2C0E-4F31-8A58-DCB4C54D04B3}"/>
    <cellStyle name="Comma 4 5 3 2 2 3" xfId="36349" xr:uid="{AB27DEBC-121C-486C-88FB-610286C3F276}"/>
    <cellStyle name="Comma 4 5 3 2 3" xfId="14445" xr:uid="{18C84F6E-4299-44FB-9AE0-BE9BCC58C69F}"/>
    <cellStyle name="Comma 4 5 3 2 3 2" xfId="50953" xr:uid="{7B3B7802-26D0-41E5-9FD7-E41B75B28FF7}"/>
    <cellStyle name="Comma 4 5 3 2 3 3" xfId="32699" xr:uid="{28440C5B-97F3-47B8-8D5C-827CFE56411C}"/>
    <cellStyle name="Comma 4 5 3 2 4" xfId="10795" xr:uid="{020E9221-1709-47F2-A57E-7AE6602E8BFE}"/>
    <cellStyle name="Comma 4 5 3 2 4 2" xfId="47303" xr:uid="{C24F4B42-64B2-463D-9945-61A6A2E9E62F}"/>
    <cellStyle name="Comma 4 5 3 2 4 3" xfId="29049" xr:uid="{5A87960A-DFCD-4C93-B22A-C1C15EF25C2C}"/>
    <cellStyle name="Comma 4 5 3 2 5" xfId="7145" xr:uid="{92D414B7-0981-4985-A9BF-72D7BEDBF430}"/>
    <cellStyle name="Comma 4 5 3 2 5 2" xfId="43653" xr:uid="{7D7A1BCC-74A5-46DC-9BF6-EE8C8D66B383}"/>
    <cellStyle name="Comma 4 5 3 2 5 3" xfId="25399" xr:uid="{8DBD39B2-1D05-4A78-B9D5-673BBD0E8659}"/>
    <cellStyle name="Comma 4 5 3 2 6" xfId="40003" xr:uid="{A888336C-9154-4B9D-B79B-0A9D8FA66F6E}"/>
    <cellStyle name="Comma 4 5 3 2 7" xfId="21749" xr:uid="{55432CEB-9390-43FE-8292-20DD59D01164}"/>
    <cellStyle name="Comma 4 5 3 3" xfId="2765" xr:uid="{B478DEEC-35D6-4FDC-A677-BB86E7217B02}"/>
    <cellStyle name="Comma 4 5 3 3 2" xfId="17365" xr:uid="{D7F31DFC-6072-4E2F-A1BD-176344A8BDFE}"/>
    <cellStyle name="Comma 4 5 3 3 2 2" xfId="53873" xr:uid="{9A707817-2F72-4AD7-A701-D963443C7F67}"/>
    <cellStyle name="Comma 4 5 3 3 2 3" xfId="35619" xr:uid="{FDF28B6B-7493-44FD-A2B7-486301E6276E}"/>
    <cellStyle name="Comma 4 5 3 3 3" xfId="13715" xr:uid="{0CDE7F4A-E71F-4A74-A494-20EFC8997619}"/>
    <cellStyle name="Comma 4 5 3 3 3 2" xfId="50223" xr:uid="{72DC3C5F-EB11-461D-905B-357C39946A21}"/>
    <cellStyle name="Comma 4 5 3 3 3 3" xfId="31969" xr:uid="{1D4A64C1-E24E-4745-B441-25217B2FC771}"/>
    <cellStyle name="Comma 4 5 3 3 4" xfId="10065" xr:uid="{1378A306-28D5-414F-A40F-4FE10F69BC3E}"/>
    <cellStyle name="Comma 4 5 3 3 4 2" xfId="46573" xr:uid="{03008A83-44CC-4226-899D-99C25CF65AF9}"/>
    <cellStyle name="Comma 4 5 3 3 4 3" xfId="28319" xr:uid="{6304D5A8-B0EE-4B88-AC99-E15D7488C05D}"/>
    <cellStyle name="Comma 4 5 3 3 5" xfId="6415" xr:uid="{C98F7FD0-95AC-4561-87AB-AC77B19F7EB7}"/>
    <cellStyle name="Comma 4 5 3 3 5 2" xfId="42923" xr:uid="{1B84FEE7-6407-49F5-A47D-8526491FBA1B}"/>
    <cellStyle name="Comma 4 5 3 3 5 3" xfId="24669" xr:uid="{088B408E-C49B-43DC-A53E-341AD701F44B}"/>
    <cellStyle name="Comma 4 5 3 3 6" xfId="39273" xr:uid="{0662E784-8A2D-42E4-B8EF-DD6DBD42F446}"/>
    <cellStyle name="Comma 4 5 3 3 7" xfId="21019" xr:uid="{C11153D4-8ED6-47DE-A9D5-8D4424541961}"/>
    <cellStyle name="Comma 4 5 3 4" xfId="2035" xr:uid="{371B0547-70C3-457A-8A9C-5C6DE639EFC7}"/>
    <cellStyle name="Comma 4 5 3 4 2" xfId="16635" xr:uid="{8740C52E-5591-4D7A-B735-EB62E55D4D58}"/>
    <cellStyle name="Comma 4 5 3 4 2 2" xfId="53143" xr:uid="{B5AE284C-C1D0-4E69-9CD4-71FF05F3B0E2}"/>
    <cellStyle name="Comma 4 5 3 4 2 3" xfId="34889" xr:uid="{78EF8682-53B8-4163-922B-1451F592C932}"/>
    <cellStyle name="Comma 4 5 3 4 3" xfId="12985" xr:uid="{F636045F-666B-42DC-B02D-62A3002E0EEE}"/>
    <cellStyle name="Comma 4 5 3 4 3 2" xfId="49493" xr:uid="{21010415-7EC2-4234-8FE1-EEE5FC103D56}"/>
    <cellStyle name="Comma 4 5 3 4 3 3" xfId="31239" xr:uid="{70AF68C9-FE0B-4396-9BD3-FF6F367CCE1D}"/>
    <cellStyle name="Comma 4 5 3 4 4" xfId="9335" xr:uid="{E8E22197-823E-4223-93D3-F1A070F9F00C}"/>
    <cellStyle name="Comma 4 5 3 4 4 2" xfId="45843" xr:uid="{C840988F-81C9-4894-9B82-63BD94C424FD}"/>
    <cellStyle name="Comma 4 5 3 4 4 3" xfId="27589" xr:uid="{F7FC5DE2-E317-4ED5-977B-114F2E0AA810}"/>
    <cellStyle name="Comma 4 5 3 4 5" xfId="5685" xr:uid="{B8737DA2-06B4-4206-8285-C17D707BCBB8}"/>
    <cellStyle name="Comma 4 5 3 4 5 2" xfId="42193" xr:uid="{934F1379-FE78-49C2-AFCB-93F0CB807B94}"/>
    <cellStyle name="Comma 4 5 3 4 5 3" xfId="23939" xr:uid="{E97F77D9-27E6-4606-BEA3-4D7D1204F3EA}"/>
    <cellStyle name="Comma 4 5 3 4 6" xfId="38543" xr:uid="{55F5FDC0-5BB0-47C0-8052-063F1A3E69C6}"/>
    <cellStyle name="Comma 4 5 3 4 7" xfId="20289" xr:uid="{EE08F3E0-B97F-448D-9E0A-313BB8F92603}"/>
    <cellStyle name="Comma 4 5 3 5" xfId="1305" xr:uid="{47308992-AB26-4E95-9303-781D0C5270C2}"/>
    <cellStyle name="Comma 4 5 3 5 2" xfId="15905" xr:uid="{9BE351A7-4CC8-46DB-A64F-1AA0CB926FD3}"/>
    <cellStyle name="Comma 4 5 3 5 2 2" xfId="52413" xr:uid="{09A969AB-81A4-4802-893A-0D70156CA3E1}"/>
    <cellStyle name="Comma 4 5 3 5 2 3" xfId="34159" xr:uid="{1A8CCC80-5724-4DA6-9065-6533A5D36D4F}"/>
    <cellStyle name="Comma 4 5 3 5 3" xfId="12255" xr:uid="{64EE631E-5B13-44EA-85B4-76FAB8713E40}"/>
    <cellStyle name="Comma 4 5 3 5 3 2" xfId="48763" xr:uid="{7C0AB736-C6E4-4130-98AF-50659F917742}"/>
    <cellStyle name="Comma 4 5 3 5 3 3" xfId="30509" xr:uid="{9FE13E06-CB93-4E58-ADCE-21F035E2268E}"/>
    <cellStyle name="Comma 4 5 3 5 4" xfId="8605" xr:uid="{C21994EA-707F-4388-B7EB-840C42C8551E}"/>
    <cellStyle name="Comma 4 5 3 5 4 2" xfId="45113" xr:uid="{2EEE2C4F-B813-4BE4-8EE3-155E185E743C}"/>
    <cellStyle name="Comma 4 5 3 5 4 3" xfId="26859" xr:uid="{242DCD2A-0B26-4CBD-961A-C11F8DAA11C7}"/>
    <cellStyle name="Comma 4 5 3 5 5" xfId="4955" xr:uid="{3AA63A6B-E547-45F8-82E8-F04F72412B04}"/>
    <cellStyle name="Comma 4 5 3 5 5 2" xfId="41463" xr:uid="{FAEF2F1C-E8A4-499C-8059-B67046E3C0C3}"/>
    <cellStyle name="Comma 4 5 3 5 5 3" xfId="23209" xr:uid="{498A0496-94DA-415F-99F2-EC1491DDE3E1}"/>
    <cellStyle name="Comma 4 5 3 5 6" xfId="37813" xr:uid="{7F88D54D-C11E-4751-8684-29AED1E11381}"/>
    <cellStyle name="Comma 4 5 3 5 7" xfId="19559" xr:uid="{4AC27C6F-6565-4F55-BDAC-983E6C789F0F}"/>
    <cellStyle name="Comma 4 5 3 6" xfId="15175" xr:uid="{2BBB07AE-A702-437E-BDF8-F9319E3760E1}"/>
    <cellStyle name="Comma 4 5 3 6 2" xfId="51683" xr:uid="{BE4A7F80-34BE-4546-8B0F-2492BC1C3FD2}"/>
    <cellStyle name="Comma 4 5 3 6 3" xfId="33429" xr:uid="{C375CE9D-92B3-45AF-B397-F69ED255F875}"/>
    <cellStyle name="Comma 4 5 3 7" xfId="11525" xr:uid="{711AA10C-6ECF-4B9E-BA5A-10251C11A2F1}"/>
    <cellStyle name="Comma 4 5 3 7 2" xfId="48033" xr:uid="{6146682C-F167-4820-9749-5556173E7E96}"/>
    <cellStyle name="Comma 4 5 3 7 3" xfId="29779" xr:uid="{1962AAAA-57F8-4D69-BC30-89117B54981E}"/>
    <cellStyle name="Comma 4 5 3 8" xfId="7875" xr:uid="{0135ED52-0EB6-4D8F-A86C-C1A17662D85B}"/>
    <cellStyle name="Comma 4 5 3 8 2" xfId="44383" xr:uid="{139CD97E-07BE-4445-8E94-CA935F03EF05}"/>
    <cellStyle name="Comma 4 5 3 8 3" xfId="26129" xr:uid="{07120B00-4143-4810-A89A-5657FC018CDB}"/>
    <cellStyle name="Comma 4 5 3 9" xfId="4225" xr:uid="{437999B5-44D0-43F5-9A55-F1516D68CBC9}"/>
    <cellStyle name="Comma 4 5 3 9 2" xfId="40733" xr:uid="{6D0A61E2-7835-4B3C-90E6-56EF4A056A7A}"/>
    <cellStyle name="Comma 4 5 3 9 3" xfId="22479" xr:uid="{D0533CA6-F999-4680-BF92-B5556924ED23}"/>
    <cellStyle name="Comma 4 5 4" xfId="471" xr:uid="{9A0863C7-090A-4041-9617-3A5DCB1D7D2A}"/>
    <cellStyle name="Comma 4 5 4 10" xfId="36979" xr:uid="{772B5B1F-653F-493D-8904-2CA91BE1710F}"/>
    <cellStyle name="Comma 4 5 4 11" xfId="18725" xr:uid="{AB6EE953-B574-4C70-B3DE-A025B223DFE6}"/>
    <cellStyle name="Comma 4 5 4 2" xfId="3391" xr:uid="{57CD4F9B-220F-43C2-A3D3-D6D6F90D79BE}"/>
    <cellStyle name="Comma 4 5 4 2 2" xfId="17991" xr:uid="{3E5861AE-2D13-4D8C-A886-04FC24D349A7}"/>
    <cellStyle name="Comma 4 5 4 2 2 2" xfId="54499" xr:uid="{7114C0E2-208A-457C-8ACC-B16B5C3FE2A0}"/>
    <cellStyle name="Comma 4 5 4 2 2 3" xfId="36245" xr:uid="{892A8FCC-9880-4342-9FB9-9BD6AEFCAF5F}"/>
    <cellStyle name="Comma 4 5 4 2 3" xfId="14341" xr:uid="{2804124B-E490-4003-B534-443CB84B49E9}"/>
    <cellStyle name="Comma 4 5 4 2 3 2" xfId="50849" xr:uid="{96F26C7C-172B-4C54-B7FF-F3A513742236}"/>
    <cellStyle name="Comma 4 5 4 2 3 3" xfId="32595" xr:uid="{B1318411-62DF-4DEB-9F56-6C48787AB8E1}"/>
    <cellStyle name="Comma 4 5 4 2 4" xfId="10691" xr:uid="{F5D8765A-15CE-4803-ABB3-BB5A39FF844F}"/>
    <cellStyle name="Comma 4 5 4 2 4 2" xfId="47199" xr:uid="{23F3D350-8E96-4227-8487-24FB34ACE4C4}"/>
    <cellStyle name="Comma 4 5 4 2 4 3" xfId="28945" xr:uid="{ED2926E9-7379-4F93-AA50-893103DA2281}"/>
    <cellStyle name="Comma 4 5 4 2 5" xfId="7041" xr:uid="{0D832B2A-7D6F-479E-9F17-2137A364F5CE}"/>
    <cellStyle name="Comma 4 5 4 2 5 2" xfId="43549" xr:uid="{6F71D77C-5B65-4ADC-B052-1129D40EE7A6}"/>
    <cellStyle name="Comma 4 5 4 2 5 3" xfId="25295" xr:uid="{4CB787E5-32B6-4C1F-92BF-C52A3FE9B9C9}"/>
    <cellStyle name="Comma 4 5 4 2 6" xfId="39899" xr:uid="{75628F1A-9241-47A2-A577-1C07CDB07058}"/>
    <cellStyle name="Comma 4 5 4 2 7" xfId="21645" xr:uid="{0B145DF6-9AE6-4E5A-95CC-9FA404BF61D6}"/>
    <cellStyle name="Comma 4 5 4 3" xfId="2661" xr:uid="{FF289611-588B-41CD-9F2E-3CC20BFAC5CB}"/>
    <cellStyle name="Comma 4 5 4 3 2" xfId="17261" xr:uid="{5D00224D-5C7C-4EB4-8C2F-6B16123FD8B4}"/>
    <cellStyle name="Comma 4 5 4 3 2 2" xfId="53769" xr:uid="{A91E2761-FBC1-44BA-BB02-9F0EF334E694}"/>
    <cellStyle name="Comma 4 5 4 3 2 3" xfId="35515" xr:uid="{1F26DA62-A172-49D2-AED4-EE9BA5738D58}"/>
    <cellStyle name="Comma 4 5 4 3 3" xfId="13611" xr:uid="{B3B628BA-8006-4ADF-9D9A-4F5C30EB7440}"/>
    <cellStyle name="Comma 4 5 4 3 3 2" xfId="50119" xr:uid="{AAAE55F0-32C7-4BB9-BC73-4217849493F2}"/>
    <cellStyle name="Comma 4 5 4 3 3 3" xfId="31865" xr:uid="{18FD3E4B-2765-4D2C-A9B2-D8F1C971924E}"/>
    <cellStyle name="Comma 4 5 4 3 4" xfId="9961" xr:uid="{63D12F59-E254-4EE4-B682-0C46BF22910B}"/>
    <cellStyle name="Comma 4 5 4 3 4 2" xfId="46469" xr:uid="{37C504C9-13C0-4F5B-954B-0BA893C32AD1}"/>
    <cellStyle name="Comma 4 5 4 3 4 3" xfId="28215" xr:uid="{4CE9669A-6254-4A1E-9331-80C83AC0F9DC}"/>
    <cellStyle name="Comma 4 5 4 3 5" xfId="6311" xr:uid="{71696A44-5F34-43A0-9E4F-0EC467E73E86}"/>
    <cellStyle name="Comma 4 5 4 3 5 2" xfId="42819" xr:uid="{B8302268-A506-4C5E-A467-BC545BD4C9DE}"/>
    <cellStyle name="Comma 4 5 4 3 5 3" xfId="24565" xr:uid="{86796482-F0D1-428F-B57F-1A833F075103}"/>
    <cellStyle name="Comma 4 5 4 3 6" xfId="39169" xr:uid="{949E6746-E1E6-4B19-AA31-BDAC7EC7B4F3}"/>
    <cellStyle name="Comma 4 5 4 3 7" xfId="20915" xr:uid="{2CCAFE6F-BDF8-4182-BEB4-F640156474DB}"/>
    <cellStyle name="Comma 4 5 4 4" xfId="1931" xr:uid="{3F6B792D-9163-4A63-AFF0-74128D29F054}"/>
    <cellStyle name="Comma 4 5 4 4 2" xfId="16531" xr:uid="{32D6E08F-EA71-4C3C-A8C0-2FDD1BAB612D}"/>
    <cellStyle name="Comma 4 5 4 4 2 2" xfId="53039" xr:uid="{85B702D6-F9AA-46E7-BD6C-6E7BFDC0D16D}"/>
    <cellStyle name="Comma 4 5 4 4 2 3" xfId="34785" xr:uid="{FEFC74E9-625E-43ED-8E36-BD48C1E09D8E}"/>
    <cellStyle name="Comma 4 5 4 4 3" xfId="12881" xr:uid="{EF086E91-277B-47D8-BFFC-634E62861B02}"/>
    <cellStyle name="Comma 4 5 4 4 3 2" xfId="49389" xr:uid="{1EDCFA16-2558-4ACD-B97E-63D6F5FB42FE}"/>
    <cellStyle name="Comma 4 5 4 4 3 3" xfId="31135" xr:uid="{56AA3241-9198-475A-ACF0-51C2D30C6C15}"/>
    <cellStyle name="Comma 4 5 4 4 4" xfId="9231" xr:uid="{E89E510C-4551-4B9B-AC82-AD4AE0E74511}"/>
    <cellStyle name="Comma 4 5 4 4 4 2" xfId="45739" xr:uid="{F186DE53-B2DB-47AB-96F4-3FD684CAB213}"/>
    <cellStyle name="Comma 4 5 4 4 4 3" xfId="27485" xr:uid="{79DF484D-18BC-4FC4-A49C-47F95923D4F2}"/>
    <cellStyle name="Comma 4 5 4 4 5" xfId="5581" xr:uid="{1C6199E9-8663-42EB-8813-8FD7E46EB34D}"/>
    <cellStyle name="Comma 4 5 4 4 5 2" xfId="42089" xr:uid="{71956ECB-E30F-488B-B83F-510BBA246E7A}"/>
    <cellStyle name="Comma 4 5 4 4 5 3" xfId="23835" xr:uid="{1FF03FE3-75F3-4815-9023-4430BAE5827A}"/>
    <cellStyle name="Comma 4 5 4 4 6" xfId="38439" xr:uid="{BAF2E46B-8219-4EE9-95EB-157C78E11DDC}"/>
    <cellStyle name="Comma 4 5 4 4 7" xfId="20185" xr:uid="{0F28E8B0-A6B9-4AE1-A071-E198D2BBDD72}"/>
    <cellStyle name="Comma 4 5 4 5" xfId="1201" xr:uid="{4A9D48B9-31DD-4D13-9852-F7AB3B078E77}"/>
    <cellStyle name="Comma 4 5 4 5 2" xfId="15801" xr:uid="{E3825553-B20E-4F62-8D96-46493B3B46C2}"/>
    <cellStyle name="Comma 4 5 4 5 2 2" xfId="52309" xr:uid="{1863C954-3F47-4B82-AC8F-A22231D19D7C}"/>
    <cellStyle name="Comma 4 5 4 5 2 3" xfId="34055" xr:uid="{BA09AFB4-EE86-4B29-BC54-AC61D865085B}"/>
    <cellStyle name="Comma 4 5 4 5 3" xfId="12151" xr:uid="{9996F577-D3A5-4C54-AB78-BFBA74AB41FF}"/>
    <cellStyle name="Comma 4 5 4 5 3 2" xfId="48659" xr:uid="{92C00915-C1EC-4192-89BF-F825089329D6}"/>
    <cellStyle name="Comma 4 5 4 5 3 3" xfId="30405" xr:uid="{448B86B1-645A-4B92-9B91-D7757772C849}"/>
    <cellStyle name="Comma 4 5 4 5 4" xfId="8501" xr:uid="{14FD0948-5DE6-40BC-A09C-67F72578A140}"/>
    <cellStyle name="Comma 4 5 4 5 4 2" xfId="45009" xr:uid="{39DE27D3-D563-4698-8C3B-C1B246A108FD}"/>
    <cellStyle name="Comma 4 5 4 5 4 3" xfId="26755" xr:uid="{0012D159-341B-4353-906B-5E474FA70BE0}"/>
    <cellStyle name="Comma 4 5 4 5 5" xfId="4851" xr:uid="{147B9DB1-56BC-44C2-B952-216B20239DC0}"/>
    <cellStyle name="Comma 4 5 4 5 5 2" xfId="41359" xr:uid="{CF741AB0-5AF7-46F4-87E9-330AC2D497F2}"/>
    <cellStyle name="Comma 4 5 4 5 5 3" xfId="23105" xr:uid="{1CB255A0-F872-40AB-937C-F028200EC177}"/>
    <cellStyle name="Comma 4 5 4 5 6" xfId="37709" xr:uid="{1C4E6D63-8CF8-4F11-B488-13B85359978E}"/>
    <cellStyle name="Comma 4 5 4 5 7" xfId="19455" xr:uid="{6B82B02C-0C7F-4B3B-B635-D80EFE9D0EB5}"/>
    <cellStyle name="Comma 4 5 4 6" xfId="15071" xr:uid="{D6248877-004C-4921-9973-DC0E1FD30D43}"/>
    <cellStyle name="Comma 4 5 4 6 2" xfId="51579" xr:uid="{159F28DE-5BD0-425A-B32A-F736FD6C2B14}"/>
    <cellStyle name="Comma 4 5 4 6 3" xfId="33325" xr:uid="{AB6E9A2E-FBB8-4AD1-A577-7F00234C644B}"/>
    <cellStyle name="Comma 4 5 4 7" xfId="11421" xr:uid="{009F9FBD-77B1-4077-A58D-76881FF04731}"/>
    <cellStyle name="Comma 4 5 4 7 2" xfId="47929" xr:uid="{46912E68-4829-47D8-8999-DEBD6DBB20FC}"/>
    <cellStyle name="Comma 4 5 4 7 3" xfId="29675" xr:uid="{7DA5E6E7-72F0-47E4-9B8E-DCAF490131B1}"/>
    <cellStyle name="Comma 4 5 4 8" xfId="7771" xr:uid="{98BCC4E4-B26E-4DA4-9008-D8D74980B89B}"/>
    <cellStyle name="Comma 4 5 4 8 2" xfId="44279" xr:uid="{819275E6-912E-4F1D-BEE7-E151620F6541}"/>
    <cellStyle name="Comma 4 5 4 8 3" xfId="26025" xr:uid="{ABFAA0FA-62D8-4AB1-B794-E24EAEB170B3}"/>
    <cellStyle name="Comma 4 5 4 9" xfId="4121" xr:uid="{9FD416C8-2D24-4C32-A8B7-C0570C3F6E8B}"/>
    <cellStyle name="Comma 4 5 4 9 2" xfId="40629" xr:uid="{170C03C3-3D86-4DAE-827E-CF557BCB3EE5}"/>
    <cellStyle name="Comma 4 5 4 9 3" xfId="22375" xr:uid="{98782AAE-8BAB-401D-BFAD-52D31C0BD085}"/>
    <cellStyle name="Comma 4 5 5" xfId="367" xr:uid="{AD3FFBB4-1090-4026-8117-BAB1CF0B3186}"/>
    <cellStyle name="Comma 4 5 5 10" xfId="36875" xr:uid="{CD57EB7F-440B-46DC-98CF-E2388C546A7D}"/>
    <cellStyle name="Comma 4 5 5 11" xfId="18621" xr:uid="{303BBB76-5FFB-439F-913C-9A3A390689AA}"/>
    <cellStyle name="Comma 4 5 5 2" xfId="3287" xr:uid="{CA0BDBBA-5DFB-4BFE-A3B0-D1B99AD65D6E}"/>
    <cellStyle name="Comma 4 5 5 2 2" xfId="17887" xr:uid="{69F65B0C-7A47-43E8-B9D5-F3CDB5175260}"/>
    <cellStyle name="Comma 4 5 5 2 2 2" xfId="54395" xr:uid="{BB4A9FB8-BA51-44DC-95A5-F6F73991004D}"/>
    <cellStyle name="Comma 4 5 5 2 2 3" xfId="36141" xr:uid="{388E189F-3EB6-484A-B9BC-80FF5BF3E8F7}"/>
    <cellStyle name="Comma 4 5 5 2 3" xfId="14237" xr:uid="{F78681E2-372A-48A2-88D4-5EB8ADF7DCD0}"/>
    <cellStyle name="Comma 4 5 5 2 3 2" xfId="50745" xr:uid="{0A3B5040-33BB-442D-913C-20ED81E5B21D}"/>
    <cellStyle name="Comma 4 5 5 2 3 3" xfId="32491" xr:uid="{4D94299A-1802-4F84-B12B-425223E1FC50}"/>
    <cellStyle name="Comma 4 5 5 2 4" xfId="10587" xr:uid="{0B8D6742-6920-4882-AB37-5CDE85C90627}"/>
    <cellStyle name="Comma 4 5 5 2 4 2" xfId="47095" xr:uid="{A94B040B-561C-4280-A095-49591D9F3379}"/>
    <cellStyle name="Comma 4 5 5 2 4 3" xfId="28841" xr:uid="{76431C10-D039-4C8C-A4D9-29BC381729FE}"/>
    <cellStyle name="Comma 4 5 5 2 5" xfId="6937" xr:uid="{CF7F2F10-0189-4298-9B92-B37AC93A2FA7}"/>
    <cellStyle name="Comma 4 5 5 2 5 2" xfId="43445" xr:uid="{F6EE7DF7-A53E-4CB1-BCC6-DFBAE9135BFB}"/>
    <cellStyle name="Comma 4 5 5 2 5 3" xfId="25191" xr:uid="{82151743-731E-4361-A746-6D3AC1A201B3}"/>
    <cellStyle name="Comma 4 5 5 2 6" xfId="39795" xr:uid="{E68FF177-38E9-4EF5-939D-0B4399AB73A0}"/>
    <cellStyle name="Comma 4 5 5 2 7" xfId="21541" xr:uid="{D5DC5789-54CD-4C84-BA3C-6AA1F740F3CB}"/>
    <cellStyle name="Comma 4 5 5 3" xfId="2557" xr:uid="{E43509FA-0284-4D96-AF7F-6C598A34533F}"/>
    <cellStyle name="Comma 4 5 5 3 2" xfId="17157" xr:uid="{061B1D85-BAE9-47E4-A5AE-0F3424DCFEC0}"/>
    <cellStyle name="Comma 4 5 5 3 2 2" xfId="53665" xr:uid="{65F280EA-4E7B-4CA1-B2B4-A881F2DB8919}"/>
    <cellStyle name="Comma 4 5 5 3 2 3" xfId="35411" xr:uid="{FFF0BD70-3FBD-47C9-B6D2-7CB651BC45A6}"/>
    <cellStyle name="Comma 4 5 5 3 3" xfId="13507" xr:uid="{B55CD937-1C67-43A3-A3C8-6A48AA2BB695}"/>
    <cellStyle name="Comma 4 5 5 3 3 2" xfId="50015" xr:uid="{01A63D33-8644-4DB7-BC49-36E1E41587AA}"/>
    <cellStyle name="Comma 4 5 5 3 3 3" xfId="31761" xr:uid="{7EFDFDDB-CB98-4CD5-B4DA-5BC6E51C9760}"/>
    <cellStyle name="Comma 4 5 5 3 4" xfId="9857" xr:uid="{97C22E44-C4D1-43DD-9AED-606F5110C9DE}"/>
    <cellStyle name="Comma 4 5 5 3 4 2" xfId="46365" xr:uid="{F980CFB9-3F14-4441-A67F-DDBC168934F6}"/>
    <cellStyle name="Comma 4 5 5 3 4 3" xfId="28111" xr:uid="{9FE9F009-09BC-4150-ACCC-E95642F65792}"/>
    <cellStyle name="Comma 4 5 5 3 5" xfId="6207" xr:uid="{34B07226-B825-4986-A551-D43A6E8CDEA2}"/>
    <cellStyle name="Comma 4 5 5 3 5 2" xfId="42715" xr:uid="{4CD8791D-9BC7-4717-BF21-57BD37643541}"/>
    <cellStyle name="Comma 4 5 5 3 5 3" xfId="24461" xr:uid="{21800E8F-124B-4F07-AF4F-BCB24EA1E812}"/>
    <cellStyle name="Comma 4 5 5 3 6" xfId="39065" xr:uid="{D23E1552-D613-42F4-9FD3-371EE9CD735F}"/>
    <cellStyle name="Comma 4 5 5 3 7" xfId="20811" xr:uid="{048D8CFE-3793-40C7-937D-36EE9331E9FF}"/>
    <cellStyle name="Comma 4 5 5 4" xfId="1827" xr:uid="{481CA08D-8C2C-4732-85A1-8DDBA5D85859}"/>
    <cellStyle name="Comma 4 5 5 4 2" xfId="16427" xr:uid="{49B9A042-B5A7-4F20-9082-0E8868517CE0}"/>
    <cellStyle name="Comma 4 5 5 4 2 2" xfId="52935" xr:uid="{7E107E91-ABC3-4660-B151-F16578BEEB4D}"/>
    <cellStyle name="Comma 4 5 5 4 2 3" xfId="34681" xr:uid="{0520A07B-1292-49E4-98A6-2288913A5C63}"/>
    <cellStyle name="Comma 4 5 5 4 3" xfId="12777" xr:uid="{B06E5376-147D-48D4-B900-B858D7A541ED}"/>
    <cellStyle name="Comma 4 5 5 4 3 2" xfId="49285" xr:uid="{5F60DECF-7D28-4505-83EC-95A5D1EFD95A}"/>
    <cellStyle name="Comma 4 5 5 4 3 3" xfId="31031" xr:uid="{B92F8C97-62EC-4039-B7EE-9A7557BC4514}"/>
    <cellStyle name="Comma 4 5 5 4 4" xfId="9127" xr:uid="{F67F7439-FDB7-4D61-A7BA-0BDE6EF2F5DB}"/>
    <cellStyle name="Comma 4 5 5 4 4 2" xfId="45635" xr:uid="{50E75977-3B68-4AB1-BBED-9274CDCD8427}"/>
    <cellStyle name="Comma 4 5 5 4 4 3" xfId="27381" xr:uid="{E47B1231-90B5-47D6-AF02-AFC41B1E6E40}"/>
    <cellStyle name="Comma 4 5 5 4 5" xfId="5477" xr:uid="{5A69F988-DA9C-4A88-B5E9-801F62757346}"/>
    <cellStyle name="Comma 4 5 5 4 5 2" xfId="41985" xr:uid="{3785662A-DAE5-4BB1-9F29-23FB95A5D556}"/>
    <cellStyle name="Comma 4 5 5 4 5 3" xfId="23731" xr:uid="{6715BF9E-7DF6-4422-BF77-166AB9670B91}"/>
    <cellStyle name="Comma 4 5 5 4 6" xfId="38335" xr:uid="{0B90A6F1-E863-4ED4-A501-8C0A44DB4D85}"/>
    <cellStyle name="Comma 4 5 5 4 7" xfId="20081" xr:uid="{F5F8331E-E819-4681-A36D-2B3698CAEAB0}"/>
    <cellStyle name="Comma 4 5 5 5" xfId="1097" xr:uid="{A5F590A4-CBFD-4FBB-8903-8001119C6343}"/>
    <cellStyle name="Comma 4 5 5 5 2" xfId="15697" xr:uid="{52AE8979-B0EB-430C-B1DC-7DB0979EFA00}"/>
    <cellStyle name="Comma 4 5 5 5 2 2" xfId="52205" xr:uid="{E73C94DB-CF56-4790-B135-07C70664412E}"/>
    <cellStyle name="Comma 4 5 5 5 2 3" xfId="33951" xr:uid="{18E050DF-0F23-451B-82FE-75B97A26076E}"/>
    <cellStyle name="Comma 4 5 5 5 3" xfId="12047" xr:uid="{57BF84F9-F519-4934-A39B-85F630BA7929}"/>
    <cellStyle name="Comma 4 5 5 5 3 2" xfId="48555" xr:uid="{3236CF18-947C-4EE3-9C26-1B2326B20102}"/>
    <cellStyle name="Comma 4 5 5 5 3 3" xfId="30301" xr:uid="{C491B961-67F0-44AC-830A-82800C92FD4C}"/>
    <cellStyle name="Comma 4 5 5 5 4" xfId="8397" xr:uid="{F4FA65B5-DD37-4CBE-B50A-24574091C7A5}"/>
    <cellStyle name="Comma 4 5 5 5 4 2" xfId="44905" xr:uid="{6D06232A-CF26-4E29-97C7-C3AB8043FB4D}"/>
    <cellStyle name="Comma 4 5 5 5 4 3" xfId="26651" xr:uid="{3A399A6D-643B-457C-A279-EEF4A1950FD7}"/>
    <cellStyle name="Comma 4 5 5 5 5" xfId="4747" xr:uid="{8CA10133-9439-4BB9-AC78-EDFBA5BB0571}"/>
    <cellStyle name="Comma 4 5 5 5 5 2" xfId="41255" xr:uid="{8AC85C0D-1464-449C-9880-8FCDB9EECC4E}"/>
    <cellStyle name="Comma 4 5 5 5 5 3" xfId="23001" xr:uid="{2D8A10E5-31A4-4D88-8498-4CB57692C513}"/>
    <cellStyle name="Comma 4 5 5 5 6" xfId="37605" xr:uid="{0940E70D-1253-4F47-90C8-22DE4CB60873}"/>
    <cellStyle name="Comma 4 5 5 5 7" xfId="19351" xr:uid="{CA3EC3FF-2FB2-49D9-BD23-09640DFDA23A}"/>
    <cellStyle name="Comma 4 5 5 6" xfId="14967" xr:uid="{2FF90B77-D27A-473C-8FD0-60B21BB84A54}"/>
    <cellStyle name="Comma 4 5 5 6 2" xfId="51475" xr:uid="{AC361C2F-28AC-4D44-A8CF-2C5A6BEB435F}"/>
    <cellStyle name="Comma 4 5 5 6 3" xfId="33221" xr:uid="{EE22649D-98CD-4D5F-8E06-85060F453A5D}"/>
    <cellStyle name="Comma 4 5 5 7" xfId="11317" xr:uid="{4DCD375A-B23D-4255-826F-010DF2F9E8D2}"/>
    <cellStyle name="Comma 4 5 5 7 2" xfId="47825" xr:uid="{BB841371-48C3-484A-9F5F-E8681CE33BF8}"/>
    <cellStyle name="Comma 4 5 5 7 3" xfId="29571" xr:uid="{45CBF025-8DB8-4D1C-AD16-30FA98A10F94}"/>
    <cellStyle name="Comma 4 5 5 8" xfId="7667" xr:uid="{539E999B-CD5E-4B96-A2F9-A2E75A62DAA9}"/>
    <cellStyle name="Comma 4 5 5 8 2" xfId="44175" xr:uid="{8DDEC5E4-10B4-4DDF-A847-E1DB4DECF791}"/>
    <cellStyle name="Comma 4 5 5 8 3" xfId="25921" xr:uid="{D51BEB8C-B809-4E6D-8C43-63B5AFD14DF3}"/>
    <cellStyle name="Comma 4 5 5 9" xfId="4017" xr:uid="{554D7B81-D87C-45C4-BC16-13294AE8082E}"/>
    <cellStyle name="Comma 4 5 5 9 2" xfId="40525" xr:uid="{2FD3E126-8B52-4DF9-923C-20F0DC8855D6}"/>
    <cellStyle name="Comma 4 5 5 9 3" xfId="22271" xr:uid="{18CF0E6F-1030-4730-97A8-887B5CDA1FD8}"/>
    <cellStyle name="Comma 4 5 6" xfId="263" xr:uid="{8E5826E8-9384-4873-832D-1B481A8D617A}"/>
    <cellStyle name="Comma 4 5 6 10" xfId="36771" xr:uid="{BFCEEBD4-B723-41F1-968B-EB961D3168ED}"/>
    <cellStyle name="Comma 4 5 6 11" xfId="18517" xr:uid="{523718E2-EC89-4CB9-B6B5-9EB365C39B70}"/>
    <cellStyle name="Comma 4 5 6 2" xfId="3183" xr:uid="{FED25483-499F-43D6-9205-8AC77074105A}"/>
    <cellStyle name="Comma 4 5 6 2 2" xfId="17783" xr:uid="{02D9B3AF-5FC1-413B-BE77-7E858A4E465F}"/>
    <cellStyle name="Comma 4 5 6 2 2 2" xfId="54291" xr:uid="{90CF61F6-6839-42C2-84FC-5F1B3D004DA1}"/>
    <cellStyle name="Comma 4 5 6 2 2 3" xfId="36037" xr:uid="{12E30B25-0F04-4D6A-BE8F-D4BFC2099044}"/>
    <cellStyle name="Comma 4 5 6 2 3" xfId="14133" xr:uid="{93FC8A6F-F6FF-45D4-974C-B28CCD483B91}"/>
    <cellStyle name="Comma 4 5 6 2 3 2" xfId="50641" xr:uid="{E33CCA95-0546-425C-85A5-E7FC69DAA9D7}"/>
    <cellStyle name="Comma 4 5 6 2 3 3" xfId="32387" xr:uid="{D29E8417-E06B-4555-BCEE-74BA5A9C1B5E}"/>
    <cellStyle name="Comma 4 5 6 2 4" xfId="10483" xr:uid="{6D304476-2D67-49AB-A527-0426E7F2FC37}"/>
    <cellStyle name="Comma 4 5 6 2 4 2" xfId="46991" xr:uid="{618CD3CF-8268-48B5-87BC-482B1AA34685}"/>
    <cellStyle name="Comma 4 5 6 2 4 3" xfId="28737" xr:uid="{EF175D54-07AC-4669-8A25-389C49731426}"/>
    <cellStyle name="Comma 4 5 6 2 5" xfId="6833" xr:uid="{0E9CCC02-747E-4B7C-B0D6-1E5F4A551923}"/>
    <cellStyle name="Comma 4 5 6 2 5 2" xfId="43341" xr:uid="{CD8B0128-E054-4A2F-9978-45F7EDFA361D}"/>
    <cellStyle name="Comma 4 5 6 2 5 3" xfId="25087" xr:uid="{2F315FE3-EFDE-4B2C-BF55-5EFE1E4E3D49}"/>
    <cellStyle name="Comma 4 5 6 2 6" xfId="39691" xr:uid="{A0B80088-5FCA-4811-9DC3-9A7C7F757C23}"/>
    <cellStyle name="Comma 4 5 6 2 7" xfId="21437" xr:uid="{7E0479E8-424B-4188-95D0-3AE19F013E05}"/>
    <cellStyle name="Comma 4 5 6 3" xfId="2453" xr:uid="{3BAB67BC-F01B-4DFF-A291-F60E3C030943}"/>
    <cellStyle name="Comma 4 5 6 3 2" xfId="17053" xr:uid="{C5FC544F-21AD-4282-8EFD-7C790B028E1E}"/>
    <cellStyle name="Comma 4 5 6 3 2 2" xfId="53561" xr:uid="{D5AA4F20-2E5F-47DF-9C71-31C0DAB31F03}"/>
    <cellStyle name="Comma 4 5 6 3 2 3" xfId="35307" xr:uid="{E6F784D1-DB0E-4637-B8A6-6B94209BDB94}"/>
    <cellStyle name="Comma 4 5 6 3 3" xfId="13403" xr:uid="{C885AAA8-AF68-4DF4-A80E-72BA3DE99BFB}"/>
    <cellStyle name="Comma 4 5 6 3 3 2" xfId="49911" xr:uid="{4D8B99CE-0D38-4157-BA10-2BC7EB9A5129}"/>
    <cellStyle name="Comma 4 5 6 3 3 3" xfId="31657" xr:uid="{9D4877B2-9866-4A88-9BE0-9D9485B9D94A}"/>
    <cellStyle name="Comma 4 5 6 3 4" xfId="9753" xr:uid="{530580AF-A8E7-4683-A57D-5305DA8B8B5F}"/>
    <cellStyle name="Comma 4 5 6 3 4 2" xfId="46261" xr:uid="{2BFDD5F1-7174-4421-B37B-86580D1E352F}"/>
    <cellStyle name="Comma 4 5 6 3 4 3" xfId="28007" xr:uid="{AC442B4C-5026-452B-9C03-BA7CCE00BFEF}"/>
    <cellStyle name="Comma 4 5 6 3 5" xfId="6103" xr:uid="{028219CE-82C8-451E-BD54-C571AD4B58E3}"/>
    <cellStyle name="Comma 4 5 6 3 5 2" xfId="42611" xr:uid="{C492969D-EB9D-459F-B564-A6A41A637CDA}"/>
    <cellStyle name="Comma 4 5 6 3 5 3" xfId="24357" xr:uid="{4227D484-2C6D-418E-97CB-D8EFD453EAC9}"/>
    <cellStyle name="Comma 4 5 6 3 6" xfId="38961" xr:uid="{5AD70A23-6DDB-42A5-A281-C36B35125FC7}"/>
    <cellStyle name="Comma 4 5 6 3 7" xfId="20707" xr:uid="{26C73E82-E321-4E07-9A81-D4B829115318}"/>
    <cellStyle name="Comma 4 5 6 4" xfId="1723" xr:uid="{CD511CB8-74A5-4811-A11B-891BA1674F9A}"/>
    <cellStyle name="Comma 4 5 6 4 2" xfId="16323" xr:uid="{E1DF2F79-5608-40DD-AA4E-97ABCE7501C5}"/>
    <cellStyle name="Comma 4 5 6 4 2 2" xfId="52831" xr:uid="{ECF123B6-0979-45D5-B04E-BE6D9C7562E7}"/>
    <cellStyle name="Comma 4 5 6 4 2 3" xfId="34577" xr:uid="{3F8F2DED-B9C0-4838-B2A1-11995780A48C}"/>
    <cellStyle name="Comma 4 5 6 4 3" xfId="12673" xr:uid="{D6720B30-788F-43F3-8647-33350DE881E7}"/>
    <cellStyle name="Comma 4 5 6 4 3 2" xfId="49181" xr:uid="{503BE371-679B-485A-A58C-990A5E8BFB39}"/>
    <cellStyle name="Comma 4 5 6 4 3 3" xfId="30927" xr:uid="{E041A7EF-4B35-4D3E-AC97-1B1F2E298B90}"/>
    <cellStyle name="Comma 4 5 6 4 4" xfId="9023" xr:uid="{A2203831-8991-4F00-9876-447956CF5340}"/>
    <cellStyle name="Comma 4 5 6 4 4 2" xfId="45531" xr:uid="{3FD27B96-C372-4647-9467-32C9BFE0D2CE}"/>
    <cellStyle name="Comma 4 5 6 4 4 3" xfId="27277" xr:uid="{7D5B11F7-B0A4-44C7-92C3-73A12E4ABD7B}"/>
    <cellStyle name="Comma 4 5 6 4 5" xfId="5373" xr:uid="{455BE5DC-9C6C-410B-8366-CFC2D082A631}"/>
    <cellStyle name="Comma 4 5 6 4 5 2" xfId="41881" xr:uid="{3800CCB5-6022-4941-9A0B-A3716DED9149}"/>
    <cellStyle name="Comma 4 5 6 4 5 3" xfId="23627" xr:uid="{CB81F1E1-AEF6-441E-8EFA-F161F2C40762}"/>
    <cellStyle name="Comma 4 5 6 4 6" xfId="38231" xr:uid="{43B9917E-E0E0-4643-BE01-A4AE11E491FF}"/>
    <cellStyle name="Comma 4 5 6 4 7" xfId="19977" xr:uid="{2BD1C7FF-6B2A-4DAA-9C65-E37DDC5FFBD5}"/>
    <cellStyle name="Comma 4 5 6 5" xfId="993" xr:uid="{12AEE27D-862B-41D7-A252-9B57B8F0CA3C}"/>
    <cellStyle name="Comma 4 5 6 5 2" xfId="15593" xr:uid="{85C40CAB-1427-457A-8A8F-C59679A7C071}"/>
    <cellStyle name="Comma 4 5 6 5 2 2" xfId="52101" xr:uid="{77058324-9908-47DE-B99C-93F39FAFB9A3}"/>
    <cellStyle name="Comma 4 5 6 5 2 3" xfId="33847" xr:uid="{81508EF7-4498-469C-82B1-3BAADA9F8B25}"/>
    <cellStyle name="Comma 4 5 6 5 3" xfId="11943" xr:uid="{73559365-BBCE-41A9-88CA-64B4B766BC0B}"/>
    <cellStyle name="Comma 4 5 6 5 3 2" xfId="48451" xr:uid="{633275A3-9A30-480E-9BAD-8CD5498A52D2}"/>
    <cellStyle name="Comma 4 5 6 5 3 3" xfId="30197" xr:uid="{7C4650C6-3427-451D-BE5A-BF9F9561AB76}"/>
    <cellStyle name="Comma 4 5 6 5 4" xfId="8293" xr:uid="{2BF6A615-A704-49B5-AA96-54E3390C67AD}"/>
    <cellStyle name="Comma 4 5 6 5 4 2" xfId="44801" xr:uid="{0CDE236D-28E1-40FA-B386-FE499ED412AB}"/>
    <cellStyle name="Comma 4 5 6 5 4 3" xfId="26547" xr:uid="{8096F374-6DA3-4ED4-8971-0CD7C2C9FE2E}"/>
    <cellStyle name="Comma 4 5 6 5 5" xfId="4643" xr:uid="{0DE74231-B73C-4929-AA80-77316C218ECA}"/>
    <cellStyle name="Comma 4 5 6 5 5 2" xfId="41151" xr:uid="{3F62EDB7-DA29-4267-B76B-908378929414}"/>
    <cellStyle name="Comma 4 5 6 5 5 3" xfId="22897" xr:uid="{1FC49A19-E9A5-4CB3-83A5-0948CFA4B22C}"/>
    <cellStyle name="Comma 4 5 6 5 6" xfId="37501" xr:uid="{99F281BC-9E26-492A-A8A1-DD9C3EF08B09}"/>
    <cellStyle name="Comma 4 5 6 5 7" xfId="19247" xr:uid="{2BF66247-A0D6-42BF-886F-183CC2E2DDA2}"/>
    <cellStyle name="Comma 4 5 6 6" xfId="14863" xr:uid="{90EF2EC4-A495-4221-9AE1-5EE25B60DAC4}"/>
    <cellStyle name="Comma 4 5 6 6 2" xfId="51371" xr:uid="{39EEEE93-B0FB-4F98-8400-2DAA29A41332}"/>
    <cellStyle name="Comma 4 5 6 6 3" xfId="33117" xr:uid="{AE5E2A08-C047-4106-ACE5-23441156A742}"/>
    <cellStyle name="Comma 4 5 6 7" xfId="11213" xr:uid="{22B3418E-BF53-4FDB-8C13-590BF8FB4B13}"/>
    <cellStyle name="Comma 4 5 6 7 2" xfId="47721" xr:uid="{0E5AC001-9D4A-46CB-B6CD-560EC6946408}"/>
    <cellStyle name="Comma 4 5 6 7 3" xfId="29467" xr:uid="{8AA59EDF-0895-4F6D-9F68-EC3BDDD954E4}"/>
    <cellStyle name="Comma 4 5 6 8" xfId="7563" xr:uid="{709DE8B3-9D51-415E-8FE3-4142F3026B69}"/>
    <cellStyle name="Comma 4 5 6 8 2" xfId="44071" xr:uid="{41280E4B-A703-46C3-B872-97F60C06B11E}"/>
    <cellStyle name="Comma 4 5 6 8 3" xfId="25817" xr:uid="{C6B90C56-C819-4492-BA8D-C4652FD2B45C}"/>
    <cellStyle name="Comma 4 5 6 9" xfId="3913" xr:uid="{23C37168-D36B-4939-9F3A-5B9EC6B32048}"/>
    <cellStyle name="Comma 4 5 6 9 2" xfId="40421" xr:uid="{91093208-73AF-4043-9350-7C38626BAE2A}"/>
    <cellStyle name="Comma 4 5 6 9 3" xfId="22167" xr:uid="{89712362-2621-4248-A627-2A182805CF0B}"/>
    <cellStyle name="Comma 4 5 7" xfId="159" xr:uid="{1FE333C3-AC7F-4459-B5A6-855CA759A7FC}"/>
    <cellStyle name="Comma 4 5 7 10" xfId="36667" xr:uid="{DC371E2B-E9F1-408F-8A1A-B5BE04BB609E}"/>
    <cellStyle name="Comma 4 5 7 11" xfId="18413" xr:uid="{4DB46A91-336A-44F4-BBE2-0788F631E082}"/>
    <cellStyle name="Comma 4 5 7 2" xfId="3079" xr:uid="{52DA3582-153D-4BF2-AC9D-3D902A3ADFE1}"/>
    <cellStyle name="Comma 4 5 7 2 2" xfId="17679" xr:uid="{A7130C4F-125A-45DD-8FD9-ED741C4528B5}"/>
    <cellStyle name="Comma 4 5 7 2 2 2" xfId="54187" xr:uid="{A8EE2492-D8C9-4E41-B810-29C09DF7FD3B}"/>
    <cellStyle name="Comma 4 5 7 2 2 3" xfId="35933" xr:uid="{DD08334A-2D96-41B9-8859-12105C7D5B43}"/>
    <cellStyle name="Comma 4 5 7 2 3" xfId="14029" xr:uid="{241AD514-7919-4FBA-AE8D-10F218B0C252}"/>
    <cellStyle name="Comma 4 5 7 2 3 2" xfId="50537" xr:uid="{005C6A22-CB9C-4F8D-B5DE-FF9828C08CEF}"/>
    <cellStyle name="Comma 4 5 7 2 3 3" xfId="32283" xr:uid="{46F6BD2A-A413-46A9-8F97-830F975DF8A0}"/>
    <cellStyle name="Comma 4 5 7 2 4" xfId="10379" xr:uid="{F58108AA-7323-4694-9280-86004D19E1E4}"/>
    <cellStyle name="Comma 4 5 7 2 4 2" xfId="46887" xr:uid="{EA3C4A95-F73D-408D-AA22-0B5F6776AE8E}"/>
    <cellStyle name="Comma 4 5 7 2 4 3" xfId="28633" xr:uid="{B7970E7C-9518-40EE-BE87-B2B2B0C3AE0F}"/>
    <cellStyle name="Comma 4 5 7 2 5" xfId="6729" xr:uid="{973A1892-9964-40E6-8807-336C90D0F47E}"/>
    <cellStyle name="Comma 4 5 7 2 5 2" xfId="43237" xr:uid="{FF42C3B3-EA80-4BD7-8ADA-EA205E9CDFA1}"/>
    <cellStyle name="Comma 4 5 7 2 5 3" xfId="24983" xr:uid="{25C33C1B-47C4-4D77-BE17-1B5F89D158FD}"/>
    <cellStyle name="Comma 4 5 7 2 6" xfId="39587" xr:uid="{8B222D6E-A65D-41D0-9B15-523B31875630}"/>
    <cellStyle name="Comma 4 5 7 2 7" xfId="21333" xr:uid="{9850F5C9-B3F2-432B-AB33-2E4F9B49D379}"/>
    <cellStyle name="Comma 4 5 7 3" xfId="2349" xr:uid="{51AA846D-D835-46EF-90C1-ED116620DBA7}"/>
    <cellStyle name="Comma 4 5 7 3 2" xfId="16949" xr:uid="{9E25F21A-6EC8-4751-A3AB-ADE8465775BB}"/>
    <cellStyle name="Comma 4 5 7 3 2 2" xfId="53457" xr:uid="{517E620A-6E53-4790-8C7B-0F7DD7E68896}"/>
    <cellStyle name="Comma 4 5 7 3 2 3" xfId="35203" xr:uid="{34C2FD5A-5CBA-478B-A968-AB5D5DFA7C46}"/>
    <cellStyle name="Comma 4 5 7 3 3" xfId="13299" xr:uid="{A01BB00E-6A77-4F9E-A315-59D22B7471B7}"/>
    <cellStyle name="Comma 4 5 7 3 3 2" xfId="49807" xr:uid="{5E98FA87-B733-4DA4-B8E3-DE05352AEE9D}"/>
    <cellStyle name="Comma 4 5 7 3 3 3" xfId="31553" xr:uid="{75932E48-79DF-4339-BFCB-0849187A5DBD}"/>
    <cellStyle name="Comma 4 5 7 3 4" xfId="9649" xr:uid="{D8C995CB-E85A-4AC2-AD2A-80C89C19DECD}"/>
    <cellStyle name="Comma 4 5 7 3 4 2" xfId="46157" xr:uid="{3E5D12AE-22E9-48DA-BF28-83FFE0502BDB}"/>
    <cellStyle name="Comma 4 5 7 3 4 3" xfId="27903" xr:uid="{2E318C01-D2FA-499C-876C-F4A60CFEE289}"/>
    <cellStyle name="Comma 4 5 7 3 5" xfId="5999" xr:uid="{9231CB8F-5F41-4628-A34E-283D7C942FE3}"/>
    <cellStyle name="Comma 4 5 7 3 5 2" xfId="42507" xr:uid="{21AB6116-FF4E-4117-AE66-01BBBD838785}"/>
    <cellStyle name="Comma 4 5 7 3 5 3" xfId="24253" xr:uid="{7491F79C-C7CC-4E6E-835D-AF808AB7AF66}"/>
    <cellStyle name="Comma 4 5 7 3 6" xfId="38857" xr:uid="{6CB4C767-1368-4B70-9B91-68A6EF10DF11}"/>
    <cellStyle name="Comma 4 5 7 3 7" xfId="20603" xr:uid="{CDABF43F-0664-4DF5-984C-269F2EBA2FEB}"/>
    <cellStyle name="Comma 4 5 7 4" xfId="1619" xr:uid="{51A31799-E940-41CA-966B-4EC0D0CCE555}"/>
    <cellStyle name="Comma 4 5 7 4 2" xfId="16219" xr:uid="{12C691FB-8434-4FED-B71A-D7114CA730D8}"/>
    <cellStyle name="Comma 4 5 7 4 2 2" xfId="52727" xr:uid="{4CC02ACE-58F9-4790-A58D-17E603FE9730}"/>
    <cellStyle name="Comma 4 5 7 4 2 3" xfId="34473" xr:uid="{45B6284D-967C-4B6C-9160-10C7B05D6D20}"/>
    <cellStyle name="Comma 4 5 7 4 3" xfId="12569" xr:uid="{9122BAF0-6C51-488F-8C53-64F6A2A1B382}"/>
    <cellStyle name="Comma 4 5 7 4 3 2" xfId="49077" xr:uid="{E6F01872-528D-4627-9FC9-26C6119E461E}"/>
    <cellStyle name="Comma 4 5 7 4 3 3" xfId="30823" xr:uid="{D9F775C8-1FCD-4AC7-BCD4-F2088369A3C4}"/>
    <cellStyle name="Comma 4 5 7 4 4" xfId="8919" xr:uid="{86F60D92-6282-451F-8D8F-49333D389A8A}"/>
    <cellStyle name="Comma 4 5 7 4 4 2" xfId="45427" xr:uid="{25CF2798-279F-4E31-BA00-B32D1D403EB6}"/>
    <cellStyle name="Comma 4 5 7 4 4 3" xfId="27173" xr:uid="{2EFEAEEE-D982-4962-BF1D-82E5522D1FB3}"/>
    <cellStyle name="Comma 4 5 7 4 5" xfId="5269" xr:uid="{988AEE99-338E-49EF-BD19-72C20F2C3CBF}"/>
    <cellStyle name="Comma 4 5 7 4 5 2" xfId="41777" xr:uid="{33A49AE2-C6AD-4EEA-8F62-299A8D2CECF1}"/>
    <cellStyle name="Comma 4 5 7 4 5 3" xfId="23523" xr:uid="{929CCFE6-EAD4-4CED-928B-8BCB08314F12}"/>
    <cellStyle name="Comma 4 5 7 4 6" xfId="38127" xr:uid="{F5A421A6-01B7-4E37-A1ED-5B0D257139E9}"/>
    <cellStyle name="Comma 4 5 7 4 7" xfId="19873" xr:uid="{BA19FE05-8939-43BE-9B77-0BF40FA3C648}"/>
    <cellStyle name="Comma 4 5 7 5" xfId="889" xr:uid="{19BA4B76-AD62-462C-86DD-24E944544C2E}"/>
    <cellStyle name="Comma 4 5 7 5 2" xfId="15489" xr:uid="{73CB24F5-518C-4855-A2BD-7393A3E8D951}"/>
    <cellStyle name="Comma 4 5 7 5 2 2" xfId="51997" xr:uid="{13AAF8AB-EE03-439B-940B-D7A3A29550F4}"/>
    <cellStyle name="Comma 4 5 7 5 2 3" xfId="33743" xr:uid="{39A3FCD3-FA14-4A6A-9DDC-AA747B1F7DBC}"/>
    <cellStyle name="Comma 4 5 7 5 3" xfId="11839" xr:uid="{4D137095-2E43-4D69-8649-01537E831F7D}"/>
    <cellStyle name="Comma 4 5 7 5 3 2" xfId="48347" xr:uid="{64987E01-203B-4613-B1CA-C48737B376A6}"/>
    <cellStyle name="Comma 4 5 7 5 3 3" xfId="30093" xr:uid="{42F98527-9EAD-41F6-AD91-17A1EDF57B5E}"/>
    <cellStyle name="Comma 4 5 7 5 4" xfId="8189" xr:uid="{FAAA7916-5F33-4EFD-82A4-C0BE13A11D3A}"/>
    <cellStyle name="Comma 4 5 7 5 4 2" xfId="44697" xr:uid="{C5BA365E-0384-4F68-A02D-251070838213}"/>
    <cellStyle name="Comma 4 5 7 5 4 3" xfId="26443" xr:uid="{479BB1D3-95EB-4498-AC78-315F402ED997}"/>
    <cellStyle name="Comma 4 5 7 5 5" xfId="4539" xr:uid="{4E23A39A-B769-4333-8510-5B6ECC405466}"/>
    <cellStyle name="Comma 4 5 7 5 5 2" xfId="41047" xr:uid="{B5BF005A-98FA-49BE-925B-75EB9682645E}"/>
    <cellStyle name="Comma 4 5 7 5 5 3" xfId="22793" xr:uid="{25A85584-4C81-46D7-8A88-A2870A983FAF}"/>
    <cellStyle name="Comma 4 5 7 5 6" xfId="37397" xr:uid="{5E1F3A00-8EB1-41E0-967D-DDA7726C83DF}"/>
    <cellStyle name="Comma 4 5 7 5 7" xfId="19143" xr:uid="{1FD4487A-EA9B-458E-B5AC-28AA3B6ECA9B}"/>
    <cellStyle name="Comma 4 5 7 6" xfId="14759" xr:uid="{1B5FDF5A-0645-4C56-A26E-53F4951A8AE1}"/>
    <cellStyle name="Comma 4 5 7 6 2" xfId="51267" xr:uid="{08563A73-4C83-417D-8D84-73FAF2F4358A}"/>
    <cellStyle name="Comma 4 5 7 6 3" xfId="33013" xr:uid="{B92F147E-F833-4FE9-9812-5EA27D1DE9BE}"/>
    <cellStyle name="Comma 4 5 7 7" xfId="11109" xr:uid="{315EEF49-1780-4B6A-832C-8CB84F05D477}"/>
    <cellStyle name="Comma 4 5 7 7 2" xfId="47617" xr:uid="{297B7F66-6474-45F7-9A64-B32A75A19195}"/>
    <cellStyle name="Comma 4 5 7 7 3" xfId="29363" xr:uid="{256F43CC-E4D1-4920-A471-34D35D0BE63B}"/>
    <cellStyle name="Comma 4 5 7 8" xfId="7459" xr:uid="{1233E9E4-5330-44CB-8162-D2801D3B6CA5}"/>
    <cellStyle name="Comma 4 5 7 8 2" xfId="43967" xr:uid="{6E2F098F-B9D0-46A3-963A-86F4334BE343}"/>
    <cellStyle name="Comma 4 5 7 8 3" xfId="25713" xr:uid="{1549BD48-50E1-475C-90B6-63C62F7E045E}"/>
    <cellStyle name="Comma 4 5 7 9" xfId="3809" xr:uid="{F90EFBC4-1BE6-4F9F-B3B2-C3A53D4FC6C8}"/>
    <cellStyle name="Comma 4 5 7 9 2" xfId="40317" xr:uid="{145BE78F-5F02-41E5-A53C-33B1603AE737}"/>
    <cellStyle name="Comma 4 5 7 9 3" xfId="22063" xr:uid="{9206C950-C594-4E6C-9777-2201456C1015}"/>
    <cellStyle name="Comma 4 5 8" xfId="2975" xr:uid="{2461E91F-12AA-4C77-A7E1-92B7456B3E9A}"/>
    <cellStyle name="Comma 4 5 8 2" xfId="17575" xr:uid="{C9161514-8CD7-4D97-B3BD-4DBFFF9AA4A0}"/>
    <cellStyle name="Comma 4 5 8 2 2" xfId="54083" xr:uid="{D09E6970-AA22-4A33-9B15-0BD2CC8B7183}"/>
    <cellStyle name="Comma 4 5 8 2 3" xfId="35829" xr:uid="{F97EEA85-4C5F-4180-A804-1673FD00C004}"/>
    <cellStyle name="Comma 4 5 8 3" xfId="13925" xr:uid="{D4F1261A-0CD4-4F63-9FB1-7340AD469C4E}"/>
    <cellStyle name="Comma 4 5 8 3 2" xfId="50433" xr:uid="{498CF987-91C3-4B1E-AEFE-7765C279B9A5}"/>
    <cellStyle name="Comma 4 5 8 3 3" xfId="32179" xr:uid="{22EA3A05-8A0B-44F6-9CA7-8AD5AB99A3C1}"/>
    <cellStyle name="Comma 4 5 8 4" xfId="10275" xr:uid="{3646D72D-6D5B-406A-8AB2-8DD28E874E00}"/>
    <cellStyle name="Comma 4 5 8 4 2" xfId="46783" xr:uid="{4ACDE8A5-251F-4ACE-A14A-41B47D012F8F}"/>
    <cellStyle name="Comma 4 5 8 4 3" xfId="28529" xr:uid="{708D1A72-61DC-41A7-8E4B-3191D8F0D3E2}"/>
    <cellStyle name="Comma 4 5 8 5" xfId="6625" xr:uid="{6D437006-3E68-4269-8792-AA4ECEC003E4}"/>
    <cellStyle name="Comma 4 5 8 5 2" xfId="43133" xr:uid="{F5A4D287-A81A-4610-9ACF-7F08AAD8DD7D}"/>
    <cellStyle name="Comma 4 5 8 5 3" xfId="24879" xr:uid="{A270A8A8-A66B-4D68-BFC4-0FAA2722A898}"/>
    <cellStyle name="Comma 4 5 8 6" xfId="39483" xr:uid="{BD6DB476-4794-44B2-87B4-7D552BA92813}"/>
    <cellStyle name="Comma 4 5 8 7" xfId="21229" xr:uid="{EDA13DDF-B923-4620-BF97-2616B0A8D51F}"/>
    <cellStyle name="Comma 4 5 9" xfId="2245" xr:uid="{D48D88FD-2A35-4658-85C1-6C5E20E45F78}"/>
    <cellStyle name="Comma 4 5 9 2" xfId="16845" xr:uid="{12FEC2B2-4A87-4664-81A8-6D3BE4A19358}"/>
    <cellStyle name="Comma 4 5 9 2 2" xfId="53353" xr:uid="{A68802EE-83A2-46B0-A2BE-CADE920E533F}"/>
    <cellStyle name="Comma 4 5 9 2 3" xfId="35099" xr:uid="{6E90DB6B-C715-4A38-831F-4224943CCD4A}"/>
    <cellStyle name="Comma 4 5 9 3" xfId="13195" xr:uid="{AEB1BC52-ECD3-4AB3-A043-5095073AB841}"/>
    <cellStyle name="Comma 4 5 9 3 2" xfId="49703" xr:uid="{F59CACD1-69B1-4A43-890E-3A16D5904357}"/>
    <cellStyle name="Comma 4 5 9 3 3" xfId="31449" xr:uid="{544E68BB-D77D-4C07-AD3C-31A9C00B8F37}"/>
    <cellStyle name="Comma 4 5 9 4" xfId="9545" xr:uid="{3E6851DB-65F9-432B-9118-8A190F2D655C}"/>
    <cellStyle name="Comma 4 5 9 4 2" xfId="46053" xr:uid="{1B767A6D-334A-4C34-AD65-5DF6F76FE6D0}"/>
    <cellStyle name="Comma 4 5 9 4 3" xfId="27799" xr:uid="{08A2A174-35A8-492E-B0AD-E5AA8C6EA7D5}"/>
    <cellStyle name="Comma 4 5 9 5" xfId="5895" xr:uid="{1F0A8EE0-19CA-4BD9-AEC4-5FD6CE42EB8C}"/>
    <cellStyle name="Comma 4 5 9 5 2" xfId="42403" xr:uid="{43B37B0F-E461-4166-B288-ABC6C5179D83}"/>
    <cellStyle name="Comma 4 5 9 5 3" xfId="24149" xr:uid="{2028189B-4E2F-4AF2-BD96-D407556587B2}"/>
    <cellStyle name="Comma 4 5 9 6" xfId="38753" xr:uid="{853A1C61-EC2A-41B0-9D05-0E9A8DFA9B10}"/>
    <cellStyle name="Comma 4 5 9 7" xfId="20499" xr:uid="{FBDBDC1A-17AD-46F4-80F0-3C0A71425959}"/>
    <cellStyle name="Comma 4 6" xfId="647" xr:uid="{C8365A18-CC8B-415D-AB68-5D9A8EE36AD1}"/>
    <cellStyle name="Comma 4 6 10" xfId="37155" xr:uid="{83A45FF3-1209-4877-8B0A-93007A182F5D}"/>
    <cellStyle name="Comma 4 6 11" xfId="18901" xr:uid="{C33834FC-840A-4A1D-BF7D-B38E33B8BE5D}"/>
    <cellStyle name="Comma 4 6 2" xfId="3567" xr:uid="{B2679B6F-0DAA-4626-AD47-F807F64D107F}"/>
    <cellStyle name="Comma 4 6 2 2" xfId="18167" xr:uid="{87E7E929-DD5B-4907-8816-A0D01C7F8C0F}"/>
    <cellStyle name="Comma 4 6 2 2 2" xfId="54675" xr:uid="{07D51052-A1AA-41E5-B757-0EDA2A02B080}"/>
    <cellStyle name="Comma 4 6 2 2 3" xfId="36421" xr:uid="{0F774F8E-3DBB-4009-9430-EE0462243BC3}"/>
    <cellStyle name="Comma 4 6 2 3" xfId="14517" xr:uid="{F3638628-2CAF-4C5B-BCB5-C759083EC6D2}"/>
    <cellStyle name="Comma 4 6 2 3 2" xfId="51025" xr:uid="{05C5B473-9ED1-4722-825D-9E4C80C5C887}"/>
    <cellStyle name="Comma 4 6 2 3 3" xfId="32771" xr:uid="{C5163907-163D-4DF3-9AE6-C02C5B8C5FB1}"/>
    <cellStyle name="Comma 4 6 2 4" xfId="10867" xr:uid="{DE2E6DDA-64CD-44D0-B51A-D1414660A140}"/>
    <cellStyle name="Comma 4 6 2 4 2" xfId="47375" xr:uid="{EBBBC2F0-8207-4921-9A10-5B639BF88FA5}"/>
    <cellStyle name="Comma 4 6 2 4 3" xfId="29121" xr:uid="{60920A5F-D1A8-4892-A90F-672F8180C92F}"/>
    <cellStyle name="Comma 4 6 2 5" xfId="7217" xr:uid="{6C585AF7-8AD8-4FC4-9581-0B365B23F670}"/>
    <cellStyle name="Comma 4 6 2 5 2" xfId="43725" xr:uid="{FAF5EAB7-994C-4753-AF72-00AD27E3CD60}"/>
    <cellStyle name="Comma 4 6 2 5 3" xfId="25471" xr:uid="{FC4A26ED-1AF1-41D7-A315-5AB031A0620D}"/>
    <cellStyle name="Comma 4 6 2 6" xfId="40075" xr:uid="{071DEF95-330B-48F5-91B8-A48D8C8AA135}"/>
    <cellStyle name="Comma 4 6 2 7" xfId="21821" xr:uid="{AC5B61B7-8868-4E52-B66D-6F1B4B7AC8D7}"/>
    <cellStyle name="Comma 4 6 3" xfId="2837" xr:uid="{3C4D8B15-3F79-44B5-BB67-0B5EC7EA4893}"/>
    <cellStyle name="Comma 4 6 3 2" xfId="17437" xr:uid="{D817E5D1-C3D0-4AD5-96BC-C31BD7278C0E}"/>
    <cellStyle name="Comma 4 6 3 2 2" xfId="53945" xr:uid="{BDD82151-4319-4F63-8321-47216D2BF0C7}"/>
    <cellStyle name="Comma 4 6 3 2 3" xfId="35691" xr:uid="{5244D6E3-5939-4F90-8873-0367A9412B95}"/>
    <cellStyle name="Comma 4 6 3 3" xfId="13787" xr:uid="{6675E260-0474-4F39-8F22-CB49060E6F86}"/>
    <cellStyle name="Comma 4 6 3 3 2" xfId="50295" xr:uid="{E5E8B13C-1D2A-48F4-965F-71AF3264BE5A}"/>
    <cellStyle name="Comma 4 6 3 3 3" xfId="32041" xr:uid="{5F5CDE70-2F59-4884-9F72-F70A247AD5E0}"/>
    <cellStyle name="Comma 4 6 3 4" xfId="10137" xr:uid="{AE9E6303-AE1A-4A7A-8E83-DE6F97808410}"/>
    <cellStyle name="Comma 4 6 3 4 2" xfId="46645" xr:uid="{C99BE025-8DF9-4428-B2FD-BC2C4EA7E3FF}"/>
    <cellStyle name="Comma 4 6 3 4 3" xfId="28391" xr:uid="{E96B31BC-40F9-46D8-BDCB-8BC3F35755F7}"/>
    <cellStyle name="Comma 4 6 3 5" xfId="6487" xr:uid="{12A66B42-17D5-4479-9D0E-874FAF316569}"/>
    <cellStyle name="Comma 4 6 3 5 2" xfId="42995" xr:uid="{EAC2CBEB-440D-4ACB-876C-0DEF5CA70C22}"/>
    <cellStyle name="Comma 4 6 3 5 3" xfId="24741" xr:uid="{4FE5EF78-7B1C-48A3-916F-A4E3589F5377}"/>
    <cellStyle name="Comma 4 6 3 6" xfId="39345" xr:uid="{60E08B04-2CAE-4A19-A2AE-261BFB2108BD}"/>
    <cellStyle name="Comma 4 6 3 7" xfId="21091" xr:uid="{10ED6541-11B5-4290-BB3E-7026F25CDD43}"/>
    <cellStyle name="Comma 4 6 4" xfId="2107" xr:uid="{FC4C0A21-E09E-478B-9039-14CA5C00B3B0}"/>
    <cellStyle name="Comma 4 6 4 2" xfId="16707" xr:uid="{09ABDE63-0C89-48EF-A1D8-1DFDA1980D1D}"/>
    <cellStyle name="Comma 4 6 4 2 2" xfId="53215" xr:uid="{F61C81C7-1A57-49C2-9B63-882714A982A7}"/>
    <cellStyle name="Comma 4 6 4 2 3" xfId="34961" xr:uid="{D74C5C14-B1F2-4753-A692-D994E5D093AA}"/>
    <cellStyle name="Comma 4 6 4 3" xfId="13057" xr:uid="{203ED119-B83E-43AF-B19B-1A3F44B380A8}"/>
    <cellStyle name="Comma 4 6 4 3 2" xfId="49565" xr:uid="{488729F0-A379-4167-92D6-9D7BA97AD941}"/>
    <cellStyle name="Comma 4 6 4 3 3" xfId="31311" xr:uid="{2AB5C705-F908-4187-B5F7-369F33685493}"/>
    <cellStyle name="Comma 4 6 4 4" xfId="9407" xr:uid="{37BB066E-79B2-48E1-AA1D-28695BCFCF7F}"/>
    <cellStyle name="Comma 4 6 4 4 2" xfId="45915" xr:uid="{B5142DF6-E800-4F09-B543-94562413BB69}"/>
    <cellStyle name="Comma 4 6 4 4 3" xfId="27661" xr:uid="{D5C49C76-BB84-4DCF-8688-7BECEE843438}"/>
    <cellStyle name="Comma 4 6 4 5" xfId="5757" xr:uid="{800EFCD0-466E-4CBE-AA81-7B1AF9AF40CC}"/>
    <cellStyle name="Comma 4 6 4 5 2" xfId="42265" xr:uid="{FCBBE25A-8566-49FB-85A3-1EE3CEA00608}"/>
    <cellStyle name="Comma 4 6 4 5 3" xfId="24011" xr:uid="{4C337622-E775-46AE-B2CC-2928536C9BE8}"/>
    <cellStyle name="Comma 4 6 4 6" xfId="38615" xr:uid="{47D05ECA-EF44-45BF-8B8A-425BC205CF65}"/>
    <cellStyle name="Comma 4 6 4 7" xfId="20361" xr:uid="{A38E2BC2-D4C6-44D3-B494-4E96CE96B932}"/>
    <cellStyle name="Comma 4 6 5" xfId="1377" xr:uid="{481378FE-30E2-4C8A-A147-0467F75D11E1}"/>
    <cellStyle name="Comma 4 6 5 2" xfId="15977" xr:uid="{73C55A53-9BB6-43AC-8E1B-59BA26961865}"/>
    <cellStyle name="Comma 4 6 5 2 2" xfId="52485" xr:uid="{2CD775D1-1945-4FBC-9B0A-E61B26459C72}"/>
    <cellStyle name="Comma 4 6 5 2 3" xfId="34231" xr:uid="{A3B1114A-D465-4E91-8FB2-31E3BB3F3739}"/>
    <cellStyle name="Comma 4 6 5 3" xfId="12327" xr:uid="{C9841BCD-DF3E-4B1F-8E7A-0A99BEE87494}"/>
    <cellStyle name="Comma 4 6 5 3 2" xfId="48835" xr:uid="{369684F5-3F5A-45CC-9134-DFB60FB93D11}"/>
    <cellStyle name="Comma 4 6 5 3 3" xfId="30581" xr:uid="{AA1AB4CA-C222-4141-8ED3-35796CEA4A91}"/>
    <cellStyle name="Comma 4 6 5 4" xfId="8677" xr:uid="{1A51F7E2-4447-410C-A209-A5573C66C494}"/>
    <cellStyle name="Comma 4 6 5 4 2" xfId="45185" xr:uid="{8CF0E6F5-D9BD-424E-B901-0185FB2D4652}"/>
    <cellStyle name="Comma 4 6 5 4 3" xfId="26931" xr:uid="{80F1A6EB-238A-4CD0-980D-09EF91AF0ED6}"/>
    <cellStyle name="Comma 4 6 5 5" xfId="5027" xr:uid="{C1A686E0-AC8E-4457-864F-1C7FBD9D1AF1}"/>
    <cellStyle name="Comma 4 6 5 5 2" xfId="41535" xr:uid="{CA58D229-5A0F-48E9-81F6-F20A13E2BB4C}"/>
    <cellStyle name="Comma 4 6 5 5 3" xfId="23281" xr:uid="{B24D10F6-C0AF-460E-B00A-4D0F16DF13A8}"/>
    <cellStyle name="Comma 4 6 5 6" xfId="37885" xr:uid="{C0E3C9DF-78AC-4057-BAD8-43DA596BD631}"/>
    <cellStyle name="Comma 4 6 5 7" xfId="19631" xr:uid="{B1CFD07E-24AB-4023-B9C8-D746C708F8E1}"/>
    <cellStyle name="Comma 4 6 6" xfId="15247" xr:uid="{2EEE70A1-E1B6-4EF3-9258-3B1D0952DC40}"/>
    <cellStyle name="Comma 4 6 6 2" xfId="51755" xr:uid="{9CC1AD6D-E4F4-438B-9EC8-31C105A7B8F1}"/>
    <cellStyle name="Comma 4 6 6 3" xfId="33501" xr:uid="{E124827E-FD6E-482A-93E7-880F552BCCED}"/>
    <cellStyle name="Comma 4 6 7" xfId="11597" xr:uid="{AA982F1E-3B3F-41FE-8CC7-A6CC1E3417F0}"/>
    <cellStyle name="Comma 4 6 7 2" xfId="48105" xr:uid="{A28D2DD9-D0CB-4473-AF75-0A3DE9B1E5BE}"/>
    <cellStyle name="Comma 4 6 7 3" xfId="29851" xr:uid="{42DB3949-600E-40C1-B823-ABB388B3D928}"/>
    <cellStyle name="Comma 4 6 8" xfId="7947" xr:uid="{CAA95A89-A2D6-4E44-AE5A-441DC4BACE06}"/>
    <cellStyle name="Comma 4 6 8 2" xfId="44455" xr:uid="{8F58CA29-A335-4AF3-A769-20D1B41D95AB}"/>
    <cellStyle name="Comma 4 6 8 3" xfId="26201" xr:uid="{87F0F323-93FA-4BE2-908E-867409DF478E}"/>
    <cellStyle name="Comma 4 6 9" xfId="4297" xr:uid="{766FEF29-E26A-4631-90A6-10ADB3D480F8}"/>
    <cellStyle name="Comma 4 6 9 2" xfId="40805" xr:uid="{A729B9D5-9AF3-4751-BC88-9DB76E0B47FA}"/>
    <cellStyle name="Comma 4 6 9 3" xfId="22551" xr:uid="{E7A941B0-5D77-44D4-B6C7-9A8DD51380CB}"/>
    <cellStyle name="Comma 4 7" xfId="543" xr:uid="{9948C453-550F-49F8-9502-A7BB58F4D6E2}"/>
    <cellStyle name="Comma 4 7 10" xfId="37051" xr:uid="{9E6D0D53-E24D-4F4C-8C07-1033E1EC034C}"/>
    <cellStyle name="Comma 4 7 11" xfId="18797" xr:uid="{1C0469CD-0FBC-4CCA-9B0A-505644CA01B0}"/>
    <cellStyle name="Comma 4 7 2" xfId="3463" xr:uid="{8E3B30BB-2728-4006-8F8F-6339E0D49325}"/>
    <cellStyle name="Comma 4 7 2 2" xfId="18063" xr:uid="{B49EE320-AA37-4438-B697-99DD521AA9EB}"/>
    <cellStyle name="Comma 4 7 2 2 2" xfId="54571" xr:uid="{836E2CC0-4032-4DE2-ACA0-9F0F67177C72}"/>
    <cellStyle name="Comma 4 7 2 2 3" xfId="36317" xr:uid="{3A045C80-ECBD-4DB2-9D08-64EA16225D3B}"/>
    <cellStyle name="Comma 4 7 2 3" xfId="14413" xr:uid="{65169B25-7255-4768-85B3-BF21D3F5923B}"/>
    <cellStyle name="Comma 4 7 2 3 2" xfId="50921" xr:uid="{F457F9FF-B149-476A-9452-D5DA7B2BBD0B}"/>
    <cellStyle name="Comma 4 7 2 3 3" xfId="32667" xr:uid="{4467B770-8307-4BCD-89BF-A74079F845FA}"/>
    <cellStyle name="Comma 4 7 2 4" xfId="10763" xr:uid="{5BE56500-43AB-42E4-B3EC-EB9D2D41590E}"/>
    <cellStyle name="Comma 4 7 2 4 2" xfId="47271" xr:uid="{43FE034D-0B43-4953-A306-1AB18158BEE3}"/>
    <cellStyle name="Comma 4 7 2 4 3" xfId="29017" xr:uid="{275BE812-9942-4225-8DB8-79FF43720757}"/>
    <cellStyle name="Comma 4 7 2 5" xfId="7113" xr:uid="{95BDEACD-6349-4B23-B0F1-DCF6433050AD}"/>
    <cellStyle name="Comma 4 7 2 5 2" xfId="43621" xr:uid="{C0E44657-E7C8-47CF-AE97-D01333B34476}"/>
    <cellStyle name="Comma 4 7 2 5 3" xfId="25367" xr:uid="{E3145419-804D-4212-AC28-C517AA761041}"/>
    <cellStyle name="Comma 4 7 2 6" xfId="39971" xr:uid="{218A8FFA-51E9-4DBE-82AD-572FA380B4C0}"/>
    <cellStyle name="Comma 4 7 2 7" xfId="21717" xr:uid="{23AFF1DB-4867-4775-8706-BD7443106704}"/>
    <cellStyle name="Comma 4 7 3" xfId="2733" xr:uid="{6FD3FAC8-CAB8-4759-A736-4C7C6672EFFB}"/>
    <cellStyle name="Comma 4 7 3 2" xfId="17333" xr:uid="{3DEED95D-8FE5-4110-8A23-72AFEBFC3BE5}"/>
    <cellStyle name="Comma 4 7 3 2 2" xfId="53841" xr:uid="{1CDD0F33-1DAF-49E3-97C6-2B7C9750C4B5}"/>
    <cellStyle name="Comma 4 7 3 2 3" xfId="35587" xr:uid="{C584F096-80EA-451F-B150-FF763F7D4EC5}"/>
    <cellStyle name="Comma 4 7 3 3" xfId="13683" xr:uid="{510B74F2-BFE7-4FCA-BBB3-2A66EDB7FE55}"/>
    <cellStyle name="Comma 4 7 3 3 2" xfId="50191" xr:uid="{52233704-D933-4638-8856-8A56D3A446D9}"/>
    <cellStyle name="Comma 4 7 3 3 3" xfId="31937" xr:uid="{10A880CB-F9E0-492F-8319-E7AA17CF9C43}"/>
    <cellStyle name="Comma 4 7 3 4" xfId="10033" xr:uid="{31B709BD-7C9A-43B4-A3DB-BF2EFE5C5017}"/>
    <cellStyle name="Comma 4 7 3 4 2" xfId="46541" xr:uid="{FC4B82FB-E1AB-4026-B84A-E06EBEF801BE}"/>
    <cellStyle name="Comma 4 7 3 4 3" xfId="28287" xr:uid="{92C3390A-5BCE-4F1C-8913-6F354F32F7D7}"/>
    <cellStyle name="Comma 4 7 3 5" xfId="6383" xr:uid="{FE7822B7-70A3-4BF7-89B8-91206FE81676}"/>
    <cellStyle name="Comma 4 7 3 5 2" xfId="42891" xr:uid="{39488FB7-39F5-4E88-AC19-3A4F129B3796}"/>
    <cellStyle name="Comma 4 7 3 5 3" xfId="24637" xr:uid="{D335653E-90D8-43ED-9A6B-B0F97AA41B22}"/>
    <cellStyle name="Comma 4 7 3 6" xfId="39241" xr:uid="{8DA04FDF-FC27-4844-939D-D45620A9D890}"/>
    <cellStyle name="Comma 4 7 3 7" xfId="20987" xr:uid="{B46CA202-6FD9-4578-AD4C-E87A9BAA73E8}"/>
    <cellStyle name="Comma 4 7 4" xfId="2003" xr:uid="{BC242056-F7E9-4093-B6FC-79BBB25A8351}"/>
    <cellStyle name="Comma 4 7 4 2" xfId="16603" xr:uid="{2B48C7B4-AB7F-437C-9D14-A9F49B83F0DB}"/>
    <cellStyle name="Comma 4 7 4 2 2" xfId="53111" xr:uid="{8D4D51A8-5698-410D-B392-C063FE03BD91}"/>
    <cellStyle name="Comma 4 7 4 2 3" xfId="34857" xr:uid="{F0FD875A-00BA-4238-AC25-1F1B9273CD51}"/>
    <cellStyle name="Comma 4 7 4 3" xfId="12953" xr:uid="{9A6CA0FC-093C-4F35-81A8-419E174F589E}"/>
    <cellStyle name="Comma 4 7 4 3 2" xfId="49461" xr:uid="{014EDFF2-D691-4D6F-9A6D-2682A8CC998E}"/>
    <cellStyle name="Comma 4 7 4 3 3" xfId="31207" xr:uid="{3EB09636-072D-4225-A19A-EC0269A492B4}"/>
    <cellStyle name="Comma 4 7 4 4" xfId="9303" xr:uid="{7522A941-0AFB-4C06-A21E-2C313D4C7725}"/>
    <cellStyle name="Comma 4 7 4 4 2" xfId="45811" xr:uid="{24499A74-70B5-409C-A8D0-3EAD53FE85DA}"/>
    <cellStyle name="Comma 4 7 4 4 3" xfId="27557" xr:uid="{32DA4BEE-88F5-4EE8-A546-41CCD7747780}"/>
    <cellStyle name="Comma 4 7 4 5" xfId="5653" xr:uid="{D523AD0D-5020-4F12-B1C6-9A28C3EB1071}"/>
    <cellStyle name="Comma 4 7 4 5 2" xfId="42161" xr:uid="{381296D6-569A-4EAF-8141-80DAB9A7D1D4}"/>
    <cellStyle name="Comma 4 7 4 5 3" xfId="23907" xr:uid="{ACF736B0-A08D-4602-9222-C472A8C75278}"/>
    <cellStyle name="Comma 4 7 4 6" xfId="38511" xr:uid="{9168587A-7750-4A6C-A2C4-6271B76A1A44}"/>
    <cellStyle name="Comma 4 7 4 7" xfId="20257" xr:uid="{0B57FD7C-963E-45FF-AC52-80D77C736936}"/>
    <cellStyle name="Comma 4 7 5" xfId="1273" xr:uid="{FEDC36BF-1390-4684-9196-BAE12D19721D}"/>
    <cellStyle name="Comma 4 7 5 2" xfId="15873" xr:uid="{E6D17DC5-9159-4527-A327-748356312EFB}"/>
    <cellStyle name="Comma 4 7 5 2 2" xfId="52381" xr:uid="{26E53474-11C9-4030-8103-5238708869BA}"/>
    <cellStyle name="Comma 4 7 5 2 3" xfId="34127" xr:uid="{4ED2FECC-2CA7-4299-BC3A-0A9A14106B73}"/>
    <cellStyle name="Comma 4 7 5 3" xfId="12223" xr:uid="{F5F33192-7AF9-4272-8A76-7A550FB2B347}"/>
    <cellStyle name="Comma 4 7 5 3 2" xfId="48731" xr:uid="{1ACA74B2-5DD3-4A43-9AB1-64509E5D69E1}"/>
    <cellStyle name="Comma 4 7 5 3 3" xfId="30477" xr:uid="{9BBF5DB8-1A5B-45A8-95EC-4CBBFEA701F6}"/>
    <cellStyle name="Comma 4 7 5 4" xfId="8573" xr:uid="{2B2D4E1F-A4CD-4E26-9543-91DD1E5C87EB}"/>
    <cellStyle name="Comma 4 7 5 4 2" xfId="45081" xr:uid="{C1A9E4F4-073E-4441-AE28-462F5ECF5F37}"/>
    <cellStyle name="Comma 4 7 5 4 3" xfId="26827" xr:uid="{A1EB3065-19DC-4276-A9C6-3455D71B2527}"/>
    <cellStyle name="Comma 4 7 5 5" xfId="4923" xr:uid="{D86373B8-8FE8-48F8-994E-5C8D45126A29}"/>
    <cellStyle name="Comma 4 7 5 5 2" xfId="41431" xr:uid="{54DF2E50-549D-4A4D-B2AC-960935217150}"/>
    <cellStyle name="Comma 4 7 5 5 3" xfId="23177" xr:uid="{7905B207-688B-48C7-A68A-306CBB269F9C}"/>
    <cellStyle name="Comma 4 7 5 6" xfId="37781" xr:uid="{1994EA5B-420F-44A0-852B-D970228FA503}"/>
    <cellStyle name="Comma 4 7 5 7" xfId="19527" xr:uid="{D3458E20-C6BF-4B28-93D5-B396B26DB7FF}"/>
    <cellStyle name="Comma 4 7 6" xfId="15143" xr:uid="{E0F3904C-2DC8-4533-8806-F422EDEF740E}"/>
    <cellStyle name="Comma 4 7 6 2" xfId="51651" xr:uid="{A79D5A4A-2A3F-4880-9074-815A8E752CBA}"/>
    <cellStyle name="Comma 4 7 6 3" xfId="33397" xr:uid="{AC6CB3AD-27D1-471B-B5B9-DC9B6B9C2B8D}"/>
    <cellStyle name="Comma 4 7 7" xfId="11493" xr:uid="{49173560-441E-4B82-9AF0-4051951A14C1}"/>
    <cellStyle name="Comma 4 7 7 2" xfId="48001" xr:uid="{AC20C1C9-67B9-4C33-A801-79617577327F}"/>
    <cellStyle name="Comma 4 7 7 3" xfId="29747" xr:uid="{E7F6A608-DF13-4EE9-B30D-85C7501050D8}"/>
    <cellStyle name="Comma 4 7 8" xfId="7843" xr:uid="{F5D41DAC-1B3E-432E-933A-30AA7A9FA605}"/>
    <cellStyle name="Comma 4 7 8 2" xfId="44351" xr:uid="{7B37BA6B-1C4E-450A-B1D5-9150A9AC17D7}"/>
    <cellStyle name="Comma 4 7 8 3" xfId="26097" xr:uid="{E09E4C8F-150C-4174-847B-9F91B2BFDB1F}"/>
    <cellStyle name="Comma 4 7 9" xfId="4193" xr:uid="{E0F95AC1-560C-4A28-A5AB-FB8ACB9287AB}"/>
    <cellStyle name="Comma 4 7 9 2" xfId="40701" xr:uid="{A21D5EEA-08E1-4494-97A6-549B1E183117}"/>
    <cellStyle name="Comma 4 7 9 3" xfId="22447" xr:uid="{76E93639-4D34-45BE-BB75-2A3064B06B01}"/>
    <cellStyle name="Comma 4 8" xfId="439" xr:uid="{8D0138A7-A002-42F3-A49E-69A259091A62}"/>
    <cellStyle name="Comma 4 8 10" xfId="36947" xr:uid="{CFCF4F6C-F68A-45C3-8F5A-99808CA49E19}"/>
    <cellStyle name="Comma 4 8 11" xfId="18693" xr:uid="{385213BE-DE3A-4E9E-974D-0550DF065F15}"/>
    <cellStyle name="Comma 4 8 2" xfId="3359" xr:uid="{3B132360-3074-4977-9AFA-DAB61ABA9E8D}"/>
    <cellStyle name="Comma 4 8 2 2" xfId="17959" xr:uid="{4E1DA29C-44EB-47D7-B762-8B99236E3387}"/>
    <cellStyle name="Comma 4 8 2 2 2" xfId="54467" xr:uid="{4291804D-32CC-4052-B509-86F97F8334D4}"/>
    <cellStyle name="Comma 4 8 2 2 3" xfId="36213" xr:uid="{691427CD-F20E-419B-B5D5-E7DDB3648C91}"/>
    <cellStyle name="Comma 4 8 2 3" xfId="14309" xr:uid="{208E3CAD-12B3-41AF-BE17-0C1B73093567}"/>
    <cellStyle name="Comma 4 8 2 3 2" xfId="50817" xr:uid="{2A0B4C10-CA62-40F5-8AFF-9F8AA6351E3E}"/>
    <cellStyle name="Comma 4 8 2 3 3" xfId="32563" xr:uid="{78A50359-B456-4B88-A6DB-6841F545F126}"/>
    <cellStyle name="Comma 4 8 2 4" xfId="10659" xr:uid="{A3B2541A-4968-4A34-9499-E3F26291C904}"/>
    <cellStyle name="Comma 4 8 2 4 2" xfId="47167" xr:uid="{52F1DFCD-7343-4DA6-B351-C48114F22939}"/>
    <cellStyle name="Comma 4 8 2 4 3" xfId="28913" xr:uid="{71E2FBE0-59E5-4566-AC15-FF5F59F12382}"/>
    <cellStyle name="Comma 4 8 2 5" xfId="7009" xr:uid="{2FE70237-03BA-4606-8104-7910F6CDC7BB}"/>
    <cellStyle name="Comma 4 8 2 5 2" xfId="43517" xr:uid="{59DFEFAF-D26C-4FD9-99C0-38B53B6DD1BF}"/>
    <cellStyle name="Comma 4 8 2 5 3" xfId="25263" xr:uid="{9297382C-2E7A-4DA7-8824-1B4F602AC76D}"/>
    <cellStyle name="Comma 4 8 2 6" xfId="39867" xr:uid="{3748BFF7-A930-4255-B767-3C3F81089A48}"/>
    <cellStyle name="Comma 4 8 2 7" xfId="21613" xr:uid="{C1228F31-030A-4983-8211-FE12FCC89DDE}"/>
    <cellStyle name="Comma 4 8 3" xfId="2629" xr:uid="{BB225AD0-1E8C-4625-96E7-239597AB0048}"/>
    <cellStyle name="Comma 4 8 3 2" xfId="17229" xr:uid="{B5EBCC49-AE40-4D1F-9A8A-B623D99D2BA4}"/>
    <cellStyle name="Comma 4 8 3 2 2" xfId="53737" xr:uid="{69843E7D-EB5D-414D-9270-D76DA25D5B56}"/>
    <cellStyle name="Comma 4 8 3 2 3" xfId="35483" xr:uid="{87A22009-702B-4216-9020-778FB4AEA2A7}"/>
    <cellStyle name="Comma 4 8 3 3" xfId="13579" xr:uid="{9EBD86AC-2B51-4BDB-BF20-FEE0F959EECB}"/>
    <cellStyle name="Comma 4 8 3 3 2" xfId="50087" xr:uid="{CD722BA4-F79B-4149-9A11-B4ECFB413D7E}"/>
    <cellStyle name="Comma 4 8 3 3 3" xfId="31833" xr:uid="{31A1EDCB-9775-43A2-89D3-8FEEEBEF702F}"/>
    <cellStyle name="Comma 4 8 3 4" xfId="9929" xr:uid="{4F7AD07C-730E-437D-AE9D-7EC6EE4DAC5D}"/>
    <cellStyle name="Comma 4 8 3 4 2" xfId="46437" xr:uid="{B906A77D-E4DA-428F-9CC7-EA0258F63351}"/>
    <cellStyle name="Comma 4 8 3 4 3" xfId="28183" xr:uid="{1BF1932F-01B2-492E-A553-DF2394B96760}"/>
    <cellStyle name="Comma 4 8 3 5" xfId="6279" xr:uid="{205D19CD-F872-4E60-BDAD-6D47DEFEE9C1}"/>
    <cellStyle name="Comma 4 8 3 5 2" xfId="42787" xr:uid="{3A3EE31A-873F-480D-8384-564ABB2B7D30}"/>
    <cellStyle name="Comma 4 8 3 5 3" xfId="24533" xr:uid="{665AB55F-7900-402F-9C8C-1A1C24D719B1}"/>
    <cellStyle name="Comma 4 8 3 6" xfId="39137" xr:uid="{6E743ED0-CB5D-45C9-88F5-2BA18814B9CD}"/>
    <cellStyle name="Comma 4 8 3 7" xfId="20883" xr:uid="{F220081C-4922-4C23-8552-581BC0858887}"/>
    <cellStyle name="Comma 4 8 4" xfId="1899" xr:uid="{DE36DDAC-DB51-43D2-9CCD-26E4DADB230F}"/>
    <cellStyle name="Comma 4 8 4 2" xfId="16499" xr:uid="{43C649DD-7F00-4D7E-AD97-59FB2F01CCB7}"/>
    <cellStyle name="Comma 4 8 4 2 2" xfId="53007" xr:uid="{E3CDC0E5-C4A9-44C9-984B-A002AD469F76}"/>
    <cellStyle name="Comma 4 8 4 2 3" xfId="34753" xr:uid="{66733C40-C2EF-4A5C-9B5D-FD3DC766F2E7}"/>
    <cellStyle name="Comma 4 8 4 3" xfId="12849" xr:uid="{96FF546A-E44A-4CC0-857A-76C94CFDF9C6}"/>
    <cellStyle name="Comma 4 8 4 3 2" xfId="49357" xr:uid="{A8D73B11-BAD7-470D-83CB-30CD44C13E18}"/>
    <cellStyle name="Comma 4 8 4 3 3" xfId="31103" xr:uid="{38E9CCEA-097B-4FE0-A4D1-2B320DA00F33}"/>
    <cellStyle name="Comma 4 8 4 4" xfId="9199" xr:uid="{C47F68A9-B98B-4CCB-A3E9-F4010381E71C}"/>
    <cellStyle name="Comma 4 8 4 4 2" xfId="45707" xr:uid="{59097366-7CE8-4FD2-A1CA-467D1A3BB285}"/>
    <cellStyle name="Comma 4 8 4 4 3" xfId="27453" xr:uid="{BD835158-B516-4E12-B1F2-C2513BAE8384}"/>
    <cellStyle name="Comma 4 8 4 5" xfId="5549" xr:uid="{114AAD4D-AF00-4D13-98B3-55B124A2AB6C}"/>
    <cellStyle name="Comma 4 8 4 5 2" xfId="42057" xr:uid="{F9DE963D-345A-4AC7-A79D-2074A7B01F2F}"/>
    <cellStyle name="Comma 4 8 4 5 3" xfId="23803" xr:uid="{7E7C4820-1AC2-4FA7-99FF-8FB44D63CD61}"/>
    <cellStyle name="Comma 4 8 4 6" xfId="38407" xr:uid="{09F11419-0537-47E9-981B-BFA28A3397CB}"/>
    <cellStyle name="Comma 4 8 4 7" xfId="20153" xr:uid="{8DBEF1AE-0CD4-46DA-91A8-7032765B3453}"/>
    <cellStyle name="Comma 4 8 5" xfId="1169" xr:uid="{8D994478-1EFF-4696-AA97-0D5CA3B16672}"/>
    <cellStyle name="Comma 4 8 5 2" xfId="15769" xr:uid="{7236B538-A25E-4851-8E72-F02C5C5C4342}"/>
    <cellStyle name="Comma 4 8 5 2 2" xfId="52277" xr:uid="{BC1FEF51-B8CD-475C-8431-0BC77D71EE04}"/>
    <cellStyle name="Comma 4 8 5 2 3" xfId="34023" xr:uid="{2DB96BCA-0737-4086-BBAF-1D64549D127C}"/>
    <cellStyle name="Comma 4 8 5 3" xfId="12119" xr:uid="{31391E10-0543-447D-8FFD-AD0844A572C7}"/>
    <cellStyle name="Comma 4 8 5 3 2" xfId="48627" xr:uid="{0A300893-598E-49FC-8078-F86D41E48421}"/>
    <cellStyle name="Comma 4 8 5 3 3" xfId="30373" xr:uid="{2D71DF98-2B8B-4B30-99B8-0A39F0C83C6C}"/>
    <cellStyle name="Comma 4 8 5 4" xfId="8469" xr:uid="{992844A1-2BF9-4AD0-A4EF-F7A033B1E5C4}"/>
    <cellStyle name="Comma 4 8 5 4 2" xfId="44977" xr:uid="{D90A99A0-5DA1-4CAB-8E18-4BE2A394C621}"/>
    <cellStyle name="Comma 4 8 5 4 3" xfId="26723" xr:uid="{C13A5D45-4ACC-4C87-B903-190211DE7622}"/>
    <cellStyle name="Comma 4 8 5 5" xfId="4819" xr:uid="{BCD65A50-A563-4DE1-B915-2FD0E4C77387}"/>
    <cellStyle name="Comma 4 8 5 5 2" xfId="41327" xr:uid="{37B663B1-905F-4744-BD04-5061F47024EE}"/>
    <cellStyle name="Comma 4 8 5 5 3" xfId="23073" xr:uid="{3B94768E-64F2-42FF-8AB6-3ADBA7E1B7E4}"/>
    <cellStyle name="Comma 4 8 5 6" xfId="37677" xr:uid="{5A9C3CE9-0868-4AD5-AB88-08D2B26E2F8D}"/>
    <cellStyle name="Comma 4 8 5 7" xfId="19423" xr:uid="{4ACA7DC7-528E-4156-9646-4B05CE356523}"/>
    <cellStyle name="Comma 4 8 6" xfId="15039" xr:uid="{8022CCE5-1CD9-49F3-8B26-8686118FF343}"/>
    <cellStyle name="Comma 4 8 6 2" xfId="51547" xr:uid="{D68D4B11-75F9-48EB-AE17-BDB4FD6C78D8}"/>
    <cellStyle name="Comma 4 8 6 3" xfId="33293" xr:uid="{DD1215B0-6F2A-45CA-B754-2DA9051FDEF5}"/>
    <cellStyle name="Comma 4 8 7" xfId="11389" xr:uid="{2513411D-74DC-489B-B588-110BFD93EF0A}"/>
    <cellStyle name="Comma 4 8 7 2" xfId="47897" xr:uid="{F2E96D35-5A44-497C-BE1B-7DA849C47D06}"/>
    <cellStyle name="Comma 4 8 7 3" xfId="29643" xr:uid="{6E73A5A8-0EDC-4CE5-8E0A-90A9AF657690}"/>
    <cellStyle name="Comma 4 8 8" xfId="7739" xr:uid="{6A08D9D4-184B-4155-9F75-86F27F2F9A33}"/>
    <cellStyle name="Comma 4 8 8 2" xfId="44247" xr:uid="{F6C57A08-A01D-4824-891E-818824351770}"/>
    <cellStyle name="Comma 4 8 8 3" xfId="25993" xr:uid="{85B36419-CD8B-4913-9C40-5804F1B9542A}"/>
    <cellStyle name="Comma 4 8 9" xfId="4089" xr:uid="{BE356C3A-F95C-4DE3-9D8C-44E203210A75}"/>
    <cellStyle name="Comma 4 8 9 2" xfId="40597" xr:uid="{456BEC2F-D6D3-4EBC-8839-848AA4239D9A}"/>
    <cellStyle name="Comma 4 8 9 3" xfId="22343" xr:uid="{44995922-B2F1-40D7-9E8B-A73C4804F100}"/>
    <cellStyle name="Comma 4 9" xfId="335" xr:uid="{75C6E505-12A8-4C86-9F7A-CFBB1BDEE3DC}"/>
    <cellStyle name="Comma 4 9 10" xfId="36843" xr:uid="{B1C95BB0-C18F-47EC-B63F-5E0DF4DFA66A}"/>
    <cellStyle name="Comma 4 9 11" xfId="18589" xr:uid="{39100F5C-017E-4EA9-92F0-702C072EBCE2}"/>
    <cellStyle name="Comma 4 9 2" xfId="3255" xr:uid="{A693B3B2-AA0B-4054-90BE-9641B5E26E8C}"/>
    <cellStyle name="Comma 4 9 2 2" xfId="17855" xr:uid="{9F3E1E2F-93E1-4A96-B4BF-B6C4680A2CD3}"/>
    <cellStyle name="Comma 4 9 2 2 2" xfId="54363" xr:uid="{691FE321-FE03-4147-8444-5D21FEFF9CFF}"/>
    <cellStyle name="Comma 4 9 2 2 3" xfId="36109" xr:uid="{6AF6C37A-2B15-41B1-8094-31A53A97EDAD}"/>
    <cellStyle name="Comma 4 9 2 3" xfId="14205" xr:uid="{A8C76BB3-4F09-46FE-B5E5-78177B2E5BE3}"/>
    <cellStyle name="Comma 4 9 2 3 2" xfId="50713" xr:uid="{EC655F78-610F-4B14-A619-F69943D83F9B}"/>
    <cellStyle name="Comma 4 9 2 3 3" xfId="32459" xr:uid="{1C6A7CEE-C4FB-433B-A1B6-99740C346380}"/>
    <cellStyle name="Comma 4 9 2 4" xfId="10555" xr:uid="{9031222A-895C-474D-91B5-B07CA94CF828}"/>
    <cellStyle name="Comma 4 9 2 4 2" xfId="47063" xr:uid="{7165F4F9-3ECE-4C94-825F-D73FC3CB842F}"/>
    <cellStyle name="Comma 4 9 2 4 3" xfId="28809" xr:uid="{4A785224-1944-4B0E-973F-FFD71362B9C7}"/>
    <cellStyle name="Comma 4 9 2 5" xfId="6905" xr:uid="{0EB334E9-1DFF-4ED4-A2E2-62D9A57992C3}"/>
    <cellStyle name="Comma 4 9 2 5 2" xfId="43413" xr:uid="{B4AB4D34-1185-4EB0-B9EC-91C23F39E5C5}"/>
    <cellStyle name="Comma 4 9 2 5 3" xfId="25159" xr:uid="{D479BB8F-D178-458A-B77A-5BFC0FB7CA8C}"/>
    <cellStyle name="Comma 4 9 2 6" xfId="39763" xr:uid="{3C30D7F3-A66A-4449-899F-7A583359F1CF}"/>
    <cellStyle name="Comma 4 9 2 7" xfId="21509" xr:uid="{965CACA5-EA8B-4022-B0BA-F791E543D0BA}"/>
    <cellStyle name="Comma 4 9 3" xfId="2525" xr:uid="{778C0418-E3FF-4CBF-9BE4-9621D6785BBB}"/>
    <cellStyle name="Comma 4 9 3 2" xfId="17125" xr:uid="{D643A3CB-D969-43A4-BF58-9740CB269A68}"/>
    <cellStyle name="Comma 4 9 3 2 2" xfId="53633" xr:uid="{CACB940E-7BFF-4240-A6D6-906AFFA01FBA}"/>
    <cellStyle name="Comma 4 9 3 2 3" xfId="35379" xr:uid="{332C372E-E7DD-4655-BB9D-75E0EAEE555A}"/>
    <cellStyle name="Comma 4 9 3 3" xfId="13475" xr:uid="{7B42A515-E376-4B73-9818-969D01F1CC63}"/>
    <cellStyle name="Comma 4 9 3 3 2" xfId="49983" xr:uid="{452167F6-1562-4F57-9DA3-07B7CDAE3D4C}"/>
    <cellStyle name="Comma 4 9 3 3 3" xfId="31729" xr:uid="{DDA5EBEE-DB1B-41A5-8521-F994175A27F7}"/>
    <cellStyle name="Comma 4 9 3 4" xfId="9825" xr:uid="{43260EBE-9124-427C-9624-D8FA9C4E3BD6}"/>
    <cellStyle name="Comma 4 9 3 4 2" xfId="46333" xr:uid="{5D6AE514-E488-4F27-9BC8-B9C864272589}"/>
    <cellStyle name="Comma 4 9 3 4 3" xfId="28079" xr:uid="{5E2F4E6E-8BE4-4FA8-8F33-33443F1D8E90}"/>
    <cellStyle name="Comma 4 9 3 5" xfId="6175" xr:uid="{BAA3DA09-F2EC-4446-8AB3-24062CA45A0B}"/>
    <cellStyle name="Comma 4 9 3 5 2" xfId="42683" xr:uid="{5BB8000D-EDBC-40A4-8401-655A1FA8C2A7}"/>
    <cellStyle name="Comma 4 9 3 5 3" xfId="24429" xr:uid="{C34A29BC-9426-4986-99A1-BFD73DE96641}"/>
    <cellStyle name="Comma 4 9 3 6" xfId="39033" xr:uid="{17D38D21-902A-4D13-A093-3A1622AA098B}"/>
    <cellStyle name="Comma 4 9 3 7" xfId="20779" xr:uid="{A6798821-8EDD-42D3-9D01-C2D3EDEFB02A}"/>
    <cellStyle name="Comma 4 9 4" xfId="1795" xr:uid="{EC83235C-3C46-485B-BEEC-416B46C2F5A8}"/>
    <cellStyle name="Comma 4 9 4 2" xfId="16395" xr:uid="{630F64DF-391D-4B18-AAB6-BFAE92B1EA9A}"/>
    <cellStyle name="Comma 4 9 4 2 2" xfId="52903" xr:uid="{966A1931-88A8-4296-B5E5-607776361096}"/>
    <cellStyle name="Comma 4 9 4 2 3" xfId="34649" xr:uid="{39160E75-AB80-4838-B280-7E2DC1529F50}"/>
    <cellStyle name="Comma 4 9 4 3" xfId="12745" xr:uid="{D87FF3DA-C465-4D63-BEEC-3859F4EDEE08}"/>
    <cellStyle name="Comma 4 9 4 3 2" xfId="49253" xr:uid="{29C36A58-E525-46D0-87D1-D202A94633B4}"/>
    <cellStyle name="Comma 4 9 4 3 3" xfId="30999" xr:uid="{A2A2EA8D-CCF7-4DD9-AAA6-F27F12EC300B}"/>
    <cellStyle name="Comma 4 9 4 4" xfId="9095" xr:uid="{EC92C527-BB68-4D05-8EE2-8DF09734CCC4}"/>
    <cellStyle name="Comma 4 9 4 4 2" xfId="45603" xr:uid="{36C2B1A5-E821-469F-9382-6AC9198B4FBA}"/>
    <cellStyle name="Comma 4 9 4 4 3" xfId="27349" xr:uid="{7AFACAEE-B33A-4115-A0CD-5A6CAFB9A312}"/>
    <cellStyle name="Comma 4 9 4 5" xfId="5445" xr:uid="{7020D089-FCB2-4232-B6DC-3C99C5B89E7D}"/>
    <cellStyle name="Comma 4 9 4 5 2" xfId="41953" xr:uid="{6781178F-28CE-4C8D-90B6-309441D31496}"/>
    <cellStyle name="Comma 4 9 4 5 3" xfId="23699" xr:uid="{71D49873-834B-4B63-BF87-B115DC175ACA}"/>
    <cellStyle name="Comma 4 9 4 6" xfId="38303" xr:uid="{610FA820-2763-4E85-A40E-DCB8FAA05455}"/>
    <cellStyle name="Comma 4 9 4 7" xfId="20049" xr:uid="{7CDFF5BD-9C56-422F-873E-125D26928E70}"/>
    <cellStyle name="Comma 4 9 5" xfId="1065" xr:uid="{D272A3E9-1183-4C3A-8772-3E68D3665B74}"/>
    <cellStyle name="Comma 4 9 5 2" xfId="15665" xr:uid="{B426E9D4-AE60-405B-A262-17D9B3DEE148}"/>
    <cellStyle name="Comma 4 9 5 2 2" xfId="52173" xr:uid="{57D66F3C-D6F3-4B75-9FCA-ED86235AD875}"/>
    <cellStyle name="Comma 4 9 5 2 3" xfId="33919" xr:uid="{ACFADC55-3729-4C23-8887-F25174315E50}"/>
    <cellStyle name="Comma 4 9 5 3" xfId="12015" xr:uid="{6F9D6A9B-6582-4FF1-B72B-C624F547F00E}"/>
    <cellStyle name="Comma 4 9 5 3 2" xfId="48523" xr:uid="{F52ED41D-7DEB-4298-BEC7-2B38FC1D94A1}"/>
    <cellStyle name="Comma 4 9 5 3 3" xfId="30269" xr:uid="{2C16FD9D-5B21-4E4A-A517-DE29F3031BDD}"/>
    <cellStyle name="Comma 4 9 5 4" xfId="8365" xr:uid="{DFAE7B58-9006-40D0-8158-09C811349298}"/>
    <cellStyle name="Comma 4 9 5 4 2" xfId="44873" xr:uid="{BE751F82-3C27-4BD6-93C6-4788846401FE}"/>
    <cellStyle name="Comma 4 9 5 4 3" xfId="26619" xr:uid="{0CA822A2-7517-49B2-91E1-958A802C8273}"/>
    <cellStyle name="Comma 4 9 5 5" xfId="4715" xr:uid="{64129141-0826-47ED-A6C1-F71B6742217F}"/>
    <cellStyle name="Comma 4 9 5 5 2" xfId="41223" xr:uid="{F8DC8DA9-CEE1-4458-8359-AA594854687A}"/>
    <cellStyle name="Comma 4 9 5 5 3" xfId="22969" xr:uid="{A2801965-3100-45CA-BB09-0E642330AAE8}"/>
    <cellStyle name="Comma 4 9 5 6" xfId="37573" xr:uid="{937C8960-3F26-4207-A269-EE59FEA458A7}"/>
    <cellStyle name="Comma 4 9 5 7" xfId="19319" xr:uid="{9278CB43-058E-4657-9DAC-5E209AFB6F37}"/>
    <cellStyle name="Comma 4 9 6" xfId="14935" xr:uid="{B73DE81F-A651-42D0-BE81-96AE960EB7C2}"/>
    <cellStyle name="Comma 4 9 6 2" xfId="51443" xr:uid="{B8AE0F88-666E-4D09-BD97-7352CF513533}"/>
    <cellStyle name="Comma 4 9 6 3" xfId="33189" xr:uid="{B98C1077-8244-4915-BCCF-A0D27EA5A2CE}"/>
    <cellStyle name="Comma 4 9 7" xfId="11285" xr:uid="{A74F55E9-BF52-4354-9717-01706FDDF005}"/>
    <cellStyle name="Comma 4 9 7 2" xfId="47793" xr:uid="{0BFBF1CC-037A-4C07-9EBE-08C145307B0D}"/>
    <cellStyle name="Comma 4 9 7 3" xfId="29539" xr:uid="{54A24714-4BA2-4BF7-83FB-A1367A5DD207}"/>
    <cellStyle name="Comma 4 9 8" xfId="7635" xr:uid="{9256BE26-5F00-4B41-A751-2BDB548E6A7B}"/>
    <cellStyle name="Comma 4 9 8 2" xfId="44143" xr:uid="{DB3CA7CE-A0A6-4CCD-88FD-F8C592E523FC}"/>
    <cellStyle name="Comma 4 9 8 3" xfId="25889" xr:uid="{BE0CA470-AA88-4DDC-83B6-B70CCD256C80}"/>
    <cellStyle name="Comma 4 9 9" xfId="3985" xr:uid="{7AC29723-029A-4CAD-AF36-8CCCC9ED22AC}"/>
    <cellStyle name="Comma 4 9 9 2" xfId="40493" xr:uid="{A29E67B7-589E-40F7-95E9-2BC225ED9AB9}"/>
    <cellStyle name="Comma 4 9 9 3" xfId="22239" xr:uid="{C635B765-B7F1-4420-864B-8B0A9C33BF15}"/>
    <cellStyle name="Comma 40" xfId="18273" xr:uid="{341680D7-6BBC-468D-9034-10EDBEFC700A}"/>
    <cellStyle name="Comma 5" xfId="15" xr:uid="{00000000-0005-0000-0000-00000F000000}"/>
    <cellStyle name="Comma 5 10" xfId="131" xr:uid="{D0CF9729-2C4B-4ED4-A692-0DCD7EFBFCF0}"/>
    <cellStyle name="Comma 5 10 10" xfId="36639" xr:uid="{6964C42D-D501-4CD0-AE92-975E25216108}"/>
    <cellStyle name="Comma 5 10 11" xfId="18385" xr:uid="{716AD366-8BB4-4ABC-AAE4-B55AADF33690}"/>
    <cellStyle name="Comma 5 10 2" xfId="3051" xr:uid="{52757AAC-A026-4165-87CA-8616EC778CFD}"/>
    <cellStyle name="Comma 5 10 2 2" xfId="17651" xr:uid="{DCC0ADAA-4907-485C-9D44-19158F01B53E}"/>
    <cellStyle name="Comma 5 10 2 2 2" xfId="54159" xr:uid="{54A119B9-1E8B-4DCC-BB52-69F1985705B5}"/>
    <cellStyle name="Comma 5 10 2 2 3" xfId="35905" xr:uid="{88640449-70D7-489F-AABB-0CABE1DBB974}"/>
    <cellStyle name="Comma 5 10 2 3" xfId="14001" xr:uid="{171E9616-97AC-47CF-AC75-7310FB94C0EB}"/>
    <cellStyle name="Comma 5 10 2 3 2" xfId="50509" xr:uid="{90C8C1F4-96A4-4FB9-899A-1C60B6D28354}"/>
    <cellStyle name="Comma 5 10 2 3 3" xfId="32255" xr:uid="{7D593EC9-70D1-4A23-9B78-F634E218AC7F}"/>
    <cellStyle name="Comma 5 10 2 4" xfId="10351" xr:uid="{F943A520-FDBB-403E-9FB1-F384D33CE2A1}"/>
    <cellStyle name="Comma 5 10 2 4 2" xfId="46859" xr:uid="{9D92AF86-6985-4369-B82F-5A8A33D40043}"/>
    <cellStyle name="Comma 5 10 2 4 3" xfId="28605" xr:uid="{98828EEF-9546-43E2-AE8F-296D46C01F25}"/>
    <cellStyle name="Comma 5 10 2 5" xfId="6701" xr:uid="{9C893C24-58A2-435D-9A0A-C497270900AA}"/>
    <cellStyle name="Comma 5 10 2 5 2" xfId="43209" xr:uid="{F3619ECF-E4B8-4C2F-B782-2488FE8A4F92}"/>
    <cellStyle name="Comma 5 10 2 5 3" xfId="24955" xr:uid="{ECA18531-2FC1-4387-8E4C-3EECC69D6DDB}"/>
    <cellStyle name="Comma 5 10 2 6" xfId="39559" xr:uid="{077581E1-DC9B-40C5-9498-0D0FE84105CA}"/>
    <cellStyle name="Comma 5 10 2 7" xfId="21305" xr:uid="{AEB16505-E5E1-44BA-A826-6D6E3A8670AB}"/>
    <cellStyle name="Comma 5 10 3" xfId="2321" xr:uid="{4FBED40C-A5F6-4AEF-AC40-A751DBA6892C}"/>
    <cellStyle name="Comma 5 10 3 2" xfId="16921" xr:uid="{D79B3ECF-65ED-460B-87E5-0EF015CDF656}"/>
    <cellStyle name="Comma 5 10 3 2 2" xfId="53429" xr:uid="{32434D9D-36F5-428A-A041-7CD690D6F52D}"/>
    <cellStyle name="Comma 5 10 3 2 3" xfId="35175" xr:uid="{E92FE501-7DE5-412D-BC5C-B428084983FC}"/>
    <cellStyle name="Comma 5 10 3 3" xfId="13271" xr:uid="{E07C36DC-4FFB-40E9-8A2E-CCBB82E20566}"/>
    <cellStyle name="Comma 5 10 3 3 2" xfId="49779" xr:uid="{4CBF41E0-1A35-42A8-9A8C-C0FD598CB2D5}"/>
    <cellStyle name="Comma 5 10 3 3 3" xfId="31525" xr:uid="{39B9B286-0D3F-44CA-AED0-CD49E6F6B1ED}"/>
    <cellStyle name="Comma 5 10 3 4" xfId="9621" xr:uid="{6ABD25FD-A627-4D97-854A-25CA7785B3E6}"/>
    <cellStyle name="Comma 5 10 3 4 2" xfId="46129" xr:uid="{6DE1C0CD-4E33-41EC-AEE3-4DF0CBAA5430}"/>
    <cellStyle name="Comma 5 10 3 4 3" xfId="27875" xr:uid="{6250B30F-E7E5-4E7C-98A9-D03CDE240A7B}"/>
    <cellStyle name="Comma 5 10 3 5" xfId="5971" xr:uid="{06BB9273-8233-42FF-8A5C-DF1568FC373C}"/>
    <cellStyle name="Comma 5 10 3 5 2" xfId="42479" xr:uid="{C492B846-E5CA-4C21-9CB3-C2FCE3945BD2}"/>
    <cellStyle name="Comma 5 10 3 5 3" xfId="24225" xr:uid="{A250BBDC-9C73-4218-B241-37FD57FCB5F7}"/>
    <cellStyle name="Comma 5 10 3 6" xfId="38829" xr:uid="{009CAEB0-8F68-4758-A5FD-CEC14065C396}"/>
    <cellStyle name="Comma 5 10 3 7" xfId="20575" xr:uid="{E53F446C-2760-48A8-9B21-2ADF4E3DE39E}"/>
    <cellStyle name="Comma 5 10 4" xfId="1591" xr:uid="{F683A695-A567-4F2C-A77C-601CD3C2A703}"/>
    <cellStyle name="Comma 5 10 4 2" xfId="16191" xr:uid="{615DB4AD-C341-4971-ACDC-20139A0FED71}"/>
    <cellStyle name="Comma 5 10 4 2 2" xfId="52699" xr:uid="{67DD1BB3-C307-4C8B-87FF-D2278520E2F5}"/>
    <cellStyle name="Comma 5 10 4 2 3" xfId="34445" xr:uid="{32B7A7C4-79E1-4486-BBDB-39105A414DE7}"/>
    <cellStyle name="Comma 5 10 4 3" xfId="12541" xr:uid="{E800BB4D-772D-4455-AF6D-3C1AA0AF7941}"/>
    <cellStyle name="Comma 5 10 4 3 2" xfId="49049" xr:uid="{CD38E16E-C3AB-418B-9BBF-CB3CB78C0684}"/>
    <cellStyle name="Comma 5 10 4 3 3" xfId="30795" xr:uid="{9D741529-6205-48F4-B1E6-F05DCCFC4D1C}"/>
    <cellStyle name="Comma 5 10 4 4" xfId="8891" xr:uid="{908C49D7-80F5-4CA3-A16E-2C13D4FB47CB}"/>
    <cellStyle name="Comma 5 10 4 4 2" xfId="45399" xr:uid="{BF44BFEC-06FC-4992-A891-DD239169CFDF}"/>
    <cellStyle name="Comma 5 10 4 4 3" xfId="27145" xr:uid="{ABCD4983-1CBB-4AF2-88C0-DD53F21B7860}"/>
    <cellStyle name="Comma 5 10 4 5" xfId="5241" xr:uid="{6A70BFE6-5B60-4DAE-9EEC-6D58BE4E9F3A}"/>
    <cellStyle name="Comma 5 10 4 5 2" xfId="41749" xr:uid="{78A562A2-9B44-4B33-BC52-1044DD0C9EAB}"/>
    <cellStyle name="Comma 5 10 4 5 3" xfId="23495" xr:uid="{253CDF75-3899-4382-8F18-5A6E63689389}"/>
    <cellStyle name="Comma 5 10 4 6" xfId="38099" xr:uid="{C48D1769-ADC9-4C3D-AF33-DB6351DF2FCD}"/>
    <cellStyle name="Comma 5 10 4 7" xfId="19845" xr:uid="{464E50D4-E7AC-47F7-AD65-2B15A8CDA01E}"/>
    <cellStyle name="Comma 5 10 5" xfId="861" xr:uid="{E68E1559-13E7-43A6-A418-28856EE82668}"/>
    <cellStyle name="Comma 5 10 5 2" xfId="15461" xr:uid="{27CB8C18-1537-4065-B7F7-E694E92D18F4}"/>
    <cellStyle name="Comma 5 10 5 2 2" xfId="51969" xr:uid="{87770303-4D39-411D-9B08-A5F05BD5284F}"/>
    <cellStyle name="Comma 5 10 5 2 3" xfId="33715" xr:uid="{DD3770F2-4CC4-402C-A2A6-8F6858956E3E}"/>
    <cellStyle name="Comma 5 10 5 3" xfId="11811" xr:uid="{FF391095-1BF0-4376-A504-0D13E2144692}"/>
    <cellStyle name="Comma 5 10 5 3 2" xfId="48319" xr:uid="{40AA1E2B-6D8C-4999-8C81-BB9E58ED6408}"/>
    <cellStyle name="Comma 5 10 5 3 3" xfId="30065" xr:uid="{AC8FBEAF-2C96-472F-9476-37893CCB5D55}"/>
    <cellStyle name="Comma 5 10 5 4" xfId="8161" xr:uid="{BAA95229-09D2-4D12-9C81-5DE2EADF7FB5}"/>
    <cellStyle name="Comma 5 10 5 4 2" xfId="44669" xr:uid="{5A71FF78-2DD9-4DF8-9942-B39FC1F08350}"/>
    <cellStyle name="Comma 5 10 5 4 3" xfId="26415" xr:uid="{4208EC2B-E098-42C2-83E1-4E2B8CF07CFD}"/>
    <cellStyle name="Comma 5 10 5 5" xfId="4511" xr:uid="{C95AF155-8886-4419-A3F7-0A4E590241C2}"/>
    <cellStyle name="Comma 5 10 5 5 2" xfId="41019" xr:uid="{A774D80B-4060-428E-9B97-9FA4298CF215}"/>
    <cellStyle name="Comma 5 10 5 5 3" xfId="22765" xr:uid="{51053DC4-DF06-4871-8C6A-653B0442536A}"/>
    <cellStyle name="Comma 5 10 5 6" xfId="37369" xr:uid="{BE973C56-5941-4FA3-9CEC-E08AB544D6F8}"/>
    <cellStyle name="Comma 5 10 5 7" xfId="19115" xr:uid="{CB397A6D-A9CE-4113-8D33-10D1AB025D32}"/>
    <cellStyle name="Comma 5 10 6" xfId="14731" xr:uid="{7A0821D9-7FC4-4ADD-9450-14C36C989158}"/>
    <cellStyle name="Comma 5 10 6 2" xfId="51239" xr:uid="{B43F32A1-AC59-40F6-A6A6-B59A816D27E3}"/>
    <cellStyle name="Comma 5 10 6 3" xfId="32985" xr:uid="{97EDC73B-7D8B-462F-B605-47C4D694A354}"/>
    <cellStyle name="Comma 5 10 7" xfId="11081" xr:uid="{93ED3181-1F5D-4F03-AF8A-DEDF7C5ABEA3}"/>
    <cellStyle name="Comma 5 10 7 2" xfId="47589" xr:uid="{F67253E7-1314-4489-8575-674B10FC8934}"/>
    <cellStyle name="Comma 5 10 7 3" xfId="29335" xr:uid="{595ED749-65FF-4686-8FE8-72903F36A9F9}"/>
    <cellStyle name="Comma 5 10 8" xfId="7431" xr:uid="{97CAE7B6-1622-4215-B335-CFD19E461F37}"/>
    <cellStyle name="Comma 5 10 8 2" xfId="43939" xr:uid="{F292FC3F-395E-4F9C-A75A-61E2CB6BD95B}"/>
    <cellStyle name="Comma 5 10 8 3" xfId="25685" xr:uid="{89C5BFB9-E22E-43CE-B79D-BB02885F62B6}"/>
    <cellStyle name="Comma 5 10 9" xfId="3781" xr:uid="{506C40FB-0F92-4C81-A854-B004451ABA5D}"/>
    <cellStyle name="Comma 5 10 9 2" xfId="40289" xr:uid="{B328EB39-2953-4857-8AB7-5952E9E98A3F}"/>
    <cellStyle name="Comma 5 10 9 3" xfId="22035" xr:uid="{9EB183F4-0EC1-4A05-9F81-157E687AC5F4}"/>
    <cellStyle name="Comma 5 11" xfId="2947" xr:uid="{7AA9B26E-A4E7-47C3-B89C-9B6A4BC6A0F6}"/>
    <cellStyle name="Comma 5 11 2" xfId="17547" xr:uid="{85527727-E49F-4092-9CDA-765B249FACA2}"/>
    <cellStyle name="Comma 5 11 2 2" xfId="54055" xr:uid="{CBE774D4-086C-4DD5-A0C1-F58DDA2514CA}"/>
    <cellStyle name="Comma 5 11 2 3" xfId="35801" xr:uid="{D929930A-5522-40BC-A87B-0D6A1E11D454}"/>
    <cellStyle name="Comma 5 11 3" xfId="13897" xr:uid="{5CA3D98D-FFE4-45BF-A5CA-A0188CB05E3C}"/>
    <cellStyle name="Comma 5 11 3 2" xfId="50405" xr:uid="{8FFA4D93-9511-47D7-97C1-61F0B9326882}"/>
    <cellStyle name="Comma 5 11 3 3" xfId="32151" xr:uid="{1C188FA8-63AF-449A-86FD-F19B655C8B37}"/>
    <cellStyle name="Comma 5 11 4" xfId="10247" xr:uid="{2617BAF4-06D6-42FD-BA13-4EC62B463328}"/>
    <cellStyle name="Comma 5 11 4 2" xfId="46755" xr:uid="{99D5FF39-C285-440D-8724-E880713C2EE3}"/>
    <cellStyle name="Comma 5 11 4 3" xfId="28501" xr:uid="{95807F9C-331D-43C2-98A9-3D608C5BD535}"/>
    <cellStyle name="Comma 5 11 5" xfId="6597" xr:uid="{497BC5FA-0127-4069-93CE-4A3A4151D9AF}"/>
    <cellStyle name="Comma 5 11 5 2" xfId="43105" xr:uid="{8ECAD689-B0EB-4BAC-B30F-AF4CC1ABA614}"/>
    <cellStyle name="Comma 5 11 5 3" xfId="24851" xr:uid="{411F6364-DCEB-419E-9657-5D72E35C63C2}"/>
    <cellStyle name="Comma 5 11 6" xfId="39455" xr:uid="{02FF9ED0-800C-47F9-86F3-6501AC88D9EF}"/>
    <cellStyle name="Comma 5 11 7" xfId="21201" xr:uid="{30A11509-2FAD-4867-BC2A-6D10ABC70FD0}"/>
    <cellStyle name="Comma 5 12" xfId="2217" xr:uid="{DDB3BF91-9F36-44D6-81B3-D9C08E2683EE}"/>
    <cellStyle name="Comma 5 12 2" xfId="16817" xr:uid="{C092761C-24F5-4A10-907D-D3127451AB54}"/>
    <cellStyle name="Comma 5 12 2 2" xfId="53325" xr:uid="{C75469A7-DB54-427B-9C0E-D45A91CB0E2D}"/>
    <cellStyle name="Comma 5 12 2 3" xfId="35071" xr:uid="{962C4844-8301-4DA8-ACD4-9B3A548FB3EB}"/>
    <cellStyle name="Comma 5 12 3" xfId="13167" xr:uid="{26AAE588-A2A1-4AD3-83F6-016D847FDEBC}"/>
    <cellStyle name="Comma 5 12 3 2" xfId="49675" xr:uid="{AB39343F-01F3-4A9B-BDBB-CA49FA1B2043}"/>
    <cellStyle name="Comma 5 12 3 3" xfId="31421" xr:uid="{366EEA37-BB25-40E1-8D55-3959B136265A}"/>
    <cellStyle name="Comma 5 12 4" xfId="9517" xr:uid="{B3DFF5EB-36FD-45D1-AD6C-9C1B7F02FC62}"/>
    <cellStyle name="Comma 5 12 4 2" xfId="46025" xr:uid="{846B29A9-8FE0-4743-A383-1FCA653CE77E}"/>
    <cellStyle name="Comma 5 12 4 3" xfId="27771" xr:uid="{2A5529EF-5FEF-4DDB-ACEF-F51D5C3F71FD}"/>
    <cellStyle name="Comma 5 12 5" xfId="5867" xr:uid="{8F125307-5402-4B24-85CC-6533E035FD47}"/>
    <cellStyle name="Comma 5 12 5 2" xfId="42375" xr:uid="{59BE9A15-7D5C-41E1-A9D3-AE0B1884EB55}"/>
    <cellStyle name="Comma 5 12 5 3" xfId="24121" xr:uid="{8BD685C0-B844-402F-B3B2-6901D47823A5}"/>
    <cellStyle name="Comma 5 12 6" xfId="38725" xr:uid="{2C23BCE5-1D34-45C8-94D0-E4245F42D3B4}"/>
    <cellStyle name="Comma 5 12 7" xfId="20471" xr:uid="{C68E5B2E-26B1-4B9B-B3B7-1C439E74E9AF}"/>
    <cellStyle name="Comma 5 13" xfId="1487" xr:uid="{0A0F5B9C-BF97-4710-A979-531213756BA9}"/>
    <cellStyle name="Comma 5 13 2" xfId="16087" xr:uid="{71089544-BB35-4AAE-8942-04C383330C11}"/>
    <cellStyle name="Comma 5 13 2 2" xfId="52595" xr:uid="{CD011F3A-D37A-4ACB-BBA2-CAEF78321404}"/>
    <cellStyle name="Comma 5 13 2 3" xfId="34341" xr:uid="{34C20DAA-B29B-4D93-9282-B1AC88F8ED62}"/>
    <cellStyle name="Comma 5 13 3" xfId="12437" xr:uid="{78B42BF5-8CDD-4C33-A880-58117EE13233}"/>
    <cellStyle name="Comma 5 13 3 2" xfId="48945" xr:uid="{13F1A5D9-DB39-4A9B-B7B7-EC4A9936C310}"/>
    <cellStyle name="Comma 5 13 3 3" xfId="30691" xr:uid="{B5257AC3-E8E9-4BD5-A343-B297EA08FD10}"/>
    <cellStyle name="Comma 5 13 4" xfId="8787" xr:uid="{E5D68583-0F95-4861-92D0-0508816787B5}"/>
    <cellStyle name="Comma 5 13 4 2" xfId="45295" xr:uid="{360038A4-21D6-474B-98A2-60E1101F5E26}"/>
    <cellStyle name="Comma 5 13 4 3" xfId="27041" xr:uid="{17C13FDE-80A3-4A74-8E84-5DE68212A0D2}"/>
    <cellStyle name="Comma 5 13 5" xfId="5137" xr:uid="{E2E56679-727D-40AA-95A8-AB082F3ECCFD}"/>
    <cellStyle name="Comma 5 13 5 2" xfId="41645" xr:uid="{CE33E596-3DF8-41C9-90A2-EE69EE923805}"/>
    <cellStyle name="Comma 5 13 5 3" xfId="23391" xr:uid="{4DA44887-36A5-4A14-B8E3-E4C921EC0CE4}"/>
    <cellStyle name="Comma 5 13 6" xfId="37995" xr:uid="{DBF69DA1-2E0E-469E-B901-B37F6AC0C23D}"/>
    <cellStyle name="Comma 5 13 7" xfId="19741" xr:uid="{4214329C-6EEA-4540-88A0-8BCCA0A92FA9}"/>
    <cellStyle name="Comma 5 14" xfId="757" xr:uid="{E54225F5-24FA-40CE-9317-51A714797385}"/>
    <cellStyle name="Comma 5 14 2" xfId="15357" xr:uid="{6F395333-4E2E-4B42-96FA-6F33B342881D}"/>
    <cellStyle name="Comma 5 14 2 2" xfId="51865" xr:uid="{DF67EE39-B163-46CF-9CD5-75591DECEE1D}"/>
    <cellStyle name="Comma 5 14 2 3" xfId="33611" xr:uid="{0C531BD5-43AA-4AA4-B342-83869FB213C3}"/>
    <cellStyle name="Comma 5 14 3" xfId="11707" xr:uid="{821DCC3A-CBA4-48F2-8182-CF2E13444937}"/>
    <cellStyle name="Comma 5 14 3 2" xfId="48215" xr:uid="{8212235E-22C9-496C-95BA-EF21F960D7E9}"/>
    <cellStyle name="Comma 5 14 3 3" xfId="29961" xr:uid="{7F479D3F-FAF0-415A-BBA7-3607EF5743F7}"/>
    <cellStyle name="Comma 5 14 4" xfId="8057" xr:uid="{62E6310A-C6BA-48D7-B575-076D63E19CCF}"/>
    <cellStyle name="Comma 5 14 4 2" xfId="44565" xr:uid="{0E68275D-E78B-428E-A96F-713D6F0D335D}"/>
    <cellStyle name="Comma 5 14 4 3" xfId="26311" xr:uid="{2F3BE4E1-B77B-4A2C-A2D6-51D35C6987F8}"/>
    <cellStyle name="Comma 5 14 5" xfId="4407" xr:uid="{C26530AB-8CF8-4146-895B-74C3BEAFCC2E}"/>
    <cellStyle name="Comma 5 14 5 2" xfId="40915" xr:uid="{04948684-0E35-4D5E-9564-71E3BFB09C30}"/>
    <cellStyle name="Comma 5 14 5 3" xfId="22661" xr:uid="{E3B7ED32-963F-4E87-82FC-D752F85349AB}"/>
    <cellStyle name="Comma 5 14 6" xfId="37265" xr:uid="{AB24F4CF-8BD2-460B-ABDC-73A9D906A349}"/>
    <cellStyle name="Comma 5 14 7" xfId="19011" xr:uid="{7D2453C7-17E5-47BC-BFBF-7C9C4195DB07}"/>
    <cellStyle name="Comma 5 15" xfId="14627" xr:uid="{30FAFDBD-E224-4406-9206-0245906BDB4E}"/>
    <cellStyle name="Comma 5 15 2" xfId="51135" xr:uid="{E2C954E6-94A2-423D-B5F9-5819E63D8D1E}"/>
    <cellStyle name="Comma 5 15 3" xfId="32881" xr:uid="{9DA81691-0CF7-468C-82E0-B0C9926C0440}"/>
    <cellStyle name="Comma 5 16" xfId="10977" xr:uid="{B104D8FC-B818-4CDB-BD2F-6CB564622C9E}"/>
    <cellStyle name="Comma 5 16 2" xfId="47485" xr:uid="{38343EFF-E864-4B31-9B99-F869116DF880}"/>
    <cellStyle name="Comma 5 16 3" xfId="29231" xr:uid="{A5ECEA83-8AE7-452A-AE60-096881268086}"/>
    <cellStyle name="Comma 5 17" xfId="7327" xr:uid="{1A76996A-F0AF-497A-804D-0DA4D5B4AF46}"/>
    <cellStyle name="Comma 5 17 2" xfId="43835" xr:uid="{EADCDC3E-3049-49A0-9525-C86CA5731DD8}"/>
    <cellStyle name="Comma 5 17 3" xfId="25581" xr:uid="{7249D396-F6D4-4887-871B-464D76DDCADE}"/>
    <cellStyle name="Comma 5 18" xfId="3677" xr:uid="{5F747B49-665E-4892-9A2A-D57C57E2D3A6}"/>
    <cellStyle name="Comma 5 18 2" xfId="40185" xr:uid="{7AB238A7-CEAE-4AA1-971A-8A3665CFE4D2}"/>
    <cellStyle name="Comma 5 18 3" xfId="21931" xr:uid="{286C2B0E-E5EB-4F48-92B6-7FD36596BA33}"/>
    <cellStyle name="Comma 5 19" xfId="36535" xr:uid="{A6AA61E2-B250-4FB5-9D54-DBEA30C55672}"/>
    <cellStyle name="Comma 5 2" xfId="34" xr:uid="{F5D58141-D7ED-46AA-BFE1-E66A3BAE9763}"/>
    <cellStyle name="Comma 5 2 10" xfId="2963" xr:uid="{D30CFFBC-B039-4F21-9B2D-58A50AF05099}"/>
    <cellStyle name="Comma 5 2 10 2" xfId="17563" xr:uid="{C048476C-7D4A-4316-8F1D-FD32A1233D16}"/>
    <cellStyle name="Comma 5 2 10 2 2" xfId="54071" xr:uid="{5CF5DAF5-D69A-47F9-AE2B-E555049EF488}"/>
    <cellStyle name="Comma 5 2 10 2 3" xfId="35817" xr:uid="{22F6DF78-719C-4716-9B4B-3A8B9D3C7376}"/>
    <cellStyle name="Comma 5 2 10 3" xfId="13913" xr:uid="{68C3D06B-DD86-4491-9CF8-4781DE73227D}"/>
    <cellStyle name="Comma 5 2 10 3 2" xfId="50421" xr:uid="{226C2D17-BC07-4CA5-94D7-71C8304475B2}"/>
    <cellStyle name="Comma 5 2 10 3 3" xfId="32167" xr:uid="{53217B2B-C785-4187-9DAE-26695CFDEBF8}"/>
    <cellStyle name="Comma 5 2 10 4" xfId="10263" xr:uid="{B5B68D57-3AE5-4CAF-9F65-BE1AFB294655}"/>
    <cellStyle name="Comma 5 2 10 4 2" xfId="46771" xr:uid="{110FF230-15BE-449F-ADEC-397330CECEC3}"/>
    <cellStyle name="Comma 5 2 10 4 3" xfId="28517" xr:uid="{8A9BA8CD-0DFA-4B89-8AFD-E2EE86365FD2}"/>
    <cellStyle name="Comma 5 2 10 5" xfId="6613" xr:uid="{BB4B7103-200A-4C03-A384-84E9D41D0D05}"/>
    <cellStyle name="Comma 5 2 10 5 2" xfId="43121" xr:uid="{2188FCC2-78FB-49FE-882B-E5BB7A0A3403}"/>
    <cellStyle name="Comma 5 2 10 5 3" xfId="24867" xr:uid="{BFD86618-2180-461D-86A9-845A2CC193F4}"/>
    <cellStyle name="Comma 5 2 10 6" xfId="39471" xr:uid="{6F3807F3-5FE5-4318-836C-3D8513F7F5DC}"/>
    <cellStyle name="Comma 5 2 10 7" xfId="21217" xr:uid="{96CDD26D-181F-4465-9AD6-64B480F58B36}"/>
    <cellStyle name="Comma 5 2 11" xfId="2233" xr:uid="{BD18DD7C-9EDF-4313-B32C-FD297B860623}"/>
    <cellStyle name="Comma 5 2 11 2" xfId="16833" xr:uid="{515246F4-A846-4C5D-ACE8-E9FF450F46F0}"/>
    <cellStyle name="Comma 5 2 11 2 2" xfId="53341" xr:uid="{9D0FFDFF-6E0D-47C3-85F6-DF54DD31E0A5}"/>
    <cellStyle name="Comma 5 2 11 2 3" xfId="35087" xr:uid="{2F3677B3-6596-457F-9C02-43FC040014BD}"/>
    <cellStyle name="Comma 5 2 11 3" xfId="13183" xr:uid="{158212C3-948E-4908-BA1F-25BB625E2057}"/>
    <cellStyle name="Comma 5 2 11 3 2" xfId="49691" xr:uid="{41CCB361-6D10-4637-8D0B-EEA645E7568C}"/>
    <cellStyle name="Comma 5 2 11 3 3" xfId="31437" xr:uid="{6A1FB03A-F668-4CD8-879A-BD3EB2CA2F27}"/>
    <cellStyle name="Comma 5 2 11 4" xfId="9533" xr:uid="{D368912D-B7CD-40DE-A9A9-F64452AD31B5}"/>
    <cellStyle name="Comma 5 2 11 4 2" xfId="46041" xr:uid="{4BC009C7-1F02-4BE5-A4A3-2D6BB04AF7D4}"/>
    <cellStyle name="Comma 5 2 11 4 3" xfId="27787" xr:uid="{566E8C55-5EF3-4ACF-99A6-2A7C37163396}"/>
    <cellStyle name="Comma 5 2 11 5" xfId="5883" xr:uid="{AB0446D0-543D-43D0-99FB-9D1F8BDBB165}"/>
    <cellStyle name="Comma 5 2 11 5 2" xfId="42391" xr:uid="{916D8A26-EB4D-4202-BFB3-7AEF6AD380B0}"/>
    <cellStyle name="Comma 5 2 11 5 3" xfId="24137" xr:uid="{00FDB1FB-E629-4410-A709-5C84C2997B15}"/>
    <cellStyle name="Comma 5 2 11 6" xfId="38741" xr:uid="{7CAFD960-8999-41BA-A8CB-D51373374F6C}"/>
    <cellStyle name="Comma 5 2 11 7" xfId="20487" xr:uid="{FB83E703-1A7E-4AB2-8002-E3A34AAA57B6}"/>
    <cellStyle name="Comma 5 2 12" xfId="1503" xr:uid="{BD55134F-FDD1-47A1-93E1-630C3DBAB0D3}"/>
    <cellStyle name="Comma 5 2 12 2" xfId="16103" xr:uid="{E7028A10-3B9B-45CE-AD8C-901CF50D20E3}"/>
    <cellStyle name="Comma 5 2 12 2 2" xfId="52611" xr:uid="{BCBC8F9B-7C84-47D0-9AB9-A026E2BE9CD2}"/>
    <cellStyle name="Comma 5 2 12 2 3" xfId="34357" xr:uid="{7D211EC9-384A-4E53-B4BE-43EB16109D5E}"/>
    <cellStyle name="Comma 5 2 12 3" xfId="12453" xr:uid="{2D03CA25-46FB-4749-9A5F-FAB5EBBB5C6F}"/>
    <cellStyle name="Comma 5 2 12 3 2" xfId="48961" xr:uid="{696CB572-FD35-4CC9-B52A-E81BA88F1196}"/>
    <cellStyle name="Comma 5 2 12 3 3" xfId="30707" xr:uid="{56A85A0F-A9A0-4867-9019-9DC57304EF90}"/>
    <cellStyle name="Comma 5 2 12 4" xfId="8803" xr:uid="{122CA736-8155-4B1D-BF8E-9DECA3BD9EFA}"/>
    <cellStyle name="Comma 5 2 12 4 2" xfId="45311" xr:uid="{74118C28-56FB-4DF8-B0A3-67A17FB2A9A9}"/>
    <cellStyle name="Comma 5 2 12 4 3" xfId="27057" xr:uid="{ABE106A0-2735-4891-B3A8-18D6D68FA3DB}"/>
    <cellStyle name="Comma 5 2 12 5" xfId="5153" xr:uid="{D60C8A37-8C51-43F5-8E4C-FDC23AD9B2A3}"/>
    <cellStyle name="Comma 5 2 12 5 2" xfId="41661" xr:uid="{25D19596-8CB4-46FB-AE41-5536AC51BBDF}"/>
    <cellStyle name="Comma 5 2 12 5 3" xfId="23407" xr:uid="{338D4F4E-DE37-45DC-99C0-62D9C21B1E65}"/>
    <cellStyle name="Comma 5 2 12 6" xfId="38011" xr:uid="{3FD98494-4C39-43EA-9128-E7D6F6FA6348}"/>
    <cellStyle name="Comma 5 2 12 7" xfId="19757" xr:uid="{3F455943-3659-4AFC-B408-877DE736A4B4}"/>
    <cellStyle name="Comma 5 2 13" xfId="773" xr:uid="{52611374-293D-48DE-A6EF-243B9E403D38}"/>
    <cellStyle name="Comma 5 2 13 2" xfId="15373" xr:uid="{9ABEEB6A-7A0E-4DBB-A0F3-817E60259F0A}"/>
    <cellStyle name="Comma 5 2 13 2 2" xfId="51881" xr:uid="{1F5334A1-8A17-446D-8B72-FA67CFEEE4CF}"/>
    <cellStyle name="Comma 5 2 13 2 3" xfId="33627" xr:uid="{158A9D5E-A16D-4F6E-B827-B575B631DB41}"/>
    <cellStyle name="Comma 5 2 13 3" xfId="11723" xr:uid="{CF0C4830-8BD5-446B-B11B-BA6AB5635FCC}"/>
    <cellStyle name="Comma 5 2 13 3 2" xfId="48231" xr:uid="{31DC9C75-15B2-4FC2-BB22-04EF13B0821E}"/>
    <cellStyle name="Comma 5 2 13 3 3" xfId="29977" xr:uid="{30534C6A-23C3-44E9-BF46-587F2B51CF05}"/>
    <cellStyle name="Comma 5 2 13 4" xfId="8073" xr:uid="{361E9A82-A384-48EF-AC87-6E67B7D08507}"/>
    <cellStyle name="Comma 5 2 13 4 2" xfId="44581" xr:uid="{DBD7DC1D-BD66-4807-92DF-07E284EF8C52}"/>
    <cellStyle name="Comma 5 2 13 4 3" xfId="26327" xr:uid="{AA0A562E-7AA2-4686-97D9-045B098E535D}"/>
    <cellStyle name="Comma 5 2 13 5" xfId="4423" xr:uid="{FC392DE5-00BD-4644-B5DC-486E1F3B5BB2}"/>
    <cellStyle name="Comma 5 2 13 5 2" xfId="40931" xr:uid="{CCB74CDC-0DD0-4B42-B46B-47FD85E2A386}"/>
    <cellStyle name="Comma 5 2 13 5 3" xfId="22677" xr:uid="{CA12A0AA-2D7A-405E-86DB-D81B60C541D8}"/>
    <cellStyle name="Comma 5 2 13 6" xfId="37281" xr:uid="{A387A1A2-C206-4CA3-90C7-3907F2EF79F5}"/>
    <cellStyle name="Comma 5 2 13 7" xfId="19027" xr:uid="{AE2BD97F-FFA3-4EBB-BED3-A542AEF00D0C}"/>
    <cellStyle name="Comma 5 2 14" xfId="14643" xr:uid="{088DB90A-72E2-47D0-A9D2-C6678355EBD1}"/>
    <cellStyle name="Comma 5 2 14 2" xfId="51151" xr:uid="{7DA06D05-FB0A-4176-BECF-6973ED653452}"/>
    <cellStyle name="Comma 5 2 14 3" xfId="32897" xr:uid="{9F98E7B3-4DB6-4EFE-B9F3-B2AA70F2BE9E}"/>
    <cellStyle name="Comma 5 2 15" xfId="10993" xr:uid="{883CFEBF-C61B-47FC-8AFF-A65DCE4AA3FC}"/>
    <cellStyle name="Comma 5 2 15 2" xfId="47501" xr:uid="{BDCFE092-C1CD-4BDD-B9CE-07320FADBB69}"/>
    <cellStyle name="Comma 5 2 15 3" xfId="29247" xr:uid="{E10DB910-6AF1-4D10-B4A6-A3DC1457AD36}"/>
    <cellStyle name="Comma 5 2 16" xfId="7343" xr:uid="{6D4208BD-9283-4E0E-A6EA-3FFF5DDEABE3}"/>
    <cellStyle name="Comma 5 2 16 2" xfId="43851" xr:uid="{1C23FA09-2C8B-4EEF-9446-048DBA612C9C}"/>
    <cellStyle name="Comma 5 2 16 3" xfId="25597" xr:uid="{7AD5C264-758B-4299-A271-465F857851B3}"/>
    <cellStyle name="Comma 5 2 17" xfId="3693" xr:uid="{0645B0E3-DA3A-4D4C-95AA-05C237601909}"/>
    <cellStyle name="Comma 5 2 17 2" xfId="40201" xr:uid="{1D8748F7-5A32-42AC-AD4E-D191720851E2}"/>
    <cellStyle name="Comma 5 2 17 3" xfId="21947" xr:uid="{ACB7067F-04B3-45A4-958A-14E7E78F62F7}"/>
    <cellStyle name="Comma 5 2 18" xfId="36551" xr:uid="{16435562-8B18-4D6E-91B3-0FB347A9D152}"/>
    <cellStyle name="Comma 5 2 19" xfId="18297" xr:uid="{714D52D5-84B9-4B81-A264-97C5A23AD138}"/>
    <cellStyle name="Comma 5 2 2" xfId="108" xr:uid="{91AAD47D-CD2B-470E-9A33-8531F6D2C9B6}"/>
    <cellStyle name="Comma 5 2 2 10" xfId="1567" xr:uid="{702550E6-C4C0-40FF-BF30-6F5106DAD653}"/>
    <cellStyle name="Comma 5 2 2 10 2" xfId="16167" xr:uid="{365552F3-832C-4260-95F6-86125E1A85A7}"/>
    <cellStyle name="Comma 5 2 2 10 2 2" xfId="52675" xr:uid="{53D2A9DE-C422-404A-8983-8F97D5B8A0A3}"/>
    <cellStyle name="Comma 5 2 2 10 2 3" xfId="34421" xr:uid="{DD1AC34B-CCF9-48D8-84A7-A43743632EB0}"/>
    <cellStyle name="Comma 5 2 2 10 3" xfId="12517" xr:uid="{70E46FAD-7E7D-45A0-A781-2E3E468776C6}"/>
    <cellStyle name="Comma 5 2 2 10 3 2" xfId="49025" xr:uid="{19627756-74F2-4525-B20D-B006D9A3DA84}"/>
    <cellStyle name="Comma 5 2 2 10 3 3" xfId="30771" xr:uid="{20088EDC-FE6B-4FB4-958D-90B0AD43B01D}"/>
    <cellStyle name="Comma 5 2 2 10 4" xfId="8867" xr:uid="{CCC641EB-36C5-4DB2-972F-71315F5DE6DA}"/>
    <cellStyle name="Comma 5 2 2 10 4 2" xfId="45375" xr:uid="{83D3597A-78E9-4337-9C81-5E01D08D5977}"/>
    <cellStyle name="Comma 5 2 2 10 4 3" xfId="27121" xr:uid="{76406B03-BD8D-48C5-B95C-E07A977B2E80}"/>
    <cellStyle name="Comma 5 2 2 10 5" xfId="5217" xr:uid="{16152CAD-EF8E-40E4-835F-37D98A11B012}"/>
    <cellStyle name="Comma 5 2 2 10 5 2" xfId="41725" xr:uid="{718F2A9D-9F48-48D3-9A27-ADD3D775EAFA}"/>
    <cellStyle name="Comma 5 2 2 10 5 3" xfId="23471" xr:uid="{FDDE00D5-7A37-4265-9CA8-C2B0019FABE1}"/>
    <cellStyle name="Comma 5 2 2 10 6" xfId="38075" xr:uid="{54168737-96FE-4E3A-9DA4-BC387F61C169}"/>
    <cellStyle name="Comma 5 2 2 10 7" xfId="19821" xr:uid="{EAEB4212-C9CD-433B-B70F-DADCD19E9157}"/>
    <cellStyle name="Comma 5 2 2 11" xfId="837" xr:uid="{8DB3830E-F69C-4E23-9FF2-69EA34287EC8}"/>
    <cellStyle name="Comma 5 2 2 11 2" xfId="15437" xr:uid="{E4C3CDE8-C86D-4745-91C1-8E08752C947E}"/>
    <cellStyle name="Comma 5 2 2 11 2 2" xfId="51945" xr:uid="{891C9AFE-EC22-46AD-BA24-E3EE0A097110}"/>
    <cellStyle name="Comma 5 2 2 11 2 3" xfId="33691" xr:uid="{DD798A43-8BFD-4506-8B63-D88D11F3F0EF}"/>
    <cellStyle name="Comma 5 2 2 11 3" xfId="11787" xr:uid="{9312EEF6-897A-444C-AE00-D73655C64D8F}"/>
    <cellStyle name="Comma 5 2 2 11 3 2" xfId="48295" xr:uid="{CB6E692B-2BCA-481C-A9A2-BE7063E80718}"/>
    <cellStyle name="Comma 5 2 2 11 3 3" xfId="30041" xr:uid="{A459249E-0CFE-4EF9-A5D9-10C93641CFB8}"/>
    <cellStyle name="Comma 5 2 2 11 4" xfId="8137" xr:uid="{31BCABE7-CD6F-47FA-A750-17A3A1F023F0}"/>
    <cellStyle name="Comma 5 2 2 11 4 2" xfId="44645" xr:uid="{73F74D6B-6FB8-41FA-B52B-A25DB711270C}"/>
    <cellStyle name="Comma 5 2 2 11 4 3" xfId="26391" xr:uid="{F29D042B-E0A9-4112-B254-55B95D700D4D}"/>
    <cellStyle name="Comma 5 2 2 11 5" xfId="4487" xr:uid="{1741364D-D27A-4A58-9B30-77C481D46E0F}"/>
    <cellStyle name="Comma 5 2 2 11 5 2" xfId="40995" xr:uid="{C8718C6F-EFA0-437E-908C-E5A868260806}"/>
    <cellStyle name="Comma 5 2 2 11 5 3" xfId="22741" xr:uid="{DEA9DFD9-B0B1-4924-9AD4-C3A34C90B35A}"/>
    <cellStyle name="Comma 5 2 2 11 6" xfId="37345" xr:uid="{6E531A0E-485D-455B-AAF8-5AC80BC7A4F3}"/>
    <cellStyle name="Comma 5 2 2 11 7" xfId="19091" xr:uid="{EE860A17-DB43-4DB7-95AA-0325A90D7A0A}"/>
    <cellStyle name="Comma 5 2 2 12" xfId="14707" xr:uid="{4CA140EB-6D77-40EA-ABCF-EADB77002BD8}"/>
    <cellStyle name="Comma 5 2 2 12 2" xfId="51215" xr:uid="{923A32D3-90F0-4E52-8CA2-D52EEDB8CBE6}"/>
    <cellStyle name="Comma 5 2 2 12 3" xfId="32961" xr:uid="{54C43196-B36E-4320-895C-0D41C8619A4D}"/>
    <cellStyle name="Comma 5 2 2 13" xfId="11057" xr:uid="{44155145-4A6F-482D-84AD-98ACD769C145}"/>
    <cellStyle name="Comma 5 2 2 13 2" xfId="47565" xr:uid="{1EA620E5-0FE9-46FB-9F21-F13F627DD42E}"/>
    <cellStyle name="Comma 5 2 2 13 3" xfId="29311" xr:uid="{C425DDC0-9C26-4489-BEA0-701077442823}"/>
    <cellStyle name="Comma 5 2 2 14" xfId="7407" xr:uid="{47586BF8-7526-434E-8E8B-BF6A21C452E0}"/>
    <cellStyle name="Comma 5 2 2 14 2" xfId="43915" xr:uid="{7BB26F71-8CC1-4773-A8ED-D1A3A091D169}"/>
    <cellStyle name="Comma 5 2 2 14 3" xfId="25661" xr:uid="{D6084C17-4F89-45C6-9D3F-4E64DB54B641}"/>
    <cellStyle name="Comma 5 2 2 15" xfId="3757" xr:uid="{3FF96AEE-5825-4254-9A8E-7C9D699BBD0C}"/>
    <cellStyle name="Comma 5 2 2 15 2" xfId="40265" xr:uid="{9FFE7DBA-1598-4B1F-9970-0046B42770A5}"/>
    <cellStyle name="Comma 5 2 2 15 3" xfId="22011" xr:uid="{AE85A991-B621-4BB0-8F70-95CA848CF326}"/>
    <cellStyle name="Comma 5 2 2 16" xfId="36615" xr:uid="{C35DD047-CD5C-418B-8B0E-223F215F56B7}"/>
    <cellStyle name="Comma 5 2 2 17" xfId="18361" xr:uid="{9F93C872-3FB2-4894-A508-F3BFF71F1600}"/>
    <cellStyle name="Comma 5 2 2 2" xfId="731" xr:uid="{E9D734A7-1751-4FE0-BCC1-2574DEDFC81A}"/>
    <cellStyle name="Comma 5 2 2 2 10" xfId="37239" xr:uid="{C31A2510-07EF-4DBF-9C12-4DD7BE27FDAF}"/>
    <cellStyle name="Comma 5 2 2 2 11" xfId="18985" xr:uid="{343166D2-F64B-4942-9791-2AAB14C81AA8}"/>
    <cellStyle name="Comma 5 2 2 2 2" xfId="3651" xr:uid="{2E7C52FC-A3AF-4934-85A4-176DEB437528}"/>
    <cellStyle name="Comma 5 2 2 2 2 2" xfId="18251" xr:uid="{3C8753C1-7617-499B-9337-09CA1A2589D5}"/>
    <cellStyle name="Comma 5 2 2 2 2 2 2" xfId="54759" xr:uid="{714C80D1-E53F-484B-AB7D-01E3BA773EC2}"/>
    <cellStyle name="Comma 5 2 2 2 2 2 3" xfId="36505" xr:uid="{E75D3DE4-9E80-4913-A676-4B4B6DB26F86}"/>
    <cellStyle name="Comma 5 2 2 2 2 3" xfId="14601" xr:uid="{7A018799-1072-4CA1-91F0-C39E84A8CB05}"/>
    <cellStyle name="Comma 5 2 2 2 2 3 2" xfId="51109" xr:uid="{6B7DBAA4-2B52-43E4-81BB-8328E11A0547}"/>
    <cellStyle name="Comma 5 2 2 2 2 3 3" xfId="32855" xr:uid="{E35273FF-B6B3-4EC8-99A4-E220DC4E9E2B}"/>
    <cellStyle name="Comma 5 2 2 2 2 4" xfId="10951" xr:uid="{80CD39FD-70B9-43C4-AD3A-264A6E0B6B86}"/>
    <cellStyle name="Comma 5 2 2 2 2 4 2" xfId="47459" xr:uid="{E3C23B46-960B-48DF-88C1-5035C9135BC3}"/>
    <cellStyle name="Comma 5 2 2 2 2 4 3" xfId="29205" xr:uid="{88B8AC0A-4A9C-4441-88E0-2B2EB07963CA}"/>
    <cellStyle name="Comma 5 2 2 2 2 5" xfId="7301" xr:uid="{3CB1D7EE-E50A-4630-8DE0-FA27B375EECB}"/>
    <cellStyle name="Comma 5 2 2 2 2 5 2" xfId="43809" xr:uid="{3AE55F18-BC6D-4D68-8B64-23FE3B26AA31}"/>
    <cellStyle name="Comma 5 2 2 2 2 5 3" xfId="25555" xr:uid="{83CF7E10-6B93-4553-A72F-BA8734A9866E}"/>
    <cellStyle name="Comma 5 2 2 2 2 6" xfId="40159" xr:uid="{D85FF895-3748-4E98-AAD1-B093D967102C}"/>
    <cellStyle name="Comma 5 2 2 2 2 7" xfId="21905" xr:uid="{3F437603-D480-421B-A643-0901431BD87D}"/>
    <cellStyle name="Comma 5 2 2 2 3" xfId="2921" xr:uid="{A7A87987-A9F7-4670-AAB0-F05AE0D3EAC3}"/>
    <cellStyle name="Comma 5 2 2 2 3 2" xfId="17521" xr:uid="{9CCBA537-BE4B-438D-AB40-CF4F7D15CFB2}"/>
    <cellStyle name="Comma 5 2 2 2 3 2 2" xfId="54029" xr:uid="{82167FCF-EFBA-40D6-B4D8-110B5CE88AF7}"/>
    <cellStyle name="Comma 5 2 2 2 3 2 3" xfId="35775" xr:uid="{C5A4FB77-4257-4310-AC0F-25A90272570D}"/>
    <cellStyle name="Comma 5 2 2 2 3 3" xfId="13871" xr:uid="{59E02CA7-94E8-4C46-9D27-E7A09B97B646}"/>
    <cellStyle name="Comma 5 2 2 2 3 3 2" xfId="50379" xr:uid="{90CA0CAC-CC37-4006-BEEC-18E44A418AD2}"/>
    <cellStyle name="Comma 5 2 2 2 3 3 3" xfId="32125" xr:uid="{6C6C8C5F-A55F-4AA5-B7E3-0031DF0BB0C4}"/>
    <cellStyle name="Comma 5 2 2 2 3 4" xfId="10221" xr:uid="{035C980F-FF83-4A8B-8CDA-CA8DA706310C}"/>
    <cellStyle name="Comma 5 2 2 2 3 4 2" xfId="46729" xr:uid="{2B761728-C5AB-43AC-9C2B-41BD4E62598F}"/>
    <cellStyle name="Comma 5 2 2 2 3 4 3" xfId="28475" xr:uid="{CBBD4A19-43C9-4458-9931-AEE415595D3E}"/>
    <cellStyle name="Comma 5 2 2 2 3 5" xfId="6571" xr:uid="{69555444-8F67-4C64-8F12-9D659D7FBB99}"/>
    <cellStyle name="Comma 5 2 2 2 3 5 2" xfId="43079" xr:uid="{28A8F570-66AC-49C5-AD2F-90F2205B4F4B}"/>
    <cellStyle name="Comma 5 2 2 2 3 5 3" xfId="24825" xr:uid="{503FDAFD-34C7-4DA9-A173-26FDF57E3F5C}"/>
    <cellStyle name="Comma 5 2 2 2 3 6" xfId="39429" xr:uid="{360CF795-1DDB-4BAD-94AB-4931472C8233}"/>
    <cellStyle name="Comma 5 2 2 2 3 7" xfId="21175" xr:uid="{D8225B9D-0D45-4109-9A39-328D5220269B}"/>
    <cellStyle name="Comma 5 2 2 2 4" xfId="2191" xr:uid="{24553342-A8D1-4B0E-B5E7-4E377BB347DA}"/>
    <cellStyle name="Comma 5 2 2 2 4 2" xfId="16791" xr:uid="{5A2357EE-60E4-4C81-9F83-3A077AE957E7}"/>
    <cellStyle name="Comma 5 2 2 2 4 2 2" xfId="53299" xr:uid="{A86B2FCD-CD0F-4B60-B297-EF0BF75DE837}"/>
    <cellStyle name="Comma 5 2 2 2 4 2 3" xfId="35045" xr:uid="{2BAB7482-79D1-4A66-940B-56DC0C023830}"/>
    <cellStyle name="Comma 5 2 2 2 4 3" xfId="13141" xr:uid="{74EA2957-07E1-43CF-9A06-DE5887863CAE}"/>
    <cellStyle name="Comma 5 2 2 2 4 3 2" xfId="49649" xr:uid="{AE25DA9F-34E0-453B-A58A-7B4E1CE12C1F}"/>
    <cellStyle name="Comma 5 2 2 2 4 3 3" xfId="31395" xr:uid="{3439F7D6-AA01-4720-865F-31376C514648}"/>
    <cellStyle name="Comma 5 2 2 2 4 4" xfId="9491" xr:uid="{CE2BAFBA-2410-4A43-8BD4-B88699670B26}"/>
    <cellStyle name="Comma 5 2 2 2 4 4 2" xfId="45999" xr:uid="{F848F394-D75B-4511-A313-DBF6D5C1FA89}"/>
    <cellStyle name="Comma 5 2 2 2 4 4 3" xfId="27745" xr:uid="{5387324E-5D85-474D-A8E5-74A0E8CE0608}"/>
    <cellStyle name="Comma 5 2 2 2 4 5" xfId="5841" xr:uid="{64D6AB13-D9FE-4B79-ABC5-31D3D47F8ED9}"/>
    <cellStyle name="Comma 5 2 2 2 4 5 2" xfId="42349" xr:uid="{8C8EAA3C-CA45-46FC-8126-1DA6813387C1}"/>
    <cellStyle name="Comma 5 2 2 2 4 5 3" xfId="24095" xr:uid="{A681DAB5-197E-4919-82C8-132D4D8D840C}"/>
    <cellStyle name="Comma 5 2 2 2 4 6" xfId="38699" xr:uid="{55929AAD-48D8-4F7F-9B13-F691EB6BB0CD}"/>
    <cellStyle name="Comma 5 2 2 2 4 7" xfId="20445" xr:uid="{C5C81CEE-C72A-46CF-8DE4-990D5E3F0F1D}"/>
    <cellStyle name="Comma 5 2 2 2 5" xfId="1461" xr:uid="{BDBB1632-F263-4AF9-9504-A0E8FD5CD600}"/>
    <cellStyle name="Comma 5 2 2 2 5 2" xfId="16061" xr:uid="{D96E4671-08D1-47B7-9329-9A95C053EF11}"/>
    <cellStyle name="Comma 5 2 2 2 5 2 2" xfId="52569" xr:uid="{A2698F44-260A-4AB1-A73C-9573805FC0CB}"/>
    <cellStyle name="Comma 5 2 2 2 5 2 3" xfId="34315" xr:uid="{C8157011-9831-4AFF-A230-849D50EB99A6}"/>
    <cellStyle name="Comma 5 2 2 2 5 3" xfId="12411" xr:uid="{521FF07E-1488-40E0-A473-ECEF4201DCF2}"/>
    <cellStyle name="Comma 5 2 2 2 5 3 2" xfId="48919" xr:uid="{B1AEE6C7-825B-49FD-9B61-4F4217505958}"/>
    <cellStyle name="Comma 5 2 2 2 5 3 3" xfId="30665" xr:uid="{BDA9A0D8-FE1D-427A-A8BF-1B57ABA2D225}"/>
    <cellStyle name="Comma 5 2 2 2 5 4" xfId="8761" xr:uid="{7B609987-FEA7-4653-8BE3-DE9F6BB4E2D3}"/>
    <cellStyle name="Comma 5 2 2 2 5 4 2" xfId="45269" xr:uid="{50EB9510-2AC3-49E6-8C93-26F3CC8A6B5B}"/>
    <cellStyle name="Comma 5 2 2 2 5 4 3" xfId="27015" xr:uid="{9F7CA95C-4902-414A-83CB-9BF558C47E27}"/>
    <cellStyle name="Comma 5 2 2 2 5 5" xfId="5111" xr:uid="{3D744CEE-8CD8-4C5E-A597-E8B663F8F403}"/>
    <cellStyle name="Comma 5 2 2 2 5 5 2" xfId="41619" xr:uid="{109BF645-6690-4739-9B8D-181E17EE4221}"/>
    <cellStyle name="Comma 5 2 2 2 5 5 3" xfId="23365" xr:uid="{3C0BAB18-3D09-4A60-8062-4F05414868D2}"/>
    <cellStyle name="Comma 5 2 2 2 5 6" xfId="37969" xr:uid="{8C468FE4-837A-4E25-922A-72872CAC03B4}"/>
    <cellStyle name="Comma 5 2 2 2 5 7" xfId="19715" xr:uid="{C1B6903B-7589-4FB8-A027-0C9B57631F70}"/>
    <cellStyle name="Comma 5 2 2 2 6" xfId="15331" xr:uid="{F5E7D5C9-E310-4A5D-84B0-406E2EEE4777}"/>
    <cellStyle name="Comma 5 2 2 2 6 2" xfId="51839" xr:uid="{568E25B0-363E-4342-9875-EEE7E66C63CF}"/>
    <cellStyle name="Comma 5 2 2 2 6 3" xfId="33585" xr:uid="{C2987FF6-F935-42C1-95E1-A6D90CF48B3A}"/>
    <cellStyle name="Comma 5 2 2 2 7" xfId="11681" xr:uid="{AD6CECC8-2689-476A-8B41-418DDF22E293}"/>
    <cellStyle name="Comma 5 2 2 2 7 2" xfId="48189" xr:uid="{49E7A876-C460-421E-9A99-F2083C19967A}"/>
    <cellStyle name="Comma 5 2 2 2 7 3" xfId="29935" xr:uid="{33FD1CD9-0B12-489C-B670-9BA239B51B96}"/>
    <cellStyle name="Comma 5 2 2 2 8" xfId="8031" xr:uid="{BA874D32-D8DF-458D-8E4C-8316FCD0EAEC}"/>
    <cellStyle name="Comma 5 2 2 2 8 2" xfId="44539" xr:uid="{0BB6F358-8EA0-47DA-B7EB-CF26B41FC301}"/>
    <cellStyle name="Comma 5 2 2 2 8 3" xfId="26285" xr:uid="{F229D947-DB96-4DC9-89BE-13B71AA74713}"/>
    <cellStyle name="Comma 5 2 2 2 9" xfId="4381" xr:uid="{ABE1B63A-CA75-48B8-AA93-D297692BD336}"/>
    <cellStyle name="Comma 5 2 2 2 9 2" xfId="40889" xr:uid="{9F4397FD-90E6-418F-8518-A0E3061B9CF2}"/>
    <cellStyle name="Comma 5 2 2 2 9 3" xfId="22635" xr:uid="{EE76ED58-DBDF-4F21-A5A4-3DC2B5B6416A}"/>
    <cellStyle name="Comma 5 2 2 3" xfId="627" xr:uid="{8E985EAD-0779-461B-9818-67DE8AD919D6}"/>
    <cellStyle name="Comma 5 2 2 3 10" xfId="37135" xr:uid="{00E30CF3-8A23-4E18-B541-C2638138AE77}"/>
    <cellStyle name="Comma 5 2 2 3 11" xfId="18881" xr:uid="{C94BEB32-222B-448B-91E7-79F4F6A99721}"/>
    <cellStyle name="Comma 5 2 2 3 2" xfId="3547" xr:uid="{1C700A48-1FA8-4CC6-9408-9EAB70D8EEE9}"/>
    <cellStyle name="Comma 5 2 2 3 2 2" xfId="18147" xr:uid="{31F99F44-7A3C-4C74-B917-78E186995E54}"/>
    <cellStyle name="Comma 5 2 2 3 2 2 2" xfId="54655" xr:uid="{CE79DD82-CE38-495D-9E32-34024DF24400}"/>
    <cellStyle name="Comma 5 2 2 3 2 2 3" xfId="36401" xr:uid="{415926F3-2D31-40C8-9EA6-451019FFB801}"/>
    <cellStyle name="Comma 5 2 2 3 2 3" xfId="14497" xr:uid="{93E23810-B855-49E2-9929-E36BE53AAD71}"/>
    <cellStyle name="Comma 5 2 2 3 2 3 2" xfId="51005" xr:uid="{DE994209-511E-4A0B-A9FE-090B8BD2FB55}"/>
    <cellStyle name="Comma 5 2 2 3 2 3 3" xfId="32751" xr:uid="{4A640A6E-E66B-43E1-9E72-0621AFF77E3C}"/>
    <cellStyle name="Comma 5 2 2 3 2 4" xfId="10847" xr:uid="{9EC0B074-7304-4A6A-BAB6-4922E304CD4B}"/>
    <cellStyle name="Comma 5 2 2 3 2 4 2" xfId="47355" xr:uid="{5A346CEF-DD0A-494C-B632-4A9C37EA84E8}"/>
    <cellStyle name="Comma 5 2 2 3 2 4 3" xfId="29101" xr:uid="{625468CE-DBC1-4B7F-A45C-EBAD1ADDCFB8}"/>
    <cellStyle name="Comma 5 2 2 3 2 5" xfId="7197" xr:uid="{E3756404-0F2F-4662-986D-B270D512860F}"/>
    <cellStyle name="Comma 5 2 2 3 2 5 2" xfId="43705" xr:uid="{00E51B62-5FB0-4523-9E48-BE5240068359}"/>
    <cellStyle name="Comma 5 2 2 3 2 5 3" xfId="25451" xr:uid="{316388AD-9F0C-4B8B-A3CF-4681A59500F2}"/>
    <cellStyle name="Comma 5 2 2 3 2 6" xfId="40055" xr:uid="{C16B7A6B-9F10-4DEB-9A25-F988DD7F4E52}"/>
    <cellStyle name="Comma 5 2 2 3 2 7" xfId="21801" xr:uid="{669A9482-CF38-4097-BE8B-438541A19906}"/>
    <cellStyle name="Comma 5 2 2 3 3" xfId="2817" xr:uid="{C133FA4F-464E-44B7-B185-C9B0A9224CE0}"/>
    <cellStyle name="Comma 5 2 2 3 3 2" xfId="17417" xr:uid="{1095A037-F81B-4352-BF55-A39C01CE9B9A}"/>
    <cellStyle name="Comma 5 2 2 3 3 2 2" xfId="53925" xr:uid="{562EC0BA-74CA-46A0-808B-76528BF995C2}"/>
    <cellStyle name="Comma 5 2 2 3 3 2 3" xfId="35671" xr:uid="{8D7F741E-875C-4D21-8E25-597BD41E32E7}"/>
    <cellStyle name="Comma 5 2 2 3 3 3" xfId="13767" xr:uid="{1DF79A6D-AB5F-4BD9-A28B-07DA4FCB53D7}"/>
    <cellStyle name="Comma 5 2 2 3 3 3 2" xfId="50275" xr:uid="{60A05F5A-E488-456F-BED9-E0693A71DA62}"/>
    <cellStyle name="Comma 5 2 2 3 3 3 3" xfId="32021" xr:uid="{D9211DCC-4763-4F94-BAFC-A7A8CDAD5B6B}"/>
    <cellStyle name="Comma 5 2 2 3 3 4" xfId="10117" xr:uid="{4A9A0FC4-CA99-43B2-A106-9AF92AD0EE9F}"/>
    <cellStyle name="Comma 5 2 2 3 3 4 2" xfId="46625" xr:uid="{69D4BF1F-861F-4C13-A15A-F3C30A6C9728}"/>
    <cellStyle name="Comma 5 2 2 3 3 4 3" xfId="28371" xr:uid="{BE5567E4-8E77-404F-A8F1-F2529B5CF29A}"/>
    <cellStyle name="Comma 5 2 2 3 3 5" xfId="6467" xr:uid="{3DDC796F-6E55-465D-AF52-1D57586E8688}"/>
    <cellStyle name="Comma 5 2 2 3 3 5 2" xfId="42975" xr:uid="{C0C627DD-20B5-4BB4-892A-BC1CE21BE12D}"/>
    <cellStyle name="Comma 5 2 2 3 3 5 3" xfId="24721" xr:uid="{F2BF2F6B-5B63-4EF0-90F5-D7571C14C985}"/>
    <cellStyle name="Comma 5 2 2 3 3 6" xfId="39325" xr:uid="{34CC7A29-6403-476F-BB04-98F68127D3F8}"/>
    <cellStyle name="Comma 5 2 2 3 3 7" xfId="21071" xr:uid="{CDF3A49F-D8B8-442D-9076-8DAEAE46174F}"/>
    <cellStyle name="Comma 5 2 2 3 4" xfId="2087" xr:uid="{2DA5D290-5FE2-4DC4-BA6A-3FA330ECD8F8}"/>
    <cellStyle name="Comma 5 2 2 3 4 2" xfId="16687" xr:uid="{5A32D8AB-993E-47C1-80F9-D28F0AFD4989}"/>
    <cellStyle name="Comma 5 2 2 3 4 2 2" xfId="53195" xr:uid="{DF307895-041D-42FB-B2A2-32F3F8EB070D}"/>
    <cellStyle name="Comma 5 2 2 3 4 2 3" xfId="34941" xr:uid="{06247FC9-F934-4B4B-A76F-AE8D4A108C28}"/>
    <cellStyle name="Comma 5 2 2 3 4 3" xfId="13037" xr:uid="{240AF066-9268-41CA-AA3B-A113A9A55C2D}"/>
    <cellStyle name="Comma 5 2 2 3 4 3 2" xfId="49545" xr:uid="{85430190-2941-472A-8C77-F4A0121EB2CB}"/>
    <cellStyle name="Comma 5 2 2 3 4 3 3" xfId="31291" xr:uid="{9CB7CDB8-F914-4E98-B1CB-D7D6FDFAFFD3}"/>
    <cellStyle name="Comma 5 2 2 3 4 4" xfId="9387" xr:uid="{6F6440D8-271E-4D60-86C9-61422F9CDCE0}"/>
    <cellStyle name="Comma 5 2 2 3 4 4 2" xfId="45895" xr:uid="{4F2BC164-FB56-441F-82F5-D457B0CB627F}"/>
    <cellStyle name="Comma 5 2 2 3 4 4 3" xfId="27641" xr:uid="{8E1ABC02-7951-4A76-AC79-36ECAD76FEEF}"/>
    <cellStyle name="Comma 5 2 2 3 4 5" xfId="5737" xr:uid="{FD7AF274-D083-4AB1-861D-1262FB82B948}"/>
    <cellStyle name="Comma 5 2 2 3 4 5 2" xfId="42245" xr:uid="{59101A07-3887-4B5F-988F-969CC74FC58D}"/>
    <cellStyle name="Comma 5 2 2 3 4 5 3" xfId="23991" xr:uid="{BBAFE92D-D0CF-45CD-8181-B6093CE80FF1}"/>
    <cellStyle name="Comma 5 2 2 3 4 6" xfId="38595" xr:uid="{39F7D46A-6C4F-451C-A4DA-106B4F18634E}"/>
    <cellStyle name="Comma 5 2 2 3 4 7" xfId="20341" xr:uid="{71D4DC5D-0BA9-41CE-BA50-EAFC02AF8767}"/>
    <cellStyle name="Comma 5 2 2 3 5" xfId="1357" xr:uid="{B8D993D1-298B-4AE6-A9CE-D969586BB12F}"/>
    <cellStyle name="Comma 5 2 2 3 5 2" xfId="15957" xr:uid="{5648BE18-B88A-4B33-9733-3A2280CEFC53}"/>
    <cellStyle name="Comma 5 2 2 3 5 2 2" xfId="52465" xr:uid="{0C3C2837-E8CB-4BAB-BF3B-A69AA4EA8E4F}"/>
    <cellStyle name="Comma 5 2 2 3 5 2 3" xfId="34211" xr:uid="{A9895970-8427-4183-82CA-C64C79021458}"/>
    <cellStyle name="Comma 5 2 2 3 5 3" xfId="12307" xr:uid="{C4B8E240-D8E6-4FBE-94A0-412BA5E2557B}"/>
    <cellStyle name="Comma 5 2 2 3 5 3 2" xfId="48815" xr:uid="{F562B118-3967-4A64-BB64-BF2E2C4ACAAA}"/>
    <cellStyle name="Comma 5 2 2 3 5 3 3" xfId="30561" xr:uid="{1758C955-A72F-4A0E-90FD-FC93610208C9}"/>
    <cellStyle name="Comma 5 2 2 3 5 4" xfId="8657" xr:uid="{95AF8609-43CC-4BA8-90D9-4F9DD62F8E33}"/>
    <cellStyle name="Comma 5 2 2 3 5 4 2" xfId="45165" xr:uid="{A1EAF5F4-E34D-4EAF-84AA-FBB8133299BF}"/>
    <cellStyle name="Comma 5 2 2 3 5 4 3" xfId="26911" xr:uid="{07DBC52F-461B-4175-9521-CEB94ED22745}"/>
    <cellStyle name="Comma 5 2 2 3 5 5" xfId="5007" xr:uid="{E61FAA72-3C9A-4222-A882-7745E516E7C1}"/>
    <cellStyle name="Comma 5 2 2 3 5 5 2" xfId="41515" xr:uid="{69E035DB-B7B2-47E5-959C-DACB19262F05}"/>
    <cellStyle name="Comma 5 2 2 3 5 5 3" xfId="23261" xr:uid="{DCF92FA7-1A1E-4110-9A47-06EAFF064904}"/>
    <cellStyle name="Comma 5 2 2 3 5 6" xfId="37865" xr:uid="{579B7960-012E-4B78-8225-6E3442DE4512}"/>
    <cellStyle name="Comma 5 2 2 3 5 7" xfId="19611" xr:uid="{13295A6B-2DE3-4F24-AF45-CA74D26D23EB}"/>
    <cellStyle name="Comma 5 2 2 3 6" xfId="15227" xr:uid="{FAD1245B-C943-438E-9012-F74D972D3EC7}"/>
    <cellStyle name="Comma 5 2 2 3 6 2" xfId="51735" xr:uid="{97F5721B-E68D-4CF6-ABF6-2A8231EDC7A1}"/>
    <cellStyle name="Comma 5 2 2 3 6 3" xfId="33481" xr:uid="{819B9E96-9295-4CAD-8C1E-2DDAD1E5047D}"/>
    <cellStyle name="Comma 5 2 2 3 7" xfId="11577" xr:uid="{56E05B66-B2F4-41F3-9F83-417BCE786A52}"/>
    <cellStyle name="Comma 5 2 2 3 7 2" xfId="48085" xr:uid="{C5C448A8-C0A6-4869-AF44-7C19E39007D8}"/>
    <cellStyle name="Comma 5 2 2 3 7 3" xfId="29831" xr:uid="{6A42FD54-680B-4999-A416-26C4F41FBFFC}"/>
    <cellStyle name="Comma 5 2 2 3 8" xfId="7927" xr:uid="{870E6939-DEAD-4F14-AA5A-749580516169}"/>
    <cellStyle name="Comma 5 2 2 3 8 2" xfId="44435" xr:uid="{35B98489-5972-4DDC-B880-DBD4A1BF5DA6}"/>
    <cellStyle name="Comma 5 2 2 3 8 3" xfId="26181" xr:uid="{6CC54263-6D6A-4924-BFE4-7E29B9863443}"/>
    <cellStyle name="Comma 5 2 2 3 9" xfId="4277" xr:uid="{571EC512-3CE9-470E-8AC7-31853E0F1C66}"/>
    <cellStyle name="Comma 5 2 2 3 9 2" xfId="40785" xr:uid="{EABF6900-9F97-499C-89D5-65F727E1E07B}"/>
    <cellStyle name="Comma 5 2 2 3 9 3" xfId="22531" xr:uid="{4A7B4B63-DE6C-491D-8197-5DBB32C72ACE}"/>
    <cellStyle name="Comma 5 2 2 4" xfId="523" xr:uid="{51C97E58-3C5E-4093-92CF-B0D61D6DF64B}"/>
    <cellStyle name="Comma 5 2 2 4 10" xfId="37031" xr:uid="{6C9E5212-E9E1-413C-BBF5-E4F100B2D1C8}"/>
    <cellStyle name="Comma 5 2 2 4 11" xfId="18777" xr:uid="{4874BFA3-A084-4568-B4E7-01C1CD66A762}"/>
    <cellStyle name="Comma 5 2 2 4 2" xfId="3443" xr:uid="{C3C71DEE-A3BF-423C-B6F2-4539E1697E9B}"/>
    <cellStyle name="Comma 5 2 2 4 2 2" xfId="18043" xr:uid="{66E07227-CB58-41B5-8D97-4D078D68ED4C}"/>
    <cellStyle name="Comma 5 2 2 4 2 2 2" xfId="54551" xr:uid="{EBB9730B-BC6D-486C-92DA-C1B3E1FE32B4}"/>
    <cellStyle name="Comma 5 2 2 4 2 2 3" xfId="36297" xr:uid="{D24EC62B-8EBD-4A1C-BA3D-8C17CD8BD148}"/>
    <cellStyle name="Comma 5 2 2 4 2 3" xfId="14393" xr:uid="{F986AC8E-079A-4839-B9D8-C08047F2179C}"/>
    <cellStyle name="Comma 5 2 2 4 2 3 2" xfId="50901" xr:uid="{6A635643-D15B-4D52-A857-978868A5B075}"/>
    <cellStyle name="Comma 5 2 2 4 2 3 3" xfId="32647" xr:uid="{7A10A9AF-C273-44A1-9A2D-06A420739F6D}"/>
    <cellStyle name="Comma 5 2 2 4 2 4" xfId="10743" xr:uid="{B11E0A51-2C91-4613-BB3C-42D0BF14433D}"/>
    <cellStyle name="Comma 5 2 2 4 2 4 2" xfId="47251" xr:uid="{85068C09-6B36-4BE4-B2E4-F4DE55342B50}"/>
    <cellStyle name="Comma 5 2 2 4 2 4 3" xfId="28997" xr:uid="{B03B1867-8A11-430C-A570-55A39220F646}"/>
    <cellStyle name="Comma 5 2 2 4 2 5" xfId="7093" xr:uid="{A3F388FB-3922-42AF-B011-8B715BDF2658}"/>
    <cellStyle name="Comma 5 2 2 4 2 5 2" xfId="43601" xr:uid="{C090219B-F198-4DE7-9998-3465B9F0E133}"/>
    <cellStyle name="Comma 5 2 2 4 2 5 3" xfId="25347" xr:uid="{8A4ED88E-2817-45E7-B318-C80023BA5036}"/>
    <cellStyle name="Comma 5 2 2 4 2 6" xfId="39951" xr:uid="{C1E6EF03-7C4C-47AA-AAC8-CAA6A113BAA2}"/>
    <cellStyle name="Comma 5 2 2 4 2 7" xfId="21697" xr:uid="{28F22059-50EB-4C30-94CB-4AA5263C5CEC}"/>
    <cellStyle name="Comma 5 2 2 4 3" xfId="2713" xr:uid="{BDCF9131-A163-4838-86DF-F76E82CABDC9}"/>
    <cellStyle name="Comma 5 2 2 4 3 2" xfId="17313" xr:uid="{1521DAF7-737A-42C5-93EE-9511523D7EEA}"/>
    <cellStyle name="Comma 5 2 2 4 3 2 2" xfId="53821" xr:uid="{F66242AC-8375-4244-B639-7D8570F5D0BF}"/>
    <cellStyle name="Comma 5 2 2 4 3 2 3" xfId="35567" xr:uid="{80E91D69-038D-43F9-B30A-DF3335A644D0}"/>
    <cellStyle name="Comma 5 2 2 4 3 3" xfId="13663" xr:uid="{25235FDE-798E-4503-ADB2-E862A27D6416}"/>
    <cellStyle name="Comma 5 2 2 4 3 3 2" xfId="50171" xr:uid="{A4B55A62-70ED-4B57-A330-0B8172B95211}"/>
    <cellStyle name="Comma 5 2 2 4 3 3 3" xfId="31917" xr:uid="{A5085D03-2D90-44A1-832C-69CA5C8F28F5}"/>
    <cellStyle name="Comma 5 2 2 4 3 4" xfId="10013" xr:uid="{2059AFFD-0610-41FD-9E0A-276908A00342}"/>
    <cellStyle name="Comma 5 2 2 4 3 4 2" xfId="46521" xr:uid="{8B557DAD-FA19-43E7-A52C-DE908628BCF4}"/>
    <cellStyle name="Comma 5 2 2 4 3 4 3" xfId="28267" xr:uid="{A2F9F223-F4BB-4451-94C6-F9C4171C48F2}"/>
    <cellStyle name="Comma 5 2 2 4 3 5" xfId="6363" xr:uid="{E666C4C7-BD7F-47DF-9B39-D436EC62E60E}"/>
    <cellStyle name="Comma 5 2 2 4 3 5 2" xfId="42871" xr:uid="{804DC589-1A2F-4CCA-B3BA-10CFE5815821}"/>
    <cellStyle name="Comma 5 2 2 4 3 5 3" xfId="24617" xr:uid="{8DB4111F-77D0-4047-BF47-D06A6236ED35}"/>
    <cellStyle name="Comma 5 2 2 4 3 6" xfId="39221" xr:uid="{DFE6B5FB-60E2-41CC-9AB7-E72004A94EF7}"/>
    <cellStyle name="Comma 5 2 2 4 3 7" xfId="20967" xr:uid="{4B8CDE91-D3BB-4718-90C0-E0AA919C901F}"/>
    <cellStyle name="Comma 5 2 2 4 4" xfId="1983" xr:uid="{FA95C0A4-C689-461A-A2A2-B7B39AB470A7}"/>
    <cellStyle name="Comma 5 2 2 4 4 2" xfId="16583" xr:uid="{7B8EE5F3-2D33-41D2-802D-964FE0F47442}"/>
    <cellStyle name="Comma 5 2 2 4 4 2 2" xfId="53091" xr:uid="{47C81D77-AEE5-4CBD-9372-87CE1B4D5E5E}"/>
    <cellStyle name="Comma 5 2 2 4 4 2 3" xfId="34837" xr:uid="{B11B0213-0E4C-407A-8831-BEEE58E9901E}"/>
    <cellStyle name="Comma 5 2 2 4 4 3" xfId="12933" xr:uid="{F18507B2-C901-4CBF-902A-3601EED89F35}"/>
    <cellStyle name="Comma 5 2 2 4 4 3 2" xfId="49441" xr:uid="{D27026BD-48F9-43D9-9CE0-E8F606347C48}"/>
    <cellStyle name="Comma 5 2 2 4 4 3 3" xfId="31187" xr:uid="{B4DCF5DB-3437-4F3F-AE40-432B13F0582F}"/>
    <cellStyle name="Comma 5 2 2 4 4 4" xfId="9283" xr:uid="{6157437D-9A5F-468A-A788-238C913CF30D}"/>
    <cellStyle name="Comma 5 2 2 4 4 4 2" xfId="45791" xr:uid="{4829BCD8-BA53-4A54-A400-33273E723B02}"/>
    <cellStyle name="Comma 5 2 2 4 4 4 3" xfId="27537" xr:uid="{79834BF8-24FD-491D-B836-C802178636FF}"/>
    <cellStyle name="Comma 5 2 2 4 4 5" xfId="5633" xr:uid="{1C390C93-D9FC-49FA-8F5B-E5AA5D389FF2}"/>
    <cellStyle name="Comma 5 2 2 4 4 5 2" xfId="42141" xr:uid="{A9060500-9717-4731-8778-304819192073}"/>
    <cellStyle name="Comma 5 2 2 4 4 5 3" xfId="23887" xr:uid="{ACA66FFC-837D-4547-82BC-ABEDF1BB0D8B}"/>
    <cellStyle name="Comma 5 2 2 4 4 6" xfId="38491" xr:uid="{10D4C658-76E8-4363-BDC5-C1FFF44280BC}"/>
    <cellStyle name="Comma 5 2 2 4 4 7" xfId="20237" xr:uid="{8E3BFF7D-9CC6-49F8-BCAA-5F9F92C8C38C}"/>
    <cellStyle name="Comma 5 2 2 4 5" xfId="1253" xr:uid="{2B11CABA-E8F7-4BFF-A816-841993E085D0}"/>
    <cellStyle name="Comma 5 2 2 4 5 2" xfId="15853" xr:uid="{02A30540-DC5D-4E9C-BAC7-8BFD4602AAD7}"/>
    <cellStyle name="Comma 5 2 2 4 5 2 2" xfId="52361" xr:uid="{BA06F395-CE1B-4636-818C-B944ED1F3F61}"/>
    <cellStyle name="Comma 5 2 2 4 5 2 3" xfId="34107" xr:uid="{A83A0219-E0E7-4CCB-A76D-A2BDFE4E1E31}"/>
    <cellStyle name="Comma 5 2 2 4 5 3" xfId="12203" xr:uid="{08D2C0F2-01C5-42F1-B4E5-A6EB7917A556}"/>
    <cellStyle name="Comma 5 2 2 4 5 3 2" xfId="48711" xr:uid="{9A4DC9B3-1D1A-46E6-8BD2-72B7CCCC5A9A}"/>
    <cellStyle name="Comma 5 2 2 4 5 3 3" xfId="30457" xr:uid="{33FDFE67-8177-4682-8F4B-7207E47934FE}"/>
    <cellStyle name="Comma 5 2 2 4 5 4" xfId="8553" xr:uid="{D4AA0840-C519-4D2E-8752-1CDB5A59ADB7}"/>
    <cellStyle name="Comma 5 2 2 4 5 4 2" xfId="45061" xr:uid="{8069259B-9C88-4EA4-A657-471DD1E7FC98}"/>
    <cellStyle name="Comma 5 2 2 4 5 4 3" xfId="26807" xr:uid="{D03DDA2B-2257-44A5-91AE-776BAE5EE885}"/>
    <cellStyle name="Comma 5 2 2 4 5 5" xfId="4903" xr:uid="{6D6BF5D7-BBEF-496C-81F4-6A015A033684}"/>
    <cellStyle name="Comma 5 2 2 4 5 5 2" xfId="41411" xr:uid="{5E9544C9-CAAA-49A4-9635-AD88E74E7B7A}"/>
    <cellStyle name="Comma 5 2 2 4 5 5 3" xfId="23157" xr:uid="{191B69CE-5305-4D39-AD8E-25F673823A89}"/>
    <cellStyle name="Comma 5 2 2 4 5 6" xfId="37761" xr:uid="{15FC63AC-E041-4151-8C03-01E3A69C3DA2}"/>
    <cellStyle name="Comma 5 2 2 4 5 7" xfId="19507" xr:uid="{B8B22DBB-BA50-4451-A08C-DA3CAC45FDE7}"/>
    <cellStyle name="Comma 5 2 2 4 6" xfId="15123" xr:uid="{B623E79C-3367-4F18-AE07-7CC14D150057}"/>
    <cellStyle name="Comma 5 2 2 4 6 2" xfId="51631" xr:uid="{207F75E8-6856-4C7D-920D-149016378E12}"/>
    <cellStyle name="Comma 5 2 2 4 6 3" xfId="33377" xr:uid="{F202110E-DAE2-438E-8710-1E11A851C198}"/>
    <cellStyle name="Comma 5 2 2 4 7" xfId="11473" xr:uid="{9E27F10B-464E-4179-B224-604204D73942}"/>
    <cellStyle name="Comma 5 2 2 4 7 2" xfId="47981" xr:uid="{4D023AFA-6DDF-4A04-9757-B5ADF552DA13}"/>
    <cellStyle name="Comma 5 2 2 4 7 3" xfId="29727" xr:uid="{849C9B3C-BDC6-4ED5-B644-0B3D2711A649}"/>
    <cellStyle name="Comma 5 2 2 4 8" xfId="7823" xr:uid="{8C604A2E-0F25-4907-B439-F52DE935D4D7}"/>
    <cellStyle name="Comma 5 2 2 4 8 2" xfId="44331" xr:uid="{BCB8FF08-1FA1-4AE1-ABE7-11FFA9A0136B}"/>
    <cellStyle name="Comma 5 2 2 4 8 3" xfId="26077" xr:uid="{02319F5B-7296-4936-B63F-A8FCF1230E7E}"/>
    <cellStyle name="Comma 5 2 2 4 9" xfId="4173" xr:uid="{350CEE79-ADF1-4AB5-90BD-E3C3329547E0}"/>
    <cellStyle name="Comma 5 2 2 4 9 2" xfId="40681" xr:uid="{AFC2A2D9-4ABA-4CFC-9192-50082DF3A3A4}"/>
    <cellStyle name="Comma 5 2 2 4 9 3" xfId="22427" xr:uid="{28C18B86-0A70-4E35-91E2-437257F73497}"/>
    <cellStyle name="Comma 5 2 2 5" xfId="419" xr:uid="{86EA898F-B58C-4EC4-BEF0-4D369091AD22}"/>
    <cellStyle name="Comma 5 2 2 5 10" xfId="36927" xr:uid="{982F6452-F6B3-4683-AF8D-2CEBF973D6DB}"/>
    <cellStyle name="Comma 5 2 2 5 11" xfId="18673" xr:uid="{A455DC12-E07C-4536-BD88-EBE644BFCD3A}"/>
    <cellStyle name="Comma 5 2 2 5 2" xfId="3339" xr:uid="{7153F27F-238D-4415-BFDE-7894EB08A2BF}"/>
    <cellStyle name="Comma 5 2 2 5 2 2" xfId="17939" xr:uid="{4B03AA5A-8447-487F-A652-5FACD07DF921}"/>
    <cellStyle name="Comma 5 2 2 5 2 2 2" xfId="54447" xr:uid="{884286BF-C567-4800-88F6-5DCED595BAC8}"/>
    <cellStyle name="Comma 5 2 2 5 2 2 3" xfId="36193" xr:uid="{EB5627D8-D5FC-477D-AD2B-1DB0F3933F4C}"/>
    <cellStyle name="Comma 5 2 2 5 2 3" xfId="14289" xr:uid="{FF459017-4567-4C1A-96D2-FFF819424A36}"/>
    <cellStyle name="Comma 5 2 2 5 2 3 2" xfId="50797" xr:uid="{17E8593C-9A3C-4487-9039-CB4514896828}"/>
    <cellStyle name="Comma 5 2 2 5 2 3 3" xfId="32543" xr:uid="{250189DB-6D33-470F-8F42-DAFF58A92454}"/>
    <cellStyle name="Comma 5 2 2 5 2 4" xfId="10639" xr:uid="{F107029B-99F4-4736-9C78-9B439CB7B2BF}"/>
    <cellStyle name="Comma 5 2 2 5 2 4 2" xfId="47147" xr:uid="{B993D19F-7D96-4F0A-B8B3-B8BD2EA163DB}"/>
    <cellStyle name="Comma 5 2 2 5 2 4 3" xfId="28893" xr:uid="{CD3A4FE0-3B83-4F91-8D8A-1E9273B2D536}"/>
    <cellStyle name="Comma 5 2 2 5 2 5" xfId="6989" xr:uid="{BD970359-7D8A-4BD2-B826-A5A4C396DEFD}"/>
    <cellStyle name="Comma 5 2 2 5 2 5 2" xfId="43497" xr:uid="{C49CE90E-C2D0-437A-A917-FCECFF63C5C6}"/>
    <cellStyle name="Comma 5 2 2 5 2 5 3" xfId="25243" xr:uid="{4B8477D8-03BF-4320-90DA-A98022E46C6F}"/>
    <cellStyle name="Comma 5 2 2 5 2 6" xfId="39847" xr:uid="{79A203FD-CE30-4D13-B4B1-759789CFF658}"/>
    <cellStyle name="Comma 5 2 2 5 2 7" xfId="21593" xr:uid="{376E03C8-12EC-48B1-8A28-34DD1FA8F5B8}"/>
    <cellStyle name="Comma 5 2 2 5 3" xfId="2609" xr:uid="{4486F5FC-004D-456E-A827-0AFEBA7D14B8}"/>
    <cellStyle name="Comma 5 2 2 5 3 2" xfId="17209" xr:uid="{20942366-0637-4530-9A1C-A6D59113CC35}"/>
    <cellStyle name="Comma 5 2 2 5 3 2 2" xfId="53717" xr:uid="{AA861D58-7622-46B0-9A51-C4DB265A731E}"/>
    <cellStyle name="Comma 5 2 2 5 3 2 3" xfId="35463" xr:uid="{1196BC32-9334-403B-AE2F-1AF662E6F559}"/>
    <cellStyle name="Comma 5 2 2 5 3 3" xfId="13559" xr:uid="{80D56340-5087-4BD5-843C-A605B63EBBDC}"/>
    <cellStyle name="Comma 5 2 2 5 3 3 2" xfId="50067" xr:uid="{6BAC0A59-6825-444B-8BC3-6F9151787663}"/>
    <cellStyle name="Comma 5 2 2 5 3 3 3" xfId="31813" xr:uid="{12C3299A-930D-4569-A087-B88FECF1FBA8}"/>
    <cellStyle name="Comma 5 2 2 5 3 4" xfId="9909" xr:uid="{58317DFE-9273-4208-AD5A-996454BE06CE}"/>
    <cellStyle name="Comma 5 2 2 5 3 4 2" xfId="46417" xr:uid="{C36FA050-2649-47C7-B794-CE9048D07CC7}"/>
    <cellStyle name="Comma 5 2 2 5 3 4 3" xfId="28163" xr:uid="{48B579F6-3382-4220-83D0-59A00687F334}"/>
    <cellStyle name="Comma 5 2 2 5 3 5" xfId="6259" xr:uid="{EABAD4E7-6BBA-4C63-8CFA-C622F99B5B96}"/>
    <cellStyle name="Comma 5 2 2 5 3 5 2" xfId="42767" xr:uid="{6CA81EE0-8321-459C-8C8F-B104065D0709}"/>
    <cellStyle name="Comma 5 2 2 5 3 5 3" xfId="24513" xr:uid="{CACA042F-AFFE-4EF9-8186-D2EAEA2B34D4}"/>
    <cellStyle name="Comma 5 2 2 5 3 6" xfId="39117" xr:uid="{5B081FFF-7B01-4521-8229-9464F745189E}"/>
    <cellStyle name="Comma 5 2 2 5 3 7" xfId="20863" xr:uid="{C9A90F6E-AEAA-4F11-9B14-E692CB3D687E}"/>
    <cellStyle name="Comma 5 2 2 5 4" xfId="1879" xr:uid="{E298307E-8748-4329-9A2E-5CBF50085E58}"/>
    <cellStyle name="Comma 5 2 2 5 4 2" xfId="16479" xr:uid="{4EDDDCBE-7B1E-419C-8E5B-C5E808440ADD}"/>
    <cellStyle name="Comma 5 2 2 5 4 2 2" xfId="52987" xr:uid="{3AF20D5D-5BEE-47EC-B60D-8E2A2E531084}"/>
    <cellStyle name="Comma 5 2 2 5 4 2 3" xfId="34733" xr:uid="{58AD1DC2-08EA-40E9-9E7C-D1E67CADD0E9}"/>
    <cellStyle name="Comma 5 2 2 5 4 3" xfId="12829" xr:uid="{CAED3D73-98B2-4127-947E-03A51FA7C821}"/>
    <cellStyle name="Comma 5 2 2 5 4 3 2" xfId="49337" xr:uid="{60768F11-151A-47EF-99EE-439CC6797FD9}"/>
    <cellStyle name="Comma 5 2 2 5 4 3 3" xfId="31083" xr:uid="{D5CD8BF0-DB51-4313-823F-A66D1A8B75BD}"/>
    <cellStyle name="Comma 5 2 2 5 4 4" xfId="9179" xr:uid="{A99EA969-6846-41F3-BFB6-452CBDCB2C6A}"/>
    <cellStyle name="Comma 5 2 2 5 4 4 2" xfId="45687" xr:uid="{703AC632-1E02-4241-856C-7D14414D2818}"/>
    <cellStyle name="Comma 5 2 2 5 4 4 3" xfId="27433" xr:uid="{EBFC6C81-D46C-4CE5-985E-37B44AEACF1B}"/>
    <cellStyle name="Comma 5 2 2 5 4 5" xfId="5529" xr:uid="{285E01C9-E91D-4C08-B6F6-A5756B34244B}"/>
    <cellStyle name="Comma 5 2 2 5 4 5 2" xfId="42037" xr:uid="{4FDE65DF-9FCD-479F-A87D-4DADB6601B76}"/>
    <cellStyle name="Comma 5 2 2 5 4 5 3" xfId="23783" xr:uid="{21594699-EA23-451B-AF79-5FBE1DC90E92}"/>
    <cellStyle name="Comma 5 2 2 5 4 6" xfId="38387" xr:uid="{AE6C817D-F9BC-4D48-A320-2262BC982C7D}"/>
    <cellStyle name="Comma 5 2 2 5 4 7" xfId="20133" xr:uid="{CAE1CAB5-F107-45B3-904F-24561DA0E58D}"/>
    <cellStyle name="Comma 5 2 2 5 5" xfId="1149" xr:uid="{69339979-9FC8-4F3C-A4FB-8CC08CF46E1D}"/>
    <cellStyle name="Comma 5 2 2 5 5 2" xfId="15749" xr:uid="{3CED7187-8E47-4DA5-B643-EAE6F2B79562}"/>
    <cellStyle name="Comma 5 2 2 5 5 2 2" xfId="52257" xr:uid="{455F8908-5A72-4A46-BF47-1368128FE0BE}"/>
    <cellStyle name="Comma 5 2 2 5 5 2 3" xfId="34003" xr:uid="{2399B353-FC61-4E05-BDF9-A4EAFCFB9681}"/>
    <cellStyle name="Comma 5 2 2 5 5 3" xfId="12099" xr:uid="{05BB927E-3AD2-4C8D-82DE-426922F94D36}"/>
    <cellStyle name="Comma 5 2 2 5 5 3 2" xfId="48607" xr:uid="{EA9BF201-D9B0-4213-AAE5-582232EF14C2}"/>
    <cellStyle name="Comma 5 2 2 5 5 3 3" xfId="30353" xr:uid="{30B09675-EAE8-41FB-9B11-6FDF587467F1}"/>
    <cellStyle name="Comma 5 2 2 5 5 4" xfId="8449" xr:uid="{53ACDE1F-91FD-4825-868A-D200FEC47FB5}"/>
    <cellStyle name="Comma 5 2 2 5 5 4 2" xfId="44957" xr:uid="{07336B52-AEDE-4DFC-A254-D0C882BCB815}"/>
    <cellStyle name="Comma 5 2 2 5 5 4 3" xfId="26703" xr:uid="{4EA64907-41AB-4123-93F5-F40C2A64B006}"/>
    <cellStyle name="Comma 5 2 2 5 5 5" xfId="4799" xr:uid="{C7E7BFCD-BF0B-4F14-A6D3-019600131B82}"/>
    <cellStyle name="Comma 5 2 2 5 5 5 2" xfId="41307" xr:uid="{73183A92-D7F5-4BD2-8C0A-D1E76BD7AA36}"/>
    <cellStyle name="Comma 5 2 2 5 5 5 3" xfId="23053" xr:uid="{FD98372D-7C03-44ED-90E8-933946744F23}"/>
    <cellStyle name="Comma 5 2 2 5 5 6" xfId="37657" xr:uid="{E4A56378-1C08-43FC-90B6-5A36E116479E}"/>
    <cellStyle name="Comma 5 2 2 5 5 7" xfId="19403" xr:uid="{630D4151-C859-48A3-AD2E-8B057AA9EBC0}"/>
    <cellStyle name="Comma 5 2 2 5 6" xfId="15019" xr:uid="{68512523-BD06-4744-830E-60D7D77726F7}"/>
    <cellStyle name="Comma 5 2 2 5 6 2" xfId="51527" xr:uid="{0B2923F9-C751-47BA-BA35-FB58181F3B95}"/>
    <cellStyle name="Comma 5 2 2 5 6 3" xfId="33273" xr:uid="{EB8AE444-29C3-478C-A7E0-DB4F3C7B2FED}"/>
    <cellStyle name="Comma 5 2 2 5 7" xfId="11369" xr:uid="{AFCAA51B-B7AA-4F06-B27F-E6CE319DBDA8}"/>
    <cellStyle name="Comma 5 2 2 5 7 2" xfId="47877" xr:uid="{D00E3E7C-E975-4D1B-BF84-DC581F496956}"/>
    <cellStyle name="Comma 5 2 2 5 7 3" xfId="29623" xr:uid="{35196AF9-2ECA-4449-B2A7-06694DBD4E4D}"/>
    <cellStyle name="Comma 5 2 2 5 8" xfId="7719" xr:uid="{AA295A59-E211-40DB-9595-A7265D87A524}"/>
    <cellStyle name="Comma 5 2 2 5 8 2" xfId="44227" xr:uid="{141BA39F-64FA-4807-A28C-FCB85DDB86DE}"/>
    <cellStyle name="Comma 5 2 2 5 8 3" xfId="25973" xr:uid="{A2A3914A-49EF-4D53-8164-34465B3D4E66}"/>
    <cellStyle name="Comma 5 2 2 5 9" xfId="4069" xr:uid="{1FD08021-B863-4841-B7F8-CB7CD5889B0C}"/>
    <cellStyle name="Comma 5 2 2 5 9 2" xfId="40577" xr:uid="{A0888A8F-E716-4AEE-B2E9-ACC0B50CC236}"/>
    <cellStyle name="Comma 5 2 2 5 9 3" xfId="22323" xr:uid="{B3444526-13F2-4A8E-9E9A-85BEAD947288}"/>
    <cellStyle name="Comma 5 2 2 6" xfId="315" xr:uid="{1F98A965-C58D-4472-BFAE-7A46662AABBA}"/>
    <cellStyle name="Comma 5 2 2 6 10" xfId="36823" xr:uid="{5EEF627D-2041-47A5-AED2-6252EC2B5B0F}"/>
    <cellStyle name="Comma 5 2 2 6 11" xfId="18569" xr:uid="{0C559E53-4BB2-4E33-9E2A-9C61883D58BD}"/>
    <cellStyle name="Comma 5 2 2 6 2" xfId="3235" xr:uid="{3F5D2BF5-CCD2-4F09-82DA-3034EE720678}"/>
    <cellStyle name="Comma 5 2 2 6 2 2" xfId="17835" xr:uid="{FAB2C8AB-D1D6-4A11-8FAA-AE1E437BA0A4}"/>
    <cellStyle name="Comma 5 2 2 6 2 2 2" xfId="54343" xr:uid="{7DDBE263-9172-481F-A41F-74948EC99B7A}"/>
    <cellStyle name="Comma 5 2 2 6 2 2 3" xfId="36089" xr:uid="{2F4FB580-0641-4EDB-8450-91CE1F890E2D}"/>
    <cellStyle name="Comma 5 2 2 6 2 3" xfId="14185" xr:uid="{A3B8A6DA-311E-4CB8-A27C-9BBC15AA7135}"/>
    <cellStyle name="Comma 5 2 2 6 2 3 2" xfId="50693" xr:uid="{797AA821-8B76-4D60-8374-D532E13D9AE9}"/>
    <cellStyle name="Comma 5 2 2 6 2 3 3" xfId="32439" xr:uid="{368B7234-A80D-44ED-97DE-ED1AB0E4E1FC}"/>
    <cellStyle name="Comma 5 2 2 6 2 4" xfId="10535" xr:uid="{5BCB0C8E-207C-4155-938D-D274F15E5AA1}"/>
    <cellStyle name="Comma 5 2 2 6 2 4 2" xfId="47043" xr:uid="{95923940-C8DB-4E3A-9E03-0EC6033E63EB}"/>
    <cellStyle name="Comma 5 2 2 6 2 4 3" xfId="28789" xr:uid="{038FAFA2-9629-4803-B745-F2CEDBB1201C}"/>
    <cellStyle name="Comma 5 2 2 6 2 5" xfId="6885" xr:uid="{E30DBB6F-8CFE-49CB-9FF8-78A9CDF83B8B}"/>
    <cellStyle name="Comma 5 2 2 6 2 5 2" xfId="43393" xr:uid="{8EA27FF0-2A39-4C3C-868D-6733F571E813}"/>
    <cellStyle name="Comma 5 2 2 6 2 5 3" xfId="25139" xr:uid="{A67914D5-7F55-4AAC-BE34-1A3052F2331F}"/>
    <cellStyle name="Comma 5 2 2 6 2 6" xfId="39743" xr:uid="{FA9349EE-CA73-49DA-ACB9-CBC0FDE9C07C}"/>
    <cellStyle name="Comma 5 2 2 6 2 7" xfId="21489" xr:uid="{F1167AC3-B6E2-4D91-AEBA-15F916F0DF00}"/>
    <cellStyle name="Comma 5 2 2 6 3" xfId="2505" xr:uid="{033DB8F7-8272-4B1D-AECE-30A9EA2F051B}"/>
    <cellStyle name="Comma 5 2 2 6 3 2" xfId="17105" xr:uid="{9F5E2BA9-E065-48CF-B5D4-973A7CA78642}"/>
    <cellStyle name="Comma 5 2 2 6 3 2 2" xfId="53613" xr:uid="{43FCBE54-70BE-43DF-BDC4-4BEE32ACCDEE}"/>
    <cellStyle name="Comma 5 2 2 6 3 2 3" xfId="35359" xr:uid="{A41B4C50-863A-4DE4-ACC7-87E48C6346B1}"/>
    <cellStyle name="Comma 5 2 2 6 3 3" xfId="13455" xr:uid="{3CEB6B25-5DA9-4A50-874C-F6D34062DEC4}"/>
    <cellStyle name="Comma 5 2 2 6 3 3 2" xfId="49963" xr:uid="{B658D68C-BC13-4C96-9798-07206CA352F1}"/>
    <cellStyle name="Comma 5 2 2 6 3 3 3" xfId="31709" xr:uid="{8F2C9629-E3BE-4334-9375-099ADA7E8F3C}"/>
    <cellStyle name="Comma 5 2 2 6 3 4" xfId="9805" xr:uid="{90651930-B481-4863-81BB-EB93B252CC0D}"/>
    <cellStyle name="Comma 5 2 2 6 3 4 2" xfId="46313" xr:uid="{872DB423-65A5-4911-9910-554C894FE9AE}"/>
    <cellStyle name="Comma 5 2 2 6 3 4 3" xfId="28059" xr:uid="{307FAC23-42AA-47E9-A76E-790A3E0AC90E}"/>
    <cellStyle name="Comma 5 2 2 6 3 5" xfId="6155" xr:uid="{B8667574-1AC0-47CB-A280-FBC19101DD2F}"/>
    <cellStyle name="Comma 5 2 2 6 3 5 2" xfId="42663" xr:uid="{27D09719-8712-48A9-A43A-B994B18B188C}"/>
    <cellStyle name="Comma 5 2 2 6 3 5 3" xfId="24409" xr:uid="{E6D0A84A-1469-405A-B2A6-7F112664CA49}"/>
    <cellStyle name="Comma 5 2 2 6 3 6" xfId="39013" xr:uid="{1C84ABC1-BA77-441D-B8AF-773BE1D63B44}"/>
    <cellStyle name="Comma 5 2 2 6 3 7" xfId="20759" xr:uid="{CB0E957E-850C-408D-937C-FA3425AD66BC}"/>
    <cellStyle name="Comma 5 2 2 6 4" xfId="1775" xr:uid="{4E70D69D-2496-474F-8DC8-FFD8696AB1BD}"/>
    <cellStyle name="Comma 5 2 2 6 4 2" xfId="16375" xr:uid="{B9F2FDDF-BF5D-48E2-9D2E-B80AF322480D}"/>
    <cellStyle name="Comma 5 2 2 6 4 2 2" xfId="52883" xr:uid="{DF6569B7-14C2-4B41-A903-CF7F658D61CD}"/>
    <cellStyle name="Comma 5 2 2 6 4 2 3" xfId="34629" xr:uid="{06DD8396-3CD9-46A7-9F1E-A7A92D50862E}"/>
    <cellStyle name="Comma 5 2 2 6 4 3" xfId="12725" xr:uid="{A90D4451-733F-4019-B438-9FCDC51C3123}"/>
    <cellStyle name="Comma 5 2 2 6 4 3 2" xfId="49233" xr:uid="{BCCF6C14-A613-441A-8555-4A0310604713}"/>
    <cellStyle name="Comma 5 2 2 6 4 3 3" xfId="30979" xr:uid="{6751C8C3-EFBA-43DC-8A90-E3D8B4D107BB}"/>
    <cellStyle name="Comma 5 2 2 6 4 4" xfId="9075" xr:uid="{C21FBCA3-FD50-412D-B26C-1DD17BB4CE20}"/>
    <cellStyle name="Comma 5 2 2 6 4 4 2" xfId="45583" xr:uid="{C91C76C3-7D83-4A44-9143-7D057B375ED1}"/>
    <cellStyle name="Comma 5 2 2 6 4 4 3" xfId="27329" xr:uid="{2C375C58-E8E1-4575-B43F-69069CC04226}"/>
    <cellStyle name="Comma 5 2 2 6 4 5" xfId="5425" xr:uid="{55ED63E9-BFAC-46EB-A9F7-84B48B5A323C}"/>
    <cellStyle name="Comma 5 2 2 6 4 5 2" xfId="41933" xr:uid="{35FA5D0F-DF94-4D24-9517-B209317A261A}"/>
    <cellStyle name="Comma 5 2 2 6 4 5 3" xfId="23679" xr:uid="{44AC9012-5A1A-4F80-9C64-3A47E21E602A}"/>
    <cellStyle name="Comma 5 2 2 6 4 6" xfId="38283" xr:uid="{9DACBAA2-C270-447F-B723-2E8277013D0D}"/>
    <cellStyle name="Comma 5 2 2 6 4 7" xfId="20029" xr:uid="{AFB2D6DD-0667-4F32-AA31-05C879DECACA}"/>
    <cellStyle name="Comma 5 2 2 6 5" xfId="1045" xr:uid="{37720231-9431-4B04-A65B-D60959BE06BB}"/>
    <cellStyle name="Comma 5 2 2 6 5 2" xfId="15645" xr:uid="{EE3481AD-6C5E-47AB-A79D-86CB9671792D}"/>
    <cellStyle name="Comma 5 2 2 6 5 2 2" xfId="52153" xr:uid="{A8E39A0D-6026-49DA-9891-530528B494F0}"/>
    <cellStyle name="Comma 5 2 2 6 5 2 3" xfId="33899" xr:uid="{73BFBDE5-3601-4093-BD22-49E5AEC9C034}"/>
    <cellStyle name="Comma 5 2 2 6 5 3" xfId="11995" xr:uid="{DFEBED7C-E3C7-4E89-B51F-7D48A58CA099}"/>
    <cellStyle name="Comma 5 2 2 6 5 3 2" xfId="48503" xr:uid="{297CA447-7533-4969-A951-2AD1A0A99D32}"/>
    <cellStyle name="Comma 5 2 2 6 5 3 3" xfId="30249" xr:uid="{09D0099F-B37C-403C-84AB-C9B9CA6B26AD}"/>
    <cellStyle name="Comma 5 2 2 6 5 4" xfId="8345" xr:uid="{CD1FC862-7719-4D85-9DE3-A42C524D1C9B}"/>
    <cellStyle name="Comma 5 2 2 6 5 4 2" xfId="44853" xr:uid="{3AA51386-D5A5-41C1-AB25-535B2DA9708B}"/>
    <cellStyle name="Comma 5 2 2 6 5 4 3" xfId="26599" xr:uid="{4CA45801-949F-457E-AB20-98EF31F48EBA}"/>
    <cellStyle name="Comma 5 2 2 6 5 5" xfId="4695" xr:uid="{761D77BA-30B5-466B-8965-105022487991}"/>
    <cellStyle name="Comma 5 2 2 6 5 5 2" xfId="41203" xr:uid="{22835E23-D911-45FE-B929-EAD2E4583FEE}"/>
    <cellStyle name="Comma 5 2 2 6 5 5 3" xfId="22949" xr:uid="{312EDFF4-7D25-4B29-85E2-FA3B937C5DB6}"/>
    <cellStyle name="Comma 5 2 2 6 5 6" xfId="37553" xr:uid="{7B00DD6E-D41A-4E35-BEDC-2B414CA902AA}"/>
    <cellStyle name="Comma 5 2 2 6 5 7" xfId="19299" xr:uid="{87BFB994-6D3D-4829-A22F-A485BDADF100}"/>
    <cellStyle name="Comma 5 2 2 6 6" xfId="14915" xr:uid="{38F25D51-FBEE-4DD2-8D7A-40709924B65F}"/>
    <cellStyle name="Comma 5 2 2 6 6 2" xfId="51423" xr:uid="{739B3124-2F86-442C-A3BB-17EB31F334A9}"/>
    <cellStyle name="Comma 5 2 2 6 6 3" xfId="33169" xr:uid="{4D0D3177-2FAB-411D-8242-972ABB1C0EE6}"/>
    <cellStyle name="Comma 5 2 2 6 7" xfId="11265" xr:uid="{9C4429CD-9B71-4986-9A33-9951A803C266}"/>
    <cellStyle name="Comma 5 2 2 6 7 2" xfId="47773" xr:uid="{F81BB320-12C6-4E92-B903-6760FA5A9F15}"/>
    <cellStyle name="Comma 5 2 2 6 7 3" xfId="29519" xr:uid="{78DA86B4-507D-4644-8F86-2ED28A856371}"/>
    <cellStyle name="Comma 5 2 2 6 8" xfId="7615" xr:uid="{3B050B8E-5229-4919-BEBF-320CA5C17D91}"/>
    <cellStyle name="Comma 5 2 2 6 8 2" xfId="44123" xr:uid="{4BF286B1-46EB-40BC-99DC-DA03C68B040C}"/>
    <cellStyle name="Comma 5 2 2 6 8 3" xfId="25869" xr:uid="{C0B9A33F-362D-4CB9-B8BD-647FA818D435}"/>
    <cellStyle name="Comma 5 2 2 6 9" xfId="3965" xr:uid="{4A5BAD46-97C1-4F83-8D92-98FBBC5C26D5}"/>
    <cellStyle name="Comma 5 2 2 6 9 2" xfId="40473" xr:uid="{355700F8-1E67-4450-A614-4F62979D45CB}"/>
    <cellStyle name="Comma 5 2 2 6 9 3" xfId="22219" xr:uid="{8C78614F-82FA-4F96-B176-9949252C627B}"/>
    <cellStyle name="Comma 5 2 2 7" xfId="211" xr:uid="{2BAE3C2E-3DB8-4C62-9AAE-C053560AC0A5}"/>
    <cellStyle name="Comma 5 2 2 7 10" xfId="36719" xr:uid="{5363F8AA-7A3B-4DBE-AE35-18CF92F7ECF2}"/>
    <cellStyle name="Comma 5 2 2 7 11" xfId="18465" xr:uid="{B71626EF-59EE-4FB0-BDD4-0B5CCAC5CCDC}"/>
    <cellStyle name="Comma 5 2 2 7 2" xfId="3131" xr:uid="{B584D676-6525-40D8-9C82-636D479E1CA0}"/>
    <cellStyle name="Comma 5 2 2 7 2 2" xfId="17731" xr:uid="{A64E374E-724F-405E-8629-B3216D92E1CA}"/>
    <cellStyle name="Comma 5 2 2 7 2 2 2" xfId="54239" xr:uid="{A63D1ABE-0B7D-45A6-A004-45D00D74F306}"/>
    <cellStyle name="Comma 5 2 2 7 2 2 3" xfId="35985" xr:uid="{1F3A381B-5B61-4660-B131-4B67EF28D0A0}"/>
    <cellStyle name="Comma 5 2 2 7 2 3" xfId="14081" xr:uid="{61C85DFB-D43C-46B2-8F35-F79378D2BA0B}"/>
    <cellStyle name="Comma 5 2 2 7 2 3 2" xfId="50589" xr:uid="{86CC3281-7468-407E-9272-C52CB9AF9E93}"/>
    <cellStyle name="Comma 5 2 2 7 2 3 3" xfId="32335" xr:uid="{F715522D-846D-4FDE-9E40-A6B6D22D427A}"/>
    <cellStyle name="Comma 5 2 2 7 2 4" xfId="10431" xr:uid="{BEEA554B-BED8-4CDD-B83D-671FB986D64D}"/>
    <cellStyle name="Comma 5 2 2 7 2 4 2" xfId="46939" xr:uid="{C0CDA282-7CB5-4E9F-8907-76E806A7C6F9}"/>
    <cellStyle name="Comma 5 2 2 7 2 4 3" xfId="28685" xr:uid="{996CAE3D-0244-4CE5-BC8E-9D055539EF0F}"/>
    <cellStyle name="Comma 5 2 2 7 2 5" xfId="6781" xr:uid="{098F7C19-1E55-4552-85CB-93C09F943CB8}"/>
    <cellStyle name="Comma 5 2 2 7 2 5 2" xfId="43289" xr:uid="{89A212EB-78DF-4B56-8E28-E6E820DE4F67}"/>
    <cellStyle name="Comma 5 2 2 7 2 5 3" xfId="25035" xr:uid="{9C904B45-78F8-46D1-8F13-E5B3CF38D8DE}"/>
    <cellStyle name="Comma 5 2 2 7 2 6" xfId="39639" xr:uid="{D0C908B6-0130-4942-B574-27C0717D88E4}"/>
    <cellStyle name="Comma 5 2 2 7 2 7" xfId="21385" xr:uid="{45038699-CE2F-48A4-937D-6B6949320DCC}"/>
    <cellStyle name="Comma 5 2 2 7 3" xfId="2401" xr:uid="{2AB08421-0D00-44AF-9C3B-3C47254C56C8}"/>
    <cellStyle name="Comma 5 2 2 7 3 2" xfId="17001" xr:uid="{847FE3CD-D4AD-4133-9615-F88603742943}"/>
    <cellStyle name="Comma 5 2 2 7 3 2 2" xfId="53509" xr:uid="{2E0DC147-900D-4A58-9E0E-909D66BEE063}"/>
    <cellStyle name="Comma 5 2 2 7 3 2 3" xfId="35255" xr:uid="{A9F1DA8F-9512-4028-8464-1FD042179A82}"/>
    <cellStyle name="Comma 5 2 2 7 3 3" xfId="13351" xr:uid="{6F248AC3-62E3-4CA3-8D64-CA75F2F618A0}"/>
    <cellStyle name="Comma 5 2 2 7 3 3 2" xfId="49859" xr:uid="{A225ECB9-5D5C-4CE7-8E8D-1E37A3A0AB03}"/>
    <cellStyle name="Comma 5 2 2 7 3 3 3" xfId="31605" xr:uid="{E78738E8-6F72-4E47-929E-A83810E2F0F6}"/>
    <cellStyle name="Comma 5 2 2 7 3 4" xfId="9701" xr:uid="{FBCF003C-8375-49AA-9EBF-DBE515F3A30E}"/>
    <cellStyle name="Comma 5 2 2 7 3 4 2" xfId="46209" xr:uid="{8FD47256-974F-40CC-B1EE-CBB667759A74}"/>
    <cellStyle name="Comma 5 2 2 7 3 4 3" xfId="27955" xr:uid="{A7E9F80D-5995-463A-901A-2613276ACC52}"/>
    <cellStyle name="Comma 5 2 2 7 3 5" xfId="6051" xr:uid="{AE5D4E71-3380-4857-A93A-A37890E077AA}"/>
    <cellStyle name="Comma 5 2 2 7 3 5 2" xfId="42559" xr:uid="{3FFC4243-B63B-4B9E-9449-EAAA1EE8FE65}"/>
    <cellStyle name="Comma 5 2 2 7 3 5 3" xfId="24305" xr:uid="{C6CF40B6-C20D-45E9-B5B2-E353753B72D8}"/>
    <cellStyle name="Comma 5 2 2 7 3 6" xfId="38909" xr:uid="{E982CF02-2021-4C0F-B260-5175357279D3}"/>
    <cellStyle name="Comma 5 2 2 7 3 7" xfId="20655" xr:uid="{51163535-6E41-49B8-BC3A-E4EB9EF42EB2}"/>
    <cellStyle name="Comma 5 2 2 7 4" xfId="1671" xr:uid="{0619A0DC-D439-4DAA-B60E-E21E47ACA7A1}"/>
    <cellStyle name="Comma 5 2 2 7 4 2" xfId="16271" xr:uid="{D2E7F4D5-87E7-4D44-AE66-7DC8BFF43D67}"/>
    <cellStyle name="Comma 5 2 2 7 4 2 2" xfId="52779" xr:uid="{0C6BC7AC-9BBC-489D-86A6-B627EA56F5E1}"/>
    <cellStyle name="Comma 5 2 2 7 4 2 3" xfId="34525" xr:uid="{7AB38F37-9ABB-4F07-B7B3-39A2F0895932}"/>
    <cellStyle name="Comma 5 2 2 7 4 3" xfId="12621" xr:uid="{052D0072-1DAF-4509-BC0C-20A0644D3224}"/>
    <cellStyle name="Comma 5 2 2 7 4 3 2" xfId="49129" xr:uid="{DC45C8CD-6219-4379-9958-809E8E2258FB}"/>
    <cellStyle name="Comma 5 2 2 7 4 3 3" xfId="30875" xr:uid="{989CD92E-BDF0-41B5-8B25-16C77D4DDF85}"/>
    <cellStyle name="Comma 5 2 2 7 4 4" xfId="8971" xr:uid="{F77B36D4-A9AF-4E28-B7E1-8458054585F1}"/>
    <cellStyle name="Comma 5 2 2 7 4 4 2" xfId="45479" xr:uid="{FB8D7D6E-7079-4379-8141-796F149EE5AD}"/>
    <cellStyle name="Comma 5 2 2 7 4 4 3" xfId="27225" xr:uid="{66F5E789-FDF9-4F13-8F00-634E98239422}"/>
    <cellStyle name="Comma 5 2 2 7 4 5" xfId="5321" xr:uid="{EDB08E02-66D0-41FE-A753-F746B83C471E}"/>
    <cellStyle name="Comma 5 2 2 7 4 5 2" xfId="41829" xr:uid="{2F1654D8-0E52-4B81-BCF1-8B3D0DF125E3}"/>
    <cellStyle name="Comma 5 2 2 7 4 5 3" xfId="23575" xr:uid="{191EB313-1800-48FC-8AA7-CDB4AED72C48}"/>
    <cellStyle name="Comma 5 2 2 7 4 6" xfId="38179" xr:uid="{909784F5-B884-462A-8A96-3035B5355C1A}"/>
    <cellStyle name="Comma 5 2 2 7 4 7" xfId="19925" xr:uid="{EF5B7950-0EF6-4030-8E14-6C7A5563567B}"/>
    <cellStyle name="Comma 5 2 2 7 5" xfId="941" xr:uid="{27E00451-6866-4C6C-A939-58E1160F8322}"/>
    <cellStyle name="Comma 5 2 2 7 5 2" xfId="15541" xr:uid="{95170887-409E-4AC7-B3E7-3CC45E448761}"/>
    <cellStyle name="Comma 5 2 2 7 5 2 2" xfId="52049" xr:uid="{81AB2A6D-2FEF-4CFA-886F-1D132AC85174}"/>
    <cellStyle name="Comma 5 2 2 7 5 2 3" xfId="33795" xr:uid="{CA4E8D39-0C27-4127-B898-F1AF78C9C776}"/>
    <cellStyle name="Comma 5 2 2 7 5 3" xfId="11891" xr:uid="{E8332B52-88FD-40F6-9C81-D7162F97A4E0}"/>
    <cellStyle name="Comma 5 2 2 7 5 3 2" xfId="48399" xr:uid="{9099FB9F-BE62-415E-B0C5-E1730DD2016C}"/>
    <cellStyle name="Comma 5 2 2 7 5 3 3" xfId="30145" xr:uid="{A514376A-1903-4AF1-A3CF-D016E23E1415}"/>
    <cellStyle name="Comma 5 2 2 7 5 4" xfId="8241" xr:uid="{FD65AE78-99A5-42C0-B8EB-B98F2189F8DB}"/>
    <cellStyle name="Comma 5 2 2 7 5 4 2" xfId="44749" xr:uid="{403D0E42-E21A-438F-9CC3-9AE7ED4B529D}"/>
    <cellStyle name="Comma 5 2 2 7 5 4 3" xfId="26495" xr:uid="{6A3AA439-901B-4711-9A10-DB5AFBE58A3B}"/>
    <cellStyle name="Comma 5 2 2 7 5 5" xfId="4591" xr:uid="{DF5D01F2-6328-46BE-BF74-ED64AC877D00}"/>
    <cellStyle name="Comma 5 2 2 7 5 5 2" xfId="41099" xr:uid="{23EC57F2-0D7F-47FD-AA60-25C7AB9AE237}"/>
    <cellStyle name="Comma 5 2 2 7 5 5 3" xfId="22845" xr:uid="{354DBD73-068D-4CFB-8A4B-6AE1B3745681}"/>
    <cellStyle name="Comma 5 2 2 7 5 6" xfId="37449" xr:uid="{634C97EF-366E-4D8E-BABB-E1E16EE9EF0B}"/>
    <cellStyle name="Comma 5 2 2 7 5 7" xfId="19195" xr:uid="{0CD612F9-FDCA-4D5C-937E-4565EDD95BFF}"/>
    <cellStyle name="Comma 5 2 2 7 6" xfId="14811" xr:uid="{0A5D5D22-02C9-4F08-9172-EF8A7918833E}"/>
    <cellStyle name="Comma 5 2 2 7 6 2" xfId="51319" xr:uid="{BC439395-0606-4CC6-8DE2-3EA7B3085746}"/>
    <cellStyle name="Comma 5 2 2 7 6 3" xfId="33065" xr:uid="{CFAFB2B7-7AEC-4C3F-805D-0C89572D8158}"/>
    <cellStyle name="Comma 5 2 2 7 7" xfId="11161" xr:uid="{4521FCD8-C5EE-49AF-B134-6AB105239C8E}"/>
    <cellStyle name="Comma 5 2 2 7 7 2" xfId="47669" xr:uid="{19F1E357-63B5-4483-A0F2-1F58FDBDD4D3}"/>
    <cellStyle name="Comma 5 2 2 7 7 3" xfId="29415" xr:uid="{96B1495A-25A0-4CEF-842C-9811335AA9F2}"/>
    <cellStyle name="Comma 5 2 2 7 8" xfId="7511" xr:uid="{8140A120-93BE-4198-B9C1-BDFE49CED000}"/>
    <cellStyle name="Comma 5 2 2 7 8 2" xfId="44019" xr:uid="{1B3FE3A8-2110-46D7-92CF-B39137910F1A}"/>
    <cellStyle name="Comma 5 2 2 7 8 3" xfId="25765" xr:uid="{DAADC337-FCE0-46C9-A61A-DE7D2C3D2D94}"/>
    <cellStyle name="Comma 5 2 2 7 9" xfId="3861" xr:uid="{3CB38D69-B252-4C3F-9BB5-29AC58D6D7FB}"/>
    <cellStyle name="Comma 5 2 2 7 9 2" xfId="40369" xr:uid="{06F5043E-0ADA-43F9-AC1B-24F6E9DBBB6B}"/>
    <cellStyle name="Comma 5 2 2 7 9 3" xfId="22115" xr:uid="{F473CBCE-0FA3-4D46-BF00-99CC8F8E14FD}"/>
    <cellStyle name="Comma 5 2 2 8" xfId="3027" xr:uid="{F7C45D54-B9A8-488D-883A-FB03BAB68A9B}"/>
    <cellStyle name="Comma 5 2 2 8 2" xfId="17627" xr:uid="{FBB29320-F85A-497C-ABF3-C7C00478073E}"/>
    <cellStyle name="Comma 5 2 2 8 2 2" xfId="54135" xr:uid="{DE64EF1E-FA08-47FB-9BCE-273F0B29255A}"/>
    <cellStyle name="Comma 5 2 2 8 2 3" xfId="35881" xr:uid="{5B6EAE24-F37D-42F6-BFC0-C8480CDAA701}"/>
    <cellStyle name="Comma 5 2 2 8 3" xfId="13977" xr:uid="{F77048AD-02FC-4BB5-AC46-B2A73D698EF6}"/>
    <cellStyle name="Comma 5 2 2 8 3 2" xfId="50485" xr:uid="{26AF9E35-42A1-42C1-B800-4528AE9051A2}"/>
    <cellStyle name="Comma 5 2 2 8 3 3" xfId="32231" xr:uid="{0866F5FC-8341-4366-A4C8-D46E97FE2536}"/>
    <cellStyle name="Comma 5 2 2 8 4" xfId="10327" xr:uid="{6D5892EE-01CF-4371-97D2-5C802E291854}"/>
    <cellStyle name="Comma 5 2 2 8 4 2" xfId="46835" xr:uid="{3447FDA5-E7C9-4BFD-9C48-620EA45F1BF8}"/>
    <cellStyle name="Comma 5 2 2 8 4 3" xfId="28581" xr:uid="{87AF8B57-5D52-4FBC-A9B7-F98D076C0DDF}"/>
    <cellStyle name="Comma 5 2 2 8 5" xfId="6677" xr:uid="{CBD554A0-F0A9-4EDB-A243-262725924490}"/>
    <cellStyle name="Comma 5 2 2 8 5 2" xfId="43185" xr:uid="{A9407C2D-74FB-4344-A9B0-2E86C3A11B30}"/>
    <cellStyle name="Comma 5 2 2 8 5 3" xfId="24931" xr:uid="{964CCAB4-E625-4D5B-8149-AAAD9DBC7755}"/>
    <cellStyle name="Comma 5 2 2 8 6" xfId="39535" xr:uid="{9885DD21-515E-4417-8FBC-1B284B5AFBFF}"/>
    <cellStyle name="Comma 5 2 2 8 7" xfId="21281" xr:uid="{E58B5F33-8E05-467B-9A55-4E1BC0DF13C5}"/>
    <cellStyle name="Comma 5 2 2 9" xfId="2297" xr:uid="{EB1C1B14-7E06-41B4-B931-48CEA20C9AD0}"/>
    <cellStyle name="Comma 5 2 2 9 2" xfId="16897" xr:uid="{2CF2B95C-9700-46B9-B4BD-44E541222EC7}"/>
    <cellStyle name="Comma 5 2 2 9 2 2" xfId="53405" xr:uid="{70C0ABA2-1A4D-4A09-8A11-7C0F3C9333F8}"/>
    <cellStyle name="Comma 5 2 2 9 2 3" xfId="35151" xr:uid="{FC6E8805-F528-4A98-9A1C-7FEFA42E0F6C}"/>
    <cellStyle name="Comma 5 2 2 9 3" xfId="13247" xr:uid="{FC61063B-234A-4245-B97E-34E3A5D82F70}"/>
    <cellStyle name="Comma 5 2 2 9 3 2" xfId="49755" xr:uid="{6E6DDCCF-23D5-4E6B-BECD-434BB195E46C}"/>
    <cellStyle name="Comma 5 2 2 9 3 3" xfId="31501" xr:uid="{41B8192D-6135-473D-AE07-78625A52816F}"/>
    <cellStyle name="Comma 5 2 2 9 4" xfId="9597" xr:uid="{1EF608A4-4C74-4CB2-8935-F764A36E91D9}"/>
    <cellStyle name="Comma 5 2 2 9 4 2" xfId="46105" xr:uid="{6AF84274-0E2D-4467-903D-924516D3D940}"/>
    <cellStyle name="Comma 5 2 2 9 4 3" xfId="27851" xr:uid="{7193BDF7-3C24-4243-9E50-F296D442962B}"/>
    <cellStyle name="Comma 5 2 2 9 5" xfId="5947" xr:uid="{8FF57CFC-B8CD-45B0-BF2F-261EB0690824}"/>
    <cellStyle name="Comma 5 2 2 9 5 2" xfId="42455" xr:uid="{F88BD4C4-BDE0-4B89-9EA6-E818991FFA47}"/>
    <cellStyle name="Comma 5 2 2 9 5 3" xfId="24201" xr:uid="{E7904779-1AC0-4303-8340-D056DBC449B8}"/>
    <cellStyle name="Comma 5 2 2 9 6" xfId="38805" xr:uid="{99E35280-5250-481C-A349-906B1C32563E}"/>
    <cellStyle name="Comma 5 2 2 9 7" xfId="20551" xr:uid="{0AFF1613-0B7F-424B-8F37-D2EE3F80A2BC}"/>
    <cellStyle name="Comma 5 2 3" xfId="72" xr:uid="{FC2F59AA-D53B-43D5-B1C5-234682A96F8D}"/>
    <cellStyle name="Comma 5 2 3 10" xfId="1535" xr:uid="{2717B68A-492E-4486-9926-96B986DB16D5}"/>
    <cellStyle name="Comma 5 2 3 10 2" xfId="16135" xr:uid="{45D52E57-D14E-4968-85B9-446A823035FC}"/>
    <cellStyle name="Comma 5 2 3 10 2 2" xfId="52643" xr:uid="{5576465D-C76D-473D-9FD9-72FC2378C0D4}"/>
    <cellStyle name="Comma 5 2 3 10 2 3" xfId="34389" xr:uid="{04FB5DD8-2693-4098-B65B-767F3CCC99BD}"/>
    <cellStyle name="Comma 5 2 3 10 3" xfId="12485" xr:uid="{FB525274-858C-48B9-9865-399BED967AB4}"/>
    <cellStyle name="Comma 5 2 3 10 3 2" xfId="48993" xr:uid="{5EE4F509-EDA7-4D1F-8A5F-AC3A8E78081D}"/>
    <cellStyle name="Comma 5 2 3 10 3 3" xfId="30739" xr:uid="{06B4A96E-41FF-4371-8706-C7F92DC65E0F}"/>
    <cellStyle name="Comma 5 2 3 10 4" xfId="8835" xr:uid="{4AD7E62C-9BD2-4BEA-89B9-C4745E792262}"/>
    <cellStyle name="Comma 5 2 3 10 4 2" xfId="45343" xr:uid="{AE9AB9DC-55F1-4BEB-BAD7-BD1D98C564A4}"/>
    <cellStyle name="Comma 5 2 3 10 4 3" xfId="27089" xr:uid="{93725B27-82BE-4251-91BD-EC74B535351E}"/>
    <cellStyle name="Comma 5 2 3 10 5" xfId="5185" xr:uid="{32F63E12-9F1F-495F-B8CA-1C15EE9B2F20}"/>
    <cellStyle name="Comma 5 2 3 10 5 2" xfId="41693" xr:uid="{0A6D6456-80A4-46C5-BEA4-FD8E78678419}"/>
    <cellStyle name="Comma 5 2 3 10 5 3" xfId="23439" xr:uid="{94FC4712-2EAD-4209-96BF-4134FCCED1F8}"/>
    <cellStyle name="Comma 5 2 3 10 6" xfId="38043" xr:uid="{899BAE96-C10E-45DF-8356-77F28BA95BC2}"/>
    <cellStyle name="Comma 5 2 3 10 7" xfId="19789" xr:uid="{2DC578EF-F9DC-433E-B98E-293E5BE13539}"/>
    <cellStyle name="Comma 5 2 3 11" xfId="805" xr:uid="{F2B5CB9D-E451-44DE-9129-32528274B5EB}"/>
    <cellStyle name="Comma 5 2 3 11 2" xfId="15405" xr:uid="{484A277F-165B-4ED3-A6FF-BCE5A7A76784}"/>
    <cellStyle name="Comma 5 2 3 11 2 2" xfId="51913" xr:uid="{56B67450-F361-42B3-B288-AFD0C0E7AEB5}"/>
    <cellStyle name="Comma 5 2 3 11 2 3" xfId="33659" xr:uid="{56C16800-47B1-4523-9104-D5E3551618C1}"/>
    <cellStyle name="Comma 5 2 3 11 3" xfId="11755" xr:uid="{18DF979B-5E95-4A46-BA82-11E0DF0997C6}"/>
    <cellStyle name="Comma 5 2 3 11 3 2" xfId="48263" xr:uid="{566C7E05-4119-467D-A346-E32150E9719A}"/>
    <cellStyle name="Comma 5 2 3 11 3 3" xfId="30009" xr:uid="{6BCF21F9-6044-41DD-985F-2FF2D080E007}"/>
    <cellStyle name="Comma 5 2 3 11 4" xfId="8105" xr:uid="{89F45A3D-7300-4F9F-B5E2-B5D2259A925C}"/>
    <cellStyle name="Comma 5 2 3 11 4 2" xfId="44613" xr:uid="{043CF370-D4E0-4B7D-855E-D12B870A6C32}"/>
    <cellStyle name="Comma 5 2 3 11 4 3" xfId="26359" xr:uid="{5934C294-AC9A-4082-949D-C2A5C133C912}"/>
    <cellStyle name="Comma 5 2 3 11 5" xfId="4455" xr:uid="{C5358663-614A-498E-A25E-63EDD33683FD}"/>
    <cellStyle name="Comma 5 2 3 11 5 2" xfId="40963" xr:uid="{DB3317BD-C35E-4BF4-9EB1-F1BF4B94EB7E}"/>
    <cellStyle name="Comma 5 2 3 11 5 3" xfId="22709" xr:uid="{E084CCFC-FABA-481D-8BCB-48285DAA06DB}"/>
    <cellStyle name="Comma 5 2 3 11 6" xfId="37313" xr:uid="{46391A76-DC52-4836-9177-610E65F3E781}"/>
    <cellStyle name="Comma 5 2 3 11 7" xfId="19059" xr:uid="{E3A5E778-83BA-4DC6-ACBB-8C128248D9B8}"/>
    <cellStyle name="Comma 5 2 3 12" xfId="14675" xr:uid="{0694ED85-C497-4A62-B42B-C2F3F18D4C24}"/>
    <cellStyle name="Comma 5 2 3 12 2" xfId="51183" xr:uid="{9E2E9C8C-806D-497D-BD43-C7658C1DEF62}"/>
    <cellStyle name="Comma 5 2 3 12 3" xfId="32929" xr:uid="{ADD8CBC3-B532-4761-92A4-86135FE9B377}"/>
    <cellStyle name="Comma 5 2 3 13" xfId="11025" xr:uid="{9966CE07-7B01-47BC-8600-B4A9BADFB65D}"/>
    <cellStyle name="Comma 5 2 3 13 2" xfId="47533" xr:uid="{39BD0149-BAE2-46EE-BD98-D4B626FC8265}"/>
    <cellStyle name="Comma 5 2 3 13 3" xfId="29279" xr:uid="{7930EC29-F681-4C7A-ACF1-E93D6E6BD1C9}"/>
    <cellStyle name="Comma 5 2 3 14" xfId="7375" xr:uid="{ED7B7A58-43E0-4528-BCB6-03074ABC8910}"/>
    <cellStyle name="Comma 5 2 3 14 2" xfId="43883" xr:uid="{9D93A6B6-05FD-4AF6-AC5A-FE4BB67AE0E2}"/>
    <cellStyle name="Comma 5 2 3 14 3" xfId="25629" xr:uid="{63F2B312-F977-4A98-9310-9CF5B16B9423}"/>
    <cellStyle name="Comma 5 2 3 15" xfId="3725" xr:uid="{088A3FAE-92F6-4891-903B-AA672B9BA4D8}"/>
    <cellStyle name="Comma 5 2 3 15 2" xfId="40233" xr:uid="{AE5476D6-0E77-4F32-BCA2-5468C20B727B}"/>
    <cellStyle name="Comma 5 2 3 15 3" xfId="21979" xr:uid="{6865F347-1890-4B39-B61D-F08D0FDE5B63}"/>
    <cellStyle name="Comma 5 2 3 16" xfId="36583" xr:uid="{AAB35185-BFD8-4DAF-837F-857A519CBA0F}"/>
    <cellStyle name="Comma 5 2 3 17" xfId="18329" xr:uid="{3F60E45C-265C-4C4F-B566-D3D17247574C}"/>
    <cellStyle name="Comma 5 2 3 2" xfId="699" xr:uid="{99C1D981-AFE2-4FDD-A92E-0529FCCF7B4A}"/>
    <cellStyle name="Comma 5 2 3 2 10" xfId="37207" xr:uid="{FAE68360-7D6F-4D28-A2C2-D18BCCD5AAA7}"/>
    <cellStyle name="Comma 5 2 3 2 11" xfId="18953" xr:uid="{C15E9D14-4AA4-4CA4-B5A1-094A3F884550}"/>
    <cellStyle name="Comma 5 2 3 2 2" xfId="3619" xr:uid="{74909F72-DC42-456C-AA82-CD7C1B5262F5}"/>
    <cellStyle name="Comma 5 2 3 2 2 2" xfId="18219" xr:uid="{CF964574-AD21-4F91-8B5A-BA052E100E8C}"/>
    <cellStyle name="Comma 5 2 3 2 2 2 2" xfId="54727" xr:uid="{6A917F94-248C-4E3B-A15B-7E1BD16B916E}"/>
    <cellStyle name="Comma 5 2 3 2 2 2 3" xfId="36473" xr:uid="{E415E4B0-27AF-4A0E-AF29-7EDBE42A7934}"/>
    <cellStyle name="Comma 5 2 3 2 2 3" xfId="14569" xr:uid="{66A74891-BBAA-4FB1-B002-3ACEE1204562}"/>
    <cellStyle name="Comma 5 2 3 2 2 3 2" xfId="51077" xr:uid="{5FF20710-9AF0-4239-B9B1-AE7F034AD2D4}"/>
    <cellStyle name="Comma 5 2 3 2 2 3 3" xfId="32823" xr:uid="{697CE46C-5D7F-4874-9A49-AE58240B8DF2}"/>
    <cellStyle name="Comma 5 2 3 2 2 4" xfId="10919" xr:uid="{4288E112-4373-4BC2-ADD1-808CE1216D33}"/>
    <cellStyle name="Comma 5 2 3 2 2 4 2" xfId="47427" xr:uid="{0C22A83E-12C6-486B-A2B2-7B2D080CD9B7}"/>
    <cellStyle name="Comma 5 2 3 2 2 4 3" xfId="29173" xr:uid="{5972D01F-4800-49A0-8F44-5F5FF88DCBDF}"/>
    <cellStyle name="Comma 5 2 3 2 2 5" xfId="7269" xr:uid="{D372D59A-5A59-4EE7-9E86-C4A533A2FF3C}"/>
    <cellStyle name="Comma 5 2 3 2 2 5 2" xfId="43777" xr:uid="{B1869A73-B41C-45EA-B671-F56AA8A7E470}"/>
    <cellStyle name="Comma 5 2 3 2 2 5 3" xfId="25523" xr:uid="{0E9B05F6-B48D-4898-ABE5-0F26087766E9}"/>
    <cellStyle name="Comma 5 2 3 2 2 6" xfId="40127" xr:uid="{BD8E81F8-7C81-430C-804E-127FDB27B7F8}"/>
    <cellStyle name="Comma 5 2 3 2 2 7" xfId="21873" xr:uid="{6253D90E-B19F-4BE7-8EEF-E6F9F58655F8}"/>
    <cellStyle name="Comma 5 2 3 2 3" xfId="2889" xr:uid="{DB938CCC-67AC-45EC-996D-B5D53C608A54}"/>
    <cellStyle name="Comma 5 2 3 2 3 2" xfId="17489" xr:uid="{E82FD752-62AB-428D-9099-6A4300C689BC}"/>
    <cellStyle name="Comma 5 2 3 2 3 2 2" xfId="53997" xr:uid="{F44E8E23-019F-4DC6-85F6-6BF985DB6E7B}"/>
    <cellStyle name="Comma 5 2 3 2 3 2 3" xfId="35743" xr:uid="{DCB04DDE-03E3-4DB9-9289-E71915E1F832}"/>
    <cellStyle name="Comma 5 2 3 2 3 3" xfId="13839" xr:uid="{2D15AB07-B8BD-46C1-9D55-9B81B9C82A42}"/>
    <cellStyle name="Comma 5 2 3 2 3 3 2" xfId="50347" xr:uid="{86D4E964-8BF9-4ED6-B426-FA294EC5657E}"/>
    <cellStyle name="Comma 5 2 3 2 3 3 3" xfId="32093" xr:uid="{780A4161-1E2D-4ED3-90E4-8F0CE8197A4E}"/>
    <cellStyle name="Comma 5 2 3 2 3 4" xfId="10189" xr:uid="{8C72D523-B03F-4654-AF10-71D54CA3435E}"/>
    <cellStyle name="Comma 5 2 3 2 3 4 2" xfId="46697" xr:uid="{14ACC2DD-89C5-4BEF-B7E0-4F72864473FB}"/>
    <cellStyle name="Comma 5 2 3 2 3 4 3" xfId="28443" xr:uid="{9B0DE65E-D1A1-49A7-992F-E04577A78370}"/>
    <cellStyle name="Comma 5 2 3 2 3 5" xfId="6539" xr:uid="{944A2B25-C156-46D9-A33F-621755009393}"/>
    <cellStyle name="Comma 5 2 3 2 3 5 2" xfId="43047" xr:uid="{72CB5CB7-E3A2-4571-9EDA-647D1D857C47}"/>
    <cellStyle name="Comma 5 2 3 2 3 5 3" xfId="24793" xr:uid="{F27B5E3E-AC2E-4A91-8125-2C15D365F32E}"/>
    <cellStyle name="Comma 5 2 3 2 3 6" xfId="39397" xr:uid="{C372FA45-DBA2-46BD-95B1-26295971F4AD}"/>
    <cellStyle name="Comma 5 2 3 2 3 7" xfId="21143" xr:uid="{14BF1456-CAAE-48FE-977E-1803758164B8}"/>
    <cellStyle name="Comma 5 2 3 2 4" xfId="2159" xr:uid="{AB7EAD39-4137-4A2A-961C-5CC4B775AA3D}"/>
    <cellStyle name="Comma 5 2 3 2 4 2" xfId="16759" xr:uid="{8064C186-28B9-4195-B576-A3BC85BA92A4}"/>
    <cellStyle name="Comma 5 2 3 2 4 2 2" xfId="53267" xr:uid="{90A7E0B2-C776-40A7-A370-833641FFF091}"/>
    <cellStyle name="Comma 5 2 3 2 4 2 3" xfId="35013" xr:uid="{7AABEC63-7E27-450E-8A75-9AF95B68AD3D}"/>
    <cellStyle name="Comma 5 2 3 2 4 3" xfId="13109" xr:uid="{3BA35B67-2AD1-4DE7-AFFD-A40661AB5E7B}"/>
    <cellStyle name="Comma 5 2 3 2 4 3 2" xfId="49617" xr:uid="{DF9A6455-E8B5-4265-BEF0-9CE815CF93C2}"/>
    <cellStyle name="Comma 5 2 3 2 4 3 3" xfId="31363" xr:uid="{160EDF3E-2E40-4453-8D92-EAC62722CC9E}"/>
    <cellStyle name="Comma 5 2 3 2 4 4" xfId="9459" xr:uid="{3649934E-942D-4476-AC1A-0B140B34D2C5}"/>
    <cellStyle name="Comma 5 2 3 2 4 4 2" xfId="45967" xr:uid="{F5716257-CCA2-4086-A3A9-BA53F28D38D2}"/>
    <cellStyle name="Comma 5 2 3 2 4 4 3" xfId="27713" xr:uid="{8D316A1A-C679-4295-A627-4E8B3AB95558}"/>
    <cellStyle name="Comma 5 2 3 2 4 5" xfId="5809" xr:uid="{D8615806-B119-4840-8DCB-3A5E80589EF0}"/>
    <cellStyle name="Comma 5 2 3 2 4 5 2" xfId="42317" xr:uid="{C9B4FEDB-9C6C-4190-BE13-8C54FE5818D1}"/>
    <cellStyle name="Comma 5 2 3 2 4 5 3" xfId="24063" xr:uid="{BF0B3C48-2339-47FD-A32F-AF16819A0907}"/>
    <cellStyle name="Comma 5 2 3 2 4 6" xfId="38667" xr:uid="{624E56D8-5048-4DB0-8E39-BD09FB2F17D9}"/>
    <cellStyle name="Comma 5 2 3 2 4 7" xfId="20413" xr:uid="{ADC69FE2-35CC-435D-80D5-F0E823C54C33}"/>
    <cellStyle name="Comma 5 2 3 2 5" xfId="1429" xr:uid="{C476B56B-5857-4D35-9FCB-7DE5D40C053B}"/>
    <cellStyle name="Comma 5 2 3 2 5 2" xfId="16029" xr:uid="{7529F0CA-8FAA-45DC-8EA0-231677173EF3}"/>
    <cellStyle name="Comma 5 2 3 2 5 2 2" xfId="52537" xr:uid="{C90B7E02-6868-4140-AB35-CFF985CC755F}"/>
    <cellStyle name="Comma 5 2 3 2 5 2 3" xfId="34283" xr:uid="{7BF7A0A5-2428-4AD4-AFD8-C20072C4CBB1}"/>
    <cellStyle name="Comma 5 2 3 2 5 3" xfId="12379" xr:uid="{02F788AF-0419-4948-AA8E-63D4384792BA}"/>
    <cellStyle name="Comma 5 2 3 2 5 3 2" xfId="48887" xr:uid="{A7E2B183-928C-4EE4-B58D-CB320789B3D0}"/>
    <cellStyle name="Comma 5 2 3 2 5 3 3" xfId="30633" xr:uid="{F40CDF3A-B8A2-49F1-BAE0-647D7660124F}"/>
    <cellStyle name="Comma 5 2 3 2 5 4" xfId="8729" xr:uid="{62F9BA49-4B9B-4C1B-B6C1-624CE9D0A826}"/>
    <cellStyle name="Comma 5 2 3 2 5 4 2" xfId="45237" xr:uid="{C13432EC-6B4E-4DE9-8C24-718A07120332}"/>
    <cellStyle name="Comma 5 2 3 2 5 4 3" xfId="26983" xr:uid="{5CAE5630-6D4F-4810-837E-CC7D9FC8D0AE}"/>
    <cellStyle name="Comma 5 2 3 2 5 5" xfId="5079" xr:uid="{56C240BF-3638-447E-A19E-2446B14B4885}"/>
    <cellStyle name="Comma 5 2 3 2 5 5 2" xfId="41587" xr:uid="{55BAFD7B-5978-4301-8500-CB8674B68C32}"/>
    <cellStyle name="Comma 5 2 3 2 5 5 3" xfId="23333" xr:uid="{BF470D8B-6BEC-4CDF-B195-CF26E060C4B8}"/>
    <cellStyle name="Comma 5 2 3 2 5 6" xfId="37937" xr:uid="{4075C3FC-E9DE-443F-9811-9D3D5A1358FB}"/>
    <cellStyle name="Comma 5 2 3 2 5 7" xfId="19683" xr:uid="{26706369-1531-4024-9AA1-D50A9ABBFF0D}"/>
    <cellStyle name="Comma 5 2 3 2 6" xfId="15299" xr:uid="{8B1E5C3A-3C37-429C-A49F-1659CE21DF0B}"/>
    <cellStyle name="Comma 5 2 3 2 6 2" xfId="51807" xr:uid="{03E60097-7513-4FB3-89E9-B29A78A9B104}"/>
    <cellStyle name="Comma 5 2 3 2 6 3" xfId="33553" xr:uid="{D0D62102-E230-486F-93ED-780D1238DDE0}"/>
    <cellStyle name="Comma 5 2 3 2 7" xfId="11649" xr:uid="{B8D21DB0-D647-42D7-98A8-893541F3039B}"/>
    <cellStyle name="Comma 5 2 3 2 7 2" xfId="48157" xr:uid="{AC3F52C8-6269-4DCF-9BD9-9FE5EA426194}"/>
    <cellStyle name="Comma 5 2 3 2 7 3" xfId="29903" xr:uid="{FC86FA5E-C878-4690-A08B-ED74DDB0882E}"/>
    <cellStyle name="Comma 5 2 3 2 8" xfId="7999" xr:uid="{924AA235-5ABE-4ACD-890F-446FE6C03C5C}"/>
    <cellStyle name="Comma 5 2 3 2 8 2" xfId="44507" xr:uid="{E1166725-67B6-43E2-BDD9-A6A0E80D9024}"/>
    <cellStyle name="Comma 5 2 3 2 8 3" xfId="26253" xr:uid="{FA55E27C-3BCB-4861-B161-060058B7CB2D}"/>
    <cellStyle name="Comma 5 2 3 2 9" xfId="4349" xr:uid="{37D03E6C-7FCC-433D-89E7-9E5748F18E13}"/>
    <cellStyle name="Comma 5 2 3 2 9 2" xfId="40857" xr:uid="{B4CE58C7-E0CE-40DE-8B5F-2CEA9A1253FB}"/>
    <cellStyle name="Comma 5 2 3 2 9 3" xfId="22603" xr:uid="{B7DB3AEE-A147-47FB-8401-425E5C1FAB42}"/>
    <cellStyle name="Comma 5 2 3 3" xfId="595" xr:uid="{12943B3D-340C-44C5-B670-CDFCCC6A23C7}"/>
    <cellStyle name="Comma 5 2 3 3 10" xfId="37103" xr:uid="{145CDF91-3AFD-4BE4-991B-D53C881D7148}"/>
    <cellStyle name="Comma 5 2 3 3 11" xfId="18849" xr:uid="{AF6BBB53-A7AD-47C2-8DC8-0CAEFCF23413}"/>
    <cellStyle name="Comma 5 2 3 3 2" xfId="3515" xr:uid="{BC581DA1-6132-4EDE-8834-A4E2DD1B4465}"/>
    <cellStyle name="Comma 5 2 3 3 2 2" xfId="18115" xr:uid="{F5B1418A-C6B6-4D1A-BC9F-FDD0785CB4B7}"/>
    <cellStyle name="Comma 5 2 3 3 2 2 2" xfId="54623" xr:uid="{5F22EABF-ABDF-4826-927F-4C4427FA2D6A}"/>
    <cellStyle name="Comma 5 2 3 3 2 2 3" xfId="36369" xr:uid="{CA8C1A7C-36C4-4026-AF7B-A75E614B2787}"/>
    <cellStyle name="Comma 5 2 3 3 2 3" xfId="14465" xr:uid="{9D3D9B74-6197-4BBF-9CF8-463FA3C576CF}"/>
    <cellStyle name="Comma 5 2 3 3 2 3 2" xfId="50973" xr:uid="{08CE254B-6890-4135-B82F-3726AD31A546}"/>
    <cellStyle name="Comma 5 2 3 3 2 3 3" xfId="32719" xr:uid="{3D665AD6-B079-4345-9521-32820F4BAC05}"/>
    <cellStyle name="Comma 5 2 3 3 2 4" xfId="10815" xr:uid="{8B0E8645-2233-40D2-8D03-57DB12FAA7E1}"/>
    <cellStyle name="Comma 5 2 3 3 2 4 2" xfId="47323" xr:uid="{B80FF995-EC55-405F-BD0E-A7BB569EE9C3}"/>
    <cellStyle name="Comma 5 2 3 3 2 4 3" xfId="29069" xr:uid="{101D309F-829B-40EE-A56F-83C77205ECD6}"/>
    <cellStyle name="Comma 5 2 3 3 2 5" xfId="7165" xr:uid="{E32EEAC2-98AA-46EB-9F08-1CF18D2735D3}"/>
    <cellStyle name="Comma 5 2 3 3 2 5 2" xfId="43673" xr:uid="{702300E6-6BE7-4118-88DB-116200EF2E42}"/>
    <cellStyle name="Comma 5 2 3 3 2 5 3" xfId="25419" xr:uid="{FA75AAD7-A9B2-4E15-8916-ECD61A5374D9}"/>
    <cellStyle name="Comma 5 2 3 3 2 6" xfId="40023" xr:uid="{67B1FAB7-B6BF-4479-80B1-5E062CC84571}"/>
    <cellStyle name="Comma 5 2 3 3 2 7" xfId="21769" xr:uid="{E7604E84-231D-4027-8175-37407CE06B15}"/>
    <cellStyle name="Comma 5 2 3 3 3" xfId="2785" xr:uid="{FDDC542E-4F26-4EF8-AF96-67079EEA87BF}"/>
    <cellStyle name="Comma 5 2 3 3 3 2" xfId="17385" xr:uid="{4183160D-B396-4C79-ACD9-14B7C0DCB255}"/>
    <cellStyle name="Comma 5 2 3 3 3 2 2" xfId="53893" xr:uid="{09895447-C571-4C40-8433-883795533EC1}"/>
    <cellStyle name="Comma 5 2 3 3 3 2 3" xfId="35639" xr:uid="{02C28D53-2A21-4993-B7C7-4114C7145D72}"/>
    <cellStyle name="Comma 5 2 3 3 3 3" xfId="13735" xr:uid="{A1A4DDE6-1E9B-4CFD-B8CB-78AC5B4EE8FC}"/>
    <cellStyle name="Comma 5 2 3 3 3 3 2" xfId="50243" xr:uid="{C18B5EB8-700C-4E5C-AE31-547428629F63}"/>
    <cellStyle name="Comma 5 2 3 3 3 3 3" xfId="31989" xr:uid="{2F5F8EE9-CDD9-4EC6-8254-7AE7ECC68011}"/>
    <cellStyle name="Comma 5 2 3 3 3 4" xfId="10085" xr:uid="{EB101D69-1F11-4D38-8E82-E4FC6E76926C}"/>
    <cellStyle name="Comma 5 2 3 3 3 4 2" xfId="46593" xr:uid="{F17E63EA-648F-4593-8F23-63CFCE8B52BF}"/>
    <cellStyle name="Comma 5 2 3 3 3 4 3" xfId="28339" xr:uid="{EEF6B6E8-EE3E-411E-8DEE-9F1A7B542527}"/>
    <cellStyle name="Comma 5 2 3 3 3 5" xfId="6435" xr:uid="{D2AAEDB8-761D-4F02-9A3B-E0B31A252BB3}"/>
    <cellStyle name="Comma 5 2 3 3 3 5 2" xfId="42943" xr:uid="{2DC22DF8-E7AE-4E7A-9BC1-5DC85A73880D}"/>
    <cellStyle name="Comma 5 2 3 3 3 5 3" xfId="24689" xr:uid="{5D947323-EE63-475B-9517-8AF7DF44353E}"/>
    <cellStyle name="Comma 5 2 3 3 3 6" xfId="39293" xr:uid="{E19DC683-7B10-4A32-9F26-496100A69DB4}"/>
    <cellStyle name="Comma 5 2 3 3 3 7" xfId="21039" xr:uid="{A1F6456D-4BD3-45D8-AB44-254010B74577}"/>
    <cellStyle name="Comma 5 2 3 3 4" xfId="2055" xr:uid="{CF353034-BF44-4BED-9C7E-7B57B01A977C}"/>
    <cellStyle name="Comma 5 2 3 3 4 2" xfId="16655" xr:uid="{625FF71E-6552-43B8-AAB7-B232EDA616A6}"/>
    <cellStyle name="Comma 5 2 3 3 4 2 2" xfId="53163" xr:uid="{0878FCC2-5381-450E-8E83-268C68D6C621}"/>
    <cellStyle name="Comma 5 2 3 3 4 2 3" xfId="34909" xr:uid="{20415AF4-6811-4A98-81A4-11E397DF4C2A}"/>
    <cellStyle name="Comma 5 2 3 3 4 3" xfId="13005" xr:uid="{2521D1FE-ABD9-43F8-B89F-ACDC9955274B}"/>
    <cellStyle name="Comma 5 2 3 3 4 3 2" xfId="49513" xr:uid="{56121E40-6C5F-47C0-BBE4-2E3B1F8CCE65}"/>
    <cellStyle name="Comma 5 2 3 3 4 3 3" xfId="31259" xr:uid="{4C55CDB0-7863-49A6-89D0-8FD4DE402F90}"/>
    <cellStyle name="Comma 5 2 3 3 4 4" xfId="9355" xr:uid="{84EB67CD-6590-4FE6-ACB2-DC40566DC7E4}"/>
    <cellStyle name="Comma 5 2 3 3 4 4 2" xfId="45863" xr:uid="{BADA0CD6-EE97-40FC-BDEA-310CE9032B5D}"/>
    <cellStyle name="Comma 5 2 3 3 4 4 3" xfId="27609" xr:uid="{8AD124B2-713D-43FE-BAD2-8511F139D658}"/>
    <cellStyle name="Comma 5 2 3 3 4 5" xfId="5705" xr:uid="{E6ACE618-2F0E-4496-A0B0-77B1FED5E893}"/>
    <cellStyle name="Comma 5 2 3 3 4 5 2" xfId="42213" xr:uid="{E3B63044-B82C-4FD3-BF84-A6ADE2AE6770}"/>
    <cellStyle name="Comma 5 2 3 3 4 5 3" xfId="23959" xr:uid="{068707FA-5919-4F30-ADC6-038634E6F9F9}"/>
    <cellStyle name="Comma 5 2 3 3 4 6" xfId="38563" xr:uid="{F18A311F-7B7E-450C-869E-0FB996E01FDF}"/>
    <cellStyle name="Comma 5 2 3 3 4 7" xfId="20309" xr:uid="{275B4BF1-D6CD-4204-9885-823614E751BD}"/>
    <cellStyle name="Comma 5 2 3 3 5" xfId="1325" xr:uid="{BB14FBE9-D02E-47EF-85D7-930BF31250BA}"/>
    <cellStyle name="Comma 5 2 3 3 5 2" xfId="15925" xr:uid="{4A7D4F00-37D6-42C2-A7B0-B595C9A1F62A}"/>
    <cellStyle name="Comma 5 2 3 3 5 2 2" xfId="52433" xr:uid="{A54207B1-68B7-4EAE-9A82-2ECE60D3F333}"/>
    <cellStyle name="Comma 5 2 3 3 5 2 3" xfId="34179" xr:uid="{F8AA68C1-20ED-4889-8A83-D0FC34D62F7E}"/>
    <cellStyle name="Comma 5 2 3 3 5 3" xfId="12275" xr:uid="{3E263A32-C985-4BE3-BBAA-6A81B205878D}"/>
    <cellStyle name="Comma 5 2 3 3 5 3 2" xfId="48783" xr:uid="{0AA6FECC-9D38-4AAD-8908-9E92E376C2A6}"/>
    <cellStyle name="Comma 5 2 3 3 5 3 3" xfId="30529" xr:uid="{63EAC7D4-3377-4AA6-869D-5530B0992C24}"/>
    <cellStyle name="Comma 5 2 3 3 5 4" xfId="8625" xr:uid="{001BE267-9B0B-4B78-8265-2F2A3B4573DD}"/>
    <cellStyle name="Comma 5 2 3 3 5 4 2" xfId="45133" xr:uid="{2E442AB7-9BE2-4EB2-B6E8-8C257992B67D}"/>
    <cellStyle name="Comma 5 2 3 3 5 4 3" xfId="26879" xr:uid="{926DDED4-19F8-4506-97BC-788CBDF8A9AF}"/>
    <cellStyle name="Comma 5 2 3 3 5 5" xfId="4975" xr:uid="{5F6123EE-0885-42B4-B726-17C982CC74EB}"/>
    <cellStyle name="Comma 5 2 3 3 5 5 2" xfId="41483" xr:uid="{9B08C9CF-A465-431C-A439-C25694F0B991}"/>
    <cellStyle name="Comma 5 2 3 3 5 5 3" xfId="23229" xr:uid="{95DC6AC4-0DF7-4DFB-9538-B8C888B0CABC}"/>
    <cellStyle name="Comma 5 2 3 3 5 6" xfId="37833" xr:uid="{DF1E380E-2ECE-4146-AF79-2AF9CC02DA05}"/>
    <cellStyle name="Comma 5 2 3 3 5 7" xfId="19579" xr:uid="{8F19CDA3-3464-469F-9AA9-93DFB2EDD404}"/>
    <cellStyle name="Comma 5 2 3 3 6" xfId="15195" xr:uid="{55F5DDC4-CAB3-4E1A-85DA-D7019F4D48E7}"/>
    <cellStyle name="Comma 5 2 3 3 6 2" xfId="51703" xr:uid="{45BB38FE-F053-4310-A83C-C7C71D73DCEE}"/>
    <cellStyle name="Comma 5 2 3 3 6 3" xfId="33449" xr:uid="{83F44B96-BE6A-4A0E-80B1-86BD1CCEA01C}"/>
    <cellStyle name="Comma 5 2 3 3 7" xfId="11545" xr:uid="{9841831F-5789-405D-B11A-68B793370E3F}"/>
    <cellStyle name="Comma 5 2 3 3 7 2" xfId="48053" xr:uid="{67AB9361-37A3-47F5-8EC0-F23C7D697394}"/>
    <cellStyle name="Comma 5 2 3 3 7 3" xfId="29799" xr:uid="{AB25D4F6-1468-45A2-9FD2-2267F18C7915}"/>
    <cellStyle name="Comma 5 2 3 3 8" xfId="7895" xr:uid="{1EBD0CF4-5A36-4F66-8387-04676549836E}"/>
    <cellStyle name="Comma 5 2 3 3 8 2" xfId="44403" xr:uid="{D2A311D2-D373-4111-A3AA-1561C973F6EF}"/>
    <cellStyle name="Comma 5 2 3 3 8 3" xfId="26149" xr:uid="{FBE8C322-F7D0-43F7-806F-72FD4DC411CE}"/>
    <cellStyle name="Comma 5 2 3 3 9" xfId="4245" xr:uid="{7023F859-41D2-4F34-9E65-0550C402DDD3}"/>
    <cellStyle name="Comma 5 2 3 3 9 2" xfId="40753" xr:uid="{34732439-4FB9-4DBA-A3FB-873F5F723719}"/>
    <cellStyle name="Comma 5 2 3 3 9 3" xfId="22499" xr:uid="{90299AED-D101-463F-B827-BE2CD626198D}"/>
    <cellStyle name="Comma 5 2 3 4" xfId="491" xr:uid="{65E827B8-D76C-44AF-9844-CF159451390E}"/>
    <cellStyle name="Comma 5 2 3 4 10" xfId="36999" xr:uid="{2D4B2911-F0DF-4DC9-9657-03627F4503DC}"/>
    <cellStyle name="Comma 5 2 3 4 11" xfId="18745" xr:uid="{8803C203-A6C6-44CE-95B1-984E2B0782D7}"/>
    <cellStyle name="Comma 5 2 3 4 2" xfId="3411" xr:uid="{04174481-3B8C-47A7-AEDC-763AFF3A0888}"/>
    <cellStyle name="Comma 5 2 3 4 2 2" xfId="18011" xr:uid="{37BA55CE-6AA1-4BC4-9B9E-579DD1A6B604}"/>
    <cellStyle name="Comma 5 2 3 4 2 2 2" xfId="54519" xr:uid="{24B032E7-6C26-4478-9848-90B7A0D4454F}"/>
    <cellStyle name="Comma 5 2 3 4 2 2 3" xfId="36265" xr:uid="{23B264D8-DA92-40EE-93FC-E411CE315602}"/>
    <cellStyle name="Comma 5 2 3 4 2 3" xfId="14361" xr:uid="{73D89FAC-6FEE-47C6-BD4D-42BEE116BE3F}"/>
    <cellStyle name="Comma 5 2 3 4 2 3 2" xfId="50869" xr:uid="{79A49C88-31AE-4752-953D-91C04156B329}"/>
    <cellStyle name="Comma 5 2 3 4 2 3 3" xfId="32615" xr:uid="{A60747C0-AAC2-4EDC-9C05-27B50B3C3A51}"/>
    <cellStyle name="Comma 5 2 3 4 2 4" xfId="10711" xr:uid="{A9ECFD78-ADAA-468B-A597-D191E97ABDF8}"/>
    <cellStyle name="Comma 5 2 3 4 2 4 2" xfId="47219" xr:uid="{7831EB8C-8A3A-46B6-A3F4-7FE7358A39F0}"/>
    <cellStyle name="Comma 5 2 3 4 2 4 3" xfId="28965" xr:uid="{F98AB883-7C32-45D8-A2AE-C04F89DE5642}"/>
    <cellStyle name="Comma 5 2 3 4 2 5" xfId="7061" xr:uid="{D6680F9F-E979-490E-BF83-6C5ED7BCD7A7}"/>
    <cellStyle name="Comma 5 2 3 4 2 5 2" xfId="43569" xr:uid="{813507EE-03A4-4897-A413-9B6EB9D6EE86}"/>
    <cellStyle name="Comma 5 2 3 4 2 5 3" xfId="25315" xr:uid="{EA0C5B1C-D66C-42FF-9141-FC5BB2C6523C}"/>
    <cellStyle name="Comma 5 2 3 4 2 6" xfId="39919" xr:uid="{E6EBE657-41D6-4A98-8943-CC8CDBEB7B7F}"/>
    <cellStyle name="Comma 5 2 3 4 2 7" xfId="21665" xr:uid="{59427FC8-B62E-4935-BA57-046632B4CC09}"/>
    <cellStyle name="Comma 5 2 3 4 3" xfId="2681" xr:uid="{7137FFAE-30DD-4154-AC8A-14DF8D16400D}"/>
    <cellStyle name="Comma 5 2 3 4 3 2" xfId="17281" xr:uid="{72EB2E95-5567-48AA-B8C3-406FB320F2E3}"/>
    <cellStyle name="Comma 5 2 3 4 3 2 2" xfId="53789" xr:uid="{75AB4A03-869F-404B-B179-2EB4419F8E6C}"/>
    <cellStyle name="Comma 5 2 3 4 3 2 3" xfId="35535" xr:uid="{CC35DD1E-1536-4383-83EA-9CB542F5E63A}"/>
    <cellStyle name="Comma 5 2 3 4 3 3" xfId="13631" xr:uid="{A6DC4CE1-EEDE-4394-924F-4208EE3049F4}"/>
    <cellStyle name="Comma 5 2 3 4 3 3 2" xfId="50139" xr:uid="{B3DB511F-3AB3-495F-8FE8-7041A7CFD6B0}"/>
    <cellStyle name="Comma 5 2 3 4 3 3 3" xfId="31885" xr:uid="{494B3284-83CC-4041-85D9-4A38F94284EC}"/>
    <cellStyle name="Comma 5 2 3 4 3 4" xfId="9981" xr:uid="{D937AF63-95E5-4E89-863C-06340A17B5FE}"/>
    <cellStyle name="Comma 5 2 3 4 3 4 2" xfId="46489" xr:uid="{BE69B808-52EE-42F2-8E30-AAEB0967A284}"/>
    <cellStyle name="Comma 5 2 3 4 3 4 3" xfId="28235" xr:uid="{D1E770CB-D13C-466B-BCDA-DBE6895FB763}"/>
    <cellStyle name="Comma 5 2 3 4 3 5" xfId="6331" xr:uid="{2824DC4E-EDCC-4856-871D-22B7AD71BDAD}"/>
    <cellStyle name="Comma 5 2 3 4 3 5 2" xfId="42839" xr:uid="{9110EBBA-B32F-405D-929D-92514F092536}"/>
    <cellStyle name="Comma 5 2 3 4 3 5 3" xfId="24585" xr:uid="{28D03D1E-B523-491D-AAE5-AF11E3089255}"/>
    <cellStyle name="Comma 5 2 3 4 3 6" xfId="39189" xr:uid="{B07F4782-32A0-4EFC-B66E-6D64DAC15119}"/>
    <cellStyle name="Comma 5 2 3 4 3 7" xfId="20935" xr:uid="{32EF359F-8B66-4AFA-B7F4-C9FC2AF59F78}"/>
    <cellStyle name="Comma 5 2 3 4 4" xfId="1951" xr:uid="{F205CBB3-8B26-49D3-ADFD-6673F800F78F}"/>
    <cellStyle name="Comma 5 2 3 4 4 2" xfId="16551" xr:uid="{AC9A8A0C-BF0E-417D-AFB2-680318C463A2}"/>
    <cellStyle name="Comma 5 2 3 4 4 2 2" xfId="53059" xr:uid="{056357C4-5304-41F4-B5E6-A634AD7A6CED}"/>
    <cellStyle name="Comma 5 2 3 4 4 2 3" xfId="34805" xr:uid="{2FBC396E-86D3-417F-953F-2E9916324D40}"/>
    <cellStyle name="Comma 5 2 3 4 4 3" xfId="12901" xr:uid="{5BAAB980-C15C-41B2-A47B-906E9B3F83A0}"/>
    <cellStyle name="Comma 5 2 3 4 4 3 2" xfId="49409" xr:uid="{33B92237-C5E1-4B40-B7E1-B93D021CFA2B}"/>
    <cellStyle name="Comma 5 2 3 4 4 3 3" xfId="31155" xr:uid="{D640F5F0-6DAA-4893-A036-3A1266A603A9}"/>
    <cellStyle name="Comma 5 2 3 4 4 4" xfId="9251" xr:uid="{C327F2FC-4A0C-4650-8214-6A31DCC5FC95}"/>
    <cellStyle name="Comma 5 2 3 4 4 4 2" xfId="45759" xr:uid="{FB703259-DB3F-440E-9C2F-D3D76DE5364F}"/>
    <cellStyle name="Comma 5 2 3 4 4 4 3" xfId="27505" xr:uid="{4B7443E0-8712-493F-86CA-F8DF45ADA3D5}"/>
    <cellStyle name="Comma 5 2 3 4 4 5" xfId="5601" xr:uid="{4F53650F-41D0-4443-959B-EE934F4EEB78}"/>
    <cellStyle name="Comma 5 2 3 4 4 5 2" xfId="42109" xr:uid="{E1C8AD81-3F5F-46D4-BAAD-633244A366A2}"/>
    <cellStyle name="Comma 5 2 3 4 4 5 3" xfId="23855" xr:uid="{AEA21693-16AF-48A4-B24A-255B84220CE4}"/>
    <cellStyle name="Comma 5 2 3 4 4 6" xfId="38459" xr:uid="{DDFB0809-899C-469B-AEF8-1C2BC53CE71A}"/>
    <cellStyle name="Comma 5 2 3 4 4 7" xfId="20205" xr:uid="{C2CA6FF9-67C2-44DE-B2BF-206C50DFD99B}"/>
    <cellStyle name="Comma 5 2 3 4 5" xfId="1221" xr:uid="{39DBDCCA-CBCF-478A-9CFD-D7C5CF3D2B79}"/>
    <cellStyle name="Comma 5 2 3 4 5 2" xfId="15821" xr:uid="{3572D084-A97B-4EB0-9BBF-928F9FCD4332}"/>
    <cellStyle name="Comma 5 2 3 4 5 2 2" xfId="52329" xr:uid="{943A1E59-6546-416E-981C-589AF8E839BB}"/>
    <cellStyle name="Comma 5 2 3 4 5 2 3" xfId="34075" xr:uid="{7131D729-AD7C-4DAB-B0AC-F4A5E93318E6}"/>
    <cellStyle name="Comma 5 2 3 4 5 3" xfId="12171" xr:uid="{92AFBEDA-306D-4117-A740-742CD144C608}"/>
    <cellStyle name="Comma 5 2 3 4 5 3 2" xfId="48679" xr:uid="{AF9E4A25-668A-40DE-A1F3-3F0CEB550A85}"/>
    <cellStyle name="Comma 5 2 3 4 5 3 3" xfId="30425" xr:uid="{8DD56509-B210-43AD-BE34-D4AB2A05343A}"/>
    <cellStyle name="Comma 5 2 3 4 5 4" xfId="8521" xr:uid="{D20829A2-12A8-4E39-BA8E-695FDB432A64}"/>
    <cellStyle name="Comma 5 2 3 4 5 4 2" xfId="45029" xr:uid="{115D41A0-96CF-4BDB-A9E7-E81C0950F3A5}"/>
    <cellStyle name="Comma 5 2 3 4 5 4 3" xfId="26775" xr:uid="{0CA2994C-5A13-462D-B4AC-0C557FA7CCCA}"/>
    <cellStyle name="Comma 5 2 3 4 5 5" xfId="4871" xr:uid="{02A0EE57-3D7F-4B40-8360-A570E54D75DD}"/>
    <cellStyle name="Comma 5 2 3 4 5 5 2" xfId="41379" xr:uid="{4F83ED48-6405-42DE-8DC5-959A6BF7817F}"/>
    <cellStyle name="Comma 5 2 3 4 5 5 3" xfId="23125" xr:uid="{68A98861-1492-4834-8D25-A6AB75BF723F}"/>
    <cellStyle name="Comma 5 2 3 4 5 6" xfId="37729" xr:uid="{2CCE9606-8DBF-4E09-B999-EB4696D5AF32}"/>
    <cellStyle name="Comma 5 2 3 4 5 7" xfId="19475" xr:uid="{7ECEC7DF-732C-4F30-B00B-8E7FE3C0C430}"/>
    <cellStyle name="Comma 5 2 3 4 6" xfId="15091" xr:uid="{20EEA31F-96E4-4222-B3FA-BFB95A3748C7}"/>
    <cellStyle name="Comma 5 2 3 4 6 2" xfId="51599" xr:uid="{B41B2AA7-5A0A-4EEB-9F94-472A4DDB31DE}"/>
    <cellStyle name="Comma 5 2 3 4 6 3" xfId="33345" xr:uid="{C6666F82-62E3-4271-AD3F-A6572E5BA69D}"/>
    <cellStyle name="Comma 5 2 3 4 7" xfId="11441" xr:uid="{D236C275-AC46-4E96-BDA7-553124007010}"/>
    <cellStyle name="Comma 5 2 3 4 7 2" xfId="47949" xr:uid="{DF4C0378-EF38-4B2A-BBA1-05F8B180D1FA}"/>
    <cellStyle name="Comma 5 2 3 4 7 3" xfId="29695" xr:uid="{91439289-CC6E-4FF6-9453-6C5EB2FA278E}"/>
    <cellStyle name="Comma 5 2 3 4 8" xfId="7791" xr:uid="{81EBE337-DEBC-4B0B-B570-CFBD69CFDB23}"/>
    <cellStyle name="Comma 5 2 3 4 8 2" xfId="44299" xr:uid="{08C88208-EC76-4673-B275-35313B877F7E}"/>
    <cellStyle name="Comma 5 2 3 4 8 3" xfId="26045" xr:uid="{19DD4B67-67CF-4743-A406-D4171F0EC7D0}"/>
    <cellStyle name="Comma 5 2 3 4 9" xfId="4141" xr:uid="{44D0F2D7-9293-4292-A78D-FC720E07818E}"/>
    <cellStyle name="Comma 5 2 3 4 9 2" xfId="40649" xr:uid="{ED7AD149-53E8-45DE-9B0C-BF743C916C49}"/>
    <cellStyle name="Comma 5 2 3 4 9 3" xfId="22395" xr:uid="{863BE3F2-3B6C-4BFE-98D2-525B5F630502}"/>
    <cellStyle name="Comma 5 2 3 5" xfId="387" xr:uid="{E4A17EAB-8A44-4169-A961-D228C96E37D5}"/>
    <cellStyle name="Comma 5 2 3 5 10" xfId="36895" xr:uid="{39178CF4-2747-423E-948E-6845C4C4508C}"/>
    <cellStyle name="Comma 5 2 3 5 11" xfId="18641" xr:uid="{DD96B414-64B4-4B8F-90CA-6894F6678E44}"/>
    <cellStyle name="Comma 5 2 3 5 2" xfId="3307" xr:uid="{06DCD461-A81E-4D78-9DEB-AF0FB41B2819}"/>
    <cellStyle name="Comma 5 2 3 5 2 2" xfId="17907" xr:uid="{E6F7461D-1E34-4DC1-B6DA-BAB0974DE1BE}"/>
    <cellStyle name="Comma 5 2 3 5 2 2 2" xfId="54415" xr:uid="{8270BCFF-CCFF-41CB-8900-6C09E51D6145}"/>
    <cellStyle name="Comma 5 2 3 5 2 2 3" xfId="36161" xr:uid="{EAF672C4-B43E-4E0E-84CD-FF3686AD7912}"/>
    <cellStyle name="Comma 5 2 3 5 2 3" xfId="14257" xr:uid="{2ED8B245-BB72-42E0-A609-DFD3A4AB3C13}"/>
    <cellStyle name="Comma 5 2 3 5 2 3 2" xfId="50765" xr:uid="{E43EBED5-6307-4D6C-839E-CC2DB128C5D0}"/>
    <cellStyle name="Comma 5 2 3 5 2 3 3" xfId="32511" xr:uid="{0A4CE9D4-28EC-469A-B286-EF71E5B31999}"/>
    <cellStyle name="Comma 5 2 3 5 2 4" xfId="10607" xr:uid="{4C973589-3E3D-45D7-91D5-2C5CC8A6302A}"/>
    <cellStyle name="Comma 5 2 3 5 2 4 2" xfId="47115" xr:uid="{41D6A1A3-0C9D-4C42-9827-640DF68ED927}"/>
    <cellStyle name="Comma 5 2 3 5 2 4 3" xfId="28861" xr:uid="{218BBF4D-D1F1-4815-B8CF-77E744D8389D}"/>
    <cellStyle name="Comma 5 2 3 5 2 5" xfId="6957" xr:uid="{E29F70A1-E22B-4B05-8EC8-B09621F867FB}"/>
    <cellStyle name="Comma 5 2 3 5 2 5 2" xfId="43465" xr:uid="{802E8CAB-CC4A-4BF8-BB76-B9ACB827FEC4}"/>
    <cellStyle name="Comma 5 2 3 5 2 5 3" xfId="25211" xr:uid="{49A7C63B-217A-4368-B4E4-B6BAE9FB2422}"/>
    <cellStyle name="Comma 5 2 3 5 2 6" xfId="39815" xr:uid="{A5D02664-9A42-4B8F-AA0D-616345B3BE2F}"/>
    <cellStyle name="Comma 5 2 3 5 2 7" xfId="21561" xr:uid="{E7ED526F-0093-4215-B9EE-75D7B4CA6C90}"/>
    <cellStyle name="Comma 5 2 3 5 3" xfId="2577" xr:uid="{920874E0-EA04-43EC-8D5D-DA25CF754B4C}"/>
    <cellStyle name="Comma 5 2 3 5 3 2" xfId="17177" xr:uid="{A2C4EEC5-8CB8-4F8C-9CCF-FCF6E83BE203}"/>
    <cellStyle name="Comma 5 2 3 5 3 2 2" xfId="53685" xr:uid="{C78005DA-98A4-4D0A-9D5A-1EACA1CC7F22}"/>
    <cellStyle name="Comma 5 2 3 5 3 2 3" xfId="35431" xr:uid="{ACA47091-9017-4268-849D-71232EAFFBAB}"/>
    <cellStyle name="Comma 5 2 3 5 3 3" xfId="13527" xr:uid="{E7FD9138-D5DC-4E8A-83EA-17F5198D8A89}"/>
    <cellStyle name="Comma 5 2 3 5 3 3 2" xfId="50035" xr:uid="{7364AB6A-FCF9-4267-BC04-E52A4E4B4634}"/>
    <cellStyle name="Comma 5 2 3 5 3 3 3" xfId="31781" xr:uid="{B7761801-7415-46DA-B716-A7FE8B038B2C}"/>
    <cellStyle name="Comma 5 2 3 5 3 4" xfId="9877" xr:uid="{08538343-196D-4D32-A8FE-9EF4E2DD49A3}"/>
    <cellStyle name="Comma 5 2 3 5 3 4 2" xfId="46385" xr:uid="{5E978A24-53C8-49E2-8BC0-9664AFB79B30}"/>
    <cellStyle name="Comma 5 2 3 5 3 4 3" xfId="28131" xr:uid="{0D2AB6FF-A8C7-497F-AA2E-173A89B17E1C}"/>
    <cellStyle name="Comma 5 2 3 5 3 5" xfId="6227" xr:uid="{2039A0F7-D1EA-4CE5-ABFF-B0C775AE74A5}"/>
    <cellStyle name="Comma 5 2 3 5 3 5 2" xfId="42735" xr:uid="{90F1AEE3-9B8D-4DD7-977C-DDC97FDC62A8}"/>
    <cellStyle name="Comma 5 2 3 5 3 5 3" xfId="24481" xr:uid="{873D7872-056E-44C2-9931-E5B034E475DF}"/>
    <cellStyle name="Comma 5 2 3 5 3 6" xfId="39085" xr:uid="{C36E6B98-A25B-49BB-A8E4-B379E0FFDF66}"/>
    <cellStyle name="Comma 5 2 3 5 3 7" xfId="20831" xr:uid="{FC6E16E7-B5D5-4E2C-9C9E-3B6402B566F1}"/>
    <cellStyle name="Comma 5 2 3 5 4" xfId="1847" xr:uid="{945378DA-ADC4-49D6-8814-148024EE47EB}"/>
    <cellStyle name="Comma 5 2 3 5 4 2" xfId="16447" xr:uid="{0543C434-DFDE-4256-80AD-11E2FFDB5CD7}"/>
    <cellStyle name="Comma 5 2 3 5 4 2 2" xfId="52955" xr:uid="{18CE38A7-ACA7-4E5B-8A7A-C08C46614103}"/>
    <cellStyle name="Comma 5 2 3 5 4 2 3" xfId="34701" xr:uid="{A7F541E7-D5BA-4430-8FB8-B2C7A7F8E378}"/>
    <cellStyle name="Comma 5 2 3 5 4 3" xfId="12797" xr:uid="{2A6009E9-7027-4D35-91E5-CB6172EC0385}"/>
    <cellStyle name="Comma 5 2 3 5 4 3 2" xfId="49305" xr:uid="{76FB1B27-74AB-4D36-BBD0-4CE5C301662B}"/>
    <cellStyle name="Comma 5 2 3 5 4 3 3" xfId="31051" xr:uid="{E8B4C669-8B58-4A3E-8C91-49FCE543D7B9}"/>
    <cellStyle name="Comma 5 2 3 5 4 4" xfId="9147" xr:uid="{431ED6C7-069D-44A0-BD7F-F10A3E5EBA44}"/>
    <cellStyle name="Comma 5 2 3 5 4 4 2" xfId="45655" xr:uid="{2E7276A0-6DF2-495B-9C6C-465A97C3C9EB}"/>
    <cellStyle name="Comma 5 2 3 5 4 4 3" xfId="27401" xr:uid="{7EFD1198-6AA0-4431-9ACA-F0CFEEFD99B5}"/>
    <cellStyle name="Comma 5 2 3 5 4 5" xfId="5497" xr:uid="{0526A282-8084-44EE-9D20-38E8F547B729}"/>
    <cellStyle name="Comma 5 2 3 5 4 5 2" xfId="42005" xr:uid="{206D1DCE-0F6F-4F55-A5E1-11F920DD2160}"/>
    <cellStyle name="Comma 5 2 3 5 4 5 3" xfId="23751" xr:uid="{3F8B1B79-0DEC-4A20-8528-9D86822B7225}"/>
    <cellStyle name="Comma 5 2 3 5 4 6" xfId="38355" xr:uid="{5FDA9382-B60A-49CD-885C-0A1B77D6071D}"/>
    <cellStyle name="Comma 5 2 3 5 4 7" xfId="20101" xr:uid="{71DE6837-2B40-4C37-B655-3BB7041799C7}"/>
    <cellStyle name="Comma 5 2 3 5 5" xfId="1117" xr:uid="{457A13B1-C90D-4A1C-BF71-17CD2D20881B}"/>
    <cellStyle name="Comma 5 2 3 5 5 2" xfId="15717" xr:uid="{B6ED7954-704B-4978-94B8-986C54631C18}"/>
    <cellStyle name="Comma 5 2 3 5 5 2 2" xfId="52225" xr:uid="{4D68496A-CC29-40DE-9970-2623F0FFD904}"/>
    <cellStyle name="Comma 5 2 3 5 5 2 3" xfId="33971" xr:uid="{01A916B1-2BB8-4754-8186-0E0543497D11}"/>
    <cellStyle name="Comma 5 2 3 5 5 3" xfId="12067" xr:uid="{732D3B93-467D-41A7-B143-3A5E02F7ED8E}"/>
    <cellStyle name="Comma 5 2 3 5 5 3 2" xfId="48575" xr:uid="{98457D81-47A4-4B7E-8E10-8056DE839A8B}"/>
    <cellStyle name="Comma 5 2 3 5 5 3 3" xfId="30321" xr:uid="{68B57B53-C011-4EA5-83C0-2AA500219B59}"/>
    <cellStyle name="Comma 5 2 3 5 5 4" xfId="8417" xr:uid="{7A157E1C-FC73-4907-9831-FF794C9624B4}"/>
    <cellStyle name="Comma 5 2 3 5 5 4 2" xfId="44925" xr:uid="{2F2AA9E1-D241-4945-81FE-214FB0EC7125}"/>
    <cellStyle name="Comma 5 2 3 5 5 4 3" xfId="26671" xr:uid="{7CF4DD5B-E0CD-4CB3-A644-D4319CF92C0E}"/>
    <cellStyle name="Comma 5 2 3 5 5 5" xfId="4767" xr:uid="{663E0659-797B-4A33-83BE-8E2CDD6DA756}"/>
    <cellStyle name="Comma 5 2 3 5 5 5 2" xfId="41275" xr:uid="{103A99F5-C1CB-47A7-B7E1-B4DB4340117A}"/>
    <cellStyle name="Comma 5 2 3 5 5 5 3" xfId="23021" xr:uid="{DC04E23E-0767-46D1-967F-F8A90926DAAA}"/>
    <cellStyle name="Comma 5 2 3 5 5 6" xfId="37625" xr:uid="{D5EBE4C6-0EB0-4EE4-94D9-DD740BD52651}"/>
    <cellStyle name="Comma 5 2 3 5 5 7" xfId="19371" xr:uid="{F882E11B-BF10-4EC4-8AFC-B481F6D4CC27}"/>
    <cellStyle name="Comma 5 2 3 5 6" xfId="14987" xr:uid="{DD7114C0-E91C-42D2-926A-1FDDD6DFFA8A}"/>
    <cellStyle name="Comma 5 2 3 5 6 2" xfId="51495" xr:uid="{0DB805A8-1663-4C0B-8656-4E4B021CF0B8}"/>
    <cellStyle name="Comma 5 2 3 5 6 3" xfId="33241" xr:uid="{EBA93450-0ADF-4614-82D3-5AB8677B3D77}"/>
    <cellStyle name="Comma 5 2 3 5 7" xfId="11337" xr:uid="{742B4DA1-7BBA-4002-937E-E7D44390908B}"/>
    <cellStyle name="Comma 5 2 3 5 7 2" xfId="47845" xr:uid="{CB6F5030-2D15-4300-B6C2-401F85BD7E94}"/>
    <cellStyle name="Comma 5 2 3 5 7 3" xfId="29591" xr:uid="{91D9F2A5-1743-4800-AA3D-A720116FA9E6}"/>
    <cellStyle name="Comma 5 2 3 5 8" xfId="7687" xr:uid="{D1D6BC6D-220C-4149-842C-B772DDB6A1E6}"/>
    <cellStyle name="Comma 5 2 3 5 8 2" xfId="44195" xr:uid="{10E39B35-A7F2-4134-8692-20E5E45E7C6E}"/>
    <cellStyle name="Comma 5 2 3 5 8 3" xfId="25941" xr:uid="{B58B1180-D808-4E80-83B6-E72C86D4667E}"/>
    <cellStyle name="Comma 5 2 3 5 9" xfId="4037" xr:uid="{2E0CC03E-CF69-42E3-B9D6-F35E5A1AB308}"/>
    <cellStyle name="Comma 5 2 3 5 9 2" xfId="40545" xr:uid="{5B6D1C27-809B-4E00-BF7A-7E8C545183A3}"/>
    <cellStyle name="Comma 5 2 3 5 9 3" xfId="22291" xr:uid="{89F19060-B0C9-46B6-BB01-8277EF238294}"/>
    <cellStyle name="Comma 5 2 3 6" xfId="283" xr:uid="{014C4BF8-C42D-40D2-BDA1-7A0CC4B74707}"/>
    <cellStyle name="Comma 5 2 3 6 10" xfId="36791" xr:uid="{E8B673E0-B545-46F3-89B1-474C20D61217}"/>
    <cellStyle name="Comma 5 2 3 6 11" xfId="18537" xr:uid="{212D2A73-AA63-487B-8F0A-0E26E5D29723}"/>
    <cellStyle name="Comma 5 2 3 6 2" xfId="3203" xr:uid="{E0CFA37E-214A-48D3-A13B-40E4D20218F6}"/>
    <cellStyle name="Comma 5 2 3 6 2 2" xfId="17803" xr:uid="{C64302C3-BA04-4B76-8F0C-DDE27E4D648A}"/>
    <cellStyle name="Comma 5 2 3 6 2 2 2" xfId="54311" xr:uid="{939266DF-1279-4771-9A17-1155A8413422}"/>
    <cellStyle name="Comma 5 2 3 6 2 2 3" xfId="36057" xr:uid="{7B6DB854-E765-44E0-85FD-B2D130EF3627}"/>
    <cellStyle name="Comma 5 2 3 6 2 3" xfId="14153" xr:uid="{0D049AD3-EAB1-41E9-897E-7098E6133E9E}"/>
    <cellStyle name="Comma 5 2 3 6 2 3 2" xfId="50661" xr:uid="{EDD06CA0-BBA3-4948-99BE-61579DFEE443}"/>
    <cellStyle name="Comma 5 2 3 6 2 3 3" xfId="32407" xr:uid="{41D775CC-4398-4786-AF27-B5305ED542A1}"/>
    <cellStyle name="Comma 5 2 3 6 2 4" xfId="10503" xr:uid="{45B90BDB-8F6D-4348-8424-31030B75C892}"/>
    <cellStyle name="Comma 5 2 3 6 2 4 2" xfId="47011" xr:uid="{82FBFF10-0113-4D8D-8BE5-001DC0F858FA}"/>
    <cellStyle name="Comma 5 2 3 6 2 4 3" xfId="28757" xr:uid="{146A274B-F982-481F-9194-F8475D4C8963}"/>
    <cellStyle name="Comma 5 2 3 6 2 5" xfId="6853" xr:uid="{AB667891-CF77-463E-9EA3-9FB854970559}"/>
    <cellStyle name="Comma 5 2 3 6 2 5 2" xfId="43361" xr:uid="{3F460B5B-66A5-44DD-847A-00DCFC2DF983}"/>
    <cellStyle name="Comma 5 2 3 6 2 5 3" xfId="25107" xr:uid="{58CEC657-AE1E-458D-8F07-72EF9B60892C}"/>
    <cellStyle name="Comma 5 2 3 6 2 6" xfId="39711" xr:uid="{21408ECB-A66B-47ED-B591-EC409CA79297}"/>
    <cellStyle name="Comma 5 2 3 6 2 7" xfId="21457" xr:uid="{3F5BD29B-8652-40F8-A2DC-EB406E737415}"/>
    <cellStyle name="Comma 5 2 3 6 3" xfId="2473" xr:uid="{83A2737F-1B27-41A4-B03F-04705A2C13ED}"/>
    <cellStyle name="Comma 5 2 3 6 3 2" xfId="17073" xr:uid="{58AA9D68-D32C-4436-B6D9-107804D930AC}"/>
    <cellStyle name="Comma 5 2 3 6 3 2 2" xfId="53581" xr:uid="{F67F0148-1BD2-4B34-8A53-B3183F839CA5}"/>
    <cellStyle name="Comma 5 2 3 6 3 2 3" xfId="35327" xr:uid="{E5E644AB-16A2-4FF2-9BE1-B23304745271}"/>
    <cellStyle name="Comma 5 2 3 6 3 3" xfId="13423" xr:uid="{B5CCEAD4-1360-49F2-B539-DB57E10BD67F}"/>
    <cellStyle name="Comma 5 2 3 6 3 3 2" xfId="49931" xr:uid="{71A853EF-6233-4CCA-9F8B-35AD41AF2792}"/>
    <cellStyle name="Comma 5 2 3 6 3 3 3" xfId="31677" xr:uid="{DF04781F-1D43-48E5-83A9-8996DCEF664A}"/>
    <cellStyle name="Comma 5 2 3 6 3 4" xfId="9773" xr:uid="{CFB20933-90FA-41CB-88FA-A7DF783319F5}"/>
    <cellStyle name="Comma 5 2 3 6 3 4 2" xfId="46281" xr:uid="{357A16A3-11AA-431E-B1A1-97549D063F70}"/>
    <cellStyle name="Comma 5 2 3 6 3 4 3" xfId="28027" xr:uid="{05C86997-CF0D-4547-8AAF-73651A40B6EF}"/>
    <cellStyle name="Comma 5 2 3 6 3 5" xfId="6123" xr:uid="{4BEF771B-756E-431D-91E6-00CE6E5F1DDB}"/>
    <cellStyle name="Comma 5 2 3 6 3 5 2" xfId="42631" xr:uid="{E498E04A-3538-4974-AC94-8DC7C2CCA6D4}"/>
    <cellStyle name="Comma 5 2 3 6 3 5 3" xfId="24377" xr:uid="{FE954986-1FE1-4C97-95D3-05378AD0F683}"/>
    <cellStyle name="Comma 5 2 3 6 3 6" xfId="38981" xr:uid="{1FE0666D-870E-436C-AEE1-D7D09F432AAD}"/>
    <cellStyle name="Comma 5 2 3 6 3 7" xfId="20727" xr:uid="{98190AA2-0464-45FB-A5FF-659008233DC0}"/>
    <cellStyle name="Comma 5 2 3 6 4" xfId="1743" xr:uid="{5A531AA7-DF93-49B6-A8C8-27EBB2A452B1}"/>
    <cellStyle name="Comma 5 2 3 6 4 2" xfId="16343" xr:uid="{708F648C-8EB4-4EEC-B914-57744F19674E}"/>
    <cellStyle name="Comma 5 2 3 6 4 2 2" xfId="52851" xr:uid="{CE9F9232-0582-49C8-BA74-BAB74F7DF3FC}"/>
    <cellStyle name="Comma 5 2 3 6 4 2 3" xfId="34597" xr:uid="{0F6968E2-151D-450C-8223-1C9B85B28580}"/>
    <cellStyle name="Comma 5 2 3 6 4 3" xfId="12693" xr:uid="{2DF92750-D10F-4C6D-982A-09BFAC7E8721}"/>
    <cellStyle name="Comma 5 2 3 6 4 3 2" xfId="49201" xr:uid="{E0048D68-ECB7-4623-BC6B-67A1312B6F42}"/>
    <cellStyle name="Comma 5 2 3 6 4 3 3" xfId="30947" xr:uid="{BFC9FB16-1062-4149-A9FC-BEFA75B66859}"/>
    <cellStyle name="Comma 5 2 3 6 4 4" xfId="9043" xr:uid="{9D3F12C4-9552-4233-AB46-7B7F1942D58C}"/>
    <cellStyle name="Comma 5 2 3 6 4 4 2" xfId="45551" xr:uid="{AF86A071-44F9-4A70-8AE4-6367D81FA170}"/>
    <cellStyle name="Comma 5 2 3 6 4 4 3" xfId="27297" xr:uid="{CC8D4E7A-77CE-4995-98AA-7700B5CB7622}"/>
    <cellStyle name="Comma 5 2 3 6 4 5" xfId="5393" xr:uid="{128E07AA-2842-455B-8224-5C05D08F81A6}"/>
    <cellStyle name="Comma 5 2 3 6 4 5 2" xfId="41901" xr:uid="{5D06DFAA-EAB5-4053-834B-B0190C85E547}"/>
    <cellStyle name="Comma 5 2 3 6 4 5 3" xfId="23647" xr:uid="{2E0E0AB6-AEA8-42AC-8ABC-E1738280663E}"/>
    <cellStyle name="Comma 5 2 3 6 4 6" xfId="38251" xr:uid="{84ACE408-07A0-4113-B362-1037CCD04D6F}"/>
    <cellStyle name="Comma 5 2 3 6 4 7" xfId="19997" xr:uid="{857DE4F8-A06F-4125-8AAD-8EC8F1253782}"/>
    <cellStyle name="Comma 5 2 3 6 5" xfId="1013" xr:uid="{9CBA8A40-919C-4FDF-9753-30C24C89B283}"/>
    <cellStyle name="Comma 5 2 3 6 5 2" xfId="15613" xr:uid="{FC86E032-A6F8-4A1A-9597-39EFEF390795}"/>
    <cellStyle name="Comma 5 2 3 6 5 2 2" xfId="52121" xr:uid="{93FDF1F1-FBD3-4B10-AA46-C1663900734A}"/>
    <cellStyle name="Comma 5 2 3 6 5 2 3" xfId="33867" xr:uid="{3FE2F08B-0377-4A02-9431-9C3C2406A8E2}"/>
    <cellStyle name="Comma 5 2 3 6 5 3" xfId="11963" xr:uid="{C2D0947C-1CEB-4003-A51D-59E1A7CD05A3}"/>
    <cellStyle name="Comma 5 2 3 6 5 3 2" xfId="48471" xr:uid="{CC67D33D-268D-4049-ADCB-BFABD8F3BB5A}"/>
    <cellStyle name="Comma 5 2 3 6 5 3 3" xfId="30217" xr:uid="{BEF2FE1A-599C-4C62-A721-64B531E904BB}"/>
    <cellStyle name="Comma 5 2 3 6 5 4" xfId="8313" xr:uid="{6DCCB701-403C-49E4-AA61-04C76849A57C}"/>
    <cellStyle name="Comma 5 2 3 6 5 4 2" xfId="44821" xr:uid="{E57A5155-173E-470C-9C44-638B2F99E6ED}"/>
    <cellStyle name="Comma 5 2 3 6 5 4 3" xfId="26567" xr:uid="{9F588EEF-219B-439B-AFA0-E835F28EAC1A}"/>
    <cellStyle name="Comma 5 2 3 6 5 5" xfId="4663" xr:uid="{40278DA7-459B-425A-9059-41CCEAECB5DA}"/>
    <cellStyle name="Comma 5 2 3 6 5 5 2" xfId="41171" xr:uid="{7578C528-BF40-4E2E-8E15-863F4935F0BF}"/>
    <cellStyle name="Comma 5 2 3 6 5 5 3" xfId="22917" xr:uid="{4759F995-2ED0-46B8-A6C4-92A71695F8FF}"/>
    <cellStyle name="Comma 5 2 3 6 5 6" xfId="37521" xr:uid="{039BCB3F-5123-4A4F-B994-01B4D435FAAF}"/>
    <cellStyle name="Comma 5 2 3 6 5 7" xfId="19267" xr:uid="{7C48566D-1744-4289-BA83-792703F2A6A9}"/>
    <cellStyle name="Comma 5 2 3 6 6" xfId="14883" xr:uid="{130752BD-7ADF-49C3-BC6A-F2227070BE08}"/>
    <cellStyle name="Comma 5 2 3 6 6 2" xfId="51391" xr:uid="{FD61F424-9545-461D-A4B7-622383D3596F}"/>
    <cellStyle name="Comma 5 2 3 6 6 3" xfId="33137" xr:uid="{D6149ACB-C5D5-4E65-AD64-0FF97EFC27CA}"/>
    <cellStyle name="Comma 5 2 3 6 7" xfId="11233" xr:uid="{DDD928F0-8E68-4A21-B403-ECC7F1A0B6E3}"/>
    <cellStyle name="Comma 5 2 3 6 7 2" xfId="47741" xr:uid="{1BECE463-B630-438A-9E95-3821C59ABD1B}"/>
    <cellStyle name="Comma 5 2 3 6 7 3" xfId="29487" xr:uid="{CEF4CA21-469F-4451-A88E-A2FEABECE4D4}"/>
    <cellStyle name="Comma 5 2 3 6 8" xfId="7583" xr:uid="{4749A382-D105-4003-8976-65237543258B}"/>
    <cellStyle name="Comma 5 2 3 6 8 2" xfId="44091" xr:uid="{24D91E69-87FC-49B0-AC7E-2F89EF9C4A49}"/>
    <cellStyle name="Comma 5 2 3 6 8 3" xfId="25837" xr:uid="{6DB3380D-43FC-40BE-830F-0649DCE21D5E}"/>
    <cellStyle name="Comma 5 2 3 6 9" xfId="3933" xr:uid="{B3704761-8912-44C0-B43D-92978A20FFB9}"/>
    <cellStyle name="Comma 5 2 3 6 9 2" xfId="40441" xr:uid="{2EBF5C0D-2299-46D7-AFC8-0E8250C938C6}"/>
    <cellStyle name="Comma 5 2 3 6 9 3" xfId="22187" xr:uid="{F93F989E-5C9E-48F5-9E9D-CE1DE74C4581}"/>
    <cellStyle name="Comma 5 2 3 7" xfId="179" xr:uid="{F93EE974-7E27-4BCD-9FBD-AF39D4399E4F}"/>
    <cellStyle name="Comma 5 2 3 7 10" xfId="36687" xr:uid="{C513189B-51EF-401C-B000-F6C02845165F}"/>
    <cellStyle name="Comma 5 2 3 7 11" xfId="18433" xr:uid="{02B1ED77-D084-41CB-A26D-D1458B7D08A7}"/>
    <cellStyle name="Comma 5 2 3 7 2" xfId="3099" xr:uid="{42056440-511F-4CF3-B1A8-F325CD1D871F}"/>
    <cellStyle name="Comma 5 2 3 7 2 2" xfId="17699" xr:uid="{F49DB01B-AD16-4447-BB8E-2DCF2F63E41A}"/>
    <cellStyle name="Comma 5 2 3 7 2 2 2" xfId="54207" xr:uid="{5C71D821-EA6F-4CB9-B414-7FF347507351}"/>
    <cellStyle name="Comma 5 2 3 7 2 2 3" xfId="35953" xr:uid="{5F9C1659-EF95-464D-9346-B6A13AE5FEF0}"/>
    <cellStyle name="Comma 5 2 3 7 2 3" xfId="14049" xr:uid="{52B0CDD1-24B3-449F-B4B7-BAD4C45F099B}"/>
    <cellStyle name="Comma 5 2 3 7 2 3 2" xfId="50557" xr:uid="{4C1CEDDF-EA78-4C37-B03A-EBEA98C4710E}"/>
    <cellStyle name="Comma 5 2 3 7 2 3 3" xfId="32303" xr:uid="{B3004989-EB31-424F-832C-0CCEDBF7C2C4}"/>
    <cellStyle name="Comma 5 2 3 7 2 4" xfId="10399" xr:uid="{7B536D7C-FF5C-43B7-ADC8-BE362F26F09C}"/>
    <cellStyle name="Comma 5 2 3 7 2 4 2" xfId="46907" xr:uid="{245F6285-E934-4273-88A4-2ABC43A91FB0}"/>
    <cellStyle name="Comma 5 2 3 7 2 4 3" xfId="28653" xr:uid="{1CAD2417-BBE2-4154-9C1B-B0B354AB5EB8}"/>
    <cellStyle name="Comma 5 2 3 7 2 5" xfId="6749" xr:uid="{49D2BF4F-3E4E-49E4-9857-509E62148D37}"/>
    <cellStyle name="Comma 5 2 3 7 2 5 2" xfId="43257" xr:uid="{2D40048D-B8A7-4B69-BBDF-65F87912A9EC}"/>
    <cellStyle name="Comma 5 2 3 7 2 5 3" xfId="25003" xr:uid="{B1964D52-344B-47CF-8F0E-4232C0229861}"/>
    <cellStyle name="Comma 5 2 3 7 2 6" xfId="39607" xr:uid="{65E26666-9E40-44C6-8376-E2B89C9E1813}"/>
    <cellStyle name="Comma 5 2 3 7 2 7" xfId="21353" xr:uid="{A42C289E-3560-492D-87BE-AFFAAD32CC2A}"/>
    <cellStyle name="Comma 5 2 3 7 3" xfId="2369" xr:uid="{9DBFADD8-7B18-44BF-882F-F7316558E3E9}"/>
    <cellStyle name="Comma 5 2 3 7 3 2" xfId="16969" xr:uid="{2EBAB0C7-C9F9-4A8A-8CE2-DE3DC1E068F2}"/>
    <cellStyle name="Comma 5 2 3 7 3 2 2" xfId="53477" xr:uid="{822C91DD-A5AF-48C7-A9BA-FF27C79377FF}"/>
    <cellStyle name="Comma 5 2 3 7 3 2 3" xfId="35223" xr:uid="{CFD11448-5DEE-43A6-8112-677F882236A1}"/>
    <cellStyle name="Comma 5 2 3 7 3 3" xfId="13319" xr:uid="{65FB4F70-EEA5-4893-A028-BD0B9CBBCE46}"/>
    <cellStyle name="Comma 5 2 3 7 3 3 2" xfId="49827" xr:uid="{01A9D45D-59A8-428B-B6C9-891C76434656}"/>
    <cellStyle name="Comma 5 2 3 7 3 3 3" xfId="31573" xr:uid="{B0C1FA4A-7819-4B8B-A2C3-32A8F670F141}"/>
    <cellStyle name="Comma 5 2 3 7 3 4" xfId="9669" xr:uid="{98BEEE52-2C76-4F96-A2A9-8FD907DDF592}"/>
    <cellStyle name="Comma 5 2 3 7 3 4 2" xfId="46177" xr:uid="{7459B237-DBC3-40D4-9AFC-A7A3E490680E}"/>
    <cellStyle name="Comma 5 2 3 7 3 4 3" xfId="27923" xr:uid="{61A78C1C-F23B-4F5D-B19E-886E4F30BCCD}"/>
    <cellStyle name="Comma 5 2 3 7 3 5" xfId="6019" xr:uid="{5D774F53-A6E1-4187-B139-DDB58D99A78C}"/>
    <cellStyle name="Comma 5 2 3 7 3 5 2" xfId="42527" xr:uid="{1BFBB6C3-C235-4655-B305-93388FD612AA}"/>
    <cellStyle name="Comma 5 2 3 7 3 5 3" xfId="24273" xr:uid="{C07D2DD6-EA0A-4C92-A92E-CC58283AE560}"/>
    <cellStyle name="Comma 5 2 3 7 3 6" xfId="38877" xr:uid="{5BFE2237-94C7-47E4-962B-E68642CAB027}"/>
    <cellStyle name="Comma 5 2 3 7 3 7" xfId="20623" xr:uid="{EAF6C85C-6344-4211-9645-A78A56B20079}"/>
    <cellStyle name="Comma 5 2 3 7 4" xfId="1639" xr:uid="{4BE2F69A-DC49-4BCB-B1ED-AE53CE8A8205}"/>
    <cellStyle name="Comma 5 2 3 7 4 2" xfId="16239" xr:uid="{E0777695-BBD7-410B-8894-36C66F172F96}"/>
    <cellStyle name="Comma 5 2 3 7 4 2 2" xfId="52747" xr:uid="{F042EECD-5F50-4091-BC93-9055309037DE}"/>
    <cellStyle name="Comma 5 2 3 7 4 2 3" xfId="34493" xr:uid="{C2BC37BD-8795-4659-AF96-4A350DC1AFA5}"/>
    <cellStyle name="Comma 5 2 3 7 4 3" xfId="12589" xr:uid="{4A76C8FB-56B2-44E9-BBBA-A6BEB087BD8E}"/>
    <cellStyle name="Comma 5 2 3 7 4 3 2" xfId="49097" xr:uid="{08877DF6-C4C0-4C90-B19D-7D195E7F1717}"/>
    <cellStyle name="Comma 5 2 3 7 4 3 3" xfId="30843" xr:uid="{C6ABFFA1-B679-457A-9BD1-CE79020BB48B}"/>
    <cellStyle name="Comma 5 2 3 7 4 4" xfId="8939" xr:uid="{859AAFA3-1944-4FA8-87DE-1EE4CCE60733}"/>
    <cellStyle name="Comma 5 2 3 7 4 4 2" xfId="45447" xr:uid="{166C4665-15C0-42B5-B2C2-7279256AE529}"/>
    <cellStyle name="Comma 5 2 3 7 4 4 3" xfId="27193" xr:uid="{AD8CF614-088F-4E5F-A1C2-90D0C0B864A4}"/>
    <cellStyle name="Comma 5 2 3 7 4 5" xfId="5289" xr:uid="{F72BD552-6970-49ED-B50B-AD7C7401A287}"/>
    <cellStyle name="Comma 5 2 3 7 4 5 2" xfId="41797" xr:uid="{C98F778A-7F03-4A8D-87B7-1F2C58A76461}"/>
    <cellStyle name="Comma 5 2 3 7 4 5 3" xfId="23543" xr:uid="{BB731043-67BB-4D30-A4F4-6F58BFD71BE6}"/>
    <cellStyle name="Comma 5 2 3 7 4 6" xfId="38147" xr:uid="{52B7061D-EAB1-405F-BEE2-E3655CB103A6}"/>
    <cellStyle name="Comma 5 2 3 7 4 7" xfId="19893" xr:uid="{D562CA1A-6C12-48AD-924A-9D5BAE772E15}"/>
    <cellStyle name="Comma 5 2 3 7 5" xfId="909" xr:uid="{31CBEFD2-D3EC-47AA-8354-74BDE4E0142B}"/>
    <cellStyle name="Comma 5 2 3 7 5 2" xfId="15509" xr:uid="{4F3E8B99-C590-473F-B0F2-EC1DCC8F1038}"/>
    <cellStyle name="Comma 5 2 3 7 5 2 2" xfId="52017" xr:uid="{B62132FA-E71F-462F-A6BD-4A2E679E741D}"/>
    <cellStyle name="Comma 5 2 3 7 5 2 3" xfId="33763" xr:uid="{4DE01BA5-8270-4333-9577-6C1E4B69306F}"/>
    <cellStyle name="Comma 5 2 3 7 5 3" xfId="11859" xr:uid="{87EAF9EE-A3D1-4309-806B-3DEF3C0BDED6}"/>
    <cellStyle name="Comma 5 2 3 7 5 3 2" xfId="48367" xr:uid="{C0ED2243-1C1D-4818-9D12-281A5A6B3CD5}"/>
    <cellStyle name="Comma 5 2 3 7 5 3 3" xfId="30113" xr:uid="{F5B0F30B-2E4B-4415-9832-24AD4D58E611}"/>
    <cellStyle name="Comma 5 2 3 7 5 4" xfId="8209" xr:uid="{56075650-347C-4844-8AA4-D4D5AC8B72C7}"/>
    <cellStyle name="Comma 5 2 3 7 5 4 2" xfId="44717" xr:uid="{E2F70678-15B3-4F8F-8AC4-84145B777FD7}"/>
    <cellStyle name="Comma 5 2 3 7 5 4 3" xfId="26463" xr:uid="{4A8BA836-7014-4EFA-BA31-8DA2B0998FB5}"/>
    <cellStyle name="Comma 5 2 3 7 5 5" xfId="4559" xr:uid="{29E9C2E4-DA6B-4AAA-BD5C-7C4E873449C7}"/>
    <cellStyle name="Comma 5 2 3 7 5 5 2" xfId="41067" xr:uid="{EDE3624F-EA19-4B9F-A93A-631F29AEEA16}"/>
    <cellStyle name="Comma 5 2 3 7 5 5 3" xfId="22813" xr:uid="{41761F9D-5A8B-42DE-BE85-180D42627C95}"/>
    <cellStyle name="Comma 5 2 3 7 5 6" xfId="37417" xr:uid="{D6BF6A38-B701-4030-B183-B578B50E13F3}"/>
    <cellStyle name="Comma 5 2 3 7 5 7" xfId="19163" xr:uid="{CB92946A-59B8-4A7E-A58C-5BD5D03BE30F}"/>
    <cellStyle name="Comma 5 2 3 7 6" xfId="14779" xr:uid="{B42C6F79-F3F6-46ED-A0D4-C68F0B099739}"/>
    <cellStyle name="Comma 5 2 3 7 6 2" xfId="51287" xr:uid="{2C7DFC51-2EC8-4DC0-8086-6CBECA15C95F}"/>
    <cellStyle name="Comma 5 2 3 7 6 3" xfId="33033" xr:uid="{8B7E9B96-8F0D-458E-A414-27A7A54D3369}"/>
    <cellStyle name="Comma 5 2 3 7 7" xfId="11129" xr:uid="{93DCD1F2-D2D5-47AD-9592-05D8D6B00362}"/>
    <cellStyle name="Comma 5 2 3 7 7 2" xfId="47637" xr:uid="{C51BEFC4-835C-4B88-A59F-24E2B6C1E76C}"/>
    <cellStyle name="Comma 5 2 3 7 7 3" xfId="29383" xr:uid="{D7C2FDDE-8208-4656-AC59-9A8CB38DDD16}"/>
    <cellStyle name="Comma 5 2 3 7 8" xfId="7479" xr:uid="{27A62FD1-6D42-4F6D-9F13-C202477404CE}"/>
    <cellStyle name="Comma 5 2 3 7 8 2" xfId="43987" xr:uid="{156B989C-C8A0-4A73-8650-01B0CEC450F0}"/>
    <cellStyle name="Comma 5 2 3 7 8 3" xfId="25733" xr:uid="{B933B870-B187-493E-BA93-DE771B9D0B23}"/>
    <cellStyle name="Comma 5 2 3 7 9" xfId="3829" xr:uid="{52D9D88F-A34D-41CF-AC2C-0C7A01C30C53}"/>
    <cellStyle name="Comma 5 2 3 7 9 2" xfId="40337" xr:uid="{4CA9CB3E-D464-4337-AAA3-CE05412E6E0E}"/>
    <cellStyle name="Comma 5 2 3 7 9 3" xfId="22083" xr:uid="{C72DE0BF-3A90-45E0-AE40-387C46E2BD98}"/>
    <cellStyle name="Comma 5 2 3 8" xfId="2995" xr:uid="{44608540-6732-41A5-8553-522F8B2F3C7A}"/>
    <cellStyle name="Comma 5 2 3 8 2" xfId="17595" xr:uid="{3D3435F2-A859-48D8-9B4D-E0C02AA55216}"/>
    <cellStyle name="Comma 5 2 3 8 2 2" xfId="54103" xr:uid="{1924060B-DDF5-4004-A64C-74FAF8B6F16F}"/>
    <cellStyle name="Comma 5 2 3 8 2 3" xfId="35849" xr:uid="{4A3D0177-299C-4ED6-BC9A-2E8515EBF42F}"/>
    <cellStyle name="Comma 5 2 3 8 3" xfId="13945" xr:uid="{67D63B21-1051-4054-B75F-F27009A3691D}"/>
    <cellStyle name="Comma 5 2 3 8 3 2" xfId="50453" xr:uid="{208A950B-694A-46A4-BFCC-D2E44AABD028}"/>
    <cellStyle name="Comma 5 2 3 8 3 3" xfId="32199" xr:uid="{321358F3-D561-4A64-9D45-F0555EE9737B}"/>
    <cellStyle name="Comma 5 2 3 8 4" xfId="10295" xr:uid="{73FBE1D5-FFE0-4C9F-AF90-CCCD86B0ECF3}"/>
    <cellStyle name="Comma 5 2 3 8 4 2" xfId="46803" xr:uid="{9690E813-F93D-457A-ADAD-B2848C48A028}"/>
    <cellStyle name="Comma 5 2 3 8 4 3" xfId="28549" xr:uid="{F3C0AFBA-2506-4591-93A8-5752B9547167}"/>
    <cellStyle name="Comma 5 2 3 8 5" xfId="6645" xr:uid="{8CC45317-E702-46CC-8247-8B86486329A9}"/>
    <cellStyle name="Comma 5 2 3 8 5 2" xfId="43153" xr:uid="{1BFC0555-B007-4CE1-8690-4F17667F2939}"/>
    <cellStyle name="Comma 5 2 3 8 5 3" xfId="24899" xr:uid="{3D1800C3-3C42-459C-A969-11802EDFF2C3}"/>
    <cellStyle name="Comma 5 2 3 8 6" xfId="39503" xr:uid="{C458E9F2-0688-468B-BE67-97586B87FCB9}"/>
    <cellStyle name="Comma 5 2 3 8 7" xfId="21249" xr:uid="{48EE2666-5178-422F-9D18-BFEB1A0874A5}"/>
    <cellStyle name="Comma 5 2 3 9" xfId="2265" xr:uid="{2EF6D104-A069-403F-93A1-2627D39AF11D}"/>
    <cellStyle name="Comma 5 2 3 9 2" xfId="16865" xr:uid="{24392DA4-100E-455A-BA8F-0B1A1D55628D}"/>
    <cellStyle name="Comma 5 2 3 9 2 2" xfId="53373" xr:uid="{54385198-E112-4688-A312-F31270AC8BDC}"/>
    <cellStyle name="Comma 5 2 3 9 2 3" xfId="35119" xr:uid="{89687BA8-C5D7-4303-ACB7-41659ADFE6B8}"/>
    <cellStyle name="Comma 5 2 3 9 3" xfId="13215" xr:uid="{87CE42C3-BF9D-4D72-831D-ED89AA3FBC55}"/>
    <cellStyle name="Comma 5 2 3 9 3 2" xfId="49723" xr:uid="{0513A05B-34D6-4C3B-85F7-8BF3D7166624}"/>
    <cellStyle name="Comma 5 2 3 9 3 3" xfId="31469" xr:uid="{8E12354B-B0A2-4793-BAAA-CB6625B9BC1C}"/>
    <cellStyle name="Comma 5 2 3 9 4" xfId="9565" xr:uid="{C030A505-98E9-488A-AB5A-8481DFBDB2CC}"/>
    <cellStyle name="Comma 5 2 3 9 4 2" xfId="46073" xr:uid="{FF848A9C-561C-470B-B53C-8E09EF8FF7CB}"/>
    <cellStyle name="Comma 5 2 3 9 4 3" xfId="27819" xr:uid="{963A48DB-31AC-4BF3-B97B-C74B0E7C5DFC}"/>
    <cellStyle name="Comma 5 2 3 9 5" xfId="5915" xr:uid="{CC55124E-8836-41B8-8D2D-E2A3C3F15882}"/>
    <cellStyle name="Comma 5 2 3 9 5 2" xfId="42423" xr:uid="{ABAD03A3-1B7C-46BB-A72C-69742904C077}"/>
    <cellStyle name="Comma 5 2 3 9 5 3" xfId="24169" xr:uid="{DFA5ED7A-6064-43CA-B0A7-D9B80985B81C}"/>
    <cellStyle name="Comma 5 2 3 9 6" xfId="38773" xr:uid="{38F113C8-19E6-4E74-9549-8383AE886E26}"/>
    <cellStyle name="Comma 5 2 3 9 7" xfId="20519" xr:uid="{6509CA63-C5F5-400B-8733-D4CF1E9356EA}"/>
    <cellStyle name="Comma 5 2 4" xfId="667" xr:uid="{1BC46C45-C993-4CEB-8579-F06F78A43A7C}"/>
    <cellStyle name="Comma 5 2 4 10" xfId="37175" xr:uid="{6F1BECA4-0FED-4F7D-A078-10EC9E143847}"/>
    <cellStyle name="Comma 5 2 4 11" xfId="18921" xr:uid="{11F6EBF0-B2E7-4C34-9309-9BAC4FB4A10D}"/>
    <cellStyle name="Comma 5 2 4 2" xfId="3587" xr:uid="{50325DE0-C48D-40CD-93E6-37E455BC798A}"/>
    <cellStyle name="Comma 5 2 4 2 2" xfId="18187" xr:uid="{83E573AC-1C21-48CE-901A-2225F0876291}"/>
    <cellStyle name="Comma 5 2 4 2 2 2" xfId="54695" xr:uid="{D652B3FC-C9F0-42DF-B9D6-8BC90C4CC9A1}"/>
    <cellStyle name="Comma 5 2 4 2 2 3" xfId="36441" xr:uid="{A8F158A1-98DC-4F0D-B759-AF911B0B2FD9}"/>
    <cellStyle name="Comma 5 2 4 2 3" xfId="14537" xr:uid="{7B6C29E1-97B0-475B-9AA8-29EF5F95C685}"/>
    <cellStyle name="Comma 5 2 4 2 3 2" xfId="51045" xr:uid="{68E46A8F-07C1-452A-8718-2FAFB20526CF}"/>
    <cellStyle name="Comma 5 2 4 2 3 3" xfId="32791" xr:uid="{9BF482CC-D7BC-4C16-8345-1AEB37F7560C}"/>
    <cellStyle name="Comma 5 2 4 2 4" xfId="10887" xr:uid="{E96DBC1E-3841-46C0-B1C8-6554E0488B59}"/>
    <cellStyle name="Comma 5 2 4 2 4 2" xfId="47395" xr:uid="{CDC1E928-EEDC-4186-99B1-4AAF1C2C4ADD}"/>
    <cellStyle name="Comma 5 2 4 2 4 3" xfId="29141" xr:uid="{C433B641-19A6-4EE2-ABB6-E90801C02E5C}"/>
    <cellStyle name="Comma 5 2 4 2 5" xfId="7237" xr:uid="{F4DCEF2E-6E86-4697-B692-6140B94D1E2E}"/>
    <cellStyle name="Comma 5 2 4 2 5 2" xfId="43745" xr:uid="{F7874B15-9BF2-475A-8096-DF7D6AF3693D}"/>
    <cellStyle name="Comma 5 2 4 2 5 3" xfId="25491" xr:uid="{B0F2BFF1-6501-4D25-AAC0-06232CD0AFCC}"/>
    <cellStyle name="Comma 5 2 4 2 6" xfId="40095" xr:uid="{047B9002-11B7-4576-8AEB-38048E9EC2D3}"/>
    <cellStyle name="Comma 5 2 4 2 7" xfId="21841" xr:uid="{F58A3054-94FA-4733-9DE5-B2CE4C2193C0}"/>
    <cellStyle name="Comma 5 2 4 3" xfId="2857" xr:uid="{50889A84-7B5F-4991-A08D-DEC6EF04D9F7}"/>
    <cellStyle name="Comma 5 2 4 3 2" xfId="17457" xr:uid="{8192F8F6-F5E7-4803-BF47-6C4C833C0B63}"/>
    <cellStyle name="Comma 5 2 4 3 2 2" xfId="53965" xr:uid="{FDB01A07-8182-419C-9650-66836C5C1514}"/>
    <cellStyle name="Comma 5 2 4 3 2 3" xfId="35711" xr:uid="{7894AC5C-40CA-426C-90A0-264828AA83C5}"/>
    <cellStyle name="Comma 5 2 4 3 3" xfId="13807" xr:uid="{B2574201-E6AA-4E7E-BE31-38E49224C4E2}"/>
    <cellStyle name="Comma 5 2 4 3 3 2" xfId="50315" xr:uid="{DAE0F00C-6C2E-4F81-93AD-E4158E6DDFB5}"/>
    <cellStyle name="Comma 5 2 4 3 3 3" xfId="32061" xr:uid="{2B4BA4DE-AB00-4B73-9140-9A44BD728E95}"/>
    <cellStyle name="Comma 5 2 4 3 4" xfId="10157" xr:uid="{18E4FC70-E631-4CBE-9D46-47B35E41581D}"/>
    <cellStyle name="Comma 5 2 4 3 4 2" xfId="46665" xr:uid="{EB9477E4-04AF-47DD-88FE-9440841CBD0A}"/>
    <cellStyle name="Comma 5 2 4 3 4 3" xfId="28411" xr:uid="{AFB4E1E7-F7F5-4994-AC1F-80598C5A9204}"/>
    <cellStyle name="Comma 5 2 4 3 5" xfId="6507" xr:uid="{F8333D38-3CB9-47F6-91ED-415D4CE9FF07}"/>
    <cellStyle name="Comma 5 2 4 3 5 2" xfId="43015" xr:uid="{440A1974-B482-4776-951D-B3FBB62DB40D}"/>
    <cellStyle name="Comma 5 2 4 3 5 3" xfId="24761" xr:uid="{E302AA31-A008-4C7B-97A1-0C6605ED460E}"/>
    <cellStyle name="Comma 5 2 4 3 6" xfId="39365" xr:uid="{A76D14D0-A53B-48D5-AA79-5B43A75E644C}"/>
    <cellStyle name="Comma 5 2 4 3 7" xfId="21111" xr:uid="{33AD4DAC-C75D-46B5-B126-723541196C6C}"/>
    <cellStyle name="Comma 5 2 4 4" xfId="2127" xr:uid="{090B8B8D-4EBB-46B7-9889-B4AC9B52FF5B}"/>
    <cellStyle name="Comma 5 2 4 4 2" xfId="16727" xr:uid="{D14479D4-1688-4470-BD92-25F1D0A5C222}"/>
    <cellStyle name="Comma 5 2 4 4 2 2" xfId="53235" xr:uid="{368FA7E4-E1CA-4A84-B077-87A7E4695ACC}"/>
    <cellStyle name="Comma 5 2 4 4 2 3" xfId="34981" xr:uid="{81F5ADDD-DB6E-4432-AD1D-77D0156878CB}"/>
    <cellStyle name="Comma 5 2 4 4 3" xfId="13077" xr:uid="{E0682E3E-0485-4C9B-9C92-D92D4BBD00AF}"/>
    <cellStyle name="Comma 5 2 4 4 3 2" xfId="49585" xr:uid="{1D3143AE-9EC3-4743-9D1E-8EA285910CF6}"/>
    <cellStyle name="Comma 5 2 4 4 3 3" xfId="31331" xr:uid="{79387097-1F11-411F-9B61-6B82E255DC69}"/>
    <cellStyle name="Comma 5 2 4 4 4" xfId="9427" xr:uid="{503A3871-5756-4CE6-95EC-118A1D5ACF90}"/>
    <cellStyle name="Comma 5 2 4 4 4 2" xfId="45935" xr:uid="{1FF9A1FD-FA3F-4F05-962D-E9E3AFDDA0B8}"/>
    <cellStyle name="Comma 5 2 4 4 4 3" xfId="27681" xr:uid="{E6AEDB02-CA22-434C-B8A7-43CE066AA675}"/>
    <cellStyle name="Comma 5 2 4 4 5" xfId="5777" xr:uid="{5D3A7DA4-238D-4D07-A29A-45759A1671CF}"/>
    <cellStyle name="Comma 5 2 4 4 5 2" xfId="42285" xr:uid="{62C8E825-9CFD-488A-92AA-3EB041C59E4F}"/>
    <cellStyle name="Comma 5 2 4 4 5 3" xfId="24031" xr:uid="{F8D3841A-1883-4C10-BEE1-876D0E9BAFDD}"/>
    <cellStyle name="Comma 5 2 4 4 6" xfId="38635" xr:uid="{2EB01BDE-4FB7-43DE-B4B4-D786A1439AF1}"/>
    <cellStyle name="Comma 5 2 4 4 7" xfId="20381" xr:uid="{7172C8B3-AE2F-45C7-8FFC-631220CE157F}"/>
    <cellStyle name="Comma 5 2 4 5" xfId="1397" xr:uid="{70356D71-5C70-4631-9012-C2BF48420576}"/>
    <cellStyle name="Comma 5 2 4 5 2" xfId="15997" xr:uid="{6DC4FF6C-4B91-4562-B956-ACB564214306}"/>
    <cellStyle name="Comma 5 2 4 5 2 2" xfId="52505" xr:uid="{0CA0424F-F853-4445-9C28-9E2FBABA64AD}"/>
    <cellStyle name="Comma 5 2 4 5 2 3" xfId="34251" xr:uid="{26398170-9AAC-4E34-B2DA-AA2D3154E513}"/>
    <cellStyle name="Comma 5 2 4 5 3" xfId="12347" xr:uid="{C7156FFD-3CD0-46F7-B31C-167FF8972B0A}"/>
    <cellStyle name="Comma 5 2 4 5 3 2" xfId="48855" xr:uid="{9062E723-79CD-491A-853A-39FDBF20A66A}"/>
    <cellStyle name="Comma 5 2 4 5 3 3" xfId="30601" xr:uid="{380CEC97-8F0F-4490-B620-44543DAE2AD0}"/>
    <cellStyle name="Comma 5 2 4 5 4" xfId="8697" xr:uid="{04C76580-C72A-41ED-8DEA-CF74016BBFE3}"/>
    <cellStyle name="Comma 5 2 4 5 4 2" xfId="45205" xr:uid="{01BB0A1E-83AA-47FF-9E99-4F21E2947EFF}"/>
    <cellStyle name="Comma 5 2 4 5 4 3" xfId="26951" xr:uid="{9CC64D3F-63FF-4C0A-9915-3484BEBB9601}"/>
    <cellStyle name="Comma 5 2 4 5 5" xfId="5047" xr:uid="{2B80C33B-1348-414D-8A06-AD6A21E60DE2}"/>
    <cellStyle name="Comma 5 2 4 5 5 2" xfId="41555" xr:uid="{32799FA7-8871-4A1F-926F-BCE536F6DCB3}"/>
    <cellStyle name="Comma 5 2 4 5 5 3" xfId="23301" xr:uid="{D4B13FDD-C27C-4E93-BD1F-4F93FA660C6F}"/>
    <cellStyle name="Comma 5 2 4 5 6" xfId="37905" xr:uid="{DA2C447F-F8CE-4E05-B0A7-8C850D8FBBC9}"/>
    <cellStyle name="Comma 5 2 4 5 7" xfId="19651" xr:uid="{85E3841B-96A6-4BBF-B0D9-00D10E51FEBF}"/>
    <cellStyle name="Comma 5 2 4 6" xfId="15267" xr:uid="{B49594B8-9E19-4892-943F-143D2F420F1D}"/>
    <cellStyle name="Comma 5 2 4 6 2" xfId="51775" xr:uid="{649B7D33-7B49-441F-AA22-5520057449CC}"/>
    <cellStyle name="Comma 5 2 4 6 3" xfId="33521" xr:uid="{508A7E54-15CA-4F07-8C8A-40C02923A1EA}"/>
    <cellStyle name="Comma 5 2 4 7" xfId="11617" xr:uid="{4C3AD259-FBCB-4FF1-B1FB-4508216612F2}"/>
    <cellStyle name="Comma 5 2 4 7 2" xfId="48125" xr:uid="{42397C1A-1C78-4E76-86C5-6E31E1DACB3B}"/>
    <cellStyle name="Comma 5 2 4 7 3" xfId="29871" xr:uid="{3099DE95-7B8F-4E72-8B24-152938B73F23}"/>
    <cellStyle name="Comma 5 2 4 8" xfId="7967" xr:uid="{93BD4954-5E7F-4ACF-80BA-C28D0986E62A}"/>
    <cellStyle name="Comma 5 2 4 8 2" xfId="44475" xr:uid="{B85F1F34-9454-44BE-BA99-E460D4DD524A}"/>
    <cellStyle name="Comma 5 2 4 8 3" xfId="26221" xr:uid="{25D4F6FB-8D4C-40CC-BF38-50683B093852}"/>
    <cellStyle name="Comma 5 2 4 9" xfId="4317" xr:uid="{31482CC2-157D-4E50-9F76-EDAEE1CD8564}"/>
    <cellStyle name="Comma 5 2 4 9 2" xfId="40825" xr:uid="{6F500BDE-2D7B-4B6E-BFBD-0DA94856CE04}"/>
    <cellStyle name="Comma 5 2 4 9 3" xfId="22571" xr:uid="{34778FD6-842A-4B12-83C5-1C5F52B21A96}"/>
    <cellStyle name="Comma 5 2 5" xfId="563" xr:uid="{C846ED73-15F7-41DC-8D91-326223BAB6F4}"/>
    <cellStyle name="Comma 5 2 5 10" xfId="37071" xr:uid="{24E72DCE-8054-49C5-AAE9-1DA72067A0F0}"/>
    <cellStyle name="Comma 5 2 5 11" xfId="18817" xr:uid="{66816928-E2EC-49AF-AFFF-1A9F2CF973FE}"/>
    <cellStyle name="Comma 5 2 5 2" xfId="3483" xr:uid="{0037D54B-63BD-437F-B524-3608428F61AD}"/>
    <cellStyle name="Comma 5 2 5 2 2" xfId="18083" xr:uid="{7D070F95-C726-488F-A5D4-30F44124DA7F}"/>
    <cellStyle name="Comma 5 2 5 2 2 2" xfId="54591" xr:uid="{4598AFE0-FF6C-426E-B5BF-FB6CF7BC74F8}"/>
    <cellStyle name="Comma 5 2 5 2 2 3" xfId="36337" xr:uid="{F98E91F5-87A7-4C5E-9C5F-5529DFFF8939}"/>
    <cellStyle name="Comma 5 2 5 2 3" xfId="14433" xr:uid="{6E5A83BE-F47E-4662-B8B1-BA63E211E3E3}"/>
    <cellStyle name="Comma 5 2 5 2 3 2" xfId="50941" xr:uid="{C04CF177-EA16-4CD3-85A8-8FF857CDA2D4}"/>
    <cellStyle name="Comma 5 2 5 2 3 3" xfId="32687" xr:uid="{7327B727-EDBC-4A1C-9244-E4AC50F896B0}"/>
    <cellStyle name="Comma 5 2 5 2 4" xfId="10783" xr:uid="{56A5B794-FD28-4E05-ACF6-DA8C8BED5A09}"/>
    <cellStyle name="Comma 5 2 5 2 4 2" xfId="47291" xr:uid="{667F01D1-88ED-42EB-8E8B-793C77BFA011}"/>
    <cellStyle name="Comma 5 2 5 2 4 3" xfId="29037" xr:uid="{50A18323-5E1F-4EF6-80B8-D35B5D828CD8}"/>
    <cellStyle name="Comma 5 2 5 2 5" xfId="7133" xr:uid="{5F1A7F76-095C-44CE-BD37-4D3454C17277}"/>
    <cellStyle name="Comma 5 2 5 2 5 2" xfId="43641" xr:uid="{03DC6107-6D8B-444F-AF03-A61CF298F0E1}"/>
    <cellStyle name="Comma 5 2 5 2 5 3" xfId="25387" xr:uid="{D31AC7ED-41CB-4CAE-92EE-F7C893C6D28F}"/>
    <cellStyle name="Comma 5 2 5 2 6" xfId="39991" xr:uid="{4B0A8B1A-FA28-4314-918E-15EFB99FAAE3}"/>
    <cellStyle name="Comma 5 2 5 2 7" xfId="21737" xr:uid="{B5844B1A-642E-4333-962F-8655D845646D}"/>
    <cellStyle name="Comma 5 2 5 3" xfId="2753" xr:uid="{90E93F5E-0DC7-4BD8-BF71-A70C49B81C91}"/>
    <cellStyle name="Comma 5 2 5 3 2" xfId="17353" xr:uid="{FF353240-E7E8-4AC7-9C16-C4C27A3DA0DA}"/>
    <cellStyle name="Comma 5 2 5 3 2 2" xfId="53861" xr:uid="{D2C62B91-A139-47CF-8122-7C8049DB95DA}"/>
    <cellStyle name="Comma 5 2 5 3 2 3" xfId="35607" xr:uid="{4C0B1880-78EF-4C7E-B122-3C928D6EE0DE}"/>
    <cellStyle name="Comma 5 2 5 3 3" xfId="13703" xr:uid="{8D17399F-D215-4071-8013-9B673A662376}"/>
    <cellStyle name="Comma 5 2 5 3 3 2" xfId="50211" xr:uid="{E56E8B77-5B39-43AE-8B7A-DD4751B95454}"/>
    <cellStyle name="Comma 5 2 5 3 3 3" xfId="31957" xr:uid="{B996ADA0-8A85-488E-B5F2-EDC66FAD8975}"/>
    <cellStyle name="Comma 5 2 5 3 4" xfId="10053" xr:uid="{36732100-7600-4A36-9215-225BA25E0A40}"/>
    <cellStyle name="Comma 5 2 5 3 4 2" xfId="46561" xr:uid="{E8D91BDE-365B-4281-A9F0-4632AB2E9180}"/>
    <cellStyle name="Comma 5 2 5 3 4 3" xfId="28307" xr:uid="{662A97BA-E363-4724-8ECC-D72B7D2079B9}"/>
    <cellStyle name="Comma 5 2 5 3 5" xfId="6403" xr:uid="{E34D1AA9-D560-4BF2-986D-3B74FDC2EB79}"/>
    <cellStyle name="Comma 5 2 5 3 5 2" xfId="42911" xr:uid="{400EE3E0-BEBE-4728-9FA8-7CE634600325}"/>
    <cellStyle name="Comma 5 2 5 3 5 3" xfId="24657" xr:uid="{8C6FE869-B319-4D7E-AAF2-802E6BFF5C9C}"/>
    <cellStyle name="Comma 5 2 5 3 6" xfId="39261" xr:uid="{BAF5649A-1120-4A90-965F-43B9B32D783A}"/>
    <cellStyle name="Comma 5 2 5 3 7" xfId="21007" xr:uid="{0FE19C19-B531-4BA7-8DFD-2715D6252514}"/>
    <cellStyle name="Comma 5 2 5 4" xfId="2023" xr:uid="{66CB1F26-A24A-40F6-810D-07D11A342C68}"/>
    <cellStyle name="Comma 5 2 5 4 2" xfId="16623" xr:uid="{8F2DE3E2-EDAC-4AE6-9D98-D5582BCA7B21}"/>
    <cellStyle name="Comma 5 2 5 4 2 2" xfId="53131" xr:uid="{23630483-86BC-49EA-89D6-491D93C00B1B}"/>
    <cellStyle name="Comma 5 2 5 4 2 3" xfId="34877" xr:uid="{B90C5E98-EE73-48FF-B3DE-D239D63C7D75}"/>
    <cellStyle name="Comma 5 2 5 4 3" xfId="12973" xr:uid="{D59B1CF2-5D8F-4B25-8EBF-BF219C81D471}"/>
    <cellStyle name="Comma 5 2 5 4 3 2" xfId="49481" xr:uid="{0FB94692-BE8F-43DD-B1F8-DE84CBE39292}"/>
    <cellStyle name="Comma 5 2 5 4 3 3" xfId="31227" xr:uid="{CF205102-5D8C-4878-B9EF-75B5616CA78D}"/>
    <cellStyle name="Comma 5 2 5 4 4" xfId="9323" xr:uid="{4DB036DB-61C9-45EE-A447-169E60F49691}"/>
    <cellStyle name="Comma 5 2 5 4 4 2" xfId="45831" xr:uid="{17C000F6-3A49-4F3E-B80A-1E6B9CC8F905}"/>
    <cellStyle name="Comma 5 2 5 4 4 3" xfId="27577" xr:uid="{885C43BB-AAFB-4F78-9200-0D03F7505432}"/>
    <cellStyle name="Comma 5 2 5 4 5" xfId="5673" xr:uid="{4D66AED2-5282-4BE9-917C-AF2C57450AEE}"/>
    <cellStyle name="Comma 5 2 5 4 5 2" xfId="42181" xr:uid="{D2474500-638E-4ACF-93AA-C21B37C1A394}"/>
    <cellStyle name="Comma 5 2 5 4 5 3" xfId="23927" xr:uid="{ADD0D925-5959-40E7-A8CE-0E3B5EA02291}"/>
    <cellStyle name="Comma 5 2 5 4 6" xfId="38531" xr:uid="{EA08CF27-5869-4215-AB7E-9ABFE8A273CC}"/>
    <cellStyle name="Comma 5 2 5 4 7" xfId="20277" xr:uid="{56594413-24B1-453A-8F96-EB749F2EE10C}"/>
    <cellStyle name="Comma 5 2 5 5" xfId="1293" xr:uid="{5BFC2885-E687-4D90-96E2-C094DB166588}"/>
    <cellStyle name="Comma 5 2 5 5 2" xfId="15893" xr:uid="{A8AF262F-442F-4A4B-B6E5-20902C8493BF}"/>
    <cellStyle name="Comma 5 2 5 5 2 2" xfId="52401" xr:uid="{0F0A4977-6183-4B6A-A655-865D361F7DF7}"/>
    <cellStyle name="Comma 5 2 5 5 2 3" xfId="34147" xr:uid="{324FF003-92F0-4392-AE87-4FA035B8475A}"/>
    <cellStyle name="Comma 5 2 5 5 3" xfId="12243" xr:uid="{DF46E05F-C119-4661-A727-AAF79B2C7F4A}"/>
    <cellStyle name="Comma 5 2 5 5 3 2" xfId="48751" xr:uid="{3612B23C-A381-4611-83AF-6CC441475771}"/>
    <cellStyle name="Comma 5 2 5 5 3 3" xfId="30497" xr:uid="{8B4E9972-923F-446A-B6E6-F3FBC0EB7B7C}"/>
    <cellStyle name="Comma 5 2 5 5 4" xfId="8593" xr:uid="{E4F0C618-90B0-4719-8E50-9DE76BA24E37}"/>
    <cellStyle name="Comma 5 2 5 5 4 2" xfId="45101" xr:uid="{480620F4-5990-4524-9E3B-2474A3A89F7B}"/>
    <cellStyle name="Comma 5 2 5 5 4 3" xfId="26847" xr:uid="{72D82C8E-04DD-427D-AC98-5BDD0F47F7D0}"/>
    <cellStyle name="Comma 5 2 5 5 5" xfId="4943" xr:uid="{01E4E79C-DA42-44A5-80D9-CD462968FEAE}"/>
    <cellStyle name="Comma 5 2 5 5 5 2" xfId="41451" xr:uid="{64C7E421-CDE0-4DAD-9E64-07CAC048A2DC}"/>
    <cellStyle name="Comma 5 2 5 5 5 3" xfId="23197" xr:uid="{58C4D67C-CF97-4E3B-807D-8B74E485F6BD}"/>
    <cellStyle name="Comma 5 2 5 5 6" xfId="37801" xr:uid="{D794D00D-C287-4BA4-AF7B-A0BBCAF5756B}"/>
    <cellStyle name="Comma 5 2 5 5 7" xfId="19547" xr:uid="{CDB63D89-3296-48FE-B31B-60B142F84C9B}"/>
    <cellStyle name="Comma 5 2 5 6" xfId="15163" xr:uid="{D238AABA-3AFB-4574-8C05-0E088968AC9E}"/>
    <cellStyle name="Comma 5 2 5 6 2" xfId="51671" xr:uid="{8FFF1D9E-6E5E-42FA-B5D2-972E30E8E8A0}"/>
    <cellStyle name="Comma 5 2 5 6 3" xfId="33417" xr:uid="{2135CDF6-F008-426F-A34A-7702CFDD61E6}"/>
    <cellStyle name="Comma 5 2 5 7" xfId="11513" xr:uid="{410560A3-96EE-4C31-9B84-1508D5E503AC}"/>
    <cellStyle name="Comma 5 2 5 7 2" xfId="48021" xr:uid="{DA5A49E2-AAC6-4B3B-A3A6-901FE199AD09}"/>
    <cellStyle name="Comma 5 2 5 7 3" xfId="29767" xr:uid="{8AC4AF42-8643-4ADC-9E9E-328728271912}"/>
    <cellStyle name="Comma 5 2 5 8" xfId="7863" xr:uid="{08B36C27-DFFA-41B4-B7EC-D696EEBA490A}"/>
    <cellStyle name="Comma 5 2 5 8 2" xfId="44371" xr:uid="{5A9CF821-3CE7-42ED-B937-4F8A5FB9A899}"/>
    <cellStyle name="Comma 5 2 5 8 3" xfId="26117" xr:uid="{5E939409-7631-4FC8-877D-C85D5DCD6764}"/>
    <cellStyle name="Comma 5 2 5 9" xfId="4213" xr:uid="{81784F0B-E9A3-47DB-9F34-054708A3DB8B}"/>
    <cellStyle name="Comma 5 2 5 9 2" xfId="40721" xr:uid="{EDB1BA03-B5F1-4BFC-9299-648AC2031642}"/>
    <cellStyle name="Comma 5 2 5 9 3" xfId="22467" xr:uid="{6E0FA6D7-BA39-41BD-8046-8D4FC3EF8EA6}"/>
    <cellStyle name="Comma 5 2 6" xfId="459" xr:uid="{C51D1EF9-B2CA-4D7B-BC97-134E8F641F50}"/>
    <cellStyle name="Comma 5 2 6 10" xfId="36967" xr:uid="{22FCA3FE-72E3-4B62-B81B-4FB063B7527B}"/>
    <cellStyle name="Comma 5 2 6 11" xfId="18713" xr:uid="{BB9F0712-1875-40A7-9068-68EB3ADB68DE}"/>
    <cellStyle name="Comma 5 2 6 2" xfId="3379" xr:uid="{E1838060-795D-47D8-A84E-4F54B6ED4F6A}"/>
    <cellStyle name="Comma 5 2 6 2 2" xfId="17979" xr:uid="{3958F9EE-99EB-4E6B-B108-6166CC43A569}"/>
    <cellStyle name="Comma 5 2 6 2 2 2" xfId="54487" xr:uid="{AD765DC6-7C2A-4CFF-85E4-C668F981360A}"/>
    <cellStyle name="Comma 5 2 6 2 2 3" xfId="36233" xr:uid="{F07DDF36-B938-4EF9-8EC1-B0494CADAA20}"/>
    <cellStyle name="Comma 5 2 6 2 3" xfId="14329" xr:uid="{D09AAEC4-E3E1-452F-BDF3-83FB726A7590}"/>
    <cellStyle name="Comma 5 2 6 2 3 2" xfId="50837" xr:uid="{FBF0B3A0-40B6-4495-BA7D-6EDF56FEE0DD}"/>
    <cellStyle name="Comma 5 2 6 2 3 3" xfId="32583" xr:uid="{1C93CD07-528C-4865-9C6F-B44C57147125}"/>
    <cellStyle name="Comma 5 2 6 2 4" xfId="10679" xr:uid="{547582DC-349C-4785-A0FC-2C5B3879B678}"/>
    <cellStyle name="Comma 5 2 6 2 4 2" xfId="47187" xr:uid="{39D6EA50-95F4-43F5-B2E6-AF3EFECD040C}"/>
    <cellStyle name="Comma 5 2 6 2 4 3" xfId="28933" xr:uid="{2E69A8EC-7044-4321-9EE2-AA794C7960C8}"/>
    <cellStyle name="Comma 5 2 6 2 5" xfId="7029" xr:uid="{96392B8E-ABBD-4D99-9930-E1D9705B307F}"/>
    <cellStyle name="Comma 5 2 6 2 5 2" xfId="43537" xr:uid="{D65A6A1D-9E8A-40C8-883A-2F3966307F44}"/>
    <cellStyle name="Comma 5 2 6 2 5 3" xfId="25283" xr:uid="{6CF9BDDF-EE8C-4F84-B707-0B470FC02170}"/>
    <cellStyle name="Comma 5 2 6 2 6" xfId="39887" xr:uid="{E4BD56E7-A8C5-41B1-BFB8-9D8F033DD916}"/>
    <cellStyle name="Comma 5 2 6 2 7" xfId="21633" xr:uid="{E8F799B6-B445-43A5-9512-C7D22281A9E1}"/>
    <cellStyle name="Comma 5 2 6 3" xfId="2649" xr:uid="{1259A90E-6735-42DA-914C-5B3F802DF270}"/>
    <cellStyle name="Comma 5 2 6 3 2" xfId="17249" xr:uid="{9F80B99E-5FE5-49AF-B03B-FE768B6F316E}"/>
    <cellStyle name="Comma 5 2 6 3 2 2" xfId="53757" xr:uid="{7B486F98-9426-4D05-A055-AB96CB867D97}"/>
    <cellStyle name="Comma 5 2 6 3 2 3" xfId="35503" xr:uid="{AEB3689F-6F24-4020-8E22-0AB7A81AF651}"/>
    <cellStyle name="Comma 5 2 6 3 3" xfId="13599" xr:uid="{E14633FB-1B57-449B-B81E-360DFCD72D2A}"/>
    <cellStyle name="Comma 5 2 6 3 3 2" xfId="50107" xr:uid="{1A45B872-B731-4F6C-A579-3EF5F883969A}"/>
    <cellStyle name="Comma 5 2 6 3 3 3" xfId="31853" xr:uid="{77827043-8BF8-4494-A755-DECEB4E9356E}"/>
    <cellStyle name="Comma 5 2 6 3 4" xfId="9949" xr:uid="{A65F66EA-1D1D-4015-9A63-4C43B81FDAA1}"/>
    <cellStyle name="Comma 5 2 6 3 4 2" xfId="46457" xr:uid="{0BA9F002-D9ED-4EE2-8110-533B147F0CD0}"/>
    <cellStyle name="Comma 5 2 6 3 4 3" xfId="28203" xr:uid="{4E8EB408-57F9-4C93-A9C6-DA64E658CA37}"/>
    <cellStyle name="Comma 5 2 6 3 5" xfId="6299" xr:uid="{8916036A-57B8-42E8-B925-4323421E6123}"/>
    <cellStyle name="Comma 5 2 6 3 5 2" xfId="42807" xr:uid="{835F62B9-4AD8-4CAE-A994-19EA92FC9048}"/>
    <cellStyle name="Comma 5 2 6 3 5 3" xfId="24553" xr:uid="{01949645-49E9-485C-84E8-4CE4F4A108C8}"/>
    <cellStyle name="Comma 5 2 6 3 6" xfId="39157" xr:uid="{51425229-41A2-4368-9AA8-F0A35CBE7238}"/>
    <cellStyle name="Comma 5 2 6 3 7" xfId="20903" xr:uid="{11308625-D73A-472C-8959-B59E98FDBAE9}"/>
    <cellStyle name="Comma 5 2 6 4" xfId="1919" xr:uid="{80CDD459-613A-44D7-BB48-0EFC57A4197E}"/>
    <cellStyle name="Comma 5 2 6 4 2" xfId="16519" xr:uid="{BA43A737-8431-4BCE-BD86-8D27744CDCC5}"/>
    <cellStyle name="Comma 5 2 6 4 2 2" xfId="53027" xr:uid="{D7540C63-037E-4B8C-A9CB-4D1341F96C44}"/>
    <cellStyle name="Comma 5 2 6 4 2 3" xfId="34773" xr:uid="{1EBE102D-5E89-486E-B11F-5024B53AC179}"/>
    <cellStyle name="Comma 5 2 6 4 3" xfId="12869" xr:uid="{1D121C27-BFD3-4EB7-A4C1-D4FFF2C5D8E8}"/>
    <cellStyle name="Comma 5 2 6 4 3 2" xfId="49377" xr:uid="{E780130A-8DF4-442C-94DD-35862EA122B7}"/>
    <cellStyle name="Comma 5 2 6 4 3 3" xfId="31123" xr:uid="{21AF0ED0-DF0A-483D-AEB0-116BFDE233E6}"/>
    <cellStyle name="Comma 5 2 6 4 4" xfId="9219" xr:uid="{46404EF8-049F-4C1C-B052-B0BCE13EB98D}"/>
    <cellStyle name="Comma 5 2 6 4 4 2" xfId="45727" xr:uid="{4DD0EBD6-6BC6-4155-BA61-0A02AC1C892B}"/>
    <cellStyle name="Comma 5 2 6 4 4 3" xfId="27473" xr:uid="{78938922-30FC-405C-ABA6-EECA8AF27CDE}"/>
    <cellStyle name="Comma 5 2 6 4 5" xfId="5569" xr:uid="{1881E73B-4B7F-4438-A1A8-A6A6B13E55F8}"/>
    <cellStyle name="Comma 5 2 6 4 5 2" xfId="42077" xr:uid="{3B2308B1-270E-4BAE-967E-E4EB8B4A4B3B}"/>
    <cellStyle name="Comma 5 2 6 4 5 3" xfId="23823" xr:uid="{BF6973D4-1E11-4CF9-844E-2CFC3828117D}"/>
    <cellStyle name="Comma 5 2 6 4 6" xfId="38427" xr:uid="{1BA55405-D974-4E3C-BFEF-3A6007B107DB}"/>
    <cellStyle name="Comma 5 2 6 4 7" xfId="20173" xr:uid="{667C703A-A64D-40C4-A103-52E3C2DD0539}"/>
    <cellStyle name="Comma 5 2 6 5" xfId="1189" xr:uid="{06729832-6AEB-4844-A0F2-0C6BBD951BB6}"/>
    <cellStyle name="Comma 5 2 6 5 2" xfId="15789" xr:uid="{EFD46429-87BC-4203-80AE-26A468A103E4}"/>
    <cellStyle name="Comma 5 2 6 5 2 2" xfId="52297" xr:uid="{7B050244-C7C7-4416-AF11-47A1F7DE7C81}"/>
    <cellStyle name="Comma 5 2 6 5 2 3" xfId="34043" xr:uid="{1851B4A8-0DE6-4CB0-99C1-4DB9F918C8E1}"/>
    <cellStyle name="Comma 5 2 6 5 3" xfId="12139" xr:uid="{43EB2A9D-247F-408A-B8E9-66B5DCC5F172}"/>
    <cellStyle name="Comma 5 2 6 5 3 2" xfId="48647" xr:uid="{5C72C159-4894-4EE6-BF24-BCC9D46FD12B}"/>
    <cellStyle name="Comma 5 2 6 5 3 3" xfId="30393" xr:uid="{83F8EF48-AEC2-45F8-BC49-B585617BB8DB}"/>
    <cellStyle name="Comma 5 2 6 5 4" xfId="8489" xr:uid="{F77503D2-7C97-4026-B444-F97359FE3531}"/>
    <cellStyle name="Comma 5 2 6 5 4 2" xfId="44997" xr:uid="{10B7A6BA-0601-464D-BE03-77B28982161C}"/>
    <cellStyle name="Comma 5 2 6 5 4 3" xfId="26743" xr:uid="{DC0222FA-3AB8-44B1-B714-C95B98994D49}"/>
    <cellStyle name="Comma 5 2 6 5 5" xfId="4839" xr:uid="{A36EF0C2-7AB3-453E-9EB2-26110C7A35E0}"/>
    <cellStyle name="Comma 5 2 6 5 5 2" xfId="41347" xr:uid="{D2AE430E-763F-490C-A7D5-7843D841CEB1}"/>
    <cellStyle name="Comma 5 2 6 5 5 3" xfId="23093" xr:uid="{F3E9E00F-9AC6-40AD-B50A-415CDA77659D}"/>
    <cellStyle name="Comma 5 2 6 5 6" xfId="37697" xr:uid="{F7D2EE7A-045A-44C7-B0C7-D631A68A1D58}"/>
    <cellStyle name="Comma 5 2 6 5 7" xfId="19443" xr:uid="{5DA8ED65-B731-492D-8F0B-FD381B77F4BA}"/>
    <cellStyle name="Comma 5 2 6 6" xfId="15059" xr:uid="{BC8E0107-CA52-4E5C-8567-4F397B9F2C62}"/>
    <cellStyle name="Comma 5 2 6 6 2" xfId="51567" xr:uid="{867617B0-C06D-491B-8C14-096124EFE113}"/>
    <cellStyle name="Comma 5 2 6 6 3" xfId="33313" xr:uid="{8CB7EFB7-7E0D-4CED-B38A-9C063FFD0EF6}"/>
    <cellStyle name="Comma 5 2 6 7" xfId="11409" xr:uid="{649ACE70-3814-4BEB-970D-A132B5703569}"/>
    <cellStyle name="Comma 5 2 6 7 2" xfId="47917" xr:uid="{59E99BBB-2349-40F4-A21A-1F7A3DC92D90}"/>
    <cellStyle name="Comma 5 2 6 7 3" xfId="29663" xr:uid="{E62345A3-1CC6-41B7-92A8-835747AFBA39}"/>
    <cellStyle name="Comma 5 2 6 8" xfId="7759" xr:uid="{A783EF3B-A6AB-43FD-BAA1-711C0562152D}"/>
    <cellStyle name="Comma 5 2 6 8 2" xfId="44267" xr:uid="{862C51FF-17D5-49E4-8219-E7223A2DA711}"/>
    <cellStyle name="Comma 5 2 6 8 3" xfId="26013" xr:uid="{B187F79C-7390-4FB3-B13D-E53B62C32821}"/>
    <cellStyle name="Comma 5 2 6 9" xfId="4109" xr:uid="{3B80F429-FBFF-40D8-B61D-27337873B3DB}"/>
    <cellStyle name="Comma 5 2 6 9 2" xfId="40617" xr:uid="{81668FAE-97B9-425F-9695-6205E8DA1ADF}"/>
    <cellStyle name="Comma 5 2 6 9 3" xfId="22363" xr:uid="{60575884-BE31-4021-8AEC-753C552E842B}"/>
    <cellStyle name="Comma 5 2 7" xfId="355" xr:uid="{6F565127-5316-445C-828A-3696246C85E8}"/>
    <cellStyle name="Comma 5 2 7 10" xfId="36863" xr:uid="{1582D8B6-2AF1-4FCC-8DD0-503787FB0800}"/>
    <cellStyle name="Comma 5 2 7 11" xfId="18609" xr:uid="{E570BC7C-D72A-4D8D-9B34-F764D04130B9}"/>
    <cellStyle name="Comma 5 2 7 2" xfId="3275" xr:uid="{FBEB6E82-E7E7-4CD5-A379-852F0261F77C}"/>
    <cellStyle name="Comma 5 2 7 2 2" xfId="17875" xr:uid="{EB00A48F-01C2-415C-91A9-B6B435138C2C}"/>
    <cellStyle name="Comma 5 2 7 2 2 2" xfId="54383" xr:uid="{9C797F10-23A0-4FA2-BE8A-B1DCAD687821}"/>
    <cellStyle name="Comma 5 2 7 2 2 3" xfId="36129" xr:uid="{7000AC93-69FF-41B7-B65E-70ABF6217759}"/>
    <cellStyle name="Comma 5 2 7 2 3" xfId="14225" xr:uid="{353E6609-8BFB-469D-91D4-0AB1AA59B509}"/>
    <cellStyle name="Comma 5 2 7 2 3 2" xfId="50733" xr:uid="{0F665C42-D174-48E4-B08C-25D327CD9886}"/>
    <cellStyle name="Comma 5 2 7 2 3 3" xfId="32479" xr:uid="{D2044ED5-C8BF-48F0-A398-1CA131C7C365}"/>
    <cellStyle name="Comma 5 2 7 2 4" xfId="10575" xr:uid="{7DCDE6D0-ECCA-48EC-A85E-10C430504B49}"/>
    <cellStyle name="Comma 5 2 7 2 4 2" xfId="47083" xr:uid="{E58B0683-D85B-47A7-8F70-3D2ECD02CD65}"/>
    <cellStyle name="Comma 5 2 7 2 4 3" xfId="28829" xr:uid="{D2C0CF27-CD86-4839-8CE3-D587F5BFBFDB}"/>
    <cellStyle name="Comma 5 2 7 2 5" xfId="6925" xr:uid="{69AA9D64-B1BE-452C-8947-F5A4A38B9B8F}"/>
    <cellStyle name="Comma 5 2 7 2 5 2" xfId="43433" xr:uid="{CBB983CA-1CA2-4CB7-93A5-B42DDC33A1D3}"/>
    <cellStyle name="Comma 5 2 7 2 5 3" xfId="25179" xr:uid="{7BEEAAC7-EBC9-4E9A-B7D2-0FCC628BBC5F}"/>
    <cellStyle name="Comma 5 2 7 2 6" xfId="39783" xr:uid="{AF93EFD1-A34A-4005-9D19-D97FA3239581}"/>
    <cellStyle name="Comma 5 2 7 2 7" xfId="21529" xr:uid="{0CCDA4BC-2CB8-41F5-B003-0535F4216CED}"/>
    <cellStyle name="Comma 5 2 7 3" xfId="2545" xr:uid="{5DF11D76-1303-4391-97AB-D17B9EC8B888}"/>
    <cellStyle name="Comma 5 2 7 3 2" xfId="17145" xr:uid="{C1A3DE53-B7D4-4178-9AF2-20D39F97DC2A}"/>
    <cellStyle name="Comma 5 2 7 3 2 2" xfId="53653" xr:uid="{357C7D32-D2EB-41CB-9C02-2640F8354026}"/>
    <cellStyle name="Comma 5 2 7 3 2 3" xfId="35399" xr:uid="{B4DCE977-C4D5-415C-9BF2-15097E21192A}"/>
    <cellStyle name="Comma 5 2 7 3 3" xfId="13495" xr:uid="{7331FB85-5710-475D-94A1-E1850050F3AF}"/>
    <cellStyle name="Comma 5 2 7 3 3 2" xfId="50003" xr:uid="{F13C2914-1376-4946-8F6E-D6C2B2EA2211}"/>
    <cellStyle name="Comma 5 2 7 3 3 3" xfId="31749" xr:uid="{F2ABBE9B-E7A9-45F2-B08A-197980C14B79}"/>
    <cellStyle name="Comma 5 2 7 3 4" xfId="9845" xr:uid="{BFB53324-C26D-4F91-A12D-662131BEAAB9}"/>
    <cellStyle name="Comma 5 2 7 3 4 2" xfId="46353" xr:uid="{06A965E9-E154-4D71-9391-57AB994E1FAD}"/>
    <cellStyle name="Comma 5 2 7 3 4 3" xfId="28099" xr:uid="{A30BD20A-62EC-4277-A39D-DDE02D798682}"/>
    <cellStyle name="Comma 5 2 7 3 5" xfId="6195" xr:uid="{481EDE63-1EAC-4A7E-9BB5-5F6D6BD2B897}"/>
    <cellStyle name="Comma 5 2 7 3 5 2" xfId="42703" xr:uid="{AE64CDD6-4238-4817-99CB-1377121C94E7}"/>
    <cellStyle name="Comma 5 2 7 3 5 3" xfId="24449" xr:uid="{A8492ADE-776D-415B-A691-102EB0A8176B}"/>
    <cellStyle name="Comma 5 2 7 3 6" xfId="39053" xr:uid="{7452366A-DD29-497B-90FC-ABF48258816B}"/>
    <cellStyle name="Comma 5 2 7 3 7" xfId="20799" xr:uid="{04206311-72E9-4039-AB8C-87D01C190578}"/>
    <cellStyle name="Comma 5 2 7 4" xfId="1815" xr:uid="{34B70BD5-5B41-4C85-A5C2-926DD648C4C1}"/>
    <cellStyle name="Comma 5 2 7 4 2" xfId="16415" xr:uid="{0A96BA6A-F622-45E8-8A1D-DD27EB94395B}"/>
    <cellStyle name="Comma 5 2 7 4 2 2" xfId="52923" xr:uid="{AF9C1E25-05C5-464B-A390-90F7A23D0D68}"/>
    <cellStyle name="Comma 5 2 7 4 2 3" xfId="34669" xr:uid="{13D28029-1C92-4700-B495-568DCCA48044}"/>
    <cellStyle name="Comma 5 2 7 4 3" xfId="12765" xr:uid="{3783F2E0-CF0D-4599-95C0-A50F079FC127}"/>
    <cellStyle name="Comma 5 2 7 4 3 2" xfId="49273" xr:uid="{C8E4B28B-869A-4651-9480-5E83F891F8E3}"/>
    <cellStyle name="Comma 5 2 7 4 3 3" xfId="31019" xr:uid="{8866FE73-2E85-499D-8D99-6B67C58154E2}"/>
    <cellStyle name="Comma 5 2 7 4 4" xfId="9115" xr:uid="{1FB8DEBA-E079-4AEA-B86B-E6CEF12B3D54}"/>
    <cellStyle name="Comma 5 2 7 4 4 2" xfId="45623" xr:uid="{08EB1E33-3A50-4569-B359-C8221EA0104B}"/>
    <cellStyle name="Comma 5 2 7 4 4 3" xfId="27369" xr:uid="{BDB65332-C5F7-4E99-B505-67BD57063807}"/>
    <cellStyle name="Comma 5 2 7 4 5" xfId="5465" xr:uid="{D5C46159-8862-4191-AD72-586BF0DA1D6F}"/>
    <cellStyle name="Comma 5 2 7 4 5 2" xfId="41973" xr:uid="{3680A2EB-6924-41FC-A6B4-1DBFC6E89F21}"/>
    <cellStyle name="Comma 5 2 7 4 5 3" xfId="23719" xr:uid="{B5743E51-FE21-4825-9802-F2BE4E310EA4}"/>
    <cellStyle name="Comma 5 2 7 4 6" xfId="38323" xr:uid="{E5DF2BD9-3491-48DC-92F5-AFDDA68B39C3}"/>
    <cellStyle name="Comma 5 2 7 4 7" xfId="20069" xr:uid="{E5272647-1C45-4999-9C01-ECE4383F25BC}"/>
    <cellStyle name="Comma 5 2 7 5" xfId="1085" xr:uid="{210AFA19-7722-4C75-B794-9AEC5FE7ED25}"/>
    <cellStyle name="Comma 5 2 7 5 2" xfId="15685" xr:uid="{D1CF80D5-0861-4844-880E-B1FFCF169412}"/>
    <cellStyle name="Comma 5 2 7 5 2 2" xfId="52193" xr:uid="{FAA1BB5E-955D-478B-8F51-300A35DC719C}"/>
    <cellStyle name="Comma 5 2 7 5 2 3" xfId="33939" xr:uid="{9129EE07-69B4-46F7-BC2D-98269EEA787C}"/>
    <cellStyle name="Comma 5 2 7 5 3" xfId="12035" xr:uid="{90402375-377A-42CA-9388-FF1891474B98}"/>
    <cellStyle name="Comma 5 2 7 5 3 2" xfId="48543" xr:uid="{9EEA0A55-CFDE-4A2D-99CC-79915124E747}"/>
    <cellStyle name="Comma 5 2 7 5 3 3" xfId="30289" xr:uid="{E57C2402-ED12-4817-BE1B-7C4B38640139}"/>
    <cellStyle name="Comma 5 2 7 5 4" xfId="8385" xr:uid="{873DE300-4BDF-4B85-B3FA-C6A8C5144315}"/>
    <cellStyle name="Comma 5 2 7 5 4 2" xfId="44893" xr:uid="{197D5D42-22BF-4713-8375-BA13F6EFBFFE}"/>
    <cellStyle name="Comma 5 2 7 5 4 3" xfId="26639" xr:uid="{EC603F34-E507-4797-95F4-719867482702}"/>
    <cellStyle name="Comma 5 2 7 5 5" xfId="4735" xr:uid="{1B75B9D9-28EE-4492-A634-72704A75F4FE}"/>
    <cellStyle name="Comma 5 2 7 5 5 2" xfId="41243" xr:uid="{1A1A64BD-6644-4446-B84E-82FEF719BA85}"/>
    <cellStyle name="Comma 5 2 7 5 5 3" xfId="22989" xr:uid="{321508C4-807A-4936-8272-AE0F2198242C}"/>
    <cellStyle name="Comma 5 2 7 5 6" xfId="37593" xr:uid="{680DD7CE-F3B2-42FF-AD43-09C98E4055F9}"/>
    <cellStyle name="Comma 5 2 7 5 7" xfId="19339" xr:uid="{519ECB4B-8A36-4A5D-8F42-24751A9420D4}"/>
    <cellStyle name="Comma 5 2 7 6" xfId="14955" xr:uid="{55CB75E7-7D32-4D3A-B5D8-44AE577C9401}"/>
    <cellStyle name="Comma 5 2 7 6 2" xfId="51463" xr:uid="{DB5FAF5A-1C11-4D46-9CC1-3B3EF0055D13}"/>
    <cellStyle name="Comma 5 2 7 6 3" xfId="33209" xr:uid="{7C872F06-E65F-453C-A94C-86F25CAA2AE3}"/>
    <cellStyle name="Comma 5 2 7 7" xfId="11305" xr:uid="{4C5D6A8E-329A-425B-AFC7-2E7EB1C19E06}"/>
    <cellStyle name="Comma 5 2 7 7 2" xfId="47813" xr:uid="{EF5325DD-E7B1-4F40-B261-5351C8576CBC}"/>
    <cellStyle name="Comma 5 2 7 7 3" xfId="29559" xr:uid="{97556E41-9AC8-4A05-9D7E-0EBCDFEDB556}"/>
    <cellStyle name="Comma 5 2 7 8" xfId="7655" xr:uid="{46EFDF77-3228-4236-B9FB-F7C8A4C1BACF}"/>
    <cellStyle name="Comma 5 2 7 8 2" xfId="44163" xr:uid="{995F7AE7-2D80-45A3-A310-50272D73B7F0}"/>
    <cellStyle name="Comma 5 2 7 8 3" xfId="25909" xr:uid="{BF923A96-00C6-4D66-A751-E753304B93C0}"/>
    <cellStyle name="Comma 5 2 7 9" xfId="4005" xr:uid="{DC25E403-ECF1-45B8-B50E-4397FAF6EF67}"/>
    <cellStyle name="Comma 5 2 7 9 2" xfId="40513" xr:uid="{F937271F-876F-41F0-A089-161766D8731E}"/>
    <cellStyle name="Comma 5 2 7 9 3" xfId="22259" xr:uid="{C39DE8E7-7AB9-406B-8E71-315D34598D00}"/>
    <cellStyle name="Comma 5 2 8" xfId="251" xr:uid="{422E884C-3FF8-420E-B332-18EA54808ED4}"/>
    <cellStyle name="Comma 5 2 8 10" xfId="36759" xr:uid="{FB18ADD7-C6D6-4190-B337-0B3BDED4FC65}"/>
    <cellStyle name="Comma 5 2 8 11" xfId="18505" xr:uid="{DBB5FE33-2AF8-46F3-83FF-4999EFF30A93}"/>
    <cellStyle name="Comma 5 2 8 2" xfId="3171" xr:uid="{5A6FDB0C-3877-45E6-85CA-4BA5F20BF75F}"/>
    <cellStyle name="Comma 5 2 8 2 2" xfId="17771" xr:uid="{C9FB9251-E43E-458B-AC3B-5F263258EA9C}"/>
    <cellStyle name="Comma 5 2 8 2 2 2" xfId="54279" xr:uid="{2EDF968B-BF6D-47D5-A732-F4C4FF757F89}"/>
    <cellStyle name="Comma 5 2 8 2 2 3" xfId="36025" xr:uid="{61274539-F234-415B-8A0C-EF8156CD6A50}"/>
    <cellStyle name="Comma 5 2 8 2 3" xfId="14121" xr:uid="{C3932B5F-11AE-4829-9D2E-B66C126F8D93}"/>
    <cellStyle name="Comma 5 2 8 2 3 2" xfId="50629" xr:uid="{ED16C91B-0AC6-49ED-B9A5-0CC05073A35B}"/>
    <cellStyle name="Comma 5 2 8 2 3 3" xfId="32375" xr:uid="{E0E2DFCD-5073-41BE-B41F-5420D1054094}"/>
    <cellStyle name="Comma 5 2 8 2 4" xfId="10471" xr:uid="{2B13C457-43D9-45A3-BC79-C32EEFED0825}"/>
    <cellStyle name="Comma 5 2 8 2 4 2" xfId="46979" xr:uid="{BC666CAC-CAAD-4EED-B0DF-1913C07F1300}"/>
    <cellStyle name="Comma 5 2 8 2 4 3" xfId="28725" xr:uid="{D0A764CF-EBEA-4CE1-85F5-35259321AD20}"/>
    <cellStyle name="Comma 5 2 8 2 5" xfId="6821" xr:uid="{310E55AF-FD24-49F4-B282-C9C1D0432221}"/>
    <cellStyle name="Comma 5 2 8 2 5 2" xfId="43329" xr:uid="{6B0EC442-297A-4D9D-BB7B-F8C93FAE2208}"/>
    <cellStyle name="Comma 5 2 8 2 5 3" xfId="25075" xr:uid="{9C556CBE-26E1-4D91-BED3-7CED919AB98E}"/>
    <cellStyle name="Comma 5 2 8 2 6" xfId="39679" xr:uid="{3E1F205F-6834-40BB-A45F-F3AC1BE3BD37}"/>
    <cellStyle name="Comma 5 2 8 2 7" xfId="21425" xr:uid="{8E590758-F171-465F-8E6F-876CD13AE1FC}"/>
    <cellStyle name="Comma 5 2 8 3" xfId="2441" xr:uid="{EF25768B-D068-4142-B701-D276EE33970B}"/>
    <cellStyle name="Comma 5 2 8 3 2" xfId="17041" xr:uid="{FDD43A41-69DF-4554-A6DA-9506ED247F23}"/>
    <cellStyle name="Comma 5 2 8 3 2 2" xfId="53549" xr:uid="{28BE4AAB-37D8-4E04-B47D-5195A09842A4}"/>
    <cellStyle name="Comma 5 2 8 3 2 3" xfId="35295" xr:uid="{F6136C61-6BA4-46C6-9C6E-D363A7D37982}"/>
    <cellStyle name="Comma 5 2 8 3 3" xfId="13391" xr:uid="{10F23923-FA8B-4A72-B33B-36BE486CA258}"/>
    <cellStyle name="Comma 5 2 8 3 3 2" xfId="49899" xr:uid="{0B6D8C6B-0CC6-45AC-B3D2-40EC7330BB55}"/>
    <cellStyle name="Comma 5 2 8 3 3 3" xfId="31645" xr:uid="{63E053F5-625A-4F94-9E42-C259B7B0D9F4}"/>
    <cellStyle name="Comma 5 2 8 3 4" xfId="9741" xr:uid="{53F12A03-D573-4259-A259-8B19E1656278}"/>
    <cellStyle name="Comma 5 2 8 3 4 2" xfId="46249" xr:uid="{84C934FB-9AFF-4E5D-B269-02D55E56D6C6}"/>
    <cellStyle name="Comma 5 2 8 3 4 3" xfId="27995" xr:uid="{2171F33B-3111-40B8-AE34-AFC3954CDE33}"/>
    <cellStyle name="Comma 5 2 8 3 5" xfId="6091" xr:uid="{B681D20B-F060-4EAB-8C10-D08A841B1E12}"/>
    <cellStyle name="Comma 5 2 8 3 5 2" xfId="42599" xr:uid="{13F3AA96-DEAE-4482-96D1-7DB3D09CD66D}"/>
    <cellStyle name="Comma 5 2 8 3 5 3" xfId="24345" xr:uid="{F9ECD374-B189-46A7-A534-4D88A92039CC}"/>
    <cellStyle name="Comma 5 2 8 3 6" xfId="38949" xr:uid="{451355DF-8C5B-441B-BF92-11DCED687F5D}"/>
    <cellStyle name="Comma 5 2 8 3 7" xfId="20695" xr:uid="{09D22B8F-C513-4068-AA99-D7347F97F3BC}"/>
    <cellStyle name="Comma 5 2 8 4" xfId="1711" xr:uid="{C48AB1F1-62CF-48B0-989A-24E42FAD0AFF}"/>
    <cellStyle name="Comma 5 2 8 4 2" xfId="16311" xr:uid="{A8CDA323-9220-47B5-85F8-48DE4FB890E5}"/>
    <cellStyle name="Comma 5 2 8 4 2 2" xfId="52819" xr:uid="{12AC5DDC-B478-4842-9052-933382E4BFB8}"/>
    <cellStyle name="Comma 5 2 8 4 2 3" xfId="34565" xr:uid="{5D4595DD-1CD0-4ACE-B01F-C905270FB156}"/>
    <cellStyle name="Comma 5 2 8 4 3" xfId="12661" xr:uid="{24757958-E42C-48D2-A030-97CF58469B77}"/>
    <cellStyle name="Comma 5 2 8 4 3 2" xfId="49169" xr:uid="{01F9B4C9-E2C4-40AB-BC39-707AD12DE10C}"/>
    <cellStyle name="Comma 5 2 8 4 3 3" xfId="30915" xr:uid="{3FEF8A61-9CD8-4EED-8DA0-8FBB7F89F374}"/>
    <cellStyle name="Comma 5 2 8 4 4" xfId="9011" xr:uid="{BEB13CF8-02AC-4E46-A06B-7D52FF50F8C7}"/>
    <cellStyle name="Comma 5 2 8 4 4 2" xfId="45519" xr:uid="{C248D77A-D22A-4423-AC5B-C448A87A2E80}"/>
    <cellStyle name="Comma 5 2 8 4 4 3" xfId="27265" xr:uid="{1BF101D1-C0C2-46C9-A5A4-F57047E11A74}"/>
    <cellStyle name="Comma 5 2 8 4 5" xfId="5361" xr:uid="{0DA1685C-9DF9-476E-A3B1-6FC40744359C}"/>
    <cellStyle name="Comma 5 2 8 4 5 2" xfId="41869" xr:uid="{BBFC86E6-2794-4D99-B776-6AC6B6B9C00E}"/>
    <cellStyle name="Comma 5 2 8 4 5 3" xfId="23615" xr:uid="{7E0D0413-5A36-44F5-AD59-547289AA3029}"/>
    <cellStyle name="Comma 5 2 8 4 6" xfId="38219" xr:uid="{E0B536A6-FF7E-456D-A170-440322AE329A}"/>
    <cellStyle name="Comma 5 2 8 4 7" xfId="19965" xr:uid="{E3325D28-D585-4F80-9625-B112B303DF2D}"/>
    <cellStyle name="Comma 5 2 8 5" xfId="981" xr:uid="{8918D814-B23B-44F4-A46B-B5A146131964}"/>
    <cellStyle name="Comma 5 2 8 5 2" xfId="15581" xr:uid="{596E6252-F628-45D5-A180-D31B86DA381A}"/>
    <cellStyle name="Comma 5 2 8 5 2 2" xfId="52089" xr:uid="{93F8FBB8-92ED-43A9-A093-AE60770C0ED1}"/>
    <cellStyle name="Comma 5 2 8 5 2 3" xfId="33835" xr:uid="{EE90FCF4-508F-470B-9F8F-2F6E0817EC30}"/>
    <cellStyle name="Comma 5 2 8 5 3" xfId="11931" xr:uid="{150790E1-81D1-4AAD-90C9-BDB59EA45E0E}"/>
    <cellStyle name="Comma 5 2 8 5 3 2" xfId="48439" xr:uid="{A9B38B8F-C650-44E2-A53D-C72C63267D64}"/>
    <cellStyle name="Comma 5 2 8 5 3 3" xfId="30185" xr:uid="{8AFECCD0-D8B9-4E45-AD61-96F7B7994B2B}"/>
    <cellStyle name="Comma 5 2 8 5 4" xfId="8281" xr:uid="{8D6F542E-498D-48A0-BC07-DC863D5EB884}"/>
    <cellStyle name="Comma 5 2 8 5 4 2" xfId="44789" xr:uid="{5701ADDA-C2C0-4252-ACA2-6BB13BE6B860}"/>
    <cellStyle name="Comma 5 2 8 5 4 3" xfId="26535" xr:uid="{1CF135B9-F1DB-4B92-A207-FF3FE1B13520}"/>
    <cellStyle name="Comma 5 2 8 5 5" xfId="4631" xr:uid="{47B8BCD9-3A78-40EC-BE5E-2E40AA9DB60A}"/>
    <cellStyle name="Comma 5 2 8 5 5 2" xfId="41139" xr:uid="{E85619AC-51C5-43E9-85B9-A9A82B8AF485}"/>
    <cellStyle name="Comma 5 2 8 5 5 3" xfId="22885" xr:uid="{899399B1-3256-4622-819A-23A91547B758}"/>
    <cellStyle name="Comma 5 2 8 5 6" xfId="37489" xr:uid="{8312E9F7-D8A0-475D-8F73-3437ABCBD0E1}"/>
    <cellStyle name="Comma 5 2 8 5 7" xfId="19235" xr:uid="{FDD74D3C-0E55-4674-AB36-0936E1536576}"/>
    <cellStyle name="Comma 5 2 8 6" xfId="14851" xr:uid="{80F33E50-004E-4BEE-B7B0-7AFFA9A5BA45}"/>
    <cellStyle name="Comma 5 2 8 6 2" xfId="51359" xr:uid="{7CA9E8B9-BD7D-466F-822A-755C967662EC}"/>
    <cellStyle name="Comma 5 2 8 6 3" xfId="33105" xr:uid="{C94079E9-AE76-4EB2-B667-0360E57AE53E}"/>
    <cellStyle name="Comma 5 2 8 7" xfId="11201" xr:uid="{BA7FB7A8-4C8D-4A47-9176-5087B357E621}"/>
    <cellStyle name="Comma 5 2 8 7 2" xfId="47709" xr:uid="{4A8E8784-995C-48FD-9F5A-BD8C9F619962}"/>
    <cellStyle name="Comma 5 2 8 7 3" xfId="29455" xr:uid="{59D3D38E-48C3-4CF0-A9EA-B4670CD9E261}"/>
    <cellStyle name="Comma 5 2 8 8" xfId="7551" xr:uid="{26021D41-6761-48E3-8300-BA3F0B28174F}"/>
    <cellStyle name="Comma 5 2 8 8 2" xfId="44059" xr:uid="{719E900C-F5EE-4FEC-A617-DCC5CC65588D}"/>
    <cellStyle name="Comma 5 2 8 8 3" xfId="25805" xr:uid="{D898CE0F-5490-48E1-9FA7-F04E9DCF01D6}"/>
    <cellStyle name="Comma 5 2 8 9" xfId="3901" xr:uid="{807E531E-8912-4654-B505-5191DF546F18}"/>
    <cellStyle name="Comma 5 2 8 9 2" xfId="40409" xr:uid="{EBDA05CA-9CFE-4619-9C7D-2CE7F793AB40}"/>
    <cellStyle name="Comma 5 2 8 9 3" xfId="22155" xr:uid="{7D2EFE95-B5FD-4FC3-AC5E-7DB6AA89FD60}"/>
    <cellStyle name="Comma 5 2 9" xfId="147" xr:uid="{4695B7B9-B70C-4F15-9540-AA3DBB317EEC}"/>
    <cellStyle name="Comma 5 2 9 10" xfId="36655" xr:uid="{5322089E-FA7B-4AC9-96AF-395B54B05255}"/>
    <cellStyle name="Comma 5 2 9 11" xfId="18401" xr:uid="{1A70A185-5500-4C39-9777-7CEF93CD299D}"/>
    <cellStyle name="Comma 5 2 9 2" xfId="3067" xr:uid="{755D2539-AE31-431F-9052-6D91BB3FAA50}"/>
    <cellStyle name="Comma 5 2 9 2 2" xfId="17667" xr:uid="{BC4227F6-2223-464D-AA0D-E4432FDC5F54}"/>
    <cellStyle name="Comma 5 2 9 2 2 2" xfId="54175" xr:uid="{4AB30422-A4B8-49F1-98DD-BC5DAC9B28DC}"/>
    <cellStyle name="Comma 5 2 9 2 2 3" xfId="35921" xr:uid="{DD78D151-EEE5-4403-B94E-981146948FE3}"/>
    <cellStyle name="Comma 5 2 9 2 3" xfId="14017" xr:uid="{D1352B03-E395-4B5E-A48D-7FD88B7DD424}"/>
    <cellStyle name="Comma 5 2 9 2 3 2" xfId="50525" xr:uid="{DD1A0A72-CD3B-446D-A381-20B4328B5865}"/>
    <cellStyle name="Comma 5 2 9 2 3 3" xfId="32271" xr:uid="{5CB11249-0318-4276-9756-1E7867F457B1}"/>
    <cellStyle name="Comma 5 2 9 2 4" xfId="10367" xr:uid="{E2569A62-C065-4542-8640-582E3507A4A8}"/>
    <cellStyle name="Comma 5 2 9 2 4 2" xfId="46875" xr:uid="{DBF96965-E68D-43EC-98AD-1D525FAF8AA9}"/>
    <cellStyle name="Comma 5 2 9 2 4 3" xfId="28621" xr:uid="{23D75C69-67E5-4E9B-8E01-3FCAFAA59390}"/>
    <cellStyle name="Comma 5 2 9 2 5" xfId="6717" xr:uid="{DA1739BB-B1B2-4C92-8533-449EB049299F}"/>
    <cellStyle name="Comma 5 2 9 2 5 2" xfId="43225" xr:uid="{74612300-2F9B-4433-84E9-5CB5AB524584}"/>
    <cellStyle name="Comma 5 2 9 2 5 3" xfId="24971" xr:uid="{BC79F7CC-CCB3-4F3F-A13A-3D5B4CF4AB03}"/>
    <cellStyle name="Comma 5 2 9 2 6" xfId="39575" xr:uid="{B8BD39A7-BB12-4AA1-9AC9-D294A0BACB56}"/>
    <cellStyle name="Comma 5 2 9 2 7" xfId="21321" xr:uid="{B24D7375-3BE9-4CBE-8569-BEC125AC7EF1}"/>
    <cellStyle name="Comma 5 2 9 3" xfId="2337" xr:uid="{DD510F9D-7956-4F5D-97C2-862284915F24}"/>
    <cellStyle name="Comma 5 2 9 3 2" xfId="16937" xr:uid="{DA054470-9F48-4EF8-BAA7-019635FE422C}"/>
    <cellStyle name="Comma 5 2 9 3 2 2" xfId="53445" xr:uid="{C1BD4C5E-F04D-467D-8C84-B1A7343C3B11}"/>
    <cellStyle name="Comma 5 2 9 3 2 3" xfId="35191" xr:uid="{0A50068A-C05B-45EC-97C3-34169397CA2D}"/>
    <cellStyle name="Comma 5 2 9 3 3" xfId="13287" xr:uid="{FC2E578D-1432-406D-B7B0-1CD39715BA68}"/>
    <cellStyle name="Comma 5 2 9 3 3 2" xfId="49795" xr:uid="{9FE57557-B795-442E-A7A4-1A3DDD271ABC}"/>
    <cellStyle name="Comma 5 2 9 3 3 3" xfId="31541" xr:uid="{247E7761-2D69-409D-94E9-CB7A680C8C27}"/>
    <cellStyle name="Comma 5 2 9 3 4" xfId="9637" xr:uid="{2686EBF3-EBBF-48A7-88FD-47EA044B6519}"/>
    <cellStyle name="Comma 5 2 9 3 4 2" xfId="46145" xr:uid="{95DB7A5D-B1A4-4089-B39E-ED3B2FB1BD82}"/>
    <cellStyle name="Comma 5 2 9 3 4 3" xfId="27891" xr:uid="{414CA6D7-AD49-4D08-A1DF-9A6A00898AFB}"/>
    <cellStyle name="Comma 5 2 9 3 5" xfId="5987" xr:uid="{B5353597-C1F7-40A9-B8E5-D34EB81AFB2A}"/>
    <cellStyle name="Comma 5 2 9 3 5 2" xfId="42495" xr:uid="{4A6B6BB4-A0D1-47DA-9385-5C5B8687DE2E}"/>
    <cellStyle name="Comma 5 2 9 3 5 3" xfId="24241" xr:uid="{2BDBED49-5563-4439-80C0-8DC5E6CFEE7E}"/>
    <cellStyle name="Comma 5 2 9 3 6" xfId="38845" xr:uid="{58E4F93B-29F7-4D69-B80D-304B9370804A}"/>
    <cellStyle name="Comma 5 2 9 3 7" xfId="20591" xr:uid="{3098CFD9-A0D9-4C7B-9276-75CC45DEABEE}"/>
    <cellStyle name="Comma 5 2 9 4" xfId="1607" xr:uid="{C8F01E49-4F26-47AD-8FE9-3389C6324127}"/>
    <cellStyle name="Comma 5 2 9 4 2" xfId="16207" xr:uid="{8B13691F-A4F2-4A69-9C40-4F6ABD9D8172}"/>
    <cellStyle name="Comma 5 2 9 4 2 2" xfId="52715" xr:uid="{5D2D519D-C3E1-4B40-9487-312F5CBF258A}"/>
    <cellStyle name="Comma 5 2 9 4 2 3" xfId="34461" xr:uid="{C6D932D6-BBC5-4395-A5EF-0083307A4764}"/>
    <cellStyle name="Comma 5 2 9 4 3" xfId="12557" xr:uid="{CC326350-398E-43D5-B2A3-267CDB0E5835}"/>
    <cellStyle name="Comma 5 2 9 4 3 2" xfId="49065" xr:uid="{A6BE480E-AFC7-46B2-AB92-603BFBF63D51}"/>
    <cellStyle name="Comma 5 2 9 4 3 3" xfId="30811" xr:uid="{92EEB2F3-D29D-4FCE-B8D2-ECA64781E8A8}"/>
    <cellStyle name="Comma 5 2 9 4 4" xfId="8907" xr:uid="{CBE3E2A0-36B6-4B03-AF2D-22FEE0EAF881}"/>
    <cellStyle name="Comma 5 2 9 4 4 2" xfId="45415" xr:uid="{12FA95ED-E5AC-4A5C-AA7F-F84DD2539BD8}"/>
    <cellStyle name="Comma 5 2 9 4 4 3" xfId="27161" xr:uid="{539D6D40-F705-458B-9B0E-9C6E6E89C4FC}"/>
    <cellStyle name="Comma 5 2 9 4 5" xfId="5257" xr:uid="{0E8227D1-5A1F-4151-96FE-5E8AE9E3814C}"/>
    <cellStyle name="Comma 5 2 9 4 5 2" xfId="41765" xr:uid="{A0FF5B1E-1375-4DAD-9CA4-3C00ED60E408}"/>
    <cellStyle name="Comma 5 2 9 4 5 3" xfId="23511" xr:uid="{31140DD1-254E-43D1-928B-9B8BBAA0285D}"/>
    <cellStyle name="Comma 5 2 9 4 6" xfId="38115" xr:uid="{912EE140-830E-4DA5-9667-696946BCCC3A}"/>
    <cellStyle name="Comma 5 2 9 4 7" xfId="19861" xr:uid="{17D7873C-F349-4938-84FE-14095C888156}"/>
    <cellStyle name="Comma 5 2 9 5" xfId="877" xr:uid="{65CAFD57-59B8-4F9D-9B57-02AEF5CE1DAC}"/>
    <cellStyle name="Comma 5 2 9 5 2" xfId="15477" xr:uid="{EFF12E4B-F063-4B47-873B-86C56DADD2D2}"/>
    <cellStyle name="Comma 5 2 9 5 2 2" xfId="51985" xr:uid="{881EDA98-E071-41AD-B7F5-F8FFF4006BD6}"/>
    <cellStyle name="Comma 5 2 9 5 2 3" xfId="33731" xr:uid="{D516425D-06FA-4CB1-BE65-4FC25B25BC08}"/>
    <cellStyle name="Comma 5 2 9 5 3" xfId="11827" xr:uid="{9900E271-5952-47B4-BF28-65B15C102EFC}"/>
    <cellStyle name="Comma 5 2 9 5 3 2" xfId="48335" xr:uid="{12BA4164-3451-4DC7-8655-33DB670202FE}"/>
    <cellStyle name="Comma 5 2 9 5 3 3" xfId="30081" xr:uid="{1BE056A1-EB91-492F-8C26-EC9C733AC488}"/>
    <cellStyle name="Comma 5 2 9 5 4" xfId="8177" xr:uid="{1E355F11-DC16-4941-B7F8-736FFCBE5571}"/>
    <cellStyle name="Comma 5 2 9 5 4 2" xfId="44685" xr:uid="{BCC5DFD6-C647-4DE7-9F5D-A4AC0DEE67D1}"/>
    <cellStyle name="Comma 5 2 9 5 4 3" xfId="26431" xr:uid="{168BFF6B-12F3-4DCC-92FE-2E62AEA3309A}"/>
    <cellStyle name="Comma 5 2 9 5 5" xfId="4527" xr:uid="{0D53DE39-5983-4ED3-A048-C84AEA1984D7}"/>
    <cellStyle name="Comma 5 2 9 5 5 2" xfId="41035" xr:uid="{77F39268-E085-4210-A2A6-22132E49D954}"/>
    <cellStyle name="Comma 5 2 9 5 5 3" xfId="22781" xr:uid="{7BE61F36-4354-422C-9A1B-68360C41E006}"/>
    <cellStyle name="Comma 5 2 9 5 6" xfId="37385" xr:uid="{81BFD256-144B-4583-965F-78C6BF9F28A2}"/>
    <cellStyle name="Comma 5 2 9 5 7" xfId="19131" xr:uid="{6B5F9F7E-B3BE-4DE9-8431-B95F9D221F37}"/>
    <cellStyle name="Comma 5 2 9 6" xfId="14747" xr:uid="{B11358D1-B3EE-49F0-A7BE-C319275B0B01}"/>
    <cellStyle name="Comma 5 2 9 6 2" xfId="51255" xr:uid="{F57C1DEE-E0E9-4F94-9DEB-A3007F3D4B78}"/>
    <cellStyle name="Comma 5 2 9 6 3" xfId="33001" xr:uid="{345BF23E-E7FF-48C5-B8F0-7D7CF18059AE}"/>
    <cellStyle name="Comma 5 2 9 7" xfId="11097" xr:uid="{980E13D5-D90D-45D0-910C-6367073DC79D}"/>
    <cellStyle name="Comma 5 2 9 7 2" xfId="47605" xr:uid="{684D4EC1-BD94-4B2C-9F1F-A32E06B14DA9}"/>
    <cellStyle name="Comma 5 2 9 7 3" xfId="29351" xr:uid="{1E6728C2-0705-4F1C-9D73-6017F9F9C92F}"/>
    <cellStyle name="Comma 5 2 9 8" xfId="7447" xr:uid="{4D837465-06E7-496E-B33E-9D4F5DCFE413}"/>
    <cellStyle name="Comma 5 2 9 8 2" xfId="43955" xr:uid="{37AEC496-D416-404E-947B-129DE7B99E31}"/>
    <cellStyle name="Comma 5 2 9 8 3" xfId="25701" xr:uid="{615F95E5-7367-4E5F-A28A-6E37C6BA448F}"/>
    <cellStyle name="Comma 5 2 9 9" xfId="3797" xr:uid="{07D61804-E9DA-437B-8459-C4FCBA937CB0}"/>
    <cellStyle name="Comma 5 2 9 9 2" xfId="40305" xr:uid="{F88A843E-897C-4D34-AC9C-EE5BE09AB1D8}"/>
    <cellStyle name="Comma 5 2 9 9 3" xfId="22051" xr:uid="{97C3E04B-79CC-4299-8D42-9C5CFBAD336F}"/>
    <cellStyle name="Comma 5 20" xfId="18281" xr:uid="{6BEE39CE-BEE1-4A82-B593-F2BA8D8CC1B9}"/>
    <cellStyle name="Comma 5 3" xfId="91" xr:uid="{437B87B1-31D2-4A7D-AB26-E657CA3FFF58}"/>
    <cellStyle name="Comma 5 3 10" xfId="1551" xr:uid="{FF10AA6A-435D-4E3C-9E2B-BE3D9B452608}"/>
    <cellStyle name="Comma 5 3 10 2" xfId="16151" xr:uid="{F9840C4E-CB3F-460F-AB71-E8B0396E3E23}"/>
    <cellStyle name="Comma 5 3 10 2 2" xfId="52659" xr:uid="{38A70A26-FD11-4ABA-8E45-255A2F64A2A5}"/>
    <cellStyle name="Comma 5 3 10 2 3" xfId="34405" xr:uid="{C526D3C7-DEAD-4627-B3E9-76CDB8304EDB}"/>
    <cellStyle name="Comma 5 3 10 3" xfId="12501" xr:uid="{021E7455-105F-4E88-B916-49D2E846C109}"/>
    <cellStyle name="Comma 5 3 10 3 2" xfId="49009" xr:uid="{4598E82B-37A2-4176-ACA8-607B995FB9B3}"/>
    <cellStyle name="Comma 5 3 10 3 3" xfId="30755" xr:uid="{BA2709E0-A9F0-46A7-9E40-0D0A1B870C95}"/>
    <cellStyle name="Comma 5 3 10 4" xfId="8851" xr:uid="{BE5CA2DF-7F51-4645-BB56-AD3F17A128D5}"/>
    <cellStyle name="Comma 5 3 10 4 2" xfId="45359" xr:uid="{72A943FE-D750-4F25-A410-5AB6CD973895}"/>
    <cellStyle name="Comma 5 3 10 4 3" xfId="27105" xr:uid="{77B73FFC-80A0-41C8-85E2-72962E6EF41E}"/>
    <cellStyle name="Comma 5 3 10 5" xfId="5201" xr:uid="{D0AB0927-7F85-4086-B044-5A86BFF7481E}"/>
    <cellStyle name="Comma 5 3 10 5 2" xfId="41709" xr:uid="{4F692E31-9973-4FBF-AA87-134A7FA3D50A}"/>
    <cellStyle name="Comma 5 3 10 5 3" xfId="23455" xr:uid="{B38EADFC-36E4-4469-B585-4C42CA525671}"/>
    <cellStyle name="Comma 5 3 10 6" xfId="38059" xr:uid="{A281F5A1-02F6-4F62-807D-200D05E12B5B}"/>
    <cellStyle name="Comma 5 3 10 7" xfId="19805" xr:uid="{29F7439C-4BDE-444D-BB20-F97F783D119B}"/>
    <cellStyle name="Comma 5 3 11" xfId="821" xr:uid="{18A278DD-51E2-4B2D-A122-F450D0E17919}"/>
    <cellStyle name="Comma 5 3 11 2" xfId="15421" xr:uid="{D6AEA0E5-1F68-4B29-ABD0-6F74855A398B}"/>
    <cellStyle name="Comma 5 3 11 2 2" xfId="51929" xr:uid="{4207DB98-AE79-4D45-A07B-29CBAEAD232E}"/>
    <cellStyle name="Comma 5 3 11 2 3" xfId="33675" xr:uid="{62470011-5C49-4932-9791-DB0A5E3C6D98}"/>
    <cellStyle name="Comma 5 3 11 3" xfId="11771" xr:uid="{B9B9731B-801F-4A03-AB68-AE1048B7A15F}"/>
    <cellStyle name="Comma 5 3 11 3 2" xfId="48279" xr:uid="{702E5EAF-439C-4C46-BA20-C2B1400EFBCF}"/>
    <cellStyle name="Comma 5 3 11 3 3" xfId="30025" xr:uid="{78572399-F35C-41A1-8F8A-5018127351E9}"/>
    <cellStyle name="Comma 5 3 11 4" xfId="8121" xr:uid="{F178276D-9DF6-44F2-A32C-5F074B1B7986}"/>
    <cellStyle name="Comma 5 3 11 4 2" xfId="44629" xr:uid="{3175B10C-B861-4A8B-960D-BFAB2C1A7C3C}"/>
    <cellStyle name="Comma 5 3 11 4 3" xfId="26375" xr:uid="{EBC76B66-54E1-4161-870C-04679104688C}"/>
    <cellStyle name="Comma 5 3 11 5" xfId="4471" xr:uid="{14C96FD0-8C7A-417A-A2A0-B12A8D59DF80}"/>
    <cellStyle name="Comma 5 3 11 5 2" xfId="40979" xr:uid="{984EEB96-8391-416C-9AD2-7011106C952D}"/>
    <cellStyle name="Comma 5 3 11 5 3" xfId="22725" xr:uid="{CFD7CF6D-946F-4A8E-A2AB-80D5E0936228}"/>
    <cellStyle name="Comma 5 3 11 6" xfId="37329" xr:uid="{8D6D9DBE-4CB7-4E83-83FA-080091846775}"/>
    <cellStyle name="Comma 5 3 11 7" xfId="19075" xr:uid="{C15D51F1-3650-4758-B51C-6777A63B2F57}"/>
    <cellStyle name="Comma 5 3 12" xfId="14691" xr:uid="{58C082B9-C726-4D2F-BDBD-1D4BA82E12DC}"/>
    <cellStyle name="Comma 5 3 12 2" xfId="51199" xr:uid="{E120404B-C4D3-48FA-BAA4-50918FFA9DF2}"/>
    <cellStyle name="Comma 5 3 12 3" xfId="32945" xr:uid="{23C623D2-7CE1-4B0D-A249-5B1D29E279E9}"/>
    <cellStyle name="Comma 5 3 13" xfId="11041" xr:uid="{FE236D36-B52B-44FF-A147-0C833B8AFF9C}"/>
    <cellStyle name="Comma 5 3 13 2" xfId="47549" xr:uid="{B1410277-0DB7-4985-8394-BD75F07809AA}"/>
    <cellStyle name="Comma 5 3 13 3" xfId="29295" xr:uid="{AEB9EF30-C81A-4957-90A2-46F7412D2CBB}"/>
    <cellStyle name="Comma 5 3 14" xfId="7391" xr:uid="{8A53EACE-ACD2-4C0B-9F0B-004BBA9D5485}"/>
    <cellStyle name="Comma 5 3 14 2" xfId="43899" xr:uid="{F31371DE-1290-4853-9A03-5C018C1FA8AC}"/>
    <cellStyle name="Comma 5 3 14 3" xfId="25645" xr:uid="{D8A27CF4-5F76-43B2-B2E1-C24E353CE781}"/>
    <cellStyle name="Comma 5 3 15" xfId="3741" xr:uid="{65BD7C87-3117-4CE1-BA89-D9EE8842AAF2}"/>
    <cellStyle name="Comma 5 3 15 2" xfId="40249" xr:uid="{7442B175-584A-4F69-9740-B4164C5F4C56}"/>
    <cellStyle name="Comma 5 3 15 3" xfId="21995" xr:uid="{7053782C-D1C2-46F2-8DF9-2E5DDCA4E330}"/>
    <cellStyle name="Comma 5 3 16" xfId="36599" xr:uid="{2CE60BC1-EA29-46F0-92D5-7613872A2332}"/>
    <cellStyle name="Comma 5 3 17" xfId="18345" xr:uid="{E8D79C75-AFA4-4F41-9336-5B1640934DCE}"/>
    <cellStyle name="Comma 5 3 2" xfId="715" xr:uid="{7E016AF3-34B6-4E7D-9260-15E98346D31E}"/>
    <cellStyle name="Comma 5 3 2 10" xfId="37223" xr:uid="{5E05529C-30AD-495D-AEAE-5D8CDD051F50}"/>
    <cellStyle name="Comma 5 3 2 11" xfId="18969" xr:uid="{D6E081E7-DFCD-4C1B-ACFC-1219BC1A7DEC}"/>
    <cellStyle name="Comma 5 3 2 2" xfId="3635" xr:uid="{A7CAFD08-494D-4999-95DA-724815D9C2D1}"/>
    <cellStyle name="Comma 5 3 2 2 2" xfId="18235" xr:uid="{5D70B0D2-475F-4CB8-B8BD-200721F1E81E}"/>
    <cellStyle name="Comma 5 3 2 2 2 2" xfId="54743" xr:uid="{5C97BCCC-E285-4281-B6C1-AF50AF443FF9}"/>
    <cellStyle name="Comma 5 3 2 2 2 3" xfId="36489" xr:uid="{BECB899A-34AA-4D84-9756-43F484BEAACC}"/>
    <cellStyle name="Comma 5 3 2 2 3" xfId="14585" xr:uid="{E9C62F98-3C0B-49C6-A5A3-D4DFC880B674}"/>
    <cellStyle name="Comma 5 3 2 2 3 2" xfId="51093" xr:uid="{4844CA39-ED4A-4234-B078-360FAA609592}"/>
    <cellStyle name="Comma 5 3 2 2 3 3" xfId="32839" xr:uid="{6C28A190-B370-4DD8-96FE-ECB2B69C5600}"/>
    <cellStyle name="Comma 5 3 2 2 4" xfId="10935" xr:uid="{62FC5AEF-0870-449B-9E28-6C054180B9A4}"/>
    <cellStyle name="Comma 5 3 2 2 4 2" xfId="47443" xr:uid="{B59E2B18-8A0F-4D1F-BAFA-6804A598D609}"/>
    <cellStyle name="Comma 5 3 2 2 4 3" xfId="29189" xr:uid="{5A393107-3F4B-4C9E-8098-2A73E55404A0}"/>
    <cellStyle name="Comma 5 3 2 2 5" xfId="7285" xr:uid="{35A8AACA-2FE8-496A-BAC4-9264F1B284DF}"/>
    <cellStyle name="Comma 5 3 2 2 5 2" xfId="43793" xr:uid="{B6E3A3DC-48F1-4109-8179-38537FDB9CA9}"/>
    <cellStyle name="Comma 5 3 2 2 5 3" xfId="25539" xr:uid="{4917E87E-FC32-400A-AF0A-B143E577A6F8}"/>
    <cellStyle name="Comma 5 3 2 2 6" xfId="40143" xr:uid="{6297BAED-0D20-48EB-B1B4-D66606CC691E}"/>
    <cellStyle name="Comma 5 3 2 2 7" xfId="21889" xr:uid="{B661711E-82CD-4C0F-AEEC-64B8279BBA0D}"/>
    <cellStyle name="Comma 5 3 2 3" xfId="2905" xr:uid="{C7E4E872-9EDD-426B-A6B7-7CDBE1157715}"/>
    <cellStyle name="Comma 5 3 2 3 2" xfId="17505" xr:uid="{667FFAF5-2C7F-4898-91D6-F55B3400C288}"/>
    <cellStyle name="Comma 5 3 2 3 2 2" xfId="54013" xr:uid="{236FB624-AD6C-465C-802E-29A0DC29B922}"/>
    <cellStyle name="Comma 5 3 2 3 2 3" xfId="35759" xr:uid="{17C7040C-4A8C-430B-971B-250524028DB4}"/>
    <cellStyle name="Comma 5 3 2 3 3" xfId="13855" xr:uid="{7A9D0F80-00F1-4870-B54F-191D8EDBD7EA}"/>
    <cellStyle name="Comma 5 3 2 3 3 2" xfId="50363" xr:uid="{FED7A54C-AB97-4393-904E-626710B3E432}"/>
    <cellStyle name="Comma 5 3 2 3 3 3" xfId="32109" xr:uid="{BE145496-C666-4290-881A-4ED393356A2D}"/>
    <cellStyle name="Comma 5 3 2 3 4" xfId="10205" xr:uid="{3ADB69A1-8370-4E25-BFA3-BC161D65A8F0}"/>
    <cellStyle name="Comma 5 3 2 3 4 2" xfId="46713" xr:uid="{1CEEFF94-8123-4236-8086-42F83CB1C737}"/>
    <cellStyle name="Comma 5 3 2 3 4 3" xfId="28459" xr:uid="{5BFBACCB-0CC2-4AD8-A1B8-7F214680A5E5}"/>
    <cellStyle name="Comma 5 3 2 3 5" xfId="6555" xr:uid="{452BD0C7-E380-43A3-AFDF-C70C37270816}"/>
    <cellStyle name="Comma 5 3 2 3 5 2" xfId="43063" xr:uid="{8F983262-D5D9-4F8A-8DF9-76A6613522BD}"/>
    <cellStyle name="Comma 5 3 2 3 5 3" xfId="24809" xr:uid="{F110E52F-9FB9-4A4C-89FE-99FEC7D5FA6E}"/>
    <cellStyle name="Comma 5 3 2 3 6" xfId="39413" xr:uid="{D40E8022-E520-40F0-B616-FC7395B1C03F}"/>
    <cellStyle name="Comma 5 3 2 3 7" xfId="21159" xr:uid="{F5136F60-2942-4BF3-A8DB-B08BBF0EABEF}"/>
    <cellStyle name="Comma 5 3 2 4" xfId="2175" xr:uid="{29054453-F35B-403E-87C4-0FFA88DB13DD}"/>
    <cellStyle name="Comma 5 3 2 4 2" xfId="16775" xr:uid="{434844C1-6F78-45C6-A48B-5722105D9684}"/>
    <cellStyle name="Comma 5 3 2 4 2 2" xfId="53283" xr:uid="{E9E0DEF1-595F-4348-A517-FBDD9CF3AF46}"/>
    <cellStyle name="Comma 5 3 2 4 2 3" xfId="35029" xr:uid="{60260D2D-8359-43C2-AE13-1CC6FE7D0EAE}"/>
    <cellStyle name="Comma 5 3 2 4 3" xfId="13125" xr:uid="{0C6ED532-BC06-4E4F-9C3D-4E7ECAB5B3D3}"/>
    <cellStyle name="Comma 5 3 2 4 3 2" xfId="49633" xr:uid="{ABD734EC-FB0A-471B-AD4C-A9FAB4083ED7}"/>
    <cellStyle name="Comma 5 3 2 4 3 3" xfId="31379" xr:uid="{2C990EB8-1E08-4222-B868-A93A6DC9E3DD}"/>
    <cellStyle name="Comma 5 3 2 4 4" xfId="9475" xr:uid="{8A44C564-3D2E-4620-B5FB-A53997E6983C}"/>
    <cellStyle name="Comma 5 3 2 4 4 2" xfId="45983" xr:uid="{7F6BCDDD-F40E-4F2A-BBFF-93A0BC798C6F}"/>
    <cellStyle name="Comma 5 3 2 4 4 3" xfId="27729" xr:uid="{878FB29D-DC1C-440C-A6A0-7E293F0D9492}"/>
    <cellStyle name="Comma 5 3 2 4 5" xfId="5825" xr:uid="{B492D801-DE38-4055-B44E-D61EFD6BBFCB}"/>
    <cellStyle name="Comma 5 3 2 4 5 2" xfId="42333" xr:uid="{DB55B2E1-B3ED-462F-8F0E-5A532E700050}"/>
    <cellStyle name="Comma 5 3 2 4 5 3" xfId="24079" xr:uid="{C4DBB51F-48DF-4759-BB99-D14057A2E6A3}"/>
    <cellStyle name="Comma 5 3 2 4 6" xfId="38683" xr:uid="{C5F53E3A-8A9F-47A2-A583-AAAA1AD186CB}"/>
    <cellStyle name="Comma 5 3 2 4 7" xfId="20429" xr:uid="{A5046E3F-2538-4D1B-B9E5-FC7B93BB0FE4}"/>
    <cellStyle name="Comma 5 3 2 5" xfId="1445" xr:uid="{B7C72A44-560F-49C8-B109-06E481B1026E}"/>
    <cellStyle name="Comma 5 3 2 5 2" xfId="16045" xr:uid="{B0DCAEF8-48C5-400D-BCD6-072BE4F94CA5}"/>
    <cellStyle name="Comma 5 3 2 5 2 2" xfId="52553" xr:uid="{99F8CD67-4A8D-4DBA-A415-8B0F4DD1E561}"/>
    <cellStyle name="Comma 5 3 2 5 2 3" xfId="34299" xr:uid="{36344BFA-CF2A-47CD-B861-8FF1D027762C}"/>
    <cellStyle name="Comma 5 3 2 5 3" xfId="12395" xr:uid="{24F51FAC-E51F-4E2D-A3AC-305624AB9EE1}"/>
    <cellStyle name="Comma 5 3 2 5 3 2" xfId="48903" xr:uid="{74994D7A-DF8D-44BB-BE3A-49B0304FAC74}"/>
    <cellStyle name="Comma 5 3 2 5 3 3" xfId="30649" xr:uid="{C9963F0C-6F8B-413A-97CA-669F4883E665}"/>
    <cellStyle name="Comma 5 3 2 5 4" xfId="8745" xr:uid="{41E4E840-DB46-41CE-B59E-D7051FDFCA51}"/>
    <cellStyle name="Comma 5 3 2 5 4 2" xfId="45253" xr:uid="{041637BC-67AC-4F25-BDB0-B02C90F2BBAE}"/>
    <cellStyle name="Comma 5 3 2 5 4 3" xfId="26999" xr:uid="{C658CD18-16F5-4390-A704-670E05CF4EE5}"/>
    <cellStyle name="Comma 5 3 2 5 5" xfId="5095" xr:uid="{E437DEC7-CB1C-4C0F-996D-80802E5331B9}"/>
    <cellStyle name="Comma 5 3 2 5 5 2" xfId="41603" xr:uid="{AC3A4B2E-E735-4F72-8328-E55F9FE52F01}"/>
    <cellStyle name="Comma 5 3 2 5 5 3" xfId="23349" xr:uid="{C8178805-7569-4580-BCB3-D1803AFD3112}"/>
    <cellStyle name="Comma 5 3 2 5 6" xfId="37953" xr:uid="{3DB7F9EB-E357-48EA-B5BE-D90176EC9AC5}"/>
    <cellStyle name="Comma 5 3 2 5 7" xfId="19699" xr:uid="{158CC7E4-CD61-4E68-BD3C-6F1D022E5571}"/>
    <cellStyle name="Comma 5 3 2 6" xfId="15315" xr:uid="{524DBD8B-E31A-4E1B-881A-80F5C3640AF3}"/>
    <cellStyle name="Comma 5 3 2 6 2" xfId="51823" xr:uid="{5D10220A-007D-403A-B204-0D7765ECB853}"/>
    <cellStyle name="Comma 5 3 2 6 3" xfId="33569" xr:uid="{6B1CA33B-4712-4134-9485-8E18345D0BCF}"/>
    <cellStyle name="Comma 5 3 2 7" xfId="11665" xr:uid="{632D4CBB-D136-419F-BC5A-01456ED8F947}"/>
    <cellStyle name="Comma 5 3 2 7 2" xfId="48173" xr:uid="{61A6B703-0793-4EDA-8777-906213D92A3A}"/>
    <cellStyle name="Comma 5 3 2 7 3" xfId="29919" xr:uid="{C29877C2-DF7D-48EF-9BAD-B36CBE27F8A5}"/>
    <cellStyle name="Comma 5 3 2 8" xfId="8015" xr:uid="{A72812A2-9F3E-488E-8B25-D795FD8336C0}"/>
    <cellStyle name="Comma 5 3 2 8 2" xfId="44523" xr:uid="{B057A8ED-F533-446E-AE1B-03192EB3D161}"/>
    <cellStyle name="Comma 5 3 2 8 3" xfId="26269" xr:uid="{071EC920-1722-4A39-913E-AC71431001A9}"/>
    <cellStyle name="Comma 5 3 2 9" xfId="4365" xr:uid="{4F20F44A-2EDB-4F23-9FC7-4C7A65B445B2}"/>
    <cellStyle name="Comma 5 3 2 9 2" xfId="40873" xr:uid="{39FD3BD6-7841-46A9-85B7-55307048F2AE}"/>
    <cellStyle name="Comma 5 3 2 9 3" xfId="22619" xr:uid="{0D66DBA0-8F13-4F7D-B5E7-45ECFF6BD623}"/>
    <cellStyle name="Comma 5 3 3" xfId="611" xr:uid="{8F84D48C-FD40-40FF-B41D-CD7B42FE6A95}"/>
    <cellStyle name="Comma 5 3 3 10" xfId="37119" xr:uid="{32000A96-13A7-441E-9F7A-0263A47DC726}"/>
    <cellStyle name="Comma 5 3 3 11" xfId="18865" xr:uid="{86693D69-6DDD-4B7B-8709-762F14EB62C2}"/>
    <cellStyle name="Comma 5 3 3 2" xfId="3531" xr:uid="{5BB7DBA6-35E7-4E25-9BFF-B7F49BE7D8DD}"/>
    <cellStyle name="Comma 5 3 3 2 2" xfId="18131" xr:uid="{B6EDBCAE-D93B-4FFC-A115-F20D286C9523}"/>
    <cellStyle name="Comma 5 3 3 2 2 2" xfId="54639" xr:uid="{B159FAF7-E86D-4E72-83AC-94709E3A4EEB}"/>
    <cellStyle name="Comma 5 3 3 2 2 3" xfId="36385" xr:uid="{6D7017D0-E63E-4B9F-83EC-358DB304BB96}"/>
    <cellStyle name="Comma 5 3 3 2 3" xfId="14481" xr:uid="{7D643804-26D9-42C3-B129-EE30E03548DA}"/>
    <cellStyle name="Comma 5 3 3 2 3 2" xfId="50989" xr:uid="{D5347B09-53F5-41A9-8184-9310E67931F0}"/>
    <cellStyle name="Comma 5 3 3 2 3 3" xfId="32735" xr:uid="{1E5A58ED-B33E-4516-9CCF-08FE7FAFCCAF}"/>
    <cellStyle name="Comma 5 3 3 2 4" xfId="10831" xr:uid="{343B35BF-A063-481E-98E3-CB3E9B5C7E72}"/>
    <cellStyle name="Comma 5 3 3 2 4 2" xfId="47339" xr:uid="{B4274002-1CF6-499E-921A-0A53DC35AEB1}"/>
    <cellStyle name="Comma 5 3 3 2 4 3" xfId="29085" xr:uid="{094CC713-4D53-488F-992D-3462FD49480A}"/>
    <cellStyle name="Comma 5 3 3 2 5" xfId="7181" xr:uid="{8E28B09C-9CF8-492C-9BD5-0E7AA8B6391E}"/>
    <cellStyle name="Comma 5 3 3 2 5 2" xfId="43689" xr:uid="{3650E3DC-0B4B-406F-8799-BECBE331AEE8}"/>
    <cellStyle name="Comma 5 3 3 2 5 3" xfId="25435" xr:uid="{9E6F5AEB-F6D9-4263-B4C9-565123031F03}"/>
    <cellStyle name="Comma 5 3 3 2 6" xfId="40039" xr:uid="{3222639F-9A44-499E-9A36-6101CE4B22FC}"/>
    <cellStyle name="Comma 5 3 3 2 7" xfId="21785" xr:uid="{8690A839-8468-4D3F-9E03-13286F37DA6D}"/>
    <cellStyle name="Comma 5 3 3 3" xfId="2801" xr:uid="{60910D14-A228-496D-8AB7-B56C520C81A9}"/>
    <cellStyle name="Comma 5 3 3 3 2" xfId="17401" xr:uid="{A0275679-114C-488B-B5F5-0336FDDBE000}"/>
    <cellStyle name="Comma 5 3 3 3 2 2" xfId="53909" xr:uid="{E163D73E-7829-4656-89EB-E38561AC47E8}"/>
    <cellStyle name="Comma 5 3 3 3 2 3" xfId="35655" xr:uid="{6FCA0B90-CD2E-4F51-8FD6-CE4542829330}"/>
    <cellStyle name="Comma 5 3 3 3 3" xfId="13751" xr:uid="{77628B3C-36DC-46FD-9496-E8A17A022E43}"/>
    <cellStyle name="Comma 5 3 3 3 3 2" xfId="50259" xr:uid="{9831F72C-9139-4FFD-BF72-1CF14C7D6533}"/>
    <cellStyle name="Comma 5 3 3 3 3 3" xfId="32005" xr:uid="{E0BCD07F-273E-4845-BBB7-4A6171F29280}"/>
    <cellStyle name="Comma 5 3 3 3 4" xfId="10101" xr:uid="{0BF30C9B-346F-466A-8738-0EEAAB1DC383}"/>
    <cellStyle name="Comma 5 3 3 3 4 2" xfId="46609" xr:uid="{7C8952C8-0AF1-458E-B5F2-CA090E2849DC}"/>
    <cellStyle name="Comma 5 3 3 3 4 3" xfId="28355" xr:uid="{D9F97396-0990-43E0-8EEF-E7C98FD3F48D}"/>
    <cellStyle name="Comma 5 3 3 3 5" xfId="6451" xr:uid="{5F5C1DA6-E187-48A8-9128-BF695710606C}"/>
    <cellStyle name="Comma 5 3 3 3 5 2" xfId="42959" xr:uid="{B0A1433B-44BC-48F2-97D4-0ABFC7AB671C}"/>
    <cellStyle name="Comma 5 3 3 3 5 3" xfId="24705" xr:uid="{F3E80F63-AC1E-48ED-8D13-BAE0F0F0DE4C}"/>
    <cellStyle name="Comma 5 3 3 3 6" xfId="39309" xr:uid="{B96B255B-E656-40A4-AA05-3D39DF527A76}"/>
    <cellStyle name="Comma 5 3 3 3 7" xfId="21055" xr:uid="{C6ECFF59-9DAB-4C03-A35C-3CCCC0B37877}"/>
    <cellStyle name="Comma 5 3 3 4" xfId="2071" xr:uid="{4CB90D13-448C-4904-806E-3DA317A03DDB}"/>
    <cellStyle name="Comma 5 3 3 4 2" xfId="16671" xr:uid="{CAC55C68-D7EC-432F-BABE-A4C922598AEA}"/>
    <cellStyle name="Comma 5 3 3 4 2 2" xfId="53179" xr:uid="{7B2471B5-1198-41B5-996C-487DCF09DAD4}"/>
    <cellStyle name="Comma 5 3 3 4 2 3" xfId="34925" xr:uid="{BEB81535-204C-4261-9A91-9354CD334E22}"/>
    <cellStyle name="Comma 5 3 3 4 3" xfId="13021" xr:uid="{2E91BE6D-E6DD-4CC5-9282-9DEDDE9367C7}"/>
    <cellStyle name="Comma 5 3 3 4 3 2" xfId="49529" xr:uid="{B15C4DB7-62B0-48C2-9AF3-2C76431D5963}"/>
    <cellStyle name="Comma 5 3 3 4 3 3" xfId="31275" xr:uid="{17C55C84-759E-4F24-9BC8-84C2F5112046}"/>
    <cellStyle name="Comma 5 3 3 4 4" xfId="9371" xr:uid="{8F5EF030-5613-42B5-A2A4-67F0225E73CF}"/>
    <cellStyle name="Comma 5 3 3 4 4 2" xfId="45879" xr:uid="{C8973796-5886-4EF4-8752-9718BA47D472}"/>
    <cellStyle name="Comma 5 3 3 4 4 3" xfId="27625" xr:uid="{DB0B7FC8-AAA1-48F2-8BE6-56FEE535F836}"/>
    <cellStyle name="Comma 5 3 3 4 5" xfId="5721" xr:uid="{C1D8C2E8-296C-4EDA-B7D2-7174122F5868}"/>
    <cellStyle name="Comma 5 3 3 4 5 2" xfId="42229" xr:uid="{5F47B29C-E138-43D1-A85D-20F56B255DCA}"/>
    <cellStyle name="Comma 5 3 3 4 5 3" xfId="23975" xr:uid="{9C392336-7B8A-404C-AFE6-682605BFF657}"/>
    <cellStyle name="Comma 5 3 3 4 6" xfId="38579" xr:uid="{53A71D36-9510-4E8F-83C0-0E57F06C8F71}"/>
    <cellStyle name="Comma 5 3 3 4 7" xfId="20325" xr:uid="{39A80819-33FA-4A28-B661-10D19FEB4BB6}"/>
    <cellStyle name="Comma 5 3 3 5" xfId="1341" xr:uid="{0BD7FDB4-57DF-43C4-83D8-7F49DDCB3F70}"/>
    <cellStyle name="Comma 5 3 3 5 2" xfId="15941" xr:uid="{1473ADDB-D300-47D5-9889-5FB22FC72C5D}"/>
    <cellStyle name="Comma 5 3 3 5 2 2" xfId="52449" xr:uid="{59694CDA-58C3-4C0D-9397-E8429AA4FDD0}"/>
    <cellStyle name="Comma 5 3 3 5 2 3" xfId="34195" xr:uid="{D7B2A90E-0F37-48F8-8D8E-04DE5B37770B}"/>
    <cellStyle name="Comma 5 3 3 5 3" xfId="12291" xr:uid="{CBAF1B7F-0512-4349-AD2C-28C3DB24BB1D}"/>
    <cellStyle name="Comma 5 3 3 5 3 2" xfId="48799" xr:uid="{FFEAB9AB-0962-459B-95C0-EA4EBE411B7D}"/>
    <cellStyle name="Comma 5 3 3 5 3 3" xfId="30545" xr:uid="{412BECE2-C999-4952-8F1F-7D2F1BB3A407}"/>
    <cellStyle name="Comma 5 3 3 5 4" xfId="8641" xr:uid="{5BD3B111-AB9A-415F-97BE-B0820401B001}"/>
    <cellStyle name="Comma 5 3 3 5 4 2" xfId="45149" xr:uid="{28A17558-E5A7-4A4D-B37F-3D8E28E90A58}"/>
    <cellStyle name="Comma 5 3 3 5 4 3" xfId="26895" xr:uid="{AA2DE7AC-4932-4145-8977-8910D8ADD930}"/>
    <cellStyle name="Comma 5 3 3 5 5" xfId="4991" xr:uid="{AA12C1EF-1AA0-4272-B018-9C4E887343C0}"/>
    <cellStyle name="Comma 5 3 3 5 5 2" xfId="41499" xr:uid="{0B23EB9A-7F34-4E96-A5D2-C5BEF698E78C}"/>
    <cellStyle name="Comma 5 3 3 5 5 3" xfId="23245" xr:uid="{3677D981-F4A4-4754-A01D-5F74059265E7}"/>
    <cellStyle name="Comma 5 3 3 5 6" xfId="37849" xr:uid="{B0E08AB9-BC3D-4C6F-BC6A-CA3642BD93DC}"/>
    <cellStyle name="Comma 5 3 3 5 7" xfId="19595" xr:uid="{4BB4C4F4-1EC7-41BA-A837-E850CCCEB903}"/>
    <cellStyle name="Comma 5 3 3 6" xfId="15211" xr:uid="{519906D2-0BC5-4569-A3A9-97BABE3E5CD3}"/>
    <cellStyle name="Comma 5 3 3 6 2" xfId="51719" xr:uid="{392F8D57-C70D-4E94-86B5-7A386E107B2C}"/>
    <cellStyle name="Comma 5 3 3 6 3" xfId="33465" xr:uid="{D3B44267-3249-4605-AB5B-93F7228C58B4}"/>
    <cellStyle name="Comma 5 3 3 7" xfId="11561" xr:uid="{CB5FE148-84C0-453E-88E1-A30E3DF17D93}"/>
    <cellStyle name="Comma 5 3 3 7 2" xfId="48069" xr:uid="{F9A7371A-0383-4060-ABF2-EAB41F2245D0}"/>
    <cellStyle name="Comma 5 3 3 7 3" xfId="29815" xr:uid="{326493EC-A3BC-4851-B08D-84BF3427CCBD}"/>
    <cellStyle name="Comma 5 3 3 8" xfId="7911" xr:uid="{6ABB0BAE-570A-44AB-B754-659D5CD29727}"/>
    <cellStyle name="Comma 5 3 3 8 2" xfId="44419" xr:uid="{B4B20575-3AFE-4796-9C89-DC861A442D10}"/>
    <cellStyle name="Comma 5 3 3 8 3" xfId="26165" xr:uid="{52EDAC30-5ABF-4FAA-8CD8-DB69F2453F5B}"/>
    <cellStyle name="Comma 5 3 3 9" xfId="4261" xr:uid="{84179BA5-8E1B-4478-8A7D-185FEA5230DD}"/>
    <cellStyle name="Comma 5 3 3 9 2" xfId="40769" xr:uid="{A14E4A0A-0755-492B-8707-34468222D9F6}"/>
    <cellStyle name="Comma 5 3 3 9 3" xfId="22515" xr:uid="{9CF1348A-C8BB-45BE-8513-0D54F1011A13}"/>
    <cellStyle name="Comma 5 3 4" xfId="507" xr:uid="{624F9EC1-281E-49FE-9EFF-4857191D4AA2}"/>
    <cellStyle name="Comma 5 3 4 10" xfId="37015" xr:uid="{CA615205-6EA7-4938-B278-938459B676BE}"/>
    <cellStyle name="Comma 5 3 4 11" xfId="18761" xr:uid="{C46296C2-D9B8-449B-864E-A63387CD4A5C}"/>
    <cellStyle name="Comma 5 3 4 2" xfId="3427" xr:uid="{7A0780F8-A8CE-482B-902E-4CDCAFD929B6}"/>
    <cellStyle name="Comma 5 3 4 2 2" xfId="18027" xr:uid="{E94B2A9F-55BF-4EB6-B920-A90737071642}"/>
    <cellStyle name="Comma 5 3 4 2 2 2" xfId="54535" xr:uid="{C30D52BF-2A83-4050-B3B1-47B5AC327021}"/>
    <cellStyle name="Comma 5 3 4 2 2 3" xfId="36281" xr:uid="{BB6235E5-5CD3-4885-9770-9966F5B5D9A6}"/>
    <cellStyle name="Comma 5 3 4 2 3" xfId="14377" xr:uid="{2914C14E-B771-46B9-B1E3-ED079CF07830}"/>
    <cellStyle name="Comma 5 3 4 2 3 2" xfId="50885" xr:uid="{1C8F3FC3-007E-47CF-8328-B4A5B00AE8F4}"/>
    <cellStyle name="Comma 5 3 4 2 3 3" xfId="32631" xr:uid="{3F36F1B0-7FC8-40F8-A544-515B77C4592A}"/>
    <cellStyle name="Comma 5 3 4 2 4" xfId="10727" xr:uid="{7E732FC3-D156-467F-82F3-704F44492821}"/>
    <cellStyle name="Comma 5 3 4 2 4 2" xfId="47235" xr:uid="{F533A2A2-0595-4FB0-A900-A6A59F8BF84C}"/>
    <cellStyle name="Comma 5 3 4 2 4 3" xfId="28981" xr:uid="{C75D28B7-DD00-4AA0-8C55-C843CB14B678}"/>
    <cellStyle name="Comma 5 3 4 2 5" xfId="7077" xr:uid="{5F0281C4-25E4-4388-B9E2-7C392372DE39}"/>
    <cellStyle name="Comma 5 3 4 2 5 2" xfId="43585" xr:uid="{33D35D09-73F6-4E97-8A36-765585D3A34B}"/>
    <cellStyle name="Comma 5 3 4 2 5 3" xfId="25331" xr:uid="{7A51AAA1-EDFB-4DAD-96A3-E2D6E9C86C75}"/>
    <cellStyle name="Comma 5 3 4 2 6" xfId="39935" xr:uid="{72CB5810-1FE8-4D75-AABF-08416748A710}"/>
    <cellStyle name="Comma 5 3 4 2 7" xfId="21681" xr:uid="{CAA0D91E-45BB-4A8F-AEDA-DF41FD671514}"/>
    <cellStyle name="Comma 5 3 4 3" xfId="2697" xr:uid="{E34B361D-2018-4285-9BFC-35825B69762B}"/>
    <cellStyle name="Comma 5 3 4 3 2" xfId="17297" xr:uid="{7DB16E86-3C79-42D6-8672-4438F8831C1D}"/>
    <cellStyle name="Comma 5 3 4 3 2 2" xfId="53805" xr:uid="{ABACC458-7414-4BCC-8192-853D68309BF9}"/>
    <cellStyle name="Comma 5 3 4 3 2 3" xfId="35551" xr:uid="{E5CC5884-99A5-4719-AB52-6B47B648D40D}"/>
    <cellStyle name="Comma 5 3 4 3 3" xfId="13647" xr:uid="{4A9D0B32-8510-4A81-90A1-66F484029D0A}"/>
    <cellStyle name="Comma 5 3 4 3 3 2" xfId="50155" xr:uid="{F0D27F48-C2B9-4630-BC7A-C79E6F4BA270}"/>
    <cellStyle name="Comma 5 3 4 3 3 3" xfId="31901" xr:uid="{F3C8C2FA-FC0A-4545-A392-9CC85A059CD8}"/>
    <cellStyle name="Comma 5 3 4 3 4" xfId="9997" xr:uid="{8BCCE185-26D1-4FEF-BE7D-A6E74610DA83}"/>
    <cellStyle name="Comma 5 3 4 3 4 2" xfId="46505" xr:uid="{F67800BC-0BCA-4A2D-A40A-858884A15E39}"/>
    <cellStyle name="Comma 5 3 4 3 4 3" xfId="28251" xr:uid="{EC08D096-BBD8-4DA4-B1FE-E8E59128CB0A}"/>
    <cellStyle name="Comma 5 3 4 3 5" xfId="6347" xr:uid="{476BEE29-2F30-4365-B9ED-AE413B50EF7E}"/>
    <cellStyle name="Comma 5 3 4 3 5 2" xfId="42855" xr:uid="{D9384FEA-712B-42BF-86B5-BC8853C6D297}"/>
    <cellStyle name="Comma 5 3 4 3 5 3" xfId="24601" xr:uid="{702CA4D5-4181-4D7E-B889-A262994BF84A}"/>
    <cellStyle name="Comma 5 3 4 3 6" xfId="39205" xr:uid="{25F3AF0F-529D-410A-96B4-AC261A21B3F7}"/>
    <cellStyle name="Comma 5 3 4 3 7" xfId="20951" xr:uid="{AE724C25-91D7-4EE8-B03B-BD253769CEF5}"/>
    <cellStyle name="Comma 5 3 4 4" xfId="1967" xr:uid="{EABE8DF8-AED9-4F8A-B902-F039DEE92F16}"/>
    <cellStyle name="Comma 5 3 4 4 2" xfId="16567" xr:uid="{F2D99AC4-16A3-4917-BF55-9D9B37A681B0}"/>
    <cellStyle name="Comma 5 3 4 4 2 2" xfId="53075" xr:uid="{77EBFCD4-307D-4B40-972F-6842900B2FAC}"/>
    <cellStyle name="Comma 5 3 4 4 2 3" xfId="34821" xr:uid="{799959E5-7590-4C33-9CA5-669C3AE84D50}"/>
    <cellStyle name="Comma 5 3 4 4 3" xfId="12917" xr:uid="{941B6E3E-4627-4383-B691-65F0C31C78D0}"/>
    <cellStyle name="Comma 5 3 4 4 3 2" xfId="49425" xr:uid="{66C18F21-8F46-422B-99E6-EA5C8345030A}"/>
    <cellStyle name="Comma 5 3 4 4 3 3" xfId="31171" xr:uid="{BD83AA2C-8B44-4BD6-A25F-7A8670E52867}"/>
    <cellStyle name="Comma 5 3 4 4 4" xfId="9267" xr:uid="{65C9487C-7849-4AC1-9EC2-40C2DD3F07CD}"/>
    <cellStyle name="Comma 5 3 4 4 4 2" xfId="45775" xr:uid="{282EC527-B7D5-4007-BD29-AA2A1C59C909}"/>
    <cellStyle name="Comma 5 3 4 4 4 3" xfId="27521" xr:uid="{21E64258-7A32-41F2-874A-D35BB1DA0FB1}"/>
    <cellStyle name="Comma 5 3 4 4 5" xfId="5617" xr:uid="{3EC79383-7729-4E26-8B57-FCD80F7A25A3}"/>
    <cellStyle name="Comma 5 3 4 4 5 2" xfId="42125" xr:uid="{ED5CADF5-AC3B-42B3-9F9B-AA5D8F05B77B}"/>
    <cellStyle name="Comma 5 3 4 4 5 3" xfId="23871" xr:uid="{3BAB2879-C3DC-4AD9-937C-8E42842985B3}"/>
    <cellStyle name="Comma 5 3 4 4 6" xfId="38475" xr:uid="{5B2ECED6-F79F-4D0E-B3E9-87F1AE871391}"/>
    <cellStyle name="Comma 5 3 4 4 7" xfId="20221" xr:uid="{5DE4F1FD-B5D3-4631-ABE6-0E7928FC73BC}"/>
    <cellStyle name="Comma 5 3 4 5" xfId="1237" xr:uid="{3C2BD8DA-D7AC-42DC-9D24-312B53239BB1}"/>
    <cellStyle name="Comma 5 3 4 5 2" xfId="15837" xr:uid="{36B3C6E6-92D5-4678-8CE4-A559E9B71CEC}"/>
    <cellStyle name="Comma 5 3 4 5 2 2" xfId="52345" xr:uid="{6DBE8E77-854C-4E9B-9A59-224C724802DB}"/>
    <cellStyle name="Comma 5 3 4 5 2 3" xfId="34091" xr:uid="{8C70D521-F379-4FF3-B928-D6A81A2E276A}"/>
    <cellStyle name="Comma 5 3 4 5 3" xfId="12187" xr:uid="{4836A92E-0BE6-46CC-8258-407FC9263E9E}"/>
    <cellStyle name="Comma 5 3 4 5 3 2" xfId="48695" xr:uid="{166AE7BA-A71E-4CEC-901E-375B9D29B76C}"/>
    <cellStyle name="Comma 5 3 4 5 3 3" xfId="30441" xr:uid="{CEE3AA46-EC9C-4354-9EB4-26F749931D9E}"/>
    <cellStyle name="Comma 5 3 4 5 4" xfId="8537" xr:uid="{4C00E090-5BC4-4CD8-AEE3-A68BEC46DF0C}"/>
    <cellStyle name="Comma 5 3 4 5 4 2" xfId="45045" xr:uid="{CF9596FB-0940-4AF3-8310-381BF9BB2704}"/>
    <cellStyle name="Comma 5 3 4 5 4 3" xfId="26791" xr:uid="{F398D807-F3F3-4F82-AA8E-7AC560604CE0}"/>
    <cellStyle name="Comma 5 3 4 5 5" xfId="4887" xr:uid="{9EC35919-1993-4C0F-86AE-4D92A0F05B11}"/>
    <cellStyle name="Comma 5 3 4 5 5 2" xfId="41395" xr:uid="{8801E57E-981C-444F-B789-6BFFC15DE75F}"/>
    <cellStyle name="Comma 5 3 4 5 5 3" xfId="23141" xr:uid="{E1F89277-0CFB-4591-B364-CE94BE3CA864}"/>
    <cellStyle name="Comma 5 3 4 5 6" xfId="37745" xr:uid="{58011002-1C65-4A68-AB6A-522C19702D07}"/>
    <cellStyle name="Comma 5 3 4 5 7" xfId="19491" xr:uid="{078D389F-3CB0-407D-89FB-C534772B8DC3}"/>
    <cellStyle name="Comma 5 3 4 6" xfId="15107" xr:uid="{3AA15489-FB79-4E42-94AA-028ECBFAB7CE}"/>
    <cellStyle name="Comma 5 3 4 6 2" xfId="51615" xr:uid="{ADB042EB-50E9-47E1-9ED2-1364FF7A0871}"/>
    <cellStyle name="Comma 5 3 4 6 3" xfId="33361" xr:uid="{EF6461C8-1732-4B95-8C3B-3F43655B2D9C}"/>
    <cellStyle name="Comma 5 3 4 7" xfId="11457" xr:uid="{BF3CB935-01B7-413A-8064-9A85EE568B70}"/>
    <cellStyle name="Comma 5 3 4 7 2" xfId="47965" xr:uid="{5393C114-0AD8-4CC0-B685-1D03A1FBE936}"/>
    <cellStyle name="Comma 5 3 4 7 3" xfId="29711" xr:uid="{01DE38B6-D31D-442B-94FB-0024F5F3DF9C}"/>
    <cellStyle name="Comma 5 3 4 8" xfId="7807" xr:uid="{EE7329D1-1C4A-4FBF-8A42-017D9A8A0275}"/>
    <cellStyle name="Comma 5 3 4 8 2" xfId="44315" xr:uid="{4A306759-A670-44F7-AF67-B2A042105887}"/>
    <cellStyle name="Comma 5 3 4 8 3" xfId="26061" xr:uid="{A7A5EE56-506E-4266-B0FC-7A789A90E0C4}"/>
    <cellStyle name="Comma 5 3 4 9" xfId="4157" xr:uid="{19968109-A871-4579-8FB0-1F9DB7FEA088}"/>
    <cellStyle name="Comma 5 3 4 9 2" xfId="40665" xr:uid="{AB270933-A19F-4FBC-9DA2-B28615588A68}"/>
    <cellStyle name="Comma 5 3 4 9 3" xfId="22411" xr:uid="{EF9FD0FE-06C6-4DA2-AA5F-94FE729852A6}"/>
    <cellStyle name="Comma 5 3 5" xfId="403" xr:uid="{C83DF917-C763-4E4D-B86E-168A580720EA}"/>
    <cellStyle name="Comma 5 3 5 10" xfId="36911" xr:uid="{5DE7044D-F591-4015-8DE3-421A786E09F1}"/>
    <cellStyle name="Comma 5 3 5 11" xfId="18657" xr:uid="{8EC0FA39-1D03-480A-B0CF-774A4C815517}"/>
    <cellStyle name="Comma 5 3 5 2" xfId="3323" xr:uid="{2F5426B8-AD35-4658-903B-8A8453C43524}"/>
    <cellStyle name="Comma 5 3 5 2 2" xfId="17923" xr:uid="{690FDE2F-02DF-4BD9-9C8D-F2AC1EAFB4FC}"/>
    <cellStyle name="Comma 5 3 5 2 2 2" xfId="54431" xr:uid="{DD9B4238-BCE7-4341-8F31-6393B1B560C1}"/>
    <cellStyle name="Comma 5 3 5 2 2 3" xfId="36177" xr:uid="{57A40846-26A1-4268-8CEA-84DA3B963E8B}"/>
    <cellStyle name="Comma 5 3 5 2 3" xfId="14273" xr:uid="{5DF2329D-D86E-4D79-9491-CD5C63245CC2}"/>
    <cellStyle name="Comma 5 3 5 2 3 2" xfId="50781" xr:uid="{4EF3C849-B15A-4F6C-AAB1-CC8B8167BF59}"/>
    <cellStyle name="Comma 5 3 5 2 3 3" xfId="32527" xr:uid="{1FCA3BBF-F606-4CD3-8B49-C1547C25A16E}"/>
    <cellStyle name="Comma 5 3 5 2 4" xfId="10623" xr:uid="{D9ABCEFF-F63F-47A5-B7E2-1D723A313E47}"/>
    <cellStyle name="Comma 5 3 5 2 4 2" xfId="47131" xr:uid="{9245F7EA-13A7-478B-A6C2-DDF2DCA6BD73}"/>
    <cellStyle name="Comma 5 3 5 2 4 3" xfId="28877" xr:uid="{6AC36BD4-5DE0-4DFE-B9D0-DCA157B0C1A8}"/>
    <cellStyle name="Comma 5 3 5 2 5" xfId="6973" xr:uid="{BAD597A8-C323-4A77-8DF9-E3488047CA57}"/>
    <cellStyle name="Comma 5 3 5 2 5 2" xfId="43481" xr:uid="{A50AA5E5-323A-40F3-93F5-F7CA8AE3AAE5}"/>
    <cellStyle name="Comma 5 3 5 2 5 3" xfId="25227" xr:uid="{F281394E-ABD9-4DD8-9A20-F30E6B004BFA}"/>
    <cellStyle name="Comma 5 3 5 2 6" xfId="39831" xr:uid="{7AAB7D43-4856-4F42-B999-8F6996C0F992}"/>
    <cellStyle name="Comma 5 3 5 2 7" xfId="21577" xr:uid="{C02DE8C8-D41A-4F0A-8787-22D3104F9C38}"/>
    <cellStyle name="Comma 5 3 5 3" xfId="2593" xr:uid="{3C1B8350-A8DB-41C2-A1DD-C2772994B937}"/>
    <cellStyle name="Comma 5 3 5 3 2" xfId="17193" xr:uid="{1C48F522-AB06-4CA0-B80B-22B960D4D442}"/>
    <cellStyle name="Comma 5 3 5 3 2 2" xfId="53701" xr:uid="{EF4CB8F4-1D12-4237-9B44-A9D2E7A50F2D}"/>
    <cellStyle name="Comma 5 3 5 3 2 3" xfId="35447" xr:uid="{9569BC57-0D3F-4136-9236-D0E3B7C7E768}"/>
    <cellStyle name="Comma 5 3 5 3 3" xfId="13543" xr:uid="{10BD2A76-B769-4459-9D94-6ACFBCDF2A1F}"/>
    <cellStyle name="Comma 5 3 5 3 3 2" xfId="50051" xr:uid="{44ED4B16-8B16-4BD3-BFAB-67FF3396C508}"/>
    <cellStyle name="Comma 5 3 5 3 3 3" xfId="31797" xr:uid="{1D2A6B22-9A9B-46A2-A95A-96C8B270B0DD}"/>
    <cellStyle name="Comma 5 3 5 3 4" xfId="9893" xr:uid="{66934A7C-F622-4842-97EB-6554A6D48ED9}"/>
    <cellStyle name="Comma 5 3 5 3 4 2" xfId="46401" xr:uid="{0672CF60-8392-4CEB-9C19-43688F6E95C7}"/>
    <cellStyle name="Comma 5 3 5 3 4 3" xfId="28147" xr:uid="{9B9E249E-0596-42AD-9D58-7EF5611C87F9}"/>
    <cellStyle name="Comma 5 3 5 3 5" xfId="6243" xr:uid="{51AA1682-A0A3-492A-BDB1-36F6578E8D6B}"/>
    <cellStyle name="Comma 5 3 5 3 5 2" xfId="42751" xr:uid="{C0DA9389-789D-4DB5-ACF4-C0667DD671F2}"/>
    <cellStyle name="Comma 5 3 5 3 5 3" xfId="24497" xr:uid="{A55BA1ED-DF1A-48F7-BA0C-589C8C0B2EAF}"/>
    <cellStyle name="Comma 5 3 5 3 6" xfId="39101" xr:uid="{C224C320-B53D-4C30-AB39-901C1D5A903A}"/>
    <cellStyle name="Comma 5 3 5 3 7" xfId="20847" xr:uid="{53993FB2-E416-4615-B6B2-1776B003E2D5}"/>
    <cellStyle name="Comma 5 3 5 4" xfId="1863" xr:uid="{12FD12AB-5966-47BC-98F4-DC7796D5B767}"/>
    <cellStyle name="Comma 5 3 5 4 2" xfId="16463" xr:uid="{C8853A57-B14D-40FD-9906-2262FE085517}"/>
    <cellStyle name="Comma 5 3 5 4 2 2" xfId="52971" xr:uid="{8A1278F8-69CB-4E4C-A36B-FA3E682C87BE}"/>
    <cellStyle name="Comma 5 3 5 4 2 3" xfId="34717" xr:uid="{64B96D8B-1432-4B4E-BAC4-75F92BA9859B}"/>
    <cellStyle name="Comma 5 3 5 4 3" xfId="12813" xr:uid="{B45ABCE4-C7C7-4774-B8CF-6F6C2C978390}"/>
    <cellStyle name="Comma 5 3 5 4 3 2" xfId="49321" xr:uid="{2B978C1A-9766-4BE7-A324-92E8088B47E1}"/>
    <cellStyle name="Comma 5 3 5 4 3 3" xfId="31067" xr:uid="{9F18BE7D-55DC-4633-995A-4EF02B5A4292}"/>
    <cellStyle name="Comma 5 3 5 4 4" xfId="9163" xr:uid="{AFADB4A0-10E0-4524-B969-8C7FDAD3D7AC}"/>
    <cellStyle name="Comma 5 3 5 4 4 2" xfId="45671" xr:uid="{66118802-98FB-411E-B99B-0A9C96053D8E}"/>
    <cellStyle name="Comma 5 3 5 4 4 3" xfId="27417" xr:uid="{E4C9C346-F571-4A1E-BFEC-D63724255F8C}"/>
    <cellStyle name="Comma 5 3 5 4 5" xfId="5513" xr:uid="{98A1D2BE-E3B8-4611-BDD0-012BF5714670}"/>
    <cellStyle name="Comma 5 3 5 4 5 2" xfId="42021" xr:uid="{27FB30B9-1242-4323-8D6F-FAF5568756D0}"/>
    <cellStyle name="Comma 5 3 5 4 5 3" xfId="23767" xr:uid="{D2CEC6D3-89E6-44EF-B155-46A8A235232D}"/>
    <cellStyle name="Comma 5 3 5 4 6" xfId="38371" xr:uid="{8CB47C41-3E17-4CDB-90BB-244CA03C50C7}"/>
    <cellStyle name="Comma 5 3 5 4 7" xfId="20117" xr:uid="{70941781-D4A7-47A2-8623-D972BF8C3C92}"/>
    <cellStyle name="Comma 5 3 5 5" xfId="1133" xr:uid="{0A712B81-BBE9-489B-AECD-840150B8074C}"/>
    <cellStyle name="Comma 5 3 5 5 2" xfId="15733" xr:uid="{93B3F040-035B-48C8-ACD9-A48E4790246B}"/>
    <cellStyle name="Comma 5 3 5 5 2 2" xfId="52241" xr:uid="{380DEB30-0173-4AF7-8E76-14345B2FE2AA}"/>
    <cellStyle name="Comma 5 3 5 5 2 3" xfId="33987" xr:uid="{60E0BE3B-06F9-4267-9CCC-15EA2A9CC24B}"/>
    <cellStyle name="Comma 5 3 5 5 3" xfId="12083" xr:uid="{4BFBDA36-2486-48B1-8298-1A8F99B23D57}"/>
    <cellStyle name="Comma 5 3 5 5 3 2" xfId="48591" xr:uid="{A45F141D-0E10-4DE2-BB8A-30AB8FA62060}"/>
    <cellStyle name="Comma 5 3 5 5 3 3" xfId="30337" xr:uid="{41C0554E-8D5B-40E1-9B09-26CFAE50A088}"/>
    <cellStyle name="Comma 5 3 5 5 4" xfId="8433" xr:uid="{5BF0423D-6D7E-4473-A194-69E6463F8A7B}"/>
    <cellStyle name="Comma 5 3 5 5 4 2" xfId="44941" xr:uid="{9B943163-1A7D-4884-BE77-88E1D81E606C}"/>
    <cellStyle name="Comma 5 3 5 5 4 3" xfId="26687" xr:uid="{178FEEA7-42A4-418C-BDAA-D15843929A1E}"/>
    <cellStyle name="Comma 5 3 5 5 5" xfId="4783" xr:uid="{C5B4DF57-9251-4442-B0A8-B66DFE324233}"/>
    <cellStyle name="Comma 5 3 5 5 5 2" xfId="41291" xr:uid="{50A53CA5-3805-4DD5-86D5-901F0B444235}"/>
    <cellStyle name="Comma 5 3 5 5 5 3" xfId="23037" xr:uid="{B0E00120-CA70-49E5-9A75-B2CC216196BE}"/>
    <cellStyle name="Comma 5 3 5 5 6" xfId="37641" xr:uid="{5DE3E31B-06B7-4EF0-89FA-95456A326F8E}"/>
    <cellStyle name="Comma 5 3 5 5 7" xfId="19387" xr:uid="{761B9E5F-CA1E-4ED2-8158-FA4FA7C50801}"/>
    <cellStyle name="Comma 5 3 5 6" xfId="15003" xr:uid="{CEB6417E-4059-4B3E-B054-31C24C720292}"/>
    <cellStyle name="Comma 5 3 5 6 2" xfId="51511" xr:uid="{EEDB4BF0-2020-48E1-9A0D-9B5F74DDC557}"/>
    <cellStyle name="Comma 5 3 5 6 3" xfId="33257" xr:uid="{0E20B80D-D965-4856-A56C-30943F53327D}"/>
    <cellStyle name="Comma 5 3 5 7" xfId="11353" xr:uid="{C07FB6D4-BFA2-4887-9361-63650496FE06}"/>
    <cellStyle name="Comma 5 3 5 7 2" xfId="47861" xr:uid="{5D5AF72A-398A-479A-856E-FEF07ADBD28E}"/>
    <cellStyle name="Comma 5 3 5 7 3" xfId="29607" xr:uid="{CA91668A-FF2E-422F-9938-DAC77D400665}"/>
    <cellStyle name="Comma 5 3 5 8" xfId="7703" xr:uid="{F5510A55-A813-4069-BDF9-7440D561168D}"/>
    <cellStyle name="Comma 5 3 5 8 2" xfId="44211" xr:uid="{93790F39-CF60-47DB-917E-A4DA39594AD0}"/>
    <cellStyle name="Comma 5 3 5 8 3" xfId="25957" xr:uid="{777F5F9F-F5C1-411C-AF16-4ED792CD7FE6}"/>
    <cellStyle name="Comma 5 3 5 9" xfId="4053" xr:uid="{ACED96B5-6344-400A-A933-13CC3FE1F787}"/>
    <cellStyle name="Comma 5 3 5 9 2" xfId="40561" xr:uid="{A3351323-1622-484C-8D8B-5C3D00F6244A}"/>
    <cellStyle name="Comma 5 3 5 9 3" xfId="22307" xr:uid="{5EA20A00-557E-4828-9500-21EADFD1250F}"/>
    <cellStyle name="Comma 5 3 6" xfId="299" xr:uid="{7B4A15CA-41C1-4717-A568-C70C9F6F61C8}"/>
    <cellStyle name="Comma 5 3 6 10" xfId="36807" xr:uid="{424759C6-D750-4853-9C65-F1E9F3F82967}"/>
    <cellStyle name="Comma 5 3 6 11" xfId="18553" xr:uid="{AE24770A-A51D-488A-B0E8-3747F6F3649D}"/>
    <cellStyle name="Comma 5 3 6 2" xfId="3219" xr:uid="{C3990458-0621-4E0D-8B15-B1318D7A20EF}"/>
    <cellStyle name="Comma 5 3 6 2 2" xfId="17819" xr:uid="{ADE018BD-F55D-41F1-B3CB-B0A6FDF008FF}"/>
    <cellStyle name="Comma 5 3 6 2 2 2" xfId="54327" xr:uid="{25202680-7074-4263-8BED-E84B14C12F41}"/>
    <cellStyle name="Comma 5 3 6 2 2 3" xfId="36073" xr:uid="{6AF0AC95-C963-4EBD-9E37-EB21F971CD9F}"/>
    <cellStyle name="Comma 5 3 6 2 3" xfId="14169" xr:uid="{DD085447-E9DE-42D5-8D97-2E2B125895E1}"/>
    <cellStyle name="Comma 5 3 6 2 3 2" xfId="50677" xr:uid="{5F85333E-7938-4669-9519-0667233B3883}"/>
    <cellStyle name="Comma 5 3 6 2 3 3" xfId="32423" xr:uid="{8880B41B-5A8E-49E7-9F06-E0963D24BCC7}"/>
    <cellStyle name="Comma 5 3 6 2 4" xfId="10519" xr:uid="{47B3D663-CDCA-44F9-B770-E5853FA4FE93}"/>
    <cellStyle name="Comma 5 3 6 2 4 2" xfId="47027" xr:uid="{8BBCB7AC-8443-4739-A97D-E5CA9A655974}"/>
    <cellStyle name="Comma 5 3 6 2 4 3" xfId="28773" xr:uid="{2C8D3C53-5E08-43F8-9113-45013646D428}"/>
    <cellStyle name="Comma 5 3 6 2 5" xfId="6869" xr:uid="{30AC726F-C9DE-40BA-B128-540C803475F9}"/>
    <cellStyle name="Comma 5 3 6 2 5 2" xfId="43377" xr:uid="{601869B7-F529-4F1F-A956-F05A2E7B3860}"/>
    <cellStyle name="Comma 5 3 6 2 5 3" xfId="25123" xr:uid="{C5CEABDD-447F-4629-A100-BF2D56E7BB89}"/>
    <cellStyle name="Comma 5 3 6 2 6" xfId="39727" xr:uid="{313477D6-7EC4-4DD3-B2D8-95385B230518}"/>
    <cellStyle name="Comma 5 3 6 2 7" xfId="21473" xr:uid="{5DD43620-E5AB-444F-A016-3A0E78B9AA59}"/>
    <cellStyle name="Comma 5 3 6 3" xfId="2489" xr:uid="{FD5BDFD1-6200-4CE4-87FF-9D4F32036A13}"/>
    <cellStyle name="Comma 5 3 6 3 2" xfId="17089" xr:uid="{7C18B866-8A22-4481-AB76-7AD68D609C1F}"/>
    <cellStyle name="Comma 5 3 6 3 2 2" xfId="53597" xr:uid="{FDE3810D-2C6D-483B-BCDA-3CF2D60A4310}"/>
    <cellStyle name="Comma 5 3 6 3 2 3" xfId="35343" xr:uid="{7486980D-26BB-40DC-A307-DE649608987D}"/>
    <cellStyle name="Comma 5 3 6 3 3" xfId="13439" xr:uid="{C2008C6F-355C-4D60-A464-E27CD47E4848}"/>
    <cellStyle name="Comma 5 3 6 3 3 2" xfId="49947" xr:uid="{D9F34E72-E06C-40A6-8D15-412ADEA2A4EB}"/>
    <cellStyle name="Comma 5 3 6 3 3 3" xfId="31693" xr:uid="{8CEFC390-7FD2-4F8E-9058-BC3A1EBC39BE}"/>
    <cellStyle name="Comma 5 3 6 3 4" xfId="9789" xr:uid="{DC87A910-0B17-4A23-898D-0A37F84A9BEC}"/>
    <cellStyle name="Comma 5 3 6 3 4 2" xfId="46297" xr:uid="{FF1B84DB-8796-4291-A9D4-D3A92ABBD6F6}"/>
    <cellStyle name="Comma 5 3 6 3 4 3" xfId="28043" xr:uid="{CCB8CCB9-3145-437F-945A-CAD8ED7A6B9F}"/>
    <cellStyle name="Comma 5 3 6 3 5" xfId="6139" xr:uid="{FB26FED3-F14F-49F2-99AE-566AC2FC1FD4}"/>
    <cellStyle name="Comma 5 3 6 3 5 2" xfId="42647" xr:uid="{1C2B6663-5DA8-4B6C-A51D-FE0A4AA4877C}"/>
    <cellStyle name="Comma 5 3 6 3 5 3" xfId="24393" xr:uid="{635CB361-AFA8-4E79-8E86-AF452939A925}"/>
    <cellStyle name="Comma 5 3 6 3 6" xfId="38997" xr:uid="{15735A2C-DF04-4CE0-ACC0-4A1A560CE34C}"/>
    <cellStyle name="Comma 5 3 6 3 7" xfId="20743" xr:uid="{4C992226-2268-47D1-B8A2-C612F7FC6B53}"/>
    <cellStyle name="Comma 5 3 6 4" xfId="1759" xr:uid="{517CA6D4-8538-476E-AF96-AF191D4995D6}"/>
    <cellStyle name="Comma 5 3 6 4 2" xfId="16359" xr:uid="{6401F3C2-63C3-4E50-97DA-B83D7C65EA64}"/>
    <cellStyle name="Comma 5 3 6 4 2 2" xfId="52867" xr:uid="{B9D3C662-0284-46A2-B3C1-075447012106}"/>
    <cellStyle name="Comma 5 3 6 4 2 3" xfId="34613" xr:uid="{4D846D80-BAF1-4683-A860-B62FE3DAF8D0}"/>
    <cellStyle name="Comma 5 3 6 4 3" xfId="12709" xr:uid="{7F9A9C79-1C6F-4B81-8446-289E5D64A7E9}"/>
    <cellStyle name="Comma 5 3 6 4 3 2" xfId="49217" xr:uid="{0F0F473A-3A73-4C58-B5C6-C0B52F0F22FF}"/>
    <cellStyle name="Comma 5 3 6 4 3 3" xfId="30963" xr:uid="{28FA28BC-33CD-4FBC-AFA0-13FC241FBC22}"/>
    <cellStyle name="Comma 5 3 6 4 4" xfId="9059" xr:uid="{5F4A731D-CEF2-49F2-B483-54666ECA5072}"/>
    <cellStyle name="Comma 5 3 6 4 4 2" xfId="45567" xr:uid="{24215D31-539C-45A0-8D79-224276399444}"/>
    <cellStyle name="Comma 5 3 6 4 4 3" xfId="27313" xr:uid="{3F58C949-0D38-4962-B817-F02C28338B06}"/>
    <cellStyle name="Comma 5 3 6 4 5" xfId="5409" xr:uid="{7EFAD221-ECB1-4189-AA54-0E73CFD81AE2}"/>
    <cellStyle name="Comma 5 3 6 4 5 2" xfId="41917" xr:uid="{89428D29-4ECD-4A8E-B0DC-4B2BD41C204C}"/>
    <cellStyle name="Comma 5 3 6 4 5 3" xfId="23663" xr:uid="{2A0533C3-717A-4149-876D-21C22A7A53F5}"/>
    <cellStyle name="Comma 5 3 6 4 6" xfId="38267" xr:uid="{E71EF2E3-3D00-48A7-BF6E-4AE3F99FA1D2}"/>
    <cellStyle name="Comma 5 3 6 4 7" xfId="20013" xr:uid="{7F425EF8-6EE7-4C9D-BADD-473C73D448F5}"/>
    <cellStyle name="Comma 5 3 6 5" xfId="1029" xr:uid="{3DCC5BC2-3AEC-4384-BCA3-093DA0BD44C1}"/>
    <cellStyle name="Comma 5 3 6 5 2" xfId="15629" xr:uid="{266824B8-1E68-4380-AC34-93E64DE72252}"/>
    <cellStyle name="Comma 5 3 6 5 2 2" xfId="52137" xr:uid="{B6A9A2A6-F5B7-4D80-A511-7EEE3FDB7C49}"/>
    <cellStyle name="Comma 5 3 6 5 2 3" xfId="33883" xr:uid="{1D05764C-3D6C-44CF-B238-C3D7EDC5BCC1}"/>
    <cellStyle name="Comma 5 3 6 5 3" xfId="11979" xr:uid="{9939A02D-5941-4128-A750-2A90406C7D9F}"/>
    <cellStyle name="Comma 5 3 6 5 3 2" xfId="48487" xr:uid="{1C787F04-A774-41C6-80B8-37BB0D5F853F}"/>
    <cellStyle name="Comma 5 3 6 5 3 3" xfId="30233" xr:uid="{646ECB42-C870-423D-B04D-BA427302A0FB}"/>
    <cellStyle name="Comma 5 3 6 5 4" xfId="8329" xr:uid="{80BCA011-743E-47F5-9ECE-E6AEA9E3CB8B}"/>
    <cellStyle name="Comma 5 3 6 5 4 2" xfId="44837" xr:uid="{0772AD5B-2B52-447D-B54C-0940A2DA16DD}"/>
    <cellStyle name="Comma 5 3 6 5 4 3" xfId="26583" xr:uid="{26E41F20-FFA4-4736-A6E0-6CF7198ADB77}"/>
    <cellStyle name="Comma 5 3 6 5 5" xfId="4679" xr:uid="{3A7A1898-BA7E-4C03-900A-9B1B01DAEDC3}"/>
    <cellStyle name="Comma 5 3 6 5 5 2" xfId="41187" xr:uid="{051E056E-BEAD-44BA-B4C5-F440A4309AB4}"/>
    <cellStyle name="Comma 5 3 6 5 5 3" xfId="22933" xr:uid="{C3D7A1E6-5D8C-4211-8E46-47861CBD92A5}"/>
    <cellStyle name="Comma 5 3 6 5 6" xfId="37537" xr:uid="{E8FB05AF-633A-4DD3-8CDC-4B5CFE6B6B6C}"/>
    <cellStyle name="Comma 5 3 6 5 7" xfId="19283" xr:uid="{9980B2AE-8650-4D0E-B303-09ED786647E7}"/>
    <cellStyle name="Comma 5 3 6 6" xfId="14899" xr:uid="{D7B1AF91-8665-4CDC-937F-924C1AD7AA12}"/>
    <cellStyle name="Comma 5 3 6 6 2" xfId="51407" xr:uid="{A1D5E7E6-AE92-44CC-87ED-1367DDB6FFFA}"/>
    <cellStyle name="Comma 5 3 6 6 3" xfId="33153" xr:uid="{E23EE559-A609-4E7E-B9BF-7B75DFF1373D}"/>
    <cellStyle name="Comma 5 3 6 7" xfId="11249" xr:uid="{12A0FA35-7387-43B9-B36D-946D89911341}"/>
    <cellStyle name="Comma 5 3 6 7 2" xfId="47757" xr:uid="{8B403464-5CBD-4509-816C-3AC4EA200207}"/>
    <cellStyle name="Comma 5 3 6 7 3" xfId="29503" xr:uid="{3A11D225-3E0A-4625-B633-F51F9CFD224D}"/>
    <cellStyle name="Comma 5 3 6 8" xfId="7599" xr:uid="{4D92785A-B5B7-4344-A3EE-FA4EB60CEB5F}"/>
    <cellStyle name="Comma 5 3 6 8 2" xfId="44107" xr:uid="{5F45D1EB-1971-4758-87BE-5D2B4FBB1379}"/>
    <cellStyle name="Comma 5 3 6 8 3" xfId="25853" xr:uid="{174704E4-D798-4388-AAE4-5A35CEF781F3}"/>
    <cellStyle name="Comma 5 3 6 9" xfId="3949" xr:uid="{459F026D-0A7F-4A7D-8D2C-AD5E9EBC84C0}"/>
    <cellStyle name="Comma 5 3 6 9 2" xfId="40457" xr:uid="{57379B59-30E3-4321-B9BC-1F4D125DBC64}"/>
    <cellStyle name="Comma 5 3 6 9 3" xfId="22203" xr:uid="{F635DEC7-C131-4A73-9A39-8E7822703E17}"/>
    <cellStyle name="Comma 5 3 7" xfId="195" xr:uid="{C1DD6536-251C-4F5A-B9C9-2448F5970D1F}"/>
    <cellStyle name="Comma 5 3 7 10" xfId="36703" xr:uid="{1AEB6B62-0F42-405C-AEFF-5936CAA5DEA9}"/>
    <cellStyle name="Comma 5 3 7 11" xfId="18449" xr:uid="{2677574E-9852-42A2-A621-E64D6C49CB5B}"/>
    <cellStyle name="Comma 5 3 7 2" xfId="3115" xr:uid="{4C184F7D-A269-4210-92BE-0DFDCFB9BD5B}"/>
    <cellStyle name="Comma 5 3 7 2 2" xfId="17715" xr:uid="{1FE68C59-2DE8-4F32-A59C-1490E1271387}"/>
    <cellStyle name="Comma 5 3 7 2 2 2" xfId="54223" xr:uid="{727B7102-C952-4AD9-8176-819D4505F6CF}"/>
    <cellStyle name="Comma 5 3 7 2 2 3" xfId="35969" xr:uid="{0D0D2650-0CEB-4D1A-B20C-39A04AE58D74}"/>
    <cellStyle name="Comma 5 3 7 2 3" xfId="14065" xr:uid="{4D256031-3EEE-42B5-9398-F4773C210AB6}"/>
    <cellStyle name="Comma 5 3 7 2 3 2" xfId="50573" xr:uid="{0ADEC466-96BA-41DD-9C20-F1D3A756D04B}"/>
    <cellStyle name="Comma 5 3 7 2 3 3" xfId="32319" xr:uid="{67F64012-D1D9-4741-887F-2B381EEE47DA}"/>
    <cellStyle name="Comma 5 3 7 2 4" xfId="10415" xr:uid="{5443D954-AB3A-41B8-93D9-105714B5BCEA}"/>
    <cellStyle name="Comma 5 3 7 2 4 2" xfId="46923" xr:uid="{5EC293C7-7FB4-4029-92F2-D1BEA5ABF10A}"/>
    <cellStyle name="Comma 5 3 7 2 4 3" xfId="28669" xr:uid="{DA13F4FD-CEBB-4E5E-B818-0D4021B2EB4C}"/>
    <cellStyle name="Comma 5 3 7 2 5" xfId="6765" xr:uid="{066ECD83-0FE6-4BD6-A1E7-CE11DDF07F2C}"/>
    <cellStyle name="Comma 5 3 7 2 5 2" xfId="43273" xr:uid="{8DFED586-A00B-4FF3-A029-1DAFF6ED6C64}"/>
    <cellStyle name="Comma 5 3 7 2 5 3" xfId="25019" xr:uid="{EF98A7BF-B87A-4ACA-A270-68D4892FEBB0}"/>
    <cellStyle name="Comma 5 3 7 2 6" xfId="39623" xr:uid="{21E4EFAF-635F-46C4-9266-3BF162492D14}"/>
    <cellStyle name="Comma 5 3 7 2 7" xfId="21369" xr:uid="{99E2D662-D03A-44B4-A616-7523B0EE1BBB}"/>
    <cellStyle name="Comma 5 3 7 3" xfId="2385" xr:uid="{7B84D314-24E8-4534-A8F8-FD86B29D806D}"/>
    <cellStyle name="Comma 5 3 7 3 2" xfId="16985" xr:uid="{16309055-D034-404F-99B7-7C71E7C5B773}"/>
    <cellStyle name="Comma 5 3 7 3 2 2" xfId="53493" xr:uid="{7EC2355C-9272-4BEB-91CF-4DC4B28C9FCB}"/>
    <cellStyle name="Comma 5 3 7 3 2 3" xfId="35239" xr:uid="{529601AD-9095-4F57-8D42-11B0DBEC0541}"/>
    <cellStyle name="Comma 5 3 7 3 3" xfId="13335" xr:uid="{5E706B28-1F16-44A8-857A-4919B8F6C46D}"/>
    <cellStyle name="Comma 5 3 7 3 3 2" xfId="49843" xr:uid="{4B543016-E8B1-4D5F-972D-F76A6D8B67A6}"/>
    <cellStyle name="Comma 5 3 7 3 3 3" xfId="31589" xr:uid="{2AC18092-CC23-44C5-B75C-BE12107C9EF1}"/>
    <cellStyle name="Comma 5 3 7 3 4" xfId="9685" xr:uid="{564AB098-A108-4B8A-A32A-CF326EF38E11}"/>
    <cellStyle name="Comma 5 3 7 3 4 2" xfId="46193" xr:uid="{92A16212-C9BF-4CFF-8136-06BFD920F90F}"/>
    <cellStyle name="Comma 5 3 7 3 4 3" xfId="27939" xr:uid="{3E42C627-C544-4743-A88D-FEC61F5DA80C}"/>
    <cellStyle name="Comma 5 3 7 3 5" xfId="6035" xr:uid="{DCB22BE8-CCB2-47E5-ACEF-BA34B4AFFB04}"/>
    <cellStyle name="Comma 5 3 7 3 5 2" xfId="42543" xr:uid="{8386F8F6-0DBF-4D24-B073-E6A0035E09EA}"/>
    <cellStyle name="Comma 5 3 7 3 5 3" xfId="24289" xr:uid="{9DBDBE74-1FB9-4215-8922-4627BB76D1F3}"/>
    <cellStyle name="Comma 5 3 7 3 6" xfId="38893" xr:uid="{C991C623-338B-4F21-891D-098DA9147221}"/>
    <cellStyle name="Comma 5 3 7 3 7" xfId="20639" xr:uid="{8975BA09-9056-4549-BD6F-DDF31025EBBD}"/>
    <cellStyle name="Comma 5 3 7 4" xfId="1655" xr:uid="{D12AC03D-4390-464B-9339-E19775644950}"/>
    <cellStyle name="Comma 5 3 7 4 2" xfId="16255" xr:uid="{CDB2B0AF-DF73-4C19-B94B-29D6D9FC4262}"/>
    <cellStyle name="Comma 5 3 7 4 2 2" xfId="52763" xr:uid="{63713F27-484F-48AE-B6BA-F4F4C056B466}"/>
    <cellStyle name="Comma 5 3 7 4 2 3" xfId="34509" xr:uid="{68918E19-7794-45D7-BAFA-866AFB14F2E1}"/>
    <cellStyle name="Comma 5 3 7 4 3" xfId="12605" xr:uid="{253D3819-E80E-47C3-8AD5-EF35CEA7112F}"/>
    <cellStyle name="Comma 5 3 7 4 3 2" xfId="49113" xr:uid="{52C76BFC-C1E1-47C0-90D2-DD25193BC14B}"/>
    <cellStyle name="Comma 5 3 7 4 3 3" xfId="30859" xr:uid="{27181013-5BF1-47AA-8B0B-EB7B7890F74C}"/>
    <cellStyle name="Comma 5 3 7 4 4" xfId="8955" xr:uid="{FA220323-B57F-4AAB-9A30-E6C04E304746}"/>
    <cellStyle name="Comma 5 3 7 4 4 2" xfId="45463" xr:uid="{2C754D18-48A4-4B59-BD20-C6690061B9C3}"/>
    <cellStyle name="Comma 5 3 7 4 4 3" xfId="27209" xr:uid="{11BFDD40-7B64-45E7-AC3E-2809D7037FFC}"/>
    <cellStyle name="Comma 5 3 7 4 5" xfId="5305" xr:uid="{7FBC1FA2-A8BD-48F9-8299-E6C9DF2288D3}"/>
    <cellStyle name="Comma 5 3 7 4 5 2" xfId="41813" xr:uid="{4E5743F8-2F93-424C-B4F1-27F14BA6B2C9}"/>
    <cellStyle name="Comma 5 3 7 4 5 3" xfId="23559" xr:uid="{9BC3B797-CA23-4EEC-8C71-D02A39EBE7B9}"/>
    <cellStyle name="Comma 5 3 7 4 6" xfId="38163" xr:uid="{175C2C66-1B7A-495B-9B33-FB37A42EC714}"/>
    <cellStyle name="Comma 5 3 7 4 7" xfId="19909" xr:uid="{5FCD0F11-B3D6-45A1-B5FA-94F334C2494E}"/>
    <cellStyle name="Comma 5 3 7 5" xfId="925" xr:uid="{474E18EF-3179-4C7F-A0B4-120FB7EA1165}"/>
    <cellStyle name="Comma 5 3 7 5 2" xfId="15525" xr:uid="{6FDE5656-8B2D-43E6-BAD7-19997E19099E}"/>
    <cellStyle name="Comma 5 3 7 5 2 2" xfId="52033" xr:uid="{E2D204BE-4492-4D55-BE7B-1EE1544E5B3E}"/>
    <cellStyle name="Comma 5 3 7 5 2 3" xfId="33779" xr:uid="{D611B8BA-4F4A-45FB-8C4E-F32CB9E73DE5}"/>
    <cellStyle name="Comma 5 3 7 5 3" xfId="11875" xr:uid="{51599159-2D9F-4E48-AE67-03030C90C53C}"/>
    <cellStyle name="Comma 5 3 7 5 3 2" xfId="48383" xr:uid="{F9C6AC18-8E07-4376-9A01-493BBF01DA60}"/>
    <cellStyle name="Comma 5 3 7 5 3 3" xfId="30129" xr:uid="{E84E187F-E69C-4588-B769-5D73655BC752}"/>
    <cellStyle name="Comma 5 3 7 5 4" xfId="8225" xr:uid="{779664DC-0CD5-44FB-BC1C-69D22DCC48E1}"/>
    <cellStyle name="Comma 5 3 7 5 4 2" xfId="44733" xr:uid="{AF639FDD-5974-476B-AEA9-841FD62147EC}"/>
    <cellStyle name="Comma 5 3 7 5 4 3" xfId="26479" xr:uid="{CFDBD10E-AB65-49A8-8FC8-3CD55F0CB18B}"/>
    <cellStyle name="Comma 5 3 7 5 5" xfId="4575" xr:uid="{639FEF26-9888-4647-A648-A08886FA0371}"/>
    <cellStyle name="Comma 5 3 7 5 5 2" xfId="41083" xr:uid="{E6D15891-FADC-4801-86D2-185D336C1B63}"/>
    <cellStyle name="Comma 5 3 7 5 5 3" xfId="22829" xr:uid="{30AE3EC5-DD4B-4BB8-B9F6-9828DF386CF8}"/>
    <cellStyle name="Comma 5 3 7 5 6" xfId="37433" xr:uid="{17449D0F-F0AD-4DFD-AEFD-C461D79FC977}"/>
    <cellStyle name="Comma 5 3 7 5 7" xfId="19179" xr:uid="{3B54541E-3319-4B26-BFDB-691187641DDF}"/>
    <cellStyle name="Comma 5 3 7 6" xfId="14795" xr:uid="{F4E8B699-C1C8-47F8-9595-B35844033D68}"/>
    <cellStyle name="Comma 5 3 7 6 2" xfId="51303" xr:uid="{6882A77A-89A9-4336-85EC-28C00E5FF479}"/>
    <cellStyle name="Comma 5 3 7 6 3" xfId="33049" xr:uid="{E128D162-95D9-4AC1-8C87-EC1D2BE32F02}"/>
    <cellStyle name="Comma 5 3 7 7" xfId="11145" xr:uid="{93AB86C0-7671-4726-B423-EAE0223B3794}"/>
    <cellStyle name="Comma 5 3 7 7 2" xfId="47653" xr:uid="{5F49AD12-CA5A-475F-9752-148D39BBF5CB}"/>
    <cellStyle name="Comma 5 3 7 7 3" xfId="29399" xr:uid="{7A38084A-5DBC-49ED-8A5D-50F421A3A8AC}"/>
    <cellStyle name="Comma 5 3 7 8" xfId="7495" xr:uid="{CB8033F8-512D-4705-B99F-8A7093AE0D97}"/>
    <cellStyle name="Comma 5 3 7 8 2" xfId="44003" xr:uid="{D7C35AB5-E814-466F-BDA1-B338B05EE258}"/>
    <cellStyle name="Comma 5 3 7 8 3" xfId="25749" xr:uid="{6210D106-46F2-4BD1-8242-6F775C43DFE5}"/>
    <cellStyle name="Comma 5 3 7 9" xfId="3845" xr:uid="{96843847-EF29-49A5-9D3B-62075B84F77E}"/>
    <cellStyle name="Comma 5 3 7 9 2" xfId="40353" xr:uid="{7DDE5BD7-5621-4B93-B1CA-D12C28AD8B48}"/>
    <cellStyle name="Comma 5 3 7 9 3" xfId="22099" xr:uid="{5F077DE2-C3A3-4D02-AF71-D8D40C6D8383}"/>
    <cellStyle name="Comma 5 3 8" xfId="3011" xr:uid="{E78A300A-13A6-4772-822F-AD119CA06A27}"/>
    <cellStyle name="Comma 5 3 8 2" xfId="17611" xr:uid="{68A94077-E8D3-4091-9CB9-0007DBAD2573}"/>
    <cellStyle name="Comma 5 3 8 2 2" xfId="54119" xr:uid="{8373A380-1312-45AC-932C-EF0A3631D9A5}"/>
    <cellStyle name="Comma 5 3 8 2 3" xfId="35865" xr:uid="{2B313E9A-3384-4B68-BD63-B289C824AB8C}"/>
    <cellStyle name="Comma 5 3 8 3" xfId="13961" xr:uid="{1664E801-9A7B-4C9B-A15F-FE9A645E9A1E}"/>
    <cellStyle name="Comma 5 3 8 3 2" xfId="50469" xr:uid="{CE2F0206-77BE-47A4-A7FD-12727003BA6E}"/>
    <cellStyle name="Comma 5 3 8 3 3" xfId="32215" xr:uid="{1A41CBC5-8AD0-463A-B32F-0A607A2EF62D}"/>
    <cellStyle name="Comma 5 3 8 4" xfId="10311" xr:uid="{059EE0F4-56E5-4C23-80AF-1AA9E8C077A8}"/>
    <cellStyle name="Comma 5 3 8 4 2" xfId="46819" xr:uid="{8DF53574-A899-471F-A14B-C5C0C188A412}"/>
    <cellStyle name="Comma 5 3 8 4 3" xfId="28565" xr:uid="{B788F733-D2CF-4218-B935-467049B8DAEE}"/>
    <cellStyle name="Comma 5 3 8 5" xfId="6661" xr:uid="{C3F8D381-9A22-494D-8F84-CEB103F2E581}"/>
    <cellStyle name="Comma 5 3 8 5 2" xfId="43169" xr:uid="{C5ABDE15-60EA-4887-8EF2-F005CE9AB373}"/>
    <cellStyle name="Comma 5 3 8 5 3" xfId="24915" xr:uid="{5D41B65B-4B30-4831-B645-D8CC56855D8F}"/>
    <cellStyle name="Comma 5 3 8 6" xfId="39519" xr:uid="{11E89D2C-203D-44ED-A1AA-F175EE7D7A66}"/>
    <cellStyle name="Comma 5 3 8 7" xfId="21265" xr:uid="{333968A4-9A8C-4001-95A7-BADEE2FF67B4}"/>
    <cellStyle name="Comma 5 3 9" xfId="2281" xr:uid="{635F0F9D-E1F6-4FDD-8417-3B998884739D}"/>
    <cellStyle name="Comma 5 3 9 2" xfId="16881" xr:uid="{DFAC77C5-8177-42FB-8DF9-D3CA1925A062}"/>
    <cellStyle name="Comma 5 3 9 2 2" xfId="53389" xr:uid="{EE8F071D-4FF7-4AC4-98B7-7C0EF238680A}"/>
    <cellStyle name="Comma 5 3 9 2 3" xfId="35135" xr:uid="{CBC38A23-A96C-4DFD-AEE3-F31DD5E7077E}"/>
    <cellStyle name="Comma 5 3 9 3" xfId="13231" xr:uid="{962D9FD3-2C21-4AC3-BADB-5C32A615A0B0}"/>
    <cellStyle name="Comma 5 3 9 3 2" xfId="49739" xr:uid="{F2E1A0D4-65A1-4F9F-95FA-4C314E80CB45}"/>
    <cellStyle name="Comma 5 3 9 3 3" xfId="31485" xr:uid="{CF3D4467-8F84-49B7-A1E6-798933AA8123}"/>
    <cellStyle name="Comma 5 3 9 4" xfId="9581" xr:uid="{66DF6E2F-1345-4EA5-B07F-28882E61481F}"/>
    <cellStyle name="Comma 5 3 9 4 2" xfId="46089" xr:uid="{06191FD7-3CE9-40C2-B7B6-D27C9C7F41C1}"/>
    <cellStyle name="Comma 5 3 9 4 3" xfId="27835" xr:uid="{4089E820-504F-4DC6-8E86-5CB967276359}"/>
    <cellStyle name="Comma 5 3 9 5" xfId="5931" xr:uid="{0B2EA1D0-5F35-47CE-B3FE-2AE003DC311D}"/>
    <cellStyle name="Comma 5 3 9 5 2" xfId="42439" xr:uid="{194AC6C8-59FD-4953-B81B-AB9A8D39FB2C}"/>
    <cellStyle name="Comma 5 3 9 5 3" xfId="24185" xr:uid="{3AD52210-590A-41CE-9DFD-FCC34B4A6D3E}"/>
    <cellStyle name="Comma 5 3 9 6" xfId="38789" xr:uid="{DEEF2E9B-5162-4E94-8691-766A6C6410E0}"/>
    <cellStyle name="Comma 5 3 9 7" xfId="20535" xr:uid="{36A377B4-F651-4200-ACA7-B2AA2F0B2DE7}"/>
    <cellStyle name="Comma 5 4" xfId="53" xr:uid="{F12365A1-3106-49F2-B318-3BD9D14451A5}"/>
    <cellStyle name="Comma 5 4 10" xfId="1519" xr:uid="{30FA62E5-4344-41AD-A68E-172638C190FA}"/>
    <cellStyle name="Comma 5 4 10 2" xfId="16119" xr:uid="{FD967D4F-6B35-4C90-8E0A-EC4D63B64161}"/>
    <cellStyle name="Comma 5 4 10 2 2" xfId="52627" xr:uid="{03521654-11A5-40E0-A3E7-23997ED47309}"/>
    <cellStyle name="Comma 5 4 10 2 3" xfId="34373" xr:uid="{4F1B3BF5-55C5-4E01-BB04-1C3AFFD9EBA9}"/>
    <cellStyle name="Comma 5 4 10 3" xfId="12469" xr:uid="{E86E3A34-3371-4C6A-9583-999AF25D3339}"/>
    <cellStyle name="Comma 5 4 10 3 2" xfId="48977" xr:uid="{5623307B-E49B-4D71-9BAF-6F674B743CD1}"/>
    <cellStyle name="Comma 5 4 10 3 3" xfId="30723" xr:uid="{81133977-1794-4E99-B651-18D2D2CDA5EB}"/>
    <cellStyle name="Comma 5 4 10 4" xfId="8819" xr:uid="{C6EBCD04-1850-418B-B016-1FF039840E2F}"/>
    <cellStyle name="Comma 5 4 10 4 2" xfId="45327" xr:uid="{72FB535A-133C-4DC6-A567-F78B8F7C1626}"/>
    <cellStyle name="Comma 5 4 10 4 3" xfId="27073" xr:uid="{41755C75-E94E-48EF-851E-1FC12A282EAC}"/>
    <cellStyle name="Comma 5 4 10 5" xfId="5169" xr:uid="{B63BB33D-A96C-4E36-BEC6-8B1B3A1825B6}"/>
    <cellStyle name="Comma 5 4 10 5 2" xfId="41677" xr:uid="{395DBBA9-76A0-444D-93BC-49616CA4C702}"/>
    <cellStyle name="Comma 5 4 10 5 3" xfId="23423" xr:uid="{E725510D-6E2E-4263-97E5-B79F664E0A6C}"/>
    <cellStyle name="Comma 5 4 10 6" xfId="38027" xr:uid="{9A6235DF-0CDD-4BD6-986A-D574B7BE4361}"/>
    <cellStyle name="Comma 5 4 10 7" xfId="19773" xr:uid="{87A95CAA-C7BD-4A88-906C-D03327EF1846}"/>
    <cellStyle name="Comma 5 4 11" xfId="789" xr:uid="{2FA74C59-6595-4563-A516-0AD1B83F326F}"/>
    <cellStyle name="Comma 5 4 11 2" xfId="15389" xr:uid="{714F8596-8495-4C67-9BC7-5B94F710AC7C}"/>
    <cellStyle name="Comma 5 4 11 2 2" xfId="51897" xr:uid="{663D8F03-9C38-4014-9DA2-AC8BEE553028}"/>
    <cellStyle name="Comma 5 4 11 2 3" xfId="33643" xr:uid="{DF5B352E-8860-4F99-BB21-F5717B2EFD63}"/>
    <cellStyle name="Comma 5 4 11 3" xfId="11739" xr:uid="{B4676534-E75C-44AC-B5BA-1D999D7D71F0}"/>
    <cellStyle name="Comma 5 4 11 3 2" xfId="48247" xr:uid="{262A3987-4E78-46E8-B04B-D682CC9059F9}"/>
    <cellStyle name="Comma 5 4 11 3 3" xfId="29993" xr:uid="{D41ABF00-645B-4B46-989B-6CCDA5D4342C}"/>
    <cellStyle name="Comma 5 4 11 4" xfId="8089" xr:uid="{797B87FF-8BF8-4F9A-BB12-0B97B293906A}"/>
    <cellStyle name="Comma 5 4 11 4 2" xfId="44597" xr:uid="{3CD992A4-7860-480C-8012-23C02D731A60}"/>
    <cellStyle name="Comma 5 4 11 4 3" xfId="26343" xr:uid="{98E5CA2F-0548-45E5-833D-D253EE0AB934}"/>
    <cellStyle name="Comma 5 4 11 5" xfId="4439" xr:uid="{DCF3E674-690F-40C2-963E-3A4FEC3B687B}"/>
    <cellStyle name="Comma 5 4 11 5 2" xfId="40947" xr:uid="{E3CBF3AD-2781-4C00-8F3F-6001D0BB6F66}"/>
    <cellStyle name="Comma 5 4 11 5 3" xfId="22693" xr:uid="{3C22199B-08A2-40D5-8130-70209AE85474}"/>
    <cellStyle name="Comma 5 4 11 6" xfId="37297" xr:uid="{35A6F33D-BD53-433E-89A5-3EFD6C845B4D}"/>
    <cellStyle name="Comma 5 4 11 7" xfId="19043" xr:uid="{EAB13173-6F84-460D-B86A-13ACD9AB0564}"/>
    <cellStyle name="Comma 5 4 12" xfId="14659" xr:uid="{42B06E1E-3721-4654-AB6E-603F63240A5D}"/>
    <cellStyle name="Comma 5 4 12 2" xfId="51167" xr:uid="{6E01BB44-F5E9-4ED9-AB0C-2A23CE2E9803}"/>
    <cellStyle name="Comma 5 4 12 3" xfId="32913" xr:uid="{684FB9C4-34A5-4A89-9DE6-8BC09115BAF8}"/>
    <cellStyle name="Comma 5 4 13" xfId="11009" xr:uid="{A83CA96C-08D2-4D66-8BC5-F0E2C93036AD}"/>
    <cellStyle name="Comma 5 4 13 2" xfId="47517" xr:uid="{AA54B651-F5F2-40B7-8CB8-915D1975BC9E}"/>
    <cellStyle name="Comma 5 4 13 3" xfId="29263" xr:uid="{7E375124-4AEF-41C3-A0EE-0267C321107A}"/>
    <cellStyle name="Comma 5 4 14" xfId="7359" xr:uid="{29304B28-F97E-4AA4-859C-6E706ED96B28}"/>
    <cellStyle name="Comma 5 4 14 2" xfId="43867" xr:uid="{3E1C787E-B9BC-47B0-A126-7912495253FB}"/>
    <cellStyle name="Comma 5 4 14 3" xfId="25613" xr:uid="{2556B977-0A6A-45FA-8F63-513CD69BC13E}"/>
    <cellStyle name="Comma 5 4 15" xfId="3709" xr:uid="{DADA5236-5CF2-47C3-9F73-DD8597922F51}"/>
    <cellStyle name="Comma 5 4 15 2" xfId="40217" xr:uid="{E145B48B-417D-4AB9-B0DF-0FE78E8D8F63}"/>
    <cellStyle name="Comma 5 4 15 3" xfId="21963" xr:uid="{45887A65-AE8F-48DC-862D-F76C86747995}"/>
    <cellStyle name="Comma 5 4 16" xfId="36567" xr:uid="{679E9915-A969-42D0-A616-3498CE1D7D9F}"/>
    <cellStyle name="Comma 5 4 17" xfId="18313" xr:uid="{BBC8D9FD-FCDA-4E35-929A-94B8498C7ED4}"/>
    <cellStyle name="Comma 5 4 2" xfId="683" xr:uid="{4AA2FA6A-0C06-4EAA-AD75-2F811ECFAB47}"/>
    <cellStyle name="Comma 5 4 2 10" xfId="37191" xr:uid="{1111976C-E3C4-4DD2-8D10-1EF48B20D5C3}"/>
    <cellStyle name="Comma 5 4 2 11" xfId="18937" xr:uid="{5D6228B7-291D-461A-9FA2-4E387388C554}"/>
    <cellStyle name="Comma 5 4 2 2" xfId="3603" xr:uid="{C60D1DDC-7ECB-454F-BFF8-C397B845BC8F}"/>
    <cellStyle name="Comma 5 4 2 2 2" xfId="18203" xr:uid="{F0735A3E-EF96-456E-8A32-D6DC8E49AC7D}"/>
    <cellStyle name="Comma 5 4 2 2 2 2" xfId="54711" xr:uid="{67D09E2B-05C7-4B44-9E1A-0139A545340A}"/>
    <cellStyle name="Comma 5 4 2 2 2 3" xfId="36457" xr:uid="{833A09C6-2A8A-4D19-8F10-DF985966D47D}"/>
    <cellStyle name="Comma 5 4 2 2 3" xfId="14553" xr:uid="{B2310ABA-DA18-4A7E-85DF-5B754F58DCEF}"/>
    <cellStyle name="Comma 5 4 2 2 3 2" xfId="51061" xr:uid="{705CCA45-27CA-4975-ABAF-544D78553917}"/>
    <cellStyle name="Comma 5 4 2 2 3 3" xfId="32807" xr:uid="{1CA5695D-DA1E-45AC-8840-74752254C96F}"/>
    <cellStyle name="Comma 5 4 2 2 4" xfId="10903" xr:uid="{DC40A7C0-F79F-462F-8C74-2B321603DE4E}"/>
    <cellStyle name="Comma 5 4 2 2 4 2" xfId="47411" xr:uid="{F52F0193-BE61-4788-8B0F-8EEE69779A8F}"/>
    <cellStyle name="Comma 5 4 2 2 4 3" xfId="29157" xr:uid="{352C26DA-F6D8-4C32-A3F8-522A5FF47F55}"/>
    <cellStyle name="Comma 5 4 2 2 5" xfId="7253" xr:uid="{9A4E2189-1C68-40A4-9BE7-1FD02A72CA8E}"/>
    <cellStyle name="Comma 5 4 2 2 5 2" xfId="43761" xr:uid="{B030050D-C33B-48C7-A54C-781C2BB2FD17}"/>
    <cellStyle name="Comma 5 4 2 2 5 3" xfId="25507" xr:uid="{DC11EB7E-33A2-4240-8EE4-A25A3ECB17AA}"/>
    <cellStyle name="Comma 5 4 2 2 6" xfId="40111" xr:uid="{C8E0C5A7-60AC-460E-ADB5-D89E4182EDC9}"/>
    <cellStyle name="Comma 5 4 2 2 7" xfId="21857" xr:uid="{69C1FAD0-0149-44E9-B7F3-9999F9D595AB}"/>
    <cellStyle name="Comma 5 4 2 3" xfId="2873" xr:uid="{DE9ABF49-4E3D-4AD9-A104-D4B6EB1B4E11}"/>
    <cellStyle name="Comma 5 4 2 3 2" xfId="17473" xr:uid="{AF9EBFE4-ED7A-4318-BDC1-B7B08C99708C}"/>
    <cellStyle name="Comma 5 4 2 3 2 2" xfId="53981" xr:uid="{AE519202-224D-41E7-B63E-4A6AB6A96192}"/>
    <cellStyle name="Comma 5 4 2 3 2 3" xfId="35727" xr:uid="{9EA7B383-38DF-45F3-A0FF-BEA425374841}"/>
    <cellStyle name="Comma 5 4 2 3 3" xfId="13823" xr:uid="{2F2CA512-BAC8-43FE-8C02-51BBEA77EF02}"/>
    <cellStyle name="Comma 5 4 2 3 3 2" xfId="50331" xr:uid="{3236EF4D-930D-4E7F-8F61-B4DC7844DBCF}"/>
    <cellStyle name="Comma 5 4 2 3 3 3" xfId="32077" xr:uid="{EA8D7141-A8E8-4BAA-851D-04F5DAAA6E79}"/>
    <cellStyle name="Comma 5 4 2 3 4" xfId="10173" xr:uid="{C7272FE5-F6FE-4A3C-A876-CA0BB7100868}"/>
    <cellStyle name="Comma 5 4 2 3 4 2" xfId="46681" xr:uid="{AD7B70E8-AF09-46AF-A2E5-566CD082811F}"/>
    <cellStyle name="Comma 5 4 2 3 4 3" xfId="28427" xr:uid="{40CD6F47-B00F-4B46-8763-F6F17D8AFB8A}"/>
    <cellStyle name="Comma 5 4 2 3 5" xfId="6523" xr:uid="{95AD44C5-4F35-4DE3-8CA4-E6E5AA5B5CDD}"/>
    <cellStyle name="Comma 5 4 2 3 5 2" xfId="43031" xr:uid="{9AF3A07F-E2C4-4447-A232-6991635748C1}"/>
    <cellStyle name="Comma 5 4 2 3 5 3" xfId="24777" xr:uid="{4406417C-25F5-48A0-951F-3571C9BD1926}"/>
    <cellStyle name="Comma 5 4 2 3 6" xfId="39381" xr:uid="{AD378267-FC51-4B44-AF32-081CC70FDA51}"/>
    <cellStyle name="Comma 5 4 2 3 7" xfId="21127" xr:uid="{288C5ECD-88CF-41F4-B1AF-84F4B9CBB082}"/>
    <cellStyle name="Comma 5 4 2 4" xfId="2143" xr:uid="{EAB83749-12C4-45FD-900D-6F234727DE05}"/>
    <cellStyle name="Comma 5 4 2 4 2" xfId="16743" xr:uid="{087051FF-0AF7-4414-B4C7-6773A0659B87}"/>
    <cellStyle name="Comma 5 4 2 4 2 2" xfId="53251" xr:uid="{A0D9277F-E80A-4512-A8F3-07C85C74CCF2}"/>
    <cellStyle name="Comma 5 4 2 4 2 3" xfId="34997" xr:uid="{613F5940-8581-46D1-AA42-E7C63EC1BCBE}"/>
    <cellStyle name="Comma 5 4 2 4 3" xfId="13093" xr:uid="{6DA46A7F-1A20-43F6-B2F2-858631C124D1}"/>
    <cellStyle name="Comma 5 4 2 4 3 2" xfId="49601" xr:uid="{3174EE45-9E4A-4E0D-AA8B-F5546A264FB0}"/>
    <cellStyle name="Comma 5 4 2 4 3 3" xfId="31347" xr:uid="{773C5121-3DD8-4472-BDD8-7EA9A1C1ECFD}"/>
    <cellStyle name="Comma 5 4 2 4 4" xfId="9443" xr:uid="{209E6132-E13F-46D1-8350-F14D8AE97919}"/>
    <cellStyle name="Comma 5 4 2 4 4 2" xfId="45951" xr:uid="{6689D7DF-27B0-4F22-B943-5B9D73CF8B13}"/>
    <cellStyle name="Comma 5 4 2 4 4 3" xfId="27697" xr:uid="{66F35D38-7B6E-457C-A85F-0A4123BB5814}"/>
    <cellStyle name="Comma 5 4 2 4 5" xfId="5793" xr:uid="{A26CE42E-DB26-410B-8B05-99A884C90F4F}"/>
    <cellStyle name="Comma 5 4 2 4 5 2" xfId="42301" xr:uid="{AF159D05-85BB-44B6-9F85-D5C1DE3394D3}"/>
    <cellStyle name="Comma 5 4 2 4 5 3" xfId="24047" xr:uid="{D07072F9-F0FE-4618-A437-4E02E302AD17}"/>
    <cellStyle name="Comma 5 4 2 4 6" xfId="38651" xr:uid="{15CE8756-C115-4D11-8093-BFD492D3B22B}"/>
    <cellStyle name="Comma 5 4 2 4 7" xfId="20397" xr:uid="{5B4A8138-B6E0-4B7F-9E40-C5C6D6534D7A}"/>
    <cellStyle name="Comma 5 4 2 5" xfId="1413" xr:uid="{8DF64250-9056-4CD5-AFE2-8246E93D4E66}"/>
    <cellStyle name="Comma 5 4 2 5 2" xfId="16013" xr:uid="{DC41E0D1-FE41-4AFD-A39A-92E61D806C25}"/>
    <cellStyle name="Comma 5 4 2 5 2 2" xfId="52521" xr:uid="{B093C7CB-5111-4485-94D3-BF98C62E1321}"/>
    <cellStyle name="Comma 5 4 2 5 2 3" xfId="34267" xr:uid="{CBABACA3-3D9E-4227-AA6C-FF0893B778B2}"/>
    <cellStyle name="Comma 5 4 2 5 3" xfId="12363" xr:uid="{0F6B4408-DF6F-4853-9765-4062354F950D}"/>
    <cellStyle name="Comma 5 4 2 5 3 2" xfId="48871" xr:uid="{73AA5AD0-54C8-48B8-98DC-56F51CFD420C}"/>
    <cellStyle name="Comma 5 4 2 5 3 3" xfId="30617" xr:uid="{CDA0AA80-EF66-489D-83F3-4BD33A6BB7B6}"/>
    <cellStyle name="Comma 5 4 2 5 4" xfId="8713" xr:uid="{5BAB6A2D-B991-48E5-BC20-97C2AE4F1D1B}"/>
    <cellStyle name="Comma 5 4 2 5 4 2" xfId="45221" xr:uid="{1E381BBF-6721-449E-A9FC-1A152F4AD2CC}"/>
    <cellStyle name="Comma 5 4 2 5 4 3" xfId="26967" xr:uid="{5836FF07-FE77-4B3A-8049-C7C9ECEB0561}"/>
    <cellStyle name="Comma 5 4 2 5 5" xfId="5063" xr:uid="{520A40B1-4CA7-4842-AB63-4E3236A7A508}"/>
    <cellStyle name="Comma 5 4 2 5 5 2" xfId="41571" xr:uid="{BEA3C7B0-16E4-4B08-B93B-870E838C4A32}"/>
    <cellStyle name="Comma 5 4 2 5 5 3" xfId="23317" xr:uid="{E9BA8D2D-75F1-48AF-B4C7-A24C33C88580}"/>
    <cellStyle name="Comma 5 4 2 5 6" xfId="37921" xr:uid="{58BB4AD0-7633-4B3A-B917-0BC56650FC16}"/>
    <cellStyle name="Comma 5 4 2 5 7" xfId="19667" xr:uid="{535ADAB6-5C4A-46DF-B970-AF8CB12D33AE}"/>
    <cellStyle name="Comma 5 4 2 6" xfId="15283" xr:uid="{6ED52EA8-5DCB-445F-ACF6-8592A0CC3465}"/>
    <cellStyle name="Comma 5 4 2 6 2" xfId="51791" xr:uid="{0A763739-9C71-4164-92AB-5419B3F7610C}"/>
    <cellStyle name="Comma 5 4 2 6 3" xfId="33537" xr:uid="{3A8E2C0F-B097-4C00-B87E-4ACC299C6D6D}"/>
    <cellStyle name="Comma 5 4 2 7" xfId="11633" xr:uid="{A29328EB-794B-448F-B705-48EC67CD0342}"/>
    <cellStyle name="Comma 5 4 2 7 2" xfId="48141" xr:uid="{7CC07AFB-EA6A-4A8D-94F2-AAEF7C6D4514}"/>
    <cellStyle name="Comma 5 4 2 7 3" xfId="29887" xr:uid="{996EE717-9451-4BEF-A3C1-7EFB81A94F9F}"/>
    <cellStyle name="Comma 5 4 2 8" xfId="7983" xr:uid="{68878591-D2B1-4825-921C-00907069F082}"/>
    <cellStyle name="Comma 5 4 2 8 2" xfId="44491" xr:uid="{BFA1EF48-345E-405C-AC9B-FC2BC6138897}"/>
    <cellStyle name="Comma 5 4 2 8 3" xfId="26237" xr:uid="{9B399729-988F-4C6A-905D-244BFEEA3A7B}"/>
    <cellStyle name="Comma 5 4 2 9" xfId="4333" xr:uid="{84E4F787-A1C5-4773-8A78-E1E5BE59B0FA}"/>
    <cellStyle name="Comma 5 4 2 9 2" xfId="40841" xr:uid="{0BCB6DDD-8941-4757-B025-F3C68533473C}"/>
    <cellStyle name="Comma 5 4 2 9 3" xfId="22587" xr:uid="{182E644D-4F54-446F-8C97-2C116CC3100B}"/>
    <cellStyle name="Comma 5 4 3" xfId="579" xr:uid="{7F8A3963-0E32-4E62-87CD-663C949F615A}"/>
    <cellStyle name="Comma 5 4 3 10" xfId="37087" xr:uid="{CC586124-0A19-4402-8AC1-6760A012452B}"/>
    <cellStyle name="Comma 5 4 3 11" xfId="18833" xr:uid="{95D3C9CD-62A6-40BB-BC15-E6E27A8CAC0A}"/>
    <cellStyle name="Comma 5 4 3 2" xfId="3499" xr:uid="{D3D09C6B-26B7-462B-B23E-108E761D0019}"/>
    <cellStyle name="Comma 5 4 3 2 2" xfId="18099" xr:uid="{21734CD3-931E-4A85-9C86-D8C7A7ED7A79}"/>
    <cellStyle name="Comma 5 4 3 2 2 2" xfId="54607" xr:uid="{D6C535DF-8243-4F96-A375-E9CF62DA905E}"/>
    <cellStyle name="Comma 5 4 3 2 2 3" xfId="36353" xr:uid="{101C536F-9858-40A8-9E47-6C4659F727C1}"/>
    <cellStyle name="Comma 5 4 3 2 3" xfId="14449" xr:uid="{B614EE8F-E016-4A61-99CA-257242EDCB70}"/>
    <cellStyle name="Comma 5 4 3 2 3 2" xfId="50957" xr:uid="{B05ED91E-1133-46BE-8EE6-59B54B5DED7D}"/>
    <cellStyle name="Comma 5 4 3 2 3 3" xfId="32703" xr:uid="{C5F9E4DE-888C-411A-9B4C-282641BE9E04}"/>
    <cellStyle name="Comma 5 4 3 2 4" xfId="10799" xr:uid="{296FD260-2AC6-4377-A9F3-727515134343}"/>
    <cellStyle name="Comma 5 4 3 2 4 2" xfId="47307" xr:uid="{E1468DD9-0CCB-4F81-86DF-12E484A1D583}"/>
    <cellStyle name="Comma 5 4 3 2 4 3" xfId="29053" xr:uid="{E2BE240C-EA67-4E74-A68A-10945C6943C2}"/>
    <cellStyle name="Comma 5 4 3 2 5" xfId="7149" xr:uid="{8D120F83-05C3-4F82-B7C8-4E878610BD0A}"/>
    <cellStyle name="Comma 5 4 3 2 5 2" xfId="43657" xr:uid="{2285FCD4-B9EB-4144-9F78-A2A5F0CF9187}"/>
    <cellStyle name="Comma 5 4 3 2 5 3" xfId="25403" xr:uid="{1B29FD5E-FDAC-4689-9364-37723D433BE0}"/>
    <cellStyle name="Comma 5 4 3 2 6" xfId="40007" xr:uid="{2F149CE3-D042-4959-BF91-2A9F93BFCFD4}"/>
    <cellStyle name="Comma 5 4 3 2 7" xfId="21753" xr:uid="{308EC979-7D6F-4F96-9E05-B5D555FB0E32}"/>
    <cellStyle name="Comma 5 4 3 3" xfId="2769" xr:uid="{BAB30153-99AB-45DD-97FD-29913D6CE019}"/>
    <cellStyle name="Comma 5 4 3 3 2" xfId="17369" xr:uid="{2A4BE858-C13A-450E-9D5D-12C4C5745FD7}"/>
    <cellStyle name="Comma 5 4 3 3 2 2" xfId="53877" xr:uid="{E29FE721-0C2C-465E-AE4D-8165B841FE70}"/>
    <cellStyle name="Comma 5 4 3 3 2 3" xfId="35623" xr:uid="{52B6825C-DD78-4170-8C6E-5AA9864AF75A}"/>
    <cellStyle name="Comma 5 4 3 3 3" xfId="13719" xr:uid="{C3EAECD7-B645-44AC-AA6E-2F91A4465B79}"/>
    <cellStyle name="Comma 5 4 3 3 3 2" xfId="50227" xr:uid="{0B05441A-34C4-4153-B7A3-0BFF38BFFADD}"/>
    <cellStyle name="Comma 5 4 3 3 3 3" xfId="31973" xr:uid="{E58E07A3-6A8C-4795-9B1B-DCE2D3E9BFBE}"/>
    <cellStyle name="Comma 5 4 3 3 4" xfId="10069" xr:uid="{365452CE-FCD5-48F8-9738-2042960179C8}"/>
    <cellStyle name="Comma 5 4 3 3 4 2" xfId="46577" xr:uid="{FBF1269A-82E3-453F-B76F-692D72C942F7}"/>
    <cellStyle name="Comma 5 4 3 3 4 3" xfId="28323" xr:uid="{9473C970-10DA-47C0-9CD8-063939124DF8}"/>
    <cellStyle name="Comma 5 4 3 3 5" xfId="6419" xr:uid="{B72223A0-A253-4B74-80E1-AEB1AF0B783D}"/>
    <cellStyle name="Comma 5 4 3 3 5 2" xfId="42927" xr:uid="{A5EC87CF-D99E-41BA-8E80-ECE8EF2B5DDD}"/>
    <cellStyle name="Comma 5 4 3 3 5 3" xfId="24673" xr:uid="{F61C53D7-3E7E-4B78-8B58-8D0238090C1F}"/>
    <cellStyle name="Comma 5 4 3 3 6" xfId="39277" xr:uid="{5BB1DC9E-8F6E-456B-85B1-FF345CA81DCD}"/>
    <cellStyle name="Comma 5 4 3 3 7" xfId="21023" xr:uid="{7C051ED3-7131-408F-BA91-80FC5DEC2870}"/>
    <cellStyle name="Comma 5 4 3 4" xfId="2039" xr:uid="{CAE9B132-E537-4F8D-A43B-37BAE1A16FF2}"/>
    <cellStyle name="Comma 5 4 3 4 2" xfId="16639" xr:uid="{BAD12A0F-A043-4A9D-9A8E-0A7640A126F9}"/>
    <cellStyle name="Comma 5 4 3 4 2 2" xfId="53147" xr:uid="{030805F6-7863-4FDD-8FDD-CCB592DFC4AF}"/>
    <cellStyle name="Comma 5 4 3 4 2 3" xfId="34893" xr:uid="{758B6D56-8507-4677-AC97-D96721B14178}"/>
    <cellStyle name="Comma 5 4 3 4 3" xfId="12989" xr:uid="{C06ED8A2-90BD-4965-81D0-EE8CC9100C43}"/>
    <cellStyle name="Comma 5 4 3 4 3 2" xfId="49497" xr:uid="{2B162AFE-5FF7-4206-BC98-EAC2A8DFCCB3}"/>
    <cellStyle name="Comma 5 4 3 4 3 3" xfId="31243" xr:uid="{4A2BB3F4-5728-4806-9149-4D4FAB8C2186}"/>
    <cellStyle name="Comma 5 4 3 4 4" xfId="9339" xr:uid="{2657B740-5027-401F-993F-A7EDFBF77329}"/>
    <cellStyle name="Comma 5 4 3 4 4 2" xfId="45847" xr:uid="{414EFC81-3881-4A85-A4AC-6B3F3130EE6C}"/>
    <cellStyle name="Comma 5 4 3 4 4 3" xfId="27593" xr:uid="{F4E99316-6EB9-4B4D-A676-1B5E5A99C363}"/>
    <cellStyle name="Comma 5 4 3 4 5" xfId="5689" xr:uid="{54755942-81D4-4E72-90D2-35105A773A7C}"/>
    <cellStyle name="Comma 5 4 3 4 5 2" xfId="42197" xr:uid="{3FF740E3-28E9-4647-BD3B-B1C9ABFAA037}"/>
    <cellStyle name="Comma 5 4 3 4 5 3" xfId="23943" xr:uid="{15F69D6E-2FA5-4208-8641-9E42F347AF72}"/>
    <cellStyle name="Comma 5 4 3 4 6" xfId="38547" xr:uid="{612BB13E-E5FA-49B0-930A-4ED7D3FF200A}"/>
    <cellStyle name="Comma 5 4 3 4 7" xfId="20293" xr:uid="{ACCE9DDF-F426-4D43-A51B-EA02BE84952F}"/>
    <cellStyle name="Comma 5 4 3 5" xfId="1309" xr:uid="{CB9F1892-8A95-4D2C-8108-90F14727FD68}"/>
    <cellStyle name="Comma 5 4 3 5 2" xfId="15909" xr:uid="{EEE94FED-E239-45DD-BAA7-D89DBBAE7477}"/>
    <cellStyle name="Comma 5 4 3 5 2 2" xfId="52417" xr:uid="{00DB3CDB-0F87-47A3-825D-A9E74E6B5F4B}"/>
    <cellStyle name="Comma 5 4 3 5 2 3" xfId="34163" xr:uid="{BA5AE506-4140-403B-81D3-35C4506ED4EC}"/>
    <cellStyle name="Comma 5 4 3 5 3" xfId="12259" xr:uid="{8E5DD57A-9EFA-409F-AD13-EA1C6960E3A9}"/>
    <cellStyle name="Comma 5 4 3 5 3 2" xfId="48767" xr:uid="{9072EB65-2004-4251-A097-D8E79593A005}"/>
    <cellStyle name="Comma 5 4 3 5 3 3" xfId="30513" xr:uid="{A995D48A-7944-4FC8-8D74-9F940C571EEE}"/>
    <cellStyle name="Comma 5 4 3 5 4" xfId="8609" xr:uid="{24A626A2-D33C-4850-ACAD-CDDDC259F328}"/>
    <cellStyle name="Comma 5 4 3 5 4 2" xfId="45117" xr:uid="{580A8947-ACA0-4465-B929-E07BDB15EB59}"/>
    <cellStyle name="Comma 5 4 3 5 4 3" xfId="26863" xr:uid="{46FBA016-044E-4838-A931-905D327203B8}"/>
    <cellStyle name="Comma 5 4 3 5 5" xfId="4959" xr:uid="{C196DE5B-4957-4C38-AB6B-19EFDD1367EB}"/>
    <cellStyle name="Comma 5 4 3 5 5 2" xfId="41467" xr:uid="{3CCDD367-40EE-4824-A708-7EFF08E91745}"/>
    <cellStyle name="Comma 5 4 3 5 5 3" xfId="23213" xr:uid="{BB8D408E-E6C9-4119-A0E4-7026FDC7CE0B}"/>
    <cellStyle name="Comma 5 4 3 5 6" xfId="37817" xr:uid="{9AAE357C-C369-4F87-BF65-E59DDF3AB13D}"/>
    <cellStyle name="Comma 5 4 3 5 7" xfId="19563" xr:uid="{691FCDC1-8A65-4198-A715-3732BAE0441F}"/>
    <cellStyle name="Comma 5 4 3 6" xfId="15179" xr:uid="{6F5EAED7-5875-4E0E-904D-176FDA46F8E8}"/>
    <cellStyle name="Comma 5 4 3 6 2" xfId="51687" xr:uid="{2DFCBA6A-0595-4E61-94B9-F7909C0B31D1}"/>
    <cellStyle name="Comma 5 4 3 6 3" xfId="33433" xr:uid="{0685528C-1271-4682-8E12-267C76FB7E2C}"/>
    <cellStyle name="Comma 5 4 3 7" xfId="11529" xr:uid="{6ECA9F3A-34DB-4430-9745-4FF8C2B78838}"/>
    <cellStyle name="Comma 5 4 3 7 2" xfId="48037" xr:uid="{6D23D568-B0EF-43B9-89F1-122ABDF2DEA7}"/>
    <cellStyle name="Comma 5 4 3 7 3" xfId="29783" xr:uid="{AD57202F-598B-4931-9242-CE77CCDDDA37}"/>
    <cellStyle name="Comma 5 4 3 8" xfId="7879" xr:uid="{1CE167D6-B0C6-4F5B-9322-F1BA653F5227}"/>
    <cellStyle name="Comma 5 4 3 8 2" xfId="44387" xr:uid="{CFDF79EE-94CE-42E8-87A3-D56B496CDA13}"/>
    <cellStyle name="Comma 5 4 3 8 3" xfId="26133" xr:uid="{F634C7EF-005C-43C0-BC23-604669538F42}"/>
    <cellStyle name="Comma 5 4 3 9" xfId="4229" xr:uid="{DA9ABA4B-8066-4F67-AE2F-54608AB5D657}"/>
    <cellStyle name="Comma 5 4 3 9 2" xfId="40737" xr:uid="{1A9C06DB-586E-4A61-8316-5356A3AB96F5}"/>
    <cellStyle name="Comma 5 4 3 9 3" xfId="22483" xr:uid="{11200D2B-E5E5-442F-912D-55ABF41DD9A0}"/>
    <cellStyle name="Comma 5 4 4" xfId="475" xr:uid="{4CAC1654-92CB-41B9-9694-F9AE0FB1E984}"/>
    <cellStyle name="Comma 5 4 4 10" xfId="36983" xr:uid="{D51795C3-EB77-47C6-80D6-AE1F28F4969D}"/>
    <cellStyle name="Comma 5 4 4 11" xfId="18729" xr:uid="{651E23EA-FF82-44FC-80ED-F8C6295E8BDA}"/>
    <cellStyle name="Comma 5 4 4 2" xfId="3395" xr:uid="{20E12B52-455A-4095-B442-4D740DED03FC}"/>
    <cellStyle name="Comma 5 4 4 2 2" xfId="17995" xr:uid="{A0AB3EB9-8BC0-45D9-90F8-0E43E00D01ED}"/>
    <cellStyle name="Comma 5 4 4 2 2 2" xfId="54503" xr:uid="{98F90AA5-33A2-4868-8DD2-55A4D2DDABC0}"/>
    <cellStyle name="Comma 5 4 4 2 2 3" xfId="36249" xr:uid="{B1DB6751-5A96-4D7C-80B5-6D0AFF4B1DEA}"/>
    <cellStyle name="Comma 5 4 4 2 3" xfId="14345" xr:uid="{5284A6D6-DC24-4985-ADEC-8CC8D70AA1A6}"/>
    <cellStyle name="Comma 5 4 4 2 3 2" xfId="50853" xr:uid="{199AC21D-8D4E-4818-ACCD-01B8BF10177A}"/>
    <cellStyle name="Comma 5 4 4 2 3 3" xfId="32599" xr:uid="{E10DF247-CCAD-4524-A3A0-2DC612C3A52E}"/>
    <cellStyle name="Comma 5 4 4 2 4" xfId="10695" xr:uid="{E2020EC8-BF07-417D-BC4F-5F736ED5BD82}"/>
    <cellStyle name="Comma 5 4 4 2 4 2" xfId="47203" xr:uid="{BB8696D2-830A-4A57-915B-35861EBFE8FD}"/>
    <cellStyle name="Comma 5 4 4 2 4 3" xfId="28949" xr:uid="{F52BD95B-CC81-4319-8183-F97B3CE307D5}"/>
    <cellStyle name="Comma 5 4 4 2 5" xfId="7045" xr:uid="{74DC4DDD-BD60-40F8-91A8-177D9293406B}"/>
    <cellStyle name="Comma 5 4 4 2 5 2" xfId="43553" xr:uid="{E320F6DC-7E65-46CB-B2C9-612C2844A604}"/>
    <cellStyle name="Comma 5 4 4 2 5 3" xfId="25299" xr:uid="{DB2E23F4-7F40-47D8-8AE5-E10C8B16A1EA}"/>
    <cellStyle name="Comma 5 4 4 2 6" xfId="39903" xr:uid="{77A6876B-738E-4096-AFB9-496D50E1EB2E}"/>
    <cellStyle name="Comma 5 4 4 2 7" xfId="21649" xr:uid="{7B18DD38-48C1-4028-9CD2-1817FCBD9339}"/>
    <cellStyle name="Comma 5 4 4 3" xfId="2665" xr:uid="{054FC36C-AE23-424D-AED3-7BD16FC92E8D}"/>
    <cellStyle name="Comma 5 4 4 3 2" xfId="17265" xr:uid="{A6229270-5410-4130-BBD8-66B4FCBBF655}"/>
    <cellStyle name="Comma 5 4 4 3 2 2" xfId="53773" xr:uid="{B2FEAF32-F36B-42F5-A8FB-A9F589D62695}"/>
    <cellStyle name="Comma 5 4 4 3 2 3" xfId="35519" xr:uid="{A9A1B535-7A97-4F6A-8825-B3B212332CAF}"/>
    <cellStyle name="Comma 5 4 4 3 3" xfId="13615" xr:uid="{894501B5-C131-42A6-A6C9-9E0E7567064A}"/>
    <cellStyle name="Comma 5 4 4 3 3 2" xfId="50123" xr:uid="{4CB98168-1EA8-4681-AFDB-0B5DAF99E44B}"/>
    <cellStyle name="Comma 5 4 4 3 3 3" xfId="31869" xr:uid="{7786E4BE-C315-476D-A586-C352EC1171C5}"/>
    <cellStyle name="Comma 5 4 4 3 4" xfId="9965" xr:uid="{8BFE52B3-77D6-4FA3-990B-1C7317B38A58}"/>
    <cellStyle name="Comma 5 4 4 3 4 2" xfId="46473" xr:uid="{E4035BB8-1BA3-4399-818A-D73CD18645E6}"/>
    <cellStyle name="Comma 5 4 4 3 4 3" xfId="28219" xr:uid="{70EF472E-574C-419E-BC7D-507D19636607}"/>
    <cellStyle name="Comma 5 4 4 3 5" xfId="6315" xr:uid="{C545CFE6-7D86-4E1F-A845-221A09406A78}"/>
    <cellStyle name="Comma 5 4 4 3 5 2" xfId="42823" xr:uid="{E75E1E50-B776-479D-A1F6-FC661877C8D9}"/>
    <cellStyle name="Comma 5 4 4 3 5 3" xfId="24569" xr:uid="{EAFF45C2-B6F8-4113-9CA8-D496A1DC0744}"/>
    <cellStyle name="Comma 5 4 4 3 6" xfId="39173" xr:uid="{9FC1CEC6-E18C-4E4D-9310-7964EF8C1E18}"/>
    <cellStyle name="Comma 5 4 4 3 7" xfId="20919" xr:uid="{22BD6A28-B029-458F-9B10-0291FD074B67}"/>
    <cellStyle name="Comma 5 4 4 4" xfId="1935" xr:uid="{C0B35E86-6D7B-4054-89EF-C27CC4A9D8EF}"/>
    <cellStyle name="Comma 5 4 4 4 2" xfId="16535" xr:uid="{3474932A-2F56-4BA6-B27F-3238FF860EB7}"/>
    <cellStyle name="Comma 5 4 4 4 2 2" xfId="53043" xr:uid="{FCC5EB0C-18E7-4FCA-9C5E-3DC186D4D7C9}"/>
    <cellStyle name="Comma 5 4 4 4 2 3" xfId="34789" xr:uid="{AF96045F-37F4-49EF-9EE7-9B33FB70F497}"/>
    <cellStyle name="Comma 5 4 4 4 3" xfId="12885" xr:uid="{2A1384F1-5C34-4BCE-9CDE-1CB8C09A8B23}"/>
    <cellStyle name="Comma 5 4 4 4 3 2" xfId="49393" xr:uid="{543097D3-C81E-4A76-9DE4-C52474C9B81C}"/>
    <cellStyle name="Comma 5 4 4 4 3 3" xfId="31139" xr:uid="{A6F47D3F-25C0-4D72-9518-7705439E7207}"/>
    <cellStyle name="Comma 5 4 4 4 4" xfId="9235" xr:uid="{A07F77B9-3343-4DC8-8737-EAB8D6A1C097}"/>
    <cellStyle name="Comma 5 4 4 4 4 2" xfId="45743" xr:uid="{B58B129B-BF16-4F2A-A546-6EA2555DC808}"/>
    <cellStyle name="Comma 5 4 4 4 4 3" xfId="27489" xr:uid="{781C6483-11BB-4768-99AD-90D7038DC449}"/>
    <cellStyle name="Comma 5 4 4 4 5" xfId="5585" xr:uid="{BAAD13CD-5D0A-40BE-A249-EBCA14B7D443}"/>
    <cellStyle name="Comma 5 4 4 4 5 2" xfId="42093" xr:uid="{F1CC59EC-94B7-4899-B268-E4F8A40448BC}"/>
    <cellStyle name="Comma 5 4 4 4 5 3" xfId="23839" xr:uid="{4F3AA849-C0E1-4706-B19F-4F03163B6DFB}"/>
    <cellStyle name="Comma 5 4 4 4 6" xfId="38443" xr:uid="{CCCD890E-9395-4492-B273-005430EF9D9B}"/>
    <cellStyle name="Comma 5 4 4 4 7" xfId="20189" xr:uid="{4DF264C6-BA28-4D5A-9E85-8479561374D0}"/>
    <cellStyle name="Comma 5 4 4 5" xfId="1205" xr:uid="{554F630A-7D86-40C0-9FC8-D99A656C3242}"/>
    <cellStyle name="Comma 5 4 4 5 2" xfId="15805" xr:uid="{8D6A8501-E847-4B3A-92CA-B4BC0EA9DCB8}"/>
    <cellStyle name="Comma 5 4 4 5 2 2" xfId="52313" xr:uid="{3CEB8888-AD76-440A-870A-80E7EF80C6B4}"/>
    <cellStyle name="Comma 5 4 4 5 2 3" xfId="34059" xr:uid="{C6DE8946-2FDE-47B5-B7F8-00C2FD815411}"/>
    <cellStyle name="Comma 5 4 4 5 3" xfId="12155" xr:uid="{3D2158C9-7229-41A9-9226-7C7F16FF9C43}"/>
    <cellStyle name="Comma 5 4 4 5 3 2" xfId="48663" xr:uid="{7C0ED3D2-8E3B-41D5-8AFC-2814A78465F5}"/>
    <cellStyle name="Comma 5 4 4 5 3 3" xfId="30409" xr:uid="{1DE4FE20-D0E2-4EE4-BD19-B0FB5EC7B5DD}"/>
    <cellStyle name="Comma 5 4 4 5 4" xfId="8505" xr:uid="{19AFF630-5E7A-476A-92D8-58CE7C87D30D}"/>
    <cellStyle name="Comma 5 4 4 5 4 2" xfId="45013" xr:uid="{003EA0FD-1C3E-4943-8EEE-432455FB9D12}"/>
    <cellStyle name="Comma 5 4 4 5 4 3" xfId="26759" xr:uid="{F1A2B5BE-A3CC-442F-821E-A087B55F3A59}"/>
    <cellStyle name="Comma 5 4 4 5 5" xfId="4855" xr:uid="{675B2410-BD63-483E-A195-ACE2C1684BDE}"/>
    <cellStyle name="Comma 5 4 4 5 5 2" xfId="41363" xr:uid="{A3D72D0B-3CB6-46FB-AF5E-547EFB33CC29}"/>
    <cellStyle name="Comma 5 4 4 5 5 3" xfId="23109" xr:uid="{B3A3D626-A221-40E7-BA39-31872635922F}"/>
    <cellStyle name="Comma 5 4 4 5 6" xfId="37713" xr:uid="{779AA553-E13F-4E67-9998-9D1C6BA8A1AA}"/>
    <cellStyle name="Comma 5 4 4 5 7" xfId="19459" xr:uid="{2FA9FCFE-9ED2-4C9C-94A4-1D3202EA9455}"/>
    <cellStyle name="Comma 5 4 4 6" xfId="15075" xr:uid="{6EB2EFD8-7CDB-4004-9A0F-21B2D2D72276}"/>
    <cellStyle name="Comma 5 4 4 6 2" xfId="51583" xr:uid="{6549A468-7650-44B5-B31E-FA911FF2BDF2}"/>
    <cellStyle name="Comma 5 4 4 6 3" xfId="33329" xr:uid="{F692AEEA-593F-4D1D-AA72-1437CB7A17F9}"/>
    <cellStyle name="Comma 5 4 4 7" xfId="11425" xr:uid="{7841EFD4-6CC5-49B6-A5A1-7BD5F3113A95}"/>
    <cellStyle name="Comma 5 4 4 7 2" xfId="47933" xr:uid="{94EB2036-1824-4848-A99F-4C57C7DF2637}"/>
    <cellStyle name="Comma 5 4 4 7 3" xfId="29679" xr:uid="{423C60DA-1108-45AC-A93D-8D05B70EBB48}"/>
    <cellStyle name="Comma 5 4 4 8" xfId="7775" xr:uid="{D63095F0-4E11-4BD2-8CED-4851B19A47E2}"/>
    <cellStyle name="Comma 5 4 4 8 2" xfId="44283" xr:uid="{46B1DA47-0185-4530-BF9A-D20552997AF9}"/>
    <cellStyle name="Comma 5 4 4 8 3" xfId="26029" xr:uid="{3D28150C-4BD0-4D8E-A2C7-0D86B5A8D051}"/>
    <cellStyle name="Comma 5 4 4 9" xfId="4125" xr:uid="{37A93C84-5C05-41EB-8293-622BD62963E5}"/>
    <cellStyle name="Comma 5 4 4 9 2" xfId="40633" xr:uid="{ADBB027B-79D0-40A9-81B9-5BD10B099C8B}"/>
    <cellStyle name="Comma 5 4 4 9 3" xfId="22379" xr:uid="{6B12AC54-2F59-48EE-AF2F-83892BFECC68}"/>
    <cellStyle name="Comma 5 4 5" xfId="371" xr:uid="{E322A994-B673-478E-8A70-44E30F5B4614}"/>
    <cellStyle name="Comma 5 4 5 10" xfId="36879" xr:uid="{390CE098-4D7E-416E-89AF-303482A6EBDE}"/>
    <cellStyle name="Comma 5 4 5 11" xfId="18625" xr:uid="{3E0799DE-54FE-4DE5-9565-72569111405E}"/>
    <cellStyle name="Comma 5 4 5 2" xfId="3291" xr:uid="{7BDCDB72-1B38-442B-9B3A-3B469A1C6F93}"/>
    <cellStyle name="Comma 5 4 5 2 2" xfId="17891" xr:uid="{20E3D5C7-2D6F-43EC-8512-B1466F075265}"/>
    <cellStyle name="Comma 5 4 5 2 2 2" xfId="54399" xr:uid="{5D00BDCF-4248-4B03-B733-5B1427C4CDC9}"/>
    <cellStyle name="Comma 5 4 5 2 2 3" xfId="36145" xr:uid="{40471A37-4B0D-420A-B9D4-7DC89FE3DA87}"/>
    <cellStyle name="Comma 5 4 5 2 3" xfId="14241" xr:uid="{F3F9E411-0869-4DE4-AC91-DD320523DF4B}"/>
    <cellStyle name="Comma 5 4 5 2 3 2" xfId="50749" xr:uid="{685A9F7A-C668-4ABC-B088-FB1CE9230731}"/>
    <cellStyle name="Comma 5 4 5 2 3 3" xfId="32495" xr:uid="{546F66D6-5FEB-42B8-806A-A3CA56F7362C}"/>
    <cellStyle name="Comma 5 4 5 2 4" xfId="10591" xr:uid="{759BCAF1-429F-4917-8ED2-8878FEB70533}"/>
    <cellStyle name="Comma 5 4 5 2 4 2" xfId="47099" xr:uid="{14410EB0-6FE4-4FCB-9EFB-24EF5B99D0EA}"/>
    <cellStyle name="Comma 5 4 5 2 4 3" xfId="28845" xr:uid="{90794BB7-CEFE-4224-A404-7445E70F0614}"/>
    <cellStyle name="Comma 5 4 5 2 5" xfId="6941" xr:uid="{EF4BA2C8-2726-4AB1-840F-41F5F886E23B}"/>
    <cellStyle name="Comma 5 4 5 2 5 2" xfId="43449" xr:uid="{8DD0D069-FAD2-4C23-A21B-7E0A65A2205D}"/>
    <cellStyle name="Comma 5 4 5 2 5 3" xfId="25195" xr:uid="{D5DE1B03-1FBA-4631-B8C0-B9BE920AE203}"/>
    <cellStyle name="Comma 5 4 5 2 6" xfId="39799" xr:uid="{8B2D02CC-047D-4BA3-8A7C-2C8CE34F62A9}"/>
    <cellStyle name="Comma 5 4 5 2 7" xfId="21545" xr:uid="{582D7774-2894-41D1-B74F-B15D04617EB1}"/>
    <cellStyle name="Comma 5 4 5 3" xfId="2561" xr:uid="{2BC4040C-FC9E-446A-82E1-6E4A3FE75A1C}"/>
    <cellStyle name="Comma 5 4 5 3 2" xfId="17161" xr:uid="{6598D5DE-FA31-4EB4-8D58-BE31D3D991F3}"/>
    <cellStyle name="Comma 5 4 5 3 2 2" xfId="53669" xr:uid="{4EC19B84-B5C0-4670-AA10-DDAD598340CD}"/>
    <cellStyle name="Comma 5 4 5 3 2 3" xfId="35415" xr:uid="{8EE6D794-F5E4-4B3B-B4D8-B61BDAB4A949}"/>
    <cellStyle name="Comma 5 4 5 3 3" xfId="13511" xr:uid="{89CA3A65-3CFC-4ED7-AD33-780C66B040BB}"/>
    <cellStyle name="Comma 5 4 5 3 3 2" xfId="50019" xr:uid="{AA4164D2-BCCB-414F-8E40-14887B259EE8}"/>
    <cellStyle name="Comma 5 4 5 3 3 3" xfId="31765" xr:uid="{C1BEA9B9-ECC2-4618-8478-B2AAE7E28A86}"/>
    <cellStyle name="Comma 5 4 5 3 4" xfId="9861" xr:uid="{BD3C7A23-ACBF-41CE-97AF-2A1225BD5D4C}"/>
    <cellStyle name="Comma 5 4 5 3 4 2" xfId="46369" xr:uid="{EE87E764-ECD6-4AEC-89DA-E7A501FA6168}"/>
    <cellStyle name="Comma 5 4 5 3 4 3" xfId="28115" xr:uid="{581AD229-0644-4ADA-B3E3-D3B5EB2CA411}"/>
    <cellStyle name="Comma 5 4 5 3 5" xfId="6211" xr:uid="{33117158-CF4E-44E5-AC96-AC9F31D05F65}"/>
    <cellStyle name="Comma 5 4 5 3 5 2" xfId="42719" xr:uid="{13061A3D-9018-4F85-801A-059EEA3EAFC3}"/>
    <cellStyle name="Comma 5 4 5 3 5 3" xfId="24465" xr:uid="{4733CA6F-9B42-4626-954F-5BDBCE6B821B}"/>
    <cellStyle name="Comma 5 4 5 3 6" xfId="39069" xr:uid="{4A569BCE-9EEE-4C5D-B2B0-C07D594A7F49}"/>
    <cellStyle name="Comma 5 4 5 3 7" xfId="20815" xr:uid="{00A827ED-2B88-4555-B7CF-CE55EA68894E}"/>
    <cellStyle name="Comma 5 4 5 4" xfId="1831" xr:uid="{199A1641-6168-4B40-B838-009A33BD47E3}"/>
    <cellStyle name="Comma 5 4 5 4 2" xfId="16431" xr:uid="{2D35F7D6-35C5-4E88-B79A-9AAB0DA45AE0}"/>
    <cellStyle name="Comma 5 4 5 4 2 2" xfId="52939" xr:uid="{3205CBCD-1D34-4BFF-8BC4-BDC7B00F6F1C}"/>
    <cellStyle name="Comma 5 4 5 4 2 3" xfId="34685" xr:uid="{1AAF9E0C-9862-45FF-8DD7-A4F098DFF224}"/>
    <cellStyle name="Comma 5 4 5 4 3" xfId="12781" xr:uid="{9F2AC817-9D6E-4E90-A96F-DD0D19B512EE}"/>
    <cellStyle name="Comma 5 4 5 4 3 2" xfId="49289" xr:uid="{29A32A4C-51A7-484A-B07B-B7D52120B5D0}"/>
    <cellStyle name="Comma 5 4 5 4 3 3" xfId="31035" xr:uid="{E0FEBE56-A841-416C-AB26-65CC695E4392}"/>
    <cellStyle name="Comma 5 4 5 4 4" xfId="9131" xr:uid="{801F8ED0-F1F6-47F4-B782-2139B3D703FE}"/>
    <cellStyle name="Comma 5 4 5 4 4 2" xfId="45639" xr:uid="{64FB4AC9-D960-4695-835D-934F4A6BE8A6}"/>
    <cellStyle name="Comma 5 4 5 4 4 3" xfId="27385" xr:uid="{24F66D07-15DA-4090-A89D-52B6DE409DC7}"/>
    <cellStyle name="Comma 5 4 5 4 5" xfId="5481" xr:uid="{029617F5-D0C8-42C1-89E7-66D974422E86}"/>
    <cellStyle name="Comma 5 4 5 4 5 2" xfId="41989" xr:uid="{29E1027E-4994-40D8-9339-62AC0818961A}"/>
    <cellStyle name="Comma 5 4 5 4 5 3" xfId="23735" xr:uid="{95BA181A-D3F0-45C9-831A-9DC70B08B5E0}"/>
    <cellStyle name="Comma 5 4 5 4 6" xfId="38339" xr:uid="{FE1F3970-4C9C-4F3E-A51F-0349E20BC643}"/>
    <cellStyle name="Comma 5 4 5 4 7" xfId="20085" xr:uid="{B7ABC3E2-1C5B-44C4-BF0E-E96047D97B88}"/>
    <cellStyle name="Comma 5 4 5 5" xfId="1101" xr:uid="{41044D75-2A82-40AB-B713-1F619D60C3D3}"/>
    <cellStyle name="Comma 5 4 5 5 2" xfId="15701" xr:uid="{07E65BCD-272C-41E6-90E0-F687E02DA4EC}"/>
    <cellStyle name="Comma 5 4 5 5 2 2" xfId="52209" xr:uid="{E11F0288-3BDD-45F0-A712-6ED0216E249D}"/>
    <cellStyle name="Comma 5 4 5 5 2 3" xfId="33955" xr:uid="{7299907B-B1F8-4104-98A9-A76F3E56A612}"/>
    <cellStyle name="Comma 5 4 5 5 3" xfId="12051" xr:uid="{F98F5852-7058-4077-B1C7-2EEF81C78A5E}"/>
    <cellStyle name="Comma 5 4 5 5 3 2" xfId="48559" xr:uid="{5960F2AC-55E3-4CF6-B683-403405876C4E}"/>
    <cellStyle name="Comma 5 4 5 5 3 3" xfId="30305" xr:uid="{F79EC023-36BF-4DFF-861F-53508E5CE6EA}"/>
    <cellStyle name="Comma 5 4 5 5 4" xfId="8401" xr:uid="{1394C921-FA16-4350-BE43-52C2F596F0D4}"/>
    <cellStyle name="Comma 5 4 5 5 4 2" xfId="44909" xr:uid="{D21912DF-F872-4135-8E57-A50BB5EF9420}"/>
    <cellStyle name="Comma 5 4 5 5 4 3" xfId="26655" xr:uid="{6D17AB3E-B2D5-417F-8153-BC2E60954B75}"/>
    <cellStyle name="Comma 5 4 5 5 5" xfId="4751" xr:uid="{A4164A68-C125-47D0-A09F-FDC57AF42D75}"/>
    <cellStyle name="Comma 5 4 5 5 5 2" xfId="41259" xr:uid="{94B5D1F4-42AB-4920-A309-B866A2BCE29D}"/>
    <cellStyle name="Comma 5 4 5 5 5 3" xfId="23005" xr:uid="{231265D9-E2E6-4435-8D1B-D5AE26649D4E}"/>
    <cellStyle name="Comma 5 4 5 5 6" xfId="37609" xr:uid="{EF5C1D1E-59D9-4E7F-A5D1-0FB048E0D0DD}"/>
    <cellStyle name="Comma 5 4 5 5 7" xfId="19355" xr:uid="{6EDC87E9-9448-4481-9BE0-CDD81C1F8909}"/>
    <cellStyle name="Comma 5 4 5 6" xfId="14971" xr:uid="{08CD3EDE-89AD-4113-8CA3-7E52C7F85E2C}"/>
    <cellStyle name="Comma 5 4 5 6 2" xfId="51479" xr:uid="{53D2E264-D7AC-4D5F-8A33-8DCDE23EE4D7}"/>
    <cellStyle name="Comma 5 4 5 6 3" xfId="33225" xr:uid="{2649AF81-72C4-4801-8A8C-9DCE05F8B9C8}"/>
    <cellStyle name="Comma 5 4 5 7" xfId="11321" xr:uid="{B4B3753B-F968-4227-903A-0824717CA19F}"/>
    <cellStyle name="Comma 5 4 5 7 2" xfId="47829" xr:uid="{FEB0510D-8A28-482C-B784-5C0677CD53FB}"/>
    <cellStyle name="Comma 5 4 5 7 3" xfId="29575" xr:uid="{9AF85409-FAC3-4176-9DCA-6C82F86CE96F}"/>
    <cellStyle name="Comma 5 4 5 8" xfId="7671" xr:uid="{7D959341-D561-470D-B1CA-678E3174E4F0}"/>
    <cellStyle name="Comma 5 4 5 8 2" xfId="44179" xr:uid="{FC91B25B-C8AD-4A52-83A4-0D4FD91AD931}"/>
    <cellStyle name="Comma 5 4 5 8 3" xfId="25925" xr:uid="{3B1A596C-4BC6-40F5-96EE-899BD19672AF}"/>
    <cellStyle name="Comma 5 4 5 9" xfId="4021" xr:uid="{D144BD75-CDA4-42A0-BB46-20030747CB13}"/>
    <cellStyle name="Comma 5 4 5 9 2" xfId="40529" xr:uid="{660A00C8-4589-4CBA-850D-E2D4B152F487}"/>
    <cellStyle name="Comma 5 4 5 9 3" xfId="22275" xr:uid="{81F13289-8604-4918-B617-4C82B430F77D}"/>
    <cellStyle name="Comma 5 4 6" xfId="267" xr:uid="{490D7405-6F22-4320-90DB-8B70ADA1DD0D}"/>
    <cellStyle name="Comma 5 4 6 10" xfId="36775" xr:uid="{79CBB685-F6F7-4A27-ADA6-9F4517664720}"/>
    <cellStyle name="Comma 5 4 6 11" xfId="18521" xr:uid="{63525369-4A99-418F-8FA0-3872CB85D996}"/>
    <cellStyle name="Comma 5 4 6 2" xfId="3187" xr:uid="{3F80E2F7-51DF-460B-A325-F5A81EDE608F}"/>
    <cellStyle name="Comma 5 4 6 2 2" xfId="17787" xr:uid="{8B734DD9-A344-4CAA-B354-1E7AAA57B522}"/>
    <cellStyle name="Comma 5 4 6 2 2 2" xfId="54295" xr:uid="{4A9C026D-6CE3-4F33-ACCB-9572211D3D3D}"/>
    <cellStyle name="Comma 5 4 6 2 2 3" xfId="36041" xr:uid="{9FD0C8BA-25E2-4C35-AC01-09132390C4A0}"/>
    <cellStyle name="Comma 5 4 6 2 3" xfId="14137" xr:uid="{0BA83419-4CBC-4F58-9ECE-A90CD79724ED}"/>
    <cellStyle name="Comma 5 4 6 2 3 2" xfId="50645" xr:uid="{2A47420F-C1A5-413C-89CD-D82642F660C1}"/>
    <cellStyle name="Comma 5 4 6 2 3 3" xfId="32391" xr:uid="{976B985A-B9C2-4068-9DB3-B9DA0600EDB0}"/>
    <cellStyle name="Comma 5 4 6 2 4" xfId="10487" xr:uid="{7067DD80-8A23-4ADC-9B5F-3FCA6B2A7AE5}"/>
    <cellStyle name="Comma 5 4 6 2 4 2" xfId="46995" xr:uid="{E77B90F9-8EFF-4258-BE29-52DC9520185D}"/>
    <cellStyle name="Comma 5 4 6 2 4 3" xfId="28741" xr:uid="{649E4EDB-BD71-4C0C-99C5-91B54CE751B3}"/>
    <cellStyle name="Comma 5 4 6 2 5" xfId="6837" xr:uid="{6BDF7CBA-254D-4069-AA41-398998D3F931}"/>
    <cellStyle name="Comma 5 4 6 2 5 2" xfId="43345" xr:uid="{0C60E7DC-4825-49DF-BBC4-F2D97F7339D9}"/>
    <cellStyle name="Comma 5 4 6 2 5 3" xfId="25091" xr:uid="{802A1C78-8585-461F-95D9-B4F1AC2642F1}"/>
    <cellStyle name="Comma 5 4 6 2 6" xfId="39695" xr:uid="{CB047396-3D31-4A66-A37F-E5AD56BE4C6F}"/>
    <cellStyle name="Comma 5 4 6 2 7" xfId="21441" xr:uid="{AA549617-D52D-49B9-A91D-1BD6A4C25B78}"/>
    <cellStyle name="Comma 5 4 6 3" xfId="2457" xr:uid="{10FE5F35-E199-4BF1-AA06-DEE68102F2CB}"/>
    <cellStyle name="Comma 5 4 6 3 2" xfId="17057" xr:uid="{86F2E6A5-5F8F-4F53-A8AA-E7D7378EE29D}"/>
    <cellStyle name="Comma 5 4 6 3 2 2" xfId="53565" xr:uid="{A84CF755-227F-41AD-8136-B7A228B8818D}"/>
    <cellStyle name="Comma 5 4 6 3 2 3" xfId="35311" xr:uid="{29E81AEA-0222-47AA-B833-72BB2F647383}"/>
    <cellStyle name="Comma 5 4 6 3 3" xfId="13407" xr:uid="{5D46A0D9-14F4-4EAD-AFAF-0E9901129393}"/>
    <cellStyle name="Comma 5 4 6 3 3 2" xfId="49915" xr:uid="{B2721BEF-8E7E-42A7-A5C9-F3511A2BC5C4}"/>
    <cellStyle name="Comma 5 4 6 3 3 3" xfId="31661" xr:uid="{2D33AB8A-6B3B-4039-880F-BD2141EF9A86}"/>
    <cellStyle name="Comma 5 4 6 3 4" xfId="9757" xr:uid="{930E3377-CA36-4C1D-A4B7-BF427F3E164D}"/>
    <cellStyle name="Comma 5 4 6 3 4 2" xfId="46265" xr:uid="{E3F01FBC-DD5B-4F62-BDF5-C50A70A7DE40}"/>
    <cellStyle name="Comma 5 4 6 3 4 3" xfId="28011" xr:uid="{B8BFA725-C8AC-4317-97E7-BFA7A068C7A7}"/>
    <cellStyle name="Comma 5 4 6 3 5" xfId="6107" xr:uid="{FE7F16E4-74C8-4CC7-B430-E785A79DCA10}"/>
    <cellStyle name="Comma 5 4 6 3 5 2" xfId="42615" xr:uid="{A1D09B5A-C1D6-4A8E-B15E-5FEB809A24BF}"/>
    <cellStyle name="Comma 5 4 6 3 5 3" xfId="24361" xr:uid="{81A4591B-4B53-4F29-B106-0ACBF7EC1869}"/>
    <cellStyle name="Comma 5 4 6 3 6" xfId="38965" xr:uid="{9A3BD359-866B-4B9F-8408-797EC33F3FAB}"/>
    <cellStyle name="Comma 5 4 6 3 7" xfId="20711" xr:uid="{82F3EAF6-57CF-4025-AA73-18C6FFFC5B06}"/>
    <cellStyle name="Comma 5 4 6 4" xfId="1727" xr:uid="{E0BD2D7D-4132-4946-9EBD-92460E6002F6}"/>
    <cellStyle name="Comma 5 4 6 4 2" xfId="16327" xr:uid="{27C2B1E2-1E33-4D06-9478-15D49A3B69CB}"/>
    <cellStyle name="Comma 5 4 6 4 2 2" xfId="52835" xr:uid="{B30355E0-C943-43F1-A843-648B74247D15}"/>
    <cellStyle name="Comma 5 4 6 4 2 3" xfId="34581" xr:uid="{274DD2A8-DF90-4658-AF9A-9D1337395D56}"/>
    <cellStyle name="Comma 5 4 6 4 3" xfId="12677" xr:uid="{264A9D04-5861-45F8-8960-1EF0BE47A8F9}"/>
    <cellStyle name="Comma 5 4 6 4 3 2" xfId="49185" xr:uid="{9E356A88-BE23-4A71-8503-62A16873319F}"/>
    <cellStyle name="Comma 5 4 6 4 3 3" xfId="30931" xr:uid="{CF928813-95B6-4339-A23F-43D04BED5EEA}"/>
    <cellStyle name="Comma 5 4 6 4 4" xfId="9027" xr:uid="{C5F05A36-BB01-4152-9445-E17DE0026F65}"/>
    <cellStyle name="Comma 5 4 6 4 4 2" xfId="45535" xr:uid="{2FAC7DCA-7931-4C8E-BC7E-E4119581709D}"/>
    <cellStyle name="Comma 5 4 6 4 4 3" xfId="27281" xr:uid="{905D8DB6-9F25-48DD-B470-179D1D0725B2}"/>
    <cellStyle name="Comma 5 4 6 4 5" xfId="5377" xr:uid="{874DF9D3-24AF-40DE-A712-37E020EBB6B4}"/>
    <cellStyle name="Comma 5 4 6 4 5 2" xfId="41885" xr:uid="{60C433FD-D05B-4045-9382-B2DE57EE8E80}"/>
    <cellStyle name="Comma 5 4 6 4 5 3" xfId="23631" xr:uid="{2E12BC84-9DAE-4FE8-A408-6DED7181E200}"/>
    <cellStyle name="Comma 5 4 6 4 6" xfId="38235" xr:uid="{151F0740-042D-4BE6-883D-4D58AC23AFF1}"/>
    <cellStyle name="Comma 5 4 6 4 7" xfId="19981" xr:uid="{80BF3FC8-C403-47D5-8D70-3A8F40BFF063}"/>
    <cellStyle name="Comma 5 4 6 5" xfId="997" xr:uid="{962D866E-FC63-47A0-A8F1-7296F2739FFB}"/>
    <cellStyle name="Comma 5 4 6 5 2" xfId="15597" xr:uid="{1CCAFDB1-021A-4D63-AC48-F4319B45B232}"/>
    <cellStyle name="Comma 5 4 6 5 2 2" xfId="52105" xr:uid="{8533B501-783D-4261-8AEF-47C3D8E2C032}"/>
    <cellStyle name="Comma 5 4 6 5 2 3" xfId="33851" xr:uid="{4A2144A8-15A5-4091-B047-E20BD50E0118}"/>
    <cellStyle name="Comma 5 4 6 5 3" xfId="11947" xr:uid="{7F9D7CA8-8754-44C2-9337-89B65525D45A}"/>
    <cellStyle name="Comma 5 4 6 5 3 2" xfId="48455" xr:uid="{C2EA5316-3FD9-4019-88D3-7E61EFEC5CC6}"/>
    <cellStyle name="Comma 5 4 6 5 3 3" xfId="30201" xr:uid="{BB4266C9-4969-4A87-AEAF-6CAE0F17DBE5}"/>
    <cellStyle name="Comma 5 4 6 5 4" xfId="8297" xr:uid="{A17C22FF-37FB-4733-A965-11BF28F50E6B}"/>
    <cellStyle name="Comma 5 4 6 5 4 2" xfId="44805" xr:uid="{EBA1570A-F10E-42F5-814A-D26B138FBCBC}"/>
    <cellStyle name="Comma 5 4 6 5 4 3" xfId="26551" xr:uid="{844E78C7-6827-4F87-A200-3C21C18C13C3}"/>
    <cellStyle name="Comma 5 4 6 5 5" xfId="4647" xr:uid="{3DE2492D-65C3-435C-9B6E-9DADE685074D}"/>
    <cellStyle name="Comma 5 4 6 5 5 2" xfId="41155" xr:uid="{2800AAAB-7E27-45DD-81B1-BF981B1F6192}"/>
    <cellStyle name="Comma 5 4 6 5 5 3" xfId="22901" xr:uid="{D0A7DB8F-6183-4791-9989-D361B2834B12}"/>
    <cellStyle name="Comma 5 4 6 5 6" xfId="37505" xr:uid="{B3B93744-0F6C-421F-939B-31CFB52CC44B}"/>
    <cellStyle name="Comma 5 4 6 5 7" xfId="19251" xr:uid="{D74A6427-674B-4176-A88F-DC9924B2A2AE}"/>
    <cellStyle name="Comma 5 4 6 6" xfId="14867" xr:uid="{3F132FDA-5355-4DEC-8425-BB2D15C3DDAA}"/>
    <cellStyle name="Comma 5 4 6 6 2" xfId="51375" xr:uid="{2D76C0C0-2CA0-4706-9D84-E94C9B1D4156}"/>
    <cellStyle name="Comma 5 4 6 6 3" xfId="33121" xr:uid="{BCC23FE2-A1DA-4A14-9BB7-73C425F363E1}"/>
    <cellStyle name="Comma 5 4 6 7" xfId="11217" xr:uid="{341E657E-4697-45F9-AB35-344F172D403A}"/>
    <cellStyle name="Comma 5 4 6 7 2" xfId="47725" xr:uid="{CB7C320D-3A38-49A8-A9FD-249EEAC360AF}"/>
    <cellStyle name="Comma 5 4 6 7 3" xfId="29471" xr:uid="{511CF743-111D-46C0-A18E-3ED5FD0E3B8E}"/>
    <cellStyle name="Comma 5 4 6 8" xfId="7567" xr:uid="{902B9C78-325D-4C38-B0C9-869E3B2D4284}"/>
    <cellStyle name="Comma 5 4 6 8 2" xfId="44075" xr:uid="{F5C24A98-BEF5-4A25-B132-6A2E10732ED6}"/>
    <cellStyle name="Comma 5 4 6 8 3" xfId="25821" xr:uid="{905634A9-ED72-414E-B37D-D5EEA836EFB4}"/>
    <cellStyle name="Comma 5 4 6 9" xfId="3917" xr:uid="{EF4F157C-9DD7-4CD5-AF79-0EA48E0CBE0F}"/>
    <cellStyle name="Comma 5 4 6 9 2" xfId="40425" xr:uid="{5F75BE3F-BD23-4626-81C5-92651D3BEB7F}"/>
    <cellStyle name="Comma 5 4 6 9 3" xfId="22171" xr:uid="{05A75CC2-F6AD-446D-82BA-DB0719C14D73}"/>
    <cellStyle name="Comma 5 4 7" xfId="163" xr:uid="{B03F310F-4085-40A2-989A-6EC0A0BD4C01}"/>
    <cellStyle name="Comma 5 4 7 10" xfId="36671" xr:uid="{4C012B2E-B508-4E0F-944D-383BEADB2687}"/>
    <cellStyle name="Comma 5 4 7 11" xfId="18417" xr:uid="{9D3CA4C7-0679-4A06-98C8-D58C46106C40}"/>
    <cellStyle name="Comma 5 4 7 2" xfId="3083" xr:uid="{D8D0F041-A600-4B11-9678-6AB3FA2D51BF}"/>
    <cellStyle name="Comma 5 4 7 2 2" xfId="17683" xr:uid="{7A9BBF59-AC8C-437F-9CB7-3FA42CB293EB}"/>
    <cellStyle name="Comma 5 4 7 2 2 2" xfId="54191" xr:uid="{27F3D9CF-B1B2-46CB-8506-378F1AA200C3}"/>
    <cellStyle name="Comma 5 4 7 2 2 3" xfId="35937" xr:uid="{2AD6D7CF-7EE1-4D3B-BEA1-5364A9F5066E}"/>
    <cellStyle name="Comma 5 4 7 2 3" xfId="14033" xr:uid="{5A2304D6-F358-46A9-A60E-0A8940AD0E31}"/>
    <cellStyle name="Comma 5 4 7 2 3 2" xfId="50541" xr:uid="{3E4E0CCC-0CE7-4961-9468-36DFB5A6DCE6}"/>
    <cellStyle name="Comma 5 4 7 2 3 3" xfId="32287" xr:uid="{429F8405-3F5C-47E2-A2C9-4E49C4262E90}"/>
    <cellStyle name="Comma 5 4 7 2 4" xfId="10383" xr:uid="{96129F1D-4323-4F06-8B90-846F601C6330}"/>
    <cellStyle name="Comma 5 4 7 2 4 2" xfId="46891" xr:uid="{6C6CB64E-C09B-41CF-9C00-E0CD36D0F2C2}"/>
    <cellStyle name="Comma 5 4 7 2 4 3" xfId="28637" xr:uid="{309F59D6-5654-4050-8294-E097902F9AC3}"/>
    <cellStyle name="Comma 5 4 7 2 5" xfId="6733" xr:uid="{1EF4AC25-3E74-4033-A0E9-9A217CED9089}"/>
    <cellStyle name="Comma 5 4 7 2 5 2" xfId="43241" xr:uid="{F2C93B2B-74A1-4B9C-9FB3-484D6A4DC0A6}"/>
    <cellStyle name="Comma 5 4 7 2 5 3" xfId="24987" xr:uid="{A53F4171-7F17-474F-8802-2FA0432AD287}"/>
    <cellStyle name="Comma 5 4 7 2 6" xfId="39591" xr:uid="{8AF4856D-1797-45CA-8939-3BD604523D9A}"/>
    <cellStyle name="Comma 5 4 7 2 7" xfId="21337" xr:uid="{340FCB4C-5CFA-4825-8559-96ABC619F622}"/>
    <cellStyle name="Comma 5 4 7 3" xfId="2353" xr:uid="{3654C353-4F20-4132-88D3-6D76D5346F37}"/>
    <cellStyle name="Comma 5 4 7 3 2" xfId="16953" xr:uid="{466361C4-1561-4DED-B82C-9C6B93D2D81C}"/>
    <cellStyle name="Comma 5 4 7 3 2 2" xfId="53461" xr:uid="{3392F2D5-6FEA-4FFF-86D7-2BF4EA284DC2}"/>
    <cellStyle name="Comma 5 4 7 3 2 3" xfId="35207" xr:uid="{9527A9C6-745D-4C82-BB79-9189E85CE86D}"/>
    <cellStyle name="Comma 5 4 7 3 3" xfId="13303" xr:uid="{62543BCE-9C61-4182-934F-C8692A063CDA}"/>
    <cellStyle name="Comma 5 4 7 3 3 2" xfId="49811" xr:uid="{9617F0A3-F2EC-4177-BAFE-FFDA993D7C8D}"/>
    <cellStyle name="Comma 5 4 7 3 3 3" xfId="31557" xr:uid="{B912F9AF-34A6-4B9B-91E2-B494D382B577}"/>
    <cellStyle name="Comma 5 4 7 3 4" xfId="9653" xr:uid="{07886864-EDE0-4F39-BE29-BC7178CB5EE2}"/>
    <cellStyle name="Comma 5 4 7 3 4 2" xfId="46161" xr:uid="{CB519B66-7C5E-499C-A4CF-5B693C12D8A5}"/>
    <cellStyle name="Comma 5 4 7 3 4 3" xfId="27907" xr:uid="{34F5A419-FBF8-4B49-BBAB-50AF099ABC12}"/>
    <cellStyle name="Comma 5 4 7 3 5" xfId="6003" xr:uid="{42DFFCC6-4E9F-4B37-B3DE-01C7D0F669C3}"/>
    <cellStyle name="Comma 5 4 7 3 5 2" xfId="42511" xr:uid="{B4656FDB-0CE2-40AF-A410-106C1CA25F52}"/>
    <cellStyle name="Comma 5 4 7 3 5 3" xfId="24257" xr:uid="{8ADB6E46-C5BD-45F8-9BDD-9597B6615662}"/>
    <cellStyle name="Comma 5 4 7 3 6" xfId="38861" xr:uid="{7D9D71F1-90D3-481B-BA7C-C354F6E50E58}"/>
    <cellStyle name="Comma 5 4 7 3 7" xfId="20607" xr:uid="{D7C2EEDA-B6D4-495C-A0B3-3F912F7BF208}"/>
    <cellStyle name="Comma 5 4 7 4" xfId="1623" xr:uid="{7ABDFEAB-B8B2-42F6-8CB3-192A88A255F7}"/>
    <cellStyle name="Comma 5 4 7 4 2" xfId="16223" xr:uid="{6F7CA73F-FBF6-4FE5-A9B2-4B2B4C06CC8B}"/>
    <cellStyle name="Comma 5 4 7 4 2 2" xfId="52731" xr:uid="{E98503A1-0708-41AD-8CEE-E2955BCA4B7D}"/>
    <cellStyle name="Comma 5 4 7 4 2 3" xfId="34477" xr:uid="{63253935-E479-4115-96A1-72A5B9F09512}"/>
    <cellStyle name="Comma 5 4 7 4 3" xfId="12573" xr:uid="{E1183997-B1DB-4BBD-9EB4-0175384B4A37}"/>
    <cellStyle name="Comma 5 4 7 4 3 2" xfId="49081" xr:uid="{8F55CB26-50B6-454D-B49A-D28C35883B85}"/>
    <cellStyle name="Comma 5 4 7 4 3 3" xfId="30827" xr:uid="{AE43BC0F-F74E-422E-AED5-220284274CBD}"/>
    <cellStyle name="Comma 5 4 7 4 4" xfId="8923" xr:uid="{A33C4ABB-94E4-40D5-9111-FB7F877F4B7E}"/>
    <cellStyle name="Comma 5 4 7 4 4 2" xfId="45431" xr:uid="{BB91729F-F80C-42EB-B1B6-15B6DB2A7C3F}"/>
    <cellStyle name="Comma 5 4 7 4 4 3" xfId="27177" xr:uid="{7ABA6FB8-B7BA-4093-B535-4641105FF745}"/>
    <cellStyle name="Comma 5 4 7 4 5" xfId="5273" xr:uid="{06854C9B-0EF9-4613-9931-D952BF18CD1A}"/>
    <cellStyle name="Comma 5 4 7 4 5 2" xfId="41781" xr:uid="{FBBB1603-30B9-4C90-BB17-6D5B0021249B}"/>
    <cellStyle name="Comma 5 4 7 4 5 3" xfId="23527" xr:uid="{0613D08E-ED68-4397-84F5-2FC39CC1AAAB}"/>
    <cellStyle name="Comma 5 4 7 4 6" xfId="38131" xr:uid="{7323B0BF-88BF-468E-B778-C1A23D2B7284}"/>
    <cellStyle name="Comma 5 4 7 4 7" xfId="19877" xr:uid="{2FCD08F4-91D1-4275-ABA4-CC31DA7F2A17}"/>
    <cellStyle name="Comma 5 4 7 5" xfId="893" xr:uid="{5C6356A4-51AA-4D6E-80B3-47E5BA42E71E}"/>
    <cellStyle name="Comma 5 4 7 5 2" xfId="15493" xr:uid="{16CCDE41-FAC3-4C6D-98F6-14FAB75CDFBF}"/>
    <cellStyle name="Comma 5 4 7 5 2 2" xfId="52001" xr:uid="{C4D80348-8F81-43B0-941D-49BB1783B016}"/>
    <cellStyle name="Comma 5 4 7 5 2 3" xfId="33747" xr:uid="{2BC16A2A-0A70-4CA6-82C8-B00C77163D1F}"/>
    <cellStyle name="Comma 5 4 7 5 3" xfId="11843" xr:uid="{B57B742E-944F-4D68-AA2A-935ABA3FFC0E}"/>
    <cellStyle name="Comma 5 4 7 5 3 2" xfId="48351" xr:uid="{1AB0F69B-0995-4919-9ABD-543F820A3DAB}"/>
    <cellStyle name="Comma 5 4 7 5 3 3" xfId="30097" xr:uid="{CEBDC009-E9A4-4E15-BFA9-CB10E47832FF}"/>
    <cellStyle name="Comma 5 4 7 5 4" xfId="8193" xr:uid="{2E5E687E-FBE7-43C1-8930-F50346BEF9EC}"/>
    <cellStyle name="Comma 5 4 7 5 4 2" xfId="44701" xr:uid="{FC540E4D-1358-43A3-8BF0-35E2BA289039}"/>
    <cellStyle name="Comma 5 4 7 5 4 3" xfId="26447" xr:uid="{534E1389-4B62-4CAE-941E-643502F2D269}"/>
    <cellStyle name="Comma 5 4 7 5 5" xfId="4543" xr:uid="{98ECAD05-B9B7-4FF3-B8D6-8DD7D327C4DB}"/>
    <cellStyle name="Comma 5 4 7 5 5 2" xfId="41051" xr:uid="{23B8FF1C-DD15-4902-9120-EA29DB39B025}"/>
    <cellStyle name="Comma 5 4 7 5 5 3" xfId="22797" xr:uid="{B9D2AF04-495D-43E5-B0D8-0F9E53069F08}"/>
    <cellStyle name="Comma 5 4 7 5 6" xfId="37401" xr:uid="{B2308CBC-6A15-4175-A258-C61048FCD1C7}"/>
    <cellStyle name="Comma 5 4 7 5 7" xfId="19147" xr:uid="{7ED586F6-4210-41DB-92AA-84CB947897E3}"/>
    <cellStyle name="Comma 5 4 7 6" xfId="14763" xr:uid="{D8A9EE31-3425-4802-91CA-C79AFAF7C769}"/>
    <cellStyle name="Comma 5 4 7 6 2" xfId="51271" xr:uid="{3262347B-5529-4A3C-AD2E-8B8EDD915DBD}"/>
    <cellStyle name="Comma 5 4 7 6 3" xfId="33017" xr:uid="{001C5620-7E85-49B3-A812-C7C80834B438}"/>
    <cellStyle name="Comma 5 4 7 7" xfId="11113" xr:uid="{E45EE81F-3277-46D5-9C0A-ED41EB82A2A1}"/>
    <cellStyle name="Comma 5 4 7 7 2" xfId="47621" xr:uid="{C1346DDB-7CC2-476D-882E-2AFD58DA3860}"/>
    <cellStyle name="Comma 5 4 7 7 3" xfId="29367" xr:uid="{DD40F3F0-F6D4-4E92-91F3-033B4131C350}"/>
    <cellStyle name="Comma 5 4 7 8" xfId="7463" xr:uid="{7137ACBD-558D-4282-A34B-53437DAA492C}"/>
    <cellStyle name="Comma 5 4 7 8 2" xfId="43971" xr:uid="{369ECF93-DCB1-4F82-A81A-D3154DBFC2C3}"/>
    <cellStyle name="Comma 5 4 7 8 3" xfId="25717" xr:uid="{1207B5B7-C8BA-4314-99EE-06864966E543}"/>
    <cellStyle name="Comma 5 4 7 9" xfId="3813" xr:uid="{5C128BB1-794A-4924-ABE8-36294F68062C}"/>
    <cellStyle name="Comma 5 4 7 9 2" xfId="40321" xr:uid="{81BB8C46-2773-4EEB-8BAA-A4D11BA3D059}"/>
    <cellStyle name="Comma 5 4 7 9 3" xfId="22067" xr:uid="{9367F439-FA64-4731-9382-516CA970909A}"/>
    <cellStyle name="Comma 5 4 8" xfId="2979" xr:uid="{A1FF4A45-A2B3-4D63-9C0C-A8EAB381A6FD}"/>
    <cellStyle name="Comma 5 4 8 2" xfId="17579" xr:uid="{18EBC60A-3CF0-4CE5-B928-281867B04AC7}"/>
    <cellStyle name="Comma 5 4 8 2 2" xfId="54087" xr:uid="{2741EB06-BB79-4813-B6C0-53BEAC6FB4C4}"/>
    <cellStyle name="Comma 5 4 8 2 3" xfId="35833" xr:uid="{31DC6906-E5FA-43BC-A103-AD64B08E6A00}"/>
    <cellStyle name="Comma 5 4 8 3" xfId="13929" xr:uid="{E38C349C-8252-4E81-AAF4-B331DDB9FFD7}"/>
    <cellStyle name="Comma 5 4 8 3 2" xfId="50437" xr:uid="{4F5974AC-8723-452E-AEF6-292C4488B771}"/>
    <cellStyle name="Comma 5 4 8 3 3" xfId="32183" xr:uid="{2C8AB92B-4F65-4C3B-90ED-1BD556A27674}"/>
    <cellStyle name="Comma 5 4 8 4" xfId="10279" xr:uid="{03474438-0B27-44C2-BB1B-9F3E78A89092}"/>
    <cellStyle name="Comma 5 4 8 4 2" xfId="46787" xr:uid="{AC110609-0FB2-4D28-86FB-81C3584DF7AF}"/>
    <cellStyle name="Comma 5 4 8 4 3" xfId="28533" xr:uid="{4AE9FB8E-DBD0-4B46-9904-F4E9994A3247}"/>
    <cellStyle name="Comma 5 4 8 5" xfId="6629" xr:uid="{62728DF6-B1B3-43BF-A391-4BBBD46ACA98}"/>
    <cellStyle name="Comma 5 4 8 5 2" xfId="43137" xr:uid="{CE05CC66-9B25-4EC0-AEAF-08874BF96426}"/>
    <cellStyle name="Comma 5 4 8 5 3" xfId="24883" xr:uid="{001D0F0C-6AA1-458E-8BAB-3DF127D88995}"/>
    <cellStyle name="Comma 5 4 8 6" xfId="39487" xr:uid="{A82EAEF3-9897-4E33-BC51-D0AE13AADFA0}"/>
    <cellStyle name="Comma 5 4 8 7" xfId="21233" xr:uid="{50045970-1413-4DC0-AB2A-915E9BFFF433}"/>
    <cellStyle name="Comma 5 4 9" xfId="2249" xr:uid="{67609347-D0BB-4BB9-93F9-63417928F2E9}"/>
    <cellStyle name="Comma 5 4 9 2" xfId="16849" xr:uid="{0612F927-FAB6-4676-9E76-47884F46D504}"/>
    <cellStyle name="Comma 5 4 9 2 2" xfId="53357" xr:uid="{B11009C0-56D6-4D33-95BD-32F690A801B3}"/>
    <cellStyle name="Comma 5 4 9 2 3" xfId="35103" xr:uid="{EEF96AF9-5A30-40AA-BE33-A9D811B77CA2}"/>
    <cellStyle name="Comma 5 4 9 3" xfId="13199" xr:uid="{1005086C-3C62-4FBE-BFD2-2841C4BDD245}"/>
    <cellStyle name="Comma 5 4 9 3 2" xfId="49707" xr:uid="{92B824A0-2019-4F24-AE17-DC60A63F19ED}"/>
    <cellStyle name="Comma 5 4 9 3 3" xfId="31453" xr:uid="{7212488F-93F0-4B49-8972-E366A2EF5979}"/>
    <cellStyle name="Comma 5 4 9 4" xfId="9549" xr:uid="{76BF49C4-0DB8-4AD0-9890-8E8008899979}"/>
    <cellStyle name="Comma 5 4 9 4 2" xfId="46057" xr:uid="{A35175C6-A686-416B-A6D8-BD25D0E94A55}"/>
    <cellStyle name="Comma 5 4 9 4 3" xfId="27803" xr:uid="{547B4014-4047-4AC8-A8C8-E0BEB7B61F00}"/>
    <cellStyle name="Comma 5 4 9 5" xfId="5899" xr:uid="{C5F51997-069D-4B6B-B24E-B1EDE1BDE8DA}"/>
    <cellStyle name="Comma 5 4 9 5 2" xfId="42407" xr:uid="{A36B2409-3168-4A78-B8DB-41A46B95AB75}"/>
    <cellStyle name="Comma 5 4 9 5 3" xfId="24153" xr:uid="{A9F45C03-149D-4759-941F-8A6E77CBA7F5}"/>
    <cellStyle name="Comma 5 4 9 6" xfId="38757" xr:uid="{CB9647AB-18CD-4161-9088-309ADDA0B4C2}"/>
    <cellStyle name="Comma 5 4 9 7" xfId="20503" xr:uid="{1ED73DB3-AF28-4D96-88AD-958716A9CC1E}"/>
    <cellStyle name="Comma 5 5" xfId="651" xr:uid="{9C1E5A3A-585C-4FAB-A648-C496C09E1B0A}"/>
    <cellStyle name="Comma 5 5 10" xfId="37159" xr:uid="{4A8E4167-A492-4839-9F73-EB1D3154E6B6}"/>
    <cellStyle name="Comma 5 5 11" xfId="18905" xr:uid="{248BA657-69A3-46EC-9C53-18966AF1F03D}"/>
    <cellStyle name="Comma 5 5 2" xfId="3571" xr:uid="{5649885A-25BA-4085-8151-FB2F8191537A}"/>
    <cellStyle name="Comma 5 5 2 2" xfId="18171" xr:uid="{408870D4-3FF7-41BF-8333-EBA8645E3826}"/>
    <cellStyle name="Comma 5 5 2 2 2" xfId="54679" xr:uid="{8FE578C9-870F-4496-BA42-4CDAB39A89E8}"/>
    <cellStyle name="Comma 5 5 2 2 3" xfId="36425" xr:uid="{69D155C0-05F7-44BD-BF46-FB80C965585C}"/>
    <cellStyle name="Comma 5 5 2 3" xfId="14521" xr:uid="{DDF021BC-91A5-4F09-80BC-EF2AF8B0288F}"/>
    <cellStyle name="Comma 5 5 2 3 2" xfId="51029" xr:uid="{B1B22C57-1B8E-4DE8-A1D5-7EBDDF6410D9}"/>
    <cellStyle name="Comma 5 5 2 3 3" xfId="32775" xr:uid="{F691A667-544B-466C-80BB-201444B11DCB}"/>
    <cellStyle name="Comma 5 5 2 4" xfId="10871" xr:uid="{C0B86879-BE3B-41CC-A84C-FA368AC6D1AA}"/>
    <cellStyle name="Comma 5 5 2 4 2" xfId="47379" xr:uid="{B6984DBB-1424-4E5F-88F2-FA315AC9A27F}"/>
    <cellStyle name="Comma 5 5 2 4 3" xfId="29125" xr:uid="{AB54C68F-8DE2-4561-A511-26692B239A16}"/>
    <cellStyle name="Comma 5 5 2 5" xfId="7221" xr:uid="{8185CE2E-032C-4271-AF7A-B62884CEE3AB}"/>
    <cellStyle name="Comma 5 5 2 5 2" xfId="43729" xr:uid="{1B77E1F6-103B-4BE1-B558-43EFFC641954}"/>
    <cellStyle name="Comma 5 5 2 5 3" xfId="25475" xr:uid="{DA8EE7B1-D88F-49A9-B70A-F5D04F3452B0}"/>
    <cellStyle name="Comma 5 5 2 6" xfId="40079" xr:uid="{A283D69C-E696-4B17-ADB0-1456724C1743}"/>
    <cellStyle name="Comma 5 5 2 7" xfId="21825" xr:uid="{98661E5A-DFF6-4FC7-AB5B-F555575836F8}"/>
    <cellStyle name="Comma 5 5 3" xfId="2841" xr:uid="{4FE53ED1-B0E1-49FA-929C-DCCCCBE84D50}"/>
    <cellStyle name="Comma 5 5 3 2" xfId="17441" xr:uid="{35A37F48-B9D7-43CE-BE3B-D0A08A574F09}"/>
    <cellStyle name="Comma 5 5 3 2 2" xfId="53949" xr:uid="{5EFC4649-091B-47DC-BA52-CA40EE63C721}"/>
    <cellStyle name="Comma 5 5 3 2 3" xfId="35695" xr:uid="{98A16D85-388D-40A6-9A73-2D6341155710}"/>
    <cellStyle name="Comma 5 5 3 3" xfId="13791" xr:uid="{11498B83-0C66-42E6-8D7B-957EA5FF9F2A}"/>
    <cellStyle name="Comma 5 5 3 3 2" xfId="50299" xr:uid="{72BDD195-DB4E-411B-AB94-D5F094FD47B4}"/>
    <cellStyle name="Comma 5 5 3 3 3" xfId="32045" xr:uid="{D9D0D89F-0584-4676-9400-F2E188349CC7}"/>
    <cellStyle name="Comma 5 5 3 4" xfId="10141" xr:uid="{25CE1978-6D88-4E6C-9138-993EA95042F4}"/>
    <cellStyle name="Comma 5 5 3 4 2" xfId="46649" xr:uid="{861223F4-36F6-43B9-9661-425C0E22D552}"/>
    <cellStyle name="Comma 5 5 3 4 3" xfId="28395" xr:uid="{D39D2A00-5F19-42A4-BF11-1999E6A6F3D5}"/>
    <cellStyle name="Comma 5 5 3 5" xfId="6491" xr:uid="{F3083CFF-FBA2-48A4-83D5-9ECF3F9E1A90}"/>
    <cellStyle name="Comma 5 5 3 5 2" xfId="42999" xr:uid="{64FAFB5F-5CDE-48D6-850C-4974FD16047A}"/>
    <cellStyle name="Comma 5 5 3 5 3" xfId="24745" xr:uid="{08ABBA8D-E88A-4CF8-A71C-B306A79C35B3}"/>
    <cellStyle name="Comma 5 5 3 6" xfId="39349" xr:uid="{57A15C1A-B3CE-4A21-9F02-526A4F62B578}"/>
    <cellStyle name="Comma 5 5 3 7" xfId="21095" xr:uid="{BF22FB28-AB27-4DD7-960A-3C7EC7D3BE86}"/>
    <cellStyle name="Comma 5 5 4" xfId="2111" xr:uid="{E80457D0-9684-4212-B720-0F8029C2C99F}"/>
    <cellStyle name="Comma 5 5 4 2" xfId="16711" xr:uid="{6DAC1140-FA16-439B-AD2D-D6D0D8F0C863}"/>
    <cellStyle name="Comma 5 5 4 2 2" xfId="53219" xr:uid="{D1836842-BF24-49AB-9891-E2910FD83818}"/>
    <cellStyle name="Comma 5 5 4 2 3" xfId="34965" xr:uid="{8BAA641E-274D-4769-8818-A57E24C25BC6}"/>
    <cellStyle name="Comma 5 5 4 3" xfId="13061" xr:uid="{5AAB9B2C-AD40-45DA-AEB3-DB7A906FD80A}"/>
    <cellStyle name="Comma 5 5 4 3 2" xfId="49569" xr:uid="{6786A5BE-6CBD-4DF0-8AB5-7CA0D7FD3EF0}"/>
    <cellStyle name="Comma 5 5 4 3 3" xfId="31315" xr:uid="{0D66F8C9-F8B7-414F-ACE8-24360BBF9711}"/>
    <cellStyle name="Comma 5 5 4 4" xfId="9411" xr:uid="{B20F87E9-36D9-430A-BA3D-38AEF88467A1}"/>
    <cellStyle name="Comma 5 5 4 4 2" xfId="45919" xr:uid="{6BAC1AF7-849B-4094-8812-FE4013E311B6}"/>
    <cellStyle name="Comma 5 5 4 4 3" xfId="27665" xr:uid="{C1E8B41A-D3EE-44BA-B294-67C2134423FD}"/>
    <cellStyle name="Comma 5 5 4 5" xfId="5761" xr:uid="{1700A4E9-6C3F-4308-B6A4-6440B6215F5E}"/>
    <cellStyle name="Comma 5 5 4 5 2" xfId="42269" xr:uid="{3D1E483B-E4B8-4AB5-B558-694CF0A436B7}"/>
    <cellStyle name="Comma 5 5 4 5 3" xfId="24015" xr:uid="{34BD4459-698E-42E4-94D9-BEF73CE6E5E5}"/>
    <cellStyle name="Comma 5 5 4 6" xfId="38619" xr:uid="{533B4299-5656-4682-9F41-3E62866D11DF}"/>
    <cellStyle name="Comma 5 5 4 7" xfId="20365" xr:uid="{8621152C-C87D-4AF6-AFBC-3CEE2BEF8B9D}"/>
    <cellStyle name="Comma 5 5 5" xfId="1381" xr:uid="{DAA6AED8-CE35-4309-902F-8173AC4D9A60}"/>
    <cellStyle name="Comma 5 5 5 2" xfId="15981" xr:uid="{83DE86E0-B693-43DD-9822-EA9C6729C721}"/>
    <cellStyle name="Comma 5 5 5 2 2" xfId="52489" xr:uid="{D2F7ECC8-BE9E-4590-9244-5139C3FC175A}"/>
    <cellStyle name="Comma 5 5 5 2 3" xfId="34235" xr:uid="{463F31D3-21C7-46BB-8E56-76F041A5ADB5}"/>
    <cellStyle name="Comma 5 5 5 3" xfId="12331" xr:uid="{D053E631-16FA-4455-9DA6-6572A1F4DF08}"/>
    <cellStyle name="Comma 5 5 5 3 2" xfId="48839" xr:uid="{8745E975-7C45-477C-B1F7-6112C9720746}"/>
    <cellStyle name="Comma 5 5 5 3 3" xfId="30585" xr:uid="{B68DAE2D-DC94-45AE-9151-A3F2C1383D0C}"/>
    <cellStyle name="Comma 5 5 5 4" xfId="8681" xr:uid="{EAF42E48-8A33-4364-8F55-6395D57F467B}"/>
    <cellStyle name="Comma 5 5 5 4 2" xfId="45189" xr:uid="{32F98545-B1F1-4F2F-B6AF-E40C5D319592}"/>
    <cellStyle name="Comma 5 5 5 4 3" xfId="26935" xr:uid="{715880E0-0989-4377-9893-888550B936BA}"/>
    <cellStyle name="Comma 5 5 5 5" xfId="5031" xr:uid="{705F8D16-9B65-4ABB-8FF0-3646ACD1039C}"/>
    <cellStyle name="Comma 5 5 5 5 2" xfId="41539" xr:uid="{2A2AC421-61FC-4B82-8F67-B7A938C0DE27}"/>
    <cellStyle name="Comma 5 5 5 5 3" xfId="23285" xr:uid="{DDB64F76-522C-48B7-9C2A-E163D126E453}"/>
    <cellStyle name="Comma 5 5 5 6" xfId="37889" xr:uid="{4D27F6A2-94AD-4A69-9C31-195AB9731822}"/>
    <cellStyle name="Comma 5 5 5 7" xfId="19635" xr:uid="{099D15C8-9E70-4DBB-A223-35322E54DAC9}"/>
    <cellStyle name="Comma 5 5 6" xfId="15251" xr:uid="{10272C51-FD2C-4561-87B9-9D5DAFC6049A}"/>
    <cellStyle name="Comma 5 5 6 2" xfId="51759" xr:uid="{91F35EE1-F5F3-46DD-908C-991ABE6E7A45}"/>
    <cellStyle name="Comma 5 5 6 3" xfId="33505" xr:uid="{252540F9-3769-4B81-9B7E-F1FE313B7F7D}"/>
    <cellStyle name="Comma 5 5 7" xfId="11601" xr:uid="{D9001999-A7A4-4809-928D-0BB745577816}"/>
    <cellStyle name="Comma 5 5 7 2" xfId="48109" xr:uid="{F0CEEBCE-8BA2-4D0E-B4F5-3F42945B8522}"/>
    <cellStyle name="Comma 5 5 7 3" xfId="29855" xr:uid="{D47D3D38-98CC-4A67-BBCF-214C35468486}"/>
    <cellStyle name="Comma 5 5 8" xfId="7951" xr:uid="{7AC05AC2-018F-4955-B093-666D46D5EBC5}"/>
    <cellStyle name="Comma 5 5 8 2" xfId="44459" xr:uid="{919C725F-2D83-4B39-9BC8-BF6E610E8DE0}"/>
    <cellStyle name="Comma 5 5 8 3" xfId="26205" xr:uid="{EA4EABD3-E869-4A97-9A20-1F91A1A1A97F}"/>
    <cellStyle name="Comma 5 5 9" xfId="4301" xr:uid="{0DEFCE93-8EC2-4FEE-BEC8-13DF7B3AA878}"/>
    <cellStyle name="Comma 5 5 9 2" xfId="40809" xr:uid="{6D9AAC80-9357-414B-B9A8-070B4D6D04F8}"/>
    <cellStyle name="Comma 5 5 9 3" xfId="22555" xr:uid="{EB2F566C-3F0C-4145-ADC7-055ABA00D2F6}"/>
    <cellStyle name="Comma 5 6" xfId="547" xr:uid="{2381502E-9B3E-4418-AE17-D7AEB24017D0}"/>
    <cellStyle name="Comma 5 6 10" xfId="37055" xr:uid="{425A6732-11FB-4539-A869-9C65B7005961}"/>
    <cellStyle name="Comma 5 6 11" xfId="18801" xr:uid="{BB1FD4BF-3F42-4922-8310-10657A7F5ADA}"/>
    <cellStyle name="Comma 5 6 2" xfId="3467" xr:uid="{4064C859-B4C6-4A81-86EE-9D12960327F3}"/>
    <cellStyle name="Comma 5 6 2 2" xfId="18067" xr:uid="{09BCE4B8-B37E-4DFE-B468-6B370382C835}"/>
    <cellStyle name="Comma 5 6 2 2 2" xfId="54575" xr:uid="{8287A169-FE62-4BD0-B1CE-A25F738A14A5}"/>
    <cellStyle name="Comma 5 6 2 2 3" xfId="36321" xr:uid="{95AE52B4-EDFB-4944-A0AE-51AB69717C44}"/>
    <cellStyle name="Comma 5 6 2 3" xfId="14417" xr:uid="{89ECA58E-0CEC-4478-8D19-41768FCCFF07}"/>
    <cellStyle name="Comma 5 6 2 3 2" xfId="50925" xr:uid="{1F5BB0FF-6DB3-479D-B0E8-115FAA0D7D62}"/>
    <cellStyle name="Comma 5 6 2 3 3" xfId="32671" xr:uid="{BFF32424-6616-4B73-A5E9-69DAA2A38C16}"/>
    <cellStyle name="Comma 5 6 2 4" xfId="10767" xr:uid="{5CFDA7C0-4700-40EF-88DC-6D937D850116}"/>
    <cellStyle name="Comma 5 6 2 4 2" xfId="47275" xr:uid="{606EC286-DC1F-4E6C-B5A4-BAC8EE63A476}"/>
    <cellStyle name="Comma 5 6 2 4 3" xfId="29021" xr:uid="{E51AB566-8440-4EF1-A566-A615DA764943}"/>
    <cellStyle name="Comma 5 6 2 5" xfId="7117" xr:uid="{EC38F981-66A4-4F7F-82E2-D4830F85D3C9}"/>
    <cellStyle name="Comma 5 6 2 5 2" xfId="43625" xr:uid="{9463D4F2-4CDA-44A8-8DEC-A3D0B44DF7F3}"/>
    <cellStyle name="Comma 5 6 2 5 3" xfId="25371" xr:uid="{0BAD8F13-9BA4-49DC-854C-9E3C8884B09C}"/>
    <cellStyle name="Comma 5 6 2 6" xfId="39975" xr:uid="{565E0153-B4D0-4B4C-857D-6F6D7E1D4A68}"/>
    <cellStyle name="Comma 5 6 2 7" xfId="21721" xr:uid="{CD51459C-8082-4B8E-8F60-72F8EB46C2F9}"/>
    <cellStyle name="Comma 5 6 3" xfId="2737" xr:uid="{9012A87A-837C-411B-A93E-BFB9FC7E1AC2}"/>
    <cellStyle name="Comma 5 6 3 2" xfId="17337" xr:uid="{49E04E5C-15BE-4E97-9C16-DBD9CFF8FD35}"/>
    <cellStyle name="Comma 5 6 3 2 2" xfId="53845" xr:uid="{5DB4F2AB-859A-459B-91B3-5B3521D2E8D6}"/>
    <cellStyle name="Comma 5 6 3 2 3" xfId="35591" xr:uid="{9297A9C9-848D-488A-9CD5-01F3426D79EF}"/>
    <cellStyle name="Comma 5 6 3 3" xfId="13687" xr:uid="{8D68F4C3-35FF-47DE-B993-9EF73D0F404F}"/>
    <cellStyle name="Comma 5 6 3 3 2" xfId="50195" xr:uid="{AB3B631B-B0F8-4ED2-830B-3973CBD95A81}"/>
    <cellStyle name="Comma 5 6 3 3 3" xfId="31941" xr:uid="{204F42B4-33DA-43FC-B0BD-53BC485CC0B0}"/>
    <cellStyle name="Comma 5 6 3 4" xfId="10037" xr:uid="{93CE849A-43A7-4076-B9E2-2034082B826F}"/>
    <cellStyle name="Comma 5 6 3 4 2" xfId="46545" xr:uid="{BDF52042-98BA-42EB-AC26-804DD70E29FF}"/>
    <cellStyle name="Comma 5 6 3 4 3" xfId="28291" xr:uid="{ED88A74B-7B61-4950-AF76-F579106831FB}"/>
    <cellStyle name="Comma 5 6 3 5" xfId="6387" xr:uid="{3AF84124-A966-4000-B598-41ACFF69278D}"/>
    <cellStyle name="Comma 5 6 3 5 2" xfId="42895" xr:uid="{0C4BDACD-A7FE-4A10-BE96-613D3E121555}"/>
    <cellStyle name="Comma 5 6 3 5 3" xfId="24641" xr:uid="{E264DA31-53C7-493A-8BD0-0CC7254CE274}"/>
    <cellStyle name="Comma 5 6 3 6" xfId="39245" xr:uid="{9E01F6DC-9E38-46C6-87D1-9BFFEF2BD077}"/>
    <cellStyle name="Comma 5 6 3 7" xfId="20991" xr:uid="{B05557D1-EEF6-4A92-AE42-B5FDCAA2ACCD}"/>
    <cellStyle name="Comma 5 6 4" xfId="2007" xr:uid="{304AD254-D4CD-4D0F-BF37-2984AC7B7EE1}"/>
    <cellStyle name="Comma 5 6 4 2" xfId="16607" xr:uid="{34AAD2D7-178E-47E7-89BD-479F1957E404}"/>
    <cellStyle name="Comma 5 6 4 2 2" xfId="53115" xr:uid="{7E8BC00E-6568-46F4-9869-6D3BF8C56E99}"/>
    <cellStyle name="Comma 5 6 4 2 3" xfId="34861" xr:uid="{9C3B4F00-FBFB-48A3-AFDD-A6B872D29BC9}"/>
    <cellStyle name="Comma 5 6 4 3" xfId="12957" xr:uid="{516F70F1-27BD-4671-B92E-8BC8A55A45CA}"/>
    <cellStyle name="Comma 5 6 4 3 2" xfId="49465" xr:uid="{25EFCA1F-8D44-4CE3-ACB1-0EC370987401}"/>
    <cellStyle name="Comma 5 6 4 3 3" xfId="31211" xr:uid="{5D2CB34A-619B-445B-9000-681227B34057}"/>
    <cellStyle name="Comma 5 6 4 4" xfId="9307" xr:uid="{306F5AE5-C611-46FB-BEC3-3D4F91AE27F9}"/>
    <cellStyle name="Comma 5 6 4 4 2" xfId="45815" xr:uid="{8020C5E4-13CA-4B45-8893-40B924CC03D6}"/>
    <cellStyle name="Comma 5 6 4 4 3" xfId="27561" xr:uid="{4E3849AD-22A3-4344-A670-F88DC77463FB}"/>
    <cellStyle name="Comma 5 6 4 5" xfId="5657" xr:uid="{ADA2EA63-919F-4E4B-9C54-0CE97A0CD21A}"/>
    <cellStyle name="Comma 5 6 4 5 2" xfId="42165" xr:uid="{29B06745-C979-40F7-8AA5-93C3DE390976}"/>
    <cellStyle name="Comma 5 6 4 5 3" xfId="23911" xr:uid="{37B616C5-8C2C-4A2E-8A4D-712D238BE437}"/>
    <cellStyle name="Comma 5 6 4 6" xfId="38515" xr:uid="{6C35A7F7-2B2D-4E53-A24F-4C377B9F2485}"/>
    <cellStyle name="Comma 5 6 4 7" xfId="20261" xr:uid="{DD08BA65-7AE2-4108-BBC3-38046AB6977E}"/>
    <cellStyle name="Comma 5 6 5" xfId="1277" xr:uid="{5DF2D304-0AD6-41E0-9291-902C02CE46E9}"/>
    <cellStyle name="Comma 5 6 5 2" xfId="15877" xr:uid="{C863D6DD-4557-4ECC-958A-8FEA553EA9D7}"/>
    <cellStyle name="Comma 5 6 5 2 2" xfId="52385" xr:uid="{7C7D568F-E802-45A5-9082-7B4F0EA611AC}"/>
    <cellStyle name="Comma 5 6 5 2 3" xfId="34131" xr:uid="{16B7DA1D-38C8-4422-B33C-597B4F0467EF}"/>
    <cellStyle name="Comma 5 6 5 3" xfId="12227" xr:uid="{7A970337-6B09-4DDD-9BB2-7D8F9FA4FB7A}"/>
    <cellStyle name="Comma 5 6 5 3 2" xfId="48735" xr:uid="{CA1846B6-AE29-45EB-B96E-241671FCD490}"/>
    <cellStyle name="Comma 5 6 5 3 3" xfId="30481" xr:uid="{C25B1A54-B287-4FB0-A662-3BAC8C3A156D}"/>
    <cellStyle name="Comma 5 6 5 4" xfId="8577" xr:uid="{A720D400-1500-4AFE-A7D7-C3B2BE978474}"/>
    <cellStyle name="Comma 5 6 5 4 2" xfId="45085" xr:uid="{0D4107AE-D87D-463C-8F77-20D226556B87}"/>
    <cellStyle name="Comma 5 6 5 4 3" xfId="26831" xr:uid="{88922BFD-B57B-4D12-B196-4EB3EAD162CA}"/>
    <cellStyle name="Comma 5 6 5 5" xfId="4927" xr:uid="{6D2A8083-8F86-458E-9797-8BD182A39FCD}"/>
    <cellStyle name="Comma 5 6 5 5 2" xfId="41435" xr:uid="{AC9DC684-A43F-4E93-938A-CE361E97E572}"/>
    <cellStyle name="Comma 5 6 5 5 3" xfId="23181" xr:uid="{4C688658-A620-4CA4-BFCB-0AFB0743CA74}"/>
    <cellStyle name="Comma 5 6 5 6" xfId="37785" xr:uid="{3E9CD55D-2F82-4845-8BF9-6AFC5501149C}"/>
    <cellStyle name="Comma 5 6 5 7" xfId="19531" xr:uid="{B54D8C81-0893-4852-8524-AA911C544B53}"/>
    <cellStyle name="Comma 5 6 6" xfId="15147" xr:uid="{233515EC-B2BB-420C-B5C3-D75FC294854D}"/>
    <cellStyle name="Comma 5 6 6 2" xfId="51655" xr:uid="{72C3D4E3-B074-4DCC-AA32-A8FA09387F85}"/>
    <cellStyle name="Comma 5 6 6 3" xfId="33401" xr:uid="{F11DE0EE-C16D-498F-B38C-C250481B5779}"/>
    <cellStyle name="Comma 5 6 7" xfId="11497" xr:uid="{1ACCB6A5-973D-498F-88D8-D70A0F20744B}"/>
    <cellStyle name="Comma 5 6 7 2" xfId="48005" xr:uid="{3E58E20D-3672-4D8E-B9EF-5522D2AC9BBE}"/>
    <cellStyle name="Comma 5 6 7 3" xfId="29751" xr:uid="{C96B5D6C-0D9A-495F-8A50-F29176505223}"/>
    <cellStyle name="Comma 5 6 8" xfId="7847" xr:uid="{EC6A1C9D-9105-43E7-8C22-50C08439E5B5}"/>
    <cellStyle name="Comma 5 6 8 2" xfId="44355" xr:uid="{FC4499B7-8035-4416-B995-7E1FA4290CD1}"/>
    <cellStyle name="Comma 5 6 8 3" xfId="26101" xr:uid="{11420365-1373-4B2D-81BE-D77175E2D264}"/>
    <cellStyle name="Comma 5 6 9" xfId="4197" xr:uid="{DD7D2A23-9327-452C-B659-D4ECE6052C3F}"/>
    <cellStyle name="Comma 5 6 9 2" xfId="40705" xr:uid="{FDE4E05F-6476-4721-9FBD-030DD8E317AB}"/>
    <cellStyle name="Comma 5 6 9 3" xfId="22451" xr:uid="{DE1D8626-7902-48B6-BE55-F2863792A04E}"/>
    <cellStyle name="Comma 5 7" xfId="443" xr:uid="{8F084313-B62F-4281-BDF7-D422083F35A3}"/>
    <cellStyle name="Comma 5 7 10" xfId="36951" xr:uid="{9DA05F2A-ADF2-4BE4-B657-3191FDA27E0B}"/>
    <cellStyle name="Comma 5 7 11" xfId="18697" xr:uid="{8D36B163-C9B7-4AF7-90CA-D7EA7A07BF3F}"/>
    <cellStyle name="Comma 5 7 2" xfId="3363" xr:uid="{E9372D1B-1E66-4043-AFA4-ED0F6D5053E6}"/>
    <cellStyle name="Comma 5 7 2 2" xfId="17963" xr:uid="{75D1E87F-76F6-442B-BA9A-6366EFCEE5A2}"/>
    <cellStyle name="Comma 5 7 2 2 2" xfId="54471" xr:uid="{35F30597-B55C-40B8-B7CD-52309D62C1C4}"/>
    <cellStyle name="Comma 5 7 2 2 3" xfId="36217" xr:uid="{3BC146B7-D6EC-4D34-BE20-5BC093494306}"/>
    <cellStyle name="Comma 5 7 2 3" xfId="14313" xr:uid="{88CE2AE9-49F9-4F24-B571-56FDB98FEB6E}"/>
    <cellStyle name="Comma 5 7 2 3 2" xfId="50821" xr:uid="{5928FF0D-9562-4703-B9DF-E6D5D439AA2A}"/>
    <cellStyle name="Comma 5 7 2 3 3" xfId="32567" xr:uid="{D4245AF3-9DA4-437E-A825-4CC78EE6601E}"/>
    <cellStyle name="Comma 5 7 2 4" xfId="10663" xr:uid="{B47A39EE-5AA3-4510-ACC7-2086D582EEF0}"/>
    <cellStyle name="Comma 5 7 2 4 2" xfId="47171" xr:uid="{AE2FFA81-881A-4925-B126-CF333D0C5628}"/>
    <cellStyle name="Comma 5 7 2 4 3" xfId="28917" xr:uid="{26478796-092A-4EA1-9E66-D2EB37787E3E}"/>
    <cellStyle name="Comma 5 7 2 5" xfId="7013" xr:uid="{F50AA6F0-5BA0-4BB7-9F04-13F977084BDE}"/>
    <cellStyle name="Comma 5 7 2 5 2" xfId="43521" xr:uid="{65E1BA1D-44B5-47F7-BDA6-F340680DE4CF}"/>
    <cellStyle name="Comma 5 7 2 5 3" xfId="25267" xr:uid="{1961C8F2-6462-4CC5-A4A9-2A20DD450FF7}"/>
    <cellStyle name="Comma 5 7 2 6" xfId="39871" xr:uid="{CCD9F84C-41EB-45DB-A942-340472A6F3BB}"/>
    <cellStyle name="Comma 5 7 2 7" xfId="21617" xr:uid="{0D937C64-39A1-40D3-878F-3026E4C2A064}"/>
    <cellStyle name="Comma 5 7 3" xfId="2633" xr:uid="{64F80CF8-B0D3-43F3-B76D-D63D25BCC391}"/>
    <cellStyle name="Comma 5 7 3 2" xfId="17233" xr:uid="{A1C9DDA7-C052-4B52-B823-3E63513CEEBF}"/>
    <cellStyle name="Comma 5 7 3 2 2" xfId="53741" xr:uid="{BA6FE730-EB63-4267-A71C-E4B1F6C82F4A}"/>
    <cellStyle name="Comma 5 7 3 2 3" xfId="35487" xr:uid="{17505141-3123-4D20-A038-034967BF728C}"/>
    <cellStyle name="Comma 5 7 3 3" xfId="13583" xr:uid="{4BA57025-54C7-4F6D-BED7-DD40C0A9238E}"/>
    <cellStyle name="Comma 5 7 3 3 2" xfId="50091" xr:uid="{E0304368-F5F8-4A2E-8CA6-AC2AC1F23F32}"/>
    <cellStyle name="Comma 5 7 3 3 3" xfId="31837" xr:uid="{2722BE74-3789-4A0E-8D5A-4D178658AAAD}"/>
    <cellStyle name="Comma 5 7 3 4" xfId="9933" xr:uid="{41AEC7A8-0D2F-42E4-8135-AFFE0FB30A0F}"/>
    <cellStyle name="Comma 5 7 3 4 2" xfId="46441" xr:uid="{971A053D-83DD-46AD-8772-EB3A489AF44A}"/>
    <cellStyle name="Comma 5 7 3 4 3" xfId="28187" xr:uid="{20383AED-2215-4BA8-ADE2-43764947D0E8}"/>
    <cellStyle name="Comma 5 7 3 5" xfId="6283" xr:uid="{0CE0F787-2B86-4BE1-B6FD-670B2979D979}"/>
    <cellStyle name="Comma 5 7 3 5 2" xfId="42791" xr:uid="{059DF22B-A8B2-4A41-B43A-D1EDA859F06E}"/>
    <cellStyle name="Comma 5 7 3 5 3" xfId="24537" xr:uid="{45B00F15-1F29-4A17-8642-AA81F0BF5787}"/>
    <cellStyle name="Comma 5 7 3 6" xfId="39141" xr:uid="{A6797860-06D6-433B-BCCB-A3FFC8EFF6A4}"/>
    <cellStyle name="Comma 5 7 3 7" xfId="20887" xr:uid="{3B7D7552-E06D-47BB-A2E2-E3713AC9D602}"/>
    <cellStyle name="Comma 5 7 4" xfId="1903" xr:uid="{5CF3C1D8-56D5-4A4B-85D1-2C4F48950A65}"/>
    <cellStyle name="Comma 5 7 4 2" xfId="16503" xr:uid="{C91774C8-6F61-489E-9DB3-C659552658E3}"/>
    <cellStyle name="Comma 5 7 4 2 2" xfId="53011" xr:uid="{F00FA75E-6FE6-4237-B8C9-6630D08E6EA2}"/>
    <cellStyle name="Comma 5 7 4 2 3" xfId="34757" xr:uid="{3DF6B669-69D4-4AAC-AB34-55686C930AC3}"/>
    <cellStyle name="Comma 5 7 4 3" xfId="12853" xr:uid="{B257E92A-D598-4F54-9D1A-C9F75E767D14}"/>
    <cellStyle name="Comma 5 7 4 3 2" xfId="49361" xr:uid="{805EAF73-D10F-4D11-88BC-7E45BE809CEF}"/>
    <cellStyle name="Comma 5 7 4 3 3" xfId="31107" xr:uid="{3DD80C56-F3F9-4865-B92D-519A14BAE87D}"/>
    <cellStyle name="Comma 5 7 4 4" xfId="9203" xr:uid="{6F98C4F1-FD34-4ACC-AFEF-09486C9DCA29}"/>
    <cellStyle name="Comma 5 7 4 4 2" xfId="45711" xr:uid="{68AE624A-A4AE-4C62-987D-C88CE6774D48}"/>
    <cellStyle name="Comma 5 7 4 4 3" xfId="27457" xr:uid="{0E077EF8-883A-4F6B-9BD1-E4779E375C91}"/>
    <cellStyle name="Comma 5 7 4 5" xfId="5553" xr:uid="{65D47D46-32B3-4CE6-BE7D-FD38B6BB34B5}"/>
    <cellStyle name="Comma 5 7 4 5 2" xfId="42061" xr:uid="{5A0AC2E2-BBAC-4551-9590-268E921864DB}"/>
    <cellStyle name="Comma 5 7 4 5 3" xfId="23807" xr:uid="{2C5D7AC8-6746-417E-94E4-467171E2A660}"/>
    <cellStyle name="Comma 5 7 4 6" xfId="38411" xr:uid="{89FF59A1-BD32-4679-9390-DED5240F92AA}"/>
    <cellStyle name="Comma 5 7 4 7" xfId="20157" xr:uid="{CB262E87-B499-40A3-8CC0-62D130112AE4}"/>
    <cellStyle name="Comma 5 7 5" xfId="1173" xr:uid="{200A979B-4D51-4E0F-8A91-28A1686EBEC1}"/>
    <cellStyle name="Comma 5 7 5 2" xfId="15773" xr:uid="{21847101-1DB8-4C31-8998-7F043FD6313A}"/>
    <cellStyle name="Comma 5 7 5 2 2" xfId="52281" xr:uid="{067FEB94-3260-4E90-942B-FAF31A6E80F3}"/>
    <cellStyle name="Comma 5 7 5 2 3" xfId="34027" xr:uid="{D030486E-D529-484B-AD29-820641DBBC60}"/>
    <cellStyle name="Comma 5 7 5 3" xfId="12123" xr:uid="{649E6F22-68AD-4B66-87AB-D92770AE11A1}"/>
    <cellStyle name="Comma 5 7 5 3 2" xfId="48631" xr:uid="{4B178A21-1D03-4A89-AFD8-2938796AE8FB}"/>
    <cellStyle name="Comma 5 7 5 3 3" xfId="30377" xr:uid="{AE0E76DB-6838-4CD2-939F-77E6E3B396F0}"/>
    <cellStyle name="Comma 5 7 5 4" xfId="8473" xr:uid="{E25CC423-7B39-43CF-B450-9D3A76D9E58F}"/>
    <cellStyle name="Comma 5 7 5 4 2" xfId="44981" xr:uid="{575AE57A-FA12-443E-B781-F16109F63BEA}"/>
    <cellStyle name="Comma 5 7 5 4 3" xfId="26727" xr:uid="{9A4F961A-3DEA-4443-B3B7-676916BD05FE}"/>
    <cellStyle name="Comma 5 7 5 5" xfId="4823" xr:uid="{416DCC94-1727-4F4E-9D1F-0126F65BE69F}"/>
    <cellStyle name="Comma 5 7 5 5 2" xfId="41331" xr:uid="{14D0A083-21F5-4DD7-A99D-D9868D0EE151}"/>
    <cellStyle name="Comma 5 7 5 5 3" xfId="23077" xr:uid="{82EEDADF-BA83-43AB-B404-A2DB422B0A15}"/>
    <cellStyle name="Comma 5 7 5 6" xfId="37681" xr:uid="{0D28365A-6A25-4675-A3D8-5608AE19DF58}"/>
    <cellStyle name="Comma 5 7 5 7" xfId="19427" xr:uid="{A896B5DA-C20C-451E-AEF6-A76E3BE7200E}"/>
    <cellStyle name="Comma 5 7 6" xfId="15043" xr:uid="{6CBF6DA3-F868-41A3-B7EC-4F68B2DBE845}"/>
    <cellStyle name="Comma 5 7 6 2" xfId="51551" xr:uid="{B314EA43-55CD-4BF0-AACD-6D7CEDECE1E6}"/>
    <cellStyle name="Comma 5 7 6 3" xfId="33297" xr:uid="{3148AEFB-35D9-428A-8171-070C8E698398}"/>
    <cellStyle name="Comma 5 7 7" xfId="11393" xr:uid="{39445141-1B36-448D-8764-290CB52D7E1B}"/>
    <cellStyle name="Comma 5 7 7 2" xfId="47901" xr:uid="{DE38C2D2-19B7-4719-8448-1334ACE143AE}"/>
    <cellStyle name="Comma 5 7 7 3" xfId="29647" xr:uid="{39DB6B62-AD88-40AE-850B-E35CD35CA552}"/>
    <cellStyle name="Comma 5 7 8" xfId="7743" xr:uid="{28A5E07C-2467-44EE-8D1A-2A2625408068}"/>
    <cellStyle name="Comma 5 7 8 2" xfId="44251" xr:uid="{58D99AB7-FCC2-4A09-A3EC-295953BC1AA4}"/>
    <cellStyle name="Comma 5 7 8 3" xfId="25997" xr:uid="{21865D33-BD49-479F-95D5-66E4F1BA8C38}"/>
    <cellStyle name="Comma 5 7 9" xfId="4093" xr:uid="{E29B5580-C9C6-4400-98EB-3DF963230599}"/>
    <cellStyle name="Comma 5 7 9 2" xfId="40601" xr:uid="{0E18EF57-50F1-4F2F-AB54-24632A123361}"/>
    <cellStyle name="Comma 5 7 9 3" xfId="22347" xr:uid="{1EA4C7DB-8D1F-4CDA-8928-72CEEDB499EE}"/>
    <cellStyle name="Comma 5 8" xfId="339" xr:uid="{D7648E08-99B0-469A-A3F5-4C0ED4ABE4FC}"/>
    <cellStyle name="Comma 5 8 10" xfId="36847" xr:uid="{CF3E5FF2-D731-4BF6-BBAF-59D2E632274F}"/>
    <cellStyle name="Comma 5 8 11" xfId="18593" xr:uid="{ECFECC5A-6F7E-46D9-8AE4-B3828ED9FC18}"/>
    <cellStyle name="Comma 5 8 2" xfId="3259" xr:uid="{69671041-B52D-457C-9CD4-7FF9F35D8ECC}"/>
    <cellStyle name="Comma 5 8 2 2" xfId="17859" xr:uid="{811EB7BF-D951-4358-8575-76022C65F191}"/>
    <cellStyle name="Comma 5 8 2 2 2" xfId="54367" xr:uid="{0763B4D0-DED9-4BA4-AFEE-840893D4896E}"/>
    <cellStyle name="Comma 5 8 2 2 3" xfId="36113" xr:uid="{56110A82-53F8-475C-AB06-4585FFD9CE7A}"/>
    <cellStyle name="Comma 5 8 2 3" xfId="14209" xr:uid="{6DDEBADA-CEC6-4878-9754-CFF8CD64F0E1}"/>
    <cellStyle name="Comma 5 8 2 3 2" xfId="50717" xr:uid="{B231E757-4CF7-4BA3-B928-C024648BBCBC}"/>
    <cellStyle name="Comma 5 8 2 3 3" xfId="32463" xr:uid="{1E4240D0-C49C-4849-9A49-1036956C9E15}"/>
    <cellStyle name="Comma 5 8 2 4" xfId="10559" xr:uid="{816A4BC2-62BF-4377-9899-4DD720F80BF8}"/>
    <cellStyle name="Comma 5 8 2 4 2" xfId="47067" xr:uid="{F590AB47-7A72-4FC8-BFFE-A822793D2966}"/>
    <cellStyle name="Comma 5 8 2 4 3" xfId="28813" xr:uid="{F8D5E325-D558-44E9-B79A-62FEB70A4AEF}"/>
    <cellStyle name="Comma 5 8 2 5" xfId="6909" xr:uid="{51BA9EAA-D41F-4911-9E2E-716800D7B4CD}"/>
    <cellStyle name="Comma 5 8 2 5 2" xfId="43417" xr:uid="{9A604E66-D4D9-4E88-92AE-190AC49E37BA}"/>
    <cellStyle name="Comma 5 8 2 5 3" xfId="25163" xr:uid="{CE9FD683-B1A4-40A5-A0AE-0E1851708827}"/>
    <cellStyle name="Comma 5 8 2 6" xfId="39767" xr:uid="{413F2F81-6AC1-48A0-BD97-EA27EB677FCC}"/>
    <cellStyle name="Comma 5 8 2 7" xfId="21513" xr:uid="{18499949-43B9-4443-AD3C-FA7A29F5226E}"/>
    <cellStyle name="Comma 5 8 3" xfId="2529" xr:uid="{00D2C301-54C5-45ED-A83A-1D4C5D1DB79F}"/>
    <cellStyle name="Comma 5 8 3 2" xfId="17129" xr:uid="{04B4442D-9301-419A-8113-3D8F91E61DEF}"/>
    <cellStyle name="Comma 5 8 3 2 2" xfId="53637" xr:uid="{4A7A96EC-1DDC-4074-A7D5-6B09CC206DF1}"/>
    <cellStyle name="Comma 5 8 3 2 3" xfId="35383" xr:uid="{5CA6FC35-438F-4F86-BA61-8FFCFBA0F7F8}"/>
    <cellStyle name="Comma 5 8 3 3" xfId="13479" xr:uid="{6457A126-6A31-4F41-B6BF-C868AAD81F57}"/>
    <cellStyle name="Comma 5 8 3 3 2" xfId="49987" xr:uid="{46E4B39D-600E-4526-ADD7-AA3D54644FF6}"/>
    <cellStyle name="Comma 5 8 3 3 3" xfId="31733" xr:uid="{036EA1CE-C3C0-416B-867E-A2D44EC663DA}"/>
    <cellStyle name="Comma 5 8 3 4" xfId="9829" xr:uid="{7F70856E-AACB-4B98-B3A1-21B273BE2EC6}"/>
    <cellStyle name="Comma 5 8 3 4 2" xfId="46337" xr:uid="{13DD35DA-8440-4CA0-ABA0-6676C0E28D14}"/>
    <cellStyle name="Comma 5 8 3 4 3" xfId="28083" xr:uid="{F6D34C8F-64EE-4EE0-A4ED-303A8C549C05}"/>
    <cellStyle name="Comma 5 8 3 5" xfId="6179" xr:uid="{EF636C86-8E07-4F42-B45A-7F86CC4CA30E}"/>
    <cellStyle name="Comma 5 8 3 5 2" xfId="42687" xr:uid="{46E367F6-14AF-44A6-A510-46033E84A2E9}"/>
    <cellStyle name="Comma 5 8 3 5 3" xfId="24433" xr:uid="{6AAB52DC-55F3-49E1-ABCA-B66638941452}"/>
    <cellStyle name="Comma 5 8 3 6" xfId="39037" xr:uid="{77050D4E-31C5-4DAF-9FF6-A9574D4DA8B2}"/>
    <cellStyle name="Comma 5 8 3 7" xfId="20783" xr:uid="{7165F92E-AD64-4B7C-9387-C1FB1E84CD76}"/>
    <cellStyle name="Comma 5 8 4" xfId="1799" xr:uid="{BA9738DC-B16E-4F9E-B5FF-D85BA21EE313}"/>
    <cellStyle name="Comma 5 8 4 2" xfId="16399" xr:uid="{F11A5FCA-DA9C-4BCF-A333-8797C8B16BB3}"/>
    <cellStyle name="Comma 5 8 4 2 2" xfId="52907" xr:uid="{BD8D846A-9ED7-43C9-B064-4448DB48C60C}"/>
    <cellStyle name="Comma 5 8 4 2 3" xfId="34653" xr:uid="{CF16D371-255B-4B5C-842B-9A693801776F}"/>
    <cellStyle name="Comma 5 8 4 3" xfId="12749" xr:uid="{8858CB29-872C-417D-B04C-E457EA64FA70}"/>
    <cellStyle name="Comma 5 8 4 3 2" xfId="49257" xr:uid="{A42EA675-1F0A-43BA-819E-FB319D8E9353}"/>
    <cellStyle name="Comma 5 8 4 3 3" xfId="31003" xr:uid="{93137E4E-91F4-41A3-823F-A392106FC620}"/>
    <cellStyle name="Comma 5 8 4 4" xfId="9099" xr:uid="{A3950D7D-E457-4E92-89B8-665EC4583E29}"/>
    <cellStyle name="Comma 5 8 4 4 2" xfId="45607" xr:uid="{8A6A57B1-E9E7-47BD-A26E-738C0B0E5430}"/>
    <cellStyle name="Comma 5 8 4 4 3" xfId="27353" xr:uid="{B9D6C3CE-B16B-4E76-8F22-82B299E41952}"/>
    <cellStyle name="Comma 5 8 4 5" xfId="5449" xr:uid="{2DD6A5D8-5FAD-4524-B765-EEF755A5A6F2}"/>
    <cellStyle name="Comma 5 8 4 5 2" xfId="41957" xr:uid="{4A05B531-712E-46F9-A2F6-E8407EB4C236}"/>
    <cellStyle name="Comma 5 8 4 5 3" xfId="23703" xr:uid="{F1B7E973-E914-4954-A476-229DBB07399D}"/>
    <cellStyle name="Comma 5 8 4 6" xfId="38307" xr:uid="{13B34E2F-698B-4E3B-A450-CEB5758BCF42}"/>
    <cellStyle name="Comma 5 8 4 7" xfId="20053" xr:uid="{5191C9AD-0D39-4D2F-BC2C-A26080BFB258}"/>
    <cellStyle name="Comma 5 8 5" xfId="1069" xr:uid="{FFC2B19D-6021-4161-A821-27BA0997F1FF}"/>
    <cellStyle name="Comma 5 8 5 2" xfId="15669" xr:uid="{07F4B446-2BBF-4818-AE02-46E0E93B6DF3}"/>
    <cellStyle name="Comma 5 8 5 2 2" xfId="52177" xr:uid="{CE3D9659-6D97-4583-A21D-6E2BD03380CD}"/>
    <cellStyle name="Comma 5 8 5 2 3" xfId="33923" xr:uid="{C154F0CA-BBDC-4CA1-B1BA-3F800B07EADD}"/>
    <cellStyle name="Comma 5 8 5 3" xfId="12019" xr:uid="{10BE5CE9-50B1-419A-B4CA-188C087287B9}"/>
    <cellStyle name="Comma 5 8 5 3 2" xfId="48527" xr:uid="{013C5EA8-B4C8-4B6C-809B-B70DB283F89C}"/>
    <cellStyle name="Comma 5 8 5 3 3" xfId="30273" xr:uid="{428FBA5F-AF21-4EDC-9D35-F6E7F42EBD6C}"/>
    <cellStyle name="Comma 5 8 5 4" xfId="8369" xr:uid="{101A52C5-A583-414A-95FC-0051611A9DC6}"/>
    <cellStyle name="Comma 5 8 5 4 2" xfId="44877" xr:uid="{3B50900B-9EFE-42C1-9074-3B2B4DD01A04}"/>
    <cellStyle name="Comma 5 8 5 4 3" xfId="26623" xr:uid="{508251FB-B88E-49C6-906A-A1440ECE57A5}"/>
    <cellStyle name="Comma 5 8 5 5" xfId="4719" xr:uid="{888B8F15-1CB2-407A-BABE-C1F5676ED055}"/>
    <cellStyle name="Comma 5 8 5 5 2" xfId="41227" xr:uid="{524BDD14-7BD8-4641-90CB-26849319A298}"/>
    <cellStyle name="Comma 5 8 5 5 3" xfId="22973" xr:uid="{8492DE0D-E3D5-4A3A-88A5-9DB0B0DC0D66}"/>
    <cellStyle name="Comma 5 8 5 6" xfId="37577" xr:uid="{337D989A-58F9-4C7C-9875-5DDC19D6ADB3}"/>
    <cellStyle name="Comma 5 8 5 7" xfId="19323" xr:uid="{285B10D0-92D8-4FF8-9867-EABB01B2660A}"/>
    <cellStyle name="Comma 5 8 6" xfId="14939" xr:uid="{51066F5C-EEA0-4588-882A-707B2ECAD50B}"/>
    <cellStyle name="Comma 5 8 6 2" xfId="51447" xr:uid="{A6055B16-67E1-45A4-AD59-049B39657AE4}"/>
    <cellStyle name="Comma 5 8 6 3" xfId="33193" xr:uid="{7F62ADCE-B826-4ABD-BA5B-ECFA0E8CF874}"/>
    <cellStyle name="Comma 5 8 7" xfId="11289" xr:uid="{43011401-241F-4516-8DB6-EEB3387DB517}"/>
    <cellStyle name="Comma 5 8 7 2" xfId="47797" xr:uid="{3AC6BB72-6C0B-430C-BD60-D9B75BFE65C5}"/>
    <cellStyle name="Comma 5 8 7 3" xfId="29543" xr:uid="{515E6B86-030F-4BD3-98A6-69F495582D4C}"/>
    <cellStyle name="Comma 5 8 8" xfId="7639" xr:uid="{B826A1E3-BF39-42A1-BD4A-A33579666535}"/>
    <cellStyle name="Comma 5 8 8 2" xfId="44147" xr:uid="{1155ED3A-F68D-479F-9443-C7BDCEFCF7A7}"/>
    <cellStyle name="Comma 5 8 8 3" xfId="25893" xr:uid="{3926537D-B195-4689-AACC-C17A635EC2C5}"/>
    <cellStyle name="Comma 5 8 9" xfId="3989" xr:uid="{06BBD0DE-E9BD-4B9E-82F1-40FD10DAC871}"/>
    <cellStyle name="Comma 5 8 9 2" xfId="40497" xr:uid="{3D7AAEEC-209A-47B1-9E6D-35361AFD30BE}"/>
    <cellStyle name="Comma 5 8 9 3" xfId="22243" xr:uid="{215C5458-0B7F-439D-B55D-DBB4D4974EA7}"/>
    <cellStyle name="Comma 5 9" xfId="235" xr:uid="{CA074CB2-BCFA-4C1B-B10F-52F28BAEF5AD}"/>
    <cellStyle name="Comma 5 9 10" xfId="36743" xr:uid="{3020BC7D-9D60-48F1-A996-CB50521E5124}"/>
    <cellStyle name="Comma 5 9 11" xfId="18489" xr:uid="{8AF814FB-FEDD-483E-8E3E-3DB933D43D90}"/>
    <cellStyle name="Comma 5 9 2" xfId="3155" xr:uid="{AC1ED05F-233B-4EBB-BEBF-A3758F7B317D}"/>
    <cellStyle name="Comma 5 9 2 2" xfId="17755" xr:uid="{83B08312-9928-4CCB-AF53-91A8EFF76043}"/>
    <cellStyle name="Comma 5 9 2 2 2" xfId="54263" xr:uid="{BA1E01BC-724E-4AD9-8B22-E10AAB107E12}"/>
    <cellStyle name="Comma 5 9 2 2 3" xfId="36009" xr:uid="{02077E4F-3E83-4DE5-B17B-CF524729CFDF}"/>
    <cellStyle name="Comma 5 9 2 3" xfId="14105" xr:uid="{B660D2E3-AF2C-4197-94A0-0712A4CF1EA5}"/>
    <cellStyle name="Comma 5 9 2 3 2" xfId="50613" xr:uid="{9D442327-AFB8-480F-B1C7-57A6B70D10CC}"/>
    <cellStyle name="Comma 5 9 2 3 3" xfId="32359" xr:uid="{AA0A5261-8125-4D6C-97C6-73A85ABE5352}"/>
    <cellStyle name="Comma 5 9 2 4" xfId="10455" xr:uid="{21C12FF7-1244-4339-B0BE-8A0B2D0B65A7}"/>
    <cellStyle name="Comma 5 9 2 4 2" xfId="46963" xr:uid="{CCD35A77-2585-438C-8DA8-80C94C81B51A}"/>
    <cellStyle name="Comma 5 9 2 4 3" xfId="28709" xr:uid="{9DA53C0E-E6D8-4FA1-89C0-5838C2178FD2}"/>
    <cellStyle name="Comma 5 9 2 5" xfId="6805" xr:uid="{D72D43CF-F808-4CE2-858E-5FF61780F7A5}"/>
    <cellStyle name="Comma 5 9 2 5 2" xfId="43313" xr:uid="{0EE2D3EC-7281-4036-A432-E9618732F7CE}"/>
    <cellStyle name="Comma 5 9 2 5 3" xfId="25059" xr:uid="{1E0AB6CE-738F-45D1-B970-18F5A268F6D2}"/>
    <cellStyle name="Comma 5 9 2 6" xfId="39663" xr:uid="{01CC1B4E-7A0F-4DD4-9494-4E91275545BE}"/>
    <cellStyle name="Comma 5 9 2 7" xfId="21409" xr:uid="{6007C6DB-8762-40EA-94AB-7D95A31A92E4}"/>
    <cellStyle name="Comma 5 9 3" xfId="2425" xr:uid="{C710D129-D66E-4C03-96D6-D7FC562B75BE}"/>
    <cellStyle name="Comma 5 9 3 2" xfId="17025" xr:uid="{C225A9FB-5381-4ABD-934F-D9D706514178}"/>
    <cellStyle name="Comma 5 9 3 2 2" xfId="53533" xr:uid="{3903AA21-BB5D-4738-B750-2C4094D188AF}"/>
    <cellStyle name="Comma 5 9 3 2 3" xfId="35279" xr:uid="{BA0D7403-1DE9-47FD-AED1-023D228D2A01}"/>
    <cellStyle name="Comma 5 9 3 3" xfId="13375" xr:uid="{247E6725-0121-48B3-BA09-9D28AB7FEB03}"/>
    <cellStyle name="Comma 5 9 3 3 2" xfId="49883" xr:uid="{592E5259-A4CD-4695-8FC9-EEA94BB36E71}"/>
    <cellStyle name="Comma 5 9 3 3 3" xfId="31629" xr:uid="{DE494CBA-1881-468D-9D77-34352B108149}"/>
    <cellStyle name="Comma 5 9 3 4" xfId="9725" xr:uid="{BCC03195-1530-4758-8181-DA9426E7A8D2}"/>
    <cellStyle name="Comma 5 9 3 4 2" xfId="46233" xr:uid="{F94BBF8D-E408-4DE9-9EFA-E22C121B1277}"/>
    <cellStyle name="Comma 5 9 3 4 3" xfId="27979" xr:uid="{8E84322B-D16A-4D3D-808C-68DB503DB9B5}"/>
    <cellStyle name="Comma 5 9 3 5" xfId="6075" xr:uid="{42E24874-CB96-407C-92D6-30584AF8B8A3}"/>
    <cellStyle name="Comma 5 9 3 5 2" xfId="42583" xr:uid="{FD80E35B-804C-4363-BC76-8FA24D98E748}"/>
    <cellStyle name="Comma 5 9 3 5 3" xfId="24329" xr:uid="{F7B98F8E-30ED-4974-9E18-1C80EBDD1614}"/>
    <cellStyle name="Comma 5 9 3 6" xfId="38933" xr:uid="{6D7A6B2C-4652-47F5-9015-ACA6B7EEA032}"/>
    <cellStyle name="Comma 5 9 3 7" xfId="20679" xr:uid="{9302EB22-E7C6-43BC-8171-35968FB896FD}"/>
    <cellStyle name="Comma 5 9 4" xfId="1695" xr:uid="{5B050287-4DCD-4EFC-829C-CD025D7818B0}"/>
    <cellStyle name="Comma 5 9 4 2" xfId="16295" xr:uid="{C645AA03-7357-4355-80F6-1FD558758F52}"/>
    <cellStyle name="Comma 5 9 4 2 2" xfId="52803" xr:uid="{7105A2FD-B5D0-4A67-980B-E53F8F5B63DF}"/>
    <cellStyle name="Comma 5 9 4 2 3" xfId="34549" xr:uid="{51512AD3-53EB-4C24-848B-BEE6E2F92ED0}"/>
    <cellStyle name="Comma 5 9 4 3" xfId="12645" xr:uid="{5E626FA8-7C6F-448E-88B4-C6BA13BCB23A}"/>
    <cellStyle name="Comma 5 9 4 3 2" xfId="49153" xr:uid="{A19652CB-0D90-4819-86B1-282F220CBDC2}"/>
    <cellStyle name="Comma 5 9 4 3 3" xfId="30899" xr:uid="{59A98CF7-336D-477A-9F9C-711F984938CE}"/>
    <cellStyle name="Comma 5 9 4 4" xfId="8995" xr:uid="{EA26780E-8C73-47CF-B377-E1CF0F677980}"/>
    <cellStyle name="Comma 5 9 4 4 2" xfId="45503" xr:uid="{7C159620-11BD-4679-8C60-38983EE2E408}"/>
    <cellStyle name="Comma 5 9 4 4 3" xfId="27249" xr:uid="{880E1FF4-953A-40F2-9985-D1AFAA2235B0}"/>
    <cellStyle name="Comma 5 9 4 5" xfId="5345" xr:uid="{302754B8-CF23-4327-8171-4A1313C2CB3B}"/>
    <cellStyle name="Comma 5 9 4 5 2" xfId="41853" xr:uid="{B1B9F790-CB9A-4303-9EA3-41C23F5957F2}"/>
    <cellStyle name="Comma 5 9 4 5 3" xfId="23599" xr:uid="{FE115096-8950-46EC-A127-E34028F98B68}"/>
    <cellStyle name="Comma 5 9 4 6" xfId="38203" xr:uid="{06AF1AF1-321C-4E74-91FD-DD1E75DDE84B}"/>
    <cellStyle name="Comma 5 9 4 7" xfId="19949" xr:uid="{E36FFDE1-DB9B-4584-9E59-41926F76091F}"/>
    <cellStyle name="Comma 5 9 5" xfId="965" xr:uid="{1F8D4DB2-084E-4D32-80C2-0D7258AE2551}"/>
    <cellStyle name="Comma 5 9 5 2" xfId="15565" xr:uid="{7EF3E8A7-C64F-42CC-B3EB-4ECE774011D4}"/>
    <cellStyle name="Comma 5 9 5 2 2" xfId="52073" xr:uid="{11271723-09E5-4952-9C1C-AE19D2EB7F9B}"/>
    <cellStyle name="Comma 5 9 5 2 3" xfId="33819" xr:uid="{331DA49D-EFBB-4EE6-8151-E2D2F838B2C0}"/>
    <cellStyle name="Comma 5 9 5 3" xfId="11915" xr:uid="{96FCB147-A4AE-44E5-8896-FA6D531A3192}"/>
    <cellStyle name="Comma 5 9 5 3 2" xfId="48423" xr:uid="{D809454D-F352-4EF0-81D5-B4D2B5B57D6B}"/>
    <cellStyle name="Comma 5 9 5 3 3" xfId="30169" xr:uid="{166D0315-DA6D-4953-91B4-67DDA5EAB1CD}"/>
    <cellStyle name="Comma 5 9 5 4" xfId="8265" xr:uid="{370E88E4-ED6B-4742-BEB6-EF1B5192FB37}"/>
    <cellStyle name="Comma 5 9 5 4 2" xfId="44773" xr:uid="{C454D432-6603-497B-A11E-CF7CE273560F}"/>
    <cellStyle name="Comma 5 9 5 4 3" xfId="26519" xr:uid="{45D2619B-2180-4643-A239-C59C9499370A}"/>
    <cellStyle name="Comma 5 9 5 5" xfId="4615" xr:uid="{507AF802-6EDE-45A4-B670-20F8490017B2}"/>
    <cellStyle name="Comma 5 9 5 5 2" xfId="41123" xr:uid="{D26BA2FD-DDF8-41FD-B683-A513B7ED56DB}"/>
    <cellStyle name="Comma 5 9 5 5 3" xfId="22869" xr:uid="{0C65A8D3-E5BE-4035-8EDD-236E8BC28F3E}"/>
    <cellStyle name="Comma 5 9 5 6" xfId="37473" xr:uid="{90FC62F0-724E-4575-A8DE-D23B50CD5F78}"/>
    <cellStyle name="Comma 5 9 5 7" xfId="19219" xr:uid="{38EDC8BF-5864-42F9-B538-802C97EAC2FA}"/>
    <cellStyle name="Comma 5 9 6" xfId="14835" xr:uid="{7CF9F7DC-2E9A-4767-9192-D2A02E0B16C4}"/>
    <cellStyle name="Comma 5 9 6 2" xfId="51343" xr:uid="{375D582B-B40C-4A24-822B-1BB4FF26DC99}"/>
    <cellStyle name="Comma 5 9 6 3" xfId="33089" xr:uid="{0DCFFED2-2EBE-4A72-9E79-4FB11E12D76F}"/>
    <cellStyle name="Comma 5 9 7" xfId="11185" xr:uid="{0205EF44-9D8B-4FF6-BCAC-D87EF921F688}"/>
    <cellStyle name="Comma 5 9 7 2" xfId="47693" xr:uid="{8AD704FD-51FF-4877-B3A8-0BFC6FD0ABD7}"/>
    <cellStyle name="Comma 5 9 7 3" xfId="29439" xr:uid="{BFD382F4-5866-438C-84CA-3C97180F9F55}"/>
    <cellStyle name="Comma 5 9 8" xfId="7535" xr:uid="{09C6938C-063F-466C-8558-F610C831E4BF}"/>
    <cellStyle name="Comma 5 9 8 2" xfId="44043" xr:uid="{22C03CE2-943B-4F12-8BD7-C403B91E4B82}"/>
    <cellStyle name="Comma 5 9 8 3" xfId="25789" xr:uid="{54F7DE2A-0AA3-4F41-90A9-31B7C17E57E3}"/>
    <cellStyle name="Comma 5 9 9" xfId="3885" xr:uid="{28299A6D-D722-45BF-ABBB-EA72B9884EBB}"/>
    <cellStyle name="Comma 5 9 9 2" xfId="40393" xr:uid="{7C9793FC-A5C3-4C06-9DFA-EABB7F796560}"/>
    <cellStyle name="Comma 5 9 9 3" xfId="22139" xr:uid="{F7396938-3495-4C58-A438-4B37BAD3334E}"/>
    <cellStyle name="Comma 6" xfId="23" xr:uid="{EFF01E05-27E9-4055-834A-9287A5BC22C3}"/>
    <cellStyle name="Comma 6 10" xfId="2955" xr:uid="{03B9035F-8EF4-4AED-A93E-1056B338D15E}"/>
    <cellStyle name="Comma 6 10 2" xfId="17555" xr:uid="{BCBE2C3B-C846-440B-A106-3086A0C77670}"/>
    <cellStyle name="Comma 6 10 2 2" xfId="54063" xr:uid="{829063B2-BB8C-42E0-853F-6439B133B229}"/>
    <cellStyle name="Comma 6 10 2 3" xfId="35809" xr:uid="{8B9FC028-9693-4F23-8133-1E412F1115C7}"/>
    <cellStyle name="Comma 6 10 3" xfId="13905" xr:uid="{75EF5534-F196-4B15-AE6C-C919F8BD32CF}"/>
    <cellStyle name="Comma 6 10 3 2" xfId="50413" xr:uid="{DFB3CD6E-5CC7-4289-AF9B-21BD18390B4E}"/>
    <cellStyle name="Comma 6 10 3 3" xfId="32159" xr:uid="{B5770F0E-3B27-4D19-A0CA-CA5864E9AB68}"/>
    <cellStyle name="Comma 6 10 4" xfId="10255" xr:uid="{8E198DB9-AEAF-42F7-B452-35F04DA3486F}"/>
    <cellStyle name="Comma 6 10 4 2" xfId="46763" xr:uid="{5127CC02-42B6-4B7B-8B1E-223FD064AE46}"/>
    <cellStyle name="Comma 6 10 4 3" xfId="28509" xr:uid="{F4905137-3450-4469-B852-EACBB1333ABF}"/>
    <cellStyle name="Comma 6 10 5" xfId="6605" xr:uid="{60F1AF66-B0D5-4BB3-A213-03108D004034}"/>
    <cellStyle name="Comma 6 10 5 2" xfId="43113" xr:uid="{BE6C6B5C-1A38-4BDA-B032-27FDE779EE00}"/>
    <cellStyle name="Comma 6 10 5 3" xfId="24859" xr:uid="{79A34E0D-DF8D-4C0F-9227-B734DF6F44F2}"/>
    <cellStyle name="Comma 6 10 6" xfId="39463" xr:uid="{4F865264-1955-4885-9577-9E72B183119C}"/>
    <cellStyle name="Comma 6 10 7" xfId="21209" xr:uid="{682B4A82-E92E-43F3-82C3-9A94BDB41943}"/>
    <cellStyle name="Comma 6 11" xfId="2225" xr:uid="{0E84736B-9EBB-4E80-9395-02FCE9375C8B}"/>
    <cellStyle name="Comma 6 11 2" xfId="16825" xr:uid="{24187005-7E75-4633-A3CF-39E5DC26763E}"/>
    <cellStyle name="Comma 6 11 2 2" xfId="53333" xr:uid="{CE065585-E1BC-4BE5-9552-917061B6F7F5}"/>
    <cellStyle name="Comma 6 11 2 3" xfId="35079" xr:uid="{F546542A-E49B-495D-9501-BBB0CEC98C70}"/>
    <cellStyle name="Comma 6 11 3" xfId="13175" xr:uid="{33668BFC-DFA7-4C28-BD00-D6A3AACCC012}"/>
    <cellStyle name="Comma 6 11 3 2" xfId="49683" xr:uid="{1B59C0A7-1672-4678-AFE9-6A4697CCDAEE}"/>
    <cellStyle name="Comma 6 11 3 3" xfId="31429" xr:uid="{42B105F8-A003-498D-9FDB-38581E537611}"/>
    <cellStyle name="Comma 6 11 4" xfId="9525" xr:uid="{5377A329-ED39-43A8-BC57-7528B371F965}"/>
    <cellStyle name="Comma 6 11 4 2" xfId="46033" xr:uid="{B3776892-7252-421A-907A-2A62EB5B545D}"/>
    <cellStyle name="Comma 6 11 4 3" xfId="27779" xr:uid="{52E013F3-F3BC-42C6-8B3D-7572D058D442}"/>
    <cellStyle name="Comma 6 11 5" xfId="5875" xr:uid="{ABD3BC46-1F23-49EB-A3A7-C9AF5B9EFA71}"/>
    <cellStyle name="Comma 6 11 5 2" xfId="42383" xr:uid="{1BABED30-F0A2-42C4-92DE-F4BDEA251504}"/>
    <cellStyle name="Comma 6 11 5 3" xfId="24129" xr:uid="{08981200-9F01-4D4E-85E5-E3AD28B0D386}"/>
    <cellStyle name="Comma 6 11 6" xfId="38733" xr:uid="{3F106300-4DD6-487A-85BB-F9C542B809BA}"/>
    <cellStyle name="Comma 6 11 7" xfId="20479" xr:uid="{3EF3CD05-DAC6-4E1B-A37B-A87C96D62C4C}"/>
    <cellStyle name="Comma 6 12" xfId="1495" xr:uid="{8A87F577-DF9F-4F89-9C97-3A01DFD6B8C0}"/>
    <cellStyle name="Comma 6 12 2" xfId="16095" xr:uid="{1DC03AD4-FE3A-4B41-B16E-AD030BBCE13F}"/>
    <cellStyle name="Comma 6 12 2 2" xfId="52603" xr:uid="{E7C6EF93-7183-47BE-8169-BE9AD1F50EC7}"/>
    <cellStyle name="Comma 6 12 2 3" xfId="34349" xr:uid="{55B3D99A-67DE-4260-A14F-B62053706F14}"/>
    <cellStyle name="Comma 6 12 3" xfId="12445" xr:uid="{42FAF248-52B4-4001-A31A-1D04E7E98FC8}"/>
    <cellStyle name="Comma 6 12 3 2" xfId="48953" xr:uid="{75D47D29-7B1B-46CD-A1DC-EAF5CF56776B}"/>
    <cellStyle name="Comma 6 12 3 3" xfId="30699" xr:uid="{F829391F-6E1E-4EB4-8CAF-48EC934E589D}"/>
    <cellStyle name="Comma 6 12 4" xfId="8795" xr:uid="{13B785F3-8F1C-485D-98E4-37470C73FCC7}"/>
    <cellStyle name="Comma 6 12 4 2" xfId="45303" xr:uid="{D6CD0315-FF9B-4CF4-A840-B1F95442B9B5}"/>
    <cellStyle name="Comma 6 12 4 3" xfId="27049" xr:uid="{04546697-84D0-4303-8B01-8B806D25CB52}"/>
    <cellStyle name="Comma 6 12 5" xfId="5145" xr:uid="{81E78230-3D96-4F36-996B-124D6617B81A}"/>
    <cellStyle name="Comma 6 12 5 2" xfId="41653" xr:uid="{17EEC489-1D68-472E-A74C-59F63835B095}"/>
    <cellStyle name="Comma 6 12 5 3" xfId="23399" xr:uid="{DEB80A8D-2409-4022-8F6D-608F9BBC8739}"/>
    <cellStyle name="Comma 6 12 6" xfId="38003" xr:uid="{F29D2E46-7FA5-4EC9-8918-FCE6E4D1D30C}"/>
    <cellStyle name="Comma 6 12 7" xfId="19749" xr:uid="{16F278BB-F9C5-45D2-9C11-D02E34E7B6FC}"/>
    <cellStyle name="Comma 6 13" xfId="765" xr:uid="{B134ECA7-B77D-42DF-8436-84D855E620E5}"/>
    <cellStyle name="Comma 6 13 2" xfId="15365" xr:uid="{298F846B-9A71-48E8-8850-432D0296B822}"/>
    <cellStyle name="Comma 6 13 2 2" xfId="51873" xr:uid="{945F8A4B-662B-47F0-ABEC-67273CAE1BAF}"/>
    <cellStyle name="Comma 6 13 2 3" xfId="33619" xr:uid="{A53098AA-CB3B-40EC-B427-81A86B1F5143}"/>
    <cellStyle name="Comma 6 13 3" xfId="11715" xr:uid="{32147AD3-8AD6-4221-82D3-3B60A56114AC}"/>
    <cellStyle name="Comma 6 13 3 2" xfId="48223" xr:uid="{F6D8231C-5318-47A8-97C2-691F537154F5}"/>
    <cellStyle name="Comma 6 13 3 3" xfId="29969" xr:uid="{AA080C47-C69F-488E-89C6-C4B2C619CC44}"/>
    <cellStyle name="Comma 6 13 4" xfId="8065" xr:uid="{771253FE-F05D-446A-8447-E0DF3B3DD5EE}"/>
    <cellStyle name="Comma 6 13 4 2" xfId="44573" xr:uid="{7E8B5789-32C2-49F1-80BF-44E3D2E1262A}"/>
    <cellStyle name="Comma 6 13 4 3" xfId="26319" xr:uid="{CD64F331-5B1A-4CFF-9C0B-BB84D40B40AF}"/>
    <cellStyle name="Comma 6 13 5" xfId="4415" xr:uid="{7EDB8B03-7691-4375-9666-499EE4B6B329}"/>
    <cellStyle name="Comma 6 13 5 2" xfId="40923" xr:uid="{9E38F598-C5E4-4C89-93FC-225EA292BE1C}"/>
    <cellStyle name="Comma 6 13 5 3" xfId="22669" xr:uid="{E97B362B-81EF-4C0A-A565-FD76BDED4D8F}"/>
    <cellStyle name="Comma 6 13 6" xfId="37273" xr:uid="{1C006EE2-A31A-44E8-86D7-CAA17648169B}"/>
    <cellStyle name="Comma 6 13 7" xfId="19019" xr:uid="{24175256-5CDB-4621-B155-580F22993871}"/>
    <cellStyle name="Comma 6 14" xfId="14635" xr:uid="{B3ACD9AD-8B65-441A-BD12-CC5F3111C0F5}"/>
    <cellStyle name="Comma 6 14 2" xfId="51143" xr:uid="{53634716-7774-46B3-8BBF-ABEF8C918F06}"/>
    <cellStyle name="Comma 6 14 3" xfId="32889" xr:uid="{A6DA589E-8F03-4983-BC57-D659FEDA9C2B}"/>
    <cellStyle name="Comma 6 15" xfId="10985" xr:uid="{6E751D2C-F0B2-493F-87FD-56C84A515688}"/>
    <cellStyle name="Comma 6 15 2" xfId="47493" xr:uid="{D1486B24-D648-4A8D-8821-00710D87B765}"/>
    <cellStyle name="Comma 6 15 3" xfId="29239" xr:uid="{4F37331A-A457-4C15-B6E2-A5B999AA7DF5}"/>
    <cellStyle name="Comma 6 16" xfId="7335" xr:uid="{81CA698D-6DA4-40FE-B89F-96EA7B172B2B}"/>
    <cellStyle name="Comma 6 16 2" xfId="43843" xr:uid="{67539802-B1A3-4600-A304-D35C1588D701}"/>
    <cellStyle name="Comma 6 16 3" xfId="25589" xr:uid="{EF044FF5-E457-4AD4-B266-313DE1AB12F2}"/>
    <cellStyle name="Comma 6 17" xfId="3685" xr:uid="{CA17A37B-2DAD-450B-A79A-4584B791D605}"/>
    <cellStyle name="Comma 6 17 2" xfId="40193" xr:uid="{20D7A63D-FB6F-4AED-9ADF-BD03920C41A7}"/>
    <cellStyle name="Comma 6 17 3" xfId="21939" xr:uid="{EEE41F1E-1812-4218-914E-DCE9BF8D4853}"/>
    <cellStyle name="Comma 6 18" xfId="36543" xr:uid="{6E5D387C-6D9E-4FDA-9E74-CB4148C2F5B9}"/>
    <cellStyle name="Comma 6 19" xfId="18289" xr:uid="{5CDA1BA2-E730-406D-BEAB-4070649F395F}"/>
    <cellStyle name="Comma 6 2" xfId="99" xr:uid="{AC157FDA-3A44-4AB7-AD4C-988DFC86CFBD}"/>
    <cellStyle name="Comma 6 2 10" xfId="1559" xr:uid="{C053ED6A-319A-4408-B4B7-495F7FAD645C}"/>
    <cellStyle name="Comma 6 2 10 2" xfId="16159" xr:uid="{AA0C925E-274B-4441-A413-7B9999A5A762}"/>
    <cellStyle name="Comma 6 2 10 2 2" xfId="52667" xr:uid="{B7FF2B5C-170B-414F-84DF-F315EE1774AD}"/>
    <cellStyle name="Comma 6 2 10 2 3" xfId="34413" xr:uid="{5A03CDFB-46AB-4B76-9744-364A8EDBA5EE}"/>
    <cellStyle name="Comma 6 2 10 3" xfId="12509" xr:uid="{800CAEC6-9FAA-4E28-810E-1F8F309FC375}"/>
    <cellStyle name="Comma 6 2 10 3 2" xfId="49017" xr:uid="{A1277CC9-D5EA-4BA5-AB3B-3CD5E2DBD746}"/>
    <cellStyle name="Comma 6 2 10 3 3" xfId="30763" xr:uid="{8C05A5ED-5312-4D75-B6C3-0C5EFF734DA1}"/>
    <cellStyle name="Comma 6 2 10 4" xfId="8859" xr:uid="{44284070-E115-4797-8083-2E5005CAF1DD}"/>
    <cellStyle name="Comma 6 2 10 4 2" xfId="45367" xr:uid="{21AAD502-4E41-447B-BD5C-5CFFC364CFF2}"/>
    <cellStyle name="Comma 6 2 10 4 3" xfId="27113" xr:uid="{2068A9FC-99A4-4515-8137-980EC07ED6A9}"/>
    <cellStyle name="Comma 6 2 10 5" xfId="5209" xr:uid="{41DAC110-56E4-44FF-9E0D-07B7C808ECF2}"/>
    <cellStyle name="Comma 6 2 10 5 2" xfId="41717" xr:uid="{60CD76D2-B4EB-489B-BB70-289DE8A0C035}"/>
    <cellStyle name="Comma 6 2 10 5 3" xfId="23463" xr:uid="{E6B747A8-004D-4BD3-86D3-FB0F479E0C8C}"/>
    <cellStyle name="Comma 6 2 10 6" xfId="38067" xr:uid="{EA422619-FA70-4EC7-88B1-F11FD79FAADC}"/>
    <cellStyle name="Comma 6 2 10 7" xfId="19813" xr:uid="{61F144D8-7A78-4826-AAD3-43DB089C61D9}"/>
    <cellStyle name="Comma 6 2 11" xfId="829" xr:uid="{A27C900D-300D-453C-B3B1-555AB999C62A}"/>
    <cellStyle name="Comma 6 2 11 2" xfId="15429" xr:uid="{23EA5591-7B8F-433A-A4EC-4434D1B2FDD6}"/>
    <cellStyle name="Comma 6 2 11 2 2" xfId="51937" xr:uid="{29DDAA8A-7BEF-45C5-8562-23DFEF4E726C}"/>
    <cellStyle name="Comma 6 2 11 2 3" xfId="33683" xr:uid="{8A0A244A-731E-4383-9B93-9A83792F9009}"/>
    <cellStyle name="Comma 6 2 11 3" xfId="11779" xr:uid="{63FA0E53-5641-46FF-8F68-D1D53E212614}"/>
    <cellStyle name="Comma 6 2 11 3 2" xfId="48287" xr:uid="{DF2DFD71-BBF5-4B5A-B916-EDB10CBD5D87}"/>
    <cellStyle name="Comma 6 2 11 3 3" xfId="30033" xr:uid="{22C4083A-90D5-49E1-980B-2256E47087C3}"/>
    <cellStyle name="Comma 6 2 11 4" xfId="8129" xr:uid="{189D3FF1-BE83-416C-88EA-055585BD819D}"/>
    <cellStyle name="Comma 6 2 11 4 2" xfId="44637" xr:uid="{CA12FE50-AD3C-4BAB-8668-5CFE3E609FEE}"/>
    <cellStyle name="Comma 6 2 11 4 3" xfId="26383" xr:uid="{56766798-D8DD-4685-B836-B1952D3FEA37}"/>
    <cellStyle name="Comma 6 2 11 5" xfId="4479" xr:uid="{18C5199A-2783-405C-A076-A290B53A4A79}"/>
    <cellStyle name="Comma 6 2 11 5 2" xfId="40987" xr:uid="{6F12630A-1ADB-4E4C-BB33-CAD83AF929A7}"/>
    <cellStyle name="Comma 6 2 11 5 3" xfId="22733" xr:uid="{F86D369D-BC5E-41F7-B277-7A38316C1B2D}"/>
    <cellStyle name="Comma 6 2 11 6" xfId="37337" xr:uid="{14EC0954-4F8B-4C8C-9391-2F477FA17D47}"/>
    <cellStyle name="Comma 6 2 11 7" xfId="19083" xr:uid="{4C36C686-3946-4EFC-95CB-0264FC3B8BC7}"/>
    <cellStyle name="Comma 6 2 12" xfId="14699" xr:uid="{8FCC41BF-81B6-4349-8C10-38AA7BE4F28D}"/>
    <cellStyle name="Comma 6 2 12 2" xfId="51207" xr:uid="{B67ABA6F-78A6-4EC1-B81E-1C4BE417BEE9}"/>
    <cellStyle name="Comma 6 2 12 3" xfId="32953" xr:uid="{3BA7F0F1-4C20-41D3-A881-09376B2E5389}"/>
    <cellStyle name="Comma 6 2 13" xfId="11049" xr:uid="{B20F0277-6E41-415B-8FE1-AE632417FF09}"/>
    <cellStyle name="Comma 6 2 13 2" xfId="47557" xr:uid="{6C3CE3A0-2BEC-41FB-9350-2687F4291814}"/>
    <cellStyle name="Comma 6 2 13 3" xfId="29303" xr:uid="{8BB028D2-ACEC-46B4-A6EA-E8AF9DA47D73}"/>
    <cellStyle name="Comma 6 2 14" xfId="7399" xr:uid="{D2CF1CFD-E7CA-4760-90C5-EAA97C2BDA4E}"/>
    <cellStyle name="Comma 6 2 14 2" xfId="43907" xr:uid="{772223FF-7892-40FA-9855-D126E97F90A1}"/>
    <cellStyle name="Comma 6 2 14 3" xfId="25653" xr:uid="{51AAD7BC-013A-457E-895B-9DEFFE28379D}"/>
    <cellStyle name="Comma 6 2 15" xfId="3749" xr:uid="{1A6E4720-2BE8-47A5-88A0-DDBDB05C80A7}"/>
    <cellStyle name="Comma 6 2 15 2" xfId="40257" xr:uid="{C8487C35-A550-47F1-BB80-BDF00C4EC9B0}"/>
    <cellStyle name="Comma 6 2 15 3" xfId="22003" xr:uid="{AFEDFDD6-6F1D-4660-816D-382BD9A60D2B}"/>
    <cellStyle name="Comma 6 2 16" xfId="36607" xr:uid="{CBD916E8-CE74-4E11-A796-F0D3664ECBBB}"/>
    <cellStyle name="Comma 6 2 17" xfId="18353" xr:uid="{EA6DBB85-C308-4E04-BBA9-F83CA7BD3628}"/>
    <cellStyle name="Comma 6 2 2" xfId="723" xr:uid="{7907D980-F73E-457D-A615-9DCCA5CD9D42}"/>
    <cellStyle name="Comma 6 2 2 10" xfId="37231" xr:uid="{F4745A4B-CCA7-486B-98ED-9A6BBB000FF4}"/>
    <cellStyle name="Comma 6 2 2 11" xfId="18977" xr:uid="{AA001051-654B-46AA-972D-8D871BD744C3}"/>
    <cellStyle name="Comma 6 2 2 2" xfId="3643" xr:uid="{9B69F6B1-3D46-4FDC-BA6E-F656285004F0}"/>
    <cellStyle name="Comma 6 2 2 2 2" xfId="18243" xr:uid="{39DED8D2-829A-4B80-821B-C369EABA27E7}"/>
    <cellStyle name="Comma 6 2 2 2 2 2" xfId="54751" xr:uid="{0F532E01-56F1-4503-825F-B49043928E8A}"/>
    <cellStyle name="Comma 6 2 2 2 2 3" xfId="36497" xr:uid="{E63855E2-3EF2-4F1F-8A88-0CF7FEDBD440}"/>
    <cellStyle name="Comma 6 2 2 2 3" xfId="14593" xr:uid="{351BE586-1ED9-4606-A54A-C2B747991518}"/>
    <cellStyle name="Comma 6 2 2 2 3 2" xfId="51101" xr:uid="{8F26CC85-11E8-4AA0-9906-2957AFFC6D5C}"/>
    <cellStyle name="Comma 6 2 2 2 3 3" xfId="32847" xr:uid="{D9AB8D33-09F0-41AF-A598-0B3E49B38C5F}"/>
    <cellStyle name="Comma 6 2 2 2 4" xfId="10943" xr:uid="{68E103C2-B8A7-478E-9099-7D127593286E}"/>
    <cellStyle name="Comma 6 2 2 2 4 2" xfId="47451" xr:uid="{C6871417-B475-4752-B78E-EEFA3E9CAEC2}"/>
    <cellStyle name="Comma 6 2 2 2 4 3" xfId="29197" xr:uid="{1E173FE6-FC1E-4EE3-BB6B-3063FA0633D3}"/>
    <cellStyle name="Comma 6 2 2 2 5" xfId="7293" xr:uid="{16337557-95CE-40D8-8C94-86C693CA29D1}"/>
    <cellStyle name="Comma 6 2 2 2 5 2" xfId="43801" xr:uid="{DFA5DAF8-D434-4A06-B2BA-A43DB938691F}"/>
    <cellStyle name="Comma 6 2 2 2 5 3" xfId="25547" xr:uid="{6D0D1F6E-CFC8-47B2-BA78-518D558E084C}"/>
    <cellStyle name="Comma 6 2 2 2 6" xfId="40151" xr:uid="{3468F2A4-ACDB-48D8-8C89-029396AFFCDE}"/>
    <cellStyle name="Comma 6 2 2 2 7" xfId="21897" xr:uid="{628EF8C5-AEC3-4E6E-910E-5D89A1906913}"/>
    <cellStyle name="Comma 6 2 2 3" xfId="2913" xr:uid="{8287D5B0-FFC2-4BCA-8087-772FB259DA35}"/>
    <cellStyle name="Comma 6 2 2 3 2" xfId="17513" xr:uid="{74F17B10-8663-487F-936F-611997ABC48B}"/>
    <cellStyle name="Comma 6 2 2 3 2 2" xfId="54021" xr:uid="{89C42C75-2E23-4FBE-81A2-AC1BFEBD69F2}"/>
    <cellStyle name="Comma 6 2 2 3 2 3" xfId="35767" xr:uid="{97A34E8D-4822-444A-8AF2-3F50EB4A2065}"/>
    <cellStyle name="Comma 6 2 2 3 3" xfId="13863" xr:uid="{F54C9D8F-621A-4153-83A7-828BC10F1168}"/>
    <cellStyle name="Comma 6 2 2 3 3 2" xfId="50371" xr:uid="{DA7227CE-17EC-4875-99F0-254F687DF06D}"/>
    <cellStyle name="Comma 6 2 2 3 3 3" xfId="32117" xr:uid="{1F4C3C1E-8994-444D-85EE-1181A12A2E1A}"/>
    <cellStyle name="Comma 6 2 2 3 4" xfId="10213" xr:uid="{BEC9D557-F058-4551-94DE-F1D7A3AD6A1F}"/>
    <cellStyle name="Comma 6 2 2 3 4 2" xfId="46721" xr:uid="{1C548B5E-18EA-4650-80E5-003F00F50DC5}"/>
    <cellStyle name="Comma 6 2 2 3 4 3" xfId="28467" xr:uid="{0073F7DD-9728-475A-94AA-5C3625E8CCD9}"/>
    <cellStyle name="Comma 6 2 2 3 5" xfId="6563" xr:uid="{7278B8F8-F032-4A0F-BE01-56A15A0EF1F1}"/>
    <cellStyle name="Comma 6 2 2 3 5 2" xfId="43071" xr:uid="{DBDA229F-4EFF-49E6-9858-4DD7C3CBCEA9}"/>
    <cellStyle name="Comma 6 2 2 3 5 3" xfId="24817" xr:uid="{A3448028-9272-47F4-A7D5-F3B1B5AC49C3}"/>
    <cellStyle name="Comma 6 2 2 3 6" xfId="39421" xr:uid="{4FC6B707-52EF-4030-B9CE-26A576793B7F}"/>
    <cellStyle name="Comma 6 2 2 3 7" xfId="21167" xr:uid="{4177F21B-5502-4CEB-8D23-2DE4B0B3731E}"/>
    <cellStyle name="Comma 6 2 2 4" xfId="2183" xr:uid="{A19F76ED-0D6B-49CB-8CC3-C50ECC398321}"/>
    <cellStyle name="Comma 6 2 2 4 2" xfId="16783" xr:uid="{79D3A689-5A3D-4455-91A3-3C99CFE2079C}"/>
    <cellStyle name="Comma 6 2 2 4 2 2" xfId="53291" xr:uid="{4A56B797-402B-407F-B6FB-E6F81401E567}"/>
    <cellStyle name="Comma 6 2 2 4 2 3" xfId="35037" xr:uid="{9C2E4EE5-91CF-451F-A362-797824F88EA2}"/>
    <cellStyle name="Comma 6 2 2 4 3" xfId="13133" xr:uid="{3E1E1FE3-B5F8-4543-84FA-80C7FD57F004}"/>
    <cellStyle name="Comma 6 2 2 4 3 2" xfId="49641" xr:uid="{F92C5E0B-D69B-4A04-B618-E831AE28A694}"/>
    <cellStyle name="Comma 6 2 2 4 3 3" xfId="31387" xr:uid="{37654381-B1CB-429F-8A21-B17179AE6BA9}"/>
    <cellStyle name="Comma 6 2 2 4 4" xfId="9483" xr:uid="{F72575FA-A29A-4A6D-8869-5EB78B1D5919}"/>
    <cellStyle name="Comma 6 2 2 4 4 2" xfId="45991" xr:uid="{B257D5C1-10AC-48A5-BF0E-554598D0DD65}"/>
    <cellStyle name="Comma 6 2 2 4 4 3" xfId="27737" xr:uid="{E96DB9D3-0ABD-49BD-9009-200B83D4F65B}"/>
    <cellStyle name="Comma 6 2 2 4 5" xfId="5833" xr:uid="{B1E98596-97DC-49EB-9F28-1C0A9DFAAE00}"/>
    <cellStyle name="Comma 6 2 2 4 5 2" xfId="42341" xr:uid="{44EBE009-71F3-4CC2-877B-82327701C5DC}"/>
    <cellStyle name="Comma 6 2 2 4 5 3" xfId="24087" xr:uid="{851D802C-BD2E-497E-83EA-E4DD356F0397}"/>
    <cellStyle name="Comma 6 2 2 4 6" xfId="38691" xr:uid="{6ED90C7F-A07A-47E3-8E05-C0ECB9E90A63}"/>
    <cellStyle name="Comma 6 2 2 4 7" xfId="20437" xr:uid="{AD22B6CD-6536-4075-AB93-B60F1C1E7710}"/>
    <cellStyle name="Comma 6 2 2 5" xfId="1453" xr:uid="{61A0D401-5ED8-4DB0-A013-1EBC120EC218}"/>
    <cellStyle name="Comma 6 2 2 5 2" xfId="16053" xr:uid="{4CC30E9F-32E3-41C1-B99D-84BACB734C86}"/>
    <cellStyle name="Comma 6 2 2 5 2 2" xfId="52561" xr:uid="{F36D57D1-CCC1-41F8-8548-B3A1CB4C2009}"/>
    <cellStyle name="Comma 6 2 2 5 2 3" xfId="34307" xr:uid="{D9C36E8F-3936-480A-B63E-5F5932B7DB40}"/>
    <cellStyle name="Comma 6 2 2 5 3" xfId="12403" xr:uid="{5351B8F7-BF21-4591-BCA3-42516324BEA9}"/>
    <cellStyle name="Comma 6 2 2 5 3 2" xfId="48911" xr:uid="{090CE4EB-A42A-4C5C-9206-6D7C7A47EF56}"/>
    <cellStyle name="Comma 6 2 2 5 3 3" xfId="30657" xr:uid="{77B84F6D-380D-44E7-92A0-610B5C854C3C}"/>
    <cellStyle name="Comma 6 2 2 5 4" xfId="8753" xr:uid="{069B4CC9-CEA3-46D9-ADF7-5C389F2811FA}"/>
    <cellStyle name="Comma 6 2 2 5 4 2" xfId="45261" xr:uid="{1607C7AC-9FA1-4A6F-B0F5-4C41AE2A0330}"/>
    <cellStyle name="Comma 6 2 2 5 4 3" xfId="27007" xr:uid="{E3809446-E145-47DF-8708-2152DFD98EB6}"/>
    <cellStyle name="Comma 6 2 2 5 5" xfId="5103" xr:uid="{11257D2A-AC19-4E17-94A0-D304458DBAEF}"/>
    <cellStyle name="Comma 6 2 2 5 5 2" xfId="41611" xr:uid="{7F6B8D60-DB7E-431D-A031-AA5811C03376}"/>
    <cellStyle name="Comma 6 2 2 5 5 3" xfId="23357" xr:uid="{5EB2CAF9-D6FC-4680-A0E0-F425CCC41118}"/>
    <cellStyle name="Comma 6 2 2 5 6" xfId="37961" xr:uid="{4098DB1B-BDC7-46EC-9DEE-2D7D91A9961B}"/>
    <cellStyle name="Comma 6 2 2 5 7" xfId="19707" xr:uid="{C8F0380C-CAF3-4C29-92A1-6CC7FC8D0106}"/>
    <cellStyle name="Comma 6 2 2 6" xfId="15323" xr:uid="{71C610E6-5D6F-4FB5-8892-D82C73F7D96A}"/>
    <cellStyle name="Comma 6 2 2 6 2" xfId="51831" xr:uid="{E4659285-7D7F-4DC8-B873-B2DD2E92B14E}"/>
    <cellStyle name="Comma 6 2 2 6 3" xfId="33577" xr:uid="{95DA5FED-D689-4D89-9C43-A3A1DD306407}"/>
    <cellStyle name="Comma 6 2 2 7" xfId="11673" xr:uid="{D4D6008E-2D49-4755-8618-21A21EA8970E}"/>
    <cellStyle name="Comma 6 2 2 7 2" xfId="48181" xr:uid="{B7FB9F15-663F-42A4-9EB5-12BB9CEDC6FD}"/>
    <cellStyle name="Comma 6 2 2 7 3" xfId="29927" xr:uid="{1F1849D1-9DC0-4501-8AD3-7E2FB5A1FD1D}"/>
    <cellStyle name="Comma 6 2 2 8" xfId="8023" xr:uid="{6E797AEA-B8F8-4E08-AF8D-C034D05034C8}"/>
    <cellStyle name="Comma 6 2 2 8 2" xfId="44531" xr:uid="{45C35203-ACEF-4273-8E8A-486EE8AF243F}"/>
    <cellStyle name="Comma 6 2 2 8 3" xfId="26277" xr:uid="{BD920770-D756-47A2-A0DB-E009E4BD507C}"/>
    <cellStyle name="Comma 6 2 2 9" xfId="4373" xr:uid="{744FE21C-1975-4D27-BAE7-24BD827E49B2}"/>
    <cellStyle name="Comma 6 2 2 9 2" xfId="40881" xr:uid="{DE392D7B-D196-41BB-8BC9-D4DC4B8D9D1E}"/>
    <cellStyle name="Comma 6 2 2 9 3" xfId="22627" xr:uid="{DF0B2A57-A596-49FE-B8C3-F38568B1A881}"/>
    <cellStyle name="Comma 6 2 3" xfId="619" xr:uid="{290195A9-2135-419C-9185-A48A8C91BC7B}"/>
    <cellStyle name="Comma 6 2 3 10" xfId="37127" xr:uid="{68FE7A02-5578-403A-A594-3C5551548D86}"/>
    <cellStyle name="Comma 6 2 3 11" xfId="18873" xr:uid="{1B12F73B-9A6D-419F-9B63-B5AC44517715}"/>
    <cellStyle name="Comma 6 2 3 2" xfId="3539" xr:uid="{2BA7E212-D748-4A5A-9816-170BBE95F176}"/>
    <cellStyle name="Comma 6 2 3 2 2" xfId="18139" xr:uid="{DF6CCA23-3A69-4DD3-902A-82CD971529D2}"/>
    <cellStyle name="Comma 6 2 3 2 2 2" xfId="54647" xr:uid="{0D71D5E1-920A-40FD-849F-7CBDA6F49294}"/>
    <cellStyle name="Comma 6 2 3 2 2 3" xfId="36393" xr:uid="{6C40B708-7C7C-42DC-996F-0D8B7CD0B799}"/>
    <cellStyle name="Comma 6 2 3 2 3" xfId="14489" xr:uid="{9E3D994F-0F28-43AF-85A1-F5F348AF372B}"/>
    <cellStyle name="Comma 6 2 3 2 3 2" xfId="50997" xr:uid="{703B9AE9-0C9B-4DDB-BBE0-EE82CA996D6C}"/>
    <cellStyle name="Comma 6 2 3 2 3 3" xfId="32743" xr:uid="{0A2E788F-ACE1-42CC-B412-965731F5B523}"/>
    <cellStyle name="Comma 6 2 3 2 4" xfId="10839" xr:uid="{49D0CB06-88F2-4CBC-BE0B-A19F5881603A}"/>
    <cellStyle name="Comma 6 2 3 2 4 2" xfId="47347" xr:uid="{40F4DC91-A45F-4A35-8EB9-32F3A25A7FF1}"/>
    <cellStyle name="Comma 6 2 3 2 4 3" xfId="29093" xr:uid="{DF041827-381A-4A56-ACDC-01A0867F1B0D}"/>
    <cellStyle name="Comma 6 2 3 2 5" xfId="7189" xr:uid="{7C3FF5F7-4F62-4BB6-811C-E10EA2F160B5}"/>
    <cellStyle name="Comma 6 2 3 2 5 2" xfId="43697" xr:uid="{FAA9FDA8-FFFA-4FFB-AC78-D338F03E0EB5}"/>
    <cellStyle name="Comma 6 2 3 2 5 3" xfId="25443" xr:uid="{8F0FB9A9-1A0E-4DF9-8AD5-6D63F8D7A4CE}"/>
    <cellStyle name="Comma 6 2 3 2 6" xfId="40047" xr:uid="{184E98B0-6453-4DF8-85E1-63198F1A7DF2}"/>
    <cellStyle name="Comma 6 2 3 2 7" xfId="21793" xr:uid="{8613BED8-F8B1-4186-9CF5-EDC9875EBC39}"/>
    <cellStyle name="Comma 6 2 3 3" xfId="2809" xr:uid="{2DFF70A6-39C5-4973-8E7D-E1F7B790E9F1}"/>
    <cellStyle name="Comma 6 2 3 3 2" xfId="17409" xr:uid="{803153D0-09DD-472F-B5F7-F134A42B07CB}"/>
    <cellStyle name="Comma 6 2 3 3 2 2" xfId="53917" xr:uid="{3E66610B-D0FC-48A5-B13E-553D5A8B5B09}"/>
    <cellStyle name="Comma 6 2 3 3 2 3" xfId="35663" xr:uid="{D3D3A2C0-E41D-4350-958E-275EFAE2F9B7}"/>
    <cellStyle name="Comma 6 2 3 3 3" xfId="13759" xr:uid="{9B77250B-8D01-4FD3-8740-D19A4383A58D}"/>
    <cellStyle name="Comma 6 2 3 3 3 2" xfId="50267" xr:uid="{D1325CEC-D60F-4C98-BED9-9A7377501F0E}"/>
    <cellStyle name="Comma 6 2 3 3 3 3" xfId="32013" xr:uid="{E4A5FEC0-F842-4B0F-B881-15FCCCAE38B7}"/>
    <cellStyle name="Comma 6 2 3 3 4" xfId="10109" xr:uid="{3C5FC1E6-ACCD-48E4-9FAC-A09F5D2B60B1}"/>
    <cellStyle name="Comma 6 2 3 3 4 2" xfId="46617" xr:uid="{51DD3B21-1302-4FA5-B884-0010BA114FAC}"/>
    <cellStyle name="Comma 6 2 3 3 4 3" xfId="28363" xr:uid="{C67A52A0-D9CD-4419-89E5-B790604E79A4}"/>
    <cellStyle name="Comma 6 2 3 3 5" xfId="6459" xr:uid="{187723FC-0CE8-4497-971E-9242D7BFE15F}"/>
    <cellStyle name="Comma 6 2 3 3 5 2" xfId="42967" xr:uid="{04F4F6EE-A871-48B0-BC64-DCC1A3876370}"/>
    <cellStyle name="Comma 6 2 3 3 5 3" xfId="24713" xr:uid="{EE8E8882-3259-4536-8768-27867A720527}"/>
    <cellStyle name="Comma 6 2 3 3 6" xfId="39317" xr:uid="{D7B9E117-ED3B-49C2-936F-C517E4C01739}"/>
    <cellStyle name="Comma 6 2 3 3 7" xfId="21063" xr:uid="{CF0828F4-A74F-4769-B816-A07B0B65D160}"/>
    <cellStyle name="Comma 6 2 3 4" xfId="2079" xr:uid="{C536057C-6046-424D-A9B8-09938054D84F}"/>
    <cellStyle name="Comma 6 2 3 4 2" xfId="16679" xr:uid="{E78E5378-9109-47CB-95DA-B7A7E5FBB57F}"/>
    <cellStyle name="Comma 6 2 3 4 2 2" xfId="53187" xr:uid="{7B8247BC-118F-4CBE-B9F8-3AB7FFBEFD36}"/>
    <cellStyle name="Comma 6 2 3 4 2 3" xfId="34933" xr:uid="{A655A1B0-0E0A-423F-BF98-5C31DD5ED495}"/>
    <cellStyle name="Comma 6 2 3 4 3" xfId="13029" xr:uid="{5D1DB844-865D-4A76-A5D7-3251FB1A42D7}"/>
    <cellStyle name="Comma 6 2 3 4 3 2" xfId="49537" xr:uid="{1D1E0F7C-7F75-45E8-988C-990DB7825236}"/>
    <cellStyle name="Comma 6 2 3 4 3 3" xfId="31283" xr:uid="{76E95B43-EEF3-43D9-A0BD-1B086FD0F1FC}"/>
    <cellStyle name="Comma 6 2 3 4 4" xfId="9379" xr:uid="{6902F1E0-DAAD-479F-AF4B-443ACD625865}"/>
    <cellStyle name="Comma 6 2 3 4 4 2" xfId="45887" xr:uid="{9557868E-2EE9-457B-B502-6385839F7A20}"/>
    <cellStyle name="Comma 6 2 3 4 4 3" xfId="27633" xr:uid="{B1C5FFAB-B808-4519-8CC3-0DB3A9AF3B4B}"/>
    <cellStyle name="Comma 6 2 3 4 5" xfId="5729" xr:uid="{9C65C26C-73D3-49F4-862B-D0CAA9D88BE3}"/>
    <cellStyle name="Comma 6 2 3 4 5 2" xfId="42237" xr:uid="{A04D1F75-73E9-4C1F-B8D7-3FF3578D242C}"/>
    <cellStyle name="Comma 6 2 3 4 5 3" xfId="23983" xr:uid="{49131DD6-C68D-4954-9D2F-0EAB259BC9CF}"/>
    <cellStyle name="Comma 6 2 3 4 6" xfId="38587" xr:uid="{0973930E-3906-4E38-8851-9383C4680DC3}"/>
    <cellStyle name="Comma 6 2 3 4 7" xfId="20333" xr:uid="{16ABDBF5-1C40-45BC-ADB9-8BF6DEE5747C}"/>
    <cellStyle name="Comma 6 2 3 5" xfId="1349" xr:uid="{A4E72AF9-7711-4AFA-B443-B39DC05FE034}"/>
    <cellStyle name="Comma 6 2 3 5 2" xfId="15949" xr:uid="{578401FD-2248-41DF-BD78-56BB002E4CC1}"/>
    <cellStyle name="Comma 6 2 3 5 2 2" xfId="52457" xr:uid="{8CA28425-56B1-47F9-B4F4-1442C5787613}"/>
    <cellStyle name="Comma 6 2 3 5 2 3" xfId="34203" xr:uid="{CF570565-C51A-442E-A7E8-31F4C522F932}"/>
    <cellStyle name="Comma 6 2 3 5 3" xfId="12299" xr:uid="{D0ACA63A-BB78-4FC0-8883-D28F432BBFF1}"/>
    <cellStyle name="Comma 6 2 3 5 3 2" xfId="48807" xr:uid="{7ABD5104-6798-4D1F-A23E-FEEC860FCC81}"/>
    <cellStyle name="Comma 6 2 3 5 3 3" xfId="30553" xr:uid="{A79A5CE0-34F5-4F3B-8DFF-5E53FC82F7AA}"/>
    <cellStyle name="Comma 6 2 3 5 4" xfId="8649" xr:uid="{F5F7DA13-1D8D-4054-BE75-9F5791C591BE}"/>
    <cellStyle name="Comma 6 2 3 5 4 2" xfId="45157" xr:uid="{517E8278-48EC-425B-AC45-E072178D4174}"/>
    <cellStyle name="Comma 6 2 3 5 4 3" xfId="26903" xr:uid="{AF5420E1-24D2-4DF2-BC49-6AD7EA8A5EE7}"/>
    <cellStyle name="Comma 6 2 3 5 5" xfId="4999" xr:uid="{523018CC-1AEF-4CF9-AABC-16C4AB28AFF6}"/>
    <cellStyle name="Comma 6 2 3 5 5 2" xfId="41507" xr:uid="{8058E35A-8B3E-4BD7-AABE-7C690D445A52}"/>
    <cellStyle name="Comma 6 2 3 5 5 3" xfId="23253" xr:uid="{A4A8BFEA-DC4B-4548-96CC-6458BF851E20}"/>
    <cellStyle name="Comma 6 2 3 5 6" xfId="37857" xr:uid="{E5A15DE2-98B2-4213-9DBC-3CDA4A78BD38}"/>
    <cellStyle name="Comma 6 2 3 5 7" xfId="19603" xr:uid="{74679A5C-812A-42AA-9479-1D40419AFC61}"/>
    <cellStyle name="Comma 6 2 3 6" xfId="15219" xr:uid="{04F022A7-920A-4FE1-8E51-B4D017E99444}"/>
    <cellStyle name="Comma 6 2 3 6 2" xfId="51727" xr:uid="{2EB10267-C268-4075-8D8F-D3D96E543654}"/>
    <cellStyle name="Comma 6 2 3 6 3" xfId="33473" xr:uid="{21866B8E-3CED-4DC2-970E-36550B39AA47}"/>
    <cellStyle name="Comma 6 2 3 7" xfId="11569" xr:uid="{48AF9047-B2E1-4DFE-8A49-399360C76F01}"/>
    <cellStyle name="Comma 6 2 3 7 2" xfId="48077" xr:uid="{B255F0AA-B6F9-4745-AF68-8D8E043E57E6}"/>
    <cellStyle name="Comma 6 2 3 7 3" xfId="29823" xr:uid="{6C4CA511-BCB8-49A2-985F-5D6F835D3BB2}"/>
    <cellStyle name="Comma 6 2 3 8" xfId="7919" xr:uid="{4E71D247-3C00-4118-8A1B-A67E67DAE038}"/>
    <cellStyle name="Comma 6 2 3 8 2" xfId="44427" xr:uid="{4D9381BA-1E8D-4710-9A1F-9E8640C93950}"/>
    <cellStyle name="Comma 6 2 3 8 3" xfId="26173" xr:uid="{0A0F9C24-946D-4316-9463-1E39C3C715D2}"/>
    <cellStyle name="Comma 6 2 3 9" xfId="4269" xr:uid="{9AE3E041-D09F-4BF1-B693-C02C1AE21136}"/>
    <cellStyle name="Comma 6 2 3 9 2" xfId="40777" xr:uid="{11497B13-1FC9-40C7-967E-E47C49B1B643}"/>
    <cellStyle name="Comma 6 2 3 9 3" xfId="22523" xr:uid="{AEF15C2C-4369-4B08-A11A-7309E5AF05A6}"/>
    <cellStyle name="Comma 6 2 4" xfId="515" xr:uid="{9703995B-46A1-4C5A-944B-5B2A471074F8}"/>
    <cellStyle name="Comma 6 2 4 10" xfId="37023" xr:uid="{1D19C6DE-EBAF-4A63-A1B5-AAD4F5C378FB}"/>
    <cellStyle name="Comma 6 2 4 11" xfId="18769" xr:uid="{866BDE22-F8D1-4742-87D7-0636A158C72A}"/>
    <cellStyle name="Comma 6 2 4 2" xfId="3435" xr:uid="{04AD25EB-4C92-4CC2-98AC-31A94415E83C}"/>
    <cellStyle name="Comma 6 2 4 2 2" xfId="18035" xr:uid="{24BD329A-50C1-4AFE-8101-0C3B7647553E}"/>
    <cellStyle name="Comma 6 2 4 2 2 2" xfId="54543" xr:uid="{5DD79945-FD38-4CDF-8BFD-865C1470BFE9}"/>
    <cellStyle name="Comma 6 2 4 2 2 3" xfId="36289" xr:uid="{08530B17-AC57-4631-8299-E5F8BB9345E5}"/>
    <cellStyle name="Comma 6 2 4 2 3" xfId="14385" xr:uid="{BE479804-7659-4AC1-A0B7-3E58118BF29D}"/>
    <cellStyle name="Comma 6 2 4 2 3 2" xfId="50893" xr:uid="{652D3D8E-CD3E-459C-96AE-AF4EEC56387C}"/>
    <cellStyle name="Comma 6 2 4 2 3 3" xfId="32639" xr:uid="{401B3E80-EDFA-48D2-86D2-3E51851666AF}"/>
    <cellStyle name="Comma 6 2 4 2 4" xfId="10735" xr:uid="{84805937-AA33-4754-A9B6-F26BC6C7C747}"/>
    <cellStyle name="Comma 6 2 4 2 4 2" xfId="47243" xr:uid="{6EC95002-1552-4904-A940-30CFA3EB89D0}"/>
    <cellStyle name="Comma 6 2 4 2 4 3" xfId="28989" xr:uid="{1A037A91-7360-483E-9115-BFEF1E520AFF}"/>
    <cellStyle name="Comma 6 2 4 2 5" xfId="7085" xr:uid="{9EE7766A-B0DD-4B28-B116-CF05991123F7}"/>
    <cellStyle name="Comma 6 2 4 2 5 2" xfId="43593" xr:uid="{8F4461F0-0BEE-449D-A948-3F60E083CF9F}"/>
    <cellStyle name="Comma 6 2 4 2 5 3" xfId="25339" xr:uid="{4FB24B0E-8208-4826-9921-A2123F58F447}"/>
    <cellStyle name="Comma 6 2 4 2 6" xfId="39943" xr:uid="{AA70A5D9-F3F7-436A-AF3A-8FECE5BF1130}"/>
    <cellStyle name="Comma 6 2 4 2 7" xfId="21689" xr:uid="{28014D8E-5637-45C9-BC9E-F15F8350570E}"/>
    <cellStyle name="Comma 6 2 4 3" xfId="2705" xr:uid="{6FC7968D-1A6A-440D-9C13-3C35D144B559}"/>
    <cellStyle name="Comma 6 2 4 3 2" xfId="17305" xr:uid="{9E19A9E1-E503-47F2-A2AC-08238AF753C8}"/>
    <cellStyle name="Comma 6 2 4 3 2 2" xfId="53813" xr:uid="{E7957D9F-12FD-4612-AD22-95A3367E0A7C}"/>
    <cellStyle name="Comma 6 2 4 3 2 3" xfId="35559" xr:uid="{D36978EB-A095-4532-BF7B-E421BDC34150}"/>
    <cellStyle name="Comma 6 2 4 3 3" xfId="13655" xr:uid="{4B513AB4-478D-4E25-AA5C-40A7E2A8C23D}"/>
    <cellStyle name="Comma 6 2 4 3 3 2" xfId="50163" xr:uid="{7E17277B-1810-409D-B19F-F79AB8D003BA}"/>
    <cellStyle name="Comma 6 2 4 3 3 3" xfId="31909" xr:uid="{FAF55704-0B14-4B81-BB92-AB5AE2B17F1C}"/>
    <cellStyle name="Comma 6 2 4 3 4" xfId="10005" xr:uid="{C90793BC-E6A7-4E8C-B932-5B4FA45769FD}"/>
    <cellStyle name="Comma 6 2 4 3 4 2" xfId="46513" xr:uid="{8778BDEB-855C-4B06-AF2A-411FF179417B}"/>
    <cellStyle name="Comma 6 2 4 3 4 3" xfId="28259" xr:uid="{31E63677-9398-4A59-96FF-D946CD9A7753}"/>
    <cellStyle name="Comma 6 2 4 3 5" xfId="6355" xr:uid="{55C651D0-DCA7-43A5-8A23-43B2C67A9981}"/>
    <cellStyle name="Comma 6 2 4 3 5 2" xfId="42863" xr:uid="{C19830EE-06E6-47D8-A0C3-F41173C7B1B2}"/>
    <cellStyle name="Comma 6 2 4 3 5 3" xfId="24609" xr:uid="{92D2200E-B0A5-4233-82D9-6C4A50452BCE}"/>
    <cellStyle name="Comma 6 2 4 3 6" xfId="39213" xr:uid="{BB9E48D8-DA01-4C04-BF65-F8CC1488CCAB}"/>
    <cellStyle name="Comma 6 2 4 3 7" xfId="20959" xr:uid="{B86A3929-6091-46C3-8713-CACC1AB76CFE}"/>
    <cellStyle name="Comma 6 2 4 4" xfId="1975" xr:uid="{0E1F42B1-71F8-4C2D-A64C-A46D5022323C}"/>
    <cellStyle name="Comma 6 2 4 4 2" xfId="16575" xr:uid="{C663429B-822E-4D49-8858-71FC0ED9FC81}"/>
    <cellStyle name="Comma 6 2 4 4 2 2" xfId="53083" xr:uid="{8DEC7779-BB88-4417-B743-E7883ED7DE33}"/>
    <cellStyle name="Comma 6 2 4 4 2 3" xfId="34829" xr:uid="{BBA89AC6-F930-4C4B-9204-D8D91442E094}"/>
    <cellStyle name="Comma 6 2 4 4 3" xfId="12925" xr:uid="{FD0B3E9C-BA1F-4125-9399-C14F5ADDCE67}"/>
    <cellStyle name="Comma 6 2 4 4 3 2" xfId="49433" xr:uid="{4559386E-6816-41A6-B61A-5067D51D9E0A}"/>
    <cellStyle name="Comma 6 2 4 4 3 3" xfId="31179" xr:uid="{5D690722-1FE6-4A9C-836F-E72E80C64742}"/>
    <cellStyle name="Comma 6 2 4 4 4" xfId="9275" xr:uid="{6FBF1DFF-73D7-456B-8096-2974712B6876}"/>
    <cellStyle name="Comma 6 2 4 4 4 2" xfId="45783" xr:uid="{30FE4E89-11AE-4254-AFE6-2220B58CDC40}"/>
    <cellStyle name="Comma 6 2 4 4 4 3" xfId="27529" xr:uid="{4C5BFF03-005C-4D56-AF71-7690FA2495CA}"/>
    <cellStyle name="Comma 6 2 4 4 5" xfId="5625" xr:uid="{51DA1E3C-6C9B-480C-855C-7C667FA6E9C9}"/>
    <cellStyle name="Comma 6 2 4 4 5 2" xfId="42133" xr:uid="{43C6DC6A-A913-497C-BE90-A542904A3D1E}"/>
    <cellStyle name="Comma 6 2 4 4 5 3" xfId="23879" xr:uid="{1DE0D99B-E22F-44B7-993C-EFEB45723D40}"/>
    <cellStyle name="Comma 6 2 4 4 6" xfId="38483" xr:uid="{BFE63431-CDE2-464B-84E2-F26A33AD7004}"/>
    <cellStyle name="Comma 6 2 4 4 7" xfId="20229" xr:uid="{FBA8F251-5E48-46E7-A5AC-D8BBAD4B9C1B}"/>
    <cellStyle name="Comma 6 2 4 5" xfId="1245" xr:uid="{ED499D58-F485-49FA-BB08-458C7A11098E}"/>
    <cellStyle name="Comma 6 2 4 5 2" xfId="15845" xr:uid="{18E8AD24-075E-467E-B6FF-0CCC8643FCDB}"/>
    <cellStyle name="Comma 6 2 4 5 2 2" xfId="52353" xr:uid="{91CE2141-B6C0-44CB-986C-7536CFEFC6C4}"/>
    <cellStyle name="Comma 6 2 4 5 2 3" xfId="34099" xr:uid="{97132A37-F9AB-486B-969C-839A65C128FD}"/>
    <cellStyle name="Comma 6 2 4 5 3" xfId="12195" xr:uid="{3FE6C2CB-28BC-4F9F-8515-01DED2D7C5CC}"/>
    <cellStyle name="Comma 6 2 4 5 3 2" xfId="48703" xr:uid="{58E6459C-BF13-4155-A351-63D3E64A5381}"/>
    <cellStyle name="Comma 6 2 4 5 3 3" xfId="30449" xr:uid="{232983C8-8812-4F90-A632-AC999C8727AE}"/>
    <cellStyle name="Comma 6 2 4 5 4" xfId="8545" xr:uid="{DCD6A2A0-7C27-4DDA-82B7-75F962D69AD5}"/>
    <cellStyle name="Comma 6 2 4 5 4 2" xfId="45053" xr:uid="{44A70424-0D24-4603-A09B-1348493325E3}"/>
    <cellStyle name="Comma 6 2 4 5 4 3" xfId="26799" xr:uid="{D3ACE16E-CA32-4543-8699-C7F953BEA638}"/>
    <cellStyle name="Comma 6 2 4 5 5" xfId="4895" xr:uid="{9586032C-5F92-44DF-8A52-062A022EC24F}"/>
    <cellStyle name="Comma 6 2 4 5 5 2" xfId="41403" xr:uid="{1BB37A8A-DA45-491B-8C11-1657C16AD10A}"/>
    <cellStyle name="Comma 6 2 4 5 5 3" xfId="23149" xr:uid="{9D74929D-D81B-455F-B2D2-31251B304CEC}"/>
    <cellStyle name="Comma 6 2 4 5 6" xfId="37753" xr:uid="{F757F3B3-9A7A-427B-84F9-405FDDB45B96}"/>
    <cellStyle name="Comma 6 2 4 5 7" xfId="19499" xr:uid="{9DF343D3-FB5B-4E8B-AA7D-CA83F9E7C425}"/>
    <cellStyle name="Comma 6 2 4 6" xfId="15115" xr:uid="{1A12BD6E-524C-45BD-83B0-DF268886012B}"/>
    <cellStyle name="Comma 6 2 4 6 2" xfId="51623" xr:uid="{CA106B63-5F12-4FA3-8FAE-BFD5A101A772}"/>
    <cellStyle name="Comma 6 2 4 6 3" xfId="33369" xr:uid="{1BA12003-C786-4C18-94FD-8046ABEAEA33}"/>
    <cellStyle name="Comma 6 2 4 7" xfId="11465" xr:uid="{8433DC33-74BC-4907-BFD0-F845A593197B}"/>
    <cellStyle name="Comma 6 2 4 7 2" xfId="47973" xr:uid="{DC5215CD-F88A-4855-B037-C8D86A7F17B0}"/>
    <cellStyle name="Comma 6 2 4 7 3" xfId="29719" xr:uid="{0976B68A-70A6-4D0B-8460-1C1164E1F1E5}"/>
    <cellStyle name="Comma 6 2 4 8" xfId="7815" xr:uid="{743A9CAE-BCF4-466F-A943-A236E2B1B6BE}"/>
    <cellStyle name="Comma 6 2 4 8 2" xfId="44323" xr:uid="{F7AE5FE4-6362-48FA-A992-865ED3D972BC}"/>
    <cellStyle name="Comma 6 2 4 8 3" xfId="26069" xr:uid="{6ED4048D-92A0-4BB9-88A2-E3B5BD910126}"/>
    <cellStyle name="Comma 6 2 4 9" xfId="4165" xr:uid="{E88FD842-3490-44C9-A423-91EB9FF311CB}"/>
    <cellStyle name="Comma 6 2 4 9 2" xfId="40673" xr:uid="{6B0D5489-817E-4459-A497-4445B9139582}"/>
    <cellStyle name="Comma 6 2 4 9 3" xfId="22419" xr:uid="{D756FFB2-B479-41D0-A590-FA10096BE97B}"/>
    <cellStyle name="Comma 6 2 5" xfId="411" xr:uid="{F2D1DE42-6030-4E3D-8A1F-F544CE95C5B7}"/>
    <cellStyle name="Comma 6 2 5 10" xfId="36919" xr:uid="{8E751804-A709-4823-8876-443CE8B209BE}"/>
    <cellStyle name="Comma 6 2 5 11" xfId="18665" xr:uid="{70DC31A8-13F4-4336-9C48-E19C910307F2}"/>
    <cellStyle name="Comma 6 2 5 2" xfId="3331" xr:uid="{619E224D-7784-450C-ACF4-C1BC21CBBDE9}"/>
    <cellStyle name="Comma 6 2 5 2 2" xfId="17931" xr:uid="{CBEBE529-3589-4CF3-A0F3-C13B83D3A778}"/>
    <cellStyle name="Comma 6 2 5 2 2 2" xfId="54439" xr:uid="{A60DF152-6E09-4FD7-AA04-A9B65DB0439E}"/>
    <cellStyle name="Comma 6 2 5 2 2 3" xfId="36185" xr:uid="{E62FDB4A-7123-4569-9E4F-493C6AF4F938}"/>
    <cellStyle name="Comma 6 2 5 2 3" xfId="14281" xr:uid="{8AEAA5F2-9A1F-4220-B0E7-A4D3F57199DC}"/>
    <cellStyle name="Comma 6 2 5 2 3 2" xfId="50789" xr:uid="{97037272-8DD5-4DE9-B9FA-7FEEF28673D3}"/>
    <cellStyle name="Comma 6 2 5 2 3 3" xfId="32535" xr:uid="{947DC5A0-4A00-4D8E-BBBB-D38F61C59B0F}"/>
    <cellStyle name="Comma 6 2 5 2 4" xfId="10631" xr:uid="{B820D7E6-F155-41AB-AA92-83FB986FFF8A}"/>
    <cellStyle name="Comma 6 2 5 2 4 2" xfId="47139" xr:uid="{2D62AE0C-E0B4-47AA-9AD5-4614C2DF7B55}"/>
    <cellStyle name="Comma 6 2 5 2 4 3" xfId="28885" xr:uid="{34B2426A-DEA7-4FCA-8BFC-3751A31233BC}"/>
    <cellStyle name="Comma 6 2 5 2 5" xfId="6981" xr:uid="{1A398F11-5B0A-41B2-B174-008D1A810A58}"/>
    <cellStyle name="Comma 6 2 5 2 5 2" xfId="43489" xr:uid="{03D100F2-4700-43B0-844D-2777192DBB60}"/>
    <cellStyle name="Comma 6 2 5 2 5 3" xfId="25235" xr:uid="{488DDEE3-2FA2-401F-B2F5-9D29976907DC}"/>
    <cellStyle name="Comma 6 2 5 2 6" xfId="39839" xr:uid="{AECC7D59-22A4-4F91-A747-338AF4A508F4}"/>
    <cellStyle name="Comma 6 2 5 2 7" xfId="21585" xr:uid="{B1AAC847-FD12-41D2-B601-7B2BD2499C5D}"/>
    <cellStyle name="Comma 6 2 5 3" xfId="2601" xr:uid="{FA480FC0-7A14-4C02-8BEB-0C4C2111AFEC}"/>
    <cellStyle name="Comma 6 2 5 3 2" xfId="17201" xr:uid="{745EFA13-15B4-4EE8-B68C-EA6C8450E634}"/>
    <cellStyle name="Comma 6 2 5 3 2 2" xfId="53709" xr:uid="{42BFC04D-87C4-4BBF-A81F-4A8E7EE3EA63}"/>
    <cellStyle name="Comma 6 2 5 3 2 3" xfId="35455" xr:uid="{439A18F1-538F-45CD-96AB-9F8C35693C07}"/>
    <cellStyle name="Comma 6 2 5 3 3" xfId="13551" xr:uid="{205FB485-EABB-4F17-9AAA-90C9AEA1189A}"/>
    <cellStyle name="Comma 6 2 5 3 3 2" xfId="50059" xr:uid="{37AC6129-79F5-4C92-A309-5FD848F0C59B}"/>
    <cellStyle name="Comma 6 2 5 3 3 3" xfId="31805" xr:uid="{F24A8FE8-8463-4C52-823F-92C55D6146D4}"/>
    <cellStyle name="Comma 6 2 5 3 4" xfId="9901" xr:uid="{901C262C-E536-4632-B869-F19D247408BF}"/>
    <cellStyle name="Comma 6 2 5 3 4 2" xfId="46409" xr:uid="{4E70D554-8DEA-4134-B3AB-89D9E21C6787}"/>
    <cellStyle name="Comma 6 2 5 3 4 3" xfId="28155" xr:uid="{0693E090-CE3E-414D-8BEB-7766BAB0DF47}"/>
    <cellStyle name="Comma 6 2 5 3 5" xfId="6251" xr:uid="{A4DEE4A9-8AE4-42B4-BF12-76A7BE499E9C}"/>
    <cellStyle name="Comma 6 2 5 3 5 2" xfId="42759" xr:uid="{02D80798-E817-44DC-BE13-3A633D3C3912}"/>
    <cellStyle name="Comma 6 2 5 3 5 3" xfId="24505" xr:uid="{3D75FAD8-949E-4D2E-9185-F6A3F7EF2EB9}"/>
    <cellStyle name="Comma 6 2 5 3 6" xfId="39109" xr:uid="{016D6B52-2FD6-4ED4-84E1-E20BCA35E0A3}"/>
    <cellStyle name="Comma 6 2 5 3 7" xfId="20855" xr:uid="{CED04EAD-094B-45E5-8A70-6040B324FBDF}"/>
    <cellStyle name="Comma 6 2 5 4" xfId="1871" xr:uid="{E4A12AB7-7717-4A65-97CE-599CAC69B603}"/>
    <cellStyle name="Comma 6 2 5 4 2" xfId="16471" xr:uid="{AFE33699-6DC5-43E8-AEEF-71FD827E37EC}"/>
    <cellStyle name="Comma 6 2 5 4 2 2" xfId="52979" xr:uid="{EB6E9B91-C0C3-466C-8C03-9B7C0A2C35AE}"/>
    <cellStyle name="Comma 6 2 5 4 2 3" xfId="34725" xr:uid="{4A50E8C2-FD91-479B-AE43-4137FA910B26}"/>
    <cellStyle name="Comma 6 2 5 4 3" xfId="12821" xr:uid="{5759F815-D1BF-48E8-B36A-F7B5E519A42C}"/>
    <cellStyle name="Comma 6 2 5 4 3 2" xfId="49329" xr:uid="{D4FFE6D6-9D9A-4292-9495-DFC9CAE43138}"/>
    <cellStyle name="Comma 6 2 5 4 3 3" xfId="31075" xr:uid="{C4BF8C0E-C62B-4271-BC44-E8DD7B2D0A8F}"/>
    <cellStyle name="Comma 6 2 5 4 4" xfId="9171" xr:uid="{77DCA733-C252-49E2-B1A6-9A2219910D83}"/>
    <cellStyle name="Comma 6 2 5 4 4 2" xfId="45679" xr:uid="{DAEA10BB-8179-445E-82EF-0CB81FD5E108}"/>
    <cellStyle name="Comma 6 2 5 4 4 3" xfId="27425" xr:uid="{BF9B2EEA-7DB3-4E7A-9B74-5106C4D57F70}"/>
    <cellStyle name="Comma 6 2 5 4 5" xfId="5521" xr:uid="{058FA818-924B-43E3-B6D7-6D5B741063ED}"/>
    <cellStyle name="Comma 6 2 5 4 5 2" xfId="42029" xr:uid="{1EA78057-F834-4E15-8A93-5C8CC3DAA229}"/>
    <cellStyle name="Comma 6 2 5 4 5 3" xfId="23775" xr:uid="{EC9C8588-08AB-49E6-B59C-636FFA216CE5}"/>
    <cellStyle name="Comma 6 2 5 4 6" xfId="38379" xr:uid="{A43EB13A-7CA3-40DA-B3E0-0EB4ECA08EA3}"/>
    <cellStyle name="Comma 6 2 5 4 7" xfId="20125" xr:uid="{FA45126F-4D8A-42A4-947F-BEBA13C99A66}"/>
    <cellStyle name="Comma 6 2 5 5" xfId="1141" xr:uid="{7ACD78B3-EE41-4FF6-AD8E-442044263A73}"/>
    <cellStyle name="Comma 6 2 5 5 2" xfId="15741" xr:uid="{5896678F-B6C6-4C53-B6BB-86F62CABE190}"/>
    <cellStyle name="Comma 6 2 5 5 2 2" xfId="52249" xr:uid="{B95B4B07-58D3-4E35-9B2D-3491A54E7FF5}"/>
    <cellStyle name="Comma 6 2 5 5 2 3" xfId="33995" xr:uid="{660E3AC9-CFFD-47E3-A467-694A118631F5}"/>
    <cellStyle name="Comma 6 2 5 5 3" xfId="12091" xr:uid="{19919843-7FCB-40BC-AD0D-59BF70B2CEE8}"/>
    <cellStyle name="Comma 6 2 5 5 3 2" xfId="48599" xr:uid="{AE4D4D9D-3615-4A1E-B446-AA134561558C}"/>
    <cellStyle name="Comma 6 2 5 5 3 3" xfId="30345" xr:uid="{9677A50E-D332-4A5F-9213-73D68A9C1033}"/>
    <cellStyle name="Comma 6 2 5 5 4" xfId="8441" xr:uid="{837B31F0-29C4-46E3-B0CD-2274BE2BEC48}"/>
    <cellStyle name="Comma 6 2 5 5 4 2" xfId="44949" xr:uid="{68D97FCD-6C81-4AD4-AD7F-3C9115F64800}"/>
    <cellStyle name="Comma 6 2 5 5 4 3" xfId="26695" xr:uid="{FABA3602-D1D4-403A-8B44-8008BBE49D07}"/>
    <cellStyle name="Comma 6 2 5 5 5" xfId="4791" xr:uid="{D51B3FBA-0E8F-48F0-B5BC-2194D39C8778}"/>
    <cellStyle name="Comma 6 2 5 5 5 2" xfId="41299" xr:uid="{AFEFAF68-13C8-4A08-9838-94DC807BEA6A}"/>
    <cellStyle name="Comma 6 2 5 5 5 3" xfId="23045" xr:uid="{BC7FE11B-64F5-4E64-A1A1-38D937E763AF}"/>
    <cellStyle name="Comma 6 2 5 5 6" xfId="37649" xr:uid="{6E38A2FF-9C94-443C-B075-D15782128CBD}"/>
    <cellStyle name="Comma 6 2 5 5 7" xfId="19395" xr:uid="{CB07A4B5-73BB-4F43-84A7-73EB36030985}"/>
    <cellStyle name="Comma 6 2 5 6" xfId="15011" xr:uid="{4AC4C776-6D67-468F-8749-15AC461A82DC}"/>
    <cellStyle name="Comma 6 2 5 6 2" xfId="51519" xr:uid="{2AEEEE56-CBD1-4A92-90F9-291C0C1B9942}"/>
    <cellStyle name="Comma 6 2 5 6 3" xfId="33265" xr:uid="{B5159A33-633B-4C9A-9CE5-E00041FD358C}"/>
    <cellStyle name="Comma 6 2 5 7" xfId="11361" xr:uid="{91CF5C43-B519-4F41-847E-979DB81B7897}"/>
    <cellStyle name="Comma 6 2 5 7 2" xfId="47869" xr:uid="{6166BE2E-174E-42C8-9126-AC90E599F1FC}"/>
    <cellStyle name="Comma 6 2 5 7 3" xfId="29615" xr:uid="{B1FB98F8-E242-49E8-A3FC-BBF2845A1166}"/>
    <cellStyle name="Comma 6 2 5 8" xfId="7711" xr:uid="{50D94E5D-EFAD-409C-B6CE-DDC2775833EC}"/>
    <cellStyle name="Comma 6 2 5 8 2" xfId="44219" xr:uid="{62CFDDD6-F02C-408A-B312-31C9EAB9B304}"/>
    <cellStyle name="Comma 6 2 5 8 3" xfId="25965" xr:uid="{E7A57CC4-7DF9-416F-AFC6-F9F6ABBC0D79}"/>
    <cellStyle name="Comma 6 2 5 9" xfId="4061" xr:uid="{15C67E21-D673-4BB9-B780-078A0A4D073D}"/>
    <cellStyle name="Comma 6 2 5 9 2" xfId="40569" xr:uid="{C2E50786-A4A6-419B-B472-0E755D5DDE0B}"/>
    <cellStyle name="Comma 6 2 5 9 3" xfId="22315" xr:uid="{A852F296-AE7B-42AA-B102-421C44CFE7A3}"/>
    <cellStyle name="Comma 6 2 6" xfId="307" xr:uid="{37CBC358-3BA4-44BE-AECF-D8B354CED87A}"/>
    <cellStyle name="Comma 6 2 6 10" xfId="36815" xr:uid="{98B1A809-0E4C-4E7A-8DF8-E9F1F6CFA3A3}"/>
    <cellStyle name="Comma 6 2 6 11" xfId="18561" xr:uid="{52841590-55D2-4C74-BBC8-BE70B9C5BE33}"/>
    <cellStyle name="Comma 6 2 6 2" xfId="3227" xr:uid="{59164314-3CD3-4122-863D-CA65EB6BA1D8}"/>
    <cellStyle name="Comma 6 2 6 2 2" xfId="17827" xr:uid="{F533081D-A2BC-4BB1-A3F4-750D7D316EAA}"/>
    <cellStyle name="Comma 6 2 6 2 2 2" xfId="54335" xr:uid="{D6535E9C-0F08-454C-8F78-FAD698E20D3F}"/>
    <cellStyle name="Comma 6 2 6 2 2 3" xfId="36081" xr:uid="{2AC58444-F6D6-4838-866B-3F4249D2573D}"/>
    <cellStyle name="Comma 6 2 6 2 3" xfId="14177" xr:uid="{5AA9379B-1E16-4193-8BEA-AA35601940C4}"/>
    <cellStyle name="Comma 6 2 6 2 3 2" xfId="50685" xr:uid="{0507F674-826A-4A97-94FC-C50EAD090348}"/>
    <cellStyle name="Comma 6 2 6 2 3 3" xfId="32431" xr:uid="{A1112E7A-D141-415A-B338-3239E3E3202F}"/>
    <cellStyle name="Comma 6 2 6 2 4" xfId="10527" xr:uid="{5CD89D37-4048-40B3-870F-29758A43D6A6}"/>
    <cellStyle name="Comma 6 2 6 2 4 2" xfId="47035" xr:uid="{229C98AD-585D-4C1F-B8C2-4439A60CB70A}"/>
    <cellStyle name="Comma 6 2 6 2 4 3" xfId="28781" xr:uid="{609F5674-296D-4FC7-BC3B-2118B5013099}"/>
    <cellStyle name="Comma 6 2 6 2 5" xfId="6877" xr:uid="{90ECDA3B-82E1-4A91-B1A9-0CA521A54D71}"/>
    <cellStyle name="Comma 6 2 6 2 5 2" xfId="43385" xr:uid="{B29EB7D6-672B-4496-B68A-B841487FD816}"/>
    <cellStyle name="Comma 6 2 6 2 5 3" xfId="25131" xr:uid="{B82BE485-61E4-47F8-99F4-8CC98B11B06E}"/>
    <cellStyle name="Comma 6 2 6 2 6" xfId="39735" xr:uid="{1C996A6D-9B0D-4023-9EB7-822BA2DF3FF2}"/>
    <cellStyle name="Comma 6 2 6 2 7" xfId="21481" xr:uid="{44FF9485-5E9F-4E20-B94D-E0390F346F79}"/>
    <cellStyle name="Comma 6 2 6 3" xfId="2497" xr:uid="{B5E4D95D-69C7-479F-84F1-3B74435A1D16}"/>
    <cellStyle name="Comma 6 2 6 3 2" xfId="17097" xr:uid="{A57F17C0-4CAB-4536-B31B-18E722403595}"/>
    <cellStyle name="Comma 6 2 6 3 2 2" xfId="53605" xr:uid="{60BF44D5-AE60-4852-9244-6D7CBC94CF44}"/>
    <cellStyle name="Comma 6 2 6 3 2 3" xfId="35351" xr:uid="{5B9D8208-A289-4A59-AC1E-0A77E9957C31}"/>
    <cellStyle name="Comma 6 2 6 3 3" xfId="13447" xr:uid="{53BF869A-A7AD-4130-A578-029FD024B16B}"/>
    <cellStyle name="Comma 6 2 6 3 3 2" xfId="49955" xr:uid="{662981AC-F1AE-40C5-96E6-1F5DEF73FA03}"/>
    <cellStyle name="Comma 6 2 6 3 3 3" xfId="31701" xr:uid="{60114021-7271-4937-A9C6-E026DB7EFFAE}"/>
    <cellStyle name="Comma 6 2 6 3 4" xfId="9797" xr:uid="{E774D109-CD0F-404E-BBF4-8EEF46336678}"/>
    <cellStyle name="Comma 6 2 6 3 4 2" xfId="46305" xr:uid="{CF60DD25-AF9A-4577-B904-1833CE37EBE4}"/>
    <cellStyle name="Comma 6 2 6 3 4 3" xfId="28051" xr:uid="{315B06CB-4580-4E8C-A08B-B1D6D7866476}"/>
    <cellStyle name="Comma 6 2 6 3 5" xfId="6147" xr:uid="{27AF11D4-C940-4441-AB18-DD3BB8FAE15C}"/>
    <cellStyle name="Comma 6 2 6 3 5 2" xfId="42655" xr:uid="{0C498F46-58D6-4504-B157-70B92778E3A6}"/>
    <cellStyle name="Comma 6 2 6 3 5 3" xfId="24401" xr:uid="{BA1B8568-56F1-4A00-A2E9-6E7E822E9C91}"/>
    <cellStyle name="Comma 6 2 6 3 6" xfId="39005" xr:uid="{56450AEA-3FC0-458A-9A9D-77CB6485FB70}"/>
    <cellStyle name="Comma 6 2 6 3 7" xfId="20751" xr:uid="{956724E6-0C1B-4415-83E4-51CAF9D7202F}"/>
    <cellStyle name="Comma 6 2 6 4" xfId="1767" xr:uid="{8FF48C63-5A97-43B2-9A01-BAF189D0207B}"/>
    <cellStyle name="Comma 6 2 6 4 2" xfId="16367" xr:uid="{FF13E016-3A49-49F4-B82A-E8283035BF38}"/>
    <cellStyle name="Comma 6 2 6 4 2 2" xfId="52875" xr:uid="{2B22036B-C059-4D89-A346-C960D01934D0}"/>
    <cellStyle name="Comma 6 2 6 4 2 3" xfId="34621" xr:uid="{494C315A-AE11-4236-AB06-A2C798396606}"/>
    <cellStyle name="Comma 6 2 6 4 3" xfId="12717" xr:uid="{FEAAC39F-EE5D-47E4-B735-8C47D47666A9}"/>
    <cellStyle name="Comma 6 2 6 4 3 2" xfId="49225" xr:uid="{E772DA86-0E9D-471C-8466-0BBA5B459B1C}"/>
    <cellStyle name="Comma 6 2 6 4 3 3" xfId="30971" xr:uid="{1459FA38-EB73-40ED-80FF-A7E544C8CFFE}"/>
    <cellStyle name="Comma 6 2 6 4 4" xfId="9067" xr:uid="{940DAF4A-99FE-41EA-93CC-81F2E3DBA7DF}"/>
    <cellStyle name="Comma 6 2 6 4 4 2" xfId="45575" xr:uid="{D44CAD5E-2FA2-4125-9C04-0C87A1EF7593}"/>
    <cellStyle name="Comma 6 2 6 4 4 3" xfId="27321" xr:uid="{0A022C89-CC7A-4425-B789-5F6FF05D300A}"/>
    <cellStyle name="Comma 6 2 6 4 5" xfId="5417" xr:uid="{E99E5D04-6242-492E-99A2-FAE605BA8539}"/>
    <cellStyle name="Comma 6 2 6 4 5 2" xfId="41925" xr:uid="{7E3563DB-D213-41DB-AA12-AA16F33890A6}"/>
    <cellStyle name="Comma 6 2 6 4 5 3" xfId="23671" xr:uid="{363F8DA1-DB14-42A7-A6EF-661C3D4E6086}"/>
    <cellStyle name="Comma 6 2 6 4 6" xfId="38275" xr:uid="{8DDA6BBC-7857-4AAC-9CBC-381802FB9B3E}"/>
    <cellStyle name="Comma 6 2 6 4 7" xfId="20021" xr:uid="{9DA78338-C4F3-44AA-BD11-12728F7EF7F6}"/>
    <cellStyle name="Comma 6 2 6 5" xfId="1037" xr:uid="{04E2C8F4-1249-4A18-9BAD-63494C8CBFD3}"/>
    <cellStyle name="Comma 6 2 6 5 2" xfId="15637" xr:uid="{873B4CC1-934A-49B8-8CC5-4B22C2DC4366}"/>
    <cellStyle name="Comma 6 2 6 5 2 2" xfId="52145" xr:uid="{10B96B93-997F-4A54-A383-767248BBF17C}"/>
    <cellStyle name="Comma 6 2 6 5 2 3" xfId="33891" xr:uid="{544720DB-38B3-47AF-8EC9-7862081BE80B}"/>
    <cellStyle name="Comma 6 2 6 5 3" xfId="11987" xr:uid="{47B5FC4C-6263-4766-BBB9-A09350004110}"/>
    <cellStyle name="Comma 6 2 6 5 3 2" xfId="48495" xr:uid="{E473063C-4AB3-45CC-8EAA-02363DE5DA4E}"/>
    <cellStyle name="Comma 6 2 6 5 3 3" xfId="30241" xr:uid="{E8BA85AB-9877-4E38-AFFB-2C3B789771F0}"/>
    <cellStyle name="Comma 6 2 6 5 4" xfId="8337" xr:uid="{C41DFC3C-717C-4C0E-B9F2-42CB6D6B94CA}"/>
    <cellStyle name="Comma 6 2 6 5 4 2" xfId="44845" xr:uid="{F5FAA154-6EBE-479A-A08E-C4128F2F7E06}"/>
    <cellStyle name="Comma 6 2 6 5 4 3" xfId="26591" xr:uid="{97B92944-D6A7-4BD8-BC6A-62F8FF8A34CA}"/>
    <cellStyle name="Comma 6 2 6 5 5" xfId="4687" xr:uid="{317F352C-FB17-478A-8D36-D2E1B4C22A5B}"/>
    <cellStyle name="Comma 6 2 6 5 5 2" xfId="41195" xr:uid="{5BE791AF-9C50-4FC3-B545-DE5ACD181518}"/>
    <cellStyle name="Comma 6 2 6 5 5 3" xfId="22941" xr:uid="{A3125C48-E1C6-4C80-923A-24A1E0ACED86}"/>
    <cellStyle name="Comma 6 2 6 5 6" xfId="37545" xr:uid="{C792AAF9-AA3F-4D06-B70A-4485A9B44769}"/>
    <cellStyle name="Comma 6 2 6 5 7" xfId="19291" xr:uid="{07EB5B2B-B3C4-46F7-8128-CBCB1324E809}"/>
    <cellStyle name="Comma 6 2 6 6" xfId="14907" xr:uid="{125BB47B-4709-48AF-9D0F-594FA95E1498}"/>
    <cellStyle name="Comma 6 2 6 6 2" xfId="51415" xr:uid="{65BA8791-3A7A-461F-9C65-2AF7B446F2AB}"/>
    <cellStyle name="Comma 6 2 6 6 3" xfId="33161" xr:uid="{3C6B0601-0581-4B43-A561-3B54313471C0}"/>
    <cellStyle name="Comma 6 2 6 7" xfId="11257" xr:uid="{BD08E53E-E11F-4010-971B-10CCA29F8E6C}"/>
    <cellStyle name="Comma 6 2 6 7 2" xfId="47765" xr:uid="{C07768A6-8F6A-4E5D-A333-86B88CF80A55}"/>
    <cellStyle name="Comma 6 2 6 7 3" xfId="29511" xr:uid="{CE7FDF97-5496-4570-BC22-4560C65EBE22}"/>
    <cellStyle name="Comma 6 2 6 8" xfId="7607" xr:uid="{C695A041-D764-43F7-8140-C9BFD882971B}"/>
    <cellStyle name="Comma 6 2 6 8 2" xfId="44115" xr:uid="{76EE6091-EC20-4327-83A8-616E044AFC65}"/>
    <cellStyle name="Comma 6 2 6 8 3" xfId="25861" xr:uid="{0A39E030-4961-46DC-9B88-7109955D7796}"/>
    <cellStyle name="Comma 6 2 6 9" xfId="3957" xr:uid="{B728107B-B9B9-48A7-9FB4-9C4FBD9D6B85}"/>
    <cellStyle name="Comma 6 2 6 9 2" xfId="40465" xr:uid="{7EC1902F-9C55-43BC-8441-5696F6376DED}"/>
    <cellStyle name="Comma 6 2 6 9 3" xfId="22211" xr:uid="{5F16B233-A63C-43D8-8536-6608078FAE2F}"/>
    <cellStyle name="Comma 6 2 7" xfId="203" xr:uid="{9D91BC8F-98DA-4DA7-A52B-7CA38396B707}"/>
    <cellStyle name="Comma 6 2 7 10" xfId="36711" xr:uid="{02A19AA3-C697-4590-8355-63D0AE48EAEF}"/>
    <cellStyle name="Comma 6 2 7 11" xfId="18457" xr:uid="{3EB2A64A-DEEF-4F6D-9E31-1F6FEF697421}"/>
    <cellStyle name="Comma 6 2 7 2" xfId="3123" xr:uid="{55767431-C665-458A-8B1B-482C67FD9AF8}"/>
    <cellStyle name="Comma 6 2 7 2 2" xfId="17723" xr:uid="{9C8EFB40-BF3C-4BDD-898B-642C40BDE925}"/>
    <cellStyle name="Comma 6 2 7 2 2 2" xfId="54231" xr:uid="{C6EED87F-27DB-4CAA-A2BC-23451C7012C2}"/>
    <cellStyle name="Comma 6 2 7 2 2 3" xfId="35977" xr:uid="{D99505AA-C3D3-447E-ABDB-B68C82930708}"/>
    <cellStyle name="Comma 6 2 7 2 3" xfId="14073" xr:uid="{0F0F7C6E-4382-4357-B6DB-2C8923EF6084}"/>
    <cellStyle name="Comma 6 2 7 2 3 2" xfId="50581" xr:uid="{D53DA959-B2B1-498F-A8F3-DA8E2D935FEA}"/>
    <cellStyle name="Comma 6 2 7 2 3 3" xfId="32327" xr:uid="{21A48C7F-7C40-436B-B5B0-F2DFB1EDB974}"/>
    <cellStyle name="Comma 6 2 7 2 4" xfId="10423" xr:uid="{B41CD660-262D-475D-B8EB-32B1222943C9}"/>
    <cellStyle name="Comma 6 2 7 2 4 2" xfId="46931" xr:uid="{1B89A6DA-8E0E-4C5C-B31E-166881E13E59}"/>
    <cellStyle name="Comma 6 2 7 2 4 3" xfId="28677" xr:uid="{56D9D4CD-F625-40E8-A70C-EACE6F940C1F}"/>
    <cellStyle name="Comma 6 2 7 2 5" xfId="6773" xr:uid="{3760E186-85AE-43D7-A075-FA9749A6C9CC}"/>
    <cellStyle name="Comma 6 2 7 2 5 2" xfId="43281" xr:uid="{1ABE0C06-05E0-43C7-B144-F9292920F8C0}"/>
    <cellStyle name="Comma 6 2 7 2 5 3" xfId="25027" xr:uid="{7BFB5452-3CEB-4BDE-92B7-BA3F3B21AD73}"/>
    <cellStyle name="Comma 6 2 7 2 6" xfId="39631" xr:uid="{19F50D82-26DB-4A16-BED2-3A4943AD6F15}"/>
    <cellStyle name="Comma 6 2 7 2 7" xfId="21377" xr:uid="{F669C531-6AD4-4413-8544-E8B0D53514C6}"/>
    <cellStyle name="Comma 6 2 7 3" xfId="2393" xr:uid="{38AB1A08-2F58-4B32-9FF7-C4D1CA9B65A0}"/>
    <cellStyle name="Comma 6 2 7 3 2" xfId="16993" xr:uid="{C9E5BE2F-F2F8-4A06-BD73-4F42D9722430}"/>
    <cellStyle name="Comma 6 2 7 3 2 2" xfId="53501" xr:uid="{67FEB6CE-AB59-4A9E-99D6-4D4D37F3166B}"/>
    <cellStyle name="Comma 6 2 7 3 2 3" xfId="35247" xr:uid="{BF01FFCE-BCFA-417A-B80F-8A230836D27A}"/>
    <cellStyle name="Comma 6 2 7 3 3" xfId="13343" xr:uid="{9BF1239F-CED7-48E3-AAFD-10E180DED8E9}"/>
    <cellStyle name="Comma 6 2 7 3 3 2" xfId="49851" xr:uid="{898455E2-E512-48EA-987F-A896C98BF473}"/>
    <cellStyle name="Comma 6 2 7 3 3 3" xfId="31597" xr:uid="{503C921F-4C55-4AA5-B99C-760B8C4801D0}"/>
    <cellStyle name="Comma 6 2 7 3 4" xfId="9693" xr:uid="{156318C7-1143-481B-A5EB-4AD75F59D92B}"/>
    <cellStyle name="Comma 6 2 7 3 4 2" xfId="46201" xr:uid="{92AB973B-416B-4509-81C9-D7C72F313B2D}"/>
    <cellStyle name="Comma 6 2 7 3 4 3" xfId="27947" xr:uid="{5707B1D4-B54A-4252-A9A1-15539EE9C33D}"/>
    <cellStyle name="Comma 6 2 7 3 5" xfId="6043" xr:uid="{828EF767-7B01-49D2-8130-F8135B4A0561}"/>
    <cellStyle name="Comma 6 2 7 3 5 2" xfId="42551" xr:uid="{306038B6-9539-4843-94E8-17C627E77307}"/>
    <cellStyle name="Comma 6 2 7 3 5 3" xfId="24297" xr:uid="{C0E69CA9-052F-4BCC-B372-D4F4D58AA5EA}"/>
    <cellStyle name="Comma 6 2 7 3 6" xfId="38901" xr:uid="{4B2AF4B9-D30A-4639-B526-C5BB038772FF}"/>
    <cellStyle name="Comma 6 2 7 3 7" xfId="20647" xr:uid="{3E0EEFD7-A28F-4F8D-A95E-A47B2FA94769}"/>
    <cellStyle name="Comma 6 2 7 4" xfId="1663" xr:uid="{C7969EAC-65A4-42BE-A18D-6CC534853076}"/>
    <cellStyle name="Comma 6 2 7 4 2" xfId="16263" xr:uid="{5F60D79E-81A9-437A-9944-28F4393E95DD}"/>
    <cellStyle name="Comma 6 2 7 4 2 2" xfId="52771" xr:uid="{CD27A16D-0DC5-47F5-94C2-1544B56F8C30}"/>
    <cellStyle name="Comma 6 2 7 4 2 3" xfId="34517" xr:uid="{7EF8938F-4523-46CC-A399-F7A69C028ECD}"/>
    <cellStyle name="Comma 6 2 7 4 3" xfId="12613" xr:uid="{B71F8DA4-F481-4732-9EE3-4A63FDF0B2E6}"/>
    <cellStyle name="Comma 6 2 7 4 3 2" xfId="49121" xr:uid="{BD0C9F42-1F15-445B-8662-8DB40C90CDFF}"/>
    <cellStyle name="Comma 6 2 7 4 3 3" xfId="30867" xr:uid="{147B0D29-1639-4082-9C4F-A7F0CE09C290}"/>
    <cellStyle name="Comma 6 2 7 4 4" xfId="8963" xr:uid="{A401C9DA-AD62-47F9-818B-E2F2BAB992CC}"/>
    <cellStyle name="Comma 6 2 7 4 4 2" xfId="45471" xr:uid="{326AC684-A798-40FB-9B62-9CCA49273E03}"/>
    <cellStyle name="Comma 6 2 7 4 4 3" xfId="27217" xr:uid="{23A1D2F1-EFB2-44E2-AF85-8FB4647F6E31}"/>
    <cellStyle name="Comma 6 2 7 4 5" xfId="5313" xr:uid="{0E5F2F4D-C6F9-4B61-BFD8-0EDA6F07D1FC}"/>
    <cellStyle name="Comma 6 2 7 4 5 2" xfId="41821" xr:uid="{6864B70A-1874-44E4-B48E-F0B4AEEF8B64}"/>
    <cellStyle name="Comma 6 2 7 4 5 3" xfId="23567" xr:uid="{45006DED-50C3-4F7F-8562-988547D4F65B}"/>
    <cellStyle name="Comma 6 2 7 4 6" xfId="38171" xr:uid="{9D87B53F-D517-4B02-A94E-BBAA3EF8A9B6}"/>
    <cellStyle name="Comma 6 2 7 4 7" xfId="19917" xr:uid="{9B357F76-903C-4972-8E5E-A9CC937BC014}"/>
    <cellStyle name="Comma 6 2 7 5" xfId="933" xr:uid="{3568F608-09ED-4219-89DC-6A4F70B7A651}"/>
    <cellStyle name="Comma 6 2 7 5 2" xfId="15533" xr:uid="{19E2B0CB-020B-4598-9B74-32F15815D085}"/>
    <cellStyle name="Comma 6 2 7 5 2 2" xfId="52041" xr:uid="{816C17C8-6383-44C2-8FA9-3B8944F8EE8E}"/>
    <cellStyle name="Comma 6 2 7 5 2 3" xfId="33787" xr:uid="{121D1E4A-5F9D-40DB-A0C0-9E827B622018}"/>
    <cellStyle name="Comma 6 2 7 5 3" xfId="11883" xr:uid="{19DA4B13-0C46-4F61-AA7A-4CD0C6D98A33}"/>
    <cellStyle name="Comma 6 2 7 5 3 2" xfId="48391" xr:uid="{32080C25-6B86-4A0D-986B-71D5B113F73E}"/>
    <cellStyle name="Comma 6 2 7 5 3 3" xfId="30137" xr:uid="{1561F103-BA3B-410E-B9FB-2DC8BFFB60F6}"/>
    <cellStyle name="Comma 6 2 7 5 4" xfId="8233" xr:uid="{AD6CD2FE-6F20-4B02-BCBF-FFC26003826E}"/>
    <cellStyle name="Comma 6 2 7 5 4 2" xfId="44741" xr:uid="{E02C8060-95CD-4CDB-B443-0E41F27B67F2}"/>
    <cellStyle name="Comma 6 2 7 5 4 3" xfId="26487" xr:uid="{1672584F-079F-43B2-963F-EFBF66753A9C}"/>
    <cellStyle name="Comma 6 2 7 5 5" xfId="4583" xr:uid="{07C3FF20-A355-4F20-A938-8E38B41D207C}"/>
    <cellStyle name="Comma 6 2 7 5 5 2" xfId="41091" xr:uid="{BC00C347-416F-4BF8-B283-1CE010ED1041}"/>
    <cellStyle name="Comma 6 2 7 5 5 3" xfId="22837" xr:uid="{656E110F-A117-4C07-AC8D-772455827B62}"/>
    <cellStyle name="Comma 6 2 7 5 6" xfId="37441" xr:uid="{C29421E6-B615-462B-9B63-96636797C1DC}"/>
    <cellStyle name="Comma 6 2 7 5 7" xfId="19187" xr:uid="{B16182F7-C2B9-4094-A160-E0AEE7AC3468}"/>
    <cellStyle name="Comma 6 2 7 6" xfId="14803" xr:uid="{757AF5AD-AB0B-4026-8270-0DFC7A3CE80F}"/>
    <cellStyle name="Comma 6 2 7 6 2" xfId="51311" xr:uid="{096E0B02-8A97-4321-BCB0-6BC88159ED26}"/>
    <cellStyle name="Comma 6 2 7 6 3" xfId="33057" xr:uid="{8B2E09E8-C3F5-4F92-A9AB-E130AA445DE8}"/>
    <cellStyle name="Comma 6 2 7 7" xfId="11153" xr:uid="{8FF7C8D3-19B0-4BA6-8C14-9106F0E2A1A3}"/>
    <cellStyle name="Comma 6 2 7 7 2" xfId="47661" xr:uid="{43C42D29-A247-4F25-AEFC-4E2539BBD86E}"/>
    <cellStyle name="Comma 6 2 7 7 3" xfId="29407" xr:uid="{4CCE78AA-23BC-44E9-A2E0-B4FECC94145E}"/>
    <cellStyle name="Comma 6 2 7 8" xfId="7503" xr:uid="{DE26887F-F93E-4F7E-B9B1-C4E88E42D64B}"/>
    <cellStyle name="Comma 6 2 7 8 2" xfId="44011" xr:uid="{B15E611F-96C0-4600-9DC9-E1EFD7E67D7E}"/>
    <cellStyle name="Comma 6 2 7 8 3" xfId="25757" xr:uid="{76015F2F-6CEC-4E5D-A3A7-1E54B7D726C4}"/>
    <cellStyle name="Comma 6 2 7 9" xfId="3853" xr:uid="{5F34A8B0-72C1-476E-A591-430B8119616B}"/>
    <cellStyle name="Comma 6 2 7 9 2" xfId="40361" xr:uid="{9CFD017F-9270-4983-8B99-32C9C58FD454}"/>
    <cellStyle name="Comma 6 2 7 9 3" xfId="22107" xr:uid="{AF85F8B4-BE3E-4BD6-B3AE-873724AA4E80}"/>
    <cellStyle name="Comma 6 2 8" xfId="3019" xr:uid="{4BBEE274-C0B6-4FB6-8B3C-CEA938EFF2D9}"/>
    <cellStyle name="Comma 6 2 8 2" xfId="17619" xr:uid="{A4B6BB21-3FCC-4F66-83D1-A877DBB0C982}"/>
    <cellStyle name="Comma 6 2 8 2 2" xfId="54127" xr:uid="{468C1BCA-CAB5-4ABC-9195-0038E4BF4CFD}"/>
    <cellStyle name="Comma 6 2 8 2 3" xfId="35873" xr:uid="{3DBFBE37-46B7-4EC2-B278-E317EA10BEC4}"/>
    <cellStyle name="Comma 6 2 8 3" xfId="13969" xr:uid="{3D255800-D3CF-4539-B12A-E9E8FA827ED5}"/>
    <cellStyle name="Comma 6 2 8 3 2" xfId="50477" xr:uid="{905A5F80-6CFA-4243-8D85-C7C23A15B684}"/>
    <cellStyle name="Comma 6 2 8 3 3" xfId="32223" xr:uid="{70BDBBEC-BC88-4652-A439-9EAEA79BF806}"/>
    <cellStyle name="Comma 6 2 8 4" xfId="10319" xr:uid="{AC08C17A-9D4A-4C45-8379-790E1623385C}"/>
    <cellStyle name="Comma 6 2 8 4 2" xfId="46827" xr:uid="{0CD85F4E-6669-4B1D-9480-78C347D65C8E}"/>
    <cellStyle name="Comma 6 2 8 4 3" xfId="28573" xr:uid="{19EDB483-7918-4163-A544-57A28952CF1D}"/>
    <cellStyle name="Comma 6 2 8 5" xfId="6669" xr:uid="{871ABAE6-4A76-40AD-B6A0-C912334F6F71}"/>
    <cellStyle name="Comma 6 2 8 5 2" xfId="43177" xr:uid="{B493DC75-E1BF-4135-BBE7-5DA5B8F51A37}"/>
    <cellStyle name="Comma 6 2 8 5 3" xfId="24923" xr:uid="{04D00BD0-67D6-4D61-B4E9-F150E9E97DF3}"/>
    <cellStyle name="Comma 6 2 8 6" xfId="39527" xr:uid="{4B37FDA2-6D35-4219-9D9F-7CAFCBC51E1C}"/>
    <cellStyle name="Comma 6 2 8 7" xfId="21273" xr:uid="{2D8FB295-C3ED-47D3-835D-8548A563A3DD}"/>
    <cellStyle name="Comma 6 2 9" xfId="2289" xr:uid="{2D92E769-79CA-4285-8F10-0CD39BD85945}"/>
    <cellStyle name="Comma 6 2 9 2" xfId="16889" xr:uid="{90B65E96-C30B-4ECF-9F22-2EDD41B0CF2C}"/>
    <cellStyle name="Comma 6 2 9 2 2" xfId="53397" xr:uid="{8B2A7957-E4E6-4E04-8A70-C1CDF0042F8C}"/>
    <cellStyle name="Comma 6 2 9 2 3" xfId="35143" xr:uid="{12ADDEC5-7B69-48D2-A0A7-F1C56D2117F2}"/>
    <cellStyle name="Comma 6 2 9 3" xfId="13239" xr:uid="{2E60AC14-4752-46D1-935D-C9DCB726C3B1}"/>
    <cellStyle name="Comma 6 2 9 3 2" xfId="49747" xr:uid="{F8C4B232-472B-45CF-964D-55D3C1F8C813}"/>
    <cellStyle name="Comma 6 2 9 3 3" xfId="31493" xr:uid="{214837BC-1C23-4B4D-A1F4-1CE471C63572}"/>
    <cellStyle name="Comma 6 2 9 4" xfId="9589" xr:uid="{20A88CB4-1119-4834-BB8F-20552A37CA91}"/>
    <cellStyle name="Comma 6 2 9 4 2" xfId="46097" xr:uid="{DF3445E6-52E8-43FC-A314-0730293B8939}"/>
    <cellStyle name="Comma 6 2 9 4 3" xfId="27843" xr:uid="{06762EE3-58A6-4FD3-82E6-3F706D75B551}"/>
    <cellStyle name="Comma 6 2 9 5" xfId="5939" xr:uid="{C7A94F6C-792B-41F5-A375-D67A85F8D516}"/>
    <cellStyle name="Comma 6 2 9 5 2" xfId="42447" xr:uid="{62245C39-A236-4F08-8F3A-1E166724989E}"/>
    <cellStyle name="Comma 6 2 9 5 3" xfId="24193" xr:uid="{4BF26D8A-AD1D-4C7F-A6E5-B5975CF7CEC5}"/>
    <cellStyle name="Comma 6 2 9 6" xfId="38797" xr:uid="{506076E6-85D9-43D7-9D31-8FC261FA2454}"/>
    <cellStyle name="Comma 6 2 9 7" xfId="20543" xr:uid="{38CCAC27-A444-491D-ACCE-C173CF8DBB5B}"/>
    <cellStyle name="Comma 6 3" xfId="61" xr:uid="{423DB4E9-B0AB-467E-8C08-E822BDF27123}"/>
    <cellStyle name="Comma 6 3 10" xfId="1527" xr:uid="{4E6CE6A8-4A96-40C5-8893-50146C3DE6EB}"/>
    <cellStyle name="Comma 6 3 10 2" xfId="16127" xr:uid="{2C3C4BF2-9760-4ADE-9FF1-1862C366725E}"/>
    <cellStyle name="Comma 6 3 10 2 2" xfId="52635" xr:uid="{B5BB8530-9F26-4D94-8AD8-83D436D5CCA0}"/>
    <cellStyle name="Comma 6 3 10 2 3" xfId="34381" xr:uid="{84C87E8D-1CD6-49F9-9FCB-3E0DC4FAF172}"/>
    <cellStyle name="Comma 6 3 10 3" xfId="12477" xr:uid="{D02FA9AF-DEFF-470A-B47A-B3688F5B555E}"/>
    <cellStyle name="Comma 6 3 10 3 2" xfId="48985" xr:uid="{A9A14A77-50AB-4449-B3C3-C2B8477A2AC3}"/>
    <cellStyle name="Comma 6 3 10 3 3" xfId="30731" xr:uid="{C55AC2D1-989E-42C8-BA84-6E19BE68BD3A}"/>
    <cellStyle name="Comma 6 3 10 4" xfId="8827" xr:uid="{B7E868E4-B49C-4A3E-8BF9-00D324319DB8}"/>
    <cellStyle name="Comma 6 3 10 4 2" xfId="45335" xr:uid="{E152999B-8A3E-4FAB-932E-A611FC5BFF6A}"/>
    <cellStyle name="Comma 6 3 10 4 3" xfId="27081" xr:uid="{19B053E7-E35E-4010-B1DB-A9FBC8D4E126}"/>
    <cellStyle name="Comma 6 3 10 5" xfId="5177" xr:uid="{7DFE7471-6D86-4A6E-88BD-8AFC9095A42D}"/>
    <cellStyle name="Comma 6 3 10 5 2" xfId="41685" xr:uid="{44855353-D422-483A-B904-45CAC9E5BCC6}"/>
    <cellStyle name="Comma 6 3 10 5 3" xfId="23431" xr:uid="{BD12AC13-9136-4DA4-B766-34AFBEED2FA4}"/>
    <cellStyle name="Comma 6 3 10 6" xfId="38035" xr:uid="{A8F72495-F718-42E1-87C3-7AD89D245FAB}"/>
    <cellStyle name="Comma 6 3 10 7" xfId="19781" xr:uid="{DB3FB3A0-48E1-48E8-98CC-86D426821231}"/>
    <cellStyle name="Comma 6 3 11" xfId="797" xr:uid="{CE67CCD1-0143-4AC8-9AA6-C26EF46F1E5D}"/>
    <cellStyle name="Comma 6 3 11 2" xfId="15397" xr:uid="{882694C4-5EC4-4DE1-94E3-6F173419055D}"/>
    <cellStyle name="Comma 6 3 11 2 2" xfId="51905" xr:uid="{BCB2E0C4-7735-4913-8EA4-26291502C9B0}"/>
    <cellStyle name="Comma 6 3 11 2 3" xfId="33651" xr:uid="{8C19F081-4120-4FBF-AD23-25CBB84EB993}"/>
    <cellStyle name="Comma 6 3 11 3" xfId="11747" xr:uid="{48153C2F-F4A6-4421-A0D3-C07F90F77EF1}"/>
    <cellStyle name="Comma 6 3 11 3 2" xfId="48255" xr:uid="{22898F3C-1DF1-4949-BB98-52231074E6F0}"/>
    <cellStyle name="Comma 6 3 11 3 3" xfId="30001" xr:uid="{926CF6C7-04FA-4A25-AAAD-0A935C63A673}"/>
    <cellStyle name="Comma 6 3 11 4" xfId="8097" xr:uid="{9769C41C-FAA7-40C8-9D8C-A7CFC917E1FC}"/>
    <cellStyle name="Comma 6 3 11 4 2" xfId="44605" xr:uid="{4B70DAE4-E987-41A1-BE3F-28AC294A96CB}"/>
    <cellStyle name="Comma 6 3 11 4 3" xfId="26351" xr:uid="{E36653CD-3DC0-44A7-BDD3-FF927781C8D2}"/>
    <cellStyle name="Comma 6 3 11 5" xfId="4447" xr:uid="{6BA43D6D-40D4-453F-8B38-61071B1EECD7}"/>
    <cellStyle name="Comma 6 3 11 5 2" xfId="40955" xr:uid="{BF6CBC55-F67B-4F71-873E-256B4AB12EF8}"/>
    <cellStyle name="Comma 6 3 11 5 3" xfId="22701" xr:uid="{2CEB0BF9-0AA5-4154-BE8D-C03DEB980179}"/>
    <cellStyle name="Comma 6 3 11 6" xfId="37305" xr:uid="{6E919FED-EB4C-49C7-8A81-0028277F884B}"/>
    <cellStyle name="Comma 6 3 11 7" xfId="19051" xr:uid="{7DF35CFD-AD87-458D-9C89-2D94052D4A67}"/>
    <cellStyle name="Comma 6 3 12" xfId="14667" xr:uid="{5CACB7F5-7C94-4C05-91DA-E7579A64824B}"/>
    <cellStyle name="Comma 6 3 12 2" xfId="51175" xr:uid="{DBD00FBC-DBA6-4DF7-85CF-9FC973682870}"/>
    <cellStyle name="Comma 6 3 12 3" xfId="32921" xr:uid="{17A79DC1-D821-4671-88F7-3C9769BADC66}"/>
    <cellStyle name="Comma 6 3 13" xfId="11017" xr:uid="{5D4C9805-0377-4E99-B94A-31262A894CEC}"/>
    <cellStyle name="Comma 6 3 13 2" xfId="47525" xr:uid="{68C84A70-FDE3-435A-AA76-D62D076077D8}"/>
    <cellStyle name="Comma 6 3 13 3" xfId="29271" xr:uid="{776809E3-EE4E-49FC-82C3-AE2A873D7AE3}"/>
    <cellStyle name="Comma 6 3 14" xfId="7367" xr:uid="{7023812E-C42F-4CF2-B9F3-59DF0C02C842}"/>
    <cellStyle name="Comma 6 3 14 2" xfId="43875" xr:uid="{E927ED64-48C2-4F84-AAA7-EA54595627FA}"/>
    <cellStyle name="Comma 6 3 14 3" xfId="25621" xr:uid="{DB720ACE-F54B-4B44-BC97-CB31EB6A20BB}"/>
    <cellStyle name="Comma 6 3 15" xfId="3717" xr:uid="{7A21D82C-43FB-433C-B5A4-AA198FEF2AC5}"/>
    <cellStyle name="Comma 6 3 15 2" xfId="40225" xr:uid="{783C7649-6EF1-4776-9303-128DDCF593E3}"/>
    <cellStyle name="Comma 6 3 15 3" xfId="21971" xr:uid="{5EAB526D-22B5-46E2-B83A-EEB767647B95}"/>
    <cellStyle name="Comma 6 3 16" xfId="36575" xr:uid="{E45DDF24-4FED-42B5-A7A2-CE4206B47453}"/>
    <cellStyle name="Comma 6 3 17" xfId="18321" xr:uid="{C1B66EEA-1945-4170-AE9F-20494129DC08}"/>
    <cellStyle name="Comma 6 3 2" xfId="691" xr:uid="{45936613-A0F0-412B-BDA4-336117673F17}"/>
    <cellStyle name="Comma 6 3 2 10" xfId="37199" xr:uid="{C96A0F46-E8EE-418B-9BA1-BDBBA06FC3E6}"/>
    <cellStyle name="Comma 6 3 2 11" xfId="18945" xr:uid="{185CDDA4-2116-4CD2-990D-E4F106E7DB5D}"/>
    <cellStyle name="Comma 6 3 2 2" xfId="3611" xr:uid="{9092E474-F467-44A8-A9E0-FB2B4CDBD409}"/>
    <cellStyle name="Comma 6 3 2 2 2" xfId="18211" xr:uid="{C6D7557A-6A32-4009-8991-05F287DB6994}"/>
    <cellStyle name="Comma 6 3 2 2 2 2" xfId="54719" xr:uid="{23D2DBC9-5A9A-4D68-B58D-0FFE6435FDFA}"/>
    <cellStyle name="Comma 6 3 2 2 2 3" xfId="36465" xr:uid="{D94ED5B8-D3A4-4AAD-8666-E24691C9186A}"/>
    <cellStyle name="Comma 6 3 2 2 3" xfId="14561" xr:uid="{CB6E4D8C-3EAE-4C15-983C-B5722C3A2829}"/>
    <cellStyle name="Comma 6 3 2 2 3 2" xfId="51069" xr:uid="{BA1E63DA-BD4D-467F-8E37-7F56759A5A5A}"/>
    <cellStyle name="Comma 6 3 2 2 3 3" xfId="32815" xr:uid="{93A9EAA2-1286-434A-86A2-4C0D766B40C8}"/>
    <cellStyle name="Comma 6 3 2 2 4" xfId="10911" xr:uid="{D4C5A943-7F6A-4FD1-A921-8449E2AA83AC}"/>
    <cellStyle name="Comma 6 3 2 2 4 2" xfId="47419" xr:uid="{12F53CEB-00D2-46F8-A5EB-75D656E4BCF4}"/>
    <cellStyle name="Comma 6 3 2 2 4 3" xfId="29165" xr:uid="{DDA75D94-CDAA-4A52-8A02-80B68CB19C58}"/>
    <cellStyle name="Comma 6 3 2 2 5" xfId="7261" xr:uid="{8E87CF53-60BB-4876-8AD6-C33C15F078FE}"/>
    <cellStyle name="Comma 6 3 2 2 5 2" xfId="43769" xr:uid="{A75F2252-E68F-4EDC-BDCF-E16C8F10E6E9}"/>
    <cellStyle name="Comma 6 3 2 2 5 3" xfId="25515" xr:uid="{FBAAA9DD-BDDB-41D8-88EA-55B0FEBE4A0B}"/>
    <cellStyle name="Comma 6 3 2 2 6" xfId="40119" xr:uid="{F5446A5F-32E4-4279-A620-B62D1F0A2BCE}"/>
    <cellStyle name="Comma 6 3 2 2 7" xfId="21865" xr:uid="{F9BD9280-EC8C-405E-8F2F-0854FEF346D9}"/>
    <cellStyle name="Comma 6 3 2 3" xfId="2881" xr:uid="{545EFDFE-D36E-446E-9F2B-EF26AB82A83E}"/>
    <cellStyle name="Comma 6 3 2 3 2" xfId="17481" xr:uid="{D3BAC891-C924-406D-B571-E0314D1292BC}"/>
    <cellStyle name="Comma 6 3 2 3 2 2" xfId="53989" xr:uid="{36B28D93-C76B-4954-8E76-C1B9CA69D497}"/>
    <cellStyle name="Comma 6 3 2 3 2 3" xfId="35735" xr:uid="{9FF92D83-44BC-4DE7-A509-4E1FE15687A1}"/>
    <cellStyle name="Comma 6 3 2 3 3" xfId="13831" xr:uid="{692FB16B-B61E-4EA1-82AD-17C33CEF48F0}"/>
    <cellStyle name="Comma 6 3 2 3 3 2" xfId="50339" xr:uid="{F739431E-B16B-41BD-B5B7-AD1D68707CB8}"/>
    <cellStyle name="Comma 6 3 2 3 3 3" xfId="32085" xr:uid="{CE5BE271-50EE-4C04-BD31-51A651157E3D}"/>
    <cellStyle name="Comma 6 3 2 3 4" xfId="10181" xr:uid="{79FD0A11-69D7-416C-A3E7-89883D706C0A}"/>
    <cellStyle name="Comma 6 3 2 3 4 2" xfId="46689" xr:uid="{A867C03E-5BDF-4D3A-8008-83B220CC79A4}"/>
    <cellStyle name="Comma 6 3 2 3 4 3" xfId="28435" xr:uid="{B51763AF-93AF-4A55-A7E4-41AE2ADC14D2}"/>
    <cellStyle name="Comma 6 3 2 3 5" xfId="6531" xr:uid="{378F4A9D-1ACD-4193-B16E-577ACCE30BB0}"/>
    <cellStyle name="Comma 6 3 2 3 5 2" xfId="43039" xr:uid="{6CED1CDF-7FC7-4369-9A9A-A4D10CCA1DC6}"/>
    <cellStyle name="Comma 6 3 2 3 5 3" xfId="24785" xr:uid="{BDB03BE1-B6EC-4E8F-8C37-E374A379CACF}"/>
    <cellStyle name="Comma 6 3 2 3 6" xfId="39389" xr:uid="{2EE0773E-67BA-434C-8273-17E674DA704F}"/>
    <cellStyle name="Comma 6 3 2 3 7" xfId="21135" xr:uid="{25D09EE7-6733-417E-B40D-780717EBDC13}"/>
    <cellStyle name="Comma 6 3 2 4" xfId="2151" xr:uid="{1799133A-1D7E-44A8-986C-7C734496074D}"/>
    <cellStyle name="Comma 6 3 2 4 2" xfId="16751" xr:uid="{84BE7B1F-5868-4B30-BA41-967D3F00342B}"/>
    <cellStyle name="Comma 6 3 2 4 2 2" xfId="53259" xr:uid="{DCD94853-DD52-4ED8-8B67-40073027B3AF}"/>
    <cellStyle name="Comma 6 3 2 4 2 3" xfId="35005" xr:uid="{B092CDEF-7CDA-467C-9841-A112ED41C8AF}"/>
    <cellStyle name="Comma 6 3 2 4 3" xfId="13101" xr:uid="{BBFEB1A8-8477-4B03-9845-55A9A16C6504}"/>
    <cellStyle name="Comma 6 3 2 4 3 2" xfId="49609" xr:uid="{2334AC1D-8A59-4EAC-8822-E8785DAFDE50}"/>
    <cellStyle name="Comma 6 3 2 4 3 3" xfId="31355" xr:uid="{423EE65C-6BBC-4410-9AA7-B0A5A9C62177}"/>
    <cellStyle name="Comma 6 3 2 4 4" xfId="9451" xr:uid="{829FA3A7-2673-47F0-8E06-89CBDFA2930A}"/>
    <cellStyle name="Comma 6 3 2 4 4 2" xfId="45959" xr:uid="{A63D1DD2-C7DB-44C7-90EF-B1DB63A237DB}"/>
    <cellStyle name="Comma 6 3 2 4 4 3" xfId="27705" xr:uid="{37DC76C4-1334-4D27-8781-19EBF3B766BC}"/>
    <cellStyle name="Comma 6 3 2 4 5" xfId="5801" xr:uid="{3F30008B-777B-489D-A3D5-E51108AC3446}"/>
    <cellStyle name="Comma 6 3 2 4 5 2" xfId="42309" xr:uid="{EDA5336F-7639-4AE7-8461-6C706BC67B08}"/>
    <cellStyle name="Comma 6 3 2 4 5 3" xfId="24055" xr:uid="{8A507C25-0354-431B-84CE-DBAD66CBC176}"/>
    <cellStyle name="Comma 6 3 2 4 6" xfId="38659" xr:uid="{725B1455-D5E3-4582-9317-D30B92DE07B1}"/>
    <cellStyle name="Comma 6 3 2 4 7" xfId="20405" xr:uid="{CB464E76-8B56-4F00-850B-0DCD7AFC9372}"/>
    <cellStyle name="Comma 6 3 2 5" xfId="1421" xr:uid="{7DC797DA-50C9-4534-8827-CAE9A7FDC59C}"/>
    <cellStyle name="Comma 6 3 2 5 2" xfId="16021" xr:uid="{150735A9-6F6C-4021-943C-498ECCC7EC71}"/>
    <cellStyle name="Comma 6 3 2 5 2 2" xfId="52529" xr:uid="{1E1133C1-75AB-46A8-8970-B15F64987347}"/>
    <cellStyle name="Comma 6 3 2 5 2 3" xfId="34275" xr:uid="{4F6EB6D4-ADFF-4393-8820-E59D4DE9B6CB}"/>
    <cellStyle name="Comma 6 3 2 5 3" xfId="12371" xr:uid="{158574FF-54C1-4599-8E62-7600B24937F9}"/>
    <cellStyle name="Comma 6 3 2 5 3 2" xfId="48879" xr:uid="{A2488BD1-BADE-4588-A1C0-44923D67DCF3}"/>
    <cellStyle name="Comma 6 3 2 5 3 3" xfId="30625" xr:uid="{7F61BB25-CF6E-4756-9FF4-FD460FC65BE6}"/>
    <cellStyle name="Comma 6 3 2 5 4" xfId="8721" xr:uid="{21DFE6F9-7725-4B0E-B55D-9D3CA1D983B4}"/>
    <cellStyle name="Comma 6 3 2 5 4 2" xfId="45229" xr:uid="{87C93C3C-4D04-4E6B-BDFB-86297E360D75}"/>
    <cellStyle name="Comma 6 3 2 5 4 3" xfId="26975" xr:uid="{F73AA220-C4AF-4226-94F1-2222458D08AA}"/>
    <cellStyle name="Comma 6 3 2 5 5" xfId="5071" xr:uid="{C1782CFF-73A8-4961-877C-E229CF2C69A9}"/>
    <cellStyle name="Comma 6 3 2 5 5 2" xfId="41579" xr:uid="{CF4FD9C6-275B-4F0E-8DE6-05ED586115A7}"/>
    <cellStyle name="Comma 6 3 2 5 5 3" xfId="23325" xr:uid="{28CCAD0B-F1B3-4EDF-A7B6-FBD1B11EAF94}"/>
    <cellStyle name="Comma 6 3 2 5 6" xfId="37929" xr:uid="{64B8D3EE-9A50-461E-A74C-7A2F5014305A}"/>
    <cellStyle name="Comma 6 3 2 5 7" xfId="19675" xr:uid="{D56AD30F-6394-4329-8B45-CCA02F754423}"/>
    <cellStyle name="Comma 6 3 2 6" xfId="15291" xr:uid="{462D18AF-30C9-40ED-8B41-D8C2EC3C277E}"/>
    <cellStyle name="Comma 6 3 2 6 2" xfId="51799" xr:uid="{D0F99172-BB74-4232-8D12-DD86174CF467}"/>
    <cellStyle name="Comma 6 3 2 6 3" xfId="33545" xr:uid="{F448D25E-17C3-497B-8660-F9C98CD15593}"/>
    <cellStyle name="Comma 6 3 2 7" xfId="11641" xr:uid="{0F12DF64-737D-4AE8-9F9F-78E138B7EFE9}"/>
    <cellStyle name="Comma 6 3 2 7 2" xfId="48149" xr:uid="{E169F756-A7E2-41F2-B495-C41B3C66831C}"/>
    <cellStyle name="Comma 6 3 2 7 3" xfId="29895" xr:uid="{A4ADA481-DC69-46CD-BCEC-39AA4EBC052F}"/>
    <cellStyle name="Comma 6 3 2 8" xfId="7991" xr:uid="{2C548CE2-3BAD-40EE-AEC9-28EF111100DE}"/>
    <cellStyle name="Comma 6 3 2 8 2" xfId="44499" xr:uid="{42A54E65-F9BE-4AE8-A949-6089334264D4}"/>
    <cellStyle name="Comma 6 3 2 8 3" xfId="26245" xr:uid="{90E1F134-CF39-41EC-B4B6-9AE2D5F8C7E4}"/>
    <cellStyle name="Comma 6 3 2 9" xfId="4341" xr:uid="{D283A912-7DA8-44E2-B767-385B18D732E9}"/>
    <cellStyle name="Comma 6 3 2 9 2" xfId="40849" xr:uid="{3B361091-61AC-4963-9460-EF5886B61760}"/>
    <cellStyle name="Comma 6 3 2 9 3" xfId="22595" xr:uid="{C560C411-B535-4DBD-AF6B-296F5EB36C0D}"/>
    <cellStyle name="Comma 6 3 3" xfId="587" xr:uid="{36222665-FE0B-42CB-BA74-219B7BA6319E}"/>
    <cellStyle name="Comma 6 3 3 10" xfId="37095" xr:uid="{A7C7C64D-4D17-4A8D-B8D8-BEF22D220757}"/>
    <cellStyle name="Comma 6 3 3 11" xfId="18841" xr:uid="{F9EEB8AC-8E3F-47FB-BFE4-3D40B4E33C1C}"/>
    <cellStyle name="Comma 6 3 3 2" xfId="3507" xr:uid="{823B883B-0DA0-4FB5-BAF1-72FBA155B858}"/>
    <cellStyle name="Comma 6 3 3 2 2" xfId="18107" xr:uid="{94D24E08-8E48-4A9F-BAE5-50A674203761}"/>
    <cellStyle name="Comma 6 3 3 2 2 2" xfId="54615" xr:uid="{BDE3348D-23DE-4ADB-B08C-BF285EE4E646}"/>
    <cellStyle name="Comma 6 3 3 2 2 3" xfId="36361" xr:uid="{15D08B3F-490B-4409-90B9-6F2D1E239180}"/>
    <cellStyle name="Comma 6 3 3 2 3" xfId="14457" xr:uid="{BAFC1EAC-D598-444E-94E4-62FEFE3520EA}"/>
    <cellStyle name="Comma 6 3 3 2 3 2" xfId="50965" xr:uid="{3F3139F4-A671-4ACD-8C20-2441E96294C0}"/>
    <cellStyle name="Comma 6 3 3 2 3 3" xfId="32711" xr:uid="{86764498-982B-4675-838B-2D8E7BBE39A5}"/>
    <cellStyle name="Comma 6 3 3 2 4" xfId="10807" xr:uid="{4F6D5193-077A-417F-9B8D-73733B9A89E3}"/>
    <cellStyle name="Comma 6 3 3 2 4 2" xfId="47315" xr:uid="{3D7E03EA-2C3E-4596-910C-61095FFF784B}"/>
    <cellStyle name="Comma 6 3 3 2 4 3" xfId="29061" xr:uid="{B365D590-B988-4AF2-BFDA-4F54780B1DE7}"/>
    <cellStyle name="Comma 6 3 3 2 5" xfId="7157" xr:uid="{C686D3A4-04F3-48E9-8D40-CA81E3951BCA}"/>
    <cellStyle name="Comma 6 3 3 2 5 2" xfId="43665" xr:uid="{32B65494-5351-439E-AA30-5A656B335F14}"/>
    <cellStyle name="Comma 6 3 3 2 5 3" xfId="25411" xr:uid="{3E684170-DE17-47CD-B287-9ED576F94F03}"/>
    <cellStyle name="Comma 6 3 3 2 6" xfId="40015" xr:uid="{C09D772F-D027-4510-8721-C186528337A0}"/>
    <cellStyle name="Comma 6 3 3 2 7" xfId="21761" xr:uid="{E802C6BD-BF93-4449-B2BD-6D4A93815485}"/>
    <cellStyle name="Comma 6 3 3 3" xfId="2777" xr:uid="{0F4E1F05-F70E-47C7-81ED-89F74DD86980}"/>
    <cellStyle name="Comma 6 3 3 3 2" xfId="17377" xr:uid="{F2AD36B3-863F-4211-BF1F-3C4EA126422A}"/>
    <cellStyle name="Comma 6 3 3 3 2 2" xfId="53885" xr:uid="{29885099-8F22-4251-9AFB-A7AC15F0742D}"/>
    <cellStyle name="Comma 6 3 3 3 2 3" xfId="35631" xr:uid="{25D0770B-3DC1-4D1A-A9D9-EA71AEBA0060}"/>
    <cellStyle name="Comma 6 3 3 3 3" xfId="13727" xr:uid="{4304FEDF-F1F1-4BBB-BA63-C3CC70CD544A}"/>
    <cellStyle name="Comma 6 3 3 3 3 2" xfId="50235" xr:uid="{B133E041-378F-4AAD-B1DB-4F4536CFD153}"/>
    <cellStyle name="Comma 6 3 3 3 3 3" xfId="31981" xr:uid="{63762086-624A-4208-ABD2-56649B7F7FD9}"/>
    <cellStyle name="Comma 6 3 3 3 4" xfId="10077" xr:uid="{10D87B8A-0BAB-4AAC-AE7B-9D0EF9BFA6C7}"/>
    <cellStyle name="Comma 6 3 3 3 4 2" xfId="46585" xr:uid="{0CED4546-73D5-4C15-BAFA-952C9897CB90}"/>
    <cellStyle name="Comma 6 3 3 3 4 3" xfId="28331" xr:uid="{D722674E-C464-4861-9966-3D04B66CBB57}"/>
    <cellStyle name="Comma 6 3 3 3 5" xfId="6427" xr:uid="{FC2E1F37-A3D6-41EF-8400-BAB037EAFF2E}"/>
    <cellStyle name="Comma 6 3 3 3 5 2" xfId="42935" xr:uid="{4F4BBA11-CF48-4C1A-9ABD-383A40EDE691}"/>
    <cellStyle name="Comma 6 3 3 3 5 3" xfId="24681" xr:uid="{3458790D-338D-41CD-8BFE-98CED9496F86}"/>
    <cellStyle name="Comma 6 3 3 3 6" xfId="39285" xr:uid="{AEF3B25C-986E-4351-8DE8-36F25A332F43}"/>
    <cellStyle name="Comma 6 3 3 3 7" xfId="21031" xr:uid="{0F8EB973-7C52-4149-BA11-6F6F10A929DF}"/>
    <cellStyle name="Comma 6 3 3 4" xfId="2047" xr:uid="{A882365D-FBC1-4F1A-8DD5-D45528D87F91}"/>
    <cellStyle name="Comma 6 3 3 4 2" xfId="16647" xr:uid="{089B3F7B-03A2-448C-80A0-198C7E8A9DDE}"/>
    <cellStyle name="Comma 6 3 3 4 2 2" xfId="53155" xr:uid="{1A62A4E6-5AEF-452E-B8AF-623713F2331E}"/>
    <cellStyle name="Comma 6 3 3 4 2 3" xfId="34901" xr:uid="{B775ACDE-6E37-42EC-A53A-2CAB5A1ECBDD}"/>
    <cellStyle name="Comma 6 3 3 4 3" xfId="12997" xr:uid="{B8108A10-82FA-4EE8-AD85-FE4799CD7094}"/>
    <cellStyle name="Comma 6 3 3 4 3 2" xfId="49505" xr:uid="{373BC75D-8599-4B2B-8E3F-8E9045FA4D6C}"/>
    <cellStyle name="Comma 6 3 3 4 3 3" xfId="31251" xr:uid="{9ED1E249-6D66-4170-904B-33C4FC62A206}"/>
    <cellStyle name="Comma 6 3 3 4 4" xfId="9347" xr:uid="{39E94945-BF82-4E1A-84E2-D674DBA9C831}"/>
    <cellStyle name="Comma 6 3 3 4 4 2" xfId="45855" xr:uid="{6E3FD3F5-D6D4-43D0-8278-A20A2C2C6D26}"/>
    <cellStyle name="Comma 6 3 3 4 4 3" xfId="27601" xr:uid="{3DFCB24C-5F37-467E-9EC4-DC28D9BD23A0}"/>
    <cellStyle name="Comma 6 3 3 4 5" xfId="5697" xr:uid="{34BBFAD4-2A33-4C44-B94B-D3122697D197}"/>
    <cellStyle name="Comma 6 3 3 4 5 2" xfId="42205" xr:uid="{947D1612-D6BE-46E7-B62A-F748DC93331B}"/>
    <cellStyle name="Comma 6 3 3 4 5 3" xfId="23951" xr:uid="{8F871FBF-4A15-424B-B7F6-1EA440E294A6}"/>
    <cellStyle name="Comma 6 3 3 4 6" xfId="38555" xr:uid="{A62F367A-F4CC-4196-8973-931F3B73F85C}"/>
    <cellStyle name="Comma 6 3 3 4 7" xfId="20301" xr:uid="{788E9B20-975E-4362-86B5-64304E7FE5F5}"/>
    <cellStyle name="Comma 6 3 3 5" xfId="1317" xr:uid="{15F1E61D-A73F-40B9-B104-B9355ECF86B3}"/>
    <cellStyle name="Comma 6 3 3 5 2" xfId="15917" xr:uid="{DCBFE24D-5B8A-4D71-8C55-0E7CE7C89FFB}"/>
    <cellStyle name="Comma 6 3 3 5 2 2" xfId="52425" xr:uid="{17C520CF-05C9-4585-9F26-37678AD33B9C}"/>
    <cellStyle name="Comma 6 3 3 5 2 3" xfId="34171" xr:uid="{7A3A9703-AEDA-41E9-8F4C-65EA076FA2E5}"/>
    <cellStyle name="Comma 6 3 3 5 3" xfId="12267" xr:uid="{FF285E42-086E-4C2C-A880-E75125E28D3B}"/>
    <cellStyle name="Comma 6 3 3 5 3 2" xfId="48775" xr:uid="{B16D040F-C176-4377-A095-3443842B1461}"/>
    <cellStyle name="Comma 6 3 3 5 3 3" xfId="30521" xr:uid="{4FC2A06F-70F1-4D75-9313-F0B6E6C47477}"/>
    <cellStyle name="Comma 6 3 3 5 4" xfId="8617" xr:uid="{D3E908AB-F583-40E1-A800-8C18621692D1}"/>
    <cellStyle name="Comma 6 3 3 5 4 2" xfId="45125" xr:uid="{4CE6AE96-E97C-4571-AF3B-CCBAE689C702}"/>
    <cellStyle name="Comma 6 3 3 5 4 3" xfId="26871" xr:uid="{1AA6C18A-27C0-47F0-BD1B-183AAF5BABE9}"/>
    <cellStyle name="Comma 6 3 3 5 5" xfId="4967" xr:uid="{9C142DCA-1A9E-43F1-BF72-23F05E6147D6}"/>
    <cellStyle name="Comma 6 3 3 5 5 2" xfId="41475" xr:uid="{7677B9AE-0B61-46E9-8F2E-0E33B64AD1E6}"/>
    <cellStyle name="Comma 6 3 3 5 5 3" xfId="23221" xr:uid="{50A68BBB-DB43-47FD-8D9E-54113BA7C9FA}"/>
    <cellStyle name="Comma 6 3 3 5 6" xfId="37825" xr:uid="{F0632ABF-5EDF-4361-9941-E79C80948A0F}"/>
    <cellStyle name="Comma 6 3 3 5 7" xfId="19571" xr:uid="{4E2DB07A-898E-4E05-862A-D73168C68AE6}"/>
    <cellStyle name="Comma 6 3 3 6" xfId="15187" xr:uid="{8446E3D5-E319-4E3B-A778-FBC9337B0845}"/>
    <cellStyle name="Comma 6 3 3 6 2" xfId="51695" xr:uid="{BEE3EF42-7788-41ED-AE27-3BE46D3FC117}"/>
    <cellStyle name="Comma 6 3 3 6 3" xfId="33441" xr:uid="{D1F8DC77-F1C4-4856-9530-D94CE90D70EC}"/>
    <cellStyle name="Comma 6 3 3 7" xfId="11537" xr:uid="{FE2F3E9B-7A76-4260-9A70-C71006558CA4}"/>
    <cellStyle name="Comma 6 3 3 7 2" xfId="48045" xr:uid="{85106DD8-4C99-4C8C-8F55-A86BDEE1E8F3}"/>
    <cellStyle name="Comma 6 3 3 7 3" xfId="29791" xr:uid="{CADF7A40-3C0E-4508-B1DE-E52238E79A18}"/>
    <cellStyle name="Comma 6 3 3 8" xfId="7887" xr:uid="{F43505A6-8A4D-417C-BF7A-3AB5E5B6D0D4}"/>
    <cellStyle name="Comma 6 3 3 8 2" xfId="44395" xr:uid="{C4386F60-1BA1-4D6F-B6D9-B343641D5F67}"/>
    <cellStyle name="Comma 6 3 3 8 3" xfId="26141" xr:uid="{1F1AA9B3-0D99-4246-A26F-DC51154BBC6F}"/>
    <cellStyle name="Comma 6 3 3 9" xfId="4237" xr:uid="{EDC6D9E2-ED34-4F15-A8BA-2B956998B392}"/>
    <cellStyle name="Comma 6 3 3 9 2" xfId="40745" xr:uid="{8D611B80-4053-4A8A-A718-6D2ECC1ECE33}"/>
    <cellStyle name="Comma 6 3 3 9 3" xfId="22491" xr:uid="{1EDF2047-9806-4ADA-8476-61F5DC56FCC1}"/>
    <cellStyle name="Comma 6 3 4" xfId="483" xr:uid="{FDB6797C-8FA5-4B81-8E90-748831B5355E}"/>
    <cellStyle name="Comma 6 3 4 10" xfId="36991" xr:uid="{1D0613B3-6284-4F68-9683-10252A4F85A0}"/>
    <cellStyle name="Comma 6 3 4 11" xfId="18737" xr:uid="{A7034D77-D269-4562-A94B-8183DCD2D063}"/>
    <cellStyle name="Comma 6 3 4 2" xfId="3403" xr:uid="{2A39ADC2-AB56-4896-B810-E014A084923F}"/>
    <cellStyle name="Comma 6 3 4 2 2" xfId="18003" xr:uid="{B4F50FB2-5989-466A-8DE9-A194C76F6871}"/>
    <cellStyle name="Comma 6 3 4 2 2 2" xfId="54511" xr:uid="{CF970686-B8E1-4EEE-91FE-B6B8EAACCB41}"/>
    <cellStyle name="Comma 6 3 4 2 2 3" xfId="36257" xr:uid="{AEAF3816-B1FC-4603-989B-F8B7EE901911}"/>
    <cellStyle name="Comma 6 3 4 2 3" xfId="14353" xr:uid="{CC329890-048C-4433-B882-BA588000DF44}"/>
    <cellStyle name="Comma 6 3 4 2 3 2" xfId="50861" xr:uid="{EB9F50C7-E89F-450C-B847-5ECB44EDCFC6}"/>
    <cellStyle name="Comma 6 3 4 2 3 3" xfId="32607" xr:uid="{0B839F6D-13AC-4DC5-BBD6-F81909FDEA3E}"/>
    <cellStyle name="Comma 6 3 4 2 4" xfId="10703" xr:uid="{8C5EA867-EE79-4262-A161-10E6157F3832}"/>
    <cellStyle name="Comma 6 3 4 2 4 2" xfId="47211" xr:uid="{CA1A10CC-7D2B-4EFD-A445-F416A1DB1863}"/>
    <cellStyle name="Comma 6 3 4 2 4 3" xfId="28957" xr:uid="{0B457660-2F40-40A9-A258-2D100E91EAA0}"/>
    <cellStyle name="Comma 6 3 4 2 5" xfId="7053" xr:uid="{EE558137-55E9-4A69-A6C5-AF8966B9A328}"/>
    <cellStyle name="Comma 6 3 4 2 5 2" xfId="43561" xr:uid="{41AB1C9B-6ECF-441B-BE39-998713AA59B8}"/>
    <cellStyle name="Comma 6 3 4 2 5 3" xfId="25307" xr:uid="{66BA0FFA-F929-4ABE-B8A3-7AD10A2D7A51}"/>
    <cellStyle name="Comma 6 3 4 2 6" xfId="39911" xr:uid="{7C20F31A-2C22-43C4-B2B1-CC7C779C9AFC}"/>
    <cellStyle name="Comma 6 3 4 2 7" xfId="21657" xr:uid="{F8D52A9A-CB89-41AB-B7B2-4A9851555F88}"/>
    <cellStyle name="Comma 6 3 4 3" xfId="2673" xr:uid="{AD75EEAB-B802-483A-B0A1-60FDBC2E30D9}"/>
    <cellStyle name="Comma 6 3 4 3 2" xfId="17273" xr:uid="{53CC9A63-897E-422F-AEE4-B53A67C284A3}"/>
    <cellStyle name="Comma 6 3 4 3 2 2" xfId="53781" xr:uid="{7B56DDAC-2A6E-48FF-96A1-12346AFBDD55}"/>
    <cellStyle name="Comma 6 3 4 3 2 3" xfId="35527" xr:uid="{D28DE611-4B0E-4C6C-8AAD-F80454FAC13F}"/>
    <cellStyle name="Comma 6 3 4 3 3" xfId="13623" xr:uid="{87052CE7-CAF0-4336-A0DF-5310963DF177}"/>
    <cellStyle name="Comma 6 3 4 3 3 2" xfId="50131" xr:uid="{22B3016B-5CD4-4F7B-A2E8-6B22F8B074C6}"/>
    <cellStyle name="Comma 6 3 4 3 3 3" xfId="31877" xr:uid="{B0D9AD4F-26BB-4854-88CE-9151C9A465F5}"/>
    <cellStyle name="Comma 6 3 4 3 4" xfId="9973" xr:uid="{5E27B893-1E65-4A5B-910F-66044A560EDE}"/>
    <cellStyle name="Comma 6 3 4 3 4 2" xfId="46481" xr:uid="{4FF0AB56-59EC-4592-89DD-6F719F2F2C18}"/>
    <cellStyle name="Comma 6 3 4 3 4 3" xfId="28227" xr:uid="{9BB21B38-60EE-415A-9F65-F277E43EBA76}"/>
    <cellStyle name="Comma 6 3 4 3 5" xfId="6323" xr:uid="{87C0FC08-3DB1-414A-A807-CAEB485B1B68}"/>
    <cellStyle name="Comma 6 3 4 3 5 2" xfId="42831" xr:uid="{15DE2C77-EB53-4883-BB73-C5D8D5C952A7}"/>
    <cellStyle name="Comma 6 3 4 3 5 3" xfId="24577" xr:uid="{39B0D228-F668-446D-B165-57E888C9070B}"/>
    <cellStyle name="Comma 6 3 4 3 6" xfId="39181" xr:uid="{43CF95BA-701D-4899-9E8C-F5F6BC25E55A}"/>
    <cellStyle name="Comma 6 3 4 3 7" xfId="20927" xr:uid="{828FECF9-196E-4819-BDA5-7757A6870191}"/>
    <cellStyle name="Comma 6 3 4 4" xfId="1943" xr:uid="{4B6BFA17-A6DF-4C30-A7A5-972DE194F00F}"/>
    <cellStyle name="Comma 6 3 4 4 2" xfId="16543" xr:uid="{E8AB2D01-A5D0-4877-9595-C1A26EC6348B}"/>
    <cellStyle name="Comma 6 3 4 4 2 2" xfId="53051" xr:uid="{6A698EB5-71CD-421A-A08F-1A34197289CD}"/>
    <cellStyle name="Comma 6 3 4 4 2 3" xfId="34797" xr:uid="{FEFC576B-44D0-4DDA-9358-ECF035AEF2F3}"/>
    <cellStyle name="Comma 6 3 4 4 3" xfId="12893" xr:uid="{3CC9ED99-F2BD-438E-B65F-53C8A0DB95B9}"/>
    <cellStyle name="Comma 6 3 4 4 3 2" xfId="49401" xr:uid="{646C135E-FECC-48CF-BD96-9EF155236D52}"/>
    <cellStyle name="Comma 6 3 4 4 3 3" xfId="31147" xr:uid="{05568CE9-7B32-4F00-BC65-AD69487E928F}"/>
    <cellStyle name="Comma 6 3 4 4 4" xfId="9243" xr:uid="{ACBE3DA7-17D0-4F6D-9B8B-0DB275876947}"/>
    <cellStyle name="Comma 6 3 4 4 4 2" xfId="45751" xr:uid="{5C092211-1AF4-41D5-9C5A-9566A92F84B3}"/>
    <cellStyle name="Comma 6 3 4 4 4 3" xfId="27497" xr:uid="{C06319C6-6EE5-4F46-8BDD-4A4C86B0B6FF}"/>
    <cellStyle name="Comma 6 3 4 4 5" xfId="5593" xr:uid="{11496417-4FAE-40F3-A68F-568ED89B8255}"/>
    <cellStyle name="Comma 6 3 4 4 5 2" xfId="42101" xr:uid="{80995706-2F03-4D21-96DD-2AD8A77B7907}"/>
    <cellStyle name="Comma 6 3 4 4 5 3" xfId="23847" xr:uid="{1E4641B3-C86F-472F-9D16-890F3974AAC3}"/>
    <cellStyle name="Comma 6 3 4 4 6" xfId="38451" xr:uid="{3DB52007-CCF7-49DF-9FD1-0EDC376EF854}"/>
    <cellStyle name="Comma 6 3 4 4 7" xfId="20197" xr:uid="{38A85DE2-20E0-472D-9312-5FEF7B2A6960}"/>
    <cellStyle name="Comma 6 3 4 5" xfId="1213" xr:uid="{6036FA44-9A4E-42F7-BABB-1AFC837CA649}"/>
    <cellStyle name="Comma 6 3 4 5 2" xfId="15813" xr:uid="{13667ACB-0265-48A7-BDD0-1E55B30F497D}"/>
    <cellStyle name="Comma 6 3 4 5 2 2" xfId="52321" xr:uid="{7043F310-8CD6-4C6F-8046-3BA0CF52B846}"/>
    <cellStyle name="Comma 6 3 4 5 2 3" xfId="34067" xr:uid="{92F13689-2667-4FC7-B7BB-519DA4F07410}"/>
    <cellStyle name="Comma 6 3 4 5 3" xfId="12163" xr:uid="{E0D3ED6F-6514-4697-9C30-793BE4CAE782}"/>
    <cellStyle name="Comma 6 3 4 5 3 2" xfId="48671" xr:uid="{753A0B32-9BE3-4082-AFF3-45837A2A259D}"/>
    <cellStyle name="Comma 6 3 4 5 3 3" xfId="30417" xr:uid="{E1C63259-DE57-4994-B045-009AC8CA9FB9}"/>
    <cellStyle name="Comma 6 3 4 5 4" xfId="8513" xr:uid="{EBD6DDD9-7A82-44E6-AECC-096C9935595A}"/>
    <cellStyle name="Comma 6 3 4 5 4 2" xfId="45021" xr:uid="{E999386A-F29E-4D1C-8632-AC7C73124DAA}"/>
    <cellStyle name="Comma 6 3 4 5 4 3" xfId="26767" xr:uid="{7965929A-CCBD-4087-B0B9-67AE6FDD423E}"/>
    <cellStyle name="Comma 6 3 4 5 5" xfId="4863" xr:uid="{38000996-0689-477C-B65B-22985F73EAB7}"/>
    <cellStyle name="Comma 6 3 4 5 5 2" xfId="41371" xr:uid="{7E61B464-0CF5-41DF-882F-A8D40C9349AE}"/>
    <cellStyle name="Comma 6 3 4 5 5 3" xfId="23117" xr:uid="{3456880E-F0FD-43BD-B073-8CA9157F666D}"/>
    <cellStyle name="Comma 6 3 4 5 6" xfId="37721" xr:uid="{CD9AD24E-42FF-478F-95C9-FA65ABA64DD5}"/>
    <cellStyle name="Comma 6 3 4 5 7" xfId="19467" xr:uid="{2D3D5865-4859-4BC2-9C6B-FAA9B86CE7CF}"/>
    <cellStyle name="Comma 6 3 4 6" xfId="15083" xr:uid="{9224584B-B97B-4C67-9770-F4BF1885F1B8}"/>
    <cellStyle name="Comma 6 3 4 6 2" xfId="51591" xr:uid="{BE8AAF04-B165-4336-A760-52269E9BB526}"/>
    <cellStyle name="Comma 6 3 4 6 3" xfId="33337" xr:uid="{937B8A4E-006F-4C9B-BB1C-83E80E6B150D}"/>
    <cellStyle name="Comma 6 3 4 7" xfId="11433" xr:uid="{1BB4B704-AE5F-47BB-8BFE-D5CCE4DEC441}"/>
    <cellStyle name="Comma 6 3 4 7 2" xfId="47941" xr:uid="{5D0BC80D-7694-4847-915E-BE553C281F58}"/>
    <cellStyle name="Comma 6 3 4 7 3" xfId="29687" xr:uid="{E9EDA3B4-B447-4ACD-9AC1-D085ABE3E2DF}"/>
    <cellStyle name="Comma 6 3 4 8" xfId="7783" xr:uid="{4896B537-CC50-4AF1-9A52-A57DAFA134E7}"/>
    <cellStyle name="Comma 6 3 4 8 2" xfId="44291" xr:uid="{D8C2DE10-010D-43F1-B6DC-D7820D302111}"/>
    <cellStyle name="Comma 6 3 4 8 3" xfId="26037" xr:uid="{8FFA3159-6F57-447B-B925-2FFCA841F055}"/>
    <cellStyle name="Comma 6 3 4 9" xfId="4133" xr:uid="{D2881F47-8388-4660-815E-751E941EC3BE}"/>
    <cellStyle name="Comma 6 3 4 9 2" xfId="40641" xr:uid="{DA95CED8-6A8D-4721-9880-63C5F226BE53}"/>
    <cellStyle name="Comma 6 3 4 9 3" xfId="22387" xr:uid="{905E47CE-1448-45A8-AC1F-A6C8B1A32430}"/>
    <cellStyle name="Comma 6 3 5" xfId="379" xr:uid="{1502168A-B040-444D-9D6E-B029EFC0375D}"/>
    <cellStyle name="Comma 6 3 5 10" xfId="36887" xr:uid="{6BDBE369-79D1-4FD6-AEB0-F218BFAC987E}"/>
    <cellStyle name="Comma 6 3 5 11" xfId="18633" xr:uid="{D46AC718-E428-40D4-903A-1D34A5D82A41}"/>
    <cellStyle name="Comma 6 3 5 2" xfId="3299" xr:uid="{4D50FE0F-F0EA-4913-B1F8-0786BA73D047}"/>
    <cellStyle name="Comma 6 3 5 2 2" xfId="17899" xr:uid="{A83C911F-8E7F-4BC0-8E93-31056302E111}"/>
    <cellStyle name="Comma 6 3 5 2 2 2" xfId="54407" xr:uid="{C17B6A19-C7BF-4160-B816-1353282165BB}"/>
    <cellStyle name="Comma 6 3 5 2 2 3" xfId="36153" xr:uid="{2A7AAFA7-0079-4260-9A71-4AA955D414FF}"/>
    <cellStyle name="Comma 6 3 5 2 3" xfId="14249" xr:uid="{D5C6E399-288B-4BC8-8BC4-4792E31ED691}"/>
    <cellStyle name="Comma 6 3 5 2 3 2" xfId="50757" xr:uid="{6B6F55A5-66E6-4230-89BE-23981135DE9C}"/>
    <cellStyle name="Comma 6 3 5 2 3 3" xfId="32503" xr:uid="{6F3185F7-551B-4B00-9B29-CC6EB7795AC6}"/>
    <cellStyle name="Comma 6 3 5 2 4" xfId="10599" xr:uid="{DD0C29C6-B49B-4AE5-93A8-15BDA6293B63}"/>
    <cellStyle name="Comma 6 3 5 2 4 2" xfId="47107" xr:uid="{B8B509ED-FADA-48E0-8B50-F2E39DF3DE2C}"/>
    <cellStyle name="Comma 6 3 5 2 4 3" xfId="28853" xr:uid="{C40C0988-C46E-483C-BFB1-8549592A377D}"/>
    <cellStyle name="Comma 6 3 5 2 5" xfId="6949" xr:uid="{5BCF3E42-1C3D-40C6-8F76-517707AFA082}"/>
    <cellStyle name="Comma 6 3 5 2 5 2" xfId="43457" xr:uid="{201BE610-CF17-4293-A580-BA8BE620DEEC}"/>
    <cellStyle name="Comma 6 3 5 2 5 3" xfId="25203" xr:uid="{8F4AD192-999B-412D-90AB-A9A622855151}"/>
    <cellStyle name="Comma 6 3 5 2 6" xfId="39807" xr:uid="{4B2C8ADA-6451-4D8C-A3D1-655E10E75280}"/>
    <cellStyle name="Comma 6 3 5 2 7" xfId="21553" xr:uid="{874DA5FD-C270-451F-BADE-251BEA4FE3AF}"/>
    <cellStyle name="Comma 6 3 5 3" xfId="2569" xr:uid="{447DC44E-F44D-4201-8478-185C24DF513E}"/>
    <cellStyle name="Comma 6 3 5 3 2" xfId="17169" xr:uid="{E8124735-E8C7-494B-8C48-9BA75CAEA124}"/>
    <cellStyle name="Comma 6 3 5 3 2 2" xfId="53677" xr:uid="{5BE03F93-B112-4042-8A44-7B68F8CBC3D8}"/>
    <cellStyle name="Comma 6 3 5 3 2 3" xfId="35423" xr:uid="{BA1F62D9-97EE-4E88-AC7C-E802C853F98D}"/>
    <cellStyle name="Comma 6 3 5 3 3" xfId="13519" xr:uid="{828B9807-B776-4A4F-9D64-7797342B5F59}"/>
    <cellStyle name="Comma 6 3 5 3 3 2" xfId="50027" xr:uid="{8F167D1E-2D2E-46C5-9AC4-4B95B56E453D}"/>
    <cellStyle name="Comma 6 3 5 3 3 3" xfId="31773" xr:uid="{918B35BA-419A-42AC-8464-AE91DD45EE67}"/>
    <cellStyle name="Comma 6 3 5 3 4" xfId="9869" xr:uid="{5C74FFD7-DD0C-4E0B-ACC2-2BF4EAAFBA29}"/>
    <cellStyle name="Comma 6 3 5 3 4 2" xfId="46377" xr:uid="{1FA9FD59-0E68-4CEF-86D1-4E86724A96BB}"/>
    <cellStyle name="Comma 6 3 5 3 4 3" xfId="28123" xr:uid="{B7395C82-E036-49E0-99F9-0DA2EA7FE590}"/>
    <cellStyle name="Comma 6 3 5 3 5" xfId="6219" xr:uid="{9535B67B-0448-4FFC-8A9C-8B7FBA2AD588}"/>
    <cellStyle name="Comma 6 3 5 3 5 2" xfId="42727" xr:uid="{70656723-70FC-41A5-AEC3-44EEE5602E18}"/>
    <cellStyle name="Comma 6 3 5 3 5 3" xfId="24473" xr:uid="{5B23CD67-7933-4998-A1E8-36B099DB41DE}"/>
    <cellStyle name="Comma 6 3 5 3 6" xfId="39077" xr:uid="{E1A15F0E-5F29-421A-9D4F-BD9C0934FFBA}"/>
    <cellStyle name="Comma 6 3 5 3 7" xfId="20823" xr:uid="{0C45647C-CE63-4F67-8292-F5F4A851285D}"/>
    <cellStyle name="Comma 6 3 5 4" xfId="1839" xr:uid="{B8799B1C-6CB4-4F9A-8799-9C0D729A7F1A}"/>
    <cellStyle name="Comma 6 3 5 4 2" xfId="16439" xr:uid="{46C28837-3360-4479-8E83-ADF3CE5F3894}"/>
    <cellStyle name="Comma 6 3 5 4 2 2" xfId="52947" xr:uid="{34F21D4D-5B1F-4F9C-944A-0E9E77495584}"/>
    <cellStyle name="Comma 6 3 5 4 2 3" xfId="34693" xr:uid="{2F50666E-AC23-4B03-84F0-3F215864CE2D}"/>
    <cellStyle name="Comma 6 3 5 4 3" xfId="12789" xr:uid="{B025D10F-CCDD-40A8-BA28-5A255436D16D}"/>
    <cellStyle name="Comma 6 3 5 4 3 2" xfId="49297" xr:uid="{A637FBFA-0D88-46FB-B73D-0AD45A6ED8E2}"/>
    <cellStyle name="Comma 6 3 5 4 3 3" xfId="31043" xr:uid="{FE09F3EE-07BE-4C64-A1FF-F784CCD060AD}"/>
    <cellStyle name="Comma 6 3 5 4 4" xfId="9139" xr:uid="{D1BAE1AA-4F05-4019-A2C5-A70BDEAE5D23}"/>
    <cellStyle name="Comma 6 3 5 4 4 2" xfId="45647" xr:uid="{5C3B581A-02FD-437D-83A3-011EACFB602B}"/>
    <cellStyle name="Comma 6 3 5 4 4 3" xfId="27393" xr:uid="{289FA1A8-B8AE-4317-AA92-E3BA81286A34}"/>
    <cellStyle name="Comma 6 3 5 4 5" xfId="5489" xr:uid="{0CC9292A-13EC-4701-B107-DD6CE21A2EFC}"/>
    <cellStyle name="Comma 6 3 5 4 5 2" xfId="41997" xr:uid="{82CC1561-0EE7-4DC6-B73C-28064CC92F78}"/>
    <cellStyle name="Comma 6 3 5 4 5 3" xfId="23743" xr:uid="{EA03DB79-0624-421F-8C80-41F9F1140463}"/>
    <cellStyle name="Comma 6 3 5 4 6" xfId="38347" xr:uid="{046832C3-909C-4289-B247-BDA4A0EA4ACC}"/>
    <cellStyle name="Comma 6 3 5 4 7" xfId="20093" xr:uid="{10D83B88-B98D-44B1-968C-013581448F1E}"/>
    <cellStyle name="Comma 6 3 5 5" xfId="1109" xr:uid="{5C4618A5-5611-4BE6-AD1C-0D42BB016166}"/>
    <cellStyle name="Comma 6 3 5 5 2" xfId="15709" xr:uid="{A1706383-2E37-4442-8124-E71881380423}"/>
    <cellStyle name="Comma 6 3 5 5 2 2" xfId="52217" xr:uid="{3F596ADA-784E-4C6F-867C-32F5915B6CAB}"/>
    <cellStyle name="Comma 6 3 5 5 2 3" xfId="33963" xr:uid="{25724D20-FCAD-43E1-BA01-FC89528468D0}"/>
    <cellStyle name="Comma 6 3 5 5 3" xfId="12059" xr:uid="{C628E005-8B35-445B-8830-0E6A0F6566D8}"/>
    <cellStyle name="Comma 6 3 5 5 3 2" xfId="48567" xr:uid="{AFFC0519-E38C-4048-BE5E-59E90BAB7827}"/>
    <cellStyle name="Comma 6 3 5 5 3 3" xfId="30313" xr:uid="{CE823660-D302-4D00-8403-4709F685D631}"/>
    <cellStyle name="Comma 6 3 5 5 4" xfId="8409" xr:uid="{7D679E6B-5009-4A00-8F65-2E8F67D66A67}"/>
    <cellStyle name="Comma 6 3 5 5 4 2" xfId="44917" xr:uid="{C87C56F2-33C0-4F94-ADB4-D211D9C88D56}"/>
    <cellStyle name="Comma 6 3 5 5 4 3" xfId="26663" xr:uid="{7CAFA908-85CC-4D2F-8F9C-072E0986DE60}"/>
    <cellStyle name="Comma 6 3 5 5 5" xfId="4759" xr:uid="{B7709046-3437-48B7-AD15-25F7A0CE1933}"/>
    <cellStyle name="Comma 6 3 5 5 5 2" xfId="41267" xr:uid="{343AB485-364D-4F21-A055-40E66C792BE1}"/>
    <cellStyle name="Comma 6 3 5 5 5 3" xfId="23013" xr:uid="{9EA857A9-CA10-44A7-9B99-9D172DF49F2E}"/>
    <cellStyle name="Comma 6 3 5 5 6" xfId="37617" xr:uid="{6AFF7A57-29D6-4141-8701-8747A6BDD188}"/>
    <cellStyle name="Comma 6 3 5 5 7" xfId="19363" xr:uid="{C47C7745-AF7C-49EA-AC10-3C59AA1E9E15}"/>
    <cellStyle name="Comma 6 3 5 6" xfId="14979" xr:uid="{E6AFD2EA-C3EB-403E-94FE-33342117E775}"/>
    <cellStyle name="Comma 6 3 5 6 2" xfId="51487" xr:uid="{1C97BC46-2C82-44CD-A011-9806B4ADA615}"/>
    <cellStyle name="Comma 6 3 5 6 3" xfId="33233" xr:uid="{F2BCCE8E-06BF-4D8B-8DD0-3556694FF7CE}"/>
    <cellStyle name="Comma 6 3 5 7" xfId="11329" xr:uid="{0B66DDA0-F5E1-42B1-8998-A2BFDBF01FB5}"/>
    <cellStyle name="Comma 6 3 5 7 2" xfId="47837" xr:uid="{2CD6A294-64D9-4B0A-AD8D-BA19FFD9E26B}"/>
    <cellStyle name="Comma 6 3 5 7 3" xfId="29583" xr:uid="{47D014D7-FD57-45A4-B4F5-C9B7EE30B206}"/>
    <cellStyle name="Comma 6 3 5 8" xfId="7679" xr:uid="{1A944CC3-A755-4A53-9AC2-B5F0CE485562}"/>
    <cellStyle name="Comma 6 3 5 8 2" xfId="44187" xr:uid="{CA13F184-0E6A-4C33-BCC0-3BCC0D133411}"/>
    <cellStyle name="Comma 6 3 5 8 3" xfId="25933" xr:uid="{CD21B406-DD92-411E-A97F-B45C3E0FD88D}"/>
    <cellStyle name="Comma 6 3 5 9" xfId="4029" xr:uid="{5DF04D23-E711-4E7B-B5DA-A4668ECB6813}"/>
    <cellStyle name="Comma 6 3 5 9 2" xfId="40537" xr:uid="{509539B8-F2EF-4615-99DE-9109CBADB8FA}"/>
    <cellStyle name="Comma 6 3 5 9 3" xfId="22283" xr:uid="{A974999F-0297-425F-BDB9-BC5E0CB7B9E9}"/>
    <cellStyle name="Comma 6 3 6" xfId="275" xr:uid="{7FCF3EBB-3865-46D4-8788-9AA0283C1568}"/>
    <cellStyle name="Comma 6 3 6 10" xfId="36783" xr:uid="{D7366C11-3C69-4DC1-A20E-755DE00589E9}"/>
    <cellStyle name="Comma 6 3 6 11" xfId="18529" xr:uid="{E0465EC2-6F60-4797-89C4-58674D7E39B0}"/>
    <cellStyle name="Comma 6 3 6 2" xfId="3195" xr:uid="{225AE4E4-0B21-4F55-B0B2-D6B45B537BD7}"/>
    <cellStyle name="Comma 6 3 6 2 2" xfId="17795" xr:uid="{90A311E0-12BE-4A9C-917B-6FE086E1A106}"/>
    <cellStyle name="Comma 6 3 6 2 2 2" xfId="54303" xr:uid="{B68C0D88-FA77-4E7C-8D63-EC794FE152C6}"/>
    <cellStyle name="Comma 6 3 6 2 2 3" xfId="36049" xr:uid="{A794DCA2-CF5E-4DDA-AAFA-D28B2EE94D69}"/>
    <cellStyle name="Comma 6 3 6 2 3" xfId="14145" xr:uid="{4F514E44-0F76-4523-8B1D-860C5CD98AB6}"/>
    <cellStyle name="Comma 6 3 6 2 3 2" xfId="50653" xr:uid="{672E69A7-F0C3-427D-9917-7541FD8E46D8}"/>
    <cellStyle name="Comma 6 3 6 2 3 3" xfId="32399" xr:uid="{FA68A9D5-DAAC-4155-A708-8201AC5D5D1C}"/>
    <cellStyle name="Comma 6 3 6 2 4" xfId="10495" xr:uid="{E1F613AE-7A75-4B0C-84AD-C14BF26E8E62}"/>
    <cellStyle name="Comma 6 3 6 2 4 2" xfId="47003" xr:uid="{F1D1B446-3AD8-4CEF-91AD-4556957335F7}"/>
    <cellStyle name="Comma 6 3 6 2 4 3" xfId="28749" xr:uid="{A79F61FB-FCBC-4E4A-8481-0C8CB6FED0E4}"/>
    <cellStyle name="Comma 6 3 6 2 5" xfId="6845" xr:uid="{D33AA201-3F03-42AD-88DE-4ADE4E0B10DC}"/>
    <cellStyle name="Comma 6 3 6 2 5 2" xfId="43353" xr:uid="{7BF81E26-F0A3-4854-B6A1-AB095A0D09AE}"/>
    <cellStyle name="Comma 6 3 6 2 5 3" xfId="25099" xr:uid="{98E49C98-7AEC-4014-B4D5-78667A640DBE}"/>
    <cellStyle name="Comma 6 3 6 2 6" xfId="39703" xr:uid="{93C05151-902C-4EA3-B3D1-14D13CBBEE86}"/>
    <cellStyle name="Comma 6 3 6 2 7" xfId="21449" xr:uid="{F1C1C238-EF1E-4E64-A795-69F1CC44D313}"/>
    <cellStyle name="Comma 6 3 6 3" xfId="2465" xr:uid="{24EACE56-60D0-4DCE-8358-7C077C0CC48B}"/>
    <cellStyle name="Comma 6 3 6 3 2" xfId="17065" xr:uid="{A79DEBFF-3472-4326-BBB8-EBC21A6FE06D}"/>
    <cellStyle name="Comma 6 3 6 3 2 2" xfId="53573" xr:uid="{B4B5FEDE-EC0D-46C1-A771-FC167E06705D}"/>
    <cellStyle name="Comma 6 3 6 3 2 3" xfId="35319" xr:uid="{3887CB0E-04BC-4563-BFA0-16296EA09E48}"/>
    <cellStyle name="Comma 6 3 6 3 3" xfId="13415" xr:uid="{CD10F56E-69E8-4AC7-A036-599CD84DB21C}"/>
    <cellStyle name="Comma 6 3 6 3 3 2" xfId="49923" xr:uid="{DCC0CB5F-4B38-4FAE-A718-989D5742AB92}"/>
    <cellStyle name="Comma 6 3 6 3 3 3" xfId="31669" xr:uid="{53EEF8A4-CB7E-48EB-91A8-3A2ABA11B6F7}"/>
    <cellStyle name="Comma 6 3 6 3 4" xfId="9765" xr:uid="{055AAF7B-5856-4D5F-90B7-0AA4948A4056}"/>
    <cellStyle name="Comma 6 3 6 3 4 2" xfId="46273" xr:uid="{B30058D6-71B3-43F9-832B-5176492C2650}"/>
    <cellStyle name="Comma 6 3 6 3 4 3" xfId="28019" xr:uid="{2AB571A9-4E88-4CB8-8725-2BB7F0D9AD28}"/>
    <cellStyle name="Comma 6 3 6 3 5" xfId="6115" xr:uid="{7389E5B3-A21A-4380-A39D-1D425F3EF1AF}"/>
    <cellStyle name="Comma 6 3 6 3 5 2" xfId="42623" xr:uid="{FF945E48-5977-4E75-8F53-64F2658D0643}"/>
    <cellStyle name="Comma 6 3 6 3 5 3" xfId="24369" xr:uid="{5C7F4CB3-0F40-448A-9534-913A910394B3}"/>
    <cellStyle name="Comma 6 3 6 3 6" xfId="38973" xr:uid="{75D3ED0A-536A-4ECB-87F4-FCF20FA5B458}"/>
    <cellStyle name="Comma 6 3 6 3 7" xfId="20719" xr:uid="{04DB2928-414E-490D-A3FE-BDF0E85A417A}"/>
    <cellStyle name="Comma 6 3 6 4" xfId="1735" xr:uid="{B59B53CE-31BC-4DA5-A3AE-59F64D8E4FBE}"/>
    <cellStyle name="Comma 6 3 6 4 2" xfId="16335" xr:uid="{783A91C9-6A12-4122-A9B4-8B87A683F288}"/>
    <cellStyle name="Comma 6 3 6 4 2 2" xfId="52843" xr:uid="{9F5E41EF-E37C-41E0-93D1-391C2AB3EB68}"/>
    <cellStyle name="Comma 6 3 6 4 2 3" xfId="34589" xr:uid="{7293019D-FBB0-4E39-AC8A-FC65509F4CEF}"/>
    <cellStyle name="Comma 6 3 6 4 3" xfId="12685" xr:uid="{44D2A232-B60F-47B0-A07D-649CF84152A3}"/>
    <cellStyle name="Comma 6 3 6 4 3 2" xfId="49193" xr:uid="{A6BFDF80-3491-4B01-A93E-E783E90235FD}"/>
    <cellStyle name="Comma 6 3 6 4 3 3" xfId="30939" xr:uid="{4AD9F769-2465-4BC2-B0F9-15F954521B03}"/>
    <cellStyle name="Comma 6 3 6 4 4" xfId="9035" xr:uid="{B25B1BCD-479E-4936-B978-84BA254EC88B}"/>
    <cellStyle name="Comma 6 3 6 4 4 2" xfId="45543" xr:uid="{28C3A123-EB82-4C29-A217-32D6DF3D6A91}"/>
    <cellStyle name="Comma 6 3 6 4 4 3" xfId="27289" xr:uid="{C980E413-5381-4D23-8D06-CEE3FD13FA90}"/>
    <cellStyle name="Comma 6 3 6 4 5" xfId="5385" xr:uid="{6B08EE9C-9D64-4BE1-8875-6988A05E547D}"/>
    <cellStyle name="Comma 6 3 6 4 5 2" xfId="41893" xr:uid="{D2C1B647-E717-4452-94CD-E4323DA39BB8}"/>
    <cellStyle name="Comma 6 3 6 4 5 3" xfId="23639" xr:uid="{86025AC3-ABFE-4E20-BD1F-8BCDE41C4530}"/>
    <cellStyle name="Comma 6 3 6 4 6" xfId="38243" xr:uid="{FDC2E9A1-4B92-467F-9217-6751BF7E452E}"/>
    <cellStyle name="Comma 6 3 6 4 7" xfId="19989" xr:uid="{6C25BF3E-AFC9-4CF4-A400-C67CC3EEE413}"/>
    <cellStyle name="Comma 6 3 6 5" xfId="1005" xr:uid="{A5C69250-D49B-42D1-9812-1AA342C39BA3}"/>
    <cellStyle name="Comma 6 3 6 5 2" xfId="15605" xr:uid="{C7D0A6C3-CDE8-4C30-B22F-B29CB740EA8F}"/>
    <cellStyle name="Comma 6 3 6 5 2 2" xfId="52113" xr:uid="{12D00AFD-542E-43B1-AC08-7A771F127A70}"/>
    <cellStyle name="Comma 6 3 6 5 2 3" xfId="33859" xr:uid="{2F040145-6247-4A6E-AD6B-FCD326E66ADD}"/>
    <cellStyle name="Comma 6 3 6 5 3" xfId="11955" xr:uid="{01E62C37-1B51-4018-9B5A-6F9E3BB9530C}"/>
    <cellStyle name="Comma 6 3 6 5 3 2" xfId="48463" xr:uid="{FAEDAB20-3E73-4C96-813C-C4083F2DD482}"/>
    <cellStyle name="Comma 6 3 6 5 3 3" xfId="30209" xr:uid="{ED58618E-13E4-485B-A0A1-DC91CAF3D282}"/>
    <cellStyle name="Comma 6 3 6 5 4" xfId="8305" xr:uid="{88BD2DA8-1AD1-4471-9916-4EDA18A0B56C}"/>
    <cellStyle name="Comma 6 3 6 5 4 2" xfId="44813" xr:uid="{67C8860F-4AE9-4B05-A65C-4A4F3DDD0C1A}"/>
    <cellStyle name="Comma 6 3 6 5 4 3" xfId="26559" xr:uid="{2014F403-C52F-43FC-B169-F15E85AA67F3}"/>
    <cellStyle name="Comma 6 3 6 5 5" xfId="4655" xr:uid="{DAC4591F-8DE1-49A3-9E9E-62E65DFD287A}"/>
    <cellStyle name="Comma 6 3 6 5 5 2" xfId="41163" xr:uid="{0653C3BE-0ADD-4484-AAEF-FEA4A5433FC6}"/>
    <cellStyle name="Comma 6 3 6 5 5 3" xfId="22909" xr:uid="{A8D2FE08-B0CE-4B9F-B10C-C23E3650991A}"/>
    <cellStyle name="Comma 6 3 6 5 6" xfId="37513" xr:uid="{BB6C9177-A401-40D8-A939-823FFD9461D1}"/>
    <cellStyle name="Comma 6 3 6 5 7" xfId="19259" xr:uid="{939841EC-01C3-45EE-9556-ECF6FF8DCB85}"/>
    <cellStyle name="Comma 6 3 6 6" xfId="14875" xr:uid="{35467021-2FD8-4D0E-B88D-7BEAB51F0923}"/>
    <cellStyle name="Comma 6 3 6 6 2" xfId="51383" xr:uid="{EC0C508E-56C7-43EC-9F55-A299178F371B}"/>
    <cellStyle name="Comma 6 3 6 6 3" xfId="33129" xr:uid="{C4370E2B-0E5F-4886-931F-BD18C4FB652E}"/>
    <cellStyle name="Comma 6 3 6 7" xfId="11225" xr:uid="{9296511A-7C18-429D-B23E-DFB8863574EF}"/>
    <cellStyle name="Comma 6 3 6 7 2" xfId="47733" xr:uid="{AA3B8DD0-FF2B-4F94-8D12-BA7B18B7B1D8}"/>
    <cellStyle name="Comma 6 3 6 7 3" xfId="29479" xr:uid="{B53F23F3-8556-44F2-B3A5-C1A4900939CE}"/>
    <cellStyle name="Comma 6 3 6 8" xfId="7575" xr:uid="{830A4D9F-78B0-408F-B9CC-792C601964AE}"/>
    <cellStyle name="Comma 6 3 6 8 2" xfId="44083" xr:uid="{0D197F0E-9F30-4DB1-8BE9-FD6B6374B5A1}"/>
    <cellStyle name="Comma 6 3 6 8 3" xfId="25829" xr:uid="{395DE1AE-8852-4703-B286-A753EC193D3E}"/>
    <cellStyle name="Comma 6 3 6 9" xfId="3925" xr:uid="{17E56512-26C0-4FDE-A814-17CA0BB299CB}"/>
    <cellStyle name="Comma 6 3 6 9 2" xfId="40433" xr:uid="{EFD1BFA8-A5A1-4FB5-A2C0-78E3F1EFD41E}"/>
    <cellStyle name="Comma 6 3 6 9 3" xfId="22179" xr:uid="{66553FFF-8559-491B-A84E-0246C95276EC}"/>
    <cellStyle name="Comma 6 3 7" xfId="171" xr:uid="{F31E74CE-0205-4391-880F-188CF1677FC9}"/>
    <cellStyle name="Comma 6 3 7 10" xfId="36679" xr:uid="{EA7E4791-660B-4B2D-A253-247BD7724E81}"/>
    <cellStyle name="Comma 6 3 7 11" xfId="18425" xr:uid="{3863DF6B-DF49-4ACF-A56F-31684B01BA6E}"/>
    <cellStyle name="Comma 6 3 7 2" xfId="3091" xr:uid="{F9A643E1-F770-43DB-B155-BF62A0EB206B}"/>
    <cellStyle name="Comma 6 3 7 2 2" xfId="17691" xr:uid="{FAFA3C3E-9F65-4196-A9DB-B636557F0920}"/>
    <cellStyle name="Comma 6 3 7 2 2 2" xfId="54199" xr:uid="{0402091F-D8F4-48C2-BCF1-CED28494CFEE}"/>
    <cellStyle name="Comma 6 3 7 2 2 3" xfId="35945" xr:uid="{F0D8D271-4189-4BD2-A64D-C2CAF613E9BE}"/>
    <cellStyle name="Comma 6 3 7 2 3" xfId="14041" xr:uid="{7B27158C-C9AD-42F5-88FA-D1D10702F9C7}"/>
    <cellStyle name="Comma 6 3 7 2 3 2" xfId="50549" xr:uid="{C10BE23C-4332-4915-94A1-6C139C060EE9}"/>
    <cellStyle name="Comma 6 3 7 2 3 3" xfId="32295" xr:uid="{B1759D21-09A9-4E72-B40E-E3700EA8DE30}"/>
    <cellStyle name="Comma 6 3 7 2 4" xfId="10391" xr:uid="{E19CBD2C-77DB-43BF-AFE5-B27C41FECCB1}"/>
    <cellStyle name="Comma 6 3 7 2 4 2" xfId="46899" xr:uid="{D9B40FB3-65BB-43BD-8651-ABEBE2CE2E8A}"/>
    <cellStyle name="Comma 6 3 7 2 4 3" xfId="28645" xr:uid="{FD695B5F-9914-4F5F-B7D2-B6F653FEDF9D}"/>
    <cellStyle name="Comma 6 3 7 2 5" xfId="6741" xr:uid="{C76FF317-3AFC-4671-917A-99537A3D0C69}"/>
    <cellStyle name="Comma 6 3 7 2 5 2" xfId="43249" xr:uid="{E142646A-EA83-46EA-9B75-21C303C94926}"/>
    <cellStyle name="Comma 6 3 7 2 5 3" xfId="24995" xr:uid="{2C791C61-1110-4EBE-9DEA-EE36A1B75915}"/>
    <cellStyle name="Comma 6 3 7 2 6" xfId="39599" xr:uid="{32408F37-66BB-4E27-A873-5032C33E50E6}"/>
    <cellStyle name="Comma 6 3 7 2 7" xfId="21345" xr:uid="{473B25D0-1BF0-4957-9616-412F4613AB94}"/>
    <cellStyle name="Comma 6 3 7 3" xfId="2361" xr:uid="{665FCAE8-E7BA-41DB-9932-1E580EAB67AD}"/>
    <cellStyle name="Comma 6 3 7 3 2" xfId="16961" xr:uid="{BACF06EA-112A-43C6-93D4-018CE5EE4DA0}"/>
    <cellStyle name="Comma 6 3 7 3 2 2" xfId="53469" xr:uid="{159DFA06-A7BF-4157-88A3-6231E15111D7}"/>
    <cellStyle name="Comma 6 3 7 3 2 3" xfId="35215" xr:uid="{2697FF48-F9ED-4DEE-B94F-2DC642B8ED43}"/>
    <cellStyle name="Comma 6 3 7 3 3" xfId="13311" xr:uid="{6DCBC9E1-1362-4741-AB2F-1EBEE6427589}"/>
    <cellStyle name="Comma 6 3 7 3 3 2" xfId="49819" xr:uid="{67BC9637-7065-4726-8574-821A05F1D96D}"/>
    <cellStyle name="Comma 6 3 7 3 3 3" xfId="31565" xr:uid="{6517D0FD-B3DE-494E-A503-5D9269C95A0D}"/>
    <cellStyle name="Comma 6 3 7 3 4" xfId="9661" xr:uid="{B46F3DA4-38DE-4F29-8B54-74D1DBB42504}"/>
    <cellStyle name="Comma 6 3 7 3 4 2" xfId="46169" xr:uid="{B0338304-54C6-4E50-82C4-48CB481DD929}"/>
    <cellStyle name="Comma 6 3 7 3 4 3" xfId="27915" xr:uid="{547B14FD-C7D5-4CE5-B4FC-30BB7D004761}"/>
    <cellStyle name="Comma 6 3 7 3 5" xfId="6011" xr:uid="{BD0B3AB1-22EE-4FFB-8201-4F2E2B34FA85}"/>
    <cellStyle name="Comma 6 3 7 3 5 2" xfId="42519" xr:uid="{5709F7F6-042B-49D5-8791-1999C2CBF2C7}"/>
    <cellStyle name="Comma 6 3 7 3 5 3" xfId="24265" xr:uid="{838AB035-916A-497E-9E20-EA165389C0F5}"/>
    <cellStyle name="Comma 6 3 7 3 6" xfId="38869" xr:uid="{9443FCC5-A9DE-4F90-AB9A-E7A9894238BA}"/>
    <cellStyle name="Comma 6 3 7 3 7" xfId="20615" xr:uid="{F4CE98BF-DAB5-4D3F-AE96-ABF836D4F563}"/>
    <cellStyle name="Comma 6 3 7 4" xfId="1631" xr:uid="{9999BB9B-F772-4154-9DF0-203F2C46A8A6}"/>
    <cellStyle name="Comma 6 3 7 4 2" xfId="16231" xr:uid="{6BD13CF4-AA8B-4F32-87E2-B9A6A28CB59D}"/>
    <cellStyle name="Comma 6 3 7 4 2 2" xfId="52739" xr:uid="{BE0D55F8-0989-4925-93D4-425485A5388C}"/>
    <cellStyle name="Comma 6 3 7 4 2 3" xfId="34485" xr:uid="{2AAD2AC3-063E-494A-8B76-C35C5D85065C}"/>
    <cellStyle name="Comma 6 3 7 4 3" xfId="12581" xr:uid="{C4F8BA1C-419A-4C12-8A2B-30465789C623}"/>
    <cellStyle name="Comma 6 3 7 4 3 2" xfId="49089" xr:uid="{CE38B38B-72CC-4564-9389-44BBAE8F35D1}"/>
    <cellStyle name="Comma 6 3 7 4 3 3" xfId="30835" xr:uid="{725BAD65-BC6C-443D-B971-E76F056AD016}"/>
    <cellStyle name="Comma 6 3 7 4 4" xfId="8931" xr:uid="{728129A9-8315-4216-8DCC-0211F5415724}"/>
    <cellStyle name="Comma 6 3 7 4 4 2" xfId="45439" xr:uid="{68321D88-E4F9-439F-A09D-D66B866E41AC}"/>
    <cellStyle name="Comma 6 3 7 4 4 3" xfId="27185" xr:uid="{E76825A7-7AF2-4068-8585-EC1FAC6F5C8E}"/>
    <cellStyle name="Comma 6 3 7 4 5" xfId="5281" xr:uid="{739C3706-0460-4CAC-A762-107EC13215CA}"/>
    <cellStyle name="Comma 6 3 7 4 5 2" xfId="41789" xr:uid="{6EEBB52E-6DA7-4D75-9BCA-1A6DA7B62040}"/>
    <cellStyle name="Comma 6 3 7 4 5 3" xfId="23535" xr:uid="{A6FCD43E-34C6-48CC-935C-375744FF0A42}"/>
    <cellStyle name="Comma 6 3 7 4 6" xfId="38139" xr:uid="{95034959-72EE-4F37-8FD6-6AAC5C9C0D55}"/>
    <cellStyle name="Comma 6 3 7 4 7" xfId="19885" xr:uid="{DECFEC5E-EB53-4F35-809A-F1B50EA4A277}"/>
    <cellStyle name="Comma 6 3 7 5" xfId="901" xr:uid="{2D72A06D-96DE-4AD2-B4AD-A291A3B5BBC9}"/>
    <cellStyle name="Comma 6 3 7 5 2" xfId="15501" xr:uid="{DDDB3FE4-9620-4B42-8B82-B5123812547E}"/>
    <cellStyle name="Comma 6 3 7 5 2 2" xfId="52009" xr:uid="{E514A4CD-B33C-411B-BFEA-A0234B414199}"/>
    <cellStyle name="Comma 6 3 7 5 2 3" xfId="33755" xr:uid="{25788772-42E6-45E4-93FF-5339BA265EB5}"/>
    <cellStyle name="Comma 6 3 7 5 3" xfId="11851" xr:uid="{51347AD2-BE49-4484-96AB-A6863DFDC2F4}"/>
    <cellStyle name="Comma 6 3 7 5 3 2" xfId="48359" xr:uid="{7C4F0620-0B50-4207-BDA4-204332317457}"/>
    <cellStyle name="Comma 6 3 7 5 3 3" xfId="30105" xr:uid="{CF70C791-BE7B-4EB3-B2B6-DDE2785E5A9D}"/>
    <cellStyle name="Comma 6 3 7 5 4" xfId="8201" xr:uid="{AFD0C735-E01C-4A0E-8D71-C176C4F0F295}"/>
    <cellStyle name="Comma 6 3 7 5 4 2" xfId="44709" xr:uid="{0E296225-7482-4249-97E6-DABB68260482}"/>
    <cellStyle name="Comma 6 3 7 5 4 3" xfId="26455" xr:uid="{3E500C0B-B9CB-4895-AF93-E23A78BF427B}"/>
    <cellStyle name="Comma 6 3 7 5 5" xfId="4551" xr:uid="{747CECCA-291F-4AC9-9D2E-3E09D94AE894}"/>
    <cellStyle name="Comma 6 3 7 5 5 2" xfId="41059" xr:uid="{71B1FFAB-FBDF-46F1-95B2-4240688A4EFA}"/>
    <cellStyle name="Comma 6 3 7 5 5 3" xfId="22805" xr:uid="{0FF94B34-A742-4F15-8950-D05D49509A77}"/>
    <cellStyle name="Comma 6 3 7 5 6" xfId="37409" xr:uid="{80B6DE9C-E4F3-4797-B332-D23655305EE8}"/>
    <cellStyle name="Comma 6 3 7 5 7" xfId="19155" xr:uid="{4AEB1AD0-334B-407F-B274-6BC7D37D884F}"/>
    <cellStyle name="Comma 6 3 7 6" xfId="14771" xr:uid="{91BC8C32-FD52-4071-9318-D870CDEF88E8}"/>
    <cellStyle name="Comma 6 3 7 6 2" xfId="51279" xr:uid="{78AEDBCF-ABAA-4874-8FE3-B9003136492C}"/>
    <cellStyle name="Comma 6 3 7 6 3" xfId="33025" xr:uid="{083E2220-DE42-40E2-B28F-391B8C0045C2}"/>
    <cellStyle name="Comma 6 3 7 7" xfId="11121" xr:uid="{BCCF9B00-6F0B-4F51-9C93-E2B158552C2C}"/>
    <cellStyle name="Comma 6 3 7 7 2" xfId="47629" xr:uid="{401B7E8F-2E5F-4E6E-A5F8-24E3656994F3}"/>
    <cellStyle name="Comma 6 3 7 7 3" xfId="29375" xr:uid="{CF09BF20-557B-4A31-B54F-80424AFAFDEE}"/>
    <cellStyle name="Comma 6 3 7 8" xfId="7471" xr:uid="{50EE7DD4-BDFB-4592-8F0A-FA778068838B}"/>
    <cellStyle name="Comma 6 3 7 8 2" xfId="43979" xr:uid="{B41FE775-A5DF-4943-A0CD-E9AD16617CBB}"/>
    <cellStyle name="Comma 6 3 7 8 3" xfId="25725" xr:uid="{D6C2F0AB-409B-4DB0-840B-C0FD2219AD2E}"/>
    <cellStyle name="Comma 6 3 7 9" xfId="3821" xr:uid="{66BFC973-7041-4494-B770-3D61244D560F}"/>
    <cellStyle name="Comma 6 3 7 9 2" xfId="40329" xr:uid="{60597A58-FC7B-44E3-BA27-CACD5D5A7595}"/>
    <cellStyle name="Comma 6 3 7 9 3" xfId="22075" xr:uid="{285BA188-D33D-4A89-AFB5-3E833302B76C}"/>
    <cellStyle name="Comma 6 3 8" xfId="2987" xr:uid="{49B2366B-AE58-4F31-A9EB-3E1C446DFD02}"/>
    <cellStyle name="Comma 6 3 8 2" xfId="17587" xr:uid="{C0BB0334-C26B-4F99-84F4-15FAC722ACE6}"/>
    <cellStyle name="Comma 6 3 8 2 2" xfId="54095" xr:uid="{B19ED9BB-C58C-49C2-99BE-2173DBE36645}"/>
    <cellStyle name="Comma 6 3 8 2 3" xfId="35841" xr:uid="{5F38DA60-D5CB-49BF-AC2A-89D01E35516B}"/>
    <cellStyle name="Comma 6 3 8 3" xfId="13937" xr:uid="{50C61E14-CDC5-4E84-B02F-FAF109DE10EF}"/>
    <cellStyle name="Comma 6 3 8 3 2" xfId="50445" xr:uid="{254092D9-7679-496E-81DE-D52B7ECF13F3}"/>
    <cellStyle name="Comma 6 3 8 3 3" xfId="32191" xr:uid="{50864414-09DD-49F2-A615-9F7DDDF6E590}"/>
    <cellStyle name="Comma 6 3 8 4" xfId="10287" xr:uid="{52799F0A-85E8-430D-BB20-A2877BD286A6}"/>
    <cellStyle name="Comma 6 3 8 4 2" xfId="46795" xr:uid="{63DE92FF-3D49-4EE4-994C-360538E07450}"/>
    <cellStyle name="Comma 6 3 8 4 3" xfId="28541" xr:uid="{747CC9A8-1021-41E9-8FB8-8FD6BE13B2BF}"/>
    <cellStyle name="Comma 6 3 8 5" xfId="6637" xr:uid="{5E0217D3-0203-4087-80B6-86B499CD3A36}"/>
    <cellStyle name="Comma 6 3 8 5 2" xfId="43145" xr:uid="{1DCD467E-78C9-47AD-A50F-92D0961ACEF0}"/>
    <cellStyle name="Comma 6 3 8 5 3" xfId="24891" xr:uid="{699D271E-1A7E-4894-88AC-C12595682D62}"/>
    <cellStyle name="Comma 6 3 8 6" xfId="39495" xr:uid="{CCBAE77B-533A-4E55-B3D5-A6253874D692}"/>
    <cellStyle name="Comma 6 3 8 7" xfId="21241" xr:uid="{CF68302B-0F96-4B13-904D-E224F4085FD6}"/>
    <cellStyle name="Comma 6 3 9" xfId="2257" xr:uid="{D9E1B8F7-AE4E-486E-8D35-947968A2B215}"/>
    <cellStyle name="Comma 6 3 9 2" xfId="16857" xr:uid="{9FFE407E-CF52-4AD2-A084-B94A3490F49D}"/>
    <cellStyle name="Comma 6 3 9 2 2" xfId="53365" xr:uid="{56829B3D-387E-416A-9935-55899386071A}"/>
    <cellStyle name="Comma 6 3 9 2 3" xfId="35111" xr:uid="{8774B82A-8933-4BDA-81BD-DBB858A98452}"/>
    <cellStyle name="Comma 6 3 9 3" xfId="13207" xr:uid="{79FF4DC1-1F5D-4B6A-A779-466263690E9B}"/>
    <cellStyle name="Comma 6 3 9 3 2" xfId="49715" xr:uid="{EAC1CAAB-D2B9-4C5C-A8BE-0C0D5478B281}"/>
    <cellStyle name="Comma 6 3 9 3 3" xfId="31461" xr:uid="{B1536E6B-FA69-4A73-BB75-CD73B96A224A}"/>
    <cellStyle name="Comma 6 3 9 4" xfId="9557" xr:uid="{8B288CA7-6DE9-4BF0-8AD8-9D4B93CD4D11}"/>
    <cellStyle name="Comma 6 3 9 4 2" xfId="46065" xr:uid="{C5B361B9-8D9D-4F48-8C7A-80FAFC40FF13}"/>
    <cellStyle name="Comma 6 3 9 4 3" xfId="27811" xr:uid="{C8FC47D3-BC08-4A49-8507-C9D45086F49D}"/>
    <cellStyle name="Comma 6 3 9 5" xfId="5907" xr:uid="{7AE8B31E-D269-4077-A6D8-F7AF6C8E9C1A}"/>
    <cellStyle name="Comma 6 3 9 5 2" xfId="42415" xr:uid="{0AF56511-AECD-4DF8-B4C2-8DCCAEF05153}"/>
    <cellStyle name="Comma 6 3 9 5 3" xfId="24161" xr:uid="{E00D31D6-DEE8-4F79-BE93-63A4398D384B}"/>
    <cellStyle name="Comma 6 3 9 6" xfId="38765" xr:uid="{331BF46D-0CBD-4E48-B4A0-0111A74DAF4C}"/>
    <cellStyle name="Comma 6 3 9 7" xfId="20511" xr:uid="{C969B4C8-6B55-4766-9DF1-E88062F6C49E}"/>
    <cellStyle name="Comma 6 4" xfId="659" xr:uid="{AF736AC0-B557-423E-A871-6D103F691579}"/>
    <cellStyle name="Comma 6 4 10" xfId="37167" xr:uid="{5E0EF199-ECBF-4EF4-8015-D797F0B06580}"/>
    <cellStyle name="Comma 6 4 11" xfId="18913" xr:uid="{4321B306-0F86-4E9D-8EBF-53967991C65C}"/>
    <cellStyle name="Comma 6 4 2" xfId="3579" xr:uid="{680A1663-16A7-418C-BDE0-87564BA8523D}"/>
    <cellStyle name="Comma 6 4 2 2" xfId="18179" xr:uid="{B5BCC685-4AF5-4B87-B04D-A05C2E0D75F4}"/>
    <cellStyle name="Comma 6 4 2 2 2" xfId="54687" xr:uid="{DEEC5C83-F313-4C09-BE59-DB8F10094167}"/>
    <cellStyle name="Comma 6 4 2 2 3" xfId="36433" xr:uid="{C837D178-3575-4C2B-83A0-BE7D94F2D8B6}"/>
    <cellStyle name="Comma 6 4 2 3" xfId="14529" xr:uid="{1D09FB88-9A97-4E40-87DD-760C4CC7BC83}"/>
    <cellStyle name="Comma 6 4 2 3 2" xfId="51037" xr:uid="{97B1DBF0-1EEF-45BA-9E28-A64747AD983F}"/>
    <cellStyle name="Comma 6 4 2 3 3" xfId="32783" xr:uid="{02D1C643-DF8E-4F1C-886C-C0D2173B4A0F}"/>
    <cellStyle name="Comma 6 4 2 4" xfId="10879" xr:uid="{B5109F0B-6FA5-4E0B-AFF1-BB327757F727}"/>
    <cellStyle name="Comma 6 4 2 4 2" xfId="47387" xr:uid="{B53B5543-7C08-4BCD-B2A1-49ED0F1EBCF9}"/>
    <cellStyle name="Comma 6 4 2 4 3" xfId="29133" xr:uid="{B382B088-7071-4BEC-B29E-B5B02E084442}"/>
    <cellStyle name="Comma 6 4 2 5" xfId="7229" xr:uid="{8F23DD16-EDD8-47F5-81DD-7D63DCCC64E1}"/>
    <cellStyle name="Comma 6 4 2 5 2" xfId="43737" xr:uid="{4418CD6D-C900-46C6-940E-194267DE6B1D}"/>
    <cellStyle name="Comma 6 4 2 5 3" xfId="25483" xr:uid="{0DB200EE-013E-48C8-A31E-89065AF7AE16}"/>
    <cellStyle name="Comma 6 4 2 6" xfId="40087" xr:uid="{38D8B909-7FEC-4213-B978-76B8FD4AFEF6}"/>
    <cellStyle name="Comma 6 4 2 7" xfId="21833" xr:uid="{2CF9210C-E2B1-461D-B1B7-78BB8733077E}"/>
    <cellStyle name="Comma 6 4 3" xfId="2849" xr:uid="{1264C9B8-B83F-460A-A311-20F2CAA05D95}"/>
    <cellStyle name="Comma 6 4 3 2" xfId="17449" xr:uid="{F26D1BC7-7D12-47DB-B2D3-A88251C58557}"/>
    <cellStyle name="Comma 6 4 3 2 2" xfId="53957" xr:uid="{3CEA3039-A569-48DA-AB7B-9EC376B53A71}"/>
    <cellStyle name="Comma 6 4 3 2 3" xfId="35703" xr:uid="{1DDFA772-2F15-4549-AF84-24AA575974EC}"/>
    <cellStyle name="Comma 6 4 3 3" xfId="13799" xr:uid="{F7AB544F-CBD9-4F8E-94C0-402A32A94E34}"/>
    <cellStyle name="Comma 6 4 3 3 2" xfId="50307" xr:uid="{AB7A5437-DBD5-49E7-BA1C-0CBC527C8260}"/>
    <cellStyle name="Comma 6 4 3 3 3" xfId="32053" xr:uid="{41F58230-AA68-45FD-BC5D-0424DEFB293E}"/>
    <cellStyle name="Comma 6 4 3 4" xfId="10149" xr:uid="{0B471071-D0C1-4DC6-8FE8-4BC7D2F7943B}"/>
    <cellStyle name="Comma 6 4 3 4 2" xfId="46657" xr:uid="{440AAF6F-92EA-426D-8D40-5442A3DF12F2}"/>
    <cellStyle name="Comma 6 4 3 4 3" xfId="28403" xr:uid="{5554E1C1-A284-47C5-89D8-4D585B60F6EB}"/>
    <cellStyle name="Comma 6 4 3 5" xfId="6499" xr:uid="{6CD2BCDD-3175-4818-962A-038D2E9ECD06}"/>
    <cellStyle name="Comma 6 4 3 5 2" xfId="43007" xr:uid="{C1837892-0728-47EE-9FBE-140AFC65C9DC}"/>
    <cellStyle name="Comma 6 4 3 5 3" xfId="24753" xr:uid="{954571E0-9875-4C59-BE83-195150EFBE24}"/>
    <cellStyle name="Comma 6 4 3 6" xfId="39357" xr:uid="{D0DF3317-D0FD-4403-9276-2F58240772F2}"/>
    <cellStyle name="Comma 6 4 3 7" xfId="21103" xr:uid="{62E25C63-0D94-4C1C-BF08-FB9AA71EA9F4}"/>
    <cellStyle name="Comma 6 4 4" xfId="2119" xr:uid="{7B155213-4DCF-4A38-A0EC-E760B4C74D33}"/>
    <cellStyle name="Comma 6 4 4 2" xfId="16719" xr:uid="{28360A92-86FC-4C73-9F8A-02DB592CFD47}"/>
    <cellStyle name="Comma 6 4 4 2 2" xfId="53227" xr:uid="{080D57AA-92CC-41A2-AD3A-744E3EC3A953}"/>
    <cellStyle name="Comma 6 4 4 2 3" xfId="34973" xr:uid="{D26FF517-329C-443E-AEB3-5CEBE3CB29A2}"/>
    <cellStyle name="Comma 6 4 4 3" xfId="13069" xr:uid="{93D41F73-F662-48DF-B88B-21E2D3BEA0AE}"/>
    <cellStyle name="Comma 6 4 4 3 2" xfId="49577" xr:uid="{A8BD734C-97C3-4489-80D6-F3C2F66DA723}"/>
    <cellStyle name="Comma 6 4 4 3 3" xfId="31323" xr:uid="{28F8048B-7AC1-41B6-B2A0-A8ECE248FE06}"/>
    <cellStyle name="Comma 6 4 4 4" xfId="9419" xr:uid="{EE5C5669-C9C2-4978-B753-2310D70FF3D8}"/>
    <cellStyle name="Comma 6 4 4 4 2" xfId="45927" xr:uid="{E554A5C9-F4EE-4245-96CD-CA5CE87FA011}"/>
    <cellStyle name="Comma 6 4 4 4 3" xfId="27673" xr:uid="{F386616C-6B59-4538-A394-70B5A4180B83}"/>
    <cellStyle name="Comma 6 4 4 5" xfId="5769" xr:uid="{2B96D21E-AD08-48F0-A68F-9C736CE4B096}"/>
    <cellStyle name="Comma 6 4 4 5 2" xfId="42277" xr:uid="{66B4C15A-84D9-4B61-9C44-08027170F999}"/>
    <cellStyle name="Comma 6 4 4 5 3" xfId="24023" xr:uid="{E0224531-588A-4B04-8514-83190EA95EC6}"/>
    <cellStyle name="Comma 6 4 4 6" xfId="38627" xr:uid="{04824BA5-65FE-47AA-8C15-8EE649C7BEA1}"/>
    <cellStyle name="Comma 6 4 4 7" xfId="20373" xr:uid="{F08371F0-49B3-43B9-ACF4-66A31F99EA19}"/>
    <cellStyle name="Comma 6 4 5" xfId="1389" xr:uid="{EA2686F3-D11B-4CF3-8C17-3DBC742C9E23}"/>
    <cellStyle name="Comma 6 4 5 2" xfId="15989" xr:uid="{F4CC4B3B-7C14-4B32-9187-602EF42DF32E}"/>
    <cellStyle name="Comma 6 4 5 2 2" xfId="52497" xr:uid="{42C47288-2A17-4BA9-B35B-136FF13809BC}"/>
    <cellStyle name="Comma 6 4 5 2 3" xfId="34243" xr:uid="{C513658D-E5E9-4558-B4C5-B07C92FB6A9C}"/>
    <cellStyle name="Comma 6 4 5 3" xfId="12339" xr:uid="{74C47E57-964C-4FB4-9A74-7D545FE4182B}"/>
    <cellStyle name="Comma 6 4 5 3 2" xfId="48847" xr:uid="{308DE567-D38D-404A-B0FD-A6899BA19EAC}"/>
    <cellStyle name="Comma 6 4 5 3 3" xfId="30593" xr:uid="{BD4A7B0B-E27E-4595-910E-B01D916209D9}"/>
    <cellStyle name="Comma 6 4 5 4" xfId="8689" xr:uid="{D47D0B6A-1B04-4271-8E53-E9D088FB2F5D}"/>
    <cellStyle name="Comma 6 4 5 4 2" xfId="45197" xr:uid="{AE38BEEF-DF09-4F85-AA85-8A02570A2DDC}"/>
    <cellStyle name="Comma 6 4 5 4 3" xfId="26943" xr:uid="{C3B2B10A-57F3-4694-AF53-239A8C22521F}"/>
    <cellStyle name="Comma 6 4 5 5" xfId="5039" xr:uid="{9BB111E3-5B11-4821-849D-D944C17CBEBF}"/>
    <cellStyle name="Comma 6 4 5 5 2" xfId="41547" xr:uid="{9FCFF648-5A16-4775-8434-5E56F9158BDA}"/>
    <cellStyle name="Comma 6 4 5 5 3" xfId="23293" xr:uid="{E2BE45D4-88D6-40F5-90F2-D46BB77A9403}"/>
    <cellStyle name="Comma 6 4 5 6" xfId="37897" xr:uid="{F6495D6A-1501-45CB-A888-B35303A60E39}"/>
    <cellStyle name="Comma 6 4 5 7" xfId="19643" xr:uid="{26E0DAD1-73D5-4BE2-9EC0-D37BD12155CD}"/>
    <cellStyle name="Comma 6 4 6" xfId="15259" xr:uid="{351407A1-B414-4072-9512-B4BD630A61C8}"/>
    <cellStyle name="Comma 6 4 6 2" xfId="51767" xr:uid="{58631EBF-5A4B-4EF7-9D0A-C0BBEDE1866E}"/>
    <cellStyle name="Comma 6 4 6 3" xfId="33513" xr:uid="{2AA29302-57EF-41A6-8F2F-BEE0DF07EF5C}"/>
    <cellStyle name="Comma 6 4 7" xfId="11609" xr:uid="{11392269-BC68-4807-953C-A57FF5E39332}"/>
    <cellStyle name="Comma 6 4 7 2" xfId="48117" xr:uid="{8518017D-38D9-421D-AD4A-628AA6278C8C}"/>
    <cellStyle name="Comma 6 4 7 3" xfId="29863" xr:uid="{657C0199-D902-40E4-ADB2-4531D231CAA8}"/>
    <cellStyle name="Comma 6 4 8" xfId="7959" xr:uid="{5A569D4E-7AFE-4999-9F19-8A640CC0ED2D}"/>
    <cellStyle name="Comma 6 4 8 2" xfId="44467" xr:uid="{043A8943-D759-4ACD-AA5A-FD1632323CC9}"/>
    <cellStyle name="Comma 6 4 8 3" xfId="26213" xr:uid="{9756950F-02A3-4CD5-8980-AD70DE059C49}"/>
    <cellStyle name="Comma 6 4 9" xfId="4309" xr:uid="{BDB53ED5-58DC-40D8-A49B-580BC8780D0D}"/>
    <cellStyle name="Comma 6 4 9 2" xfId="40817" xr:uid="{37FAE6E5-20DC-4CA6-BBA2-B4535A67E336}"/>
    <cellStyle name="Comma 6 4 9 3" xfId="22563" xr:uid="{8DC7A5E8-A557-4E37-B734-3EB67D4A1686}"/>
    <cellStyle name="Comma 6 5" xfId="555" xr:uid="{64B25A94-D94D-418B-89AF-699BCCCDA17D}"/>
    <cellStyle name="Comma 6 5 10" xfId="37063" xr:uid="{A85BBA12-EED4-4C3C-BE3A-2037E01B29BF}"/>
    <cellStyle name="Comma 6 5 11" xfId="18809" xr:uid="{5F007388-0B61-497A-AFE4-516575C02FEF}"/>
    <cellStyle name="Comma 6 5 2" xfId="3475" xr:uid="{5CD0850B-798A-4ACC-98C1-620158DE4847}"/>
    <cellStyle name="Comma 6 5 2 2" xfId="18075" xr:uid="{A4DF7F42-4A8B-49C1-95F0-36A3A536E0BC}"/>
    <cellStyle name="Comma 6 5 2 2 2" xfId="54583" xr:uid="{D2506677-515D-4761-A1A7-1488650D4594}"/>
    <cellStyle name="Comma 6 5 2 2 3" xfId="36329" xr:uid="{4DD590A3-F85A-4A2A-B9C7-D89FF3CFCB37}"/>
    <cellStyle name="Comma 6 5 2 3" xfId="14425" xr:uid="{9C780AB2-B5D6-48E6-8D06-2189AB32F4FB}"/>
    <cellStyle name="Comma 6 5 2 3 2" xfId="50933" xr:uid="{DF5A2F8A-E5A5-4694-93F9-A8A757CC29EE}"/>
    <cellStyle name="Comma 6 5 2 3 3" xfId="32679" xr:uid="{3DBF138A-DFA1-49CF-BB5D-4225001278E0}"/>
    <cellStyle name="Comma 6 5 2 4" xfId="10775" xr:uid="{0EA215DB-5AEC-4751-80FE-83A6DE936EED}"/>
    <cellStyle name="Comma 6 5 2 4 2" xfId="47283" xr:uid="{383B2736-90BA-4CFA-9DCD-60EC0B2BCE5F}"/>
    <cellStyle name="Comma 6 5 2 4 3" xfId="29029" xr:uid="{58E9E40E-685E-4D03-97ED-817FB1498023}"/>
    <cellStyle name="Comma 6 5 2 5" xfId="7125" xr:uid="{2DC236CE-35BB-4EDF-A5BB-AA3DBB56E6DF}"/>
    <cellStyle name="Comma 6 5 2 5 2" xfId="43633" xr:uid="{2D7D298D-E032-4801-A835-C6994DAF12EB}"/>
    <cellStyle name="Comma 6 5 2 5 3" xfId="25379" xr:uid="{B7FE4E7D-299A-43EC-801B-E65F4F075043}"/>
    <cellStyle name="Comma 6 5 2 6" xfId="39983" xr:uid="{53F93068-B249-4DE8-A818-CAF41A33F454}"/>
    <cellStyle name="Comma 6 5 2 7" xfId="21729" xr:uid="{FD101DA5-05B4-482A-AE58-11F8A15BD487}"/>
    <cellStyle name="Comma 6 5 3" xfId="2745" xr:uid="{9886CBD7-CC41-436B-A9D4-DC2966ADA4D6}"/>
    <cellStyle name="Comma 6 5 3 2" xfId="17345" xr:uid="{1460A81D-B505-4D42-9620-E4D31904F77F}"/>
    <cellStyle name="Comma 6 5 3 2 2" xfId="53853" xr:uid="{0DD549D5-32C9-40FE-8D70-3B3BF0568BAA}"/>
    <cellStyle name="Comma 6 5 3 2 3" xfId="35599" xr:uid="{5B8092B9-785A-4710-A454-FE015E25F6C4}"/>
    <cellStyle name="Comma 6 5 3 3" xfId="13695" xr:uid="{4614C982-D495-411C-97EE-4FA3EB84A6ED}"/>
    <cellStyle name="Comma 6 5 3 3 2" xfId="50203" xr:uid="{CD8AFAFD-E0B3-47B9-88DA-81AC56870FE7}"/>
    <cellStyle name="Comma 6 5 3 3 3" xfId="31949" xr:uid="{901795A6-BC42-4C58-B3AD-12CB3BFBDBC0}"/>
    <cellStyle name="Comma 6 5 3 4" xfId="10045" xr:uid="{454F6D72-05D8-4830-A950-D1C4EF2936F9}"/>
    <cellStyle name="Comma 6 5 3 4 2" xfId="46553" xr:uid="{74D1A838-7637-4195-9257-A0840A8F5580}"/>
    <cellStyle name="Comma 6 5 3 4 3" xfId="28299" xr:uid="{5FE18B0C-75A4-473D-9A17-BFBA6FAABD49}"/>
    <cellStyle name="Comma 6 5 3 5" xfId="6395" xr:uid="{5252C0C2-2BC0-4B6F-96D4-15B48AE8F141}"/>
    <cellStyle name="Comma 6 5 3 5 2" xfId="42903" xr:uid="{5FB7418F-1FEA-46AA-9BB4-F1DDCA32E647}"/>
    <cellStyle name="Comma 6 5 3 5 3" xfId="24649" xr:uid="{C10B84C6-0956-44A2-8D4F-32E488E73876}"/>
    <cellStyle name="Comma 6 5 3 6" xfId="39253" xr:uid="{87ADAC3D-3018-40A1-8FF6-67217F10738D}"/>
    <cellStyle name="Comma 6 5 3 7" xfId="20999" xr:uid="{AF74E0AB-7FD2-414E-BEA5-1886C957F46F}"/>
    <cellStyle name="Comma 6 5 4" xfId="2015" xr:uid="{B4256E29-CE0F-4A38-8D21-F3837C72DD7E}"/>
    <cellStyle name="Comma 6 5 4 2" xfId="16615" xr:uid="{609E7E29-657C-4B0C-8995-D61B037C2D91}"/>
    <cellStyle name="Comma 6 5 4 2 2" xfId="53123" xr:uid="{FE0D2EB8-4D51-45DB-82B5-9685FF74A818}"/>
    <cellStyle name="Comma 6 5 4 2 3" xfId="34869" xr:uid="{EBD3E47E-48C1-4012-BEC0-7621B378E374}"/>
    <cellStyle name="Comma 6 5 4 3" xfId="12965" xr:uid="{C51CE919-6DD5-432E-AA1F-89064AB02ACF}"/>
    <cellStyle name="Comma 6 5 4 3 2" xfId="49473" xr:uid="{5F263E3D-62D4-4AC3-9822-21D1EA851FFA}"/>
    <cellStyle name="Comma 6 5 4 3 3" xfId="31219" xr:uid="{3A43B674-FEF9-4115-B0EB-92EFB931762A}"/>
    <cellStyle name="Comma 6 5 4 4" xfId="9315" xr:uid="{9F4C7D7E-AD78-415C-9DEE-5F83A00CEDE2}"/>
    <cellStyle name="Comma 6 5 4 4 2" xfId="45823" xr:uid="{E037D6D7-1B8C-417C-ADD2-32164EBC52B8}"/>
    <cellStyle name="Comma 6 5 4 4 3" xfId="27569" xr:uid="{71AFBC35-607D-4E84-B195-7C5C256B70CD}"/>
    <cellStyle name="Comma 6 5 4 5" xfId="5665" xr:uid="{1C7992E8-1010-422D-B4F6-38F67EFA167A}"/>
    <cellStyle name="Comma 6 5 4 5 2" xfId="42173" xr:uid="{9250C211-ED90-4C10-B093-EA6AE1426137}"/>
    <cellStyle name="Comma 6 5 4 5 3" xfId="23919" xr:uid="{8FEEDF48-3055-459F-B040-4607D9DFB9D1}"/>
    <cellStyle name="Comma 6 5 4 6" xfId="38523" xr:uid="{0BFE7F66-95B0-4765-B257-FD220223E9F4}"/>
    <cellStyle name="Comma 6 5 4 7" xfId="20269" xr:uid="{FEA7D457-DEEC-4687-A98C-BF7ADBE501B8}"/>
    <cellStyle name="Comma 6 5 5" xfId="1285" xr:uid="{1451C9DA-5896-46BF-9E27-A0ADB9D6491F}"/>
    <cellStyle name="Comma 6 5 5 2" xfId="15885" xr:uid="{F1AE7878-BFDC-4E4A-87FE-FF1FB97B22DC}"/>
    <cellStyle name="Comma 6 5 5 2 2" xfId="52393" xr:uid="{B86046C3-1593-4CD2-9EB0-C5F457EB735C}"/>
    <cellStyle name="Comma 6 5 5 2 3" xfId="34139" xr:uid="{A06A9255-B9FC-4706-8EC7-9F1F9FCB7D55}"/>
    <cellStyle name="Comma 6 5 5 3" xfId="12235" xr:uid="{E661C48D-2716-4936-B24A-C7C54F18A5E6}"/>
    <cellStyle name="Comma 6 5 5 3 2" xfId="48743" xr:uid="{274877B4-4624-4C8F-BC13-84D1A1A8AB8E}"/>
    <cellStyle name="Comma 6 5 5 3 3" xfId="30489" xr:uid="{3111A966-94E8-468F-BAB4-57717DBDC230}"/>
    <cellStyle name="Comma 6 5 5 4" xfId="8585" xr:uid="{A8617C3E-8AB2-482D-824C-9AB8B1568343}"/>
    <cellStyle name="Comma 6 5 5 4 2" xfId="45093" xr:uid="{5A9D86C2-03C9-4AD7-9E19-4DEBE4FF2E20}"/>
    <cellStyle name="Comma 6 5 5 4 3" xfId="26839" xr:uid="{5B5A0FAE-9D5B-4E25-B37C-C825E4B54228}"/>
    <cellStyle name="Comma 6 5 5 5" xfId="4935" xr:uid="{224F7C4A-876D-413B-8A7B-1D1B270E3F7A}"/>
    <cellStyle name="Comma 6 5 5 5 2" xfId="41443" xr:uid="{5F87347E-8983-482F-9C11-9758B5C7349A}"/>
    <cellStyle name="Comma 6 5 5 5 3" xfId="23189" xr:uid="{524CAB81-7B6B-406B-B573-0BC1C77A74AE}"/>
    <cellStyle name="Comma 6 5 5 6" xfId="37793" xr:uid="{1C455037-DA35-4989-8BE7-CED07C0EDE13}"/>
    <cellStyle name="Comma 6 5 5 7" xfId="19539" xr:uid="{9B571967-14A3-46DF-B330-A9129063ACC3}"/>
    <cellStyle name="Comma 6 5 6" xfId="15155" xr:uid="{426C5315-2412-4FBE-AFB2-C6C50DA39D05}"/>
    <cellStyle name="Comma 6 5 6 2" xfId="51663" xr:uid="{7C8BA26C-E200-45F1-A655-C53C4D12EA3A}"/>
    <cellStyle name="Comma 6 5 6 3" xfId="33409" xr:uid="{CE9E1CC8-E2BF-4D19-992A-2CF096BABD39}"/>
    <cellStyle name="Comma 6 5 7" xfId="11505" xr:uid="{401D8F4F-596D-4CC0-B63A-9AD65BF26CE6}"/>
    <cellStyle name="Comma 6 5 7 2" xfId="48013" xr:uid="{ABCE9E05-40D6-4741-8141-A88AB746A5F3}"/>
    <cellStyle name="Comma 6 5 7 3" xfId="29759" xr:uid="{0851A37F-74FF-41AE-9145-53CD50DA4E3B}"/>
    <cellStyle name="Comma 6 5 8" xfId="7855" xr:uid="{99B82C74-01CD-445C-BD3B-00F83E30C726}"/>
    <cellStyle name="Comma 6 5 8 2" xfId="44363" xr:uid="{F4D584E6-7076-45D3-BA09-2D155983E4CC}"/>
    <cellStyle name="Comma 6 5 8 3" xfId="26109" xr:uid="{04E07BE1-A1E3-4553-B7C7-7809096ADF1B}"/>
    <cellStyle name="Comma 6 5 9" xfId="4205" xr:uid="{BF150D53-64D2-4006-B1B2-3B7A853C06A1}"/>
    <cellStyle name="Comma 6 5 9 2" xfId="40713" xr:uid="{A723E012-991D-4988-85CF-5039544F5794}"/>
    <cellStyle name="Comma 6 5 9 3" xfId="22459" xr:uid="{832FC623-46F3-4F7A-AB82-CB2EBEBDD828}"/>
    <cellStyle name="Comma 6 6" xfId="451" xr:uid="{FA7AF4C0-0963-458C-8BAB-F96F99DF162D}"/>
    <cellStyle name="Comma 6 6 10" xfId="36959" xr:uid="{4DCB0E67-18A1-44D7-B09C-4D7DB11C7BAB}"/>
    <cellStyle name="Comma 6 6 11" xfId="18705" xr:uid="{8551B431-943B-4832-89E2-E94365B14DF2}"/>
    <cellStyle name="Comma 6 6 2" xfId="3371" xr:uid="{B256F048-B9FF-437B-92A4-1543085B2AF7}"/>
    <cellStyle name="Comma 6 6 2 2" xfId="17971" xr:uid="{527EC622-ABC9-48A0-A56F-9BE20B6818EB}"/>
    <cellStyle name="Comma 6 6 2 2 2" xfId="54479" xr:uid="{BD7AA3C1-E45F-4258-AE33-C4E1A09BE413}"/>
    <cellStyle name="Comma 6 6 2 2 3" xfId="36225" xr:uid="{DDDFEA69-5058-44A2-B7D0-1F9CBAEE98AD}"/>
    <cellStyle name="Comma 6 6 2 3" xfId="14321" xr:uid="{4018D132-E4D2-42C5-9C56-77795BDE1C0D}"/>
    <cellStyle name="Comma 6 6 2 3 2" xfId="50829" xr:uid="{3A92695C-D4D0-4ACD-8609-BD2F36B2AC54}"/>
    <cellStyle name="Comma 6 6 2 3 3" xfId="32575" xr:uid="{59C74A0B-A26F-43F2-B351-927ECFA695C7}"/>
    <cellStyle name="Comma 6 6 2 4" xfId="10671" xr:uid="{CD53E582-8F0E-4321-B48D-32392EF71938}"/>
    <cellStyle name="Comma 6 6 2 4 2" xfId="47179" xr:uid="{E28AA89E-6C8B-4053-8493-227C27CFBD06}"/>
    <cellStyle name="Comma 6 6 2 4 3" xfId="28925" xr:uid="{9A1CEA04-1366-463A-B7E1-E6B097217411}"/>
    <cellStyle name="Comma 6 6 2 5" xfId="7021" xr:uid="{81C91EAD-BE2E-4F8F-8EA9-F67A6FBD385D}"/>
    <cellStyle name="Comma 6 6 2 5 2" xfId="43529" xr:uid="{42B4FB12-CDDC-4E56-A7D7-0ECCBDC78D41}"/>
    <cellStyle name="Comma 6 6 2 5 3" xfId="25275" xr:uid="{ED4EB0F7-91DB-436C-90E3-1FCF1C16CF52}"/>
    <cellStyle name="Comma 6 6 2 6" xfId="39879" xr:uid="{82E43C66-C914-403E-85D2-D1EA9271DC29}"/>
    <cellStyle name="Comma 6 6 2 7" xfId="21625" xr:uid="{8FB292F9-BE10-4DDE-8EE0-601240DA32D9}"/>
    <cellStyle name="Comma 6 6 3" xfId="2641" xr:uid="{DB2BF12B-4667-412B-8D4D-BB7D21D22302}"/>
    <cellStyle name="Comma 6 6 3 2" xfId="17241" xr:uid="{B7884379-388B-4101-8B7C-70A096D2A780}"/>
    <cellStyle name="Comma 6 6 3 2 2" xfId="53749" xr:uid="{056C944F-83F5-4EEE-AB31-F6126B99BC38}"/>
    <cellStyle name="Comma 6 6 3 2 3" xfId="35495" xr:uid="{3E8E279C-0FAB-4583-BCCE-56C1470A3C7C}"/>
    <cellStyle name="Comma 6 6 3 3" xfId="13591" xr:uid="{AA9912FC-30AF-4AF4-8687-BF9627378521}"/>
    <cellStyle name="Comma 6 6 3 3 2" xfId="50099" xr:uid="{FBEFCE7E-F5E8-4175-B043-40E0FBD28D63}"/>
    <cellStyle name="Comma 6 6 3 3 3" xfId="31845" xr:uid="{CCE2A323-B632-411A-ADB9-EEB995591142}"/>
    <cellStyle name="Comma 6 6 3 4" xfId="9941" xr:uid="{DD31BD4A-6D4D-4C9C-9653-3F513A01978D}"/>
    <cellStyle name="Comma 6 6 3 4 2" xfId="46449" xr:uid="{9D72EA3B-09E3-44B7-BCE7-C966C33722C8}"/>
    <cellStyle name="Comma 6 6 3 4 3" xfId="28195" xr:uid="{1437A6E5-8E0A-4612-82C6-3D804AA2D04E}"/>
    <cellStyle name="Comma 6 6 3 5" xfId="6291" xr:uid="{DEC11C5D-DDBC-4833-B773-E774F3618BB1}"/>
    <cellStyle name="Comma 6 6 3 5 2" xfId="42799" xr:uid="{BC6BA19F-EFF4-4B0D-9E09-AD3F89AAFB2C}"/>
    <cellStyle name="Comma 6 6 3 5 3" xfId="24545" xr:uid="{0C844E1D-C73E-45A0-923B-23B45BE39132}"/>
    <cellStyle name="Comma 6 6 3 6" xfId="39149" xr:uid="{7CBBABE8-FF94-40E0-839E-405BB454E8B7}"/>
    <cellStyle name="Comma 6 6 3 7" xfId="20895" xr:uid="{F0803EB5-F919-4F1C-952D-330C1F6D5CA0}"/>
    <cellStyle name="Comma 6 6 4" xfId="1911" xr:uid="{381CE94F-F56D-4A19-81E5-CF1F3D8E9A9F}"/>
    <cellStyle name="Comma 6 6 4 2" xfId="16511" xr:uid="{32C4470B-E5D1-490A-9526-8A0097711DA1}"/>
    <cellStyle name="Comma 6 6 4 2 2" xfId="53019" xr:uid="{7E3408B1-0218-4FF6-8E4D-E152CF3C0A73}"/>
    <cellStyle name="Comma 6 6 4 2 3" xfId="34765" xr:uid="{CAE6F120-3459-49A3-9CFC-DDDA00A90AD8}"/>
    <cellStyle name="Comma 6 6 4 3" xfId="12861" xr:uid="{D0CA34A4-5892-4A7F-B4B9-05A65608220D}"/>
    <cellStyle name="Comma 6 6 4 3 2" xfId="49369" xr:uid="{AFB2C3B5-2C9E-42FA-B58F-138F95300024}"/>
    <cellStyle name="Comma 6 6 4 3 3" xfId="31115" xr:uid="{18722BC6-C5C5-459A-A874-B0D2CA10D1EE}"/>
    <cellStyle name="Comma 6 6 4 4" xfId="9211" xr:uid="{2AF968B8-4342-480E-A19E-6F3904ECC185}"/>
    <cellStyle name="Comma 6 6 4 4 2" xfId="45719" xr:uid="{829CAB33-8938-4724-97C7-A18816014507}"/>
    <cellStyle name="Comma 6 6 4 4 3" xfId="27465" xr:uid="{9B1E8636-6782-44AC-98A8-47A8E9FA3243}"/>
    <cellStyle name="Comma 6 6 4 5" xfId="5561" xr:uid="{1FF21CDF-3929-48B6-9C7C-270F312F41B7}"/>
    <cellStyle name="Comma 6 6 4 5 2" xfId="42069" xr:uid="{841A8170-8FBE-4BF5-B20B-0AB46D0CDE20}"/>
    <cellStyle name="Comma 6 6 4 5 3" xfId="23815" xr:uid="{717527AD-0B58-48E0-A1D8-3ADEEECF394A}"/>
    <cellStyle name="Comma 6 6 4 6" xfId="38419" xr:uid="{BF87A658-60A1-4466-A24D-FF3B49EC7F98}"/>
    <cellStyle name="Comma 6 6 4 7" xfId="20165" xr:uid="{E5FE908C-C4EC-425E-9E5F-6CE0A54C2AF2}"/>
    <cellStyle name="Comma 6 6 5" xfId="1181" xr:uid="{015DF989-B299-4A67-B268-CFAF43A110BA}"/>
    <cellStyle name="Comma 6 6 5 2" xfId="15781" xr:uid="{17388064-A751-4810-B22A-4A7EF73BA82C}"/>
    <cellStyle name="Comma 6 6 5 2 2" xfId="52289" xr:uid="{954FCFD4-1B0F-4229-B495-D08477948D52}"/>
    <cellStyle name="Comma 6 6 5 2 3" xfId="34035" xr:uid="{90CC1760-C3F4-4509-B224-3542468418EC}"/>
    <cellStyle name="Comma 6 6 5 3" xfId="12131" xr:uid="{93F771E6-8231-44B8-AD57-2865DD4E0F31}"/>
    <cellStyle name="Comma 6 6 5 3 2" xfId="48639" xr:uid="{010841E9-9F47-46BF-AECE-CF6725748CCF}"/>
    <cellStyle name="Comma 6 6 5 3 3" xfId="30385" xr:uid="{84C16846-6DD3-4E3A-B998-07F9E46A0ED5}"/>
    <cellStyle name="Comma 6 6 5 4" xfId="8481" xr:uid="{A9517EBD-D390-4152-A28D-5E5298CC2F5A}"/>
    <cellStyle name="Comma 6 6 5 4 2" xfId="44989" xr:uid="{058C68C7-9CAB-410C-B6A2-F122AF70C465}"/>
    <cellStyle name="Comma 6 6 5 4 3" xfId="26735" xr:uid="{106B7B9C-171B-4DA3-AC25-A0E02824E656}"/>
    <cellStyle name="Comma 6 6 5 5" xfId="4831" xr:uid="{29FA4DD7-E46C-4744-B481-2FE93E2B5875}"/>
    <cellStyle name="Comma 6 6 5 5 2" xfId="41339" xr:uid="{DD69F8DD-439B-412F-AA7C-27038C9EB9E0}"/>
    <cellStyle name="Comma 6 6 5 5 3" xfId="23085" xr:uid="{AEE14A43-C332-445B-953F-8EFE3CE1C129}"/>
    <cellStyle name="Comma 6 6 5 6" xfId="37689" xr:uid="{56A1CD9E-3627-4B04-97C1-A2FD7F47A3AA}"/>
    <cellStyle name="Comma 6 6 5 7" xfId="19435" xr:uid="{7AB6800A-60B6-4C38-B0CB-2BEFF9F70AA5}"/>
    <cellStyle name="Comma 6 6 6" xfId="15051" xr:uid="{C5933E70-6BCE-4FE0-BCA2-AC8D6047F90B}"/>
    <cellStyle name="Comma 6 6 6 2" xfId="51559" xr:uid="{D1A8C4FB-10D2-448E-BAA7-85E01B1C5D99}"/>
    <cellStyle name="Comma 6 6 6 3" xfId="33305" xr:uid="{C404012F-2D75-48C5-87BA-C0F7990B8983}"/>
    <cellStyle name="Comma 6 6 7" xfId="11401" xr:uid="{8224FA02-E1D8-4FB2-9E2A-C8D00EB80219}"/>
    <cellStyle name="Comma 6 6 7 2" xfId="47909" xr:uid="{BB4DB3A4-6C14-444D-B400-40868204C733}"/>
    <cellStyle name="Comma 6 6 7 3" xfId="29655" xr:uid="{6E2F125E-C04D-4BEF-986D-12B8EBB0D8C0}"/>
    <cellStyle name="Comma 6 6 8" xfId="7751" xr:uid="{791C8D2F-60E1-45E4-B31C-8A63B83D6971}"/>
    <cellStyle name="Comma 6 6 8 2" xfId="44259" xr:uid="{F479201D-97CB-4F30-87BA-BE0DFDAFFF1B}"/>
    <cellStyle name="Comma 6 6 8 3" xfId="26005" xr:uid="{10CD60C3-A490-4A23-B3B1-A66FC3B990AA}"/>
    <cellStyle name="Comma 6 6 9" xfId="4101" xr:uid="{8B603052-39ED-4322-AAFC-3B713AE1926C}"/>
    <cellStyle name="Comma 6 6 9 2" xfId="40609" xr:uid="{66EB9485-B492-49C7-B2A3-1ECC6EF07B9A}"/>
    <cellStyle name="Comma 6 6 9 3" xfId="22355" xr:uid="{D46A53BE-F044-4DC1-B1E0-19195F3BF36A}"/>
    <cellStyle name="Comma 6 7" xfId="347" xr:uid="{46D84D3A-3D5F-43ED-A87A-AC8D9FFCB1E0}"/>
    <cellStyle name="Comma 6 7 10" xfId="36855" xr:uid="{B8E66130-7097-48C7-834E-D3A4D0C4741E}"/>
    <cellStyle name="Comma 6 7 11" xfId="18601" xr:uid="{84622F71-9145-495B-90CD-62D1F0E3ACAC}"/>
    <cellStyle name="Comma 6 7 2" xfId="3267" xr:uid="{AB492C2E-5E6C-4CD2-BA8C-564EB551BA6E}"/>
    <cellStyle name="Comma 6 7 2 2" xfId="17867" xr:uid="{52F709FF-6F2F-4EB2-8848-BBF313925602}"/>
    <cellStyle name="Comma 6 7 2 2 2" xfId="54375" xr:uid="{8D176EA2-D5EB-4ACE-8278-7C2DAC9533D2}"/>
    <cellStyle name="Comma 6 7 2 2 3" xfId="36121" xr:uid="{61C1435B-DA8B-468A-A546-1F94346771DA}"/>
    <cellStyle name="Comma 6 7 2 3" xfId="14217" xr:uid="{AA5E7A0E-039E-4880-825B-053094412986}"/>
    <cellStyle name="Comma 6 7 2 3 2" xfId="50725" xr:uid="{8E76DBAE-5023-452C-9536-84A74AA19DD4}"/>
    <cellStyle name="Comma 6 7 2 3 3" xfId="32471" xr:uid="{7393A26E-F5F1-4524-91D5-6B529806E7B8}"/>
    <cellStyle name="Comma 6 7 2 4" xfId="10567" xr:uid="{E1C5C6C5-079C-4BC4-AFBF-EC7115B70F6E}"/>
    <cellStyle name="Comma 6 7 2 4 2" xfId="47075" xr:uid="{66CCFE7F-F1A9-4DAB-BE58-C3BAEB64CAD0}"/>
    <cellStyle name="Comma 6 7 2 4 3" xfId="28821" xr:uid="{32F65C49-B04C-4707-B27E-7691749FFE01}"/>
    <cellStyle name="Comma 6 7 2 5" xfId="6917" xr:uid="{E1E60501-B90F-433F-ACF5-66B11CE7EADE}"/>
    <cellStyle name="Comma 6 7 2 5 2" xfId="43425" xr:uid="{26EE9422-F61A-4D39-8BD5-3A8A96E59FFE}"/>
    <cellStyle name="Comma 6 7 2 5 3" xfId="25171" xr:uid="{2EFAFA3F-4A02-4EAE-B1A2-07097149968E}"/>
    <cellStyle name="Comma 6 7 2 6" xfId="39775" xr:uid="{9AE8C11A-94E8-4324-851A-FBDF84EA648F}"/>
    <cellStyle name="Comma 6 7 2 7" xfId="21521" xr:uid="{16F36749-A8A1-4F4C-AA74-6AFED5F0F45D}"/>
    <cellStyle name="Comma 6 7 3" xfId="2537" xr:uid="{E94DFD0C-0F77-4572-8BC0-7E5DC498586E}"/>
    <cellStyle name="Comma 6 7 3 2" xfId="17137" xr:uid="{327C40EE-01FB-44A6-B154-80B4EDD4CC11}"/>
    <cellStyle name="Comma 6 7 3 2 2" xfId="53645" xr:uid="{02615BAC-4021-4DEA-96EA-42A0BABE2A30}"/>
    <cellStyle name="Comma 6 7 3 2 3" xfId="35391" xr:uid="{6B69F2BB-5B23-47F3-972D-F90C3E6B954D}"/>
    <cellStyle name="Comma 6 7 3 3" xfId="13487" xr:uid="{9B0774DA-001A-4EA0-B286-9206F54D0461}"/>
    <cellStyle name="Comma 6 7 3 3 2" xfId="49995" xr:uid="{241BDEDF-5201-43FE-BD7B-8223C6A2E9C7}"/>
    <cellStyle name="Comma 6 7 3 3 3" xfId="31741" xr:uid="{CB92177B-A5F1-412C-AE48-6CF22FC662C6}"/>
    <cellStyle name="Comma 6 7 3 4" xfId="9837" xr:uid="{8CD6FA55-A23A-445D-B4CA-1EC75315E93B}"/>
    <cellStyle name="Comma 6 7 3 4 2" xfId="46345" xr:uid="{CA394C0C-6364-464E-AA82-CE936CDE050A}"/>
    <cellStyle name="Comma 6 7 3 4 3" xfId="28091" xr:uid="{7E95E9BA-6FEA-40A0-B821-272FFBC99B69}"/>
    <cellStyle name="Comma 6 7 3 5" xfId="6187" xr:uid="{504C6F64-1CC0-4AB2-9F5C-9915B031BDFE}"/>
    <cellStyle name="Comma 6 7 3 5 2" xfId="42695" xr:uid="{CE1A1289-EC48-4D89-B153-1CC89F4E53B5}"/>
    <cellStyle name="Comma 6 7 3 5 3" xfId="24441" xr:uid="{6F92F737-1339-4E0D-8795-9941A84317B6}"/>
    <cellStyle name="Comma 6 7 3 6" xfId="39045" xr:uid="{F9F05393-FC4C-4057-8906-8F4A20B829E4}"/>
    <cellStyle name="Comma 6 7 3 7" xfId="20791" xr:uid="{D2A1C1A8-829E-4641-8551-477AB6BFCF8C}"/>
    <cellStyle name="Comma 6 7 4" xfId="1807" xr:uid="{0ACAE1E2-A6E8-4512-94D5-F9450C052FC2}"/>
    <cellStyle name="Comma 6 7 4 2" xfId="16407" xr:uid="{0FB99230-F3C7-40E0-8823-79A915CD79A4}"/>
    <cellStyle name="Comma 6 7 4 2 2" xfId="52915" xr:uid="{5B7C80F3-6E59-4ADE-A33D-BFA543C1F31E}"/>
    <cellStyle name="Comma 6 7 4 2 3" xfId="34661" xr:uid="{4EE80F3E-6483-4DA4-9EE0-50752871DCC3}"/>
    <cellStyle name="Comma 6 7 4 3" xfId="12757" xr:uid="{07B5A41B-8DDB-4198-B8A6-486F995DF757}"/>
    <cellStyle name="Comma 6 7 4 3 2" xfId="49265" xr:uid="{E529B84F-3870-44DB-874C-B629912AC7AA}"/>
    <cellStyle name="Comma 6 7 4 3 3" xfId="31011" xr:uid="{C51CF34F-6C9C-44AA-B986-BA131ECBAFF4}"/>
    <cellStyle name="Comma 6 7 4 4" xfId="9107" xr:uid="{322D3455-A49E-45F8-949C-9A74312F98DE}"/>
    <cellStyle name="Comma 6 7 4 4 2" xfId="45615" xr:uid="{242FC208-06AD-4379-80BB-9BE4294BC316}"/>
    <cellStyle name="Comma 6 7 4 4 3" xfId="27361" xr:uid="{897B0999-7C8F-48FB-9778-FCF0016D831C}"/>
    <cellStyle name="Comma 6 7 4 5" xfId="5457" xr:uid="{2A9BB77C-75A7-4BDF-9A12-07BE3FBF746E}"/>
    <cellStyle name="Comma 6 7 4 5 2" xfId="41965" xr:uid="{8C1DB7C2-BD46-4D2C-AF6F-FB72B2181E32}"/>
    <cellStyle name="Comma 6 7 4 5 3" xfId="23711" xr:uid="{4CBE327F-F427-4FE8-BDF9-02993166E3BC}"/>
    <cellStyle name="Comma 6 7 4 6" xfId="38315" xr:uid="{339209F7-595A-45FD-A4C4-A732950C2994}"/>
    <cellStyle name="Comma 6 7 4 7" xfId="20061" xr:uid="{BC9BF1FC-C4FF-4A05-A228-673D61979552}"/>
    <cellStyle name="Comma 6 7 5" xfId="1077" xr:uid="{172A705C-DDDB-47D8-8F0B-C15425000B32}"/>
    <cellStyle name="Comma 6 7 5 2" xfId="15677" xr:uid="{01ECC250-575D-41F4-94C7-C9C54A020013}"/>
    <cellStyle name="Comma 6 7 5 2 2" xfId="52185" xr:uid="{6D0B8C46-D7E4-4774-B539-6B64C9DC3183}"/>
    <cellStyle name="Comma 6 7 5 2 3" xfId="33931" xr:uid="{9090210B-517F-4EAE-BDF3-9F9125F73B83}"/>
    <cellStyle name="Comma 6 7 5 3" xfId="12027" xr:uid="{DB45E8A7-86ED-4430-82F3-6BBB328F7B10}"/>
    <cellStyle name="Comma 6 7 5 3 2" xfId="48535" xr:uid="{BD9BD883-A8E1-497C-A229-1531D29C3025}"/>
    <cellStyle name="Comma 6 7 5 3 3" xfId="30281" xr:uid="{03767BB2-A63B-4938-BD80-0C47AF928F18}"/>
    <cellStyle name="Comma 6 7 5 4" xfId="8377" xr:uid="{247763F5-AA39-4BF2-A3F2-4F5A787EED8C}"/>
    <cellStyle name="Comma 6 7 5 4 2" xfId="44885" xr:uid="{137F386E-D56E-4F85-92FB-2A9EDF8387AF}"/>
    <cellStyle name="Comma 6 7 5 4 3" xfId="26631" xr:uid="{298F286F-A568-4281-9264-D09878D39838}"/>
    <cellStyle name="Comma 6 7 5 5" xfId="4727" xr:uid="{2E0EFC37-C033-4CF7-A4C3-75917BDE746C}"/>
    <cellStyle name="Comma 6 7 5 5 2" xfId="41235" xr:uid="{A6B472A5-04D2-4FEE-9559-6A66E586048B}"/>
    <cellStyle name="Comma 6 7 5 5 3" xfId="22981" xr:uid="{6A589DBC-DA80-4306-B85E-FD75CE0E756E}"/>
    <cellStyle name="Comma 6 7 5 6" xfId="37585" xr:uid="{81E06AF4-D2DF-49AE-ABBB-5ABAE5B05D7E}"/>
    <cellStyle name="Comma 6 7 5 7" xfId="19331" xr:uid="{3FAE845F-9C08-4167-ABED-7AAA04328611}"/>
    <cellStyle name="Comma 6 7 6" xfId="14947" xr:uid="{A5D447E7-9286-435D-B47C-D451B75B4D86}"/>
    <cellStyle name="Comma 6 7 6 2" xfId="51455" xr:uid="{0817895E-AE7E-4B44-96C7-A2DB577445E3}"/>
    <cellStyle name="Comma 6 7 6 3" xfId="33201" xr:uid="{FCE0C134-FF60-4EC8-A79B-4ACDB94CBECA}"/>
    <cellStyle name="Comma 6 7 7" xfId="11297" xr:uid="{B27376A2-BE29-4B5A-948F-19808A57AF4B}"/>
    <cellStyle name="Comma 6 7 7 2" xfId="47805" xr:uid="{CFE7C936-A4DA-45E5-AD55-FB4E0726C972}"/>
    <cellStyle name="Comma 6 7 7 3" xfId="29551" xr:uid="{CD07EF68-6C72-4CD6-8BBA-7E7029E8AC5F}"/>
    <cellStyle name="Comma 6 7 8" xfId="7647" xr:uid="{FD12E4E3-AEE2-402C-B6B8-A0E66ABFAA59}"/>
    <cellStyle name="Comma 6 7 8 2" xfId="44155" xr:uid="{9D69983A-F681-47F8-ADF1-942BEEA90E96}"/>
    <cellStyle name="Comma 6 7 8 3" xfId="25901" xr:uid="{99BC12BC-73C3-4C36-B534-7A703E428659}"/>
    <cellStyle name="Comma 6 7 9" xfId="3997" xr:uid="{02D4259B-FEE4-4C01-8352-753511EF3632}"/>
    <cellStyle name="Comma 6 7 9 2" xfId="40505" xr:uid="{74B4E15C-634C-4E16-B38A-87E094C5109C}"/>
    <cellStyle name="Comma 6 7 9 3" xfId="22251" xr:uid="{0D824E64-0ED2-4A57-9C8C-C73A89CCCC3C}"/>
    <cellStyle name="Comma 6 8" xfId="243" xr:uid="{EB539293-8F65-447B-9AA6-2E15D4D424E5}"/>
    <cellStyle name="Comma 6 8 10" xfId="36751" xr:uid="{A9A9CA9F-2E48-42F2-A6D7-0F3034DEDD4A}"/>
    <cellStyle name="Comma 6 8 11" xfId="18497" xr:uid="{59936582-D429-4284-BF45-F54805685E65}"/>
    <cellStyle name="Comma 6 8 2" xfId="3163" xr:uid="{524F4694-88E4-4689-B8D7-6257F2AD1341}"/>
    <cellStyle name="Comma 6 8 2 2" xfId="17763" xr:uid="{02EA317A-9126-4A1E-8EF0-F2EE7DBA8F31}"/>
    <cellStyle name="Comma 6 8 2 2 2" xfId="54271" xr:uid="{8AC9B18A-FFC8-4A4A-ACE9-D6BD9F292008}"/>
    <cellStyle name="Comma 6 8 2 2 3" xfId="36017" xr:uid="{C42B0ACE-885B-4AC6-846F-5424728F4FEE}"/>
    <cellStyle name="Comma 6 8 2 3" xfId="14113" xr:uid="{7467CE1C-C3D1-45A1-A3F4-37BC8FA5D485}"/>
    <cellStyle name="Comma 6 8 2 3 2" xfId="50621" xr:uid="{E10B84AB-DA66-463D-A727-F5408538ED47}"/>
    <cellStyle name="Comma 6 8 2 3 3" xfId="32367" xr:uid="{D962F0BB-374B-4E31-A2EA-EFEEE6C58F68}"/>
    <cellStyle name="Comma 6 8 2 4" xfId="10463" xr:uid="{A8B21572-F750-440F-83AD-79C4AD11D603}"/>
    <cellStyle name="Comma 6 8 2 4 2" xfId="46971" xr:uid="{3D71B2CB-4047-47AC-894A-EB42780E9671}"/>
    <cellStyle name="Comma 6 8 2 4 3" xfId="28717" xr:uid="{4D59364D-0758-42B7-825E-F1D613C1DB29}"/>
    <cellStyle name="Comma 6 8 2 5" xfId="6813" xr:uid="{59CDCDBE-9730-4AEF-9A15-37EDB5CBC1C6}"/>
    <cellStyle name="Comma 6 8 2 5 2" xfId="43321" xr:uid="{1E970526-E2F0-4016-83D3-E146FFC8483A}"/>
    <cellStyle name="Comma 6 8 2 5 3" xfId="25067" xr:uid="{F8B890AA-0BD8-4ED3-8D4F-1F90617AB2A8}"/>
    <cellStyle name="Comma 6 8 2 6" xfId="39671" xr:uid="{B390C3A0-D148-483B-952A-D28D8037CC2F}"/>
    <cellStyle name="Comma 6 8 2 7" xfId="21417" xr:uid="{A07FDED8-B349-4610-8254-3CBA58581971}"/>
    <cellStyle name="Comma 6 8 3" xfId="2433" xr:uid="{B8CB61A8-9010-4591-A27E-5FCAB86E8BD4}"/>
    <cellStyle name="Comma 6 8 3 2" xfId="17033" xr:uid="{A01DFA88-1AD2-42F2-84FC-F467964E0F84}"/>
    <cellStyle name="Comma 6 8 3 2 2" xfId="53541" xr:uid="{061D8847-2467-4095-9268-A33E2F59F742}"/>
    <cellStyle name="Comma 6 8 3 2 3" xfId="35287" xr:uid="{8B5C57FE-9217-4BCA-AE5A-34AEA53748C6}"/>
    <cellStyle name="Comma 6 8 3 3" xfId="13383" xr:uid="{1388D042-4B60-4391-9971-93BD5EB5C376}"/>
    <cellStyle name="Comma 6 8 3 3 2" xfId="49891" xr:uid="{152A7079-32B0-4BAA-81CF-43BA28FB9F71}"/>
    <cellStyle name="Comma 6 8 3 3 3" xfId="31637" xr:uid="{97485C01-05B3-47ED-9264-C82ED3695943}"/>
    <cellStyle name="Comma 6 8 3 4" xfId="9733" xr:uid="{78F2FD82-E286-4628-A3F4-8945F363C487}"/>
    <cellStyle name="Comma 6 8 3 4 2" xfId="46241" xr:uid="{67B18B53-01BF-4B65-8EEB-184BC7103D47}"/>
    <cellStyle name="Comma 6 8 3 4 3" xfId="27987" xr:uid="{A031FC6A-FCBC-47D5-8AC5-66B310B8C69E}"/>
    <cellStyle name="Comma 6 8 3 5" xfId="6083" xr:uid="{4B0F1577-AE69-43B1-87F7-6C8691343E5A}"/>
    <cellStyle name="Comma 6 8 3 5 2" xfId="42591" xr:uid="{F9843168-4AAF-47CA-A91F-6F95F178A784}"/>
    <cellStyle name="Comma 6 8 3 5 3" xfId="24337" xr:uid="{CD804155-61BD-46BD-980E-41D44DBBD2B7}"/>
    <cellStyle name="Comma 6 8 3 6" xfId="38941" xr:uid="{72B7543F-6DDF-45F3-94CC-7526992340D9}"/>
    <cellStyle name="Comma 6 8 3 7" xfId="20687" xr:uid="{5BE7FA11-E037-4574-AF37-8A382FBBAB9E}"/>
    <cellStyle name="Comma 6 8 4" xfId="1703" xr:uid="{F24FEDED-37CE-4409-8868-AD013D0BB575}"/>
    <cellStyle name="Comma 6 8 4 2" xfId="16303" xr:uid="{65731559-CBC7-43DD-8CB8-434B6506C304}"/>
    <cellStyle name="Comma 6 8 4 2 2" xfId="52811" xr:uid="{0D70C28F-8EF5-431C-B273-2A74225A8D7F}"/>
    <cellStyle name="Comma 6 8 4 2 3" xfId="34557" xr:uid="{1E461462-F211-4108-B091-FCE2C7B503A4}"/>
    <cellStyle name="Comma 6 8 4 3" xfId="12653" xr:uid="{4185C55B-EE1F-4267-B2CB-567617395052}"/>
    <cellStyle name="Comma 6 8 4 3 2" xfId="49161" xr:uid="{6A5FA247-75D5-4E93-8CDA-A31705DB9ED5}"/>
    <cellStyle name="Comma 6 8 4 3 3" xfId="30907" xr:uid="{1BB35B16-DE12-42F0-A2EA-594440102B59}"/>
    <cellStyle name="Comma 6 8 4 4" xfId="9003" xr:uid="{1FE96EE5-1ED4-4C87-A7C0-D05B217FA3AE}"/>
    <cellStyle name="Comma 6 8 4 4 2" xfId="45511" xr:uid="{F48BCC57-6353-438E-B284-6883144D642E}"/>
    <cellStyle name="Comma 6 8 4 4 3" xfId="27257" xr:uid="{03DEFBD7-2138-41E2-BA66-2A410A41E648}"/>
    <cellStyle name="Comma 6 8 4 5" xfId="5353" xr:uid="{56C7BF4D-B821-41C0-923F-A2F3190D47F4}"/>
    <cellStyle name="Comma 6 8 4 5 2" xfId="41861" xr:uid="{C36A7DDE-28EE-45F2-AFAA-8B9D9BE6E16E}"/>
    <cellStyle name="Comma 6 8 4 5 3" xfId="23607" xr:uid="{92FA3419-FC19-4ECC-9407-20A0C6DC9150}"/>
    <cellStyle name="Comma 6 8 4 6" xfId="38211" xr:uid="{1283ECF6-15CE-454C-ACDE-7E2B41DCC500}"/>
    <cellStyle name="Comma 6 8 4 7" xfId="19957" xr:uid="{BAD99471-4E10-4D5E-B1F0-3A87FCD9B3A2}"/>
    <cellStyle name="Comma 6 8 5" xfId="973" xr:uid="{26511D32-603E-45F6-AF04-4FE43A025792}"/>
    <cellStyle name="Comma 6 8 5 2" xfId="15573" xr:uid="{A07AF973-4FD5-4480-A411-35283379B9EF}"/>
    <cellStyle name="Comma 6 8 5 2 2" xfId="52081" xr:uid="{C5C9BB15-91F5-41FA-AD3A-237F65A9B8DA}"/>
    <cellStyle name="Comma 6 8 5 2 3" xfId="33827" xr:uid="{257A85C2-0343-4900-92BC-3157850C83D6}"/>
    <cellStyle name="Comma 6 8 5 3" xfId="11923" xr:uid="{E0725B0C-083C-48BF-B3C9-25023D382DA9}"/>
    <cellStyle name="Comma 6 8 5 3 2" xfId="48431" xr:uid="{3A001A6B-C2E1-42FA-BD11-0DB0451F8C8E}"/>
    <cellStyle name="Comma 6 8 5 3 3" xfId="30177" xr:uid="{35F86D74-B827-4C89-8660-EFC08E3EA5F7}"/>
    <cellStyle name="Comma 6 8 5 4" xfId="8273" xr:uid="{F24DF61E-C951-47C3-A41F-CAFA10A0DE04}"/>
    <cellStyle name="Comma 6 8 5 4 2" xfId="44781" xr:uid="{F541401D-8AFA-41B2-96D4-7434B509736F}"/>
    <cellStyle name="Comma 6 8 5 4 3" xfId="26527" xr:uid="{6E6F7F99-1428-44CF-BBF4-CE1D665A7D26}"/>
    <cellStyle name="Comma 6 8 5 5" xfId="4623" xr:uid="{56764611-049E-4DD4-B14C-952A765AF719}"/>
    <cellStyle name="Comma 6 8 5 5 2" xfId="41131" xr:uid="{641D5C2E-43B4-4153-AFE7-A84224DEC56D}"/>
    <cellStyle name="Comma 6 8 5 5 3" xfId="22877" xr:uid="{5C8DB6AD-DE8C-44C6-A36A-983E0E5C378D}"/>
    <cellStyle name="Comma 6 8 5 6" xfId="37481" xr:uid="{E030A827-5037-4D94-A742-13DC3EC88A05}"/>
    <cellStyle name="Comma 6 8 5 7" xfId="19227" xr:uid="{37798C2C-953F-46B4-BBB9-6E4500B62060}"/>
    <cellStyle name="Comma 6 8 6" xfId="14843" xr:uid="{D4D1771A-FCE5-4A63-AD86-797605DA303A}"/>
    <cellStyle name="Comma 6 8 6 2" xfId="51351" xr:uid="{FB496F56-93E7-44C8-A9B6-87F4B1BAE16F}"/>
    <cellStyle name="Comma 6 8 6 3" xfId="33097" xr:uid="{E4C9C524-6C74-4882-BBF6-D40AE220A713}"/>
    <cellStyle name="Comma 6 8 7" xfId="11193" xr:uid="{3650BB64-9A68-4344-997F-AB5B9CDDCA5A}"/>
    <cellStyle name="Comma 6 8 7 2" xfId="47701" xr:uid="{D74BF98C-DB7D-447D-9D2E-2080E4CE39EB}"/>
    <cellStyle name="Comma 6 8 7 3" xfId="29447" xr:uid="{6D6879B7-7873-495F-81E2-EE2EA3EB54C0}"/>
    <cellStyle name="Comma 6 8 8" xfId="7543" xr:uid="{7E596C95-07D4-488F-ADB1-721FDD436F3B}"/>
    <cellStyle name="Comma 6 8 8 2" xfId="44051" xr:uid="{A673D54E-F3EB-4FF4-9BC8-0745FC5AF3FA}"/>
    <cellStyle name="Comma 6 8 8 3" xfId="25797" xr:uid="{39686797-6EE0-43BF-A1F5-A13D1EB052A6}"/>
    <cellStyle name="Comma 6 8 9" xfId="3893" xr:uid="{BBDE4EB4-083F-45CB-9C50-E94EB4ABC31B}"/>
    <cellStyle name="Comma 6 8 9 2" xfId="40401" xr:uid="{C686AA53-A035-4042-B1FA-E42308803B80}"/>
    <cellStyle name="Comma 6 8 9 3" xfId="22147" xr:uid="{19228199-12EB-4A5A-B609-BD28CFD8C189}"/>
    <cellStyle name="Comma 6 9" xfId="139" xr:uid="{02DDD31C-C5E0-48B8-8702-BC84CE33E387}"/>
    <cellStyle name="Comma 6 9 10" xfId="36647" xr:uid="{33DF846B-B2DC-4FEC-A06D-C08B675BA4DD}"/>
    <cellStyle name="Comma 6 9 11" xfId="18393" xr:uid="{C748363F-454C-4BDC-BC29-9256DAF81D7D}"/>
    <cellStyle name="Comma 6 9 2" xfId="3059" xr:uid="{33BE5690-453A-4B1D-AB01-C597420D9FCE}"/>
    <cellStyle name="Comma 6 9 2 2" xfId="17659" xr:uid="{77BF6290-C687-466D-A420-DCE15E989D6B}"/>
    <cellStyle name="Comma 6 9 2 2 2" xfId="54167" xr:uid="{14928D67-9713-4EF9-8E15-EA1DFD6ED3DC}"/>
    <cellStyle name="Comma 6 9 2 2 3" xfId="35913" xr:uid="{4CED9412-EBC1-4D15-952B-17C6707F0FC3}"/>
    <cellStyle name="Comma 6 9 2 3" xfId="14009" xr:uid="{C9991180-6A6D-41DD-A31D-0F11ACE73737}"/>
    <cellStyle name="Comma 6 9 2 3 2" xfId="50517" xr:uid="{C024A7AD-EB70-4823-ACFA-72E076382F7A}"/>
    <cellStyle name="Comma 6 9 2 3 3" xfId="32263" xr:uid="{059AE7BD-CDA5-4E97-B9A1-1931429615C5}"/>
    <cellStyle name="Comma 6 9 2 4" xfId="10359" xr:uid="{58507B7B-9F90-46D1-A134-BD02C86EDE18}"/>
    <cellStyle name="Comma 6 9 2 4 2" xfId="46867" xr:uid="{E082F3E2-D294-48BE-AE6C-D21CA4C7B77E}"/>
    <cellStyle name="Comma 6 9 2 4 3" xfId="28613" xr:uid="{605788CD-D31C-45D1-875D-7383F1628A36}"/>
    <cellStyle name="Comma 6 9 2 5" xfId="6709" xr:uid="{44A56A94-E11A-41F7-8F5B-EC65D5556352}"/>
    <cellStyle name="Comma 6 9 2 5 2" xfId="43217" xr:uid="{B30C2CBF-F329-4916-B977-AC37AF7D12F0}"/>
    <cellStyle name="Comma 6 9 2 5 3" xfId="24963" xr:uid="{C5A630B0-6753-4975-B8A7-97F8AC5629E3}"/>
    <cellStyle name="Comma 6 9 2 6" xfId="39567" xr:uid="{FAC6D5C1-7DE9-428D-8934-21281E248BB5}"/>
    <cellStyle name="Comma 6 9 2 7" xfId="21313" xr:uid="{D877DF8F-DB3F-4EA7-9798-735A5D11553B}"/>
    <cellStyle name="Comma 6 9 3" xfId="2329" xr:uid="{666EBA3B-7659-4F15-8540-F310E33DE493}"/>
    <cellStyle name="Comma 6 9 3 2" xfId="16929" xr:uid="{0CB33F3C-3BD1-4F0C-8F9A-FCD73EEE1C58}"/>
    <cellStyle name="Comma 6 9 3 2 2" xfId="53437" xr:uid="{EEF19618-863E-406E-8740-2A75B8B81848}"/>
    <cellStyle name="Comma 6 9 3 2 3" xfId="35183" xr:uid="{AE2C9F25-4CB5-49FA-BAB0-B2C2E6F82227}"/>
    <cellStyle name="Comma 6 9 3 3" xfId="13279" xr:uid="{F517A22E-024C-4677-A20A-D4BBB8CD7EE0}"/>
    <cellStyle name="Comma 6 9 3 3 2" xfId="49787" xr:uid="{C26CB4C5-40BE-4953-BE22-D5E325C50978}"/>
    <cellStyle name="Comma 6 9 3 3 3" xfId="31533" xr:uid="{A43A3294-9730-4694-B9EB-7ED8D790D1BA}"/>
    <cellStyle name="Comma 6 9 3 4" xfId="9629" xr:uid="{A462643E-A79C-47DD-BA63-72867AEF01D7}"/>
    <cellStyle name="Comma 6 9 3 4 2" xfId="46137" xr:uid="{85E5F4DB-9956-499B-AB94-ABA9BD655D26}"/>
    <cellStyle name="Comma 6 9 3 4 3" xfId="27883" xr:uid="{64A5EF5A-997F-470D-8BAE-4F811B9B1445}"/>
    <cellStyle name="Comma 6 9 3 5" xfId="5979" xr:uid="{226A2F55-885D-4CC8-8815-1664579B0838}"/>
    <cellStyle name="Comma 6 9 3 5 2" xfId="42487" xr:uid="{5C741CB9-0442-43D9-892D-90245DBEC392}"/>
    <cellStyle name="Comma 6 9 3 5 3" xfId="24233" xr:uid="{0A217BDB-21FC-4D31-AADF-F75F0D3B1EAF}"/>
    <cellStyle name="Comma 6 9 3 6" xfId="38837" xr:uid="{00A553D8-FF30-4AB4-9B0B-FB3AC36131B0}"/>
    <cellStyle name="Comma 6 9 3 7" xfId="20583" xr:uid="{1485286F-4921-40DF-97FA-79B9FA1794E8}"/>
    <cellStyle name="Comma 6 9 4" xfId="1599" xr:uid="{144F6F9F-9684-4FEE-B9BD-B2399DCFF78C}"/>
    <cellStyle name="Comma 6 9 4 2" xfId="16199" xr:uid="{55142500-0826-4668-BE9F-BC714E16155D}"/>
    <cellStyle name="Comma 6 9 4 2 2" xfId="52707" xr:uid="{CB5B7073-B441-4AFC-89C1-D5983FCDE8A2}"/>
    <cellStyle name="Comma 6 9 4 2 3" xfId="34453" xr:uid="{9411C553-6F30-49C4-B402-FB9320181017}"/>
    <cellStyle name="Comma 6 9 4 3" xfId="12549" xr:uid="{F4D7ED3F-E48A-422C-B008-2933CA7AE8B0}"/>
    <cellStyle name="Comma 6 9 4 3 2" xfId="49057" xr:uid="{E9E341FA-8A90-4411-A4AD-6E4F777A05B9}"/>
    <cellStyle name="Comma 6 9 4 3 3" xfId="30803" xr:uid="{954BDB63-B121-4EC2-9CD4-D704300300C1}"/>
    <cellStyle name="Comma 6 9 4 4" xfId="8899" xr:uid="{67BFF3D4-476D-4B58-BD6E-866EF7EBD790}"/>
    <cellStyle name="Comma 6 9 4 4 2" xfId="45407" xr:uid="{A855FEF4-48D3-4DB6-85DE-B9766158CCC3}"/>
    <cellStyle name="Comma 6 9 4 4 3" xfId="27153" xr:uid="{E7C4700A-57F5-4854-AE8D-415C52C883DA}"/>
    <cellStyle name="Comma 6 9 4 5" xfId="5249" xr:uid="{285835E0-A878-432B-9A58-8E45865AD97B}"/>
    <cellStyle name="Comma 6 9 4 5 2" xfId="41757" xr:uid="{12B45261-E4EA-4CBB-9DEC-703581D291F9}"/>
    <cellStyle name="Comma 6 9 4 5 3" xfId="23503" xr:uid="{033A4F91-759E-4089-8937-883EFA9284CB}"/>
    <cellStyle name="Comma 6 9 4 6" xfId="38107" xr:uid="{2F810144-519E-4D45-842B-C3064967737B}"/>
    <cellStyle name="Comma 6 9 4 7" xfId="19853" xr:uid="{E6DF51F9-9DDA-4025-B1D1-7BA35AD35F7D}"/>
    <cellStyle name="Comma 6 9 5" xfId="869" xr:uid="{609DBCB9-2FCB-4534-B21E-DC9478EBB412}"/>
    <cellStyle name="Comma 6 9 5 2" xfId="15469" xr:uid="{6B0E12F0-DC67-42F7-BF2F-47610DF48726}"/>
    <cellStyle name="Comma 6 9 5 2 2" xfId="51977" xr:uid="{23E7EB66-035A-4409-9E85-31D5F315BA83}"/>
    <cellStyle name="Comma 6 9 5 2 3" xfId="33723" xr:uid="{E6BB94CB-5371-423C-AA09-B91511D03925}"/>
    <cellStyle name="Comma 6 9 5 3" xfId="11819" xr:uid="{5B16D152-E74A-487E-952E-99CD02828226}"/>
    <cellStyle name="Comma 6 9 5 3 2" xfId="48327" xr:uid="{C0DC1551-9CA9-4329-B673-A60D44172453}"/>
    <cellStyle name="Comma 6 9 5 3 3" xfId="30073" xr:uid="{41FCB35C-5D7C-4492-B248-3BD8AB175F79}"/>
    <cellStyle name="Comma 6 9 5 4" xfId="8169" xr:uid="{93E6C1C4-62D3-4585-AEE0-DD87B50A9E2F}"/>
    <cellStyle name="Comma 6 9 5 4 2" xfId="44677" xr:uid="{EB74EFF9-2391-4163-AEA1-DAFD9779AD08}"/>
    <cellStyle name="Comma 6 9 5 4 3" xfId="26423" xr:uid="{F8D6286F-E1DC-43F5-B371-E683B0153165}"/>
    <cellStyle name="Comma 6 9 5 5" xfId="4519" xr:uid="{07655488-460D-4FF6-A1A4-FD149987565C}"/>
    <cellStyle name="Comma 6 9 5 5 2" xfId="41027" xr:uid="{266F2D12-CEF1-42AC-A48F-E67403046AEB}"/>
    <cellStyle name="Comma 6 9 5 5 3" xfId="22773" xr:uid="{F53526D6-9D77-4C6A-96DE-B3FE235600F2}"/>
    <cellStyle name="Comma 6 9 5 6" xfId="37377" xr:uid="{7D0210FC-D819-49BC-A446-D23BA259EE53}"/>
    <cellStyle name="Comma 6 9 5 7" xfId="19123" xr:uid="{77492153-B5E5-41E9-A6FD-2C2119B5DACC}"/>
    <cellStyle name="Comma 6 9 6" xfId="14739" xr:uid="{1281C136-95BF-4E3E-A0F6-0A6BF0247986}"/>
    <cellStyle name="Comma 6 9 6 2" xfId="51247" xr:uid="{4E9C39B6-33AE-4508-8BFA-F64D0ACF5653}"/>
    <cellStyle name="Comma 6 9 6 3" xfId="32993" xr:uid="{EFC5507F-D9DF-43CE-B1AC-19C2BA60C46A}"/>
    <cellStyle name="Comma 6 9 7" xfId="11089" xr:uid="{8B32C740-AEC2-4C22-9AF1-6DB27381D636}"/>
    <cellStyle name="Comma 6 9 7 2" xfId="47597" xr:uid="{207E70A7-71F7-40CF-B359-B62AEA7674DF}"/>
    <cellStyle name="Comma 6 9 7 3" xfId="29343" xr:uid="{9BCF4749-3075-482A-924F-C3174C047C14}"/>
    <cellStyle name="Comma 6 9 8" xfId="7439" xr:uid="{822F22B9-3D88-4C14-A599-DFA38D65C7A2}"/>
    <cellStyle name="Comma 6 9 8 2" xfId="43947" xr:uid="{9C1D1D54-1E44-4E8E-B373-65E5701807A0}"/>
    <cellStyle name="Comma 6 9 8 3" xfId="25693" xr:uid="{A486D9A9-21A3-49A0-86A8-52AE777E074D}"/>
    <cellStyle name="Comma 6 9 9" xfId="3789" xr:uid="{54D4D6E2-1996-4868-BB6A-1211A16B4B63}"/>
    <cellStyle name="Comma 6 9 9 2" xfId="40297" xr:uid="{9D3231C4-7250-4630-946F-895DEBBF437D}"/>
    <cellStyle name="Comma 6 9 9 3" xfId="22043" xr:uid="{641CEC99-C051-4060-8A4B-6B7BFD1C5D5B}"/>
    <cellStyle name="Comma 7" xfId="80" xr:uid="{616C748E-E5A0-4628-843B-4DF36563B939}"/>
    <cellStyle name="Comma 7 10" xfId="1543" xr:uid="{B6E492B9-4C9C-4F5C-8809-DF396A3F480A}"/>
    <cellStyle name="Comma 7 10 2" xfId="16143" xr:uid="{1C0C534E-0869-4119-BA48-9154FE5B8004}"/>
    <cellStyle name="Comma 7 10 2 2" xfId="52651" xr:uid="{5D182139-8984-4E54-B82D-62D852BC09AE}"/>
    <cellStyle name="Comma 7 10 2 3" xfId="34397" xr:uid="{C6D45192-3E9A-4380-A963-C60080B2E779}"/>
    <cellStyle name="Comma 7 10 3" xfId="12493" xr:uid="{DE1AA994-87AA-4EA8-A76E-DE681C6527AE}"/>
    <cellStyle name="Comma 7 10 3 2" xfId="49001" xr:uid="{9EB7B56C-E260-4CF9-9DD1-8F323EC66351}"/>
    <cellStyle name="Comma 7 10 3 3" xfId="30747" xr:uid="{77E01E63-F20A-48D3-9CB1-03ABFE34D976}"/>
    <cellStyle name="Comma 7 10 4" xfId="8843" xr:uid="{3258BEC7-637B-48F8-9206-673F17E85D42}"/>
    <cellStyle name="Comma 7 10 4 2" xfId="45351" xr:uid="{2753D92C-53A3-4670-A403-8A8CDAF261BF}"/>
    <cellStyle name="Comma 7 10 4 3" xfId="27097" xr:uid="{C5C07569-878E-437D-930C-A9BCA75388DE}"/>
    <cellStyle name="Comma 7 10 5" xfId="5193" xr:uid="{966275FF-D64B-421F-94D8-808783996F35}"/>
    <cellStyle name="Comma 7 10 5 2" xfId="41701" xr:uid="{11C124EA-CB1D-4550-83C9-A3D5D022304E}"/>
    <cellStyle name="Comma 7 10 5 3" xfId="23447" xr:uid="{49C51609-1DB1-4AFC-9069-F03493220D68}"/>
    <cellStyle name="Comma 7 10 6" xfId="38051" xr:uid="{8300BB67-7905-49E5-9CDD-B4A0E4352B7A}"/>
    <cellStyle name="Comma 7 10 7" xfId="19797" xr:uid="{BB2B1A4F-229D-48EB-BA18-0EFE954D0017}"/>
    <cellStyle name="Comma 7 11" xfId="813" xr:uid="{63C33D16-AECE-49A9-82C1-D3013193E515}"/>
    <cellStyle name="Comma 7 11 2" xfId="15413" xr:uid="{1DB5F99F-781C-471C-B949-CC7FF867AC17}"/>
    <cellStyle name="Comma 7 11 2 2" xfId="51921" xr:uid="{C0B292C8-82BC-4B30-8EE6-D9BB3CAA5A07}"/>
    <cellStyle name="Comma 7 11 2 3" xfId="33667" xr:uid="{21928336-C9C6-41FC-9744-C36671D956E0}"/>
    <cellStyle name="Comma 7 11 3" xfId="11763" xr:uid="{BC4396E7-DA32-4E7A-AC58-6CF0B1574FE6}"/>
    <cellStyle name="Comma 7 11 3 2" xfId="48271" xr:uid="{7C7A0D96-CA1A-458B-9560-EB8B885FD01C}"/>
    <cellStyle name="Comma 7 11 3 3" xfId="30017" xr:uid="{979DA546-8EC3-4CC2-8990-359186219E3B}"/>
    <cellStyle name="Comma 7 11 4" xfId="8113" xr:uid="{6D6DB01D-0635-42F4-BF48-8AA75485D524}"/>
    <cellStyle name="Comma 7 11 4 2" xfId="44621" xr:uid="{D25FC798-780D-47A5-B7CA-851EB24DC672}"/>
    <cellStyle name="Comma 7 11 4 3" xfId="26367" xr:uid="{7B1B7108-0018-4F74-B5DE-18D3FBBB1672}"/>
    <cellStyle name="Comma 7 11 5" xfId="4463" xr:uid="{B23F8D3B-23B4-4D66-829C-B069951095B6}"/>
    <cellStyle name="Comma 7 11 5 2" xfId="40971" xr:uid="{6C00EC96-A25D-4357-907A-51E88259BBF4}"/>
    <cellStyle name="Comma 7 11 5 3" xfId="22717" xr:uid="{290CA5D6-3EFC-46EE-84C9-9F3CB42AB3DE}"/>
    <cellStyle name="Comma 7 11 6" xfId="37321" xr:uid="{6F8B86F0-A475-4CB5-AF6D-FC156D37E762}"/>
    <cellStyle name="Comma 7 11 7" xfId="19067" xr:uid="{1430F4E6-AF36-465A-A69D-7BF79D6DD38B}"/>
    <cellStyle name="Comma 7 12" xfId="14683" xr:uid="{72C0DE5E-F2B4-4527-B8A5-04AFB50D2852}"/>
    <cellStyle name="Comma 7 12 2" xfId="51191" xr:uid="{AF3C96E1-7BAE-4388-89B5-C1C61AA6965E}"/>
    <cellStyle name="Comma 7 12 3" xfId="32937" xr:uid="{92737DC8-A1A1-4989-8C8C-488C4A532CCF}"/>
    <cellStyle name="Comma 7 13" xfId="11033" xr:uid="{8041CD06-F9B3-4308-9524-E2E4842920B6}"/>
    <cellStyle name="Comma 7 13 2" xfId="47541" xr:uid="{D4CDC6BE-1B7A-4409-B200-0E538250D7F9}"/>
    <cellStyle name="Comma 7 13 3" xfId="29287" xr:uid="{0483A72F-61D3-43A3-82CC-53FFFEF2DE6E}"/>
    <cellStyle name="Comma 7 14" xfId="7383" xr:uid="{14A8E04E-4241-4659-825E-21A769356087}"/>
    <cellStyle name="Comma 7 14 2" xfId="43891" xr:uid="{5C4A6D67-3C81-4170-A19B-102877FC9F2E}"/>
    <cellStyle name="Comma 7 14 3" xfId="25637" xr:uid="{6E39BA9F-19FB-4FC1-9DB7-CDBE9F22AD9E}"/>
    <cellStyle name="Comma 7 15" xfId="3733" xr:uid="{BC6E429D-DCD0-40B4-9F95-82CC29B3DA7E}"/>
    <cellStyle name="Comma 7 15 2" xfId="40241" xr:uid="{89A08F78-3CFA-449A-B50C-B49CE3F12993}"/>
    <cellStyle name="Comma 7 15 3" xfId="21987" xr:uid="{0B2215F2-C311-4DCB-93C4-BD54ED8E29C5}"/>
    <cellStyle name="Comma 7 16" xfId="36591" xr:uid="{6BA75FCF-2AED-42AB-A459-F87216FDA786}"/>
    <cellStyle name="Comma 7 17" xfId="18337" xr:uid="{C0DEE387-AB23-4C19-A1BD-A9B5342055D7}"/>
    <cellStyle name="Comma 7 2" xfId="707" xr:uid="{558C6D88-18FB-4871-94B8-B2E3E6C2A50E}"/>
    <cellStyle name="Comma 7 2 10" xfId="37215" xr:uid="{EB61DAC9-01AA-4D5B-859F-31F847791F1E}"/>
    <cellStyle name="Comma 7 2 11" xfId="18961" xr:uid="{2E227901-13C5-4A13-A9E2-32E7A85EC5E9}"/>
    <cellStyle name="Comma 7 2 2" xfId="3627" xr:uid="{1FF2AB4B-DBF5-4A23-A997-69E828076C99}"/>
    <cellStyle name="Comma 7 2 2 2" xfId="18227" xr:uid="{E317935D-A184-4266-A1FE-76143C2E01C7}"/>
    <cellStyle name="Comma 7 2 2 2 2" xfId="54735" xr:uid="{54180B84-4EA2-4600-884C-F51B647BDFD5}"/>
    <cellStyle name="Comma 7 2 2 2 3" xfId="36481" xr:uid="{8CCC6EC1-8583-4B9B-B7D2-1587309F02B6}"/>
    <cellStyle name="Comma 7 2 2 3" xfId="14577" xr:uid="{4BCE29FA-E0A6-4C6A-A0CE-902F51700B26}"/>
    <cellStyle name="Comma 7 2 2 3 2" xfId="51085" xr:uid="{50717D1F-4C12-440B-AF13-997312A9EFEB}"/>
    <cellStyle name="Comma 7 2 2 3 3" xfId="32831" xr:uid="{9D6E6AB9-295E-486E-9194-65B50745AA10}"/>
    <cellStyle name="Comma 7 2 2 4" xfId="10927" xr:uid="{070C4798-B435-4FDD-96E0-555180E99FBC}"/>
    <cellStyle name="Comma 7 2 2 4 2" xfId="47435" xr:uid="{2D036F86-8EA2-412A-8E2B-982A5D3F7D70}"/>
    <cellStyle name="Comma 7 2 2 4 3" xfId="29181" xr:uid="{251D7DB7-DD7F-4C9C-B609-48F8F9A0AA32}"/>
    <cellStyle name="Comma 7 2 2 5" xfId="7277" xr:uid="{F4380526-EE1F-485A-BCC0-511635436E6B}"/>
    <cellStyle name="Comma 7 2 2 5 2" xfId="43785" xr:uid="{C5E49470-7347-45CB-81D5-D920DD96DAE4}"/>
    <cellStyle name="Comma 7 2 2 5 3" xfId="25531" xr:uid="{FD0CD8A3-B662-4049-A60F-F272E46500E1}"/>
    <cellStyle name="Comma 7 2 2 6" xfId="40135" xr:uid="{2AB6005F-2449-481A-AD57-3458ED10FB46}"/>
    <cellStyle name="Comma 7 2 2 7" xfId="21881" xr:uid="{EEDC7E3E-4211-4DBF-8A65-4491ACC59FEA}"/>
    <cellStyle name="Comma 7 2 3" xfId="2897" xr:uid="{FCF305DA-EAEA-4850-AE87-1DE0AE33CDC4}"/>
    <cellStyle name="Comma 7 2 3 2" xfId="17497" xr:uid="{DD77F76B-36EA-4736-AE8F-BBAA206C13CA}"/>
    <cellStyle name="Comma 7 2 3 2 2" xfId="54005" xr:uid="{E59FDFD6-8068-428B-AA24-D3824AB69254}"/>
    <cellStyle name="Comma 7 2 3 2 3" xfId="35751" xr:uid="{7065AC69-216D-49C9-8956-65EC7FD82C31}"/>
    <cellStyle name="Comma 7 2 3 3" xfId="13847" xr:uid="{9200A092-5973-474F-92EA-64E8DAA23D09}"/>
    <cellStyle name="Comma 7 2 3 3 2" xfId="50355" xr:uid="{A6BD74E7-C50D-4C57-A6AD-8A05567E89F0}"/>
    <cellStyle name="Comma 7 2 3 3 3" xfId="32101" xr:uid="{FF5CDFD0-81A9-4B98-87BF-6944C474FDE9}"/>
    <cellStyle name="Comma 7 2 3 4" xfId="10197" xr:uid="{2990913D-6140-4708-96F3-2D0E699B38C1}"/>
    <cellStyle name="Comma 7 2 3 4 2" xfId="46705" xr:uid="{7D4B8255-133A-48B4-AD86-938F7677DCF6}"/>
    <cellStyle name="Comma 7 2 3 4 3" xfId="28451" xr:uid="{219D287B-F632-4F7E-B0BE-7D8FA736A559}"/>
    <cellStyle name="Comma 7 2 3 5" xfId="6547" xr:uid="{0B3BF386-A4B1-4441-883E-A1C34E3A0449}"/>
    <cellStyle name="Comma 7 2 3 5 2" xfId="43055" xr:uid="{48FBCE6E-E815-497B-8A61-8E7C77316CE0}"/>
    <cellStyle name="Comma 7 2 3 5 3" xfId="24801" xr:uid="{0439FAF7-D3F7-4CD6-BC45-9DCF77C44B80}"/>
    <cellStyle name="Comma 7 2 3 6" xfId="39405" xr:uid="{874342AA-E85D-4F52-BFCB-E349D393A4CE}"/>
    <cellStyle name="Comma 7 2 3 7" xfId="21151" xr:uid="{CEE8016C-40F1-4A81-B7DC-E2F8AA084BCA}"/>
    <cellStyle name="Comma 7 2 4" xfId="2167" xr:uid="{0E417C2C-B2AC-412B-97C5-EE44867BD9DB}"/>
    <cellStyle name="Comma 7 2 4 2" xfId="16767" xr:uid="{6A2494DA-6EC1-4B16-A0DF-096FBC88F71E}"/>
    <cellStyle name="Comma 7 2 4 2 2" xfId="53275" xr:uid="{3E12822B-DB3D-4AA8-B466-662286A7048F}"/>
    <cellStyle name="Comma 7 2 4 2 3" xfId="35021" xr:uid="{7775E7D8-965D-4A19-9C38-88AF8FF12F73}"/>
    <cellStyle name="Comma 7 2 4 3" xfId="13117" xr:uid="{33792C3B-E4B3-4BB2-8DDA-A3B203E39FE6}"/>
    <cellStyle name="Comma 7 2 4 3 2" xfId="49625" xr:uid="{E705B4A9-151D-4B33-9D2D-8BB68FC64C14}"/>
    <cellStyle name="Comma 7 2 4 3 3" xfId="31371" xr:uid="{216971AF-235B-4E91-9B3C-C35AF7A46FCA}"/>
    <cellStyle name="Comma 7 2 4 4" xfId="9467" xr:uid="{CB2F2D5C-AC23-46E9-920F-D13631EC6EE2}"/>
    <cellStyle name="Comma 7 2 4 4 2" xfId="45975" xr:uid="{0E99D0D9-D1BC-46AB-ADEB-0289665C8A14}"/>
    <cellStyle name="Comma 7 2 4 4 3" xfId="27721" xr:uid="{8C4AFC27-DD4B-4D43-8D89-B60BCB065CF2}"/>
    <cellStyle name="Comma 7 2 4 5" xfId="5817" xr:uid="{8C4CDC3C-9230-46AB-89DF-B65EC48D81CF}"/>
    <cellStyle name="Comma 7 2 4 5 2" xfId="42325" xr:uid="{CA892B40-DAC7-49C2-AF0E-5B2E93D4CCBE}"/>
    <cellStyle name="Comma 7 2 4 5 3" xfId="24071" xr:uid="{4D0FAA38-3FCD-40DA-8DA5-5916BCF11E87}"/>
    <cellStyle name="Comma 7 2 4 6" xfId="38675" xr:uid="{FF1B5E15-6D23-44E9-9CA6-917EF53FD831}"/>
    <cellStyle name="Comma 7 2 4 7" xfId="20421" xr:uid="{8B9520F2-FB18-473E-9EF6-B27DDE9FA4BE}"/>
    <cellStyle name="Comma 7 2 5" xfId="1437" xr:uid="{569517B8-70B8-40BF-87C4-BDAED33BFAF8}"/>
    <cellStyle name="Comma 7 2 5 2" xfId="16037" xr:uid="{6538F296-ECF0-4418-87F1-03D228D20350}"/>
    <cellStyle name="Comma 7 2 5 2 2" xfId="52545" xr:uid="{816A5A16-47F1-4FF7-A94D-E6323F99EC95}"/>
    <cellStyle name="Comma 7 2 5 2 3" xfId="34291" xr:uid="{26B97408-4A6B-410E-B22E-DBA68888A483}"/>
    <cellStyle name="Comma 7 2 5 3" xfId="12387" xr:uid="{A9789777-7A8E-4F37-B679-85844296ED58}"/>
    <cellStyle name="Comma 7 2 5 3 2" xfId="48895" xr:uid="{2DEB04D5-ED4B-4F68-9988-FC8D5E606ADF}"/>
    <cellStyle name="Comma 7 2 5 3 3" xfId="30641" xr:uid="{CD1675DC-6407-4A6E-8DD7-28BDD4BC9D9E}"/>
    <cellStyle name="Comma 7 2 5 4" xfId="8737" xr:uid="{2ACC3EFB-4AED-4EF7-AE86-E91EE4A2E31D}"/>
    <cellStyle name="Comma 7 2 5 4 2" xfId="45245" xr:uid="{AB382DC8-149E-4E84-BD4E-E13E7B963C0F}"/>
    <cellStyle name="Comma 7 2 5 4 3" xfId="26991" xr:uid="{F6F567C7-AA31-44F1-A7C0-0012B6EC8650}"/>
    <cellStyle name="Comma 7 2 5 5" xfId="5087" xr:uid="{1B3B39EC-40EC-433A-ACEA-285E8F76BDD2}"/>
    <cellStyle name="Comma 7 2 5 5 2" xfId="41595" xr:uid="{193855F3-77CB-4A30-939D-29C9FDCD8254}"/>
    <cellStyle name="Comma 7 2 5 5 3" xfId="23341" xr:uid="{A860FB9A-10A4-4FFE-A8BD-D6E74C7D215D}"/>
    <cellStyle name="Comma 7 2 5 6" xfId="37945" xr:uid="{533190AB-430F-4193-82BC-20667FA56B67}"/>
    <cellStyle name="Comma 7 2 5 7" xfId="19691" xr:uid="{11BAFA79-57BB-4043-9A66-00B8329015E3}"/>
    <cellStyle name="Comma 7 2 6" xfId="15307" xr:uid="{9C870263-0688-4E69-A8DB-39FAC3AEA48E}"/>
    <cellStyle name="Comma 7 2 6 2" xfId="51815" xr:uid="{C6DFF845-F151-4BC8-9B70-7A019969975B}"/>
    <cellStyle name="Comma 7 2 6 3" xfId="33561" xr:uid="{A0A9A8D4-B5EF-4E05-99D9-681208161445}"/>
    <cellStyle name="Comma 7 2 7" xfId="11657" xr:uid="{FE08709E-706D-4ADE-8BBA-4B22DB328E20}"/>
    <cellStyle name="Comma 7 2 7 2" xfId="48165" xr:uid="{9EC76C90-EAF3-41B7-B9D4-40EFB3462085}"/>
    <cellStyle name="Comma 7 2 7 3" xfId="29911" xr:uid="{74BA717D-2F2E-4B7F-9765-890F4546981A}"/>
    <cellStyle name="Comma 7 2 8" xfId="8007" xr:uid="{E6FFF804-B4C2-4937-A938-CAF881EF6817}"/>
    <cellStyle name="Comma 7 2 8 2" xfId="44515" xr:uid="{D731F638-C2A5-4B77-BB2F-CB3BB619AC6B}"/>
    <cellStyle name="Comma 7 2 8 3" xfId="26261" xr:uid="{C5457275-133F-470F-9824-D8E913307CFF}"/>
    <cellStyle name="Comma 7 2 9" xfId="4357" xr:uid="{FFF3C946-7932-4A08-AA90-BB53024402D7}"/>
    <cellStyle name="Comma 7 2 9 2" xfId="40865" xr:uid="{929B3412-41A9-415C-BC24-BC87D33EC385}"/>
    <cellStyle name="Comma 7 2 9 3" xfId="22611" xr:uid="{200138BF-920F-4FD1-8624-E9B708AF903F}"/>
    <cellStyle name="Comma 7 3" xfId="603" xr:uid="{47B9FFC5-6C78-4B70-8D9C-E50A9225F1BE}"/>
    <cellStyle name="Comma 7 3 10" xfId="37111" xr:uid="{FCA269E7-6D3D-4D20-82F3-C07D680984B2}"/>
    <cellStyle name="Comma 7 3 11" xfId="18857" xr:uid="{DA0D39E3-569A-449C-83FE-D60C6149C1A1}"/>
    <cellStyle name="Comma 7 3 2" xfId="3523" xr:uid="{56F5D0C3-1558-4D2D-BDE3-CFDED9EBF781}"/>
    <cellStyle name="Comma 7 3 2 2" xfId="18123" xr:uid="{7EA7D139-83E4-4784-A235-8D4A9EB684F0}"/>
    <cellStyle name="Comma 7 3 2 2 2" xfId="54631" xr:uid="{CC329F6D-64E4-41C6-BAE6-EED9AF5898FB}"/>
    <cellStyle name="Comma 7 3 2 2 3" xfId="36377" xr:uid="{4B73EE98-E002-47EE-9596-57D01CDCC4BD}"/>
    <cellStyle name="Comma 7 3 2 3" xfId="14473" xr:uid="{59026487-E708-4966-AFEE-FFF508BE5B78}"/>
    <cellStyle name="Comma 7 3 2 3 2" xfId="50981" xr:uid="{3B5AF4FC-4C62-43CF-8C8E-AA3A62007B09}"/>
    <cellStyle name="Comma 7 3 2 3 3" xfId="32727" xr:uid="{C42C1401-BABC-4FD1-A92E-9FF649351712}"/>
    <cellStyle name="Comma 7 3 2 4" xfId="10823" xr:uid="{6D16F451-D8D7-4944-AF5F-81988BD3508E}"/>
    <cellStyle name="Comma 7 3 2 4 2" xfId="47331" xr:uid="{D510FDD7-E877-4964-A921-9FF7A4F8297A}"/>
    <cellStyle name="Comma 7 3 2 4 3" xfId="29077" xr:uid="{5A538928-09EF-4C5B-997E-A518E796BBB2}"/>
    <cellStyle name="Comma 7 3 2 5" xfId="7173" xr:uid="{18B1566C-A632-41E4-81D6-7014C73BB753}"/>
    <cellStyle name="Comma 7 3 2 5 2" xfId="43681" xr:uid="{F11CFABB-C1E8-4C1C-99FE-C1DA7E8CC639}"/>
    <cellStyle name="Comma 7 3 2 5 3" xfId="25427" xr:uid="{8C24D19C-4B59-45F3-86BA-383048BC7645}"/>
    <cellStyle name="Comma 7 3 2 6" xfId="40031" xr:uid="{C4F4FE7E-1517-4BFE-848B-D69BBA82A412}"/>
    <cellStyle name="Comma 7 3 2 7" xfId="21777" xr:uid="{BD4845D8-9B17-456E-8512-BC168926DAE7}"/>
    <cellStyle name="Comma 7 3 3" xfId="2793" xr:uid="{38E56391-F39A-4E03-B929-4A8BDDB43DAC}"/>
    <cellStyle name="Comma 7 3 3 2" xfId="17393" xr:uid="{9B7CC7DD-73EA-45A5-9A31-58833B23DB16}"/>
    <cellStyle name="Comma 7 3 3 2 2" xfId="53901" xr:uid="{770AFD19-EAAD-4F05-A33C-2F0458A3187B}"/>
    <cellStyle name="Comma 7 3 3 2 3" xfId="35647" xr:uid="{5E49E011-AAE4-4E74-B4B7-E2713F58364F}"/>
    <cellStyle name="Comma 7 3 3 3" xfId="13743" xr:uid="{43A571A9-44A6-4767-8E08-6F779B6ABBCD}"/>
    <cellStyle name="Comma 7 3 3 3 2" xfId="50251" xr:uid="{1E380829-03F1-4BD8-8F94-FFD38F85DBD4}"/>
    <cellStyle name="Comma 7 3 3 3 3" xfId="31997" xr:uid="{B8187374-1FD0-4B7E-BCCF-ECCC3E53621B}"/>
    <cellStyle name="Comma 7 3 3 4" xfId="10093" xr:uid="{DA63FEF8-0CB4-415E-82BB-857FFC185892}"/>
    <cellStyle name="Comma 7 3 3 4 2" xfId="46601" xr:uid="{C753068D-AA4F-4241-93BD-2D68DE57B51C}"/>
    <cellStyle name="Comma 7 3 3 4 3" xfId="28347" xr:uid="{080B4BC0-11C2-489B-8952-5AEC64F2A44B}"/>
    <cellStyle name="Comma 7 3 3 5" xfId="6443" xr:uid="{647692B7-5C9F-4609-B008-09CF0AF2F1CC}"/>
    <cellStyle name="Comma 7 3 3 5 2" xfId="42951" xr:uid="{32651192-A351-4D81-92B7-92C505356174}"/>
    <cellStyle name="Comma 7 3 3 5 3" xfId="24697" xr:uid="{F12438AB-CA2D-4D61-B867-7EB2457DB70F}"/>
    <cellStyle name="Comma 7 3 3 6" xfId="39301" xr:uid="{E9A4BFB5-C72F-4CF3-9E7B-7E74FE83DF8D}"/>
    <cellStyle name="Comma 7 3 3 7" xfId="21047" xr:uid="{717677E8-51BC-4AF9-B9A4-A353B10D28AF}"/>
    <cellStyle name="Comma 7 3 4" xfId="2063" xr:uid="{754D23DD-DD43-45B1-B41D-B1B1060D740D}"/>
    <cellStyle name="Comma 7 3 4 2" xfId="16663" xr:uid="{F7F85EFA-B341-4056-AEFA-E5F3C01099F0}"/>
    <cellStyle name="Comma 7 3 4 2 2" xfId="53171" xr:uid="{E4373750-985E-4945-86C5-78C4280984CE}"/>
    <cellStyle name="Comma 7 3 4 2 3" xfId="34917" xr:uid="{036B1230-BC74-49BC-87C0-BAB1AC57208A}"/>
    <cellStyle name="Comma 7 3 4 3" xfId="13013" xr:uid="{04FBE545-AA53-42B9-8D5F-E3B883AD5D36}"/>
    <cellStyle name="Comma 7 3 4 3 2" xfId="49521" xr:uid="{8834A2B6-164C-4475-8554-61A126BFF8E1}"/>
    <cellStyle name="Comma 7 3 4 3 3" xfId="31267" xr:uid="{089BC49B-FBD5-4611-89E0-76EE0196BF79}"/>
    <cellStyle name="Comma 7 3 4 4" xfId="9363" xr:uid="{C95ACD78-D75C-4077-9391-0168C2084FB9}"/>
    <cellStyle name="Comma 7 3 4 4 2" xfId="45871" xr:uid="{50748FD7-4E58-4427-BA86-00A7A193716A}"/>
    <cellStyle name="Comma 7 3 4 4 3" xfId="27617" xr:uid="{3962CC30-2D26-4C2D-B34D-8F90F0E657B9}"/>
    <cellStyle name="Comma 7 3 4 5" xfId="5713" xr:uid="{8D8FE77C-2775-4A6D-B7E1-9506A45ECA0C}"/>
    <cellStyle name="Comma 7 3 4 5 2" xfId="42221" xr:uid="{4C9ABB1B-3862-453F-BF68-97B617A7EB69}"/>
    <cellStyle name="Comma 7 3 4 5 3" xfId="23967" xr:uid="{72EDCD8D-5703-4459-9BE5-32CED7BA4D6E}"/>
    <cellStyle name="Comma 7 3 4 6" xfId="38571" xr:uid="{E9EB1316-94AD-4136-969A-9B7F81B49AB3}"/>
    <cellStyle name="Comma 7 3 4 7" xfId="20317" xr:uid="{C0FB1530-C7F7-45EA-AB00-D0516B586631}"/>
    <cellStyle name="Comma 7 3 5" xfId="1333" xr:uid="{0670FBD9-3CAF-4F15-86EC-B1D7D406D4E6}"/>
    <cellStyle name="Comma 7 3 5 2" xfId="15933" xr:uid="{DD7D003E-D20C-4B12-97C7-30E94D450C2E}"/>
    <cellStyle name="Comma 7 3 5 2 2" xfId="52441" xr:uid="{CB70C714-C316-4087-87F7-A40764BA4E6C}"/>
    <cellStyle name="Comma 7 3 5 2 3" xfId="34187" xr:uid="{928DDE38-CDD8-4F7F-BE89-0B3E504371D4}"/>
    <cellStyle name="Comma 7 3 5 3" xfId="12283" xr:uid="{5204C5B0-2A13-4CCE-A17B-F24F269B3420}"/>
    <cellStyle name="Comma 7 3 5 3 2" xfId="48791" xr:uid="{007B13D2-AD1C-4789-B4C9-1EEAC1F6AE43}"/>
    <cellStyle name="Comma 7 3 5 3 3" xfId="30537" xr:uid="{513E1D93-2AB4-4FE2-ABCD-CC3A685DC6E7}"/>
    <cellStyle name="Comma 7 3 5 4" xfId="8633" xr:uid="{132B66FA-16B1-44D9-8D35-1B6AF519E2B3}"/>
    <cellStyle name="Comma 7 3 5 4 2" xfId="45141" xr:uid="{5B68F8F2-92F3-45DE-B7C0-0AEDE6561427}"/>
    <cellStyle name="Comma 7 3 5 4 3" xfId="26887" xr:uid="{1CA37BC3-5C6C-467B-BC16-88902CBAE81D}"/>
    <cellStyle name="Comma 7 3 5 5" xfId="4983" xr:uid="{D04F9533-D88A-4BE5-B186-BD1BE97FEF78}"/>
    <cellStyle name="Comma 7 3 5 5 2" xfId="41491" xr:uid="{326811BC-B6A5-40F3-B076-B552DD278E26}"/>
    <cellStyle name="Comma 7 3 5 5 3" xfId="23237" xr:uid="{F91B9DB4-7867-4F5E-BE19-D5494F1D13ED}"/>
    <cellStyle name="Comma 7 3 5 6" xfId="37841" xr:uid="{C3226A9A-A324-4843-866D-A3C1C57C5FF5}"/>
    <cellStyle name="Comma 7 3 5 7" xfId="19587" xr:uid="{C2DD3006-F69D-483C-92C7-2AF5CEE637D5}"/>
    <cellStyle name="Comma 7 3 6" xfId="15203" xr:uid="{C4C387CA-B6A9-4B9B-91A7-FB71E06D1CF5}"/>
    <cellStyle name="Comma 7 3 6 2" xfId="51711" xr:uid="{CF3531BC-1F19-44C9-8D9C-43AB533C642D}"/>
    <cellStyle name="Comma 7 3 6 3" xfId="33457" xr:uid="{DED262D9-D34F-46AA-86E2-DD648727FD0F}"/>
    <cellStyle name="Comma 7 3 7" xfId="11553" xr:uid="{CA7C4B24-4096-4AC6-888D-9DCCFECE2399}"/>
    <cellStyle name="Comma 7 3 7 2" xfId="48061" xr:uid="{9609593A-C1A9-4D46-935D-BF1F9E085837}"/>
    <cellStyle name="Comma 7 3 7 3" xfId="29807" xr:uid="{3E197C10-9D8D-4297-87D0-B208BF614A9C}"/>
    <cellStyle name="Comma 7 3 8" xfId="7903" xr:uid="{FD42D83E-3950-4FCA-875B-3C9515448BE6}"/>
    <cellStyle name="Comma 7 3 8 2" xfId="44411" xr:uid="{AEC635EF-0EE2-4B30-85C1-52D3A651D1D1}"/>
    <cellStyle name="Comma 7 3 8 3" xfId="26157" xr:uid="{41C49F6A-EAA5-4124-A06A-06C614D83CD3}"/>
    <cellStyle name="Comma 7 3 9" xfId="4253" xr:uid="{F435252D-DDCF-4454-BC35-834B84BB0E6C}"/>
    <cellStyle name="Comma 7 3 9 2" xfId="40761" xr:uid="{252F1B43-47AD-4D5D-B7DC-98096D18DA5E}"/>
    <cellStyle name="Comma 7 3 9 3" xfId="22507" xr:uid="{87D73D50-9254-4878-8FED-61D1CE2BF66E}"/>
    <cellStyle name="Comma 7 4" xfId="499" xr:uid="{937C2939-1954-4033-B013-14FE58F43161}"/>
    <cellStyle name="Comma 7 4 10" xfId="37007" xr:uid="{13F3956F-E7FA-4891-B8DB-D28E5DBB88BC}"/>
    <cellStyle name="Comma 7 4 11" xfId="18753" xr:uid="{A86DB747-F504-4821-BAFF-343AA2EED89F}"/>
    <cellStyle name="Comma 7 4 2" xfId="3419" xr:uid="{A74805D8-7FBF-4062-BB27-25476E1261B4}"/>
    <cellStyle name="Comma 7 4 2 2" xfId="18019" xr:uid="{E68EB06F-6E89-4E78-9C6B-1F6B447AB02C}"/>
    <cellStyle name="Comma 7 4 2 2 2" xfId="54527" xr:uid="{7BAEF694-620C-4186-BFAB-818A3D8259C8}"/>
    <cellStyle name="Comma 7 4 2 2 3" xfId="36273" xr:uid="{AE53EB09-DB2C-4780-A919-D03AFBEC5DCB}"/>
    <cellStyle name="Comma 7 4 2 3" xfId="14369" xr:uid="{C7148D65-7910-4796-9B3E-846E112BAE7F}"/>
    <cellStyle name="Comma 7 4 2 3 2" xfId="50877" xr:uid="{9E2CC992-45C4-4F58-8F7A-4898CF604595}"/>
    <cellStyle name="Comma 7 4 2 3 3" xfId="32623" xr:uid="{D028CF96-52FF-4EA8-BF35-4A4A29CFFDF0}"/>
    <cellStyle name="Comma 7 4 2 4" xfId="10719" xr:uid="{77A4019C-6D28-41B3-AC3F-C11B47BD39BC}"/>
    <cellStyle name="Comma 7 4 2 4 2" xfId="47227" xr:uid="{DB731459-4265-4F64-AD6B-8E36ACB8C780}"/>
    <cellStyle name="Comma 7 4 2 4 3" xfId="28973" xr:uid="{ABA170E5-A895-49D6-B013-E4CCBD38291B}"/>
    <cellStyle name="Comma 7 4 2 5" xfId="7069" xr:uid="{F3BD0002-7E9B-43FB-B2D8-EA37EA9DB839}"/>
    <cellStyle name="Comma 7 4 2 5 2" xfId="43577" xr:uid="{20952D56-633B-4869-8ECE-1D7F98BCF8B1}"/>
    <cellStyle name="Comma 7 4 2 5 3" xfId="25323" xr:uid="{DD107D41-B9CD-4F31-8B2E-2E322E34CB19}"/>
    <cellStyle name="Comma 7 4 2 6" xfId="39927" xr:uid="{9EA37987-8BA6-4517-8294-AC5A2E83AAB4}"/>
    <cellStyle name="Comma 7 4 2 7" xfId="21673" xr:uid="{0355BB79-0DFE-4071-8026-7E184CF521A8}"/>
    <cellStyle name="Comma 7 4 3" xfId="2689" xr:uid="{F65BAC56-2951-4644-99EA-9A36BA2BDD7F}"/>
    <cellStyle name="Comma 7 4 3 2" xfId="17289" xr:uid="{C180514B-89AA-4670-AEB2-09736B8BC63B}"/>
    <cellStyle name="Comma 7 4 3 2 2" xfId="53797" xr:uid="{BF69B4EA-22BD-4A79-BF98-B019319EA0AF}"/>
    <cellStyle name="Comma 7 4 3 2 3" xfId="35543" xr:uid="{C61261AF-BC92-4C82-AA3D-71C831EF52BA}"/>
    <cellStyle name="Comma 7 4 3 3" xfId="13639" xr:uid="{9F51C7E2-C960-42C0-8991-D268490DD96D}"/>
    <cellStyle name="Comma 7 4 3 3 2" xfId="50147" xr:uid="{92B17141-0F59-48CC-82CC-C378C859CA38}"/>
    <cellStyle name="Comma 7 4 3 3 3" xfId="31893" xr:uid="{A736E08F-3BD2-4068-BA3A-840452504C87}"/>
    <cellStyle name="Comma 7 4 3 4" xfId="9989" xr:uid="{5FB18E43-9A69-4DD9-B5AB-055DFD4D74D0}"/>
    <cellStyle name="Comma 7 4 3 4 2" xfId="46497" xr:uid="{927C2814-7345-4449-AD93-5FE8EC26523C}"/>
    <cellStyle name="Comma 7 4 3 4 3" xfId="28243" xr:uid="{272E22B2-845A-4AA9-B693-B19B180114FD}"/>
    <cellStyle name="Comma 7 4 3 5" xfId="6339" xr:uid="{130A3011-0236-421B-9E08-A394B2E7717C}"/>
    <cellStyle name="Comma 7 4 3 5 2" xfId="42847" xr:uid="{AAD1B3F8-00E4-435C-AF15-FB2DC339DD1E}"/>
    <cellStyle name="Comma 7 4 3 5 3" xfId="24593" xr:uid="{A4B4729F-0D87-4CDF-93CE-5B30FA77F474}"/>
    <cellStyle name="Comma 7 4 3 6" xfId="39197" xr:uid="{AA56F0E5-DCF7-40EF-B23C-749525E6DF59}"/>
    <cellStyle name="Comma 7 4 3 7" xfId="20943" xr:uid="{A930325C-38EE-4042-8958-487ADF18C9A4}"/>
    <cellStyle name="Comma 7 4 4" xfId="1959" xr:uid="{4D16A56E-730C-4779-AB6B-FA795CD673CF}"/>
    <cellStyle name="Comma 7 4 4 2" xfId="16559" xr:uid="{3F350C0C-0C69-4FE2-9E15-CBF37E036571}"/>
    <cellStyle name="Comma 7 4 4 2 2" xfId="53067" xr:uid="{7FCCA44F-4C40-4845-969E-510363A8C5AD}"/>
    <cellStyle name="Comma 7 4 4 2 3" xfId="34813" xr:uid="{C73C1897-3131-44A4-8632-0669A949015B}"/>
    <cellStyle name="Comma 7 4 4 3" xfId="12909" xr:uid="{BD1C4139-223F-4419-B417-AFF2945D0A39}"/>
    <cellStyle name="Comma 7 4 4 3 2" xfId="49417" xr:uid="{7DCA7023-0EE7-442E-8C35-8CB113F73EE8}"/>
    <cellStyle name="Comma 7 4 4 3 3" xfId="31163" xr:uid="{7170C04C-E549-423E-9064-CD2E79839434}"/>
    <cellStyle name="Comma 7 4 4 4" xfId="9259" xr:uid="{1B54D64D-6A52-4A82-822A-20B11282969F}"/>
    <cellStyle name="Comma 7 4 4 4 2" xfId="45767" xr:uid="{CE927FD0-ED88-445F-B76A-5811ECEFAAAE}"/>
    <cellStyle name="Comma 7 4 4 4 3" xfId="27513" xr:uid="{7B550BFB-6921-4CCA-866A-40A9C35C7305}"/>
    <cellStyle name="Comma 7 4 4 5" xfId="5609" xr:uid="{16B30C79-9462-4EBD-8DA1-8418EC6378F4}"/>
    <cellStyle name="Comma 7 4 4 5 2" xfId="42117" xr:uid="{A7EE93AF-EADB-460E-BA4E-C408420563DD}"/>
    <cellStyle name="Comma 7 4 4 5 3" xfId="23863" xr:uid="{780D113E-EC86-4AF0-85AE-E1FF8C6F1C7A}"/>
    <cellStyle name="Comma 7 4 4 6" xfId="38467" xr:uid="{DA2F354E-C458-4C7A-906E-BFFF410E3F36}"/>
    <cellStyle name="Comma 7 4 4 7" xfId="20213" xr:uid="{813E8316-C28B-4A7B-9752-C0B51FA99ADF}"/>
    <cellStyle name="Comma 7 4 5" xfId="1229" xr:uid="{32A064E3-45AD-4CFE-A497-5556F1275048}"/>
    <cellStyle name="Comma 7 4 5 2" xfId="15829" xr:uid="{A3591E04-14FA-496A-A5E2-223DEC1B5E4A}"/>
    <cellStyle name="Comma 7 4 5 2 2" xfId="52337" xr:uid="{72341651-80E7-441D-A053-798A5B241298}"/>
    <cellStyle name="Comma 7 4 5 2 3" xfId="34083" xr:uid="{5E30ACBA-3DB3-47E8-B01F-00AA8C77155E}"/>
    <cellStyle name="Comma 7 4 5 3" xfId="12179" xr:uid="{6B3DB50C-D821-4680-A27A-20D60223B92F}"/>
    <cellStyle name="Comma 7 4 5 3 2" xfId="48687" xr:uid="{19E059BA-BC6B-4D92-AFD7-C65E9A264D68}"/>
    <cellStyle name="Comma 7 4 5 3 3" xfId="30433" xr:uid="{2D39A2CD-3300-4835-B3F4-AE52E78D18CF}"/>
    <cellStyle name="Comma 7 4 5 4" xfId="8529" xr:uid="{F4B0D086-BEFE-4051-A311-FD2EF214D93A}"/>
    <cellStyle name="Comma 7 4 5 4 2" xfId="45037" xr:uid="{DFC0AC22-D587-4174-A1F3-29FEA0BAD0C3}"/>
    <cellStyle name="Comma 7 4 5 4 3" xfId="26783" xr:uid="{6B4CB781-9CF3-4A4D-AEDC-F1299AAAF09A}"/>
    <cellStyle name="Comma 7 4 5 5" xfId="4879" xr:uid="{8E9C2330-E397-45AB-908A-47C44F975596}"/>
    <cellStyle name="Comma 7 4 5 5 2" xfId="41387" xr:uid="{85E8304D-49AA-48DC-A958-669504B9CF07}"/>
    <cellStyle name="Comma 7 4 5 5 3" xfId="23133" xr:uid="{32E690DA-0C26-4691-B6F9-09DEAFBA92D6}"/>
    <cellStyle name="Comma 7 4 5 6" xfId="37737" xr:uid="{93D222C0-3937-4802-B37B-AD50F039A604}"/>
    <cellStyle name="Comma 7 4 5 7" xfId="19483" xr:uid="{FD7427FA-CE0B-4553-8F43-D3E13D433960}"/>
    <cellStyle name="Comma 7 4 6" xfId="15099" xr:uid="{2D8DAF8D-DE53-49FB-B89C-A40015785B19}"/>
    <cellStyle name="Comma 7 4 6 2" xfId="51607" xr:uid="{49C2186E-AC31-42AD-AFA2-4CC83D68ED3B}"/>
    <cellStyle name="Comma 7 4 6 3" xfId="33353" xr:uid="{10FF92A0-1FE1-49F3-98E7-DCBF31AF03DD}"/>
    <cellStyle name="Comma 7 4 7" xfId="11449" xr:uid="{4749E4A9-7D82-4C00-AFF5-F87F2C4662D4}"/>
    <cellStyle name="Comma 7 4 7 2" xfId="47957" xr:uid="{D54C6AD4-131A-4CF1-B1A0-D0146154E71A}"/>
    <cellStyle name="Comma 7 4 7 3" xfId="29703" xr:uid="{FCD70AE8-251E-436E-BA87-957E15949E30}"/>
    <cellStyle name="Comma 7 4 8" xfId="7799" xr:uid="{A8F70031-C495-47F0-8B98-BE3CF05F885D}"/>
    <cellStyle name="Comma 7 4 8 2" xfId="44307" xr:uid="{7B454C3B-02AD-41D3-B144-F25D4BEA3623}"/>
    <cellStyle name="Comma 7 4 8 3" xfId="26053" xr:uid="{19054699-29F1-4FB3-8F40-A9BB7ADD5657}"/>
    <cellStyle name="Comma 7 4 9" xfId="4149" xr:uid="{5F11B9D3-5B46-4D9C-8E31-E655D0D4DDBC}"/>
    <cellStyle name="Comma 7 4 9 2" xfId="40657" xr:uid="{460FEB75-F6FF-404E-9605-F528E7900A4F}"/>
    <cellStyle name="Comma 7 4 9 3" xfId="22403" xr:uid="{4C00928E-5067-4201-A748-DAB9A73558DE}"/>
    <cellStyle name="Comma 7 5" xfId="395" xr:uid="{770252C7-82EE-4572-A02A-7ED861833B37}"/>
    <cellStyle name="Comma 7 5 10" xfId="36903" xr:uid="{4A152DB8-E8E4-432E-B596-578980A80C3A}"/>
    <cellStyle name="Comma 7 5 11" xfId="18649" xr:uid="{22AF7E03-D685-49ED-80BC-D94AB1C88738}"/>
    <cellStyle name="Comma 7 5 2" xfId="3315" xr:uid="{85ACA328-4893-48D2-A8F0-35B6ED6D4672}"/>
    <cellStyle name="Comma 7 5 2 2" xfId="17915" xr:uid="{85D3DD67-90CD-4130-A6CB-8B52813A95D0}"/>
    <cellStyle name="Comma 7 5 2 2 2" xfId="54423" xr:uid="{3566926B-DA0C-494E-AF8F-566A2146E275}"/>
    <cellStyle name="Comma 7 5 2 2 3" xfId="36169" xr:uid="{CA658E6E-C754-432F-B9C7-CBECE6F7C46D}"/>
    <cellStyle name="Comma 7 5 2 3" xfId="14265" xr:uid="{7955EEA4-0149-48E3-A6ED-BC7B8D5E218F}"/>
    <cellStyle name="Comma 7 5 2 3 2" xfId="50773" xr:uid="{8A75A84F-245A-4B46-BCD9-E96B4708E02E}"/>
    <cellStyle name="Comma 7 5 2 3 3" xfId="32519" xr:uid="{B630088A-7A1E-4BEC-9141-1A2BCB4D110D}"/>
    <cellStyle name="Comma 7 5 2 4" xfId="10615" xr:uid="{FC5F974D-4D96-4D7E-9716-D8D01FF3556F}"/>
    <cellStyle name="Comma 7 5 2 4 2" xfId="47123" xr:uid="{7C1A4343-5BAB-49DC-B197-EBA810258D19}"/>
    <cellStyle name="Comma 7 5 2 4 3" xfId="28869" xr:uid="{140A7B84-5A0F-4007-BC77-3E6F50EA5F60}"/>
    <cellStyle name="Comma 7 5 2 5" xfId="6965" xr:uid="{1CF39648-9BE5-4827-8ECC-736E392EFF7E}"/>
    <cellStyle name="Comma 7 5 2 5 2" xfId="43473" xr:uid="{257A519C-4EBE-483B-9E45-084EFEEC71BF}"/>
    <cellStyle name="Comma 7 5 2 5 3" xfId="25219" xr:uid="{D5CAEB50-C390-4DF8-8E49-783B7E19FD73}"/>
    <cellStyle name="Comma 7 5 2 6" xfId="39823" xr:uid="{A92A2832-85C7-4516-8936-2D757384D572}"/>
    <cellStyle name="Comma 7 5 2 7" xfId="21569" xr:uid="{29A4EAA7-EB40-421C-B4BD-7F5A861DDDDF}"/>
    <cellStyle name="Comma 7 5 3" xfId="2585" xr:uid="{01282B2B-E712-4EE0-970D-A4460BBD9CD9}"/>
    <cellStyle name="Comma 7 5 3 2" xfId="17185" xr:uid="{3947ED21-2FB8-4BD8-92B8-841377ECEFC6}"/>
    <cellStyle name="Comma 7 5 3 2 2" xfId="53693" xr:uid="{CB390385-5F1D-481C-8348-284DFAEDAABB}"/>
    <cellStyle name="Comma 7 5 3 2 3" xfId="35439" xr:uid="{C389BCD7-DDA1-43B6-BA38-397A43464C60}"/>
    <cellStyle name="Comma 7 5 3 3" xfId="13535" xr:uid="{031FF02C-1AE6-4A74-898A-1DE30F743929}"/>
    <cellStyle name="Comma 7 5 3 3 2" xfId="50043" xr:uid="{7BA4ADA8-B2B9-4443-9BB3-433D92905FC0}"/>
    <cellStyle name="Comma 7 5 3 3 3" xfId="31789" xr:uid="{BB374D63-8B94-4381-8B9D-36A285E55F4A}"/>
    <cellStyle name="Comma 7 5 3 4" xfId="9885" xr:uid="{0E4A4600-7831-415A-B939-6C757E6FC1B0}"/>
    <cellStyle name="Comma 7 5 3 4 2" xfId="46393" xr:uid="{F602D523-38AA-4880-AEA8-DF24951B1C5B}"/>
    <cellStyle name="Comma 7 5 3 4 3" xfId="28139" xr:uid="{1236366A-D461-4BB5-9744-D1312B5B493C}"/>
    <cellStyle name="Comma 7 5 3 5" xfId="6235" xr:uid="{5F4F44F5-CB92-4A0B-8C3D-88B6006753BA}"/>
    <cellStyle name="Comma 7 5 3 5 2" xfId="42743" xr:uid="{0813DFFF-496D-4E06-94E7-A573254E2F46}"/>
    <cellStyle name="Comma 7 5 3 5 3" xfId="24489" xr:uid="{A868080F-E090-4C24-A3BF-7C699A2D2A8F}"/>
    <cellStyle name="Comma 7 5 3 6" xfId="39093" xr:uid="{11A470B2-52E6-4A58-B62D-52AAE75AD14F}"/>
    <cellStyle name="Comma 7 5 3 7" xfId="20839" xr:uid="{71A26B3F-D97D-4464-A3BE-BFC530897FB2}"/>
    <cellStyle name="Comma 7 5 4" xfId="1855" xr:uid="{C6372A5F-D776-46A0-B9BF-0BAD83C68968}"/>
    <cellStyle name="Comma 7 5 4 2" xfId="16455" xr:uid="{0AF4F587-6436-4C8E-AA74-D5132344BDE0}"/>
    <cellStyle name="Comma 7 5 4 2 2" xfId="52963" xr:uid="{F1BBC505-04CD-4D85-A5AD-0855549865C3}"/>
    <cellStyle name="Comma 7 5 4 2 3" xfId="34709" xr:uid="{CF05CE97-680A-4A4D-882A-7FAF9493CEC7}"/>
    <cellStyle name="Comma 7 5 4 3" xfId="12805" xr:uid="{0BD09D01-5B0B-475C-8AD7-C1AF54838522}"/>
    <cellStyle name="Comma 7 5 4 3 2" xfId="49313" xr:uid="{74B9C662-C1F9-4D22-B391-0D110589AB7D}"/>
    <cellStyle name="Comma 7 5 4 3 3" xfId="31059" xr:uid="{68BBF8A7-C1A0-4060-AEE4-AA8377FC6B8C}"/>
    <cellStyle name="Comma 7 5 4 4" xfId="9155" xr:uid="{8EC60CE6-9981-4477-8852-5ABC836BA1CB}"/>
    <cellStyle name="Comma 7 5 4 4 2" xfId="45663" xr:uid="{BC4297C4-279B-4A88-9040-55547D8CEBBE}"/>
    <cellStyle name="Comma 7 5 4 4 3" xfId="27409" xr:uid="{98BDD1A0-6B9C-43C6-93E2-B35D51772427}"/>
    <cellStyle name="Comma 7 5 4 5" xfId="5505" xr:uid="{1B022FE2-11BA-4A34-8A14-653DB7A608EA}"/>
    <cellStyle name="Comma 7 5 4 5 2" xfId="42013" xr:uid="{5C6C07DE-7127-4C59-B2FF-3A70027CAC78}"/>
    <cellStyle name="Comma 7 5 4 5 3" xfId="23759" xr:uid="{137E4413-3306-49F8-8A4B-44A8E6CD2653}"/>
    <cellStyle name="Comma 7 5 4 6" xfId="38363" xr:uid="{6863A334-522B-40A9-A328-0F45B2FC1633}"/>
    <cellStyle name="Comma 7 5 4 7" xfId="20109" xr:uid="{38425E75-9ABF-4EFA-83C5-3F0E1DEF46C6}"/>
    <cellStyle name="Comma 7 5 5" xfId="1125" xr:uid="{3F117872-1BB3-4144-8616-418D9126947C}"/>
    <cellStyle name="Comma 7 5 5 2" xfId="15725" xr:uid="{4719C92E-A67A-474E-B26D-929EEA1E4522}"/>
    <cellStyle name="Comma 7 5 5 2 2" xfId="52233" xr:uid="{94786F4F-1EF0-4142-9A0E-92B1FF5FBCD5}"/>
    <cellStyle name="Comma 7 5 5 2 3" xfId="33979" xr:uid="{030A6F63-86AB-4EEA-A074-C19C7FED418C}"/>
    <cellStyle name="Comma 7 5 5 3" xfId="12075" xr:uid="{0D39F586-3BDF-4E35-87C4-CBB5C49109C3}"/>
    <cellStyle name="Comma 7 5 5 3 2" xfId="48583" xr:uid="{E6F8D43A-B861-45DC-9158-A2A716D21243}"/>
    <cellStyle name="Comma 7 5 5 3 3" xfId="30329" xr:uid="{354493D8-5664-4472-BA6F-1EEA9DBFCB48}"/>
    <cellStyle name="Comma 7 5 5 4" xfId="8425" xr:uid="{4DC626D3-4F9C-446C-B0EC-7DFD48CAAE4D}"/>
    <cellStyle name="Comma 7 5 5 4 2" xfId="44933" xr:uid="{227ED1E6-77D6-4539-84D6-B5443EA56C61}"/>
    <cellStyle name="Comma 7 5 5 4 3" xfId="26679" xr:uid="{7FCC3657-488A-48C2-B20E-954A0BE45810}"/>
    <cellStyle name="Comma 7 5 5 5" xfId="4775" xr:uid="{339CB7F4-3D2F-454F-ABBD-21945E01A529}"/>
    <cellStyle name="Comma 7 5 5 5 2" xfId="41283" xr:uid="{7037D2FE-077D-4132-9668-58A28BEDCBF4}"/>
    <cellStyle name="Comma 7 5 5 5 3" xfId="23029" xr:uid="{CB8D9C71-8702-4D1D-9682-CB05F69364E5}"/>
    <cellStyle name="Comma 7 5 5 6" xfId="37633" xr:uid="{A8872DA5-FA78-479B-8BB5-2CDA969D88ED}"/>
    <cellStyle name="Comma 7 5 5 7" xfId="19379" xr:uid="{FFCE92A4-BBAE-4509-AC4F-363C10A84431}"/>
    <cellStyle name="Comma 7 5 6" xfId="14995" xr:uid="{2DEA4DDC-C314-46AD-8723-61CE164F517B}"/>
    <cellStyle name="Comma 7 5 6 2" xfId="51503" xr:uid="{0CF9A7A2-799E-4D1D-AC3F-967548E41F09}"/>
    <cellStyle name="Comma 7 5 6 3" xfId="33249" xr:uid="{CC1D13C8-940F-41C4-BF4A-4000BD11FF0F}"/>
    <cellStyle name="Comma 7 5 7" xfId="11345" xr:uid="{F365006C-0836-423B-93C0-B0FFF396819A}"/>
    <cellStyle name="Comma 7 5 7 2" xfId="47853" xr:uid="{DB60EF6C-3B80-478C-9EA6-C3F6018E0977}"/>
    <cellStyle name="Comma 7 5 7 3" xfId="29599" xr:uid="{98641555-B0F0-4EAC-8FC4-E60C0A28E7A5}"/>
    <cellStyle name="Comma 7 5 8" xfId="7695" xr:uid="{DBB84EE8-1B0A-461F-8BBD-E935D2D8BF6A}"/>
    <cellStyle name="Comma 7 5 8 2" xfId="44203" xr:uid="{BD4B3487-20BD-40CB-A761-8C2FFCD9143C}"/>
    <cellStyle name="Comma 7 5 8 3" xfId="25949" xr:uid="{44A37C6A-B0DC-4E32-BBF3-FAA03D80693A}"/>
    <cellStyle name="Comma 7 5 9" xfId="4045" xr:uid="{48A6BCAA-A97D-469D-9323-5704BFC57C6A}"/>
    <cellStyle name="Comma 7 5 9 2" xfId="40553" xr:uid="{F8721395-2BC5-4947-96E5-DFCE8F676AC0}"/>
    <cellStyle name="Comma 7 5 9 3" xfId="22299" xr:uid="{536D1097-FB7E-4FE2-A9EE-E0F96B31A64B}"/>
    <cellStyle name="Comma 7 6" xfId="291" xr:uid="{772B8000-89B4-41E0-86BC-015342AC3D0C}"/>
    <cellStyle name="Comma 7 6 10" xfId="36799" xr:uid="{86AC4E72-69D7-43A3-ACA4-198442155DA9}"/>
    <cellStyle name="Comma 7 6 11" xfId="18545" xr:uid="{1405DB9C-89B9-4403-8A49-444E4107C2F6}"/>
    <cellStyle name="Comma 7 6 2" xfId="3211" xr:uid="{F43572C5-59B5-44BB-9A6D-55A338E1A904}"/>
    <cellStyle name="Comma 7 6 2 2" xfId="17811" xr:uid="{8E595AE9-3792-49DC-8388-AB6AA7B5F160}"/>
    <cellStyle name="Comma 7 6 2 2 2" xfId="54319" xr:uid="{5071BA69-AE29-49B7-80A2-837BB0E35672}"/>
    <cellStyle name="Comma 7 6 2 2 3" xfId="36065" xr:uid="{0B8C9FF7-DF3A-49BA-9B7A-F524170D1C2F}"/>
    <cellStyle name="Comma 7 6 2 3" xfId="14161" xr:uid="{34F546CD-137E-4EB9-AD1B-84056545F031}"/>
    <cellStyle name="Comma 7 6 2 3 2" xfId="50669" xr:uid="{FCDBDA68-F774-42F4-B950-42D583CDDCE4}"/>
    <cellStyle name="Comma 7 6 2 3 3" xfId="32415" xr:uid="{AA0612B8-12D2-4855-8F12-FDB698243001}"/>
    <cellStyle name="Comma 7 6 2 4" xfId="10511" xr:uid="{A76EA422-CA6E-401B-BEB6-D1D13F22E310}"/>
    <cellStyle name="Comma 7 6 2 4 2" xfId="47019" xr:uid="{AE786AE0-9363-470D-BDF2-34774662805B}"/>
    <cellStyle name="Comma 7 6 2 4 3" xfId="28765" xr:uid="{DCCE22CD-B3F5-4145-BC59-179824218A30}"/>
    <cellStyle name="Comma 7 6 2 5" xfId="6861" xr:uid="{1AFC372D-7F84-4C09-A0A9-90312196E248}"/>
    <cellStyle name="Comma 7 6 2 5 2" xfId="43369" xr:uid="{1AAE5E24-C9C6-445F-AB0C-8DB1AB33586A}"/>
    <cellStyle name="Comma 7 6 2 5 3" xfId="25115" xr:uid="{ABA42A5A-F173-4BE2-A348-425BEE6C2214}"/>
    <cellStyle name="Comma 7 6 2 6" xfId="39719" xr:uid="{C2B0643D-FC1C-4532-84CF-5A11A39AA778}"/>
    <cellStyle name="Comma 7 6 2 7" xfId="21465" xr:uid="{FB527834-36A4-4840-B871-BD2E308A5E1F}"/>
    <cellStyle name="Comma 7 6 3" xfId="2481" xr:uid="{DCA32F78-441D-439A-A4A3-3886DE0203BF}"/>
    <cellStyle name="Comma 7 6 3 2" xfId="17081" xr:uid="{735C60B6-281A-4393-8BDB-7F544590B74D}"/>
    <cellStyle name="Comma 7 6 3 2 2" xfId="53589" xr:uid="{615B270F-C340-49D0-B403-6A696A35C0C0}"/>
    <cellStyle name="Comma 7 6 3 2 3" xfId="35335" xr:uid="{7F8BE295-3CED-40C3-9788-7CDF249A1B6C}"/>
    <cellStyle name="Comma 7 6 3 3" xfId="13431" xr:uid="{07D073A0-AB1E-4997-901B-98A4E4D30A9D}"/>
    <cellStyle name="Comma 7 6 3 3 2" xfId="49939" xr:uid="{323DBA67-FFFE-4065-A0A5-E4AAD6EBF99A}"/>
    <cellStyle name="Comma 7 6 3 3 3" xfId="31685" xr:uid="{9914761E-120A-4C9A-8BAB-1C6CB137BFD1}"/>
    <cellStyle name="Comma 7 6 3 4" xfId="9781" xr:uid="{5F8BD4A4-90BD-49B0-8171-828B9C85AA72}"/>
    <cellStyle name="Comma 7 6 3 4 2" xfId="46289" xr:uid="{2303846A-C2CE-4E03-AF4E-5C56EE73E192}"/>
    <cellStyle name="Comma 7 6 3 4 3" xfId="28035" xr:uid="{4BEC524C-FEBD-4972-87E1-A771DC984EF9}"/>
    <cellStyle name="Comma 7 6 3 5" xfId="6131" xr:uid="{3BFAA42F-1985-427C-95A2-9AA13C346212}"/>
    <cellStyle name="Comma 7 6 3 5 2" xfId="42639" xr:uid="{A4AE3694-68A4-456F-B101-0199823131A4}"/>
    <cellStyle name="Comma 7 6 3 5 3" xfId="24385" xr:uid="{1566DC44-C0C4-446C-B608-470D1CD2BE2D}"/>
    <cellStyle name="Comma 7 6 3 6" xfId="38989" xr:uid="{353BE61E-3405-4357-8F52-47F84ED6EB38}"/>
    <cellStyle name="Comma 7 6 3 7" xfId="20735" xr:uid="{6740F2A8-00F0-413C-A669-E47B17973D17}"/>
    <cellStyle name="Comma 7 6 4" xfId="1751" xr:uid="{1435F67C-FF5A-44CA-B71D-0D46137AB9A3}"/>
    <cellStyle name="Comma 7 6 4 2" xfId="16351" xr:uid="{6E6BDEC4-95AD-45BF-82AE-3667FD9B1262}"/>
    <cellStyle name="Comma 7 6 4 2 2" xfId="52859" xr:uid="{778FE8A9-FE57-498D-81D2-3413BD85D2DE}"/>
    <cellStyle name="Comma 7 6 4 2 3" xfId="34605" xr:uid="{4C65A1D4-C13A-48BB-BEA8-0D3B6A19A08F}"/>
    <cellStyle name="Comma 7 6 4 3" xfId="12701" xr:uid="{F2DC860F-8EFE-47C0-99D9-F081EAFA3207}"/>
    <cellStyle name="Comma 7 6 4 3 2" xfId="49209" xr:uid="{6B0A7A0B-C879-4D83-A823-66D6478B9804}"/>
    <cellStyle name="Comma 7 6 4 3 3" xfId="30955" xr:uid="{68AFE1FD-E30C-44C3-AD08-D0D68D0173A9}"/>
    <cellStyle name="Comma 7 6 4 4" xfId="9051" xr:uid="{66809B46-ED95-49FD-8284-70184DE1B43B}"/>
    <cellStyle name="Comma 7 6 4 4 2" xfId="45559" xr:uid="{AEBCC9B9-C421-4B78-9C1C-7C156DE4C664}"/>
    <cellStyle name="Comma 7 6 4 4 3" xfId="27305" xr:uid="{328710EE-B565-4668-AAD5-37360418ADF7}"/>
    <cellStyle name="Comma 7 6 4 5" xfId="5401" xr:uid="{71A681B7-8F7F-470D-B621-84597DF735C7}"/>
    <cellStyle name="Comma 7 6 4 5 2" xfId="41909" xr:uid="{201BFBB2-13B2-4BB8-94EF-272CCD817B22}"/>
    <cellStyle name="Comma 7 6 4 5 3" xfId="23655" xr:uid="{BE5696BE-D849-4144-81A4-7E39F7499249}"/>
    <cellStyle name="Comma 7 6 4 6" xfId="38259" xr:uid="{D351CEEB-2342-448B-8ABA-FECA772B3504}"/>
    <cellStyle name="Comma 7 6 4 7" xfId="20005" xr:uid="{F7FFD878-57DF-4B1B-96DA-F998AB8FAF89}"/>
    <cellStyle name="Comma 7 6 5" xfId="1021" xr:uid="{09396A30-51EE-45D2-A580-E952DD991434}"/>
    <cellStyle name="Comma 7 6 5 2" xfId="15621" xr:uid="{A972C79E-5CC6-4131-B93D-DB97C570487E}"/>
    <cellStyle name="Comma 7 6 5 2 2" xfId="52129" xr:uid="{B343408B-8DE8-46A6-9784-0E4817121A2C}"/>
    <cellStyle name="Comma 7 6 5 2 3" xfId="33875" xr:uid="{E00BDD6D-4518-4217-ADD3-FDEE84DBE768}"/>
    <cellStyle name="Comma 7 6 5 3" xfId="11971" xr:uid="{E26EBA3E-B624-4BDF-947A-975CC77703AE}"/>
    <cellStyle name="Comma 7 6 5 3 2" xfId="48479" xr:uid="{7454949D-CDFA-456D-83DC-B5F81D366EFE}"/>
    <cellStyle name="Comma 7 6 5 3 3" xfId="30225" xr:uid="{33641ACC-066C-4D98-8FAF-1EFED0871524}"/>
    <cellStyle name="Comma 7 6 5 4" xfId="8321" xr:uid="{37E474F7-2090-4B1A-95F0-FE7DB4DB4A8D}"/>
    <cellStyle name="Comma 7 6 5 4 2" xfId="44829" xr:uid="{26B94151-D67C-47EA-BFAF-E966B15028CA}"/>
    <cellStyle name="Comma 7 6 5 4 3" xfId="26575" xr:uid="{F9976CC3-4D96-49AC-BBCF-C43B5C0AFEE1}"/>
    <cellStyle name="Comma 7 6 5 5" xfId="4671" xr:uid="{AFCA4856-8D9D-4859-AAC4-CDED4DDEC041}"/>
    <cellStyle name="Comma 7 6 5 5 2" xfId="41179" xr:uid="{F22133AF-2544-41CA-AC73-49DB9583A09A}"/>
    <cellStyle name="Comma 7 6 5 5 3" xfId="22925" xr:uid="{10B9DC83-3BA7-4148-B761-3C51B58278ED}"/>
    <cellStyle name="Comma 7 6 5 6" xfId="37529" xr:uid="{C5CDE7B4-EC22-4B94-80C5-AD01A0DB4961}"/>
    <cellStyle name="Comma 7 6 5 7" xfId="19275" xr:uid="{180E020B-D5F0-431C-B17A-07A72D82CDBB}"/>
    <cellStyle name="Comma 7 6 6" xfId="14891" xr:uid="{C6C14C44-6C83-498B-AA92-FE67C8284EC7}"/>
    <cellStyle name="Comma 7 6 6 2" xfId="51399" xr:uid="{510FBD16-6509-4436-8BF1-C3BAFBEB35B3}"/>
    <cellStyle name="Comma 7 6 6 3" xfId="33145" xr:uid="{FCC3DEAA-6FB2-4E6E-BA67-DD0B0AB9FF22}"/>
    <cellStyle name="Comma 7 6 7" xfId="11241" xr:uid="{F4C43663-66D4-44F4-828F-50E71020A514}"/>
    <cellStyle name="Comma 7 6 7 2" xfId="47749" xr:uid="{8B5F0FF4-7B43-4109-995D-0ED2B946F914}"/>
    <cellStyle name="Comma 7 6 7 3" xfId="29495" xr:uid="{5F21A98B-8B70-409A-9FF8-97F59401189F}"/>
    <cellStyle name="Comma 7 6 8" xfId="7591" xr:uid="{B6A01E7C-8C6D-4F77-9357-33E7DA1097F4}"/>
    <cellStyle name="Comma 7 6 8 2" xfId="44099" xr:uid="{B43FFD43-CAAB-4D45-960D-2519B33334EC}"/>
    <cellStyle name="Comma 7 6 8 3" xfId="25845" xr:uid="{BC6CC40B-4319-4DC2-AF91-8E805C6C10AC}"/>
    <cellStyle name="Comma 7 6 9" xfId="3941" xr:uid="{BBA76CA6-F918-46E6-9101-2EC3F3B90743}"/>
    <cellStyle name="Comma 7 6 9 2" xfId="40449" xr:uid="{CC05CF1E-D8F9-403E-B551-45AFE0DE68D5}"/>
    <cellStyle name="Comma 7 6 9 3" xfId="22195" xr:uid="{69FD36E0-8A4B-4BE5-8EE3-F9014B89DD88}"/>
    <cellStyle name="Comma 7 7" xfId="187" xr:uid="{A3D85A6B-C83A-4CD8-B090-B86C220892C1}"/>
    <cellStyle name="Comma 7 7 10" xfId="36695" xr:uid="{BFEC2741-2A5C-48F4-A342-FE4471A85C02}"/>
    <cellStyle name="Comma 7 7 11" xfId="18441" xr:uid="{2A6B9118-B84C-4E42-8722-E1807919F72D}"/>
    <cellStyle name="Comma 7 7 2" xfId="3107" xr:uid="{E1C5F4EC-0AEE-445B-987B-AADD5685EAD9}"/>
    <cellStyle name="Comma 7 7 2 2" xfId="17707" xr:uid="{2730FE68-B67D-435E-9D2D-64B4474C22A1}"/>
    <cellStyle name="Comma 7 7 2 2 2" xfId="54215" xr:uid="{30AB2C6F-7F3E-4439-8574-BEF50EDB55F2}"/>
    <cellStyle name="Comma 7 7 2 2 3" xfId="35961" xr:uid="{AFB7B9EF-7838-4971-9A31-361F13936B1F}"/>
    <cellStyle name="Comma 7 7 2 3" xfId="14057" xr:uid="{B61324C7-0F73-44EB-87F7-C8039A4C61BE}"/>
    <cellStyle name="Comma 7 7 2 3 2" xfId="50565" xr:uid="{D8DB9F28-9235-4DEA-B3AD-B74AB684A4B6}"/>
    <cellStyle name="Comma 7 7 2 3 3" xfId="32311" xr:uid="{2FC5096A-37B4-4714-9B67-5EA1B734AA0B}"/>
    <cellStyle name="Comma 7 7 2 4" xfId="10407" xr:uid="{B9426A3A-7464-4230-9B68-B67C9A7D42C9}"/>
    <cellStyle name="Comma 7 7 2 4 2" xfId="46915" xr:uid="{DAD980E4-8DA4-4C2F-A60F-5F141CED64E3}"/>
    <cellStyle name="Comma 7 7 2 4 3" xfId="28661" xr:uid="{BFACA78F-38B3-4DAE-B97A-683F24DE7656}"/>
    <cellStyle name="Comma 7 7 2 5" xfId="6757" xr:uid="{1AB868D5-7F4F-4F0F-92AD-A579C88C1B38}"/>
    <cellStyle name="Comma 7 7 2 5 2" xfId="43265" xr:uid="{A5BFB8FF-385B-4074-BFA7-A452365B1B95}"/>
    <cellStyle name="Comma 7 7 2 5 3" xfId="25011" xr:uid="{E6AE05FB-9CF9-45EB-9625-26E84AF94EBE}"/>
    <cellStyle name="Comma 7 7 2 6" xfId="39615" xr:uid="{8E28A363-148E-42D7-873B-7560AB2E65CC}"/>
    <cellStyle name="Comma 7 7 2 7" xfId="21361" xr:uid="{1085D2A4-8636-48E2-B0E1-605944130147}"/>
    <cellStyle name="Comma 7 7 3" xfId="2377" xr:uid="{E89C85F9-3A64-4846-BD85-437CC69D3A77}"/>
    <cellStyle name="Comma 7 7 3 2" xfId="16977" xr:uid="{57FB6933-4AAC-4641-8A4D-F4ED1410355A}"/>
    <cellStyle name="Comma 7 7 3 2 2" xfId="53485" xr:uid="{2B0BC05C-4365-4809-A7E9-E29EE4BB3ED3}"/>
    <cellStyle name="Comma 7 7 3 2 3" xfId="35231" xr:uid="{3B94A0B5-86DE-4E98-9703-8D10D9E49840}"/>
    <cellStyle name="Comma 7 7 3 3" xfId="13327" xr:uid="{77DEA395-F357-4CC3-BCFD-043CAE8F4013}"/>
    <cellStyle name="Comma 7 7 3 3 2" xfId="49835" xr:uid="{7412DE2B-6575-4598-8EF3-08C7D87E4827}"/>
    <cellStyle name="Comma 7 7 3 3 3" xfId="31581" xr:uid="{8941548B-E8B5-4882-A5D7-BA21E8285034}"/>
    <cellStyle name="Comma 7 7 3 4" xfId="9677" xr:uid="{38FF90ED-03C2-4D1D-9C89-91965571E576}"/>
    <cellStyle name="Comma 7 7 3 4 2" xfId="46185" xr:uid="{8B18C8B5-447B-4334-B025-B6EC8E095FDC}"/>
    <cellStyle name="Comma 7 7 3 4 3" xfId="27931" xr:uid="{B758DE81-30AC-49C6-B115-7FB75AFA7882}"/>
    <cellStyle name="Comma 7 7 3 5" xfId="6027" xr:uid="{53CC1152-0B23-4C66-8961-F44AF4F573B9}"/>
    <cellStyle name="Comma 7 7 3 5 2" xfId="42535" xr:uid="{89B49382-02D9-47B8-AF34-3304610AF719}"/>
    <cellStyle name="Comma 7 7 3 5 3" xfId="24281" xr:uid="{3DA3A2A5-AD3C-477F-ACF6-F04E0D8A2AD1}"/>
    <cellStyle name="Comma 7 7 3 6" xfId="38885" xr:uid="{E8E94516-8B32-48ED-A722-3B4E08A56109}"/>
    <cellStyle name="Comma 7 7 3 7" xfId="20631" xr:uid="{D673195D-205F-4B3B-8354-2B2936F6EDE8}"/>
    <cellStyle name="Comma 7 7 4" xfId="1647" xr:uid="{C329800F-0465-48BC-8416-A1EA392E0E3B}"/>
    <cellStyle name="Comma 7 7 4 2" xfId="16247" xr:uid="{B989DB42-49BB-4F7C-969F-4EF53926883D}"/>
    <cellStyle name="Comma 7 7 4 2 2" xfId="52755" xr:uid="{128B68D0-1A61-4C38-8493-5C265EFA79A0}"/>
    <cellStyle name="Comma 7 7 4 2 3" xfId="34501" xr:uid="{A12E4CD6-7FD3-4872-B2CA-88827073D2A1}"/>
    <cellStyle name="Comma 7 7 4 3" xfId="12597" xr:uid="{FB4790C2-DA69-4E77-9541-59F080BE3744}"/>
    <cellStyle name="Comma 7 7 4 3 2" xfId="49105" xr:uid="{B80B9326-3C36-4D69-9D00-5BA5572049D9}"/>
    <cellStyle name="Comma 7 7 4 3 3" xfId="30851" xr:uid="{2817BE70-DAE2-4CF3-8A99-74782751DADF}"/>
    <cellStyle name="Comma 7 7 4 4" xfId="8947" xr:uid="{A85C576E-A63B-4F06-9359-1878ED7EB11A}"/>
    <cellStyle name="Comma 7 7 4 4 2" xfId="45455" xr:uid="{9BEEF3E2-0561-4BB7-91B5-81D8CA7483F1}"/>
    <cellStyle name="Comma 7 7 4 4 3" xfId="27201" xr:uid="{9A01898C-F3B3-4EF8-BCF2-AD6BC15B2984}"/>
    <cellStyle name="Comma 7 7 4 5" xfId="5297" xr:uid="{4120718A-AA07-419B-8A77-D316FB553291}"/>
    <cellStyle name="Comma 7 7 4 5 2" xfId="41805" xr:uid="{2CB1035F-9CD6-4E99-9C43-06C0942CABB5}"/>
    <cellStyle name="Comma 7 7 4 5 3" xfId="23551" xr:uid="{986E4680-CABD-43A2-B010-4B91A5A7C857}"/>
    <cellStyle name="Comma 7 7 4 6" xfId="38155" xr:uid="{4E0603F6-588B-4BE7-9EE4-A31292E7D0EE}"/>
    <cellStyle name="Comma 7 7 4 7" xfId="19901" xr:uid="{F3DDA4B1-68D2-4F78-9652-AEF8F4699BFE}"/>
    <cellStyle name="Comma 7 7 5" xfId="917" xr:uid="{953DE4FF-E6CE-4065-94DA-5904DAE4D27B}"/>
    <cellStyle name="Comma 7 7 5 2" xfId="15517" xr:uid="{F6DAA27F-5EF7-494E-BE54-FDC9A4489BCE}"/>
    <cellStyle name="Comma 7 7 5 2 2" xfId="52025" xr:uid="{AA6A261C-3D95-4391-9965-C1040868BBF9}"/>
    <cellStyle name="Comma 7 7 5 2 3" xfId="33771" xr:uid="{ECAAF931-B030-4312-B3C1-B145AF3CFD7D}"/>
    <cellStyle name="Comma 7 7 5 3" xfId="11867" xr:uid="{0066C242-ACBB-455B-9CC7-9C25673E8BEA}"/>
    <cellStyle name="Comma 7 7 5 3 2" xfId="48375" xr:uid="{12765173-170B-486F-A159-50F3E7FB2B47}"/>
    <cellStyle name="Comma 7 7 5 3 3" xfId="30121" xr:uid="{C6A6E37E-F72D-4A2A-A3E4-771676A13958}"/>
    <cellStyle name="Comma 7 7 5 4" xfId="8217" xr:uid="{F7087B2C-5D09-46DC-A3C0-970E80A31FF1}"/>
    <cellStyle name="Comma 7 7 5 4 2" xfId="44725" xr:uid="{BDABDBAF-083E-4AAB-A98D-7A0FFC825548}"/>
    <cellStyle name="Comma 7 7 5 4 3" xfId="26471" xr:uid="{70874B50-15B1-4E34-84B4-B0DD1CF29A39}"/>
    <cellStyle name="Comma 7 7 5 5" xfId="4567" xr:uid="{6F0AE59D-FFFD-4A33-85D4-869869D4F272}"/>
    <cellStyle name="Comma 7 7 5 5 2" xfId="41075" xr:uid="{D806ACDF-7D67-4090-B540-7CA30AB391F7}"/>
    <cellStyle name="Comma 7 7 5 5 3" xfId="22821" xr:uid="{76C628D2-B8CF-4F11-8ABF-6F641DEBEEB7}"/>
    <cellStyle name="Comma 7 7 5 6" xfId="37425" xr:uid="{7A3B4719-7DB1-4B40-AB5C-6D54B70C4B77}"/>
    <cellStyle name="Comma 7 7 5 7" xfId="19171" xr:uid="{FB8292FE-B264-42D3-B483-3EB1EF01312E}"/>
    <cellStyle name="Comma 7 7 6" xfId="14787" xr:uid="{15706AF1-1C57-49B4-8875-7420AF744CC1}"/>
    <cellStyle name="Comma 7 7 6 2" xfId="51295" xr:uid="{26236246-C1F3-49C3-AD10-464445840FFA}"/>
    <cellStyle name="Comma 7 7 6 3" xfId="33041" xr:uid="{9D658A7B-E8F3-40A4-B593-36AB38EBA375}"/>
    <cellStyle name="Comma 7 7 7" xfId="11137" xr:uid="{1DDF3B33-BF58-49F2-B931-C9C993F27B65}"/>
    <cellStyle name="Comma 7 7 7 2" xfId="47645" xr:uid="{C0E967D9-5C2C-4039-B2EA-A5002735F3AB}"/>
    <cellStyle name="Comma 7 7 7 3" xfId="29391" xr:uid="{608EF73B-E973-4F0E-B438-8D91A24C2523}"/>
    <cellStyle name="Comma 7 7 8" xfId="7487" xr:uid="{8985E79F-9E82-4F6A-AE72-1B61D9F45D8B}"/>
    <cellStyle name="Comma 7 7 8 2" xfId="43995" xr:uid="{F370279E-618C-4481-A93E-9B7A34E71066}"/>
    <cellStyle name="Comma 7 7 8 3" xfId="25741" xr:uid="{701C1A14-E625-4C62-8263-A5E4ECD126D7}"/>
    <cellStyle name="Comma 7 7 9" xfId="3837" xr:uid="{C54478C1-9B4F-41BE-9E9D-BC8DC2B7A93A}"/>
    <cellStyle name="Comma 7 7 9 2" xfId="40345" xr:uid="{DC16B4C0-829E-4B1D-A226-3D8522979968}"/>
    <cellStyle name="Comma 7 7 9 3" xfId="22091" xr:uid="{862A593E-4C5D-44D9-854C-569D7E3AB46F}"/>
    <cellStyle name="Comma 7 8" xfId="3003" xr:uid="{57BF9E1A-4D28-4844-BB8D-E57888438946}"/>
    <cellStyle name="Comma 7 8 2" xfId="17603" xr:uid="{F1730F1A-4791-4E1D-B03E-1AEE5B2C455F}"/>
    <cellStyle name="Comma 7 8 2 2" xfId="54111" xr:uid="{38313619-EC3A-481C-8461-237CAEE2AA12}"/>
    <cellStyle name="Comma 7 8 2 3" xfId="35857" xr:uid="{E09FDB60-6C1C-423B-9687-A7C759C57F74}"/>
    <cellStyle name="Comma 7 8 3" xfId="13953" xr:uid="{F16A010D-7D7D-4AC3-B26E-292A2AF2CBB3}"/>
    <cellStyle name="Comma 7 8 3 2" xfId="50461" xr:uid="{F6A6301B-F72A-48B5-831D-98B4B7847B00}"/>
    <cellStyle name="Comma 7 8 3 3" xfId="32207" xr:uid="{9FA4902F-A195-4E7F-A7A3-BBA2925E74E3}"/>
    <cellStyle name="Comma 7 8 4" xfId="10303" xr:uid="{D49F5894-B47D-4DF7-A1B8-5FE0CD1A066C}"/>
    <cellStyle name="Comma 7 8 4 2" xfId="46811" xr:uid="{05B03CF7-0868-4317-B74D-37C10E892F0E}"/>
    <cellStyle name="Comma 7 8 4 3" xfId="28557" xr:uid="{325296F0-33F6-4708-8F6E-0F2E219D6023}"/>
    <cellStyle name="Comma 7 8 5" xfId="6653" xr:uid="{69EFCF90-69E5-4B81-A757-6DBA1FFEFAD5}"/>
    <cellStyle name="Comma 7 8 5 2" xfId="43161" xr:uid="{5BEC4C8C-33F7-42F4-9EF7-9CDF706D7C3E}"/>
    <cellStyle name="Comma 7 8 5 3" xfId="24907" xr:uid="{A7F18F65-CA2B-4B13-9AB0-62BAF120CF1A}"/>
    <cellStyle name="Comma 7 8 6" xfId="39511" xr:uid="{F3178074-1A02-47FE-B9B3-89B2307F3620}"/>
    <cellStyle name="Comma 7 8 7" xfId="21257" xr:uid="{76A32082-9E0C-449B-BD50-06C1F22EC4A2}"/>
    <cellStyle name="Comma 7 9" xfId="2273" xr:uid="{E82F5F6F-6667-430B-8445-598F2E3B0019}"/>
    <cellStyle name="Comma 7 9 2" xfId="16873" xr:uid="{4B1A4BBC-EBF4-4311-9204-94129DFABAEF}"/>
    <cellStyle name="Comma 7 9 2 2" xfId="53381" xr:uid="{6C482ADC-DEAB-4BB2-9EE6-7F18D31A184C}"/>
    <cellStyle name="Comma 7 9 2 3" xfId="35127" xr:uid="{F3CEE9EC-C92C-4CD8-AA44-20E0D7AB3FB2}"/>
    <cellStyle name="Comma 7 9 3" xfId="13223" xr:uid="{63F9DC0C-F01D-41E4-A74C-804163ED19A5}"/>
    <cellStyle name="Comma 7 9 3 2" xfId="49731" xr:uid="{C8257EF3-E101-457B-B6DD-4A821E274754}"/>
    <cellStyle name="Comma 7 9 3 3" xfId="31477" xr:uid="{33513DEB-156A-47EA-8F38-EB3D5D37DDCF}"/>
    <cellStyle name="Comma 7 9 4" xfId="9573" xr:uid="{D4F9CF3B-0737-4A87-9E73-4903FD2ABE1B}"/>
    <cellStyle name="Comma 7 9 4 2" xfId="46081" xr:uid="{635A03D5-969C-4ADD-AA8F-27DB12774D8F}"/>
    <cellStyle name="Comma 7 9 4 3" xfId="27827" xr:uid="{62CA78DD-BDBC-4801-A544-5C15D6F15967}"/>
    <cellStyle name="Comma 7 9 5" xfId="5923" xr:uid="{3E76B9F8-B3AE-4D87-B319-66460580ABE8}"/>
    <cellStyle name="Comma 7 9 5 2" xfId="42431" xr:uid="{6428F7BE-2B0E-4587-B993-B27FC409F065}"/>
    <cellStyle name="Comma 7 9 5 3" xfId="24177" xr:uid="{EB016FD3-97C5-4969-95C8-FDB4F76A81E4}"/>
    <cellStyle name="Comma 7 9 6" xfId="38781" xr:uid="{708793FC-8868-420E-8CF8-5F09293247D7}"/>
    <cellStyle name="Comma 7 9 7" xfId="20527" xr:uid="{0FF73E34-A40D-42C2-8691-EBFDCDC16270}"/>
    <cellStyle name="Comma 8" xfId="42" xr:uid="{93A248C5-0BD2-4C92-B898-E8B528BF6D6B}"/>
    <cellStyle name="Comma 8 10" xfId="1511" xr:uid="{8A0388D8-0DD3-4324-A4E1-CE6B94BBA8AB}"/>
    <cellStyle name="Comma 8 10 2" xfId="16111" xr:uid="{AEC7B224-3C98-482D-ADEE-BF85F6D6337C}"/>
    <cellStyle name="Comma 8 10 2 2" xfId="52619" xr:uid="{C4476434-5F5E-476D-9876-0E98D48EEBE0}"/>
    <cellStyle name="Comma 8 10 2 3" xfId="34365" xr:uid="{ABE5DEC2-B6A1-4AA4-AB88-DB447ACF6904}"/>
    <cellStyle name="Comma 8 10 3" xfId="12461" xr:uid="{4D9983CC-1222-4102-8B54-819B65E36B15}"/>
    <cellStyle name="Comma 8 10 3 2" xfId="48969" xr:uid="{C328F6A5-4C50-45B1-96A1-2049B7AE0993}"/>
    <cellStyle name="Comma 8 10 3 3" xfId="30715" xr:uid="{B6C1596F-DF47-45D7-B556-816675CDD801}"/>
    <cellStyle name="Comma 8 10 4" xfId="8811" xr:uid="{7ECDE23D-B8A6-47E5-A51A-889A8C11CDFB}"/>
    <cellStyle name="Comma 8 10 4 2" xfId="45319" xr:uid="{F6D96538-817E-4A8B-B3FB-56DAEAC17F2A}"/>
    <cellStyle name="Comma 8 10 4 3" xfId="27065" xr:uid="{50ACD095-DC13-4FBA-853C-0DE7E17D0FD7}"/>
    <cellStyle name="Comma 8 10 5" xfId="5161" xr:uid="{CA20BB4F-D5E6-4EF1-8BB5-2E026BF2282E}"/>
    <cellStyle name="Comma 8 10 5 2" xfId="41669" xr:uid="{B3D78213-9B2C-4D52-8EC1-0849A0C99566}"/>
    <cellStyle name="Comma 8 10 5 3" xfId="23415" xr:uid="{81A5B837-19FC-438E-B52F-19F8A5324B3D}"/>
    <cellStyle name="Comma 8 10 6" xfId="38019" xr:uid="{57117B94-A91B-4020-9C4A-F4328B1C04D4}"/>
    <cellStyle name="Comma 8 10 7" xfId="19765" xr:uid="{C4E06C98-236C-4DC4-A703-E97DFA5EA081}"/>
    <cellStyle name="Comma 8 11" xfId="781" xr:uid="{582A3536-4BBD-411A-BA93-B6C193456832}"/>
    <cellStyle name="Comma 8 11 2" xfId="15381" xr:uid="{6B8D7E12-C6AD-498E-B247-BA923837CA20}"/>
    <cellStyle name="Comma 8 11 2 2" xfId="51889" xr:uid="{63EF6C45-C6BF-48C6-AB78-D9C7C4041EE8}"/>
    <cellStyle name="Comma 8 11 2 3" xfId="33635" xr:uid="{FEF03400-122F-41E9-B0C6-4129DAEB5406}"/>
    <cellStyle name="Comma 8 11 3" xfId="11731" xr:uid="{691F1BDC-3E62-4394-8E14-6DF3AC95B137}"/>
    <cellStyle name="Comma 8 11 3 2" xfId="48239" xr:uid="{4427AF7D-5390-480D-BFFA-29523E8881E2}"/>
    <cellStyle name="Comma 8 11 3 3" xfId="29985" xr:uid="{2BC6051F-1B5D-4986-BD4D-1FD0AAEFAD34}"/>
    <cellStyle name="Comma 8 11 4" xfId="8081" xr:uid="{A80D5582-3029-48D7-9885-A65BD2F81F5B}"/>
    <cellStyle name="Comma 8 11 4 2" xfId="44589" xr:uid="{245E1A13-6320-423D-9582-33D33C739E45}"/>
    <cellStyle name="Comma 8 11 4 3" xfId="26335" xr:uid="{800FE384-58DD-43C3-9CFE-4042C24A4969}"/>
    <cellStyle name="Comma 8 11 5" xfId="4431" xr:uid="{304812E6-37F9-4B78-83A2-E2C35B1C570C}"/>
    <cellStyle name="Comma 8 11 5 2" xfId="40939" xr:uid="{C2C2EF31-15E2-4179-90DC-F89C896F5F12}"/>
    <cellStyle name="Comma 8 11 5 3" xfId="22685" xr:uid="{CD4F28B5-F1D9-49BB-B417-BB2C1FC1AD13}"/>
    <cellStyle name="Comma 8 11 6" xfId="37289" xr:uid="{519C005C-EAB9-462E-BD01-C1EF8D224FAF}"/>
    <cellStyle name="Comma 8 11 7" xfId="19035" xr:uid="{519F96B0-7067-4AF3-A712-81152FCFEFD0}"/>
    <cellStyle name="Comma 8 12" xfId="14651" xr:uid="{C1A93D0C-1CD9-45A5-9E6E-922CFE74C9FE}"/>
    <cellStyle name="Comma 8 12 2" xfId="51159" xr:uid="{E4418ADC-548A-44A3-9690-CA27F974AD12}"/>
    <cellStyle name="Comma 8 12 3" xfId="32905" xr:uid="{74A85DCB-8279-4B47-8CF6-50316AD9BFAC}"/>
    <cellStyle name="Comma 8 13" xfId="11001" xr:uid="{0D10E1A1-8D28-4C84-930B-D6F1A8921177}"/>
    <cellStyle name="Comma 8 13 2" xfId="47509" xr:uid="{40DE3DEF-22A2-4B6E-BDBE-5BAF92726468}"/>
    <cellStyle name="Comma 8 13 3" xfId="29255" xr:uid="{17E777E6-3A89-4905-9D38-297CE415878D}"/>
    <cellStyle name="Comma 8 14" xfId="7351" xr:uid="{9726264C-D978-488C-9F8F-B5D970130718}"/>
    <cellStyle name="Comma 8 14 2" xfId="43859" xr:uid="{912BCDD3-94C2-4BAF-8BF7-A5801DE0806B}"/>
    <cellStyle name="Comma 8 14 3" xfId="25605" xr:uid="{3E4B7DDE-37C3-48DD-90F7-752FBBFAA483}"/>
    <cellStyle name="Comma 8 15" xfId="3701" xr:uid="{2382270F-F556-4058-8F9F-D35148FCDB09}"/>
    <cellStyle name="Comma 8 15 2" xfId="40209" xr:uid="{968BF13E-85F6-4E99-B0B6-214C867DE14E}"/>
    <cellStyle name="Comma 8 15 3" xfId="21955" xr:uid="{213CC699-973D-4A14-A600-1ED9E6E934C6}"/>
    <cellStyle name="Comma 8 16" xfId="36559" xr:uid="{1C211185-B254-4E94-BB6D-54C91D5EDB15}"/>
    <cellStyle name="Comma 8 17" xfId="18305" xr:uid="{9A46D1F2-1C25-41FC-AAF5-BD71AB818E27}"/>
    <cellStyle name="Comma 8 2" xfId="675" xr:uid="{F647C752-7530-41B3-B83E-1B0268BAC8D2}"/>
    <cellStyle name="Comma 8 2 10" xfId="37183" xr:uid="{34E97077-ECE0-415A-970D-E5E95EB27EBF}"/>
    <cellStyle name="Comma 8 2 11" xfId="18929" xr:uid="{ADBDF225-C146-4329-A21A-4A0DB58839AE}"/>
    <cellStyle name="Comma 8 2 2" xfId="3595" xr:uid="{6E280627-45DA-4690-B01D-93E1FFC64771}"/>
    <cellStyle name="Comma 8 2 2 2" xfId="18195" xr:uid="{6AB7BB93-2A77-49B2-8F55-90BD51C792E9}"/>
    <cellStyle name="Comma 8 2 2 2 2" xfId="54703" xr:uid="{E8B901A8-1C2D-480A-A7E4-3724B1443227}"/>
    <cellStyle name="Comma 8 2 2 2 3" xfId="36449" xr:uid="{DF9CEB6C-F4A7-4B39-A025-11FED47C3A96}"/>
    <cellStyle name="Comma 8 2 2 3" xfId="14545" xr:uid="{AF44985C-6CAD-4F5F-8FC5-190E1DAE3E5B}"/>
    <cellStyle name="Comma 8 2 2 3 2" xfId="51053" xr:uid="{859957F5-B4B7-4CCE-872F-69D89A63CF8F}"/>
    <cellStyle name="Comma 8 2 2 3 3" xfId="32799" xr:uid="{C04E3B42-2FD9-4D07-AC87-73478550286B}"/>
    <cellStyle name="Comma 8 2 2 4" xfId="10895" xr:uid="{C70677C3-8BF0-4D18-93E6-4110EE6871C1}"/>
    <cellStyle name="Comma 8 2 2 4 2" xfId="47403" xr:uid="{96C27DEC-2097-4C18-9FF1-86CBA11FDEC3}"/>
    <cellStyle name="Comma 8 2 2 4 3" xfId="29149" xr:uid="{6C7FA977-83E9-44FC-B645-378E1D60DD09}"/>
    <cellStyle name="Comma 8 2 2 5" xfId="7245" xr:uid="{76B3E918-058F-4129-B51F-D5BBD4B9EA0B}"/>
    <cellStyle name="Comma 8 2 2 5 2" xfId="43753" xr:uid="{88D7EFF8-FE6A-4FB9-8C19-0A0D970C9621}"/>
    <cellStyle name="Comma 8 2 2 5 3" xfId="25499" xr:uid="{BE256D7F-2035-474C-8F85-C761FDC74E93}"/>
    <cellStyle name="Comma 8 2 2 6" xfId="40103" xr:uid="{00D51112-3A7C-421E-8067-0EAC2B68704F}"/>
    <cellStyle name="Comma 8 2 2 7" xfId="21849" xr:uid="{FB0C2F0B-4B18-4258-A096-E373A11CDE4A}"/>
    <cellStyle name="Comma 8 2 3" xfId="2865" xr:uid="{7EDA6690-84BD-4CFC-9F3D-AFC80331A62E}"/>
    <cellStyle name="Comma 8 2 3 2" xfId="17465" xr:uid="{4C7416DF-9F23-4FBC-921B-CD8A6B5539C9}"/>
    <cellStyle name="Comma 8 2 3 2 2" xfId="53973" xr:uid="{82B32825-A595-421C-9F50-DA553896CE0A}"/>
    <cellStyle name="Comma 8 2 3 2 3" xfId="35719" xr:uid="{19A25FD4-3729-409C-9B2D-92C85565FC2B}"/>
    <cellStyle name="Comma 8 2 3 3" xfId="13815" xr:uid="{0B3637E5-487A-4ECF-84D4-70CDD0B95110}"/>
    <cellStyle name="Comma 8 2 3 3 2" xfId="50323" xr:uid="{0867E27D-79B4-4746-B5F8-63FE8612C6E4}"/>
    <cellStyle name="Comma 8 2 3 3 3" xfId="32069" xr:uid="{3F61D8F4-A51B-401F-958D-BBA0B45AC49C}"/>
    <cellStyle name="Comma 8 2 3 4" xfId="10165" xr:uid="{886E38DB-FDAE-4830-B896-6B90F95A84E3}"/>
    <cellStyle name="Comma 8 2 3 4 2" xfId="46673" xr:uid="{91432F48-D19B-4420-8F96-035BA41F7ACB}"/>
    <cellStyle name="Comma 8 2 3 4 3" xfId="28419" xr:uid="{41516ED5-E56B-4679-BF7C-54B90F619982}"/>
    <cellStyle name="Comma 8 2 3 5" xfId="6515" xr:uid="{09251E59-CA1E-45FF-AD54-E2198F60D32C}"/>
    <cellStyle name="Comma 8 2 3 5 2" xfId="43023" xr:uid="{146CCDDD-81A3-40F1-B9CE-372333678C14}"/>
    <cellStyle name="Comma 8 2 3 5 3" xfId="24769" xr:uid="{AC7118AD-659F-4A36-AD43-CE1DBE696986}"/>
    <cellStyle name="Comma 8 2 3 6" xfId="39373" xr:uid="{6CB1B040-7C86-4279-BC49-388F0AA911CB}"/>
    <cellStyle name="Comma 8 2 3 7" xfId="21119" xr:uid="{755D68C6-3EB1-4B5A-B531-4F85C17DCD38}"/>
    <cellStyle name="Comma 8 2 4" xfId="2135" xr:uid="{076C37CA-557C-4679-A288-B83EE5952B03}"/>
    <cellStyle name="Comma 8 2 4 2" xfId="16735" xr:uid="{1E1E9845-A3E5-43FE-AEC1-5AF0C1DE37BF}"/>
    <cellStyle name="Comma 8 2 4 2 2" xfId="53243" xr:uid="{79FE7615-35DD-40FE-90A4-58F7AB42D08A}"/>
    <cellStyle name="Comma 8 2 4 2 3" xfId="34989" xr:uid="{808F9CDE-23C2-4E4E-919D-FB1C5A6671A9}"/>
    <cellStyle name="Comma 8 2 4 3" xfId="13085" xr:uid="{95F41F12-08E8-4DD7-9972-7BE1CE83CCCC}"/>
    <cellStyle name="Comma 8 2 4 3 2" xfId="49593" xr:uid="{B6894AAC-63E1-4DF6-A98A-DA4FD373D036}"/>
    <cellStyle name="Comma 8 2 4 3 3" xfId="31339" xr:uid="{CBC30C42-7FAD-4691-8710-322547D38379}"/>
    <cellStyle name="Comma 8 2 4 4" xfId="9435" xr:uid="{A80FE5A0-671E-4BD8-803B-5E547D9FCE49}"/>
    <cellStyle name="Comma 8 2 4 4 2" xfId="45943" xr:uid="{5DE55F65-526E-4B0E-A658-9E3D19CE0516}"/>
    <cellStyle name="Comma 8 2 4 4 3" xfId="27689" xr:uid="{363DCE40-2AAD-4553-AC32-D212EF475CC6}"/>
    <cellStyle name="Comma 8 2 4 5" xfId="5785" xr:uid="{64A9B531-94E8-4593-9AB4-4F8B2E70809B}"/>
    <cellStyle name="Comma 8 2 4 5 2" xfId="42293" xr:uid="{CC2C4567-5CD2-4640-ADC4-EC631854DCEB}"/>
    <cellStyle name="Comma 8 2 4 5 3" xfId="24039" xr:uid="{0E9C15C7-1B90-425D-8E8A-65C109DB3BDA}"/>
    <cellStyle name="Comma 8 2 4 6" xfId="38643" xr:uid="{E1988F7D-D649-420D-9C22-0BE42DEA4113}"/>
    <cellStyle name="Comma 8 2 4 7" xfId="20389" xr:uid="{B1234941-48DD-4591-86BA-80B48EF3DEA4}"/>
    <cellStyle name="Comma 8 2 5" xfId="1405" xr:uid="{3BD232EF-7B89-4D91-9685-FC10DD31593A}"/>
    <cellStyle name="Comma 8 2 5 2" xfId="16005" xr:uid="{DB0B7076-EB25-469E-884D-D7B0F2544353}"/>
    <cellStyle name="Comma 8 2 5 2 2" xfId="52513" xr:uid="{2D742ACF-287D-48D1-956A-E3D95867A8A3}"/>
    <cellStyle name="Comma 8 2 5 2 3" xfId="34259" xr:uid="{741B70DC-A21D-4187-86F8-ECBF1FB9348B}"/>
    <cellStyle name="Comma 8 2 5 3" xfId="12355" xr:uid="{AB350B90-B739-4F67-91E7-4D8683DF96D3}"/>
    <cellStyle name="Comma 8 2 5 3 2" xfId="48863" xr:uid="{B4624652-A860-445C-87BF-B7364EC22A24}"/>
    <cellStyle name="Comma 8 2 5 3 3" xfId="30609" xr:uid="{F71ADE49-032F-4166-9E19-1DCEF11692BF}"/>
    <cellStyle name="Comma 8 2 5 4" xfId="8705" xr:uid="{817D25C6-CF4E-4295-858E-BA7BA1B89717}"/>
    <cellStyle name="Comma 8 2 5 4 2" xfId="45213" xr:uid="{FCD55B3A-7C82-4C28-BF41-007175707C50}"/>
    <cellStyle name="Comma 8 2 5 4 3" xfId="26959" xr:uid="{1FF91AE3-B4F4-45F2-8739-109F682FEB81}"/>
    <cellStyle name="Comma 8 2 5 5" xfId="5055" xr:uid="{A6F173E1-45C7-44FC-8A51-3AC8321E09F3}"/>
    <cellStyle name="Comma 8 2 5 5 2" xfId="41563" xr:uid="{1C65CEA7-0136-4A05-BAF2-7D803A535A4B}"/>
    <cellStyle name="Comma 8 2 5 5 3" xfId="23309" xr:uid="{A5A6EDAF-894B-4E84-83FD-5F055B7FDE7A}"/>
    <cellStyle name="Comma 8 2 5 6" xfId="37913" xr:uid="{FDB11B1B-C058-43F9-9675-DA9E46082797}"/>
    <cellStyle name="Comma 8 2 5 7" xfId="19659" xr:uid="{3AD1EAB7-ECEB-4CC9-A402-25E969DFE7D9}"/>
    <cellStyle name="Comma 8 2 6" xfId="15275" xr:uid="{798E00A1-241C-45D3-A1FF-E61CD20AC2F0}"/>
    <cellStyle name="Comma 8 2 6 2" xfId="51783" xr:uid="{6E88B910-0D99-405D-8272-8483834BB450}"/>
    <cellStyle name="Comma 8 2 6 3" xfId="33529" xr:uid="{EAA0112D-8414-4AB1-9283-D9D2001ADBE1}"/>
    <cellStyle name="Comma 8 2 7" xfId="11625" xr:uid="{26A7021E-2EF4-44D8-BB2B-D42F5E723000}"/>
    <cellStyle name="Comma 8 2 7 2" xfId="48133" xr:uid="{242E3E88-50D1-4A1A-BD16-CE9993609389}"/>
    <cellStyle name="Comma 8 2 7 3" xfId="29879" xr:uid="{1EAC58E7-846D-4E1E-BE1D-99CB69F37D0D}"/>
    <cellStyle name="Comma 8 2 8" xfId="7975" xr:uid="{210E5A78-9DE8-4F45-B5F2-72C84B40173B}"/>
    <cellStyle name="Comma 8 2 8 2" xfId="44483" xr:uid="{58EE0300-ACB1-4ABB-A2D5-75DACC9A88B6}"/>
    <cellStyle name="Comma 8 2 8 3" xfId="26229" xr:uid="{EB018750-89D8-42F7-B8F2-CDA18B720904}"/>
    <cellStyle name="Comma 8 2 9" xfId="4325" xr:uid="{8AA009F2-4E30-4865-8EB8-7B655A325B0E}"/>
    <cellStyle name="Comma 8 2 9 2" xfId="40833" xr:uid="{88E1AB42-AAA6-43B2-869A-E603DCDBE7E7}"/>
    <cellStyle name="Comma 8 2 9 3" xfId="22579" xr:uid="{C8A28AA1-BB7D-433A-82C0-89CAD9DA4FDB}"/>
    <cellStyle name="Comma 8 3" xfId="571" xr:uid="{ABEB603A-92FE-41B6-AA1A-0583C9320824}"/>
    <cellStyle name="Comma 8 3 10" xfId="37079" xr:uid="{82C82681-6F75-45AA-B210-3A5C1503DFEE}"/>
    <cellStyle name="Comma 8 3 11" xfId="18825" xr:uid="{E82CC2BD-BCF2-4CA8-8B47-7D48FCFB5CDD}"/>
    <cellStyle name="Comma 8 3 2" xfId="3491" xr:uid="{2E65A181-226D-4BCB-BC42-31667C1DB1AA}"/>
    <cellStyle name="Comma 8 3 2 2" xfId="18091" xr:uid="{8FF7D436-B810-424E-AC9B-E359E3DFD1D4}"/>
    <cellStyle name="Comma 8 3 2 2 2" xfId="54599" xr:uid="{4FA73CFF-DD40-4477-87A7-2FB7DC31153A}"/>
    <cellStyle name="Comma 8 3 2 2 3" xfId="36345" xr:uid="{CF879A2C-5BC6-4F2B-B9C4-23E4CE86C92F}"/>
    <cellStyle name="Comma 8 3 2 3" xfId="14441" xr:uid="{D083F6EF-7825-4CB2-8026-875F0FFB7BB7}"/>
    <cellStyle name="Comma 8 3 2 3 2" xfId="50949" xr:uid="{75A051E3-BADA-4116-9FA4-4820105E1BE3}"/>
    <cellStyle name="Comma 8 3 2 3 3" xfId="32695" xr:uid="{B522D065-87DB-4511-B4E0-EDB7A822CC56}"/>
    <cellStyle name="Comma 8 3 2 4" xfId="10791" xr:uid="{C32876AB-75AC-4CD4-BBF6-C6114C944B3D}"/>
    <cellStyle name="Comma 8 3 2 4 2" xfId="47299" xr:uid="{8D105A0F-D75F-45C1-9C4D-C6CAF30E8939}"/>
    <cellStyle name="Comma 8 3 2 4 3" xfId="29045" xr:uid="{C8B1A95C-C53D-47F0-A1D5-DB16D90D28B6}"/>
    <cellStyle name="Comma 8 3 2 5" xfId="7141" xr:uid="{7AE06D7A-F7B2-44B9-8328-97D63160A0E2}"/>
    <cellStyle name="Comma 8 3 2 5 2" xfId="43649" xr:uid="{FAAF352A-9B03-4AF6-93F2-E25B6FC8D77F}"/>
    <cellStyle name="Comma 8 3 2 5 3" xfId="25395" xr:uid="{7816C1D0-8E55-4A2A-9BD1-14C4B708797E}"/>
    <cellStyle name="Comma 8 3 2 6" xfId="39999" xr:uid="{716A07CE-E40E-4F4F-BF20-21CC60962697}"/>
    <cellStyle name="Comma 8 3 2 7" xfId="21745" xr:uid="{2BBFD68C-33DB-4026-9EC5-0D60F3885322}"/>
    <cellStyle name="Comma 8 3 3" xfId="2761" xr:uid="{9D179353-AEB5-42E4-92BB-C45607F4ADB2}"/>
    <cellStyle name="Comma 8 3 3 2" xfId="17361" xr:uid="{70A9FA45-086B-4BE0-979E-0EBE6112E822}"/>
    <cellStyle name="Comma 8 3 3 2 2" xfId="53869" xr:uid="{490D02CF-B555-4BE2-8BF7-23A8F86540DC}"/>
    <cellStyle name="Comma 8 3 3 2 3" xfId="35615" xr:uid="{3AFE6111-9DAA-43B6-A9C4-3116FDE21E03}"/>
    <cellStyle name="Comma 8 3 3 3" xfId="13711" xr:uid="{1266F041-F519-4C9A-9510-F043B2E2C9B4}"/>
    <cellStyle name="Comma 8 3 3 3 2" xfId="50219" xr:uid="{F9474A3E-8641-4248-AB1F-5AAA241DCF1D}"/>
    <cellStyle name="Comma 8 3 3 3 3" xfId="31965" xr:uid="{7E962C18-88CC-4013-8D56-07B14918BBE0}"/>
    <cellStyle name="Comma 8 3 3 4" xfId="10061" xr:uid="{21195E3F-FE19-41B7-9767-38DA139EBB72}"/>
    <cellStyle name="Comma 8 3 3 4 2" xfId="46569" xr:uid="{9D88671A-F252-4F64-AC02-F746951A184E}"/>
    <cellStyle name="Comma 8 3 3 4 3" xfId="28315" xr:uid="{9818C832-79F3-4D3F-87EF-01BC016643E8}"/>
    <cellStyle name="Comma 8 3 3 5" xfId="6411" xr:uid="{C27F67AB-F98F-40C2-A6C3-3BD326F7693A}"/>
    <cellStyle name="Comma 8 3 3 5 2" xfId="42919" xr:uid="{1400AC23-7FD7-4E72-832B-0A136F272FC5}"/>
    <cellStyle name="Comma 8 3 3 5 3" xfId="24665" xr:uid="{6C5BBA4F-6CF2-4C86-9BDB-ECFB220D2787}"/>
    <cellStyle name="Comma 8 3 3 6" xfId="39269" xr:uid="{E3537B47-BF94-4EA1-BE27-86E3252BF41C}"/>
    <cellStyle name="Comma 8 3 3 7" xfId="21015" xr:uid="{79127DA1-DC5A-419F-B193-6EEAB3F8C4BB}"/>
    <cellStyle name="Comma 8 3 4" xfId="2031" xr:uid="{D9B87719-A884-4FE3-B79A-B970C37A7D7A}"/>
    <cellStyle name="Comma 8 3 4 2" xfId="16631" xr:uid="{7EE0C24F-693F-4F33-81AD-8C3ACBD7050B}"/>
    <cellStyle name="Comma 8 3 4 2 2" xfId="53139" xr:uid="{1352C084-A7B6-424D-B7E4-862637CD872A}"/>
    <cellStyle name="Comma 8 3 4 2 3" xfId="34885" xr:uid="{B6C3A131-553F-427F-AF7D-A01869DAAAAF}"/>
    <cellStyle name="Comma 8 3 4 3" xfId="12981" xr:uid="{A09258E3-35A8-408E-9E2C-9C7EFEC1B22E}"/>
    <cellStyle name="Comma 8 3 4 3 2" xfId="49489" xr:uid="{DF2E3968-CD5D-4B1B-842E-8CB5FCCF194B}"/>
    <cellStyle name="Comma 8 3 4 3 3" xfId="31235" xr:uid="{B30F2865-3107-41FD-BEBE-DCA5FD140161}"/>
    <cellStyle name="Comma 8 3 4 4" xfId="9331" xr:uid="{0DF740BA-33CF-4687-AD25-7B3B69A3A35A}"/>
    <cellStyle name="Comma 8 3 4 4 2" xfId="45839" xr:uid="{28A71188-1F38-4425-B539-F8365076AC11}"/>
    <cellStyle name="Comma 8 3 4 4 3" xfId="27585" xr:uid="{F2549D3A-0B42-4A2A-84F8-D7ED13DB4B53}"/>
    <cellStyle name="Comma 8 3 4 5" xfId="5681" xr:uid="{3A61471D-1960-4647-90E8-7E4B093CFECA}"/>
    <cellStyle name="Comma 8 3 4 5 2" xfId="42189" xr:uid="{EC53E913-766F-40EA-B44E-A2AAA2E8F35E}"/>
    <cellStyle name="Comma 8 3 4 5 3" xfId="23935" xr:uid="{15266436-BC86-4669-A95D-7D92C3C3E0D2}"/>
    <cellStyle name="Comma 8 3 4 6" xfId="38539" xr:uid="{D6C71DB9-0F11-401D-B429-8673A4428DD0}"/>
    <cellStyle name="Comma 8 3 4 7" xfId="20285" xr:uid="{16020A64-9422-45CE-B942-044541AB2BEA}"/>
    <cellStyle name="Comma 8 3 5" xfId="1301" xr:uid="{0B8B6139-C2B8-457C-9508-25BB418A47BC}"/>
    <cellStyle name="Comma 8 3 5 2" xfId="15901" xr:uid="{9163A850-3A70-4535-B118-7414E942CC84}"/>
    <cellStyle name="Comma 8 3 5 2 2" xfId="52409" xr:uid="{719C760A-1501-47F7-803D-E85E42DD92A1}"/>
    <cellStyle name="Comma 8 3 5 2 3" xfId="34155" xr:uid="{3A11B0BB-4E56-442A-95FD-FCCBC8FDAFF3}"/>
    <cellStyle name="Comma 8 3 5 3" xfId="12251" xr:uid="{A402D600-3C49-4CA2-87B8-6EB7FB835CAB}"/>
    <cellStyle name="Comma 8 3 5 3 2" xfId="48759" xr:uid="{D6D9348B-8B6D-41EF-BC8A-9CE5BDC03E2C}"/>
    <cellStyle name="Comma 8 3 5 3 3" xfId="30505" xr:uid="{FE4102FC-394E-47B1-94A6-393855EB9B21}"/>
    <cellStyle name="Comma 8 3 5 4" xfId="8601" xr:uid="{CAFF10BC-B1A0-43D6-9BC7-387288902BF6}"/>
    <cellStyle name="Comma 8 3 5 4 2" xfId="45109" xr:uid="{66F19CFB-DBAA-4B9E-8F88-E4CCFF7D4C86}"/>
    <cellStyle name="Comma 8 3 5 4 3" xfId="26855" xr:uid="{C8816BE7-922C-46EC-A8F0-A34E6C2460C8}"/>
    <cellStyle name="Comma 8 3 5 5" xfId="4951" xr:uid="{C405EC5C-9A41-4492-A6FF-829ED101D1CE}"/>
    <cellStyle name="Comma 8 3 5 5 2" xfId="41459" xr:uid="{88375A09-711A-4702-8AFB-309DB6170CEA}"/>
    <cellStyle name="Comma 8 3 5 5 3" xfId="23205" xr:uid="{9F1B69F3-F9F9-43C9-8355-CC3515467C33}"/>
    <cellStyle name="Comma 8 3 5 6" xfId="37809" xr:uid="{080CE5C7-A5C8-4E20-87DF-3441C8DFD820}"/>
    <cellStyle name="Comma 8 3 5 7" xfId="19555" xr:uid="{FC571BEF-8F22-48BD-9C7E-CECE8B265D66}"/>
    <cellStyle name="Comma 8 3 6" xfId="15171" xr:uid="{AB911518-DEA2-439D-94C9-C11702F5D98C}"/>
    <cellStyle name="Comma 8 3 6 2" xfId="51679" xr:uid="{744C9278-09E3-435D-BB18-133F06A16AC1}"/>
    <cellStyle name="Comma 8 3 6 3" xfId="33425" xr:uid="{AFB5EE9D-5297-4ED6-9213-DA0406EA4C3C}"/>
    <cellStyle name="Comma 8 3 7" xfId="11521" xr:uid="{59EE0E52-BFC1-4066-A67E-7D8E915F6E43}"/>
    <cellStyle name="Comma 8 3 7 2" xfId="48029" xr:uid="{AFB15821-028E-4D85-8532-9C4808566E4C}"/>
    <cellStyle name="Comma 8 3 7 3" xfId="29775" xr:uid="{038F2996-4F64-4EC5-B72B-F8245E5A4AC1}"/>
    <cellStyle name="Comma 8 3 8" xfId="7871" xr:uid="{1C734B53-9760-436E-B6ED-3586925083C3}"/>
    <cellStyle name="Comma 8 3 8 2" xfId="44379" xr:uid="{240D88B7-8849-4E2A-AAAA-13DC534B0DBE}"/>
    <cellStyle name="Comma 8 3 8 3" xfId="26125" xr:uid="{6DBE744C-147B-49E1-917C-AC58181A336E}"/>
    <cellStyle name="Comma 8 3 9" xfId="4221" xr:uid="{8A81060E-8871-4CA9-89F6-AFC9CC5EE278}"/>
    <cellStyle name="Comma 8 3 9 2" xfId="40729" xr:uid="{FFD23521-136A-4B26-A668-FA0F1EF2EDDE}"/>
    <cellStyle name="Comma 8 3 9 3" xfId="22475" xr:uid="{9589F44D-BE2F-42F5-A851-E67E23CCCF69}"/>
    <cellStyle name="Comma 8 4" xfId="467" xr:uid="{FC5DACFA-6EDE-4D9D-85EB-F8C96F34CFBB}"/>
    <cellStyle name="Comma 8 4 10" xfId="36975" xr:uid="{5D221800-C8D5-4219-B4FC-BFB6AEF2288E}"/>
    <cellStyle name="Comma 8 4 11" xfId="18721" xr:uid="{421DC3B9-77CC-460B-BE2C-9072D1F92D07}"/>
    <cellStyle name="Comma 8 4 2" xfId="3387" xr:uid="{88CDBB99-2E2A-4364-A00C-3AC81DDCB007}"/>
    <cellStyle name="Comma 8 4 2 2" xfId="17987" xr:uid="{97CE4991-7337-4B90-964A-01ECF20C0B7C}"/>
    <cellStyle name="Comma 8 4 2 2 2" xfId="54495" xr:uid="{798E94E5-653E-4449-BE54-482791FED527}"/>
    <cellStyle name="Comma 8 4 2 2 3" xfId="36241" xr:uid="{4A42137E-0CA3-4197-A123-2A357816D093}"/>
    <cellStyle name="Comma 8 4 2 3" xfId="14337" xr:uid="{95DE54CA-DF9C-429E-B858-854D364C658B}"/>
    <cellStyle name="Comma 8 4 2 3 2" xfId="50845" xr:uid="{062685E4-60CC-434A-8D95-FFEBEDDFAF4D}"/>
    <cellStyle name="Comma 8 4 2 3 3" xfId="32591" xr:uid="{FA7EF12D-94EC-4191-A17A-42DDA2BCD7D9}"/>
    <cellStyle name="Comma 8 4 2 4" xfId="10687" xr:uid="{7D8483D8-ED05-4C06-8FD6-E83616F63A05}"/>
    <cellStyle name="Comma 8 4 2 4 2" xfId="47195" xr:uid="{5AC7C4B1-2D9F-40B4-87D1-1224B4DB6625}"/>
    <cellStyle name="Comma 8 4 2 4 3" xfId="28941" xr:uid="{85F59E8D-FFDC-4303-BDF5-85B511232CAC}"/>
    <cellStyle name="Comma 8 4 2 5" xfId="7037" xr:uid="{68EBF02E-9B36-40FD-A2B3-75DDB8A8BD5D}"/>
    <cellStyle name="Comma 8 4 2 5 2" xfId="43545" xr:uid="{2A736574-E709-4C58-A992-3CF18BCE6733}"/>
    <cellStyle name="Comma 8 4 2 5 3" xfId="25291" xr:uid="{B5BFC96D-6E50-4D36-82C5-313B25F8C8FB}"/>
    <cellStyle name="Comma 8 4 2 6" xfId="39895" xr:uid="{D3ED59FD-3E00-48D9-BFF2-EB0C989E6502}"/>
    <cellStyle name="Comma 8 4 2 7" xfId="21641" xr:uid="{CE232E4B-8CEC-4764-A70A-58DB8EF40F1A}"/>
    <cellStyle name="Comma 8 4 3" xfId="2657" xr:uid="{A25A16F4-F74B-43C3-B9FB-B011E2318A37}"/>
    <cellStyle name="Comma 8 4 3 2" xfId="17257" xr:uid="{061CC5A3-13A8-48EE-9782-A0D66D4E2B42}"/>
    <cellStyle name="Comma 8 4 3 2 2" xfId="53765" xr:uid="{7A8435F9-AFE2-47E6-9287-57FD5E684388}"/>
    <cellStyle name="Comma 8 4 3 2 3" xfId="35511" xr:uid="{CDD4D865-5A8F-4B10-BBA3-EEE699CCAAF1}"/>
    <cellStyle name="Comma 8 4 3 3" xfId="13607" xr:uid="{860ECAEF-AD0A-41D3-A167-00EDA6378E57}"/>
    <cellStyle name="Comma 8 4 3 3 2" xfId="50115" xr:uid="{68E6B91C-DFAB-41C5-A0CE-274BEC0BD585}"/>
    <cellStyle name="Comma 8 4 3 3 3" xfId="31861" xr:uid="{E21C2AB0-782D-4DE0-891A-721D450C2B44}"/>
    <cellStyle name="Comma 8 4 3 4" xfId="9957" xr:uid="{E39705F6-5A87-4019-A764-A3C8F50F1E17}"/>
    <cellStyle name="Comma 8 4 3 4 2" xfId="46465" xr:uid="{F6581748-C1C3-4C85-8EE7-3481958E3B02}"/>
    <cellStyle name="Comma 8 4 3 4 3" xfId="28211" xr:uid="{FB9F16C9-5207-4868-8BFA-949D1DC6B55F}"/>
    <cellStyle name="Comma 8 4 3 5" xfId="6307" xr:uid="{9639FEC7-F0BF-4F38-98EC-B117AD313FA1}"/>
    <cellStyle name="Comma 8 4 3 5 2" xfId="42815" xr:uid="{B3CFB4D6-5CB1-4BF6-8717-6A9B511A9357}"/>
    <cellStyle name="Comma 8 4 3 5 3" xfId="24561" xr:uid="{FADFCEFF-8C6F-424C-91B4-48B00F30CB80}"/>
    <cellStyle name="Comma 8 4 3 6" xfId="39165" xr:uid="{7C2EA91B-06EC-4861-B078-6916616EAA73}"/>
    <cellStyle name="Comma 8 4 3 7" xfId="20911" xr:uid="{3A4DE6FE-B892-4935-AFB1-B2D40DF33963}"/>
    <cellStyle name="Comma 8 4 4" xfId="1927" xr:uid="{E94F12C6-D159-4C96-BC6A-07BE25975965}"/>
    <cellStyle name="Comma 8 4 4 2" xfId="16527" xr:uid="{099E50EA-B748-4A61-B109-C801DD14D7F3}"/>
    <cellStyle name="Comma 8 4 4 2 2" xfId="53035" xr:uid="{A34D4D82-06ED-4CE7-BB6A-71E735921F2E}"/>
    <cellStyle name="Comma 8 4 4 2 3" xfId="34781" xr:uid="{F23AD886-FE7C-442C-B0B0-236C51ED7494}"/>
    <cellStyle name="Comma 8 4 4 3" xfId="12877" xr:uid="{D672796E-1087-46D0-AF84-04A39FBB89FA}"/>
    <cellStyle name="Comma 8 4 4 3 2" xfId="49385" xr:uid="{C49DF0A1-98D9-4117-A221-9BB4ECCB9FF4}"/>
    <cellStyle name="Comma 8 4 4 3 3" xfId="31131" xr:uid="{7058FFDF-B590-481A-8DE1-33E2E85807E6}"/>
    <cellStyle name="Comma 8 4 4 4" xfId="9227" xr:uid="{E94F0D7A-776F-4C36-BBB6-3776D896131E}"/>
    <cellStyle name="Comma 8 4 4 4 2" xfId="45735" xr:uid="{94A92C0B-CA6C-4837-8002-A86C5EB0440C}"/>
    <cellStyle name="Comma 8 4 4 4 3" xfId="27481" xr:uid="{31DA1976-08E7-4B0E-93E9-781529C8325F}"/>
    <cellStyle name="Comma 8 4 4 5" xfId="5577" xr:uid="{6CEDABC7-E3AD-4D0C-8416-F111EA9BB254}"/>
    <cellStyle name="Comma 8 4 4 5 2" xfId="42085" xr:uid="{A0FA2027-5557-4AD6-8B32-44A299248AA2}"/>
    <cellStyle name="Comma 8 4 4 5 3" xfId="23831" xr:uid="{40D87673-0C2E-4BF9-90B9-80962CEED77C}"/>
    <cellStyle name="Comma 8 4 4 6" xfId="38435" xr:uid="{4484DCA7-F07E-40A5-A8C2-FF72A4F490C6}"/>
    <cellStyle name="Comma 8 4 4 7" xfId="20181" xr:uid="{7939FC19-8715-4385-9E14-BE1222AE8B58}"/>
    <cellStyle name="Comma 8 4 5" xfId="1197" xr:uid="{D7BD1BC7-946D-4D65-9246-AF59F6C3C4D9}"/>
    <cellStyle name="Comma 8 4 5 2" xfId="15797" xr:uid="{2EF028C1-7523-4214-90DD-421727E0B788}"/>
    <cellStyle name="Comma 8 4 5 2 2" xfId="52305" xr:uid="{9FB191A4-AE05-4E2C-ADF1-CFDC99AC1504}"/>
    <cellStyle name="Comma 8 4 5 2 3" xfId="34051" xr:uid="{7521FAFC-E508-4E55-A6E0-D6A0732497D3}"/>
    <cellStyle name="Comma 8 4 5 3" xfId="12147" xr:uid="{1A4E3DB5-ECDF-43D0-90B0-B648FB6F7853}"/>
    <cellStyle name="Comma 8 4 5 3 2" xfId="48655" xr:uid="{51383A7E-DA85-4BFD-BCD1-D818E3FEAB9E}"/>
    <cellStyle name="Comma 8 4 5 3 3" xfId="30401" xr:uid="{3B40B1DC-9456-4860-99CE-F13E2575A719}"/>
    <cellStyle name="Comma 8 4 5 4" xfId="8497" xr:uid="{CCF12E0B-55C7-4A2D-A8D3-4B1F1D2A75FF}"/>
    <cellStyle name="Comma 8 4 5 4 2" xfId="45005" xr:uid="{075876B5-F6EB-44F1-BE47-5C6EB4D9CA3B}"/>
    <cellStyle name="Comma 8 4 5 4 3" xfId="26751" xr:uid="{6EC8091B-3ABE-4A23-8450-578B83481E3D}"/>
    <cellStyle name="Comma 8 4 5 5" xfId="4847" xr:uid="{133AEF99-8670-4FAD-AE92-BF0CFA4B1EBE}"/>
    <cellStyle name="Comma 8 4 5 5 2" xfId="41355" xr:uid="{1297C211-8E1F-4835-8725-CC01B41F0F8C}"/>
    <cellStyle name="Comma 8 4 5 5 3" xfId="23101" xr:uid="{F7CA6F4E-929A-4CA1-9C42-44EBF2F1CC37}"/>
    <cellStyle name="Comma 8 4 5 6" xfId="37705" xr:uid="{0C5EB2F7-926C-4CC7-BEB1-1E516CACB3C2}"/>
    <cellStyle name="Comma 8 4 5 7" xfId="19451" xr:uid="{79267A96-9CB4-40A0-9EA2-4B64B3F4896E}"/>
    <cellStyle name="Comma 8 4 6" xfId="15067" xr:uid="{3C25EA88-D83E-44BE-BDE2-0049E54D093C}"/>
    <cellStyle name="Comma 8 4 6 2" xfId="51575" xr:uid="{FF48FCE6-34EB-4B53-93A7-BE949E598C8F}"/>
    <cellStyle name="Comma 8 4 6 3" xfId="33321" xr:uid="{1A918122-61DD-42C5-A2C2-3B7F0528C1A0}"/>
    <cellStyle name="Comma 8 4 7" xfId="11417" xr:uid="{96DA3780-8EFA-4A8B-A940-7091E866A3ED}"/>
    <cellStyle name="Comma 8 4 7 2" xfId="47925" xr:uid="{7086191D-B97D-4EE3-8194-CC406CA1EE23}"/>
    <cellStyle name="Comma 8 4 7 3" xfId="29671" xr:uid="{511DC62E-EC74-4764-AF0C-06A6ECC9F964}"/>
    <cellStyle name="Comma 8 4 8" xfId="7767" xr:uid="{3E8AE78B-F434-43BD-A211-154EC9BE9592}"/>
    <cellStyle name="Comma 8 4 8 2" xfId="44275" xr:uid="{B521518A-A963-4844-A8FC-AFDD5CB8FFB9}"/>
    <cellStyle name="Comma 8 4 8 3" xfId="26021" xr:uid="{1E24EB91-E537-4030-B390-7CF970078913}"/>
    <cellStyle name="Comma 8 4 9" xfId="4117" xr:uid="{88AA7776-5975-4B6F-B2FD-40112F107B3B}"/>
    <cellStyle name="Comma 8 4 9 2" xfId="40625" xr:uid="{21CFA62A-8D32-48AA-A2B5-9F6AC031E587}"/>
    <cellStyle name="Comma 8 4 9 3" xfId="22371" xr:uid="{5E2805FD-1D22-46DC-A84D-E9E5491CF822}"/>
    <cellStyle name="Comma 8 5" xfId="363" xr:uid="{ED5F889D-4232-4550-8BC5-07FD8A87C65B}"/>
    <cellStyle name="Comma 8 5 10" xfId="36871" xr:uid="{BE05A369-AB40-4C4D-BF77-0A7CD8403F74}"/>
    <cellStyle name="Comma 8 5 11" xfId="18617" xr:uid="{9BCA6E75-D453-4595-9D07-E176807F7ABB}"/>
    <cellStyle name="Comma 8 5 2" xfId="3283" xr:uid="{F304EEAC-794B-44D2-A7E3-2D8BC1FA05C9}"/>
    <cellStyle name="Comma 8 5 2 2" xfId="17883" xr:uid="{FD71ABF7-E5C5-4454-A157-ED1BFCD4B495}"/>
    <cellStyle name="Comma 8 5 2 2 2" xfId="54391" xr:uid="{34DC6A29-7497-42C2-A4B2-BE2DDECB3B4C}"/>
    <cellStyle name="Comma 8 5 2 2 3" xfId="36137" xr:uid="{6F3523D6-7FE4-4650-A179-A1AFF2855CCB}"/>
    <cellStyle name="Comma 8 5 2 3" xfId="14233" xr:uid="{59C41F08-5A27-43EC-8FF7-00855E040C7E}"/>
    <cellStyle name="Comma 8 5 2 3 2" xfId="50741" xr:uid="{3FB7DC5A-5596-40EA-84A5-934CA39BA5D7}"/>
    <cellStyle name="Comma 8 5 2 3 3" xfId="32487" xr:uid="{19707415-E284-49E5-B2B7-8A4D295E5894}"/>
    <cellStyle name="Comma 8 5 2 4" xfId="10583" xr:uid="{A8753470-266D-4899-BC25-AF5E071FD13D}"/>
    <cellStyle name="Comma 8 5 2 4 2" xfId="47091" xr:uid="{BCB1DD24-6DC5-44A9-8D0B-CEB78B1EFDCC}"/>
    <cellStyle name="Comma 8 5 2 4 3" xfId="28837" xr:uid="{422CB22C-B482-4FAE-A94A-FA3F8DB4F733}"/>
    <cellStyle name="Comma 8 5 2 5" xfId="6933" xr:uid="{9E1738FD-011F-4F51-A1B0-CFAECBB7B338}"/>
    <cellStyle name="Comma 8 5 2 5 2" xfId="43441" xr:uid="{740F8011-D184-4D55-900F-49B767027184}"/>
    <cellStyle name="Comma 8 5 2 5 3" xfId="25187" xr:uid="{A76EF766-B407-40E9-8B2E-099CCFEA0864}"/>
    <cellStyle name="Comma 8 5 2 6" xfId="39791" xr:uid="{159E13AA-3F20-4D1D-A54C-F111BB49E2EE}"/>
    <cellStyle name="Comma 8 5 2 7" xfId="21537" xr:uid="{D880DE77-CDCC-49C9-B05E-C736524DB5DD}"/>
    <cellStyle name="Comma 8 5 3" xfId="2553" xr:uid="{ECA05829-7B09-407D-83F2-7B856A9D03FB}"/>
    <cellStyle name="Comma 8 5 3 2" xfId="17153" xr:uid="{DF3EF5FC-44BF-4AF4-9D1B-950B680BD277}"/>
    <cellStyle name="Comma 8 5 3 2 2" xfId="53661" xr:uid="{F508C117-8688-4F82-B57B-4D75740CC8E5}"/>
    <cellStyle name="Comma 8 5 3 2 3" xfId="35407" xr:uid="{022E7B84-B753-4FE5-874F-A4B8A5D1866F}"/>
    <cellStyle name="Comma 8 5 3 3" xfId="13503" xr:uid="{AFE31345-1B6D-42C8-8BCD-9537289A50E8}"/>
    <cellStyle name="Comma 8 5 3 3 2" xfId="50011" xr:uid="{B42D4988-FCB2-4868-B63B-DE431FBF5174}"/>
    <cellStyle name="Comma 8 5 3 3 3" xfId="31757" xr:uid="{90BD17C6-8EE6-4FC9-8091-A89D9FF7511D}"/>
    <cellStyle name="Comma 8 5 3 4" xfId="9853" xr:uid="{6507BF0C-2CD9-4A6D-BEBA-9F2ED01AAD21}"/>
    <cellStyle name="Comma 8 5 3 4 2" xfId="46361" xr:uid="{5FECC8A5-0F6D-4747-AE6C-364F757F7807}"/>
    <cellStyle name="Comma 8 5 3 4 3" xfId="28107" xr:uid="{DE4C30B9-7150-4D1C-864D-C232615D5B47}"/>
    <cellStyle name="Comma 8 5 3 5" xfId="6203" xr:uid="{CA709DA9-16E9-4EF9-9B94-9E3D966CF741}"/>
    <cellStyle name="Comma 8 5 3 5 2" xfId="42711" xr:uid="{84B9861E-DB54-4600-8532-61AB73742B59}"/>
    <cellStyle name="Comma 8 5 3 5 3" xfId="24457" xr:uid="{D5E04817-DDE9-4003-8130-3A6AEF3A6EA4}"/>
    <cellStyle name="Comma 8 5 3 6" xfId="39061" xr:uid="{F26E91F8-BF2A-4EE0-9D14-356F2866B48B}"/>
    <cellStyle name="Comma 8 5 3 7" xfId="20807" xr:uid="{7B45232B-9FE6-4235-B3A9-2BE2FD9AA7EF}"/>
    <cellStyle name="Comma 8 5 4" xfId="1823" xr:uid="{ED74CD9B-C04E-4F22-BFA4-531ABC52B513}"/>
    <cellStyle name="Comma 8 5 4 2" xfId="16423" xr:uid="{B5615111-B6A9-4EDF-A2DA-49EA022F5D2A}"/>
    <cellStyle name="Comma 8 5 4 2 2" xfId="52931" xr:uid="{37B8CBA8-AC4C-4FE5-BF9A-A34773A441F1}"/>
    <cellStyle name="Comma 8 5 4 2 3" xfId="34677" xr:uid="{50180AD7-7B60-43DC-AA85-14DABE2A0104}"/>
    <cellStyle name="Comma 8 5 4 3" xfId="12773" xr:uid="{06A2013B-57D1-4E38-B5B5-700FA4E1B8D1}"/>
    <cellStyle name="Comma 8 5 4 3 2" xfId="49281" xr:uid="{4ECF0FE7-8FDF-4F04-A9C3-B133483592C9}"/>
    <cellStyle name="Comma 8 5 4 3 3" xfId="31027" xr:uid="{052EB7EF-E12C-4EF1-8D66-C0D3976A8CE9}"/>
    <cellStyle name="Comma 8 5 4 4" xfId="9123" xr:uid="{0A2FE737-80EE-4E58-AAC5-50E0D0CBE187}"/>
    <cellStyle name="Comma 8 5 4 4 2" xfId="45631" xr:uid="{13D6201B-9E15-4182-807A-A7D9F7B962F6}"/>
    <cellStyle name="Comma 8 5 4 4 3" xfId="27377" xr:uid="{31B246A1-1CA5-4200-B754-8ED4F1BD64D7}"/>
    <cellStyle name="Comma 8 5 4 5" xfId="5473" xr:uid="{FAB22873-5A97-4541-B48F-95BA113BF09D}"/>
    <cellStyle name="Comma 8 5 4 5 2" xfId="41981" xr:uid="{E201AE54-B75C-4F15-A612-866E2BE6CE34}"/>
    <cellStyle name="Comma 8 5 4 5 3" xfId="23727" xr:uid="{EFA8C1C8-457B-4BC4-B1C7-FBB9891717D4}"/>
    <cellStyle name="Comma 8 5 4 6" xfId="38331" xr:uid="{BB2D50FF-9474-4384-B318-92058B6B1FA6}"/>
    <cellStyle name="Comma 8 5 4 7" xfId="20077" xr:uid="{C08766AC-ABB1-4673-9FA3-D285D494C88E}"/>
    <cellStyle name="Comma 8 5 5" xfId="1093" xr:uid="{81D85674-DE53-45B3-9898-C48E47ED1FDD}"/>
    <cellStyle name="Comma 8 5 5 2" xfId="15693" xr:uid="{7171F3C1-4FC2-4296-8B24-F0590B523C37}"/>
    <cellStyle name="Comma 8 5 5 2 2" xfId="52201" xr:uid="{E02CA5ED-53CE-40D6-9815-454DF9BC7424}"/>
    <cellStyle name="Comma 8 5 5 2 3" xfId="33947" xr:uid="{26D13B3B-9406-4B2D-99E2-3E92A63AFA99}"/>
    <cellStyle name="Comma 8 5 5 3" xfId="12043" xr:uid="{EA294149-E5E7-40AA-9050-1FBBABCF864F}"/>
    <cellStyle name="Comma 8 5 5 3 2" xfId="48551" xr:uid="{CA060420-FA9E-488D-A2C1-650E87F0147E}"/>
    <cellStyle name="Comma 8 5 5 3 3" xfId="30297" xr:uid="{C1ACB1AA-339F-4446-BE76-A411D594C666}"/>
    <cellStyle name="Comma 8 5 5 4" xfId="8393" xr:uid="{CF0EBB40-E9F8-4A71-A040-56A648AD88FF}"/>
    <cellStyle name="Comma 8 5 5 4 2" xfId="44901" xr:uid="{4527DC4C-A82E-451B-BCB3-C3F1A9A86D4D}"/>
    <cellStyle name="Comma 8 5 5 4 3" xfId="26647" xr:uid="{FA2F0E44-AB61-4BC9-895C-8A1E6F12F302}"/>
    <cellStyle name="Comma 8 5 5 5" xfId="4743" xr:uid="{D6A9AE7C-B0B1-4C76-B529-93E6414DA0E0}"/>
    <cellStyle name="Comma 8 5 5 5 2" xfId="41251" xr:uid="{4DF1B73F-9E86-41F2-B332-388C712E4D24}"/>
    <cellStyle name="Comma 8 5 5 5 3" xfId="22997" xr:uid="{9C0A7236-EC1C-473B-9ACF-8FCCD627C70D}"/>
    <cellStyle name="Comma 8 5 5 6" xfId="37601" xr:uid="{CEFEF7F8-0E2F-4B42-B0AD-D8BB76821BC3}"/>
    <cellStyle name="Comma 8 5 5 7" xfId="19347" xr:uid="{DFFA0294-29C7-4DA8-868C-B0A1A6C99F9C}"/>
    <cellStyle name="Comma 8 5 6" xfId="14963" xr:uid="{3BB4191A-DEE0-433C-913B-4D9987E54BB7}"/>
    <cellStyle name="Comma 8 5 6 2" xfId="51471" xr:uid="{21FC2584-A609-4DD4-99C9-191989B38AEE}"/>
    <cellStyle name="Comma 8 5 6 3" xfId="33217" xr:uid="{07D287E9-3BCF-4594-97BD-1D3A5720CE59}"/>
    <cellStyle name="Comma 8 5 7" xfId="11313" xr:uid="{B48E4B64-04C5-4B83-B097-383F71497285}"/>
    <cellStyle name="Comma 8 5 7 2" xfId="47821" xr:uid="{693E2DD2-2D46-4489-BEFA-CD75731DA070}"/>
    <cellStyle name="Comma 8 5 7 3" xfId="29567" xr:uid="{F4F35C3E-F5AF-46E5-9EE2-E7946470CC9A}"/>
    <cellStyle name="Comma 8 5 8" xfId="7663" xr:uid="{C50E0474-3A16-4EAC-BAC5-3E2953444E0C}"/>
    <cellStyle name="Comma 8 5 8 2" xfId="44171" xr:uid="{79F95B71-7D4A-41D0-ADBE-1733E4CA4FC3}"/>
    <cellStyle name="Comma 8 5 8 3" xfId="25917" xr:uid="{56409CCE-E1B9-4255-934A-03B77EB45F85}"/>
    <cellStyle name="Comma 8 5 9" xfId="4013" xr:uid="{D7A7DF36-2C5E-4E9E-A6D0-D82D9DCFEFC8}"/>
    <cellStyle name="Comma 8 5 9 2" xfId="40521" xr:uid="{A934DA7A-6C38-4741-8F27-480AE54568B9}"/>
    <cellStyle name="Comma 8 5 9 3" xfId="22267" xr:uid="{78DCDEFD-2F41-4782-B06E-03B578C5AFE4}"/>
    <cellStyle name="Comma 8 6" xfId="259" xr:uid="{F39AF326-1E29-4A4C-AE7E-37D7895002FE}"/>
    <cellStyle name="Comma 8 6 10" xfId="36767" xr:uid="{B585BEC4-373B-4D72-91F8-2EB42DBD13DF}"/>
    <cellStyle name="Comma 8 6 11" xfId="18513" xr:uid="{B340857F-AA95-4162-91E6-4261CA2D5FD3}"/>
    <cellStyle name="Comma 8 6 2" xfId="3179" xr:uid="{9391CBD4-51B4-4638-B9DB-794981F26671}"/>
    <cellStyle name="Comma 8 6 2 2" xfId="17779" xr:uid="{4E3D0B2C-96B5-465C-80FC-1A3C7353ECAB}"/>
    <cellStyle name="Comma 8 6 2 2 2" xfId="54287" xr:uid="{8107CDBF-208A-4465-B9A3-3E9968340C99}"/>
    <cellStyle name="Comma 8 6 2 2 3" xfId="36033" xr:uid="{8EB4ED4A-C62D-4461-BBA1-51ED064C57F0}"/>
    <cellStyle name="Comma 8 6 2 3" xfId="14129" xr:uid="{C1CAEDC5-635D-4834-9220-6B6A22C398B7}"/>
    <cellStyle name="Comma 8 6 2 3 2" xfId="50637" xr:uid="{089D011F-0C81-4A21-8D57-D40D850475D7}"/>
    <cellStyle name="Comma 8 6 2 3 3" xfId="32383" xr:uid="{E3A8857B-BCF6-48C2-BEFC-9C60B0E1055B}"/>
    <cellStyle name="Comma 8 6 2 4" xfId="10479" xr:uid="{CB532C26-9E6B-4DBE-B9A1-BD56D4483413}"/>
    <cellStyle name="Comma 8 6 2 4 2" xfId="46987" xr:uid="{B3213336-D3F7-44AC-A9CB-685822683F31}"/>
    <cellStyle name="Comma 8 6 2 4 3" xfId="28733" xr:uid="{8982582A-4CB1-4C3E-9486-BCB43F081AED}"/>
    <cellStyle name="Comma 8 6 2 5" xfId="6829" xr:uid="{77ADB4E7-031C-45D7-97F0-25B8BE61556B}"/>
    <cellStyle name="Comma 8 6 2 5 2" xfId="43337" xr:uid="{2C6BA4A3-29D1-4A7A-AE4C-B73B732A111F}"/>
    <cellStyle name="Comma 8 6 2 5 3" xfId="25083" xr:uid="{38DF298D-432B-4363-AB9A-1CAF824AFFB2}"/>
    <cellStyle name="Comma 8 6 2 6" xfId="39687" xr:uid="{D3EF3AE1-D0DD-47E3-8AEB-4FBE3CFB6795}"/>
    <cellStyle name="Comma 8 6 2 7" xfId="21433" xr:uid="{C9FE9E9E-1D02-446E-8BE8-A4BCE33B7241}"/>
    <cellStyle name="Comma 8 6 3" xfId="2449" xr:uid="{ACEA7724-8C2D-4886-865E-9D182362F99C}"/>
    <cellStyle name="Comma 8 6 3 2" xfId="17049" xr:uid="{342111BF-B763-42F6-94D8-A09DBD52EAC9}"/>
    <cellStyle name="Comma 8 6 3 2 2" xfId="53557" xr:uid="{AEA402F7-AE64-478F-A117-36B0BEA12F3E}"/>
    <cellStyle name="Comma 8 6 3 2 3" xfId="35303" xr:uid="{301A1EBD-F564-487D-AD39-65A1B8E55660}"/>
    <cellStyle name="Comma 8 6 3 3" xfId="13399" xr:uid="{F905E729-AA59-4CC1-B683-FB36BE39A2BD}"/>
    <cellStyle name="Comma 8 6 3 3 2" xfId="49907" xr:uid="{4FA4FCF3-3530-497B-8590-6A97555A9FA6}"/>
    <cellStyle name="Comma 8 6 3 3 3" xfId="31653" xr:uid="{41F6402E-196E-4B49-84BA-73566504B1C6}"/>
    <cellStyle name="Comma 8 6 3 4" xfId="9749" xr:uid="{E5F88AA7-C7AD-43C5-973F-5EAAFAF16520}"/>
    <cellStyle name="Comma 8 6 3 4 2" xfId="46257" xr:uid="{06D4D2E2-4E43-4C4E-B503-7FDB74079B62}"/>
    <cellStyle name="Comma 8 6 3 4 3" xfId="28003" xr:uid="{4661E0F2-1CE6-4220-8B5A-F2A4DF599DE8}"/>
    <cellStyle name="Comma 8 6 3 5" xfId="6099" xr:uid="{422A26D3-823D-46BD-8C35-2783EDF7B0E7}"/>
    <cellStyle name="Comma 8 6 3 5 2" xfId="42607" xr:uid="{B7DEE6E0-F9CB-49DF-8DE0-D4895C0031A0}"/>
    <cellStyle name="Comma 8 6 3 5 3" xfId="24353" xr:uid="{0562FCEE-B95C-41CD-BF1B-47BE0837E002}"/>
    <cellStyle name="Comma 8 6 3 6" xfId="38957" xr:uid="{7AC09E84-AA03-41A5-969B-21123BEC94E7}"/>
    <cellStyle name="Comma 8 6 3 7" xfId="20703" xr:uid="{D64D5236-671E-4673-941C-4A4984AA7F02}"/>
    <cellStyle name="Comma 8 6 4" xfId="1719" xr:uid="{83DACD77-62AE-4E72-A9BE-A2BE2323574F}"/>
    <cellStyle name="Comma 8 6 4 2" xfId="16319" xr:uid="{092847A0-06F7-4562-BE73-9F073C7C9236}"/>
    <cellStyle name="Comma 8 6 4 2 2" xfId="52827" xr:uid="{F082C36C-D404-4E26-8827-734DDA5D073F}"/>
    <cellStyle name="Comma 8 6 4 2 3" xfId="34573" xr:uid="{1031763D-C18D-426F-A272-BD0E86551D64}"/>
    <cellStyle name="Comma 8 6 4 3" xfId="12669" xr:uid="{418FF93B-5D92-400F-B95D-1A70ADD67C35}"/>
    <cellStyle name="Comma 8 6 4 3 2" xfId="49177" xr:uid="{C8DECAC1-7304-4FCD-B5ED-3D5FF363C2F1}"/>
    <cellStyle name="Comma 8 6 4 3 3" xfId="30923" xr:uid="{298D1A7A-C57A-422F-8EC8-C08E40822904}"/>
    <cellStyle name="Comma 8 6 4 4" xfId="9019" xr:uid="{7679EDAB-CD8F-4F33-AE20-BEB52D71E4CD}"/>
    <cellStyle name="Comma 8 6 4 4 2" xfId="45527" xr:uid="{76ECA383-6497-4712-A8EF-3DFCDE4AC3C0}"/>
    <cellStyle name="Comma 8 6 4 4 3" xfId="27273" xr:uid="{33BCF596-5A72-4C80-BA17-4292FF60142D}"/>
    <cellStyle name="Comma 8 6 4 5" xfId="5369" xr:uid="{1C20B1B8-9F0C-47A9-ACB5-074B7C781942}"/>
    <cellStyle name="Comma 8 6 4 5 2" xfId="41877" xr:uid="{F74AD4DC-A3A8-4E0B-84F4-C1546699044D}"/>
    <cellStyle name="Comma 8 6 4 5 3" xfId="23623" xr:uid="{01E9F5E1-B46A-44CB-AB84-CF1B59A11EF8}"/>
    <cellStyle name="Comma 8 6 4 6" xfId="38227" xr:uid="{127BBE05-4D78-4F76-B90C-C3C22B187A4B}"/>
    <cellStyle name="Comma 8 6 4 7" xfId="19973" xr:uid="{23601984-7D10-4C8D-8FBA-374386327A78}"/>
    <cellStyle name="Comma 8 6 5" xfId="989" xr:uid="{B2F858CD-F2CD-48AD-A2C0-7E040FFC37BB}"/>
    <cellStyle name="Comma 8 6 5 2" xfId="15589" xr:uid="{98A36BCD-FF34-4F2C-8F00-51080928B1F9}"/>
    <cellStyle name="Comma 8 6 5 2 2" xfId="52097" xr:uid="{AF0FEC6D-FE2A-4F30-97CD-0B807750DA7C}"/>
    <cellStyle name="Comma 8 6 5 2 3" xfId="33843" xr:uid="{FF7E27D5-E574-4F79-952C-1B34CB625EE8}"/>
    <cellStyle name="Comma 8 6 5 3" xfId="11939" xr:uid="{5694FE48-5FA3-4277-A58D-AE393722E4A3}"/>
    <cellStyle name="Comma 8 6 5 3 2" xfId="48447" xr:uid="{BAAA83D1-0117-4D19-9EC7-D501609D1231}"/>
    <cellStyle name="Comma 8 6 5 3 3" xfId="30193" xr:uid="{0B16FF93-D075-4F93-8901-EB6F2AC3601F}"/>
    <cellStyle name="Comma 8 6 5 4" xfId="8289" xr:uid="{1E8B741F-5036-4984-A2D1-047A24D63DE2}"/>
    <cellStyle name="Comma 8 6 5 4 2" xfId="44797" xr:uid="{ED85DE5C-CA00-402A-BE09-AED56AAA64D2}"/>
    <cellStyle name="Comma 8 6 5 4 3" xfId="26543" xr:uid="{81373A08-1B7A-437E-A791-0A106374AA78}"/>
    <cellStyle name="Comma 8 6 5 5" xfId="4639" xr:uid="{FCE9575D-6160-47B7-99CA-ED3F7BA7521B}"/>
    <cellStyle name="Comma 8 6 5 5 2" xfId="41147" xr:uid="{FDF81710-5473-4454-AD84-7FA3165F85DC}"/>
    <cellStyle name="Comma 8 6 5 5 3" xfId="22893" xr:uid="{D01C3766-77C2-4B2B-890F-F54999E0B670}"/>
    <cellStyle name="Comma 8 6 5 6" xfId="37497" xr:uid="{5EF14070-5E89-414E-AD65-128686669574}"/>
    <cellStyle name="Comma 8 6 5 7" xfId="19243" xr:uid="{ABB637CD-45C6-45BC-8548-1BD4C86F7973}"/>
    <cellStyle name="Comma 8 6 6" xfId="14859" xr:uid="{CC0D8558-7716-4DC6-BE31-D618C6C78955}"/>
    <cellStyle name="Comma 8 6 6 2" xfId="51367" xr:uid="{FC464622-8AE8-4B7D-A31C-5F30220716B5}"/>
    <cellStyle name="Comma 8 6 6 3" xfId="33113" xr:uid="{17CF821E-5789-4051-9065-5B2A061F3495}"/>
    <cellStyle name="Comma 8 6 7" xfId="11209" xr:uid="{D412F9E0-22B3-45F3-9554-7B064CF8FE19}"/>
    <cellStyle name="Comma 8 6 7 2" xfId="47717" xr:uid="{43FCE716-6FCE-4AC0-ABC9-CF74322D8F23}"/>
    <cellStyle name="Comma 8 6 7 3" xfId="29463" xr:uid="{DB0C752E-5309-40ED-AED4-A03A5F19674B}"/>
    <cellStyle name="Comma 8 6 8" xfId="7559" xr:uid="{1183239B-E5B5-4FD5-B71A-3BE136131112}"/>
    <cellStyle name="Comma 8 6 8 2" xfId="44067" xr:uid="{F05B69E3-9428-45D5-B478-3E167F93B567}"/>
    <cellStyle name="Comma 8 6 8 3" xfId="25813" xr:uid="{D2B5B0A8-3902-48C2-8C0F-ACBA9776BD82}"/>
    <cellStyle name="Comma 8 6 9" xfId="3909" xr:uid="{360EE654-8537-4536-BEFC-BBF30B265B07}"/>
    <cellStyle name="Comma 8 6 9 2" xfId="40417" xr:uid="{0677FD0A-A55A-456F-B1D2-DAEC720C3172}"/>
    <cellStyle name="Comma 8 6 9 3" xfId="22163" xr:uid="{427BEF19-23C5-4C4D-9EC4-614904422FAA}"/>
    <cellStyle name="Comma 8 7" xfId="155" xr:uid="{54DC9CEF-581F-44B6-97F8-B11068E35054}"/>
    <cellStyle name="Comma 8 7 10" xfId="36663" xr:uid="{CB66D4D2-E7A6-430A-AACD-F03C2DF40F57}"/>
    <cellStyle name="Comma 8 7 11" xfId="18409" xr:uid="{8AD866F5-FBEF-43AC-A4BE-19EA353B969C}"/>
    <cellStyle name="Comma 8 7 2" xfId="3075" xr:uid="{F11A33EB-3985-41EA-87EA-FD119317B4DA}"/>
    <cellStyle name="Comma 8 7 2 2" xfId="17675" xr:uid="{45B01887-DEE7-4117-8C0D-56AB966330BE}"/>
    <cellStyle name="Comma 8 7 2 2 2" xfId="54183" xr:uid="{F215E02C-48B2-4EC4-B1F8-8E4627249301}"/>
    <cellStyle name="Comma 8 7 2 2 3" xfId="35929" xr:uid="{4106D3BD-D6A7-4573-97C4-CC2D24455848}"/>
    <cellStyle name="Comma 8 7 2 3" xfId="14025" xr:uid="{AE887B6B-57F8-48DE-888D-6AC3CABBB4D3}"/>
    <cellStyle name="Comma 8 7 2 3 2" xfId="50533" xr:uid="{CF304B7E-1D2F-499F-BB2E-A75E0AF69C7B}"/>
    <cellStyle name="Comma 8 7 2 3 3" xfId="32279" xr:uid="{4B49972D-4B02-4346-B480-05BF006F48CF}"/>
    <cellStyle name="Comma 8 7 2 4" xfId="10375" xr:uid="{B5D6B025-F9F0-4900-83CE-BEE8B4B482AC}"/>
    <cellStyle name="Comma 8 7 2 4 2" xfId="46883" xr:uid="{89FAE9D1-B18D-4B3E-8AA2-69A0EE150FA3}"/>
    <cellStyle name="Comma 8 7 2 4 3" xfId="28629" xr:uid="{2F34A252-67F2-48D7-A085-8A6E375B7E20}"/>
    <cellStyle name="Comma 8 7 2 5" xfId="6725" xr:uid="{1B9ED5C9-F7A8-4662-A1CA-EAD89E13227A}"/>
    <cellStyle name="Comma 8 7 2 5 2" xfId="43233" xr:uid="{134CBCF2-5E5B-4BF4-A8A5-0EACD5DE7C61}"/>
    <cellStyle name="Comma 8 7 2 5 3" xfId="24979" xr:uid="{AB351467-86C4-41E5-9002-B9B3EA9454D2}"/>
    <cellStyle name="Comma 8 7 2 6" xfId="39583" xr:uid="{DC708642-6081-46CB-BE41-F5CE978262DC}"/>
    <cellStyle name="Comma 8 7 2 7" xfId="21329" xr:uid="{756253CD-E87D-4930-908E-7007AD806358}"/>
    <cellStyle name="Comma 8 7 3" xfId="2345" xr:uid="{84F2D13F-A20F-4D63-9DDA-9EC525222214}"/>
    <cellStyle name="Comma 8 7 3 2" xfId="16945" xr:uid="{B8844782-666B-44B1-9A73-6A65ECBB5790}"/>
    <cellStyle name="Comma 8 7 3 2 2" xfId="53453" xr:uid="{E9CB48CA-C213-43EB-B0A1-06CAE265095B}"/>
    <cellStyle name="Comma 8 7 3 2 3" xfId="35199" xr:uid="{CCB1DEA5-3754-4388-9D46-8F29EA293DF0}"/>
    <cellStyle name="Comma 8 7 3 3" xfId="13295" xr:uid="{4F5A8709-46BB-4A98-A414-23FBE62F4C75}"/>
    <cellStyle name="Comma 8 7 3 3 2" xfId="49803" xr:uid="{72F0829E-A7E5-44C8-9591-B07382B3DCC9}"/>
    <cellStyle name="Comma 8 7 3 3 3" xfId="31549" xr:uid="{3B55F643-3359-44A7-8043-E4FEFE53A118}"/>
    <cellStyle name="Comma 8 7 3 4" xfId="9645" xr:uid="{406E63BF-E56C-4F8C-8746-BC474E4616ED}"/>
    <cellStyle name="Comma 8 7 3 4 2" xfId="46153" xr:uid="{FB38EF8C-53DF-4494-8480-FBCED6DB8EFA}"/>
    <cellStyle name="Comma 8 7 3 4 3" xfId="27899" xr:uid="{28A2FD54-7FBC-4858-AA19-FC3F054004B0}"/>
    <cellStyle name="Comma 8 7 3 5" xfId="5995" xr:uid="{5BB3E7F9-D142-41F3-9951-33F174A032D0}"/>
    <cellStyle name="Comma 8 7 3 5 2" xfId="42503" xr:uid="{25771E14-2127-4E20-B87E-82768EA8367B}"/>
    <cellStyle name="Comma 8 7 3 5 3" xfId="24249" xr:uid="{B9732DA5-5581-494F-899F-9C653E12F0A2}"/>
    <cellStyle name="Comma 8 7 3 6" xfId="38853" xr:uid="{0D6735A8-1EE3-4851-AFA2-BC7469EE0D80}"/>
    <cellStyle name="Comma 8 7 3 7" xfId="20599" xr:uid="{D1AD44A5-C11E-48CE-A639-67207288B002}"/>
    <cellStyle name="Comma 8 7 4" xfId="1615" xr:uid="{FF115FC3-1000-4BFB-A306-439B7CDC3B30}"/>
    <cellStyle name="Comma 8 7 4 2" xfId="16215" xr:uid="{B7C2BD9D-F820-4E80-9F7F-31FC06C3AECA}"/>
    <cellStyle name="Comma 8 7 4 2 2" xfId="52723" xr:uid="{8C773652-A484-40AA-8170-6C8AB8DE5976}"/>
    <cellStyle name="Comma 8 7 4 2 3" xfId="34469" xr:uid="{D9593F1B-FA93-4BAF-8CC9-90291809F4E7}"/>
    <cellStyle name="Comma 8 7 4 3" xfId="12565" xr:uid="{B689CE15-A007-4C60-A1C5-0C864FCBCA96}"/>
    <cellStyle name="Comma 8 7 4 3 2" xfId="49073" xr:uid="{54F99D88-A349-49E0-9DF0-7567B32B6F2B}"/>
    <cellStyle name="Comma 8 7 4 3 3" xfId="30819" xr:uid="{D7AA739A-3C5D-4E2B-8AD2-CD0F0BBE1FC5}"/>
    <cellStyle name="Comma 8 7 4 4" xfId="8915" xr:uid="{F9DE7F7D-0D1C-4C36-9F5F-937C062F4906}"/>
    <cellStyle name="Comma 8 7 4 4 2" xfId="45423" xr:uid="{2743CF0E-0FE8-4197-AFAF-25358C95439C}"/>
    <cellStyle name="Comma 8 7 4 4 3" xfId="27169" xr:uid="{930299F8-BF54-4C17-A222-455DF26D723B}"/>
    <cellStyle name="Comma 8 7 4 5" xfId="5265" xr:uid="{CC0D4E05-4DEB-47F4-BB89-D1A65DD2703C}"/>
    <cellStyle name="Comma 8 7 4 5 2" xfId="41773" xr:uid="{719A0BDF-26ED-4660-9C72-DF45724FAD6B}"/>
    <cellStyle name="Comma 8 7 4 5 3" xfId="23519" xr:uid="{9913E188-C2B9-48DA-B3D2-CB8ECF3F843F}"/>
    <cellStyle name="Comma 8 7 4 6" xfId="38123" xr:uid="{1075D4DA-7816-4473-A4F8-AB56A94ED5CF}"/>
    <cellStyle name="Comma 8 7 4 7" xfId="19869" xr:uid="{33F33B43-095A-4813-A6DA-A4C32CC2C44D}"/>
    <cellStyle name="Comma 8 7 5" xfId="885" xr:uid="{20F1621E-10D0-48EE-97B4-ECB1AC59E6E0}"/>
    <cellStyle name="Comma 8 7 5 2" xfId="15485" xr:uid="{CB424172-53E3-4F73-BC3B-D57F70F03C08}"/>
    <cellStyle name="Comma 8 7 5 2 2" xfId="51993" xr:uid="{8AF30E13-DA73-4113-AF32-D69B2EB5A384}"/>
    <cellStyle name="Comma 8 7 5 2 3" xfId="33739" xr:uid="{CAF98F45-22C3-4F29-B7F0-A50D4F5E1E44}"/>
    <cellStyle name="Comma 8 7 5 3" xfId="11835" xr:uid="{427379E5-DF44-4143-AC6A-C504949F5B6C}"/>
    <cellStyle name="Comma 8 7 5 3 2" xfId="48343" xr:uid="{768F9778-C402-4054-BCF8-29012AA3A07F}"/>
    <cellStyle name="Comma 8 7 5 3 3" xfId="30089" xr:uid="{A1C8799C-22B1-4ABD-9FEF-BA23E9F87FD4}"/>
    <cellStyle name="Comma 8 7 5 4" xfId="8185" xr:uid="{F80AFED6-333A-436A-BDAF-EEED67D59F06}"/>
    <cellStyle name="Comma 8 7 5 4 2" xfId="44693" xr:uid="{AB14B581-C8F0-476B-BDE1-01EB37511980}"/>
    <cellStyle name="Comma 8 7 5 4 3" xfId="26439" xr:uid="{A70BB7C2-4EFD-4B66-BD3E-69DEA4D870EC}"/>
    <cellStyle name="Comma 8 7 5 5" xfId="4535" xr:uid="{5DFA5BA8-075E-48D6-90BB-C634F51B02A5}"/>
    <cellStyle name="Comma 8 7 5 5 2" xfId="41043" xr:uid="{03FD2346-2C5A-42C2-BEF6-283CED8DC9F5}"/>
    <cellStyle name="Comma 8 7 5 5 3" xfId="22789" xr:uid="{E2BB8017-D179-4D0C-871F-67E27CAD2551}"/>
    <cellStyle name="Comma 8 7 5 6" xfId="37393" xr:uid="{417345EF-DD40-4544-AF46-39BA3235BBB9}"/>
    <cellStyle name="Comma 8 7 5 7" xfId="19139" xr:uid="{1E49E260-42B8-49D8-84C1-BEED69067584}"/>
    <cellStyle name="Comma 8 7 6" xfId="14755" xr:uid="{ADD98672-D776-423D-97C8-BA4E650CCAF0}"/>
    <cellStyle name="Comma 8 7 6 2" xfId="51263" xr:uid="{A8C6C3FA-B09A-4807-98B9-933927B4CE99}"/>
    <cellStyle name="Comma 8 7 6 3" xfId="33009" xr:uid="{32399FC3-1D59-4798-9FA0-4982C1327F2B}"/>
    <cellStyle name="Comma 8 7 7" xfId="11105" xr:uid="{DF0FE251-2580-4AD4-AAE4-2B7E6CEA81B0}"/>
    <cellStyle name="Comma 8 7 7 2" xfId="47613" xr:uid="{47CC9733-4CC2-4565-A115-FE11740580CB}"/>
    <cellStyle name="Comma 8 7 7 3" xfId="29359" xr:uid="{F066FC48-657A-4D8B-9635-D470F70AB8FE}"/>
    <cellStyle name="Comma 8 7 8" xfId="7455" xr:uid="{F7F97973-51D9-4F02-9B4A-6A923ADC927E}"/>
    <cellStyle name="Comma 8 7 8 2" xfId="43963" xr:uid="{43127431-49E7-4B87-88A2-0164A468EEAE}"/>
    <cellStyle name="Comma 8 7 8 3" xfId="25709" xr:uid="{54DCF7AA-A4EB-4564-ADDF-33906B32C3F7}"/>
    <cellStyle name="Comma 8 7 9" xfId="3805" xr:uid="{B4669DCD-848A-43C6-86BE-416AE7C4F35C}"/>
    <cellStyle name="Comma 8 7 9 2" xfId="40313" xr:uid="{5BCF4F23-2529-4A71-A646-1E69C7AB1844}"/>
    <cellStyle name="Comma 8 7 9 3" xfId="22059" xr:uid="{62A040E6-B76F-423E-8E3B-BF9714A13E32}"/>
    <cellStyle name="Comma 8 8" xfId="2971" xr:uid="{3628DDE8-EB28-49D0-95BA-B827F8DEE849}"/>
    <cellStyle name="Comma 8 8 2" xfId="17571" xr:uid="{44DFD6E1-5708-4AA3-B9FA-A97CE626A562}"/>
    <cellStyle name="Comma 8 8 2 2" xfId="54079" xr:uid="{CEF2ADFE-1060-449D-B8B9-CF4E4341140E}"/>
    <cellStyle name="Comma 8 8 2 3" xfId="35825" xr:uid="{A0C1C9FC-F4B5-4475-88E5-BBA6882751C4}"/>
    <cellStyle name="Comma 8 8 3" xfId="13921" xr:uid="{236C1078-4C7A-414D-B3D4-759AE29B5E94}"/>
    <cellStyle name="Comma 8 8 3 2" xfId="50429" xr:uid="{77B20E3F-1AD1-466E-9F40-0FBBBDD27616}"/>
    <cellStyle name="Comma 8 8 3 3" xfId="32175" xr:uid="{12ED41E8-4ED6-4C23-AC2A-871C63E2BCC6}"/>
    <cellStyle name="Comma 8 8 4" xfId="10271" xr:uid="{74072359-3437-428D-9EB8-D5203AB13A84}"/>
    <cellStyle name="Comma 8 8 4 2" xfId="46779" xr:uid="{C946E3F2-6E54-4C14-8541-6DF540955385}"/>
    <cellStyle name="Comma 8 8 4 3" xfId="28525" xr:uid="{F67637F6-D804-4097-9F99-CBBFC0992D6D}"/>
    <cellStyle name="Comma 8 8 5" xfId="6621" xr:uid="{CBFDE099-3BEC-4590-BCB5-EF420EEC831F}"/>
    <cellStyle name="Comma 8 8 5 2" xfId="43129" xr:uid="{E06071A3-71D6-4EFE-8651-D5E168D9CE3A}"/>
    <cellStyle name="Comma 8 8 5 3" xfId="24875" xr:uid="{14FD0CD9-4174-456B-ACA2-B6EE94140444}"/>
    <cellStyle name="Comma 8 8 6" xfId="39479" xr:uid="{E3F2058F-5EAF-4828-B0FC-F849474013D4}"/>
    <cellStyle name="Comma 8 8 7" xfId="21225" xr:uid="{D54DA5FF-9FA5-4325-95EB-BFBA8B451D12}"/>
    <cellStyle name="Comma 8 9" xfId="2241" xr:uid="{79C4A0D6-6A90-402D-A6D0-8955ECC41B14}"/>
    <cellStyle name="Comma 8 9 2" xfId="16841" xr:uid="{3218F2B5-FBAC-4BB9-967B-04EECE37D4B2}"/>
    <cellStyle name="Comma 8 9 2 2" xfId="53349" xr:uid="{BB0B0F87-E5E2-44FB-8FB1-D3F6011522CB}"/>
    <cellStyle name="Comma 8 9 2 3" xfId="35095" xr:uid="{0BF9DE29-E5C8-4339-84C6-33F3A4C132DE}"/>
    <cellStyle name="Comma 8 9 3" xfId="13191" xr:uid="{0C6A4A23-13C9-4C5E-A1EC-920C8FB2676D}"/>
    <cellStyle name="Comma 8 9 3 2" xfId="49699" xr:uid="{A68C0C60-FD5C-4C2C-B0DC-D8AC532B0402}"/>
    <cellStyle name="Comma 8 9 3 3" xfId="31445" xr:uid="{B732BE07-E581-4BFE-9F4F-ACC6C56084A4}"/>
    <cellStyle name="Comma 8 9 4" xfId="9541" xr:uid="{92F2786D-8FBB-4EB6-A332-B12BECDB49F3}"/>
    <cellStyle name="Comma 8 9 4 2" xfId="46049" xr:uid="{B84C2D2E-F3D1-4D90-A399-0DF33C7D8E52}"/>
    <cellStyle name="Comma 8 9 4 3" xfId="27795" xr:uid="{84EFE776-DC70-477C-8FA4-0E9E876132AD}"/>
    <cellStyle name="Comma 8 9 5" xfId="5891" xr:uid="{7253E06E-E3C2-470F-80B6-9107B37F4BC9}"/>
    <cellStyle name="Comma 8 9 5 2" xfId="42399" xr:uid="{7EBF4017-9859-406A-9D76-60CB7A5072D4}"/>
    <cellStyle name="Comma 8 9 5 3" xfId="24145" xr:uid="{777129A0-5CE0-4E83-9D9B-9F76F120E2BF}"/>
    <cellStyle name="Comma 8 9 6" xfId="38749" xr:uid="{738927C4-3076-486A-8196-3D83113BC169}"/>
    <cellStyle name="Comma 8 9 7" xfId="20495" xr:uid="{F574027B-F781-4442-B9ED-3299A03E7DDA}"/>
    <cellStyle name="Comma 9" xfId="116" xr:uid="{30489AD0-FCA7-4473-9790-791A281C473B}"/>
    <cellStyle name="Comma 9 10" xfId="1575" xr:uid="{3355EE4A-038A-4106-A26B-D27393FF20AB}"/>
    <cellStyle name="Comma 9 10 2" xfId="16175" xr:uid="{4DA230AD-043C-440E-A2A5-357DBCC10C07}"/>
    <cellStyle name="Comma 9 10 2 2" xfId="52683" xr:uid="{9DEA3523-6C15-4B5F-A60C-13BFBC657A5D}"/>
    <cellStyle name="Comma 9 10 2 3" xfId="34429" xr:uid="{A47969F7-90C2-40AF-8CCD-D95584E59E04}"/>
    <cellStyle name="Comma 9 10 3" xfId="12525" xr:uid="{A96CE88D-533D-46EA-8250-094CDA7B76C6}"/>
    <cellStyle name="Comma 9 10 3 2" xfId="49033" xr:uid="{B539C76D-0165-4ABB-8CBF-F88142F3611F}"/>
    <cellStyle name="Comma 9 10 3 3" xfId="30779" xr:uid="{6248F043-67EE-4F81-BE65-4D7337C6BFDC}"/>
    <cellStyle name="Comma 9 10 4" xfId="8875" xr:uid="{D6EAC05F-7FB5-4B0E-A93E-7D1F7A4F088C}"/>
    <cellStyle name="Comma 9 10 4 2" xfId="45383" xr:uid="{B038F2E8-25E4-44FF-B870-DD8B9FB8E43E}"/>
    <cellStyle name="Comma 9 10 4 3" xfId="27129" xr:uid="{B7BAD5D3-34C5-4DAD-8B5B-4734CF6DE746}"/>
    <cellStyle name="Comma 9 10 5" xfId="5225" xr:uid="{1EBBE492-D34F-4CC8-85FB-035AE1CEDD78}"/>
    <cellStyle name="Comma 9 10 5 2" xfId="41733" xr:uid="{C607FD8F-95C2-42DA-AB9A-62CFB5598CB3}"/>
    <cellStyle name="Comma 9 10 5 3" xfId="23479" xr:uid="{89D5498A-DEA9-40AF-96FB-3D229DC68902}"/>
    <cellStyle name="Comma 9 10 6" xfId="38083" xr:uid="{C26A475B-AB25-4F6A-AF0A-8A940D117688}"/>
    <cellStyle name="Comma 9 10 7" xfId="19829" xr:uid="{A60CED92-FCE6-4184-B6FA-5CE7D6C799A7}"/>
    <cellStyle name="Comma 9 11" xfId="845" xr:uid="{CFE5CFEE-6F31-40AE-80AC-933D7F2378CE}"/>
    <cellStyle name="Comma 9 11 2" xfId="15445" xr:uid="{4F02043B-E825-4E59-8BDF-CE62E594EB1B}"/>
    <cellStyle name="Comma 9 11 2 2" xfId="51953" xr:uid="{20060EF0-F9B2-4606-B26F-E61D2FF406B4}"/>
    <cellStyle name="Comma 9 11 2 3" xfId="33699" xr:uid="{CB837F3B-3BFA-4DD1-816A-9E64F5792E7D}"/>
    <cellStyle name="Comma 9 11 3" xfId="11795" xr:uid="{FCAD61F9-DF8E-434F-8404-95D8F36DDD23}"/>
    <cellStyle name="Comma 9 11 3 2" xfId="48303" xr:uid="{9F57B253-494F-4CB6-8384-E00825FE7F8B}"/>
    <cellStyle name="Comma 9 11 3 3" xfId="30049" xr:uid="{8BCB7ECF-6529-4FF0-903B-9F6DAD0E886C}"/>
    <cellStyle name="Comma 9 11 4" xfId="8145" xr:uid="{70C7E4AE-C2E0-4072-BA9D-36BCA490B4E2}"/>
    <cellStyle name="Comma 9 11 4 2" xfId="44653" xr:uid="{D761FAF5-4E2A-4D7B-9F37-7C908AAEACB0}"/>
    <cellStyle name="Comma 9 11 4 3" xfId="26399" xr:uid="{7A41930C-BB51-435D-BB08-0110AACE2A84}"/>
    <cellStyle name="Comma 9 11 5" xfId="4495" xr:uid="{F0E88A84-D0B1-4CFA-9C14-DFB3DB899D48}"/>
    <cellStyle name="Comma 9 11 5 2" xfId="41003" xr:uid="{B4B98ACC-7A34-4466-9B87-35728D1780D8}"/>
    <cellStyle name="Comma 9 11 5 3" xfId="22749" xr:uid="{A97D3AE0-D512-400C-85E6-D5F355289185}"/>
    <cellStyle name="Comma 9 11 6" xfId="37353" xr:uid="{5A099E8F-F26E-4453-BB6A-BA27FCAC9BFF}"/>
    <cellStyle name="Comma 9 11 7" xfId="19099" xr:uid="{4E734F26-B636-4074-9F25-06CE9A62EA36}"/>
    <cellStyle name="Comma 9 12" xfId="14715" xr:uid="{A64ABCCB-6169-4681-9667-2ACC4647AB69}"/>
    <cellStyle name="Comma 9 12 2" xfId="51223" xr:uid="{093B10EE-6BC1-4041-B2DC-6B2110FD7DB2}"/>
    <cellStyle name="Comma 9 12 3" xfId="32969" xr:uid="{9D4A676D-62BF-4D6F-91E0-9EE7B77884DB}"/>
    <cellStyle name="Comma 9 13" xfId="11065" xr:uid="{6FBA79E8-C91F-4C44-93E6-D1D4C58C38A2}"/>
    <cellStyle name="Comma 9 13 2" xfId="47573" xr:uid="{0E064553-DD9D-441B-B065-9C98CAB7B199}"/>
    <cellStyle name="Comma 9 13 3" xfId="29319" xr:uid="{8ED3571B-D42C-4DB2-B80C-1BA054BDC1B4}"/>
    <cellStyle name="Comma 9 14" xfId="7415" xr:uid="{C552B151-DC86-4E33-BBDA-2792E6E92578}"/>
    <cellStyle name="Comma 9 14 2" xfId="43923" xr:uid="{FAB04244-C825-411B-89C6-D9404CF7DDF9}"/>
    <cellStyle name="Comma 9 14 3" xfId="25669" xr:uid="{9017D924-8852-4792-B0E2-6E7ADBE7807A}"/>
    <cellStyle name="Comma 9 15" xfId="3765" xr:uid="{5CF5F233-739E-4C8F-96A5-FC7809B2BC02}"/>
    <cellStyle name="Comma 9 15 2" xfId="40273" xr:uid="{B5FBC63C-A6DD-4760-8F00-D4AB0944043F}"/>
    <cellStyle name="Comma 9 15 3" xfId="22019" xr:uid="{A8B34525-2EFA-4ABC-BFCA-E410ECD1DCDB}"/>
    <cellStyle name="Comma 9 16" xfId="36623" xr:uid="{32D010A9-4273-478A-8A91-8810AD116E9F}"/>
    <cellStyle name="Comma 9 17" xfId="18369" xr:uid="{12792661-E723-4E7B-9896-811ACD003438}"/>
    <cellStyle name="Comma 9 2" xfId="739" xr:uid="{DB0509F2-67E3-4D65-9799-B2EB23EC4EC0}"/>
    <cellStyle name="Comma 9 2 10" xfId="37247" xr:uid="{C368D5BF-BB68-4E7A-A91B-89648C1594F1}"/>
    <cellStyle name="Comma 9 2 11" xfId="18993" xr:uid="{5FFC4611-5652-4CC1-A7E3-180A5F903A6D}"/>
    <cellStyle name="Comma 9 2 2" xfId="3659" xr:uid="{CC0A9F1C-478B-49A0-980F-49F57B1A1C99}"/>
    <cellStyle name="Comma 9 2 2 2" xfId="18259" xr:uid="{106DC17D-59BA-45A4-A6E5-332D2353E4F1}"/>
    <cellStyle name="Comma 9 2 2 2 2" xfId="54767" xr:uid="{7C74724B-7DBC-4470-BB48-01DB219C96FF}"/>
    <cellStyle name="Comma 9 2 2 2 3" xfId="36513" xr:uid="{DCA3D2BE-1FD8-4966-A716-121C8875D823}"/>
    <cellStyle name="Comma 9 2 2 3" xfId="14609" xr:uid="{E0215823-B6D7-4E49-9F54-59476A5415F2}"/>
    <cellStyle name="Comma 9 2 2 3 2" xfId="51117" xr:uid="{409F4843-619C-408E-90DB-85B35025761D}"/>
    <cellStyle name="Comma 9 2 2 3 3" xfId="32863" xr:uid="{91DD5BE1-0455-45C2-8699-CAD511753947}"/>
    <cellStyle name="Comma 9 2 2 4" xfId="10959" xr:uid="{12DE2722-BEB1-4755-8ED9-42DBD29952A0}"/>
    <cellStyle name="Comma 9 2 2 4 2" xfId="47467" xr:uid="{76FCB07F-52A8-4920-9612-FCE9CFD65D59}"/>
    <cellStyle name="Comma 9 2 2 4 3" xfId="29213" xr:uid="{2E5E1FE0-4DA0-49F2-972D-057F8037577A}"/>
    <cellStyle name="Comma 9 2 2 5" xfId="7309" xr:uid="{A089ADEE-10B8-40AC-874F-2237A0F0548D}"/>
    <cellStyle name="Comma 9 2 2 5 2" xfId="43817" xr:uid="{18A15F87-75B3-40DA-82BC-AC0CBE7A00B9}"/>
    <cellStyle name="Comma 9 2 2 5 3" xfId="25563" xr:uid="{319AAC37-C274-429D-95C8-B305E3E0604B}"/>
    <cellStyle name="Comma 9 2 2 6" xfId="40167" xr:uid="{9830AD5E-C86A-4453-996F-BE5A714A46D9}"/>
    <cellStyle name="Comma 9 2 2 7" xfId="21913" xr:uid="{21904FFD-1E27-4DC9-AF32-4D71218EF0B7}"/>
    <cellStyle name="Comma 9 2 3" xfId="2929" xr:uid="{1DDF8CDD-E591-410D-A9CA-58E86FA30AC4}"/>
    <cellStyle name="Comma 9 2 3 2" xfId="17529" xr:uid="{28921CC2-2721-41FC-8D02-7477FABC6D81}"/>
    <cellStyle name="Comma 9 2 3 2 2" xfId="54037" xr:uid="{2CD0047C-5632-4CC3-B9C4-AA222CBF9704}"/>
    <cellStyle name="Comma 9 2 3 2 3" xfId="35783" xr:uid="{4E7723DA-0847-4833-B294-F12F2C906C48}"/>
    <cellStyle name="Comma 9 2 3 3" xfId="13879" xr:uid="{1BF3783B-5625-4262-BD0A-FC2431C38C31}"/>
    <cellStyle name="Comma 9 2 3 3 2" xfId="50387" xr:uid="{DCF19599-5D19-41CF-BE3C-63B1871DEAB8}"/>
    <cellStyle name="Comma 9 2 3 3 3" xfId="32133" xr:uid="{4BBC1250-5735-44F7-B297-DE85082219DA}"/>
    <cellStyle name="Comma 9 2 3 4" xfId="10229" xr:uid="{C2F7A929-4269-4E19-A44B-015D64FEFDA3}"/>
    <cellStyle name="Comma 9 2 3 4 2" xfId="46737" xr:uid="{38E9E1FF-1C56-4729-8702-23D26D672BF7}"/>
    <cellStyle name="Comma 9 2 3 4 3" xfId="28483" xr:uid="{A88D8429-C49B-417C-89E6-148E6B1E8715}"/>
    <cellStyle name="Comma 9 2 3 5" xfId="6579" xr:uid="{67E3A466-0A69-4D25-8BA3-7A66D033E30D}"/>
    <cellStyle name="Comma 9 2 3 5 2" xfId="43087" xr:uid="{DD6A687B-96CF-4B49-909F-8E8070AA954D}"/>
    <cellStyle name="Comma 9 2 3 5 3" xfId="24833" xr:uid="{30154ECE-35E7-4DA4-9E7C-2D7D451F47D0}"/>
    <cellStyle name="Comma 9 2 3 6" xfId="39437" xr:uid="{DC4C8504-B2ED-47C2-9C9A-23858D554191}"/>
    <cellStyle name="Comma 9 2 3 7" xfId="21183" xr:uid="{83796E8D-BF07-4BA5-9065-44D4F85DD22F}"/>
    <cellStyle name="Comma 9 2 4" xfId="2199" xr:uid="{9CE72E48-98B2-46D4-BE45-0FD89E659A44}"/>
    <cellStyle name="Comma 9 2 4 2" xfId="16799" xr:uid="{19790B39-D589-4553-BDA8-555C66B88A6F}"/>
    <cellStyle name="Comma 9 2 4 2 2" xfId="53307" xr:uid="{F43AC05F-8B44-4CA3-B96D-9E7C5403AA30}"/>
    <cellStyle name="Comma 9 2 4 2 3" xfId="35053" xr:uid="{B4AC5301-2B4D-4B61-BCD3-436C128184C4}"/>
    <cellStyle name="Comma 9 2 4 3" xfId="13149" xr:uid="{E1D022D9-18EA-4733-ADA0-C32AE6F4C46A}"/>
    <cellStyle name="Comma 9 2 4 3 2" xfId="49657" xr:uid="{A90C269D-F898-41FA-9CEF-2F90C38DE402}"/>
    <cellStyle name="Comma 9 2 4 3 3" xfId="31403" xr:uid="{6FC04DE6-576D-4AD9-8D00-0C02555F55EF}"/>
    <cellStyle name="Comma 9 2 4 4" xfId="9499" xr:uid="{838F52A6-B416-49A9-B44A-E7246F1F31F4}"/>
    <cellStyle name="Comma 9 2 4 4 2" xfId="46007" xr:uid="{88C00754-08DC-49D4-B858-9599C5B89EC6}"/>
    <cellStyle name="Comma 9 2 4 4 3" xfId="27753" xr:uid="{C1CC7CA4-5ECC-4433-9E09-1ED287008869}"/>
    <cellStyle name="Comma 9 2 4 5" xfId="5849" xr:uid="{6175CBAC-4D04-46AF-955C-64764FE8D48B}"/>
    <cellStyle name="Comma 9 2 4 5 2" xfId="42357" xr:uid="{0872B322-DD03-457D-885C-418027B709C5}"/>
    <cellStyle name="Comma 9 2 4 5 3" xfId="24103" xr:uid="{F115E973-0139-4CF7-BFCE-FFF7047D96AF}"/>
    <cellStyle name="Comma 9 2 4 6" xfId="38707" xr:uid="{79796D9B-C3BA-4DC0-94EF-CEE537868AF2}"/>
    <cellStyle name="Comma 9 2 4 7" xfId="20453" xr:uid="{3810C659-F99C-4B6D-807E-CDC32656BBF2}"/>
    <cellStyle name="Comma 9 2 5" xfId="1469" xr:uid="{9B7DA358-9148-4C2C-81E7-C98A8F5536C4}"/>
    <cellStyle name="Comma 9 2 5 2" xfId="16069" xr:uid="{F4F90222-90C1-4C90-8969-1D39CBDD89F1}"/>
    <cellStyle name="Comma 9 2 5 2 2" xfId="52577" xr:uid="{E47C960A-FE0E-425D-81E9-9A0D99EBE2CF}"/>
    <cellStyle name="Comma 9 2 5 2 3" xfId="34323" xr:uid="{027FC31A-C0B1-4118-AA23-007129AF6C9B}"/>
    <cellStyle name="Comma 9 2 5 3" xfId="12419" xr:uid="{AA55D389-7CFA-4D37-9AFD-5B62D3838F0F}"/>
    <cellStyle name="Comma 9 2 5 3 2" xfId="48927" xr:uid="{BCF42E1D-AB6A-44CE-A31A-6F1ABA5DA00F}"/>
    <cellStyle name="Comma 9 2 5 3 3" xfId="30673" xr:uid="{B529EA9E-8DA6-4CD9-AC5F-9951407118F8}"/>
    <cellStyle name="Comma 9 2 5 4" xfId="8769" xr:uid="{CB850841-9FB4-4E74-8961-3851B7C6C5A4}"/>
    <cellStyle name="Comma 9 2 5 4 2" xfId="45277" xr:uid="{9B02FF5D-102C-44C4-889A-2E4B2F11794C}"/>
    <cellStyle name="Comma 9 2 5 4 3" xfId="27023" xr:uid="{20F85D61-2469-4715-ADFA-43CD627B66CF}"/>
    <cellStyle name="Comma 9 2 5 5" xfId="5119" xr:uid="{E920DB1B-940E-413C-8A26-9C78D5A8317D}"/>
    <cellStyle name="Comma 9 2 5 5 2" xfId="41627" xr:uid="{E52618A5-8847-47A7-822E-0906C14570DA}"/>
    <cellStyle name="Comma 9 2 5 5 3" xfId="23373" xr:uid="{EE269E65-F1CC-4A1F-852C-B9EEF83209CD}"/>
    <cellStyle name="Comma 9 2 5 6" xfId="37977" xr:uid="{9CA25C74-0B03-4083-AA22-473B732E2ECC}"/>
    <cellStyle name="Comma 9 2 5 7" xfId="19723" xr:uid="{143DBDA7-5051-4D37-B4CD-4E589C3F0165}"/>
    <cellStyle name="Comma 9 2 6" xfId="15339" xr:uid="{8C1730C1-EE49-4E5E-9B60-CDD5D7931EF9}"/>
    <cellStyle name="Comma 9 2 6 2" xfId="51847" xr:uid="{02984D20-D1B2-4035-BFE0-428CF5E5846F}"/>
    <cellStyle name="Comma 9 2 6 3" xfId="33593" xr:uid="{B1BC9C48-AEDB-40CB-88BD-B347FC20B464}"/>
    <cellStyle name="Comma 9 2 7" xfId="11689" xr:uid="{DA38D371-2E1D-44CF-838F-31FE45BF878F}"/>
    <cellStyle name="Comma 9 2 7 2" xfId="48197" xr:uid="{9E5ED0A1-DBBD-4A5E-A4CC-127B0D0FE06B}"/>
    <cellStyle name="Comma 9 2 7 3" xfId="29943" xr:uid="{A3561857-DD54-499F-BAF6-A7938E1A055B}"/>
    <cellStyle name="Comma 9 2 8" xfId="8039" xr:uid="{13CFB262-0E22-4B85-B3E9-F9877469A50E}"/>
    <cellStyle name="Comma 9 2 8 2" xfId="44547" xr:uid="{991EDC2F-330E-4E04-90C3-4ADEED1060AF}"/>
    <cellStyle name="Comma 9 2 8 3" xfId="26293" xr:uid="{5F984599-4138-4E66-915A-37579007EB08}"/>
    <cellStyle name="Comma 9 2 9" xfId="4389" xr:uid="{F40E74BF-BC04-4116-AD9E-5D7D3332D3D7}"/>
    <cellStyle name="Comma 9 2 9 2" xfId="40897" xr:uid="{0B6BD3E8-32B0-4C61-8639-3E12D235AFE4}"/>
    <cellStyle name="Comma 9 2 9 3" xfId="22643" xr:uid="{EB136C24-06AF-4EA6-BEA3-AC02E13A64B0}"/>
    <cellStyle name="Comma 9 3" xfId="635" xr:uid="{B9AF2ACF-92B8-436D-BE31-529EDE38020A}"/>
    <cellStyle name="Comma 9 3 10" xfId="37143" xr:uid="{A956EBC1-13FA-41DC-A87D-1CE8F47C7C2E}"/>
    <cellStyle name="Comma 9 3 11" xfId="18889" xr:uid="{0CC4BE20-2988-4B21-A007-0F6BDC1BA46D}"/>
    <cellStyle name="Comma 9 3 2" xfId="3555" xr:uid="{38D9D06F-4883-41CA-95F4-26396252DEF1}"/>
    <cellStyle name="Comma 9 3 2 2" xfId="18155" xr:uid="{1A3E27E9-186F-4CAD-A24B-71E8878C92F0}"/>
    <cellStyle name="Comma 9 3 2 2 2" xfId="54663" xr:uid="{B823B493-3839-48A6-BF27-A1E767E6388E}"/>
    <cellStyle name="Comma 9 3 2 2 3" xfId="36409" xr:uid="{3644014B-577C-41FC-8041-5F5C5EA2F4E4}"/>
    <cellStyle name="Comma 9 3 2 3" xfId="14505" xr:uid="{45972017-F6F2-42DD-9130-DC640EBC102E}"/>
    <cellStyle name="Comma 9 3 2 3 2" xfId="51013" xr:uid="{75F377E1-D012-49AF-BE5A-17E2685B116C}"/>
    <cellStyle name="Comma 9 3 2 3 3" xfId="32759" xr:uid="{FA4E10DB-91D8-4405-8BCE-1D6DAF40FA18}"/>
    <cellStyle name="Comma 9 3 2 4" xfId="10855" xr:uid="{FB505655-4E01-4BCD-802D-A22708CC133F}"/>
    <cellStyle name="Comma 9 3 2 4 2" xfId="47363" xr:uid="{09F587D6-1C22-4047-891E-B2856FAA6E3E}"/>
    <cellStyle name="Comma 9 3 2 4 3" xfId="29109" xr:uid="{2AB25884-4F98-4758-886C-A30C73977988}"/>
    <cellStyle name="Comma 9 3 2 5" xfId="7205" xr:uid="{46306C32-A7B8-4AB1-B20B-E95C19486E31}"/>
    <cellStyle name="Comma 9 3 2 5 2" xfId="43713" xr:uid="{FFB2DF5B-0F06-4C25-95D5-89C3D9C87732}"/>
    <cellStyle name="Comma 9 3 2 5 3" xfId="25459" xr:uid="{BC130580-E775-401A-8A1E-6AE7B03EA4D9}"/>
    <cellStyle name="Comma 9 3 2 6" xfId="40063" xr:uid="{AC044A36-EFFE-4FE1-B04B-BE266EB50BC8}"/>
    <cellStyle name="Comma 9 3 2 7" xfId="21809" xr:uid="{5FC2CF9C-A334-44CD-9675-FCB279D2A439}"/>
    <cellStyle name="Comma 9 3 3" xfId="2825" xr:uid="{BE61852C-EC67-44B9-B2A5-0EA5CCF97224}"/>
    <cellStyle name="Comma 9 3 3 2" xfId="17425" xr:uid="{5D5B51FA-7F13-45BE-95F5-7C1F532B09A6}"/>
    <cellStyle name="Comma 9 3 3 2 2" xfId="53933" xr:uid="{C5E8BECA-0237-4C7C-872F-FC0D72552FCA}"/>
    <cellStyle name="Comma 9 3 3 2 3" xfId="35679" xr:uid="{6C7060A4-BE53-4B48-A707-3737436FF30E}"/>
    <cellStyle name="Comma 9 3 3 3" xfId="13775" xr:uid="{F0130B69-6B2D-4D34-B338-422377D5CB66}"/>
    <cellStyle name="Comma 9 3 3 3 2" xfId="50283" xr:uid="{41AE5FE5-17D3-4EAA-941A-0A1AB3ABEE37}"/>
    <cellStyle name="Comma 9 3 3 3 3" xfId="32029" xr:uid="{98B58E03-790B-49AA-8DE2-E5AF9B1EB67F}"/>
    <cellStyle name="Comma 9 3 3 4" xfId="10125" xr:uid="{E5AE5502-224C-4764-9150-4A0117165135}"/>
    <cellStyle name="Comma 9 3 3 4 2" xfId="46633" xr:uid="{706B4E38-187B-4074-A741-43C6659B2626}"/>
    <cellStyle name="Comma 9 3 3 4 3" xfId="28379" xr:uid="{6AFBA8BC-35F0-4538-9AFC-F42D7C7A54AA}"/>
    <cellStyle name="Comma 9 3 3 5" xfId="6475" xr:uid="{B1542ACD-7477-4F1C-8551-2DBF0FFA081D}"/>
    <cellStyle name="Comma 9 3 3 5 2" xfId="42983" xr:uid="{B1FA3D20-369D-4733-B18F-8AAAF37ED337}"/>
    <cellStyle name="Comma 9 3 3 5 3" xfId="24729" xr:uid="{580D7402-4C5A-4B29-8910-51EB8513318D}"/>
    <cellStyle name="Comma 9 3 3 6" xfId="39333" xr:uid="{88F99EAF-148A-4453-9F64-1F73BD31EBE6}"/>
    <cellStyle name="Comma 9 3 3 7" xfId="21079" xr:uid="{C3037346-03D3-4885-8510-5393774E4F7D}"/>
    <cellStyle name="Comma 9 3 4" xfId="2095" xr:uid="{4DE3A93B-CC81-48C6-B86D-14BA8A367A29}"/>
    <cellStyle name="Comma 9 3 4 2" xfId="16695" xr:uid="{0119B27F-C247-455E-BCFD-E8C51B4638AD}"/>
    <cellStyle name="Comma 9 3 4 2 2" xfId="53203" xr:uid="{27D2F46F-4565-40C9-B498-EB82BFA2C5DB}"/>
    <cellStyle name="Comma 9 3 4 2 3" xfId="34949" xr:uid="{8A0C8310-91B1-4A42-A120-E7FE571290CB}"/>
    <cellStyle name="Comma 9 3 4 3" xfId="13045" xr:uid="{C5DABFFB-D787-47D3-A51E-342F7E06FCE4}"/>
    <cellStyle name="Comma 9 3 4 3 2" xfId="49553" xr:uid="{38381E24-B0EB-443D-953C-15FD070CFA1C}"/>
    <cellStyle name="Comma 9 3 4 3 3" xfId="31299" xr:uid="{217A892A-E382-4933-9103-403793541A63}"/>
    <cellStyle name="Comma 9 3 4 4" xfId="9395" xr:uid="{4B2284C7-9E7F-4D04-B9AB-6A680FC6834E}"/>
    <cellStyle name="Comma 9 3 4 4 2" xfId="45903" xr:uid="{A2AA9F90-993A-4262-AFFC-7770CCCA4FF4}"/>
    <cellStyle name="Comma 9 3 4 4 3" xfId="27649" xr:uid="{E143A616-8842-4E3A-937F-C19C83C347F4}"/>
    <cellStyle name="Comma 9 3 4 5" xfId="5745" xr:uid="{2224F12C-2709-4892-9169-0B42A0245B98}"/>
    <cellStyle name="Comma 9 3 4 5 2" xfId="42253" xr:uid="{E215D143-6CA2-48BE-B4C4-29DC0D51AB86}"/>
    <cellStyle name="Comma 9 3 4 5 3" xfId="23999" xr:uid="{1050263E-2A8A-4DEA-8480-1E8B573BC51B}"/>
    <cellStyle name="Comma 9 3 4 6" xfId="38603" xr:uid="{CA8F5CB5-C5AF-4642-9106-8F233E11F937}"/>
    <cellStyle name="Comma 9 3 4 7" xfId="20349" xr:uid="{171C9CA5-5457-4BB6-B261-86A1D0ED599E}"/>
    <cellStyle name="Comma 9 3 5" xfId="1365" xr:uid="{2CAAF507-47DD-44E7-8103-3E54F97DECC9}"/>
    <cellStyle name="Comma 9 3 5 2" xfId="15965" xr:uid="{E8036CF5-06C6-4912-A6CD-31A423ADE65F}"/>
    <cellStyle name="Comma 9 3 5 2 2" xfId="52473" xr:uid="{348A5AAE-D7BB-4BC8-B849-F8BA4106D1AD}"/>
    <cellStyle name="Comma 9 3 5 2 3" xfId="34219" xr:uid="{2415F028-3FEE-47C8-8D99-26B693983480}"/>
    <cellStyle name="Comma 9 3 5 3" xfId="12315" xr:uid="{DA0A40F8-1E52-4E66-9AD8-2484955F15B0}"/>
    <cellStyle name="Comma 9 3 5 3 2" xfId="48823" xr:uid="{37BEF850-F9B3-4B09-B20B-4BC29F825472}"/>
    <cellStyle name="Comma 9 3 5 3 3" xfId="30569" xr:uid="{41091805-5964-41B2-92FA-9BC1FAA945CB}"/>
    <cellStyle name="Comma 9 3 5 4" xfId="8665" xr:uid="{099B7132-936A-4D02-89B0-66E331231AA1}"/>
    <cellStyle name="Comma 9 3 5 4 2" xfId="45173" xr:uid="{294C076F-E5C0-479E-A18A-7F60B82301B1}"/>
    <cellStyle name="Comma 9 3 5 4 3" xfId="26919" xr:uid="{3CDCC15D-4CA8-40F4-A936-BAF12ACD670C}"/>
    <cellStyle name="Comma 9 3 5 5" xfId="5015" xr:uid="{1D234922-560F-42C8-ADAF-66B4D904A635}"/>
    <cellStyle name="Comma 9 3 5 5 2" xfId="41523" xr:uid="{0D6F02BD-EF30-457B-BE14-2EB2B9A4F636}"/>
    <cellStyle name="Comma 9 3 5 5 3" xfId="23269" xr:uid="{148C78C1-FC34-40E4-B38F-2B49E7400C44}"/>
    <cellStyle name="Comma 9 3 5 6" xfId="37873" xr:uid="{A73A6DC0-68D7-466B-A924-EDFA3B12023C}"/>
    <cellStyle name="Comma 9 3 5 7" xfId="19619" xr:uid="{BA28B4FA-E9C9-4EEE-93ED-88E1CFE23006}"/>
    <cellStyle name="Comma 9 3 6" xfId="15235" xr:uid="{2B738323-2C50-4E80-A19A-B59FAB1C1415}"/>
    <cellStyle name="Comma 9 3 6 2" xfId="51743" xr:uid="{A2E0A3AF-D38F-48D0-AD01-C34009D0ED71}"/>
    <cellStyle name="Comma 9 3 6 3" xfId="33489" xr:uid="{A890AF00-71B5-4A68-986D-F5F1BA50CBC2}"/>
    <cellStyle name="Comma 9 3 7" xfId="11585" xr:uid="{BD008B8F-747F-4B42-B622-979F7B1B4B2E}"/>
    <cellStyle name="Comma 9 3 7 2" xfId="48093" xr:uid="{BE13AAC8-72C4-4EB1-94A1-6C9125733E1C}"/>
    <cellStyle name="Comma 9 3 7 3" xfId="29839" xr:uid="{AE169006-290D-43ED-9399-FDC5991D3105}"/>
    <cellStyle name="Comma 9 3 8" xfId="7935" xr:uid="{56220593-4AA0-4B85-A262-202E638A464A}"/>
    <cellStyle name="Comma 9 3 8 2" xfId="44443" xr:uid="{3CD21114-53B0-4D5E-8616-B0F7C8E2EDDB}"/>
    <cellStyle name="Comma 9 3 8 3" xfId="26189" xr:uid="{279648DD-51C8-4A77-B947-CE67A546B511}"/>
    <cellStyle name="Comma 9 3 9" xfId="4285" xr:uid="{DD996898-0451-44DF-903E-4AA82515ACCE}"/>
    <cellStyle name="Comma 9 3 9 2" xfId="40793" xr:uid="{E896AA3F-198A-4F66-B9A7-8D56E3C0C527}"/>
    <cellStyle name="Comma 9 3 9 3" xfId="22539" xr:uid="{76FA82D6-51F6-4298-BA20-E4D61ACB786E}"/>
    <cellStyle name="Comma 9 4" xfId="531" xr:uid="{AD8B38B9-1F74-4A39-89C9-88620CE49C64}"/>
    <cellStyle name="Comma 9 4 10" xfId="37039" xr:uid="{08799C24-62FB-4944-9D53-E67E890153D2}"/>
    <cellStyle name="Comma 9 4 11" xfId="18785" xr:uid="{6CAE6A58-2312-4C3C-8F53-0E8578C9C094}"/>
    <cellStyle name="Comma 9 4 2" xfId="3451" xr:uid="{E19498AE-37E1-4023-B92D-566628E4CC1F}"/>
    <cellStyle name="Comma 9 4 2 2" xfId="18051" xr:uid="{C4F74C22-C862-4779-B618-A1169F786947}"/>
    <cellStyle name="Comma 9 4 2 2 2" xfId="54559" xr:uid="{1A56F364-8DE2-4AD6-8087-05572EF45538}"/>
    <cellStyle name="Comma 9 4 2 2 3" xfId="36305" xr:uid="{99B7B128-F657-4C4E-B4C9-84E6FF20D8F4}"/>
    <cellStyle name="Comma 9 4 2 3" xfId="14401" xr:uid="{0D4C4C40-1B49-4D7C-939A-903BE8CC9D0F}"/>
    <cellStyle name="Comma 9 4 2 3 2" xfId="50909" xr:uid="{0EDF3343-C21D-40D5-96E0-B2AED6283E65}"/>
    <cellStyle name="Comma 9 4 2 3 3" xfId="32655" xr:uid="{5DA732CC-B1CC-44D5-A71B-776E081D28E1}"/>
    <cellStyle name="Comma 9 4 2 4" xfId="10751" xr:uid="{971F43D2-F08E-472A-A630-959177B346E9}"/>
    <cellStyle name="Comma 9 4 2 4 2" xfId="47259" xr:uid="{5CCFE13A-B3DE-4338-BA03-A94CAF1B41D0}"/>
    <cellStyle name="Comma 9 4 2 4 3" xfId="29005" xr:uid="{43A11330-D3D7-4652-A95E-438A86161317}"/>
    <cellStyle name="Comma 9 4 2 5" xfId="7101" xr:uid="{DA569F7D-298B-4A21-9B46-C26D64F69ACF}"/>
    <cellStyle name="Comma 9 4 2 5 2" xfId="43609" xr:uid="{8B24BE30-64E5-4693-9BB7-90C90CD4D299}"/>
    <cellStyle name="Comma 9 4 2 5 3" xfId="25355" xr:uid="{455FFE48-BEE2-4095-963C-9C6D4923EC14}"/>
    <cellStyle name="Comma 9 4 2 6" xfId="39959" xr:uid="{1FC9EC5C-D41E-48D0-9D9A-ACCCAE1C37EB}"/>
    <cellStyle name="Comma 9 4 2 7" xfId="21705" xr:uid="{D7AD2E59-626E-4D71-87FE-04B52E3E4E37}"/>
    <cellStyle name="Comma 9 4 3" xfId="2721" xr:uid="{A2B259E5-A7DB-412D-80FF-DA78B7A8E24D}"/>
    <cellStyle name="Comma 9 4 3 2" xfId="17321" xr:uid="{70B09A87-F29F-4730-9768-2D32C7DB0357}"/>
    <cellStyle name="Comma 9 4 3 2 2" xfId="53829" xr:uid="{BC0C15C8-385F-41F0-A69C-F04FD8392E7F}"/>
    <cellStyle name="Comma 9 4 3 2 3" xfId="35575" xr:uid="{760BF57A-B57A-4B5E-9782-367EB0114628}"/>
    <cellStyle name="Comma 9 4 3 3" xfId="13671" xr:uid="{3CBBB206-87A2-476C-BDE2-C825B934C4E3}"/>
    <cellStyle name="Comma 9 4 3 3 2" xfId="50179" xr:uid="{4B119B34-B0EE-423F-8730-9744C5FBA1FE}"/>
    <cellStyle name="Comma 9 4 3 3 3" xfId="31925" xr:uid="{C0168F65-1C16-46A7-A231-295498D8FD5D}"/>
    <cellStyle name="Comma 9 4 3 4" xfId="10021" xr:uid="{03C3977F-5AC1-4B0C-8EB8-A927657A0AFA}"/>
    <cellStyle name="Comma 9 4 3 4 2" xfId="46529" xr:uid="{F4C78DFC-DF97-49E6-9095-775E5ACAD56D}"/>
    <cellStyle name="Comma 9 4 3 4 3" xfId="28275" xr:uid="{BC517B83-A5E8-4FEC-98BE-AB97642BB4DB}"/>
    <cellStyle name="Comma 9 4 3 5" xfId="6371" xr:uid="{4A2F390A-04B2-4F76-BAFF-7827B949B7FC}"/>
    <cellStyle name="Comma 9 4 3 5 2" xfId="42879" xr:uid="{613D38F6-3346-4F30-A75C-8FE67AE247B8}"/>
    <cellStyle name="Comma 9 4 3 5 3" xfId="24625" xr:uid="{25758D6C-13DE-4934-9ACF-4C64D614A23F}"/>
    <cellStyle name="Comma 9 4 3 6" xfId="39229" xr:uid="{05BAC2E5-1E93-4B30-A954-BDFAD6E95F5C}"/>
    <cellStyle name="Comma 9 4 3 7" xfId="20975" xr:uid="{0477BBB3-D8DE-43E4-B199-5E17E0D640E6}"/>
    <cellStyle name="Comma 9 4 4" xfId="1991" xr:uid="{71764CB5-E9C3-473A-97C7-66F9317AA77A}"/>
    <cellStyle name="Comma 9 4 4 2" xfId="16591" xr:uid="{3C8436F7-700B-4312-9965-2375377E5085}"/>
    <cellStyle name="Comma 9 4 4 2 2" xfId="53099" xr:uid="{8DF7C106-5D01-4B5C-A705-F68A7FB0FEB1}"/>
    <cellStyle name="Comma 9 4 4 2 3" xfId="34845" xr:uid="{90A6FF19-39F7-4EE1-86B1-77F4640D7737}"/>
    <cellStyle name="Comma 9 4 4 3" xfId="12941" xr:uid="{41E4A8AF-3ED7-4427-96C3-BC3FB25EAA50}"/>
    <cellStyle name="Comma 9 4 4 3 2" xfId="49449" xr:uid="{925DB6FA-D5DF-473F-A5E8-141168BE27C1}"/>
    <cellStyle name="Comma 9 4 4 3 3" xfId="31195" xr:uid="{56A2207C-C63F-4D3E-9BC4-8CCC1B57E9B7}"/>
    <cellStyle name="Comma 9 4 4 4" xfId="9291" xr:uid="{7EC07B0B-47D9-48C9-8549-628C4CB8176F}"/>
    <cellStyle name="Comma 9 4 4 4 2" xfId="45799" xr:uid="{D034F670-110F-45B0-ACBE-52A66DAA21EC}"/>
    <cellStyle name="Comma 9 4 4 4 3" xfId="27545" xr:uid="{D1FDE2F8-1B64-47E2-8726-610DBD82E620}"/>
    <cellStyle name="Comma 9 4 4 5" xfId="5641" xr:uid="{ECC5D5CD-B09D-4F4F-8BB5-1B1DC43F0409}"/>
    <cellStyle name="Comma 9 4 4 5 2" xfId="42149" xr:uid="{E886E6AF-990F-4C81-B8B5-6F2C32E4104B}"/>
    <cellStyle name="Comma 9 4 4 5 3" xfId="23895" xr:uid="{851E4835-C5A6-40FF-84FA-2A84A2DBD41B}"/>
    <cellStyle name="Comma 9 4 4 6" xfId="38499" xr:uid="{98132A18-37A8-40D5-92AD-9000255605A1}"/>
    <cellStyle name="Comma 9 4 4 7" xfId="20245" xr:uid="{D522BFE4-FEA2-4E54-9DF0-0DE360982119}"/>
    <cellStyle name="Comma 9 4 5" xfId="1261" xr:uid="{150D5622-2A8A-4B30-82E1-C826E2F7C3A0}"/>
    <cellStyle name="Comma 9 4 5 2" xfId="15861" xr:uid="{06B80A12-84FA-4302-B738-8E13E13FECD6}"/>
    <cellStyle name="Comma 9 4 5 2 2" xfId="52369" xr:uid="{71A53718-C283-41CE-AC3F-75608D236083}"/>
    <cellStyle name="Comma 9 4 5 2 3" xfId="34115" xr:uid="{C28A475D-8D90-4953-B39C-480B67097AA3}"/>
    <cellStyle name="Comma 9 4 5 3" xfId="12211" xr:uid="{17198507-7630-4095-99F6-C09DA95420F6}"/>
    <cellStyle name="Comma 9 4 5 3 2" xfId="48719" xr:uid="{80A1D0D6-2894-4613-BF31-8A6844424C53}"/>
    <cellStyle name="Comma 9 4 5 3 3" xfId="30465" xr:uid="{12EF5A94-1408-47EC-BE28-16EE87F87B4B}"/>
    <cellStyle name="Comma 9 4 5 4" xfId="8561" xr:uid="{5520D2C2-3566-41F1-8D2B-4C66FBBD6FD3}"/>
    <cellStyle name="Comma 9 4 5 4 2" xfId="45069" xr:uid="{FA0AC12A-64BA-47DB-B3F4-C38F4DCAE7BD}"/>
    <cellStyle name="Comma 9 4 5 4 3" xfId="26815" xr:uid="{F06FF7A7-DED1-4190-85D3-F99AFCB0526F}"/>
    <cellStyle name="Comma 9 4 5 5" xfId="4911" xr:uid="{C8F328BA-8C00-4B85-8627-6E8023D06D41}"/>
    <cellStyle name="Comma 9 4 5 5 2" xfId="41419" xr:uid="{BDD0B2AA-80D3-401C-A17E-4E2A071CB909}"/>
    <cellStyle name="Comma 9 4 5 5 3" xfId="23165" xr:uid="{0ECC9113-2C0A-41D7-8425-ABD16B5C76A6}"/>
    <cellStyle name="Comma 9 4 5 6" xfId="37769" xr:uid="{A4453C61-CF7B-4C0B-A2D7-8A6498A0516D}"/>
    <cellStyle name="Comma 9 4 5 7" xfId="19515" xr:uid="{DD9606CE-AD31-4EC9-9D54-851D57763524}"/>
    <cellStyle name="Comma 9 4 6" xfId="15131" xr:uid="{9ED249A1-7A5A-406F-B11F-3D7C6191DA52}"/>
    <cellStyle name="Comma 9 4 6 2" xfId="51639" xr:uid="{04DCC10B-EEC0-4A90-9261-E67F393B2DE5}"/>
    <cellStyle name="Comma 9 4 6 3" xfId="33385" xr:uid="{BDC92599-2D8D-41E4-850F-B0637F6D75CA}"/>
    <cellStyle name="Comma 9 4 7" xfId="11481" xr:uid="{B8762C64-6310-4616-AA20-F0214F600D03}"/>
    <cellStyle name="Comma 9 4 7 2" xfId="47989" xr:uid="{63BA4E18-919C-4984-BEFC-9DE8C446A217}"/>
    <cellStyle name="Comma 9 4 7 3" xfId="29735" xr:uid="{7BB5196C-EC99-4A1D-BB1A-074F8569D24B}"/>
    <cellStyle name="Comma 9 4 8" xfId="7831" xr:uid="{98CCA821-107F-4535-9536-9762A059CFE6}"/>
    <cellStyle name="Comma 9 4 8 2" xfId="44339" xr:uid="{82F1C349-E0CB-4D1B-9D8D-4889CDBDF7D2}"/>
    <cellStyle name="Comma 9 4 8 3" xfId="26085" xr:uid="{3F2DA2C9-D899-4C35-BFED-1D3041EF88BE}"/>
    <cellStyle name="Comma 9 4 9" xfId="4181" xr:uid="{74A5BEEF-2906-4326-AAD1-187A0872C37F}"/>
    <cellStyle name="Comma 9 4 9 2" xfId="40689" xr:uid="{D232CB1A-8BD2-4953-B3EF-C08B8E1CE107}"/>
    <cellStyle name="Comma 9 4 9 3" xfId="22435" xr:uid="{F84904B4-20F2-441A-A796-0E71385615E5}"/>
    <cellStyle name="Comma 9 5" xfId="427" xr:uid="{9F9AD4E7-2F81-466F-8113-00704F09B28C}"/>
    <cellStyle name="Comma 9 5 10" xfId="36935" xr:uid="{EAAF62B8-03D6-48AE-A0BA-FB6A42AF0A4D}"/>
    <cellStyle name="Comma 9 5 11" xfId="18681" xr:uid="{4B897158-2060-4DEB-8D34-B49BA5E8AE07}"/>
    <cellStyle name="Comma 9 5 2" xfId="3347" xr:uid="{30037F43-B612-4587-8588-0DC3EA3624E3}"/>
    <cellStyle name="Comma 9 5 2 2" xfId="17947" xr:uid="{0EBDF709-EE44-418C-BF4D-73F602D8566A}"/>
    <cellStyle name="Comma 9 5 2 2 2" xfId="54455" xr:uid="{D47F610E-90BC-4EF0-9B97-C969E73E23F2}"/>
    <cellStyle name="Comma 9 5 2 2 3" xfId="36201" xr:uid="{FBF8DD29-D674-4DCA-A10D-C01267AAB99C}"/>
    <cellStyle name="Comma 9 5 2 3" xfId="14297" xr:uid="{709D8EDC-F464-4640-B60E-00699C49046F}"/>
    <cellStyle name="Comma 9 5 2 3 2" xfId="50805" xr:uid="{CFDC28B6-53F9-4B82-8A1E-EFD434EAA135}"/>
    <cellStyle name="Comma 9 5 2 3 3" xfId="32551" xr:uid="{F4DCA3EC-D4FC-4DCA-B63A-1D35DAD0D503}"/>
    <cellStyle name="Comma 9 5 2 4" xfId="10647" xr:uid="{DFA5978E-B39B-4832-A84A-AD4D22F39E58}"/>
    <cellStyle name="Comma 9 5 2 4 2" xfId="47155" xr:uid="{8C1265BE-301F-4C0C-A420-7991C221DF88}"/>
    <cellStyle name="Comma 9 5 2 4 3" xfId="28901" xr:uid="{5820E8E8-B783-4546-91CE-D3C09C776EB0}"/>
    <cellStyle name="Comma 9 5 2 5" xfId="6997" xr:uid="{1C7755FD-D8CF-4B96-BF1E-009B0AA20ED5}"/>
    <cellStyle name="Comma 9 5 2 5 2" xfId="43505" xr:uid="{79B56015-D171-4134-9D83-C54F2838D0F7}"/>
    <cellStyle name="Comma 9 5 2 5 3" xfId="25251" xr:uid="{6B9C5E75-FADA-4B78-91C3-5D0EE9CFD749}"/>
    <cellStyle name="Comma 9 5 2 6" xfId="39855" xr:uid="{64AAFB53-C0AF-4B9E-B092-47623F051590}"/>
    <cellStyle name="Comma 9 5 2 7" xfId="21601" xr:uid="{9927FE38-0894-4661-A2F5-573B435636B7}"/>
    <cellStyle name="Comma 9 5 3" xfId="2617" xr:uid="{55A08C88-E75D-418F-AD19-6921E13D9C8D}"/>
    <cellStyle name="Comma 9 5 3 2" xfId="17217" xr:uid="{408931FE-365C-4CDD-A7BF-8077798AA516}"/>
    <cellStyle name="Comma 9 5 3 2 2" xfId="53725" xr:uid="{09C74A76-0D18-45FA-ACFC-3FFFDC5BF4B8}"/>
    <cellStyle name="Comma 9 5 3 2 3" xfId="35471" xr:uid="{E520916C-672D-48C1-B5A8-6A6637E85791}"/>
    <cellStyle name="Comma 9 5 3 3" xfId="13567" xr:uid="{C2B23D99-735E-49F9-B042-354019F8D1BB}"/>
    <cellStyle name="Comma 9 5 3 3 2" xfId="50075" xr:uid="{F1BAC684-FBC8-4412-AD1F-059B3636C2AA}"/>
    <cellStyle name="Comma 9 5 3 3 3" xfId="31821" xr:uid="{D5E3A87C-DB4C-4513-9A66-1EFC7F9B7BE9}"/>
    <cellStyle name="Comma 9 5 3 4" xfId="9917" xr:uid="{F59CC9E7-7608-43E2-94EB-742EB73395A5}"/>
    <cellStyle name="Comma 9 5 3 4 2" xfId="46425" xr:uid="{72218C1F-B1AC-443C-A8E6-733545AAA1F9}"/>
    <cellStyle name="Comma 9 5 3 4 3" xfId="28171" xr:uid="{0E22EE2C-79F4-4C8C-95E5-3680F8461E37}"/>
    <cellStyle name="Comma 9 5 3 5" xfId="6267" xr:uid="{3E772857-70E8-4745-B505-A116CF4C6CF3}"/>
    <cellStyle name="Comma 9 5 3 5 2" xfId="42775" xr:uid="{3A061224-1091-4BBC-8BF6-27F2E480E93B}"/>
    <cellStyle name="Comma 9 5 3 5 3" xfId="24521" xr:uid="{09C9ECF9-FD1F-4FD7-9AC2-52C2DD5C6D9D}"/>
    <cellStyle name="Comma 9 5 3 6" xfId="39125" xr:uid="{587FBABC-59B1-4EC9-8F2E-31EAAB5E0D67}"/>
    <cellStyle name="Comma 9 5 3 7" xfId="20871" xr:uid="{B06E5D55-9E2B-4080-B48F-5A1726902D84}"/>
    <cellStyle name="Comma 9 5 4" xfId="1887" xr:uid="{0FABB952-EEF0-4597-B8CE-C0D0B722F3AB}"/>
    <cellStyle name="Comma 9 5 4 2" xfId="16487" xr:uid="{101C42CC-CD80-41E6-98FE-7C1B426651C6}"/>
    <cellStyle name="Comma 9 5 4 2 2" xfId="52995" xr:uid="{99A13D10-514F-4A79-8B29-EAD7D66C871D}"/>
    <cellStyle name="Comma 9 5 4 2 3" xfId="34741" xr:uid="{4BBA822A-DFDA-4000-B96D-B4FFBBA37A23}"/>
    <cellStyle name="Comma 9 5 4 3" xfId="12837" xr:uid="{D6707EE2-5DAE-499D-A687-76EA36C7733D}"/>
    <cellStyle name="Comma 9 5 4 3 2" xfId="49345" xr:uid="{F5C2E9A5-EB42-42A7-BE68-6C30E2B2A871}"/>
    <cellStyle name="Comma 9 5 4 3 3" xfId="31091" xr:uid="{E30CB6B4-A688-47EE-BE16-7EFB2CB45B5B}"/>
    <cellStyle name="Comma 9 5 4 4" xfId="9187" xr:uid="{524FEFEF-FE38-4797-9E73-8C3911EF28C5}"/>
    <cellStyle name="Comma 9 5 4 4 2" xfId="45695" xr:uid="{9B9125B6-F2FC-4B1D-B49A-E98F42EEDC07}"/>
    <cellStyle name="Comma 9 5 4 4 3" xfId="27441" xr:uid="{6792ED4C-57BE-4C04-9386-D9311C05509B}"/>
    <cellStyle name="Comma 9 5 4 5" xfId="5537" xr:uid="{19E5C250-029A-4682-A0C6-AE08C773945E}"/>
    <cellStyle name="Comma 9 5 4 5 2" xfId="42045" xr:uid="{3083E8D0-BB52-4282-B15B-15F8B9D83079}"/>
    <cellStyle name="Comma 9 5 4 5 3" xfId="23791" xr:uid="{377A7641-6D1E-4949-9F4B-F6CA3D606B4D}"/>
    <cellStyle name="Comma 9 5 4 6" xfId="38395" xr:uid="{EB568EA7-E2E1-4A80-9F4D-8363A281CA3E}"/>
    <cellStyle name="Comma 9 5 4 7" xfId="20141" xr:uid="{11685838-C61D-4C43-AB36-A9337A4C369A}"/>
    <cellStyle name="Comma 9 5 5" xfId="1157" xr:uid="{C7999E03-990E-4286-AE38-6E9A4D8B68D2}"/>
    <cellStyle name="Comma 9 5 5 2" xfId="15757" xr:uid="{0C108F83-B60F-4D1A-B3B7-CBE8CB9241FE}"/>
    <cellStyle name="Comma 9 5 5 2 2" xfId="52265" xr:uid="{B8F3BA97-94FD-4F8E-8A7E-8DA299DD3E6B}"/>
    <cellStyle name="Comma 9 5 5 2 3" xfId="34011" xr:uid="{F3CC68AE-238F-4BC3-8AA9-A31D194AFF2D}"/>
    <cellStyle name="Comma 9 5 5 3" xfId="12107" xr:uid="{E6713594-1D4B-46E6-84E4-DD27A8CC6E53}"/>
    <cellStyle name="Comma 9 5 5 3 2" xfId="48615" xr:uid="{DA21F4AB-07C9-4061-A27D-9307BA3B7172}"/>
    <cellStyle name="Comma 9 5 5 3 3" xfId="30361" xr:uid="{6A93231C-B192-4A23-938C-6620F7F62A35}"/>
    <cellStyle name="Comma 9 5 5 4" xfId="8457" xr:uid="{C5F1E621-1E1F-4D88-9D33-57899A95CDD7}"/>
    <cellStyle name="Comma 9 5 5 4 2" xfId="44965" xr:uid="{B39E5E72-1389-4EA6-AC9B-FC0E9D071439}"/>
    <cellStyle name="Comma 9 5 5 4 3" xfId="26711" xr:uid="{CBBFE86D-0953-42EC-B6D7-2AC243F993DD}"/>
    <cellStyle name="Comma 9 5 5 5" xfId="4807" xr:uid="{1BBD0C98-8558-4A26-863F-69D4A2695704}"/>
    <cellStyle name="Comma 9 5 5 5 2" xfId="41315" xr:uid="{37DCA4AD-D13B-4391-B709-03CA9C2C85E0}"/>
    <cellStyle name="Comma 9 5 5 5 3" xfId="23061" xr:uid="{8427DCAA-535B-495C-A426-9DF728109128}"/>
    <cellStyle name="Comma 9 5 5 6" xfId="37665" xr:uid="{60A669EF-DD0D-400A-8304-4405B0267CE9}"/>
    <cellStyle name="Comma 9 5 5 7" xfId="19411" xr:uid="{AC013B1A-22CC-4253-814B-BC99146B6A9C}"/>
    <cellStyle name="Comma 9 5 6" xfId="15027" xr:uid="{A20F93D1-8D2E-405F-AA70-7F36E0F2B4FE}"/>
    <cellStyle name="Comma 9 5 6 2" xfId="51535" xr:uid="{C19C8330-202D-4F23-819A-AC361341AE1A}"/>
    <cellStyle name="Comma 9 5 6 3" xfId="33281" xr:uid="{940ED758-789F-48A4-9236-7153E1035E14}"/>
    <cellStyle name="Comma 9 5 7" xfId="11377" xr:uid="{AB09EEC6-D614-410B-9349-0688A6D37FC6}"/>
    <cellStyle name="Comma 9 5 7 2" xfId="47885" xr:uid="{8D654813-71CA-4490-ADAA-ABB723B12876}"/>
    <cellStyle name="Comma 9 5 7 3" xfId="29631" xr:uid="{CB7699D6-2ED0-4D26-8CB6-7A26C85EFECD}"/>
    <cellStyle name="Comma 9 5 8" xfId="7727" xr:uid="{D6B63F97-35D9-4D7F-9B59-3AF2B00CD69F}"/>
    <cellStyle name="Comma 9 5 8 2" xfId="44235" xr:uid="{931F403C-CCC6-491A-A414-EDBD5A4AC447}"/>
    <cellStyle name="Comma 9 5 8 3" xfId="25981" xr:uid="{4121E0C9-F2DC-4F6B-BC9B-AC8348D13E5E}"/>
    <cellStyle name="Comma 9 5 9" xfId="4077" xr:uid="{E7816659-5E81-42F1-850D-584A603D5ACC}"/>
    <cellStyle name="Comma 9 5 9 2" xfId="40585" xr:uid="{0801B4C3-5D7B-4F5C-B0E2-CBB305DADC67}"/>
    <cellStyle name="Comma 9 5 9 3" xfId="22331" xr:uid="{915F0E64-909D-4872-97EA-B232CB2773CF}"/>
    <cellStyle name="Comma 9 6" xfId="323" xr:uid="{9CE724BA-B3E5-4012-A3A7-F6721D0A8E10}"/>
    <cellStyle name="Comma 9 6 10" xfId="36831" xr:uid="{8142ED99-F799-4861-B953-F3B4B0BF00AF}"/>
    <cellStyle name="Comma 9 6 11" xfId="18577" xr:uid="{71CDC4C1-3E82-460A-A85F-D8E79A7B3083}"/>
    <cellStyle name="Comma 9 6 2" xfId="3243" xr:uid="{53E68F96-A793-4615-9942-2A508AE1B197}"/>
    <cellStyle name="Comma 9 6 2 2" xfId="17843" xr:uid="{A6C4CB1A-E72B-428B-B6E5-AEF878A8EA99}"/>
    <cellStyle name="Comma 9 6 2 2 2" xfId="54351" xr:uid="{C7C0C640-E1E1-443C-95AC-C09DFCE9C5F7}"/>
    <cellStyle name="Comma 9 6 2 2 3" xfId="36097" xr:uid="{9565FE71-A10C-4C63-AB1E-B5A7D7A7CE2D}"/>
    <cellStyle name="Comma 9 6 2 3" xfId="14193" xr:uid="{FE3EEBA0-C7AC-4C74-AF10-3FBC546EA0BC}"/>
    <cellStyle name="Comma 9 6 2 3 2" xfId="50701" xr:uid="{542F5214-26C1-4FF2-BBDB-49848C9D7C3F}"/>
    <cellStyle name="Comma 9 6 2 3 3" xfId="32447" xr:uid="{A376B126-2900-4E3F-835F-84560CFCB5AF}"/>
    <cellStyle name="Comma 9 6 2 4" xfId="10543" xr:uid="{C120F7A0-DD9F-4661-A415-D8C764DB6DDF}"/>
    <cellStyle name="Comma 9 6 2 4 2" xfId="47051" xr:uid="{AB6686A1-3BB4-4905-8BA5-6F5478190566}"/>
    <cellStyle name="Comma 9 6 2 4 3" xfId="28797" xr:uid="{6CD39CE4-2946-42CD-B657-7683A213E855}"/>
    <cellStyle name="Comma 9 6 2 5" xfId="6893" xr:uid="{735380D5-FB8B-4657-A85B-39C74A5C0EA8}"/>
    <cellStyle name="Comma 9 6 2 5 2" xfId="43401" xr:uid="{AD375E84-01BB-4169-BE02-8BD10BBF8DF2}"/>
    <cellStyle name="Comma 9 6 2 5 3" xfId="25147" xr:uid="{4DB9685B-9643-4919-8094-89E1E51250E8}"/>
    <cellStyle name="Comma 9 6 2 6" xfId="39751" xr:uid="{53B873E1-FF73-4127-9641-BC423EECD6F6}"/>
    <cellStyle name="Comma 9 6 2 7" xfId="21497" xr:uid="{3F6429B6-6262-4F8C-8E98-2731C99950F3}"/>
    <cellStyle name="Comma 9 6 3" xfId="2513" xr:uid="{79DEEBC9-4437-494F-A8E5-ABA8583FCE4B}"/>
    <cellStyle name="Comma 9 6 3 2" xfId="17113" xr:uid="{FD6A2D0A-4C3A-4F2C-B0C3-626A29EC83A6}"/>
    <cellStyle name="Comma 9 6 3 2 2" xfId="53621" xr:uid="{2028C47E-3829-4641-9311-F782AC86BB3C}"/>
    <cellStyle name="Comma 9 6 3 2 3" xfId="35367" xr:uid="{A2D9EEFA-6668-4072-BBF2-49CD216B62C3}"/>
    <cellStyle name="Comma 9 6 3 3" xfId="13463" xr:uid="{7A46D84A-863F-40AC-985D-F04FB5951502}"/>
    <cellStyle name="Comma 9 6 3 3 2" xfId="49971" xr:uid="{74C66EBF-3BB6-4CA5-8468-A288F48B4C0D}"/>
    <cellStyle name="Comma 9 6 3 3 3" xfId="31717" xr:uid="{B5F0C901-73A0-4EC2-90F5-695F44D1A543}"/>
    <cellStyle name="Comma 9 6 3 4" xfId="9813" xr:uid="{54738BD8-5DD0-42DE-8FF1-0768C0503003}"/>
    <cellStyle name="Comma 9 6 3 4 2" xfId="46321" xr:uid="{1533F103-A7BB-4ADB-8BF9-44FFEE123939}"/>
    <cellStyle name="Comma 9 6 3 4 3" xfId="28067" xr:uid="{214E968E-64D5-48CD-B97D-7DC9CCDE407C}"/>
    <cellStyle name="Comma 9 6 3 5" xfId="6163" xr:uid="{900607DF-B98C-443D-BD3B-E09494A33870}"/>
    <cellStyle name="Comma 9 6 3 5 2" xfId="42671" xr:uid="{60A765BC-4B6D-4F4A-94E6-B2B4AD905926}"/>
    <cellStyle name="Comma 9 6 3 5 3" xfId="24417" xr:uid="{95B6115A-1FEB-4E67-9B42-A79475660DB0}"/>
    <cellStyle name="Comma 9 6 3 6" xfId="39021" xr:uid="{A5F9983B-28DE-4B6B-9DA3-2DAACC874C73}"/>
    <cellStyle name="Comma 9 6 3 7" xfId="20767" xr:uid="{CAF73775-A27E-4C11-968B-B0BF0FFD069C}"/>
    <cellStyle name="Comma 9 6 4" xfId="1783" xr:uid="{6941FB5E-B271-474B-8242-6F591560A9F4}"/>
    <cellStyle name="Comma 9 6 4 2" xfId="16383" xr:uid="{DC756BC3-9F1D-4A06-A154-19A07C8F7C47}"/>
    <cellStyle name="Comma 9 6 4 2 2" xfId="52891" xr:uid="{5A7CF3FA-8125-4849-82C1-CE5D6810263D}"/>
    <cellStyle name="Comma 9 6 4 2 3" xfId="34637" xr:uid="{25AB9D2D-65FE-41FE-972B-20B3B0BF4530}"/>
    <cellStyle name="Comma 9 6 4 3" xfId="12733" xr:uid="{9295EEB9-DEA7-430D-890C-18C4C8BCDE89}"/>
    <cellStyle name="Comma 9 6 4 3 2" xfId="49241" xr:uid="{FEB5C7C9-D069-451D-A2DA-9634861FD557}"/>
    <cellStyle name="Comma 9 6 4 3 3" xfId="30987" xr:uid="{08BFE2FF-D630-43A9-ABD7-D1F89B173B13}"/>
    <cellStyle name="Comma 9 6 4 4" xfId="9083" xr:uid="{D224D5EE-606E-43D4-BD24-F43FBEE4CAF9}"/>
    <cellStyle name="Comma 9 6 4 4 2" xfId="45591" xr:uid="{8DF61225-9AD3-4C57-9993-004403EA0EE9}"/>
    <cellStyle name="Comma 9 6 4 4 3" xfId="27337" xr:uid="{B91F9630-8AD1-43D9-BFBF-9BFA0D96A830}"/>
    <cellStyle name="Comma 9 6 4 5" xfId="5433" xr:uid="{8DD8836E-EDAB-4B4A-96AD-3621D90BDAA9}"/>
    <cellStyle name="Comma 9 6 4 5 2" xfId="41941" xr:uid="{4485CBB2-A343-4B51-B2AC-FCA9D7DC97AE}"/>
    <cellStyle name="Comma 9 6 4 5 3" xfId="23687" xr:uid="{1FD793B4-2ADB-48C3-9C95-5B1DB10986F5}"/>
    <cellStyle name="Comma 9 6 4 6" xfId="38291" xr:uid="{97F7E01E-52B8-4D48-BFA1-FE8896C72367}"/>
    <cellStyle name="Comma 9 6 4 7" xfId="20037" xr:uid="{EE24147D-80B0-4892-BFBA-7F0D9D470989}"/>
    <cellStyle name="Comma 9 6 5" xfId="1053" xr:uid="{F226E11D-492A-430D-948F-263CFF0941D5}"/>
    <cellStyle name="Comma 9 6 5 2" xfId="15653" xr:uid="{C71B97B6-55C5-4F67-8F55-7B6A75EDF757}"/>
    <cellStyle name="Comma 9 6 5 2 2" xfId="52161" xr:uid="{6DCCED7F-6C71-4BED-867B-756F2385DC35}"/>
    <cellStyle name="Comma 9 6 5 2 3" xfId="33907" xr:uid="{7881C6FA-FAEB-4276-BA20-327FDEBF83AE}"/>
    <cellStyle name="Comma 9 6 5 3" xfId="12003" xr:uid="{14BDF999-E60A-402C-8E11-4CD7F9F5FE7C}"/>
    <cellStyle name="Comma 9 6 5 3 2" xfId="48511" xr:uid="{8A6E2A75-F84D-4E12-851B-BA572CB1B8C5}"/>
    <cellStyle name="Comma 9 6 5 3 3" xfId="30257" xr:uid="{0892CE25-837C-41CC-A895-B3B19E430F24}"/>
    <cellStyle name="Comma 9 6 5 4" xfId="8353" xr:uid="{8FCADCBD-279D-485F-A59C-A2FB0FF31E29}"/>
    <cellStyle name="Comma 9 6 5 4 2" xfId="44861" xr:uid="{50703E72-C749-4222-9E2F-654BF787F340}"/>
    <cellStyle name="Comma 9 6 5 4 3" xfId="26607" xr:uid="{B143CF5F-1736-4500-B9AF-90635AB0E7EC}"/>
    <cellStyle name="Comma 9 6 5 5" xfId="4703" xr:uid="{4BDFD8C4-7D6B-4F3B-BB98-86172B20706D}"/>
    <cellStyle name="Comma 9 6 5 5 2" xfId="41211" xr:uid="{95231A46-6A15-4233-BAE1-6A1DF061740F}"/>
    <cellStyle name="Comma 9 6 5 5 3" xfId="22957" xr:uid="{B4A37C16-A648-4C89-8D30-0846719A4008}"/>
    <cellStyle name="Comma 9 6 5 6" xfId="37561" xr:uid="{CBE7D00A-8538-4128-9EC8-C2E4B11E5EEE}"/>
    <cellStyle name="Comma 9 6 5 7" xfId="19307" xr:uid="{7A4CBDBE-8776-49D2-A2E2-3BCDBE11F9E4}"/>
    <cellStyle name="Comma 9 6 6" xfId="14923" xr:uid="{3CC4973F-46E9-4823-BD7D-45DD42EB9BF6}"/>
    <cellStyle name="Comma 9 6 6 2" xfId="51431" xr:uid="{73AF8D4B-3948-480F-8443-5741B73F3427}"/>
    <cellStyle name="Comma 9 6 6 3" xfId="33177" xr:uid="{B3A624C3-F948-45A3-90B5-F65B6180F065}"/>
    <cellStyle name="Comma 9 6 7" xfId="11273" xr:uid="{BF33BD5D-4D93-41DF-A35D-3A1BE6328C30}"/>
    <cellStyle name="Comma 9 6 7 2" xfId="47781" xr:uid="{55D97D8E-1B82-4233-8A40-53605E9B7D4B}"/>
    <cellStyle name="Comma 9 6 7 3" xfId="29527" xr:uid="{6629D93A-B6F4-4188-9D49-A4EB9D703180}"/>
    <cellStyle name="Comma 9 6 8" xfId="7623" xr:uid="{37B864DF-2628-466A-814D-125268110A13}"/>
    <cellStyle name="Comma 9 6 8 2" xfId="44131" xr:uid="{FF8286D7-8C4F-4ADD-9734-CF128E329161}"/>
    <cellStyle name="Comma 9 6 8 3" xfId="25877" xr:uid="{7E57D82E-37F4-4E01-8DA4-245395C238C0}"/>
    <cellStyle name="Comma 9 6 9" xfId="3973" xr:uid="{6AAB00A2-1724-4488-A5BE-0EC7A2B5D3BD}"/>
    <cellStyle name="Comma 9 6 9 2" xfId="40481" xr:uid="{52902250-226B-4E17-815E-4023060B4C6A}"/>
    <cellStyle name="Comma 9 6 9 3" xfId="22227" xr:uid="{FC73EBF1-048A-4B83-A8B2-45A575B32E4D}"/>
    <cellStyle name="Comma 9 7" xfId="219" xr:uid="{E27D369A-3511-4ACC-A5E9-7F439C695298}"/>
    <cellStyle name="Comma 9 7 10" xfId="36727" xr:uid="{612E1E86-CEF5-4947-8EA1-814EC79231C4}"/>
    <cellStyle name="Comma 9 7 11" xfId="18473" xr:uid="{25CDD123-A0EE-4AF3-98F2-BF2D59A062E5}"/>
    <cellStyle name="Comma 9 7 2" xfId="3139" xr:uid="{4AB18B50-75E7-4672-956B-7BE2AB27D2C4}"/>
    <cellStyle name="Comma 9 7 2 2" xfId="17739" xr:uid="{CFA000C4-28DB-407A-89E4-64F72EB6DADF}"/>
    <cellStyle name="Comma 9 7 2 2 2" xfId="54247" xr:uid="{41136E36-B3B3-4EA6-B1CD-EFD612A87DF4}"/>
    <cellStyle name="Comma 9 7 2 2 3" xfId="35993" xr:uid="{1828E282-E2B6-4F00-A44D-40875B0BD3C7}"/>
    <cellStyle name="Comma 9 7 2 3" xfId="14089" xr:uid="{4A2EE7F3-7E67-4828-B639-1E51BAF59F8E}"/>
    <cellStyle name="Comma 9 7 2 3 2" xfId="50597" xr:uid="{113CA85A-D4FA-4D8E-849C-986AEEE293B4}"/>
    <cellStyle name="Comma 9 7 2 3 3" xfId="32343" xr:uid="{08CF38E7-5B81-4CF2-AD94-E51E02559882}"/>
    <cellStyle name="Comma 9 7 2 4" xfId="10439" xr:uid="{6C6CB415-572C-4BE0-A049-F8D966F59D57}"/>
    <cellStyle name="Comma 9 7 2 4 2" xfId="46947" xr:uid="{2AF94326-DF30-48B5-9AA4-DDAF9C6D7544}"/>
    <cellStyle name="Comma 9 7 2 4 3" xfId="28693" xr:uid="{1209C538-3810-479A-ABAA-927941F4E68F}"/>
    <cellStyle name="Comma 9 7 2 5" xfId="6789" xr:uid="{627D3766-169F-4F24-80DD-B6BF435784C2}"/>
    <cellStyle name="Comma 9 7 2 5 2" xfId="43297" xr:uid="{78FD988B-86FC-4DA0-9E59-974748C0A46E}"/>
    <cellStyle name="Comma 9 7 2 5 3" xfId="25043" xr:uid="{17B093F4-AABD-45DB-8EE7-E3639045DFFF}"/>
    <cellStyle name="Comma 9 7 2 6" xfId="39647" xr:uid="{D950C0CB-18ED-4121-A961-AB91E4065E62}"/>
    <cellStyle name="Comma 9 7 2 7" xfId="21393" xr:uid="{D6B3C3BC-8FCE-4B3D-801E-2AFD623400B8}"/>
    <cellStyle name="Comma 9 7 3" xfId="2409" xr:uid="{F91DD09D-1B3C-4574-A102-917668007BAD}"/>
    <cellStyle name="Comma 9 7 3 2" xfId="17009" xr:uid="{ECF12803-B486-43A3-B90E-9DFB403330BD}"/>
    <cellStyle name="Comma 9 7 3 2 2" xfId="53517" xr:uid="{72099512-11EC-4B27-B65C-BD8BC04D77FC}"/>
    <cellStyle name="Comma 9 7 3 2 3" xfId="35263" xr:uid="{5F220EFD-A6A6-4A0D-BB9C-806798F0A948}"/>
    <cellStyle name="Comma 9 7 3 3" xfId="13359" xr:uid="{894BC106-9C6E-4389-88B2-8A1C3F75427B}"/>
    <cellStyle name="Comma 9 7 3 3 2" xfId="49867" xr:uid="{DB4DF9E0-8296-4B28-A408-04A9E30213F0}"/>
    <cellStyle name="Comma 9 7 3 3 3" xfId="31613" xr:uid="{84337589-5FEE-4055-ACF7-71ABE72E41D3}"/>
    <cellStyle name="Comma 9 7 3 4" xfId="9709" xr:uid="{17FD927F-F2BB-4BC3-A860-8799894F9D68}"/>
    <cellStyle name="Comma 9 7 3 4 2" xfId="46217" xr:uid="{93A97DFD-C955-42FF-A252-D1AEAC425610}"/>
    <cellStyle name="Comma 9 7 3 4 3" xfId="27963" xr:uid="{73CA2712-8E46-47C8-8123-B4266216F3E3}"/>
    <cellStyle name="Comma 9 7 3 5" xfId="6059" xr:uid="{4334F4D9-A614-4FC0-BA8F-8BDD439C31B2}"/>
    <cellStyle name="Comma 9 7 3 5 2" xfId="42567" xr:uid="{7C1BC849-E2CB-412C-BF04-00FD05919AE6}"/>
    <cellStyle name="Comma 9 7 3 5 3" xfId="24313" xr:uid="{F8B53282-E3E4-4792-BD53-0783091B265C}"/>
    <cellStyle name="Comma 9 7 3 6" xfId="38917" xr:uid="{7DF994D8-5C70-4C97-BFB7-1B3D76BB4DAA}"/>
    <cellStyle name="Comma 9 7 3 7" xfId="20663" xr:uid="{BCA71C42-390B-4341-847B-7801BB9C29F4}"/>
    <cellStyle name="Comma 9 7 4" xfId="1679" xr:uid="{A83A125F-F1CA-4025-B214-1A9AFC0CF2E0}"/>
    <cellStyle name="Comma 9 7 4 2" xfId="16279" xr:uid="{E2A8233F-8EC5-457D-BFFF-70392408E4B0}"/>
    <cellStyle name="Comma 9 7 4 2 2" xfId="52787" xr:uid="{E0ADD557-E2F2-438D-9250-69126C5CCEC0}"/>
    <cellStyle name="Comma 9 7 4 2 3" xfId="34533" xr:uid="{5A4AF246-B504-47DA-A557-3DE816BEF57B}"/>
    <cellStyle name="Comma 9 7 4 3" xfId="12629" xr:uid="{337AAA34-9D01-4F96-9969-326EB210B345}"/>
    <cellStyle name="Comma 9 7 4 3 2" xfId="49137" xr:uid="{55E29371-D0AE-4929-8D6E-EA3940B4091A}"/>
    <cellStyle name="Comma 9 7 4 3 3" xfId="30883" xr:uid="{CEB23E7B-2300-462A-800D-75D3DE61E4F2}"/>
    <cellStyle name="Comma 9 7 4 4" xfId="8979" xr:uid="{DBD82E30-D726-4715-A8E7-386D19DF43DA}"/>
    <cellStyle name="Comma 9 7 4 4 2" xfId="45487" xr:uid="{1EFFCAF2-A549-48BD-A0DD-B5972B53AAD4}"/>
    <cellStyle name="Comma 9 7 4 4 3" xfId="27233" xr:uid="{6F2ADDBE-0D5D-4754-A648-D7A6CB3A6988}"/>
    <cellStyle name="Comma 9 7 4 5" xfId="5329" xr:uid="{4BB0C77D-4C7B-4445-A92A-FE438130FBBF}"/>
    <cellStyle name="Comma 9 7 4 5 2" xfId="41837" xr:uid="{D0EE22A9-8E5C-441F-B2FD-409EA57D5C70}"/>
    <cellStyle name="Comma 9 7 4 5 3" xfId="23583" xr:uid="{2BF7DA43-4BB7-493D-AC54-1DFDE986BD82}"/>
    <cellStyle name="Comma 9 7 4 6" xfId="38187" xr:uid="{D9450EE5-29BE-48DF-8AB0-D6ED9F099C43}"/>
    <cellStyle name="Comma 9 7 4 7" xfId="19933" xr:uid="{6A78DAF9-AC42-455D-91A7-98A09C4B3140}"/>
    <cellStyle name="Comma 9 7 5" xfId="949" xr:uid="{3E5BA398-014E-4F0E-9A79-8B446A468D4B}"/>
    <cellStyle name="Comma 9 7 5 2" xfId="15549" xr:uid="{2C12315C-E88F-4A3A-8AC4-303FEE144B73}"/>
    <cellStyle name="Comma 9 7 5 2 2" xfId="52057" xr:uid="{355A810C-74C9-48BE-9F66-03F1D0CD64CA}"/>
    <cellStyle name="Comma 9 7 5 2 3" xfId="33803" xr:uid="{E3AAF29E-8704-4546-B14D-F43D671A519D}"/>
    <cellStyle name="Comma 9 7 5 3" xfId="11899" xr:uid="{C583A21B-6B9D-4837-A6EA-44EC9BD9C70A}"/>
    <cellStyle name="Comma 9 7 5 3 2" xfId="48407" xr:uid="{62C83BE1-B172-4849-986C-B35850834014}"/>
    <cellStyle name="Comma 9 7 5 3 3" xfId="30153" xr:uid="{64F727C7-2BB2-4101-B9D7-137FB3BF3E55}"/>
    <cellStyle name="Comma 9 7 5 4" xfId="8249" xr:uid="{4842ECB0-688A-44A9-ABCC-E3F8F6A062C7}"/>
    <cellStyle name="Comma 9 7 5 4 2" xfId="44757" xr:uid="{5915FB6C-E400-4624-B2C6-99B6623CF986}"/>
    <cellStyle name="Comma 9 7 5 4 3" xfId="26503" xr:uid="{6D5541DA-528F-40F7-8336-43741F529B95}"/>
    <cellStyle name="Comma 9 7 5 5" xfId="4599" xr:uid="{A89BCD6C-6E2C-4AEF-8A84-7798C43BB135}"/>
    <cellStyle name="Comma 9 7 5 5 2" xfId="41107" xr:uid="{EC4907ED-61EE-44AA-B00C-0EE8148E0A6F}"/>
    <cellStyle name="Comma 9 7 5 5 3" xfId="22853" xr:uid="{3074A674-E0B3-4E7E-8109-AEDCD5C77F27}"/>
    <cellStyle name="Comma 9 7 5 6" xfId="37457" xr:uid="{2C8E77A7-56DA-491B-8B38-B7DA227FB92C}"/>
    <cellStyle name="Comma 9 7 5 7" xfId="19203" xr:uid="{1C2531D2-34FB-43CD-8640-D1D5C916B3C6}"/>
    <cellStyle name="Comma 9 7 6" xfId="14819" xr:uid="{E56F5E60-9E7B-4F2B-A36F-8692FF71F736}"/>
    <cellStyle name="Comma 9 7 6 2" xfId="51327" xr:uid="{BFEC2159-3445-455F-8110-E4B90AC773DE}"/>
    <cellStyle name="Comma 9 7 6 3" xfId="33073" xr:uid="{9B691B7C-CCE2-49C3-B88B-B45A69C2A648}"/>
    <cellStyle name="Comma 9 7 7" xfId="11169" xr:uid="{2602FE38-7B7D-49BA-9481-2901ED131CAB}"/>
    <cellStyle name="Comma 9 7 7 2" xfId="47677" xr:uid="{D579E977-6656-49CC-9986-3806F49C8A2F}"/>
    <cellStyle name="Comma 9 7 7 3" xfId="29423" xr:uid="{2CED23CE-47E3-41CB-AC66-0F08C4CA59BA}"/>
    <cellStyle name="Comma 9 7 8" xfId="7519" xr:uid="{9ABCEB6C-FB2D-4BE8-903A-DD561341938D}"/>
    <cellStyle name="Comma 9 7 8 2" xfId="44027" xr:uid="{A1E7F808-9E45-459E-84E9-5BD782D75C53}"/>
    <cellStyle name="Comma 9 7 8 3" xfId="25773" xr:uid="{E8188421-1044-46CE-9C73-AE3453AD4D46}"/>
    <cellStyle name="Comma 9 7 9" xfId="3869" xr:uid="{A855372F-60DD-4F1D-921F-11BB87188E76}"/>
    <cellStyle name="Comma 9 7 9 2" xfId="40377" xr:uid="{10100F12-6752-4670-98F7-E28EFEEA068D}"/>
    <cellStyle name="Comma 9 7 9 3" xfId="22123" xr:uid="{29794B71-1EFA-44CB-ABCA-50499B8CC3ED}"/>
    <cellStyle name="Comma 9 8" xfId="3035" xr:uid="{96053DF1-F8A6-434A-ACE8-C9E407708966}"/>
    <cellStyle name="Comma 9 8 2" xfId="17635" xr:uid="{6E07E545-33C1-4540-B0A3-86C633546431}"/>
    <cellStyle name="Comma 9 8 2 2" xfId="54143" xr:uid="{2226E599-36E9-4F71-A8C0-E7470B6271A1}"/>
    <cellStyle name="Comma 9 8 2 3" xfId="35889" xr:uid="{673560B4-39F9-43C4-94B8-99FDAA421CD0}"/>
    <cellStyle name="Comma 9 8 3" xfId="13985" xr:uid="{E1529318-C47D-40E2-98B0-3770A1F27C42}"/>
    <cellStyle name="Comma 9 8 3 2" xfId="50493" xr:uid="{23264795-CC66-4D79-9D83-C34C43819D21}"/>
    <cellStyle name="Comma 9 8 3 3" xfId="32239" xr:uid="{0C1ECB7F-8E7C-4E5C-BF09-6CE338339978}"/>
    <cellStyle name="Comma 9 8 4" xfId="10335" xr:uid="{57BC3AB3-EB19-464D-B816-32B572488EEC}"/>
    <cellStyle name="Comma 9 8 4 2" xfId="46843" xr:uid="{37BB881A-AE33-4845-88B2-807FC34B6B2A}"/>
    <cellStyle name="Comma 9 8 4 3" xfId="28589" xr:uid="{4A34F24F-7938-4A26-A2B5-1740B260C14D}"/>
    <cellStyle name="Comma 9 8 5" xfId="6685" xr:uid="{5D0D6221-66DB-4076-9987-B988E5048071}"/>
    <cellStyle name="Comma 9 8 5 2" xfId="43193" xr:uid="{0F93E4FF-C3AF-489D-92DA-C9A4975B8399}"/>
    <cellStyle name="Comma 9 8 5 3" xfId="24939" xr:uid="{5B97CE2F-765F-486E-99A0-FD85AAAB50E5}"/>
    <cellStyle name="Comma 9 8 6" xfId="39543" xr:uid="{7BC29D59-9DBC-4241-90AC-3E1D3A8DB7C2}"/>
    <cellStyle name="Comma 9 8 7" xfId="21289" xr:uid="{E6871BAC-066E-4977-9A31-5CA55183CE3B}"/>
    <cellStyle name="Comma 9 9" xfId="2305" xr:uid="{B33A2B16-1906-483B-B5DF-9ABAD90D140D}"/>
    <cellStyle name="Comma 9 9 2" xfId="16905" xr:uid="{EB8DAC5F-3533-4282-A644-36A5D7A8B9FA}"/>
    <cellStyle name="Comma 9 9 2 2" xfId="53413" xr:uid="{D8F93383-CA5B-450C-BA3E-942F6FBAA495}"/>
    <cellStyle name="Comma 9 9 2 3" xfId="35159" xr:uid="{E13E65BB-DFD1-42F2-9B57-CBB91877A057}"/>
    <cellStyle name="Comma 9 9 3" xfId="13255" xr:uid="{CAE127D8-787F-4CB8-A515-F2329C4488E4}"/>
    <cellStyle name="Comma 9 9 3 2" xfId="49763" xr:uid="{35B44C7E-022A-44CD-B7CE-06460609D5B1}"/>
    <cellStyle name="Comma 9 9 3 3" xfId="31509" xr:uid="{6727CFF1-EB99-4A4E-B199-0B0AD02E8D36}"/>
    <cellStyle name="Comma 9 9 4" xfId="9605" xr:uid="{E2EB173F-D030-4328-B8B8-435731916B96}"/>
    <cellStyle name="Comma 9 9 4 2" xfId="46113" xr:uid="{0C01B50C-69DB-497A-B6A4-43D6F33C7899}"/>
    <cellStyle name="Comma 9 9 4 3" xfId="27859" xr:uid="{9B6BAC80-DEA4-41C2-95D7-C858981CEB04}"/>
    <cellStyle name="Comma 9 9 5" xfId="5955" xr:uid="{158ECD36-49E9-4EE9-B7CE-2476911F3AC9}"/>
    <cellStyle name="Comma 9 9 5 2" xfId="42463" xr:uid="{5461555C-BA0C-4C66-BD45-3CF2271290CA}"/>
    <cellStyle name="Comma 9 9 5 3" xfId="24209" xr:uid="{D79E9D37-C582-4D52-B61C-8C9BB2B47A34}"/>
    <cellStyle name="Comma 9 9 6" xfId="38813" xr:uid="{A4547E50-BD46-41C4-BBAC-DCFEB5FDA8E8}"/>
    <cellStyle name="Comma 9 9 7" xfId="20559" xr:uid="{B614FD25-F87A-4BD8-B330-54CF1333FB57}"/>
    <cellStyle name="Good" xfId="54783" builtinId="26"/>
    <cellStyle name="Hyperlink" xfId="5" builtinId="8"/>
    <cellStyle name="Normal" xfId="0" builtinId="0"/>
    <cellStyle name="Normal 2 2" xfId="6" xr:uid="{00000000-0005-0000-0000-000013000000}"/>
    <cellStyle name="Normal 2 3" xfId="8" xr:uid="{00000000-0005-0000-0000-000014000000}"/>
    <cellStyle name="Normal 2 4" xfId="26" xr:uid="{25BAA5A3-A6B6-46CA-82A5-0D279CB8837A}"/>
    <cellStyle name="Normal 2 4 2" xfId="100" xr:uid="{0C0525E5-0FEB-46AE-BE19-2370CD1616A7}"/>
    <cellStyle name="Normal 2 4 3" xfId="64" xr:uid="{72DA5720-D205-4F8E-87AF-705AD95D9C97}"/>
    <cellStyle name="Normal 2 5" xfId="83" xr:uid="{BA574547-43B9-4A56-A405-22478DC3ECFD}"/>
    <cellStyle name="Normal 2 6" xfId="45" xr:uid="{D22D4738-3C77-4674-AECC-8D1F4674A82D}"/>
    <cellStyle name="Normal 26 2" xfId="25" xr:uid="{A4765FB8-93D0-466A-A752-1F56FBA86277}"/>
    <cellStyle name="Normal 26 2 3" xfId="63" xr:uid="{1C9783AC-6BA7-4097-AFE7-C45EE7221F94}"/>
    <cellStyle name="Normal 26 3" xfId="82" xr:uid="{D9EE3D81-C114-4A77-9774-74ACC3F4960E}"/>
    <cellStyle name="Normal 26 4" xfId="44" xr:uid="{7D0E652C-9623-4626-9F85-6E64155BE923}"/>
    <cellStyle name="Normal 27" xfId="4" xr:uid="{00000000-0005-0000-0000-000016000000}"/>
    <cellStyle name="Percent" xfId="2" builtinId="5"/>
    <cellStyle name="Percent 2" xfId="3" xr:uid="{00000000-0005-0000-0000-000018000000}"/>
    <cellStyle name="Percent 3" xfId="24" xr:uid="{7DB74DAF-AB8D-4672-AFF4-A2F93CA916AE}"/>
    <cellStyle name="Percent 3 3" xfId="62" xr:uid="{369113F2-1BF9-407E-B853-FC593ABF8783}"/>
    <cellStyle name="Percent 4" xfId="7" xr:uid="{00000000-0005-0000-0000-000019000000}"/>
    <cellStyle name="Percent 5" xfId="81" xr:uid="{C66D3F74-84E5-471A-ADBF-96F273A4A16F}"/>
    <cellStyle name="Percent 6" xfId="43" xr:uid="{17925956-C1F4-471B-9789-7432695710A4}"/>
  </cellStyles>
  <dxfs count="3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81">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80">
      <pivotArea type="all" dataOnly="0" outline="0" fieldPosition="0"/>
    </format>
    <format dxfId="279">
      <pivotArea outline="0" collapsedLevelsAreSubtotals="1" fieldPosition="0"/>
    </format>
    <format dxfId="278">
      <pivotArea field="11" type="button" dataOnly="0" labelOnly="1" outline="0" axis="axisRow" fieldPosition="0"/>
    </format>
    <format dxfId="277">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6">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5">
      <pivotArea dataOnly="0" labelOnly="1" grandRow="1" outline="0" fieldPosition="0"/>
    </format>
    <format dxfId="274">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5" dataDxfId="373" totalsRowDxfId="371" headerRowBorderDxfId="374" tableBorderDxfId="372" totalsRowBorderDxfId="370">
  <autoFilter ref="A1:AS369" xr:uid="{3B203726-2095-49D8-A694-A659B4A14C0A}"/>
  <tableColumns count="45">
    <tableColumn id="1" xr3:uid="{705FD7CF-F4D9-4BE9-AB61-F11F2AB5C4B9}" name="Date" dataDxfId="369" totalsRowDxfId="368"/>
    <tableColumn id="2" xr3:uid="{16363D35-8AA0-455E-A1CA-ED847A6C02E3}" name="Financial Year" dataDxfId="367" totalsRowDxfId="366">
      <calculatedColumnFormula>YEAR(Table13[[#This Row],[Date]])+IF(MONTH(Table13[[#This Row],[Date]])&gt;=4,1,0)</calculatedColumnFormula>
    </tableColumn>
    <tableColumn id="3" xr3:uid="{1390B74D-7B2D-42F3-A035-0FBEDF0B10C2}" name="Calendar Year" dataDxfId="365" totalsRowDxfId="364">
      <calculatedColumnFormula>YEAR(Table13[[#This Row],[Date]])</calculatedColumnFormula>
    </tableColumn>
    <tableColumn id="4" xr3:uid="{F2788154-3A0B-4E18-B30E-611DC851EC4C}" name="Month Year" dataDxfId="363" totalsRowDxfId="362">
      <calculatedColumnFormula>Table13[[#This Row],[Date]]-DAY(Table13[[#This Row],[Date]])+1</calculatedColumnFormula>
    </tableColumn>
    <tableColumn id="5" xr3:uid="{40B25B3A-DCDA-488A-B89D-2172FC6E810D}" name="Days" dataDxfId="361" totalsRowDxfId="360">
      <calculatedColumnFormula>DAY(EOMONTH(A2,0))</calculatedColumnFormula>
    </tableColumn>
    <tableColumn id="6" xr3:uid="{3E574EA2-59F5-45E3-B4FD-CD2A8A05CBC7}" name="Operating Hours" dataDxfId="359" dataCellStyle="Percent"/>
    <tableColumn id="7" xr3:uid="{9B04C0E9-9B44-46F2-AAAC-99A13B1D6041}" name="GHI-UP (KWh/m2)" dataDxfId="358" totalsRowDxfId="357" dataCellStyle="Percent"/>
    <tableColumn id="8" xr3:uid="{1373399C-6314-49A4-B026-5F2184F3E97E}" name="GHI-Down(KWh/m2)" dataDxfId="356" totalsRowDxfId="355" dataCellStyle="Percent"/>
    <tableColumn id="9" xr3:uid="{E95C0369-ACF4-42FF-8C92-A919410C1BE0}" name="POA-UP(KWh/m2)" dataDxfId="354" totalsRowDxfId="353" dataCellStyle="Percent"/>
    <tableColumn id="10" xr3:uid="{074FFD75-7963-466E-8F66-6C331B10447F}" name="POA-Down(KWh/m2)" dataDxfId="352" totalsRowDxfId="351" dataCellStyle="Percent"/>
    <tableColumn id="11" xr3:uid="{1DE943E8-31C6-4D50-B608-348FCF8E093F}" name="Amb_Temp(°C)" dataDxfId="350" totalsRowDxfId="349" dataCellStyle="Percent"/>
    <tableColumn id="12" xr3:uid="{EB8E181F-7E07-47AE-A4DD-738DE3B85C3C}" name="Mod_Temp(°C)" dataDxfId="348" totalsRowDxfId="347" dataCellStyle="Percent"/>
    <tableColumn id="13" xr3:uid="{E1CF4A35-DFC3-4868-BAA8-8C7ED9EA0C85}" name="WS_Avg(m/s)" dataDxfId="346" totalsRowDxfId="345" dataCellStyle="Percent">
      <calculatedColumnFormula>IFERROR(_xlfn.XLOOKUP($A2,Input_Raw!$A:$A,Input_Raw!BG:BG),"")</calculatedColumnFormula>
    </tableColumn>
    <tableColumn id="14" xr3:uid="{EE2D8B57-491A-47E5-B6BD-11062961E6F0}" name="WS_Max(m/s)" dataDxfId="344" totalsRowDxfId="343" dataCellStyle="Percent">
      <calculatedColumnFormula>IFERROR(_xlfn.XLOOKUP($A2,Input_Raw!$A:$A,Input_Raw!BH:BH),"")</calculatedColumnFormula>
    </tableColumn>
    <tableColumn id="15" xr3:uid="{49CD36B9-8034-41A6-949A-F33A9C190CAE}" name="PA(%)" dataDxfId="342" totalsRowDxfId="341" dataCellStyle="Percent">
      <calculatedColumnFormula>IFERROR(P2*Q2,"")</calculatedColumnFormula>
    </tableColumn>
    <tableColumn id="16" xr3:uid="{CFFFBF91-C5C4-4EA5-89B6-B4B65554A854}" name="MA (%)" dataDxfId="340" totalsRowDxfId="339" dataCellStyle="Percent">
      <calculatedColumnFormula>IFERROR(1-SUMIF(WTG_BD!$F:$F,$A2,WTG_BD!$AA:$AA)/($AA2+SUMIF(WTG_BD!$F:$F,$A2,WTG_BD!$AA:$AA)),"")</calculatedColumnFormula>
    </tableColumn>
    <tableColumn id="17" xr3:uid="{6EC851D4-317B-45FD-A762-B7EA924F771D}" name="IGA (%)" dataDxfId="338" totalsRowDxfId="337" dataCellStyle="Percent">
      <calculatedColumnFormula>IFERROR(1-SUMIF(IGA_BD!$F:$F,$A2,IGA_BD!$X:$X)/($AA2+SUMIF(IGA_BD!$F:$F,$A2,IGA_BD!$X:$X)),"")</calculatedColumnFormula>
    </tableColumn>
    <tableColumn id="18" xr3:uid="{C2BF5D2C-8FFF-4B03-8D95-1CFC2F9E1C3C}" name="EGA(%)" dataDxfId="336" totalsRowDxfId="335" dataCellStyle="Percent">
      <calculatedColumnFormula>IFERROR(1-SUMIF(Grid_BD!$F:$F,$A2,Grid_BD!$Y:$Y)/($AA2+SUMIF(Grid_BD!$F:$F,$A2,Grid_BD!$Y:$Y)),"")</calculatedColumnFormula>
    </tableColumn>
    <tableColumn id="19" xr3:uid="{566B512C-B113-40A2-94BB-2617AA87E089}" name="EMA (%)" dataDxfId="334" totalsRowDxfId="333"/>
    <tableColumn id="20" xr3:uid="{DE4C2B6D-BC8A-4840-A763-70000C433E49}" name="TA (%)" dataDxfId="332" totalsRowDxfId="331" dataCellStyle="Percent"/>
    <tableColumn id="21" xr3:uid="{F49287D7-24FD-492A-A36B-025592863436}" name="PR(%)" dataDxfId="330" totalsRowDxfId="329" dataCellStyle="Percent"/>
    <tableColumn id="22" xr3:uid="{790135BD-1827-4F48-8C4B-81408FB6FEC8}" name="WPR(%)" dataDxfId="328" totalsRowDxfId="327"/>
    <tableColumn id="23" xr3:uid="{34747593-2E53-47B6-AC4C-50AEFAD7CA1B}" name="CUF(%)" dataDxfId="326" totalsRowDxfId="325" dataCellStyle="Percent">
      <calculatedColumnFormula>IFERROR(AA2/(24*AR2*1000),"")</calculatedColumnFormula>
    </tableColumn>
    <tableColumn id="24" xr3:uid="{DC60EB18-9B4D-43A2-9DCD-BA99856C93CC}" name="Gen_Exp (kWh)" dataDxfId="324" totalsRowDxfId="323">
      <calculatedColumnFormula>IFERROR(_xlfn.XLOOKUP($A2,Input_Raw!$A:$A,Input_Raw!$BF:$BF),"")</calculatedColumnFormula>
    </tableColumn>
    <tableColumn id="25" xr3:uid="{FCB2C3D7-76EC-4403-B7D3-EFFC79DC7BA2}" name="Mtr_Export (kWh)" dataDxfId="322" totalsRowDxfId="321">
      <calculatedColumnFormula>IFERROR(_xlfn.XLOOKUP($A2,Input_Raw!$A:$A,Input_Raw!BJ:BJ),"")</calculatedColumnFormula>
    </tableColumn>
    <tableColumn id="26" xr3:uid="{A380AC68-BAC1-4677-B3C2-0894809CD125}" name="Mtr_Import (kWh)" dataDxfId="320" totalsRowDxfId="319">
      <calculatedColumnFormula>IFERROR(_xlfn.XLOOKUP($A2,Input_Raw!$A:$A,Input_Raw!BK:BK),"")</calculatedColumnFormula>
    </tableColumn>
    <tableColumn id="27" xr3:uid="{FB83C712-41C4-4247-B29A-CE54B551534B}" name="Mtr_Net_Exp (KWh)" dataDxfId="318" totalsRowDxfId="317">
      <calculatedColumnFormula>IFERROR(_xlfn.XLOOKUP($A2,Input_Raw!$A:$A,Input_Raw!BL:BL),"")</calculatedColumnFormula>
    </tableColumn>
    <tableColumn id="28" xr3:uid="{7567A9BC-6328-4031-9C98-102C880E7577}" name="Operational Capacity (MW)" dataDxfId="316" totalsRowDxfId="315">
      <calculatedColumnFormula>IFERROR(_xlfn.XLOOKUP($A2,Input_Raw!$A:$A,Input_Raw!$BO:$BO),"")</calculatedColumnFormula>
    </tableColumn>
    <tableColumn id="29" xr3:uid="{39B755A2-C2AA-40DE-8DED-E1FAD90A52A5}" name="Bugt_Resource" dataDxfId="314" totalsRowDxfId="313">
      <calculatedColumnFormula>IFERROR(_xlfn.XLOOKUP($D2,'Modelling New'!$D:$D,'Modelling New'!$J:$J),"")</calculatedColumnFormula>
    </tableColumn>
    <tableColumn id="30" xr3:uid="{381AFA7E-59C4-43FD-B534-0DF6008B2E88}" name="Bugt_Energy" dataDxfId="312" totalsRowDxfId="311">
      <calculatedColumnFormula>IFERROR(_xlfn.XLOOKUP($D2,'Modelling New'!$D:$D,'Modelling New'!$T:$T)*1000,"")</calculatedColumnFormula>
    </tableColumn>
    <tableColumn id="43" xr3:uid="{E00139FA-9ED7-4115-95B1-11177798B34C}" name="Bugt PR" dataDxfId="310" totalsRowDxfId="309" dataCellStyle="Percent"/>
    <tableColumn id="42" xr3:uid="{C612A941-EAFE-4B11-8D8F-63D54297C987}" name="Bugt CUF" dataDxfId="308" totalsRowDxfId="307" dataCellStyle="Percent">
      <calculatedColumnFormula>IFERROR(_xlfn.XLOOKUP($D2,'Modelling New'!$D:$D,'Modelling New'!$W:$W),"")</calculatedColumnFormula>
    </tableColumn>
    <tableColumn id="31" xr3:uid="{57C61731-0943-47AC-8DB3-61259FFDC808}" name="Bugt_PA" dataDxfId="306" totalsRowDxfId="305" dataCellStyle="Percent">
      <calculatedColumnFormula>IFERROR(_xlfn.XLOOKUP($D2,'Modelling New'!$D:$D,'Modelling New'!$AE:$AE),"")</calculatedColumnFormula>
    </tableColumn>
    <tableColumn id="32" xr3:uid="{C299B541-2E78-49DD-8C21-39C5413D071A}" name="Bugt_EGA" dataDxfId="304" totalsRowDxfId="303" dataCellStyle="Percent">
      <calculatedColumnFormula>IFERROR(_xlfn.XLOOKUP($D2,'Modelling New'!$D:$D,'Modelling New'!$AF:$AF),"")</calculatedColumnFormula>
    </tableColumn>
    <tableColumn id="33" xr3:uid="{4714D985-200B-40F5-8116-57A077631B30}" name="Expected Energy" dataDxfId="302" totalsRowDxfId="301">
      <calculatedColumnFormula>IFERROR(_xlfn.XLOOKUP($A2,Input_Raw!$A:$A,Input_Raw!$BQ:$BQ),"")</calculatedColumnFormula>
    </tableColumn>
    <tableColumn id="34" xr3:uid="{68D11CAE-E236-4ECC-BEAA-217185C7D4D1}" name="Actual Energy WPR" dataDxfId="300" totalsRowDxfId="299"/>
    <tableColumn id="35" xr3:uid="{709793E2-5DB1-426B-807B-D9163BC8FECB}" name="RA (%)" dataDxfId="298" totalsRowDxfId="297"/>
    <tableColumn id="36" xr3:uid="{9D99B4A8-D998-4B32-830F-7D329EDEA246}" name="Mod Clean Dry (Num)" dataDxfId="296" totalsRowDxfId="295"/>
    <tableColumn id="37" xr3:uid="{02AD2357-FB80-4F40-A01C-F728E3C4C416}" name="Mod Clean Wet (Num)" dataDxfId="294" totalsRowDxfId="293"/>
    <tableColumn id="38" xr3:uid="{24D2C4F4-D950-485D-B2B4-CF833F040436}" name="Line Loss(%)" dataDxfId="292" totalsRowDxfId="291" dataCellStyle="Percent">
      <calculatedColumnFormula>IFERROR(_xlfn.XLOOKUP($A2,Input_Raw!$A:$A,Input_Raw!$BN:$BN),"")</calculatedColumnFormula>
    </tableColumn>
    <tableColumn id="39" xr3:uid="{F9570959-FC2B-48EC-908E-E10800BCF798}" name="Reactive Power (%)" dataDxfId="290" dataCellStyle="Percent">
      <calculatedColumnFormula>IFERROR((_xlfn.XLOOKUP($A2,'WTG Reactive Power'!$A:$A,'WTG Reactive Power'!$AE:$AE))/Table13[[#This Row],[Gen_Exp (kWh)]],"")</calculatedColumnFormula>
    </tableColumn>
    <tableColumn id="40" xr3:uid="{83E5D3E3-9409-493A-9B6C-4ADE3C8EF9CC}" name="Bugt Line loss (%) (Wind)" dataDxfId="289" totalsRowDxfId="288" dataCellStyle="Percent">
      <calculatedColumnFormula>IFERROR(_xlfn.XLOOKUP($D2,'Modelling New'!$D:$D,'Modelling New'!$AK:$AK),"")</calculatedColumnFormula>
    </tableColumn>
    <tableColumn id="41" xr3:uid="{8DCD2425-ADE4-4C1C-8933-405229A26755}" name="Bugt Reactive Power (%) (Wind)" dataDxfId="287" totalsRowDxfId="286" dataCellStyle="Percent">
      <calculatedColumnFormula>IFERROR(_xlfn.XLOOKUP($D2,'Modelling New'!$D:$D,'Modelling New'!$AL:$AL),"")</calculatedColumnFormula>
    </tableColumn>
    <tableColumn id="44" xr3:uid="{05591DD1-A073-42EA-A959-07FCFBB8ADE0}" name="Bugt Capacity" dataDxfId="285" totalsRowDxfId="284">
      <calculatedColumnFormula>IFERROR(_xlfn.XLOOKUP($D2,'Modelling New'!$D:$D,'Modelling New'!$N:$N),"")</calculatedColumnFormula>
    </tableColumn>
    <tableColumn id="45" xr3:uid="{7EC4DB5A-A5BC-427B-B698-14E21E469B16}" name="CC*Bugt" dataDxfId="283" totalsRowDxfId="282"/>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J1463" totalsRowShown="0" headerRowDxfId="273" dataDxfId="271" headerRowBorderDxfId="272" tableBorderDxfId="270" totalsRowBorderDxfId="269">
  <autoFilter ref="A2:AJ1463" xr:uid="{4DC08A22-E01B-48CE-BE9C-5FC092550DC6}"/>
  <tableColumns count="36">
    <tableColumn id="1" xr3:uid="{ACB6CB24-01C3-4845-B48D-85E627AB1A4F}" name="Date" dataDxfId="268"/>
    <tableColumn id="2" xr3:uid="{ABBC9620-5F02-4CF8-9D7F-18C126FFC41C}" name="Financial Year" dataDxfId="267">
      <calculatedColumnFormula>YEAR(Table7[[#This Row],[Date]])+IF(MONTH(Table7[[#This Row],[Date]])&gt;=4,1,0)</calculatedColumnFormula>
    </tableColumn>
    <tableColumn id="3" xr3:uid="{84D5E5CD-4942-41AF-B524-8C256B6D7361}" name="Calendar Year" dataDxfId="266">
      <calculatedColumnFormula>YEAR(Table7[[#This Row],[Date]])</calculatedColumnFormula>
    </tableColumn>
    <tableColumn id="4" xr3:uid="{FDCFEA7C-40C0-47BE-A0AE-A54B0F94824F}" name="Month Year" dataDxfId="265">
      <calculatedColumnFormula>A3-DAY(A3)+1</calculatedColumnFormula>
    </tableColumn>
    <tableColumn id="5" xr3:uid="{75294AFB-21A0-451B-A425-C195445CB294}" name="O2_01 (kVArh)" dataDxfId="264"/>
    <tableColumn id="6" xr3:uid="{29612D5D-2560-4ABD-898B-B540FC202862}" name="O2_02 (kVArh)" dataDxfId="263"/>
    <tableColumn id="7" xr3:uid="{99D9E24D-3581-4232-B3A7-03034AF1B7DE}" name="O2_03 (kVArh)" dataDxfId="262"/>
    <tableColumn id="8" xr3:uid="{6B7D2F3D-4B30-4BA4-A3C2-382FE7F571F3}" name="O2_04 (kVArh)" dataDxfId="261"/>
    <tableColumn id="9" xr3:uid="{28A32976-D1B0-45E8-BEF8-F625AF1ADF94}" name="O2_05 (kVArh)" dataDxfId="260"/>
    <tableColumn id="10" xr3:uid="{959B6CD4-6FD5-4874-A0B1-CCE2AB0AE9E0}" name="O2_06 (kVArh)" dataDxfId="259"/>
    <tableColumn id="11" xr3:uid="{B87B74E5-9519-4F60-BBF5-A3CA4E597E49}" name="O2_07 (kVArh)" dataDxfId="258"/>
    <tableColumn id="12" xr3:uid="{A635D73D-3204-4C8E-B959-D307BDD9E9A3}" name="O2_08 (kVArh)" dataDxfId="257"/>
    <tableColumn id="13" xr3:uid="{FB3CBF94-1329-4A9A-BC83-867331DFAC71}" name="O2_09 (kVArh)" dataDxfId="256"/>
    <tableColumn id="14" xr3:uid="{50DB09C8-7F55-4B9D-976E-4C1D640D8B08}" name="O2_10 (kVArh)" dataDxfId="255"/>
    <tableColumn id="15" xr3:uid="{49A11A47-5C35-4084-BEE2-426A5DA7FF8D}" name="O2_11 (kVArh)" dataDxfId="254"/>
    <tableColumn id="16" xr3:uid="{08249619-8B69-45D3-AA4D-65AFA6D2DA7F}" name="O2_12 (kVArh)" dataDxfId="253"/>
    <tableColumn id="17" xr3:uid="{514D9A36-EC85-40E2-9AF4-71759C9A9D4E}" name="O2_13 (kVArh)" dataDxfId="252"/>
    <tableColumn id="18" xr3:uid="{E899BE02-845D-4D2A-9FD0-C878A8445801}" name="O2_14 (kVArh)" dataDxfId="251"/>
    <tableColumn id="19" xr3:uid="{CAE561BD-4EB1-4C45-A3CB-885E3E9BA77C}" name="O2_15 (kVArh)" dataDxfId="250"/>
    <tableColumn id="20" xr3:uid="{FAE4A78C-462B-4364-B625-6891CF184EFD}" name="O2_16 (kVArh)" dataDxfId="249"/>
    <tableColumn id="21" xr3:uid="{B6EAD221-A25B-4373-9345-BE426F314EB6}" name="O2_17 (kVArh)" dataDxfId="248"/>
    <tableColumn id="22" xr3:uid="{05868037-A13A-4C9A-A200-401D58AF1D0D}" name="O2_18 (kVArh)" dataDxfId="247"/>
    <tableColumn id="23" xr3:uid="{F31A914E-EFBB-4C0E-A2E2-1EE1BA168AF4}" name="O2_19 (kVArh)" dataDxfId="246"/>
    <tableColumn id="24" xr3:uid="{779C400E-DCA5-40DA-912F-B9437C3B36B7}" name="O2_20 (kVArh)" dataDxfId="245"/>
    <tableColumn id="25" xr3:uid="{1C5C5DFB-E3EA-4ECF-B6E5-B84B23C5C620}" name="O2_21 (kVArh)" dataDxfId="244"/>
    <tableColumn id="26" xr3:uid="{312920C7-23F6-4EFD-AA6A-6762AF9DA41D}" name="O2_22 (kVArh)" dataDxfId="243"/>
    <tableColumn id="27" xr3:uid="{926D1C0C-7EB4-4B9F-9565-F4558055BF89}" name="O2_23 (kVArh)" dataDxfId="242"/>
    <tableColumn id="28" xr3:uid="{9CC8DEFA-F976-4DD4-AEB0-9F951DE2FC51}" name="O2_24 (kVArh)" dataDxfId="241"/>
    <tableColumn id="29" xr3:uid="{4E9CC7EF-2B3E-4F59-A168-33588553E7A0}" name="O2_25 (kVArh)" dataDxfId="240"/>
    <tableColumn id="30" xr3:uid="{42FD0C79-3407-4013-A60A-AE42F543EC4F}" name="O2_26 (kVArh)" dataDxfId="239"/>
    <tableColumn id="51" xr3:uid="{6954A3A8-42CB-4A55-931E-846DAA8841FE}" name="Total Reactive Power (kVArh)" dataDxfId="238">
      <calculatedColumnFormula>SUM(E3:AD3)</calculatedColumnFormula>
    </tableColumn>
    <tableColumn id="31" xr3:uid="{F149E057-2CB8-41F8-B328-E93BD506AAE1}" name="Column1" dataDxfId="237"/>
    <tableColumn id="32" xr3:uid="{290C59D4-A324-437A-A72C-FFF56D93CD39}" name="Column2" dataDxfId="236"/>
    <tableColumn id="33" xr3:uid="{0F6CC508-3C37-45E8-B92D-F6E3600AAD5D}" name="Column3" dataDxfId="235"/>
    <tableColumn id="34" xr3:uid="{F020F32B-4E32-4289-B71A-5A0B6886A9EE}" name="Column4" dataDxfId="234"/>
    <tableColumn id="35" xr3:uid="{4CDA97DF-4919-4582-BABC-E801EBEA388C}" name="Column5" dataDxfId="233"/>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32"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92" totalsRowShown="0" headerRowDxfId="157">
  <autoFilter ref="A1:AD1692"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calculatedColumnFormula>IFERROR(Table6[[#This Row],[Breakdown Time]]*Table6[[#This Row],[Plant Equivalent Weightage]],"")</calculatedColumnFormula>
    </tableColumn>
    <tableColumn id="24" xr3:uid="{F6D5A84F-0BE5-4864-9719-94D1DF4A5D62}" name="Fault Category" dataDxfId="133"/>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9" totalsRowShown="0" headerRowDxfId="126" dataDxfId="124" headerRowBorderDxfId="125">
  <autoFilter ref="A1:AA159"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calculatedColumnFormula>IFERROR(Table11[[#This Row],[Breakdown Time]]*Table11[[#This Row],[Plant Equivalent Weightage]],"")</calculatedColumnFormula>
    </tableColumn>
    <tableColumn id="22" xr3:uid="{A3E15FEE-AB7F-441D-B3C0-A4EC5D22A066}" name="Fault Category" dataDxfId="77"/>
    <tableColumn id="23" xr3:uid="{E0823B4F-BDFA-465B-A645-035CC97E2AF2}" name="Paired WTG for Enegy based MA" dataDxfId="76"/>
    <tableColumn id="29" xr3:uid="{F624405E-B795-47AB-AC7D-E1E775D55EBD}" name="Loss of KWH" dataDxfId="75"/>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tableColumn id="3" xr3:uid="{AD83A0A0-0B3B-44B7-87DC-777728711627}" name="Month Number" dataDxfId="65"/>
    <tableColumn id="4" xr3:uid="{B8409966-3B87-4F3E-8AB4-BBBF13B97CF4}" name="Month" dataDxfId="64"/>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calculatedColumnFormula>IFERROR(AH2*AI2,"")</calculatedColumnFormula>
    </tableColumn>
    <tableColumn id="25" xr3:uid="{27AE7DB1-ADAE-4170-9A8C-9A81C818637A}" name="Bugt EGA" dataDxfId="36"/>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zoomScale="70" zoomScaleNormal="70" workbookViewId="0">
      <selection activeCell="B5" sqref="B5"/>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45869</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49">
        <v>1</v>
      </c>
      <c r="B10" s="56" t="s">
        <v>13</v>
      </c>
      <c r="C10" s="57">
        <f>_xlfn.XLOOKUP($B$4,'Daily KPI'!$A:$A,'Daily KPI'!$AD:$AD)/1000</f>
        <v>963.88316796059144</v>
      </c>
      <c r="D10" s="58">
        <f>_xlfn.XLOOKUP($B$4,'Daily KPI'!$A:$A,'Daily KPI'!$AA:$AA)/1000</f>
        <v>731.7</v>
      </c>
      <c r="E10" s="59">
        <f>D10/C10-1</f>
        <v>-0.2408831025152669</v>
      </c>
      <c r="F10" s="234"/>
    </row>
    <row r="11" spans="1:18">
      <c r="A11" s="650"/>
      <c r="B11" s="60" t="s">
        <v>14</v>
      </c>
      <c r="C11" s="61">
        <f>MonthlyKPI!$E$4</f>
        <v>29880.378206778336</v>
      </c>
      <c r="D11" s="62">
        <f>MonthlyKPI!F4</f>
        <v>21613.95</v>
      </c>
      <c r="E11" s="63">
        <f>D11/C11-1</f>
        <v>-0.27665072207496699</v>
      </c>
      <c r="F11" s="235"/>
    </row>
    <row r="12" spans="1:18" ht="15" thickBot="1">
      <c r="A12" s="651"/>
      <c r="B12" s="64" t="s">
        <v>15</v>
      </c>
      <c r="C12" s="65">
        <f>AnnualKPI!$E$4</f>
        <v>103031.6462398818</v>
      </c>
      <c r="D12" s="66">
        <f>AnnualKPI!F4</f>
        <v>85545</v>
      </c>
      <c r="E12" s="67">
        <f>D12/C12-1</f>
        <v>-0.16972111849177673</v>
      </c>
      <c r="F12" s="236"/>
    </row>
    <row r="13" spans="1:18">
      <c r="A13" s="649">
        <v>2</v>
      </c>
      <c r="B13" s="56" t="s">
        <v>16</v>
      </c>
      <c r="C13" s="68">
        <f>_xlfn.XLOOKUP($B$3,'Modelling New'!$D:$D,'Modelling New'!$J:$J)</f>
        <v>8.18</v>
      </c>
      <c r="D13" s="69">
        <f>_xlfn.XLOOKUP($B$4,'Daily KPI'!$A:$A,'Daily KPI'!$M:$M)</f>
        <v>7.150384615384616</v>
      </c>
      <c r="E13" s="59">
        <f t="shared" ref="E13:E39" si="0">(D13-C13)/(C13)</f>
        <v>-0.12586985141997356</v>
      </c>
      <c r="F13" s="234"/>
    </row>
    <row r="14" spans="1:18">
      <c r="A14" s="650"/>
      <c r="B14" s="60" t="s">
        <v>17</v>
      </c>
      <c r="C14" s="70">
        <f>MonthlyKPI!C4</f>
        <v>8.18</v>
      </c>
      <c r="D14" s="71">
        <f>MonthlyKPI!D4</f>
        <v>6.8857898695603907</v>
      </c>
      <c r="E14" s="63">
        <f t="shared" si="0"/>
        <v>-0.15821639736425538</v>
      </c>
      <c r="F14" s="235"/>
    </row>
    <row r="15" spans="1:18" ht="15" thickBot="1">
      <c r="A15" s="651"/>
      <c r="B15" s="64" t="s">
        <v>18</v>
      </c>
      <c r="C15" s="72">
        <f>AnnualKPI!C4</f>
        <v>7.2925000000000004</v>
      </c>
      <c r="D15" s="73">
        <f>AnnualKPI!D4</f>
        <v>6.8560401313215147</v>
      </c>
      <c r="E15" s="67">
        <f t="shared" si="0"/>
        <v>-5.9850513360094032E-2</v>
      </c>
      <c r="F15" s="236"/>
    </row>
    <row r="16" spans="1:18">
      <c r="A16" s="649">
        <v>3</v>
      </c>
      <c r="B16" s="56" t="s">
        <v>19</v>
      </c>
      <c r="C16" s="74">
        <f>_xlfn.XLOOKUP($B$3,'Modelling New'!$D:$D,'Modelling New'!$AE:$AE)</f>
        <v>0.96029999999999993</v>
      </c>
      <c r="D16" s="75">
        <f>_xlfn.XLOOKUP($B$4,'Daily KPI'!$A:$A,'Daily KPI'!$O:$O)</f>
        <v>0.99612065079712342</v>
      </c>
      <c r="E16" s="59">
        <f t="shared" si="0"/>
        <v>3.7301521188298957E-2</v>
      </c>
      <c r="F16" s="234"/>
      <c r="H16" s="100"/>
    </row>
    <row r="17" spans="1:6">
      <c r="A17" s="650"/>
      <c r="B17" s="60" t="s">
        <v>20</v>
      </c>
      <c r="C17" s="76">
        <f>_xlfn.XLOOKUP($B$3,'Modelling New'!$D:$D,'Modelling New'!$AE:$AE)</f>
        <v>0.96029999999999993</v>
      </c>
      <c r="D17" s="77">
        <f>MonthlyKPI!P4</f>
        <v>0.97256997077115215</v>
      </c>
      <c r="E17" s="63">
        <f t="shared" si="0"/>
        <v>1.2777226669949201E-2</v>
      </c>
      <c r="F17" s="235"/>
    </row>
    <row r="18" spans="1:6" ht="15" thickBot="1">
      <c r="A18" s="651"/>
      <c r="B18" s="64" t="s">
        <v>21</v>
      </c>
      <c r="C18" s="78">
        <f>_xlfn.XLOOKUP($B$3,'Modelling New'!$D:$D,'Modelling New'!$AE:$AE)</f>
        <v>0.96029999999999993</v>
      </c>
      <c r="D18" s="79">
        <f>AnnualKPI!P4</f>
        <v>0.94797984811765656</v>
      </c>
      <c r="E18" s="67">
        <f t="shared" si="0"/>
        <v>-1.2829482330879275E-2</v>
      </c>
      <c r="F18" s="236"/>
    </row>
    <row r="19" spans="1:6">
      <c r="A19" s="649">
        <v>4</v>
      </c>
      <c r="B19" s="56" t="s">
        <v>22</v>
      </c>
      <c r="C19" s="74">
        <f>_xlfn.XLOOKUP($B$3,'Modelling New'!$D:$D,'Modelling New'!$AF:$AF)</f>
        <v>0.995</v>
      </c>
      <c r="D19" s="75">
        <f>_xlfn.XLOOKUP($B$4,'Daily KPI'!$A:$A,'Daily KPI'!$R:$R)</f>
        <v>1</v>
      </c>
      <c r="E19" s="59">
        <f t="shared" si="0"/>
        <v>5.0251256281407079E-3</v>
      </c>
      <c r="F19" s="234"/>
    </row>
    <row r="20" spans="1:6">
      <c r="A20" s="650"/>
      <c r="B20" s="60" t="s">
        <v>23</v>
      </c>
      <c r="C20" s="76">
        <f>_xlfn.XLOOKUP($B$3,'Modelling New'!$D:$D,'Modelling New'!$AF:$AF)</f>
        <v>0.995</v>
      </c>
      <c r="D20" s="77">
        <f>MonthlyKPI!J4</f>
        <v>1</v>
      </c>
      <c r="E20" s="63">
        <f t="shared" si="0"/>
        <v>5.0251256281407079E-3</v>
      </c>
      <c r="F20" s="235"/>
    </row>
    <row r="21" spans="1:6" ht="15" thickBot="1">
      <c r="A21" s="651"/>
      <c r="B21" s="64" t="s">
        <v>24</v>
      </c>
      <c r="C21" s="78">
        <f>_xlfn.XLOOKUP($B$3,'Modelling New'!$D:$D,'Modelling New'!$AF:$AF)</f>
        <v>0.995</v>
      </c>
      <c r="D21" s="79">
        <f>AnnualKPI!J4</f>
        <v>1</v>
      </c>
      <c r="E21" s="67">
        <f t="shared" si="0"/>
        <v>5.0251256281407079E-3</v>
      </c>
      <c r="F21" s="236"/>
    </row>
    <row r="22" spans="1:6">
      <c r="A22" s="649">
        <v>5</v>
      </c>
      <c r="B22" s="56" t="s">
        <v>25</v>
      </c>
      <c r="C22" s="74">
        <f>_xlfn.XLOOKUP($B$3,'Modelling New'!$D:$D,'Modelling New'!$AI:$AI)</f>
        <v>0.99</v>
      </c>
      <c r="D22" s="75">
        <f>_xlfn.XLOOKUP($B$4,'Daily KPI'!$A:$A,'Daily KPI'!$Q:$Q)</f>
        <v>1</v>
      </c>
      <c r="E22" s="59">
        <f t="shared" si="0"/>
        <v>1.0101010101010111E-2</v>
      </c>
      <c r="F22" s="234"/>
    </row>
    <row r="23" spans="1:6">
      <c r="A23" s="650"/>
      <c r="B23" s="60" t="s">
        <v>26</v>
      </c>
      <c r="C23" s="76">
        <f>_xlfn.XLOOKUP($B$3,'Modelling New'!$D:$D,'Modelling New'!$AI:$AI)</f>
        <v>0.99</v>
      </c>
      <c r="D23" s="77">
        <f>MonthlyKPI!N4</f>
        <v>0.99655998966895609</v>
      </c>
      <c r="E23" s="63">
        <f t="shared" si="0"/>
        <v>6.6262521908647485E-3</v>
      </c>
      <c r="F23" s="235"/>
    </row>
    <row r="24" spans="1:6" ht="15" thickBot="1">
      <c r="A24" s="651"/>
      <c r="B24" s="64" t="s">
        <v>27</v>
      </c>
      <c r="C24" s="78">
        <f>_xlfn.XLOOKUP($B$3,'Modelling New'!$D:$D,'Modelling New'!$AI:$AI)</f>
        <v>0.99</v>
      </c>
      <c r="D24" s="79">
        <f>AnnualKPI!N4</f>
        <v>0.97566078764753006</v>
      </c>
      <c r="E24" s="67">
        <f t="shared" si="0"/>
        <v>-1.4484052881282759E-2</v>
      </c>
      <c r="F24" s="236"/>
    </row>
    <row r="25" spans="1:6">
      <c r="A25" s="649">
        <v>6</v>
      </c>
      <c r="B25" s="56" t="s">
        <v>28</v>
      </c>
      <c r="C25" s="75">
        <f>_xlfn.XLOOKUP($B$3,'Modelling New'!$D:$D,'Modelling New'!$AH:$AH)</f>
        <v>0.97</v>
      </c>
      <c r="D25" s="75">
        <f>_xlfn.XLOOKUP($B$4,'Daily KPI'!$A:$A,'Daily KPI'!$P:$P)</f>
        <v>0.99612065079712342</v>
      </c>
      <c r="E25" s="59">
        <f t="shared" ref="E25:E27" si="1">(D25-C25)/(C25)</f>
        <v>2.6928505976415926E-2</v>
      </c>
      <c r="F25" s="234"/>
    </row>
    <row r="26" spans="1:6">
      <c r="A26" s="650"/>
      <c r="B26" s="60" t="s">
        <v>29</v>
      </c>
      <c r="C26" s="77">
        <f>_xlfn.XLOOKUP($B$3,'Modelling New'!$D:$D,'Modelling New'!$AH:$AH)</f>
        <v>0.97</v>
      </c>
      <c r="D26" s="77">
        <f>MonthlyKPI!$L$4</f>
        <v>0.97592717031939735</v>
      </c>
      <c r="E26" s="63">
        <f t="shared" si="1"/>
        <v>6.1104848653581231E-3</v>
      </c>
      <c r="F26" s="235"/>
    </row>
    <row r="27" spans="1:6" ht="15" thickBot="1">
      <c r="A27" s="651"/>
      <c r="B27" s="64" t="s">
        <v>30</v>
      </c>
      <c r="C27" s="79">
        <f>_xlfn.XLOOKUP($B$3,'Modelling New'!$D:$D,'Modelling New'!$AH:$AH)</f>
        <v>0.97</v>
      </c>
      <c r="D27" s="79">
        <f>AnnualKPI!$L$4</f>
        <v>0.97162852101844066</v>
      </c>
      <c r="E27" s="67">
        <f t="shared" si="1"/>
        <v>1.6788876478769973E-3</v>
      </c>
      <c r="F27" s="236"/>
    </row>
    <row r="28" spans="1:6">
      <c r="A28" s="649">
        <v>7</v>
      </c>
      <c r="B28" s="56" t="s">
        <v>31</v>
      </c>
      <c r="C28" s="74">
        <f>_xlfn.XLOOKUP($B$4,'Daily KPI'!$A:$A,'Daily KPI'!$AF:$AF)</f>
        <v>0.57210539408867012</v>
      </c>
      <c r="D28" s="75">
        <f>_xlfn.XLOOKUP($B$4,'Daily KPI'!$A:$A,'Daily KPI'!$W:$W)</f>
        <v>0.43429487179487175</v>
      </c>
      <c r="E28" s="59">
        <f t="shared" si="0"/>
        <v>-0.24088310251526704</v>
      </c>
      <c r="F28" s="234"/>
    </row>
    <row r="29" spans="1:6">
      <c r="A29" s="650"/>
      <c r="B29" s="60" t="s">
        <v>32</v>
      </c>
      <c r="C29" s="76">
        <f>MonthlyKPI!$G$4</f>
        <v>0.57210539408867012</v>
      </c>
      <c r="D29" s="77">
        <f>MonthlyKPI!H4</f>
        <v>0.41383202371105599</v>
      </c>
      <c r="E29" s="63">
        <f t="shared" si="0"/>
        <v>-0.27665072207496699</v>
      </c>
      <c r="F29" s="235"/>
    </row>
    <row r="30" spans="1:6" ht="15" thickBot="1">
      <c r="A30" s="651"/>
      <c r="B30" s="64" t="s">
        <v>33</v>
      </c>
      <c r="C30" s="78">
        <f>AnnualKPI!$G$4</f>
        <v>0.50125931296939352</v>
      </c>
      <c r="D30" s="79">
        <f>AnnualKPI!H4</f>
        <v>0.41618502171780858</v>
      </c>
      <c r="E30" s="67">
        <f t="shared" si="0"/>
        <v>-0.16972111849177654</v>
      </c>
      <c r="F30" s="236"/>
    </row>
    <row r="31" spans="1:6">
      <c r="A31" s="649">
        <v>8</v>
      </c>
      <c r="B31" s="56" t="s">
        <v>34</v>
      </c>
      <c r="C31" s="210">
        <f>_xlfn.XLOOKUP($B$4,'Daily KPI'!$A:$A,'Daily KPI'!$AP:$AP)</f>
        <v>0.05</v>
      </c>
      <c r="D31" s="211">
        <f>_xlfn.XLOOKUP($B$4,'Daily KPI'!$A:$A,'Daily KPI'!$AN:$AN)</f>
        <v>2.6847155020840924E-2</v>
      </c>
      <c r="E31" s="59">
        <f>-(D31-C31)/(C31)</f>
        <v>0.46305689958318158</v>
      </c>
      <c r="F31" s="237"/>
    </row>
    <row r="32" spans="1:6">
      <c r="A32" s="650"/>
      <c r="B32" s="60" t="s">
        <v>35</v>
      </c>
      <c r="C32" s="212">
        <f>_xlfn.XLOOKUP($B$3,'Modelling New'!$D:$D,'Modelling New'!$AK:$AK)</f>
        <v>0.05</v>
      </c>
      <c r="D32" s="213">
        <f>MonthlyKPI!$U$4</f>
        <v>2.683871729549488E-2</v>
      </c>
      <c r="E32" s="63">
        <f t="shared" ref="E32:E33" si="2">-(D32-C32)/(C32)</f>
        <v>0.46322565409010241</v>
      </c>
      <c r="F32" s="238"/>
    </row>
    <row r="33" spans="1:7" ht="15" thickBot="1">
      <c r="A33" s="651"/>
      <c r="B33" s="64" t="s">
        <v>36</v>
      </c>
      <c r="C33" s="214">
        <f>_xlfn.XLOOKUP($B$3,'Modelling New'!$D:$D,'Modelling New'!$AK:$AK)</f>
        <v>0.05</v>
      </c>
      <c r="D33" s="215">
        <f>AnnualKPI!$R$4</f>
        <v>3.43142594698315E-2</v>
      </c>
      <c r="E33" s="67">
        <f t="shared" si="2"/>
        <v>0.31371481060337003</v>
      </c>
      <c r="F33" s="239"/>
      <c r="G33" s="209"/>
    </row>
    <row r="34" spans="1:7">
      <c r="A34" s="649">
        <v>9</v>
      </c>
      <c r="B34" s="56" t="s">
        <v>37</v>
      </c>
      <c r="C34" s="74">
        <f>_xlfn.XLOOKUP($B$4,'Daily KPI'!$A:$A,'Daily KPI'!$AQ:$AQ)</f>
        <v>0.05</v>
      </c>
      <c r="D34" s="211">
        <f>_xlfn.XLOOKUP($B$4,'Daily KPI'!$A:$A,'Daily KPI'!$AO:$AO)</f>
        <v>2.9921823255121124E-3</v>
      </c>
      <c r="E34" s="59">
        <f>-(D34-C34)/(C34)</f>
        <v>0.94015635348975779</v>
      </c>
      <c r="F34" s="237"/>
      <c r="G34" s="209"/>
    </row>
    <row r="35" spans="1:7">
      <c r="A35" s="650"/>
      <c r="B35" s="60" t="s">
        <v>38</v>
      </c>
      <c r="C35" s="76">
        <f>_xlfn.XLOOKUP($B$3,'Modelling New'!$D:$D,'Modelling New'!$AL:$AL)</f>
        <v>0.05</v>
      </c>
      <c r="D35" s="217">
        <f>MonthlyKPI!$V$4</f>
        <v>7.8498994135802504E-3</v>
      </c>
      <c r="E35" s="63">
        <f>-(D35-C35)/(C35)</f>
        <v>0.84300201172839506</v>
      </c>
      <c r="F35" s="238"/>
      <c r="G35" s="209"/>
    </row>
    <row r="36" spans="1:7" ht="15" thickBot="1">
      <c r="A36" s="651"/>
      <c r="B36" s="64" t="s">
        <v>39</v>
      </c>
      <c r="C36" s="78">
        <f>_xlfn.XLOOKUP($B$3,'Modelling New'!$D:$D,'Modelling New'!$AL:$AL)</f>
        <v>0.05</v>
      </c>
      <c r="D36" s="215">
        <f>AnnualKPI!$S$4</f>
        <v>7.9531023515452947E-3</v>
      </c>
      <c r="E36" s="67">
        <f>-(D36-C36)/(C36)</f>
        <v>0.84093795296909413</v>
      </c>
      <c r="F36" s="239"/>
      <c r="G36" s="209"/>
    </row>
    <row r="37" spans="1:7">
      <c r="A37" s="649">
        <v>10</v>
      </c>
      <c r="B37" s="56" t="s">
        <v>40</v>
      </c>
      <c r="C37" s="201">
        <f>IFERROR(_xlfn.XLOOKUP($B$4,'Daily KPI'!$A:$A,'Daily KPI'!$AI:$AI),"")</f>
        <v>800.33</v>
      </c>
      <c r="D37" s="202">
        <f>IFERROR(_xlfn.XLOOKUP($B$4,'Daily KPI'!A:A,'Daily KPI'!$X:$X)/1000,"")</f>
        <v>751.88599999999997</v>
      </c>
      <c r="E37" s="59">
        <f t="shared" si="0"/>
        <v>-6.0530031362063239E-2</v>
      </c>
      <c r="F37" s="237"/>
      <c r="G37" s="209"/>
    </row>
    <row r="38" spans="1:7">
      <c r="A38" s="650"/>
      <c r="B38" s="60" t="s">
        <v>41</v>
      </c>
      <c r="C38" s="203">
        <f>MonthlyKPI!$T$4</f>
        <v>23460.410000000007</v>
      </c>
      <c r="D38" s="204">
        <f>IFERROR(SUMIF('Daily KPI'!D:D,$B$3,'Daily KPI'!$X:$X)/1000,"")</f>
        <v>22231.846000000001</v>
      </c>
      <c r="E38" s="63">
        <f t="shared" si="0"/>
        <v>-5.2367541743729346E-2</v>
      </c>
      <c r="F38" s="238"/>
      <c r="G38" s="209"/>
    </row>
    <row r="39" spans="1:7" ht="15" thickBot="1">
      <c r="A39" s="651"/>
      <c r="B39" s="64" t="s">
        <v>42</v>
      </c>
      <c r="C39" s="205">
        <f>AnnualKPI!$Q$4</f>
        <v>92884.614499999981</v>
      </c>
      <c r="D39" s="206">
        <f>IFERROR(SUMIFS('Daily KPI'!$X:$X,'Daily KPI'!$A:$A,"&gt;="&amp;O2Summary!$B$6,'Daily KPI'!$A:$A,"&lt;="&amp;O2Summary!$B$4)/1000,"")</f>
        <v>88371.773000000001</v>
      </c>
      <c r="E39" s="67">
        <f t="shared" si="0"/>
        <v>-4.8585457605575588E-2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abSelected="1" zoomScale="78" workbookViewId="0">
      <selection activeCell="N4" sqref="N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45869</v>
      </c>
      <c r="C1" s="34">
        <v>0</v>
      </c>
      <c r="D1" s="34">
        <v>0</v>
      </c>
      <c r="E1" s="34">
        <v>0</v>
      </c>
      <c r="F1" s="34">
        <v>0</v>
      </c>
    </row>
    <row r="2" spans="1:22" ht="29.25" customHeight="1">
      <c r="A2" s="652" t="s">
        <v>64</v>
      </c>
      <c r="B2" s="653"/>
      <c r="C2" s="653"/>
      <c r="D2" s="653"/>
      <c r="E2" s="653"/>
      <c r="F2" s="653"/>
      <c r="G2" s="653"/>
      <c r="H2" s="653"/>
      <c r="I2" s="653"/>
      <c r="J2" s="653"/>
      <c r="K2" s="653"/>
      <c r="L2" s="653"/>
      <c r="M2" s="653"/>
      <c r="N2" s="653"/>
      <c r="O2" s="653"/>
      <c r="P2" s="653"/>
      <c r="Q2" s="653"/>
      <c r="R2" s="653"/>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31</v>
      </c>
      <c r="C4" s="117">
        <f>IFERROR(_xlfn.XLOOKUP($A$4,'Modelling New'!$D:$D,'Modelling New'!$AC:$AC),"")</f>
        <v>8.18</v>
      </c>
      <c r="D4" s="118">
        <f>AVERAGEIF('Daily KPI'!$D:$D,$A$4,'Daily KPI'!$M:$M)</f>
        <v>6.8857898695603907</v>
      </c>
      <c r="E4" s="116">
        <f>IFERROR(_xlfn.XLOOKUP($A$4,'Modelling New'!$D:$D,'Modelling New'!$U:$U),"")</f>
        <v>29880.378206778336</v>
      </c>
      <c r="F4" s="119">
        <f>SUMIFS('Daily KPI'!$AA:$AA,'Daily KPI'!$D:$D,$A$4)/1000</f>
        <v>21613.95</v>
      </c>
      <c r="G4" s="120">
        <f>IFERROR(_xlfn.XLOOKUP($A$4,'Modelling New'!$D:$D,'Modelling New'!$X:$X),"")</f>
        <v>0.57210539408867012</v>
      </c>
      <c r="H4" s="121">
        <f>F4/(24*B4*(_xlfn.XLOOKUP($B$1,'Daily KPI'!$A:$A,'Daily KPI'!$AR:$AR)))</f>
        <v>0.41383202371105599</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0.97592717031939735</v>
      </c>
      <c r="M4" s="120">
        <f>_xlfn.XLOOKUP($A$4,'Modelling New'!$D:$D,'Modelling New'!$AI:$AI)</f>
        <v>0.99</v>
      </c>
      <c r="N4" s="121">
        <f>AVERAGEIFS('Daily KPI'!$Q:$Q,'Daily KPI'!$A:$A,"&lt;="&amp;MonthlyKPI!$B$1,'Daily KPI'!$D:$D,$A$4)</f>
        <v>0.99655998966895609</v>
      </c>
      <c r="O4" s="120">
        <f>K4*M4</f>
        <v>0.96029999999999993</v>
      </c>
      <c r="P4" s="122">
        <f>L4*N4</f>
        <v>0.97256997077115215</v>
      </c>
      <c r="Q4" s="116">
        <f>SUMIFS('Daily KPI'!$X:$X,'Daily KPI'!$D:$D,$A$4)/1000</f>
        <v>22231.846000000001</v>
      </c>
      <c r="R4" s="122">
        <f>Q4/F4-1</f>
        <v>2.858783332060999E-2</v>
      </c>
      <c r="S4" s="116">
        <f>SUMIFS(Input_Raw!BQ:BQ,Input_Raw!A:A,"&gt;="&amp;A4,Input_Raw!A:A,"&lt;="&amp;B1)</f>
        <v>23460.410000000007</v>
      </c>
      <c r="T4" s="119">
        <f>SUMIFS('Daily KPI'!$AI:$AI,'Daily KPI'!$D:$D,$A$4)</f>
        <v>23460.410000000007</v>
      </c>
      <c r="U4" s="200">
        <f>IFERROR(AVERAGEIFS('Daily KPI'!$AN:$AN,'Daily KPI'!$D:$D,MonthlyKPI!$A$4,'Daily KPI'!$A:$A,"&lt;="&amp;MonthlyKPI!$B$1),"")</f>
        <v>2.683871729549488E-2</v>
      </c>
      <c r="V4" s="199">
        <f>AVERAGEIFS('Daily KPI'!$AO:$AO,'Daily KPI'!$A:$A,"&lt;="&amp;MonthlyKPI!$B$1,'Daily KPI'!$D:$D,$A$4)</f>
        <v>7.8498994135802504E-3</v>
      </c>
    </row>
    <row r="6" spans="1:22" ht="29.25" customHeight="1">
      <c r="Q6" s="2"/>
    </row>
    <row r="7" spans="1:22" ht="29.25" customHeight="1">
      <c r="A7" s="32" t="s">
        <v>69</v>
      </c>
      <c r="B7" s="33">
        <f>B8-6</f>
        <v>45863</v>
      </c>
      <c r="D7" s="36"/>
      <c r="F7" s="36"/>
    </row>
    <row r="8" spans="1:22" ht="29.25" customHeight="1">
      <c r="A8" s="32" t="s">
        <v>70</v>
      </c>
      <c r="B8" s="33">
        <f>B1</f>
        <v>45869</v>
      </c>
    </row>
    <row r="9" spans="1:22" ht="29.25" customHeight="1">
      <c r="A9" s="652" t="s">
        <v>71</v>
      </c>
      <c r="B9" s="653"/>
      <c r="C9" s="653"/>
      <c r="D9" s="653"/>
      <c r="E9" s="653"/>
      <c r="F9" s="653"/>
      <c r="G9" s="653"/>
      <c r="H9" s="653"/>
      <c r="I9" s="653"/>
      <c r="J9" s="653"/>
      <c r="K9" s="653"/>
      <c r="L9" s="653"/>
      <c r="M9" s="653"/>
      <c r="N9" s="653"/>
      <c r="O9" s="653"/>
      <c r="P9" s="653"/>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8.1101179588981012</v>
      </c>
      <c r="E11" s="116">
        <f>SUMIFS('Daily KPI'!$AD:$AD,'Daily KPI'!$A:$A,"&gt;="&amp;$B$7,'Daily KPI'!$A:$A,"&lt;="&amp;$B$8)/1000</f>
        <v>6747.1821757241405</v>
      </c>
      <c r="F11" s="119">
        <f>SUMIFS('Daily KPI'!$AA:$AA,'Daily KPI'!$A:$A,"&gt;="&amp;$B$7,'Daily KPI'!$A:$A,"&lt;="&amp;$B$8)/1000</f>
        <v>7074.45</v>
      </c>
      <c r="G11" s="120">
        <f>E11/(24*$B$11*'Basic Data'!$K$3)</f>
        <v>0.57210539408866989</v>
      </c>
      <c r="H11" s="121">
        <f>F11/(24*B11*'Basic Data'!$K$3)</f>
        <v>0.59985500610500575</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0.9947377428722961</v>
      </c>
      <c r="M11" s="120">
        <f>_xlfn.XLOOKUP($A$4,'Modelling New'!$D:$D,'Modelling New'!$AI:$AI)</f>
        <v>0.99</v>
      </c>
      <c r="N11" s="121">
        <f>AVERAGEIFS('Daily KPI'!$Q:$Q,'Daily KPI'!$A:$A,"&gt;="&amp;$B$7,'Daily KPI'!$A:$A,"&lt;="&amp;$B$8)</f>
        <v>0.99958201970805827</v>
      </c>
      <c r="O11" s="120">
        <f>K11*M11</f>
        <v>0.96029999999999993</v>
      </c>
      <c r="P11" s="122">
        <f>L11*N11</f>
        <v>0.99432196210012491</v>
      </c>
      <c r="Q11" s="116">
        <f>SUMIFS(Input_Raw!BQ:BQ,Input_Raw!A:A,"&gt;="&amp;B7,Input_Raw!A:A,"&lt;="&amp;B8)</f>
        <v>7608.1</v>
      </c>
    </row>
    <row r="14" spans="1:22" ht="29.25" customHeight="1">
      <c r="A14" s="32" t="s">
        <v>69</v>
      </c>
      <c r="B14" s="33">
        <f>B15-29</f>
        <v>45840</v>
      </c>
      <c r="D14" s="36"/>
      <c r="F14" s="36"/>
    </row>
    <row r="15" spans="1:22" ht="29.25" customHeight="1">
      <c r="A15" s="32" t="s">
        <v>70</v>
      </c>
      <c r="B15" s="33">
        <f>B8</f>
        <v>45869</v>
      </c>
    </row>
    <row r="16" spans="1:22" ht="29.25" customHeight="1">
      <c r="A16" s="652" t="s">
        <v>72</v>
      </c>
      <c r="B16" s="653"/>
      <c r="C16" s="653"/>
      <c r="D16" s="653"/>
      <c r="E16" s="653"/>
      <c r="F16" s="653"/>
      <c r="G16" s="653"/>
      <c r="H16" s="653"/>
      <c r="I16" s="653"/>
      <c r="J16" s="653"/>
      <c r="K16" s="653"/>
      <c r="L16" s="653"/>
      <c r="M16" s="653"/>
      <c r="N16" s="653"/>
      <c r="O16" s="653"/>
      <c r="P16" s="653"/>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6.8619223023518918</v>
      </c>
      <c r="E18" s="116">
        <f>SUMIFS('Daily KPI'!$AD:$AD,'Daily KPI'!$A:$A,"&gt;="&amp;$B$14,'Daily KPI'!$A:$A,"&lt;="&amp;$B$15)/1000</f>
        <v>28916.495038817746</v>
      </c>
      <c r="F18" s="119">
        <f>SUMIFS('Daily KPI'!$X:$X,'Daily KPI'!$A:$A,"&gt;="&amp;$B$14,'Daily KPI'!$A:$A,"&lt;="&amp;$B$15)/1000</f>
        <v>21352.201000000001</v>
      </c>
      <c r="G18" s="120">
        <f>E18/(24*$B$18*'Basic Data'!$K$3)</f>
        <v>0.57210539408866989</v>
      </c>
      <c r="H18" s="121">
        <f>F18/(24*B18*'Basic Data'!$K$3)</f>
        <v>0.42244778806584343</v>
      </c>
      <c r="I18" s="120">
        <v>0.997</v>
      </c>
      <c r="J18" s="121">
        <f>AVERAGEIFS('Daily KPI'!$R:$R,'Daily KPI'!$A:$A,"&gt;="&amp;$B$14,'Daily KPI'!$A:$A,"&lt;="&amp;$B$15)</f>
        <v>1</v>
      </c>
      <c r="K18" s="120">
        <v>0.98599999999999999</v>
      </c>
      <c r="L18" s="121">
        <f>AVERAGEIFS('Daily KPI'!$P:$P,'Daily KPI'!$A:$A,"&gt;="&amp;$B$14,'Daily KPI'!$A:$A,"&lt;="&amp;$B$15)</f>
        <v>0.97681721967458301</v>
      </c>
      <c r="M18" s="120">
        <v>0.995</v>
      </c>
      <c r="N18" s="121">
        <f>AVERAGEIFS('Daily KPI'!$Q:$Q,'Daily KPI'!$A:$A,"&gt;="&amp;$B$14,'Daily KPI'!$A:$A,"&lt;="&amp;$B$15)</f>
        <v>0.99660814267659115</v>
      </c>
      <c r="O18" s="120">
        <f>K18*M18</f>
        <v>0.98107</v>
      </c>
      <c r="P18" s="122">
        <f>L18*N18</f>
        <v>0.97350399503439788</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I109" sqref="I109"/>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822517</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2.5612844476162803E-2</v>
      </c>
      <c r="AO101" s="174">
        <f>IFERROR((_xlfn.XLOOKUP($A101,'WTG Reactive Power'!$A:$A,'WTG Reactive Power'!$AE:$AE))/Table13[[#This Row],[Gen_Exp (kWh)]],"")</f>
        <v>3.2824123999868698E-3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f>IFERROR(_xlfn.XLOOKUP($A124,Input_Raw!$A:$A,Input_Raw!BG:BG),"")</f>
        <v>9.4641544306512415</v>
      </c>
      <c r="N124" s="170">
        <f>IFERROR(_xlfn.XLOOKUP($A124,Input_Raw!$A:$A,Input_Raw!BH:BH),"")</f>
        <v>0</v>
      </c>
      <c r="O124" s="173">
        <f t="shared" si="9"/>
        <v>0.99239124260834344</v>
      </c>
      <c r="P124" s="173">
        <f>IFERROR(1-SUMIF(WTG_BD!$F:$F,$A124,WTG_BD!$AA:$AA)/($AA124+SUMIF(WTG_BD!$F:$F,$A124,WTG_BD!$AA:$AA)),"")</f>
        <v>0.99530336293982891</v>
      </c>
      <c r="Q124" s="173">
        <f>IFERROR(1-SUMIF(IGA_BD!$F:$F,$A124,IGA_BD!$X:$X)/($AA124+SUMIF(IGA_BD!$F:$F,$A124,IGA_BD!$X:$X)),"")</f>
        <v>0.99707413795640765</v>
      </c>
      <c r="R124" s="173">
        <f>IFERROR(1-SUMIF(Grid_BD!$F:$F,$A124,Grid_BD!$Y:$Y)/($AA124+SUMIF(Grid_BD!$F:$F,$A124,Grid_BD!$Y:$Y)),"")</f>
        <v>1</v>
      </c>
      <c r="S124" s="167"/>
      <c r="T124" s="172"/>
      <c r="U124" s="173"/>
      <c r="V124" s="167"/>
      <c r="W124" s="174">
        <f t="shared" si="10"/>
        <v>0.78819444444444431</v>
      </c>
      <c r="X124" s="167">
        <f>IFERROR(_xlfn.XLOOKUP($A124,Input_Raw!$A:$A,Input_Raw!$BF:$BF),"")</f>
        <v>1373899</v>
      </c>
      <c r="Y124" s="167">
        <f>IFERROR(_xlfn.XLOOKUP($A124,Input_Raw!$A:$A,Input_Raw!BJ:BJ),"")</f>
        <v>1327950</v>
      </c>
      <c r="Z124" s="167">
        <f>IFERROR(_xlfn.XLOOKUP($A124,Input_Raw!$A:$A,Input_Raw!BK:BK),"")</f>
        <v>0</v>
      </c>
      <c r="AA124" s="167">
        <f>IFERROR(_xlfn.XLOOKUP($A124,Input_Raw!$A:$A,Input_Raw!BL:BL),"")</f>
        <v>1327950</v>
      </c>
      <c r="AB124" s="167">
        <f>IFERROR(_xlfn.XLOOKUP($A124,Input_Raw!$A:$A,Input_Raw!$BO:$BO),"")</f>
        <v>70.2</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f>IFERROR(_xlfn.XLOOKUP($A124,Input_Raw!$A:$A,Input_Raw!$BQ:$BQ),"")</f>
        <v>1426.13</v>
      </c>
      <c r="AJ124" s="167"/>
      <c r="AK124" s="167"/>
      <c r="AL124" s="167"/>
      <c r="AM124" s="167"/>
      <c r="AN124" s="175">
        <f>IFERROR(_xlfn.XLOOKUP($A124,Input_Raw!$A:$A,Input_Raw!$BN:$BN),"")</f>
        <v>3.3444234255938753E-2</v>
      </c>
      <c r="AO124" s="174">
        <f>IFERROR((_xlfn.XLOOKUP($A124,'WTG Reactive Power'!$A:$A,'WTG Reactive Power'!$AE:$AE))/Table13[[#This Row],[Gen_Exp (kWh)]],"")</f>
        <v>2.947640255943124E-3</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f>IFERROR(_xlfn.XLOOKUP($A125,Input_Raw!$A:$A,Input_Raw!BG:BG),"")</f>
        <v>7.983076923076923</v>
      </c>
      <c r="N125" s="170">
        <f>IFERROR(_xlfn.XLOOKUP($A125,Input_Raw!$A:$A,Input_Raw!BH:BH),"")</f>
        <v>0</v>
      </c>
      <c r="O125" s="173">
        <f t="shared" si="9"/>
        <v>0.98954443184095342</v>
      </c>
      <c r="P125" s="173">
        <f>IFERROR(1-SUMIF(WTG_BD!$F:$F,$A125,WTG_BD!$AA:$AA)/($AA125+SUMIF(WTG_BD!$F:$F,$A125,WTG_BD!$AA:$AA)),"")</f>
        <v>0.98954443184095342</v>
      </c>
      <c r="Q125" s="173">
        <f>IFERROR(1-SUMIF(IGA_BD!$F:$F,$A125,IGA_BD!$X:$X)/($AA125+SUMIF(IGA_BD!$F:$F,$A125,IGA_BD!$X:$X)),"")</f>
        <v>1</v>
      </c>
      <c r="R125" s="173">
        <f>IFERROR(1-SUMIF(Grid_BD!$F:$F,$A125,Grid_BD!$Y:$Y)/($AA125+SUMIF(Grid_BD!$F:$F,$A125,Grid_BD!$Y:$Y)),"")</f>
        <v>1</v>
      </c>
      <c r="S125" s="167"/>
      <c r="T125" s="172"/>
      <c r="U125" s="173"/>
      <c r="V125" s="167"/>
      <c r="W125" s="174">
        <f t="shared" si="10"/>
        <v>0.55715811965811957</v>
      </c>
      <c r="X125" s="167">
        <f>IFERROR(_xlfn.XLOOKUP($A125,Input_Raw!$A:$A,Input_Raw!$BF:$BF),"")</f>
        <v>966484</v>
      </c>
      <c r="Y125" s="167">
        <f>IFERROR(_xlfn.XLOOKUP($A125,Input_Raw!$A:$A,Input_Raw!BJ:BJ),"")</f>
        <v>938700</v>
      </c>
      <c r="Z125" s="167">
        <f>IFERROR(_xlfn.XLOOKUP($A125,Input_Raw!$A:$A,Input_Raw!BK:BK),"")</f>
        <v>0</v>
      </c>
      <c r="AA125" s="167">
        <f>IFERROR(_xlfn.XLOOKUP($A125,Input_Raw!$A:$A,Input_Raw!BL:BL),"")</f>
        <v>938700</v>
      </c>
      <c r="AB125" s="167">
        <f>IFERROR(_xlfn.XLOOKUP($A125,Input_Raw!$A:$A,Input_Raw!$BO:$BO),"")</f>
        <v>70.2</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f>IFERROR(_xlfn.XLOOKUP($A125,Input_Raw!$A:$A,Input_Raw!$BQ:$BQ),"")</f>
        <v>1052.55</v>
      </c>
      <c r="AJ125" s="167"/>
      <c r="AK125" s="167"/>
      <c r="AL125" s="167"/>
      <c r="AM125" s="167"/>
      <c r="AN125" s="175">
        <f>IFERROR(_xlfn.XLOOKUP($A125,Input_Raw!$A:$A,Input_Raw!$BN:$BN),"")</f>
        <v>2.8747501251960714E-2</v>
      </c>
      <c r="AO125" s="174">
        <f>IFERROR((_xlfn.XLOOKUP($A125,'WTG Reactive Power'!$A:$A,'WTG Reactive Power'!$AE:$AE))/Table13[[#This Row],[Gen_Exp (kWh)]],"")</f>
        <v>3.2591331051522853E-3</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f>IFERROR(_xlfn.XLOOKUP($A126,Input_Raw!$A:$A,Input_Raw!BG:BG),"")</f>
        <v>7.150384615384616</v>
      </c>
      <c r="N126" s="170">
        <f>IFERROR(_xlfn.XLOOKUP($A126,Input_Raw!$A:$A,Input_Raw!BH:BH),"")</f>
        <v>0</v>
      </c>
      <c r="O126" s="173">
        <f t="shared" si="9"/>
        <v>0.99612065079712342</v>
      </c>
      <c r="P126" s="173">
        <f>IFERROR(1-SUMIF(WTG_BD!$F:$F,$A126,WTG_BD!$AA:$AA)/($AA126+SUMIF(WTG_BD!$F:$F,$A126,WTG_BD!$AA:$AA)),"")</f>
        <v>0.99612065079712342</v>
      </c>
      <c r="Q126" s="173">
        <f>IFERROR(1-SUMIF(IGA_BD!$F:$F,$A126,IGA_BD!$X:$X)/($AA126+SUMIF(IGA_BD!$F:$F,$A126,IGA_BD!$X:$X)),"")</f>
        <v>1</v>
      </c>
      <c r="R126" s="173">
        <f>IFERROR(1-SUMIF(Grid_BD!$F:$F,$A126,Grid_BD!$Y:$Y)/($AA126+SUMIF(Grid_BD!$F:$F,$A126,Grid_BD!$Y:$Y)),"")</f>
        <v>1</v>
      </c>
      <c r="S126" s="167"/>
      <c r="T126" s="172"/>
      <c r="U126" s="173"/>
      <c r="V126" s="167"/>
      <c r="W126" s="174">
        <f t="shared" si="10"/>
        <v>0.43429487179487175</v>
      </c>
      <c r="X126" s="167">
        <f>IFERROR(_xlfn.XLOOKUP($A126,Input_Raw!$A:$A,Input_Raw!$BF:$BF),"")</f>
        <v>751886</v>
      </c>
      <c r="Y126" s="167">
        <f>IFERROR(_xlfn.XLOOKUP($A126,Input_Raw!$A:$A,Input_Raw!BJ:BJ),"")</f>
        <v>731700</v>
      </c>
      <c r="Z126" s="167">
        <f>IFERROR(_xlfn.XLOOKUP($A126,Input_Raw!$A:$A,Input_Raw!BK:BK),"")</f>
        <v>0</v>
      </c>
      <c r="AA126" s="167">
        <f>IFERROR(_xlfn.XLOOKUP($A126,Input_Raw!$A:$A,Input_Raw!BL:BL),"")</f>
        <v>731700</v>
      </c>
      <c r="AB126" s="167">
        <f>IFERROR(_xlfn.XLOOKUP($A126,Input_Raw!$A:$A,Input_Raw!$BO:$BO),"")</f>
        <v>70.2</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f>IFERROR(_xlfn.XLOOKUP($A126,Input_Raw!$A:$A,Input_Raw!$BQ:$BQ),"")</f>
        <v>800.33</v>
      </c>
      <c r="AJ126" s="167"/>
      <c r="AK126" s="167"/>
      <c r="AL126" s="167"/>
      <c r="AM126" s="167"/>
      <c r="AN126" s="175">
        <f>IFERROR(_xlfn.XLOOKUP($A126,Input_Raw!$A:$A,Input_Raw!$BN:$BN),"")</f>
        <v>2.6847155020840924E-2</v>
      </c>
      <c r="AO126" s="174">
        <f>IFERROR((_xlfn.XLOOKUP($A126,'WTG Reactive Power'!$A:$A,'WTG Reactive Power'!$AE:$AE))/Table13[[#This Row],[Gen_Exp (kWh)]],"")</f>
        <v>2.9921823255121124E-3</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f>IFERROR(_xlfn.XLOOKUP($A127,Input_Raw!$A:$A,Input_Raw!BG:BG),"")</f>
        <v>7.1426923076923057</v>
      </c>
      <c r="N127" s="170">
        <f>IFERROR(_xlfn.XLOOKUP($A127,Input_Raw!$A:$A,Input_Raw!BH:BH),"")</f>
        <v>0</v>
      </c>
      <c r="O127" s="173">
        <f t="shared" si="9"/>
        <v>0.98579937836744291</v>
      </c>
      <c r="P127" s="173">
        <f>IFERROR(1-SUMIF(WTG_BD!$F:$F,$A127,WTG_BD!$AA:$AA)/($AA127+SUMIF(WTG_BD!$F:$F,$A127,WTG_BD!$AA:$AA)),"")</f>
        <v>0.98579937836744291</v>
      </c>
      <c r="Q127" s="173">
        <f>IFERROR(1-SUMIF(IGA_BD!$F:$F,$A127,IGA_BD!$X:$X)/($AA127+SUMIF(IGA_BD!$F:$F,$A127,IGA_BD!$X:$X)),"")</f>
        <v>1</v>
      </c>
      <c r="R127" s="173">
        <f>IFERROR(1-SUMIF(Grid_BD!$F:$F,$A127,Grid_BD!$Y:$Y)/($AA127+SUMIF(Grid_BD!$F:$F,$A127,Grid_BD!$Y:$Y)),"")</f>
        <v>1</v>
      </c>
      <c r="S127" s="167"/>
      <c r="T127" s="172"/>
      <c r="U127" s="173"/>
      <c r="V127" s="167"/>
      <c r="W127" s="174">
        <f t="shared" si="10"/>
        <v>0.43643162393162388</v>
      </c>
      <c r="X127" s="167">
        <f>IFERROR(_xlfn.XLOOKUP($A127,Input_Raw!$A:$A,Input_Raw!$BF:$BF),"")</f>
        <v>754494</v>
      </c>
      <c r="Y127" s="167">
        <f>IFERROR(_xlfn.XLOOKUP($A127,Input_Raw!$A:$A,Input_Raw!BJ:BJ),"")</f>
        <v>735300</v>
      </c>
      <c r="Z127" s="167">
        <f>IFERROR(_xlfn.XLOOKUP($A127,Input_Raw!$A:$A,Input_Raw!BK:BK),"")</f>
        <v>0</v>
      </c>
      <c r="AA127" s="167">
        <f>IFERROR(_xlfn.XLOOKUP($A127,Input_Raw!$A:$A,Input_Raw!BL:BL),"")</f>
        <v>735300</v>
      </c>
      <c r="AB127" s="167">
        <f>IFERROR(_xlfn.XLOOKUP($A127,Input_Raw!$A:$A,Input_Raw!$BO:$BO),"")</f>
        <v>70.2</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f>IFERROR(_xlfn.XLOOKUP($A127,Input_Raw!$A:$A,Input_Raw!$BQ:$BQ),"")</f>
        <v>806.9</v>
      </c>
      <c r="AJ127" s="167"/>
      <c r="AK127" s="167"/>
      <c r="AL127" s="167"/>
      <c r="AM127" s="167"/>
      <c r="AN127" s="175">
        <f>IFERROR(_xlfn.XLOOKUP($A127,Input_Raw!$A:$A,Input_Raw!$BN:$BN),"")</f>
        <v>2.54395661198101E-2</v>
      </c>
      <c r="AO127" s="174">
        <f>IFERROR((_xlfn.XLOOKUP($A127,'WTG Reactive Power'!$A:$A,'WTG Reactive Power'!$AE:$AE))/Table13[[#This Row],[Gen_Exp (kWh)]],"")</f>
        <v>2.9818394844756888E-3</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f>IFERROR(_xlfn.XLOOKUP($A128,Input_Raw!$A:$A,Input_Raw!BG:BG),"")</f>
        <v>5.9438461538461533</v>
      </c>
      <c r="N128" s="170">
        <f>IFERROR(_xlfn.XLOOKUP($A128,Input_Raw!$A:$A,Input_Raw!BH:BH),"")</f>
        <v>0</v>
      </c>
      <c r="O128" s="173">
        <f t="shared" si="9"/>
        <v>0.97954567439533602</v>
      </c>
      <c r="P128" s="173">
        <f>IFERROR(1-SUMIF(WTG_BD!$F:$F,$A128,WTG_BD!$AA:$AA)/($AA128+SUMIF(WTG_BD!$F:$F,$A128,WTG_BD!$AA:$AA)),"")</f>
        <v>0.97954567439533602</v>
      </c>
      <c r="Q128" s="173">
        <f>IFERROR(1-SUMIF(IGA_BD!$F:$F,$A128,IGA_BD!$X:$X)/($AA128+SUMIF(IGA_BD!$F:$F,$A128,IGA_BD!$X:$X)),"")</f>
        <v>1</v>
      </c>
      <c r="R128" s="173">
        <f>IFERROR(1-SUMIF(Grid_BD!$F:$F,$A128,Grid_BD!$Y:$Y)/($AA128+SUMIF(Grid_BD!$F:$F,$A128,Grid_BD!$Y:$Y)),"")</f>
        <v>1</v>
      </c>
      <c r="S128" s="167"/>
      <c r="T128" s="172"/>
      <c r="U128" s="173"/>
      <c r="V128" s="167"/>
      <c r="W128" s="174">
        <f t="shared" si="10"/>
        <v>0.39289529914529908</v>
      </c>
      <c r="X128" s="167">
        <f>IFERROR(_xlfn.XLOOKUP($A128,Input_Raw!$A:$A,Input_Raw!$BF:$BF),"")</f>
        <v>676208</v>
      </c>
      <c r="Y128" s="167">
        <f>IFERROR(_xlfn.XLOOKUP($A128,Input_Raw!$A:$A,Input_Raw!BJ:BJ),"")</f>
        <v>661950</v>
      </c>
      <c r="Z128" s="167">
        <f>IFERROR(_xlfn.XLOOKUP($A128,Input_Raw!$A:$A,Input_Raw!BK:BK),"")</f>
        <v>0</v>
      </c>
      <c r="AA128" s="167">
        <f>IFERROR(_xlfn.XLOOKUP($A128,Input_Raw!$A:$A,Input_Raw!BL:BL),"")</f>
        <v>661950</v>
      </c>
      <c r="AB128" s="167">
        <f>IFERROR(_xlfn.XLOOKUP($A128,Input_Raw!$A:$A,Input_Raw!$BO:$BO),"")</f>
        <v>70.2</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f>IFERROR(_xlfn.XLOOKUP($A128,Input_Raw!$A:$A,Input_Raw!$BQ:$BQ),"")</f>
        <v>707.32</v>
      </c>
      <c r="AJ128" s="167"/>
      <c r="AK128" s="167"/>
      <c r="AL128" s="167"/>
      <c r="AM128" s="167"/>
      <c r="AN128" s="175">
        <f>IFERROR(_xlfn.XLOOKUP($A128,Input_Raw!$A:$A,Input_Raw!$BN:$BN),"")</f>
        <v>2.1085228213804038E-2</v>
      </c>
      <c r="AO128" s="174">
        <f>IFERROR((_xlfn.XLOOKUP($A128,'WTG Reactive Power'!$A:$A,'WTG Reactive Power'!$AE:$AE))/Table13[[#This Row],[Gen_Exp (kWh)]],"")</f>
        <v>1.9963088280529071E-3</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f>IFERROR(_xlfn.XLOOKUP($A129,Input_Raw!$A:$A,Input_Raw!BG:BG),"")</f>
        <v>5.3138461538461534</v>
      </c>
      <c r="N129" s="170">
        <f>IFERROR(_xlfn.XLOOKUP($A129,Input_Raw!$A:$A,Input_Raw!BH:BH),"")</f>
        <v>0</v>
      </c>
      <c r="O129" s="173">
        <f t="shared" si="9"/>
        <v>0.99438393988144813</v>
      </c>
      <c r="P129" s="173">
        <f>IFERROR(1-SUMIF(WTG_BD!$F:$F,$A129,WTG_BD!$AA:$AA)/($AA129+SUMIF(WTG_BD!$F:$F,$A129,WTG_BD!$AA:$AA)),"")</f>
        <v>0.99438393988144813</v>
      </c>
      <c r="Q129" s="173">
        <f>IFERROR(1-SUMIF(IGA_BD!$F:$F,$A129,IGA_BD!$X:$X)/($AA129+SUMIF(IGA_BD!$F:$F,$A129,IGA_BD!$X:$X)),"")</f>
        <v>1</v>
      </c>
      <c r="R129" s="173">
        <f>IFERROR(1-SUMIF(Grid_BD!$F:$F,$A129,Grid_BD!$Y:$Y)/($AA129+SUMIF(Grid_BD!$F:$F,$A129,Grid_BD!$Y:$Y)),"")</f>
        <v>1</v>
      </c>
      <c r="S129" s="167"/>
      <c r="T129" s="172"/>
      <c r="U129" s="173"/>
      <c r="V129" s="167"/>
      <c r="W129" s="174">
        <f t="shared" si="10"/>
        <v>0.21848290598290596</v>
      </c>
      <c r="X129" s="167">
        <f>IFERROR(_xlfn.XLOOKUP($A129,Input_Raw!$A:$A,Input_Raw!$BF:$BF),"")</f>
        <v>378602</v>
      </c>
      <c r="Y129" s="167">
        <f>IFERROR(_xlfn.XLOOKUP($A129,Input_Raw!$A:$A,Input_Raw!BJ:BJ),"")</f>
        <v>368100</v>
      </c>
      <c r="Z129" s="167">
        <f>IFERROR(_xlfn.XLOOKUP($A129,Input_Raw!$A:$A,Input_Raw!BK:BK),"")</f>
        <v>0</v>
      </c>
      <c r="AA129" s="167">
        <f>IFERROR(_xlfn.XLOOKUP($A129,Input_Raw!$A:$A,Input_Raw!BL:BL),"")</f>
        <v>368100</v>
      </c>
      <c r="AB129" s="167">
        <f>IFERROR(_xlfn.XLOOKUP($A129,Input_Raw!$A:$A,Input_Raw!$BO:$BO),"")</f>
        <v>70.2</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f>IFERROR(_xlfn.XLOOKUP($A129,Input_Raw!$A:$A,Input_Raw!$BQ:$BQ),"")</f>
        <v>387.82</v>
      </c>
      <c r="AJ129" s="167"/>
      <c r="AK129" s="167"/>
      <c r="AL129" s="167"/>
      <c r="AM129" s="167"/>
      <c r="AN129" s="175">
        <f>IFERROR(_xlfn.XLOOKUP($A129,Input_Raw!$A:$A,Input_Raw!$BN:$BN),"")</f>
        <v>2.7738892029096518E-2</v>
      </c>
      <c r="AO129" s="174">
        <f>IFERROR((_xlfn.XLOOKUP($A129,'WTG Reactive Power'!$A:$A,'WTG Reactive Power'!$AE:$AE))/Table13[[#This Row],[Gen_Exp (kWh)]],"")</f>
        <v>2.3767967416970862E-3</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45869</v>
      </c>
      <c r="C1" s="115">
        <f>O2Summary!$B$3</f>
        <v>45839</v>
      </c>
    </row>
    <row r="2" spans="1:19" ht="21">
      <c r="A2" s="652" t="s">
        <v>44</v>
      </c>
      <c r="B2" s="653"/>
      <c r="C2" s="653"/>
      <c r="D2" s="653"/>
      <c r="E2" s="653"/>
      <c r="F2" s="653"/>
      <c r="G2" s="653"/>
      <c r="H2" s="653"/>
      <c r="I2" s="653"/>
      <c r="J2" s="653"/>
      <c r="K2" s="653"/>
      <c r="L2" s="653"/>
      <c r="M2" s="653"/>
      <c r="N2" s="653"/>
      <c r="O2" s="653"/>
      <c r="P2" s="653"/>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122</v>
      </c>
      <c r="C4" s="117">
        <f>_xlfn.XLOOKUP($C$1,'Modelling New'!$D:$D,'Modelling New'!$AD:$AD)</f>
        <v>7.2925000000000004</v>
      </c>
      <c r="D4" s="118">
        <f>AVERAGEIFS('Daily KPI'!$M:$M,'Daily KPI'!$A:$A,"&gt;="&amp;O2Summary!$B$6,'Daily KPI'!$A:$A,"&lt;="&amp;AnnualKPI!$B$1)</f>
        <v>6.8560401313215147</v>
      </c>
      <c r="E4" s="116">
        <f>_xlfn.XLOOKUP($C$1,'Modelling New'!$D:$D,'Modelling New'!$V:$V)</f>
        <v>103031.6462398818</v>
      </c>
      <c r="F4" s="119">
        <f>SUMIFS('Daily KPI'!$AA:$AA,'Daily KPI'!$A:$A,"&gt;="&amp;O2Summary!$B$6,'Daily KPI'!$A:$A,"&lt;="&amp;AnnualKPI!$B$1)/1000</f>
        <v>85545</v>
      </c>
      <c r="G4" s="120">
        <f>_xlfn.XLOOKUP($C$1,'Modelling New'!$D:$D,'Modelling New'!$Y:$Y)</f>
        <v>0.50125931296939352</v>
      </c>
      <c r="H4" s="121">
        <f>IFERROR(F4/(B4*24*(_xlfn.XLOOKUP($B$1,'Daily KPI'!$A:$A,'Daily KPI'!$AR:$AR))),"")</f>
        <v>0.41618502171780858</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0.97162852101844066</v>
      </c>
      <c r="M4" s="120">
        <f>_xlfn.XLOOKUP($C$1,'Modelling New'!$D:$D,'Modelling New'!$AI:$AI)</f>
        <v>0.99</v>
      </c>
      <c r="N4" s="122">
        <f>AVERAGEIFS('Daily KPI'!$Q:$Q,'Daily KPI'!$A:$A,"&gt;="&amp;O2Summary!$B$6,'Daily KPI'!$A:$A,"&lt;="&amp;AnnualKPI!$B$1)</f>
        <v>0.97566078764753006</v>
      </c>
      <c r="O4" s="120">
        <f>K4*M4</f>
        <v>0.96029999999999993</v>
      </c>
      <c r="P4" s="122">
        <f>L4*N4</f>
        <v>0.94797984811765656</v>
      </c>
      <c r="Q4" s="119">
        <f>SUMIFS('Daily KPI'!$AI:$AI,'Daily KPI'!$D:$D,"&gt;="&amp;O2Summary!$B$6,'Daily KPI'!$A:$A,"&lt;="&amp;AnnualKPI!$B$1)</f>
        <v>92884.614499999981</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45839</v>
      </c>
    </row>
    <row r="3" spans="1:27" ht="29.25" customHeight="1">
      <c r="A3" s="82" t="s">
        <v>70</v>
      </c>
      <c r="B3" s="83">
        <f>O2Summary!B4</f>
        <v>45869</v>
      </c>
      <c r="C3">
        <f>((B3-B2)+1)*24</f>
        <v>744</v>
      </c>
      <c r="D3" s="81">
        <f>MEDIAN(B21:AA21)</f>
        <v>6.8</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0.99928315412186386</v>
      </c>
      <c r="C5" s="155">
        <f>IFERROR(($C$3-C6)/$C$3,1)</f>
        <v>0.99928315412186386</v>
      </c>
      <c r="D5" s="155">
        <f t="shared" ref="D5:AA5" si="0">IFERROR(($C$3-D6)/$C$3,1)</f>
        <v>0.99928315412186386</v>
      </c>
      <c r="E5" s="155">
        <f t="shared" si="0"/>
        <v>0.99928315412186386</v>
      </c>
      <c r="F5" s="155">
        <f t="shared" si="0"/>
        <v>0.99928315412186386</v>
      </c>
      <c r="G5" s="155">
        <f t="shared" si="0"/>
        <v>0.99928315412186386</v>
      </c>
      <c r="H5" s="155">
        <f t="shared" si="0"/>
        <v>0.99928315412186386</v>
      </c>
      <c r="I5" s="155">
        <f t="shared" si="0"/>
        <v>0.99928315412186386</v>
      </c>
      <c r="J5" s="155">
        <f t="shared" si="0"/>
        <v>0.99928315412186386</v>
      </c>
      <c r="K5" s="155">
        <f t="shared" si="0"/>
        <v>0.99928315412186386</v>
      </c>
      <c r="L5" s="155">
        <f t="shared" si="0"/>
        <v>0.99928315412186386</v>
      </c>
      <c r="M5" s="155">
        <f t="shared" si="0"/>
        <v>0.99928315412186386</v>
      </c>
      <c r="N5" s="155">
        <f t="shared" si="0"/>
        <v>0.99928315412186386</v>
      </c>
      <c r="O5" s="155">
        <f t="shared" si="0"/>
        <v>0.99928315412186386</v>
      </c>
      <c r="P5" s="155">
        <f t="shared" si="0"/>
        <v>0.99928315412186386</v>
      </c>
      <c r="Q5" s="155">
        <f t="shared" si="0"/>
        <v>0.99928315412186386</v>
      </c>
      <c r="R5" s="155">
        <f t="shared" si="0"/>
        <v>0.99928315412186386</v>
      </c>
      <c r="S5" s="155">
        <f t="shared" si="0"/>
        <v>0.99928315412186386</v>
      </c>
      <c r="T5" s="155">
        <f t="shared" si="0"/>
        <v>0.99928315412186386</v>
      </c>
      <c r="U5" s="155">
        <f t="shared" si="0"/>
        <v>0.99928315412186386</v>
      </c>
      <c r="V5" s="155">
        <f t="shared" si="0"/>
        <v>0.99928315412186386</v>
      </c>
      <c r="W5" s="155">
        <f t="shared" si="0"/>
        <v>0.99928315412186386</v>
      </c>
      <c r="X5" s="155">
        <f t="shared" si="0"/>
        <v>0.99928315412186386</v>
      </c>
      <c r="Y5" s="155">
        <f t="shared" si="0"/>
        <v>0.99928315412186386</v>
      </c>
      <c r="Z5" s="155">
        <f t="shared" si="0"/>
        <v>0.99928315412186386</v>
      </c>
      <c r="AA5" s="155">
        <f t="shared" si="0"/>
        <v>0.99928315412186386</v>
      </c>
    </row>
    <row r="6" spans="1:27" ht="29.25" hidden="1" customHeight="1">
      <c r="A6" s="129" t="s">
        <v>101</v>
      </c>
      <c r="B6" s="154">
        <f>SUMIFS(WTG_BD!$T:$T,WTG_BD!$F:$F,"&gt;="&amp;Analytices!$B$2,WTG_BD!$F:$F,"&lt;="&amp;Analytices!$B$3,WTG_BD!$G:$G,$B$4)</f>
        <v>0.53333333333333144</v>
      </c>
      <c r="C6" s="154">
        <f>SUMIFS(WTG_BD!$T:$T,WTG_BD!$F:$F,"&gt;="&amp;Analytices!$B$2,WTG_BD!$F:$F,"&lt;="&amp;Analytices!$B$3,WTG_BD!$G:$G,$B$4)</f>
        <v>0.53333333333333144</v>
      </c>
      <c r="D6" s="154">
        <f>SUMIFS(WTG_BD!$T:$T,WTG_BD!$F:$F,"&gt;="&amp;Analytices!$B$2,WTG_BD!$F:$F,"&lt;="&amp;Analytices!$B$3,WTG_BD!$G:$G,$B$4)</f>
        <v>0.53333333333333144</v>
      </c>
      <c r="E6" s="154">
        <f>SUMIFS(WTG_BD!$T:$T,WTG_BD!$F:$F,"&gt;="&amp;Analytices!$B$2,WTG_BD!$F:$F,"&lt;="&amp;Analytices!$B$3,WTG_BD!$G:$G,$B$4)</f>
        <v>0.53333333333333144</v>
      </c>
      <c r="F6" s="154">
        <f>SUMIFS(WTG_BD!$T:$T,WTG_BD!$F:$F,"&gt;="&amp;Analytices!$B$2,WTG_BD!$F:$F,"&lt;="&amp;Analytices!$B$3,WTG_BD!$G:$G,$B$4)</f>
        <v>0.53333333333333144</v>
      </c>
      <c r="G6" s="154">
        <f>SUMIFS(WTG_BD!$T:$T,WTG_BD!$F:$F,"&gt;="&amp;Analytices!$B$2,WTG_BD!$F:$F,"&lt;="&amp;Analytices!$B$3,WTG_BD!$G:$G,$B$4)</f>
        <v>0.53333333333333144</v>
      </c>
      <c r="H6" s="154">
        <f>SUMIFS(WTG_BD!$T:$T,WTG_BD!$F:$F,"&gt;="&amp;Analytices!$B$2,WTG_BD!$F:$F,"&lt;="&amp;Analytices!$B$3,WTG_BD!$G:$G,$B$4)</f>
        <v>0.53333333333333144</v>
      </c>
      <c r="I6" s="154">
        <f>SUMIFS(WTG_BD!$T:$T,WTG_BD!$F:$F,"&gt;="&amp;Analytices!$B$2,WTG_BD!$F:$F,"&lt;="&amp;Analytices!$B$3,WTG_BD!$G:$G,$B$4)</f>
        <v>0.53333333333333144</v>
      </c>
      <c r="J6" s="154">
        <f>SUMIFS(WTG_BD!$T:$T,WTG_BD!$F:$F,"&gt;="&amp;Analytices!$B$2,WTG_BD!$F:$F,"&lt;="&amp;Analytices!$B$3,WTG_BD!$G:$G,$B$4)</f>
        <v>0.53333333333333144</v>
      </c>
      <c r="K6" s="154">
        <f>SUMIFS(WTG_BD!$T:$T,WTG_BD!$F:$F,"&gt;="&amp;Analytices!$B$2,WTG_BD!$F:$F,"&lt;="&amp;Analytices!$B$3,WTG_BD!$G:$G,$B$4)</f>
        <v>0.53333333333333144</v>
      </c>
      <c r="L6" s="154">
        <f>SUMIFS(WTG_BD!$T:$T,WTG_BD!$F:$F,"&gt;="&amp;Analytices!$B$2,WTG_BD!$F:$F,"&lt;="&amp;Analytices!$B$3,WTG_BD!$G:$G,$B$4)</f>
        <v>0.53333333333333144</v>
      </c>
      <c r="M6" s="154">
        <f>SUMIFS(WTG_BD!$T:$T,WTG_BD!$F:$F,"&gt;="&amp;Analytices!$B$2,WTG_BD!$F:$F,"&lt;="&amp;Analytices!$B$3,WTG_BD!$G:$G,$B$4)</f>
        <v>0.53333333333333144</v>
      </c>
      <c r="N6" s="154">
        <f>SUMIFS(WTG_BD!$T:$T,WTG_BD!$F:$F,"&gt;="&amp;Analytices!$B$2,WTG_BD!$F:$F,"&lt;="&amp;Analytices!$B$3,WTG_BD!$G:$G,$B$4)</f>
        <v>0.53333333333333144</v>
      </c>
      <c r="O6" s="154">
        <f>SUMIFS(WTG_BD!$T:$T,WTG_BD!$F:$F,"&gt;="&amp;Analytices!$B$2,WTG_BD!$F:$F,"&lt;="&amp;Analytices!$B$3,WTG_BD!$G:$G,$B$4)</f>
        <v>0.53333333333333144</v>
      </c>
      <c r="P6" s="154">
        <f>SUMIFS(WTG_BD!$T:$T,WTG_BD!$F:$F,"&gt;="&amp;Analytices!$B$2,WTG_BD!$F:$F,"&lt;="&amp;Analytices!$B$3,WTG_BD!$G:$G,$B$4)</f>
        <v>0.53333333333333144</v>
      </c>
      <c r="Q6" s="154">
        <f>SUMIFS(WTG_BD!$T:$T,WTG_BD!$F:$F,"&gt;="&amp;Analytices!$B$2,WTG_BD!$F:$F,"&lt;="&amp;Analytices!$B$3,WTG_BD!$G:$G,$B$4)</f>
        <v>0.53333333333333144</v>
      </c>
      <c r="R6" s="154">
        <f>SUMIFS(WTG_BD!$T:$T,WTG_BD!$F:$F,"&gt;="&amp;Analytices!$B$2,WTG_BD!$F:$F,"&lt;="&amp;Analytices!$B$3,WTG_BD!$G:$G,$B$4)</f>
        <v>0.53333333333333144</v>
      </c>
      <c r="S6" s="154">
        <f>SUMIFS(WTG_BD!$T:$T,WTG_BD!$F:$F,"&gt;="&amp;Analytices!$B$2,WTG_BD!$F:$F,"&lt;="&amp;Analytices!$B$3,WTG_BD!$G:$G,$B$4)</f>
        <v>0.53333333333333144</v>
      </c>
      <c r="T6" s="154">
        <f>SUMIFS(WTG_BD!$T:$T,WTG_BD!$F:$F,"&gt;="&amp;Analytices!$B$2,WTG_BD!$F:$F,"&lt;="&amp;Analytices!$B$3,WTG_BD!$G:$G,$B$4)</f>
        <v>0.53333333333333144</v>
      </c>
      <c r="U6" s="154">
        <f>SUMIFS(WTG_BD!$T:$T,WTG_BD!$F:$F,"&gt;="&amp;Analytices!$B$2,WTG_BD!$F:$F,"&lt;="&amp;Analytices!$B$3,WTG_BD!$G:$G,$B$4)</f>
        <v>0.53333333333333144</v>
      </c>
      <c r="V6" s="154">
        <f>SUMIFS(WTG_BD!$T:$T,WTG_BD!$F:$F,"&gt;="&amp;Analytices!$B$2,WTG_BD!$F:$F,"&lt;="&amp;Analytices!$B$3,WTG_BD!$G:$G,$B$4)</f>
        <v>0.53333333333333144</v>
      </c>
      <c r="W6" s="154">
        <f>SUMIFS(WTG_BD!$T:$T,WTG_BD!$F:$F,"&gt;="&amp;Analytices!$B$2,WTG_BD!$F:$F,"&lt;="&amp;Analytices!$B$3,WTG_BD!$G:$G,$B$4)</f>
        <v>0.53333333333333144</v>
      </c>
      <c r="X6" s="154">
        <f>SUMIFS(WTG_BD!$T:$T,WTG_BD!$F:$F,"&gt;="&amp;Analytices!$B$2,WTG_BD!$F:$F,"&lt;="&amp;Analytices!$B$3,WTG_BD!$G:$G,$B$4)</f>
        <v>0.53333333333333144</v>
      </c>
      <c r="Y6" s="154">
        <f>SUMIFS(WTG_BD!$T:$T,WTG_BD!$F:$F,"&gt;="&amp;Analytices!$B$2,WTG_BD!$F:$F,"&lt;="&amp;Analytices!$B$3,WTG_BD!$G:$G,$B$4)</f>
        <v>0.53333333333333144</v>
      </c>
      <c r="Z6" s="154">
        <f>SUMIFS(WTG_BD!$T:$T,WTG_BD!$F:$F,"&gt;="&amp;Analytices!$B$2,WTG_BD!$F:$F,"&lt;="&amp;Analytices!$B$3,WTG_BD!$G:$G,$B$4)</f>
        <v>0.53333333333333144</v>
      </c>
      <c r="AA6" s="154">
        <f>SUMIFS(WTG_BD!$T:$T,WTG_BD!$F:$F,"&gt;="&amp;Analytices!$B$2,WTG_BD!$F:$F,"&lt;="&amp;Analytices!$B$3,WTG_BD!$G:$G,$B$4)</f>
        <v>0.53333333333333144</v>
      </c>
    </row>
    <row r="7" spans="1:27" ht="29.25" customHeight="1">
      <c r="A7" s="127" t="s">
        <v>102</v>
      </c>
      <c r="B7" s="156">
        <f>($C$3-SUM(B8:B12))/$C$3</f>
        <v>0.99661738351254481</v>
      </c>
      <c r="C7" s="156">
        <f t="shared" ref="C7:AA7" si="1">($C$3-SUM(C8:C12))/$C$3</f>
        <v>0.99661738351254481</v>
      </c>
      <c r="D7" s="156">
        <f t="shared" si="1"/>
        <v>0.99661738351254481</v>
      </c>
      <c r="E7" s="156">
        <f t="shared" si="1"/>
        <v>0.998991935483871</v>
      </c>
      <c r="F7" s="156">
        <f t="shared" si="1"/>
        <v>0.99661738351254481</v>
      </c>
      <c r="G7" s="156">
        <f t="shared" si="1"/>
        <v>0.998991935483871</v>
      </c>
      <c r="H7" s="156">
        <f t="shared" si="1"/>
        <v>0.998991935483871</v>
      </c>
      <c r="I7" s="156">
        <f t="shared" si="1"/>
        <v>0.998991935483871</v>
      </c>
      <c r="J7" s="156">
        <f t="shared" si="1"/>
        <v>0.99661738351254481</v>
      </c>
      <c r="K7" s="156">
        <f t="shared" si="1"/>
        <v>0.99661738351254481</v>
      </c>
      <c r="L7" s="156">
        <f t="shared" si="1"/>
        <v>0.99661738351254481</v>
      </c>
      <c r="M7" s="156">
        <f t="shared" si="1"/>
        <v>0.99661738351254481</v>
      </c>
      <c r="N7" s="156">
        <f t="shared" si="1"/>
        <v>0.99661738351254481</v>
      </c>
      <c r="O7" s="156">
        <f t="shared" si="1"/>
        <v>0.99661738351254481</v>
      </c>
      <c r="P7" s="156">
        <f t="shared" si="1"/>
        <v>0.99661738351254481</v>
      </c>
      <c r="Q7" s="156">
        <f t="shared" si="1"/>
        <v>0.99661738351254481</v>
      </c>
      <c r="R7" s="156">
        <f t="shared" si="1"/>
        <v>0.998991935483871</v>
      </c>
      <c r="S7" s="156">
        <f t="shared" si="1"/>
        <v>0.998991935483871</v>
      </c>
      <c r="T7" s="156">
        <f t="shared" si="1"/>
        <v>0.998991935483871</v>
      </c>
      <c r="U7" s="156">
        <f t="shared" si="1"/>
        <v>0.99661738351254481</v>
      </c>
      <c r="V7" s="156">
        <f t="shared" si="1"/>
        <v>0.998991935483871</v>
      </c>
      <c r="W7" s="156">
        <f t="shared" si="1"/>
        <v>0.998991935483871</v>
      </c>
      <c r="X7" s="156">
        <f t="shared" si="1"/>
        <v>0.998991935483871</v>
      </c>
      <c r="Y7" s="156">
        <f t="shared" si="1"/>
        <v>0.998991935483871</v>
      </c>
      <c r="Z7" s="156">
        <f t="shared" si="1"/>
        <v>0.998991935483871</v>
      </c>
      <c r="AA7" s="156">
        <f t="shared" si="1"/>
        <v>0.998991935483871</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825780</v>
      </c>
      <c r="C15" s="153">
        <f>SUMIFS(Input_Raw!G:G,Input_Raw!$A:$A,"&gt;="&amp;Analytices!$B$2,Input_Raw!$A:$A,"&lt;="&amp;Analytices!$B$3)</f>
        <v>886796</v>
      </c>
      <c r="D15" s="153">
        <f>SUMIFS(Input_Raw!H:H,Input_Raw!$A:$A,"&gt;="&amp;Analytices!$B$2,Input_Raw!$A:$A,"&lt;="&amp;Analytices!$B$3)</f>
        <v>833452</v>
      </c>
      <c r="E15" s="153">
        <f>SUMIFS(Input_Raw!I:I,Input_Raw!$A:$A,"&gt;="&amp;Analytices!$B$2,Input_Raw!$A:$A,"&lt;="&amp;Analytices!$B$3)</f>
        <v>849324</v>
      </c>
      <c r="F15" s="153">
        <f>SUMIFS(Input_Raw!J:J,Input_Raw!$A:$A,"&gt;="&amp;Analytices!$B$2,Input_Raw!$A:$A,"&lt;="&amp;Analytices!$B$3)</f>
        <v>875586</v>
      </c>
      <c r="G15" s="153">
        <f>SUMIFS(Input_Raw!K:K,Input_Raw!$A:$A,"&gt;="&amp;Analytices!$B$2,Input_Raw!$A:$A,"&lt;="&amp;Analytices!$B$3)</f>
        <v>912781</v>
      </c>
      <c r="H15" s="153">
        <f>SUMIFS(Input_Raw!L:L,Input_Raw!$A:$A,"&gt;="&amp;Analytices!$B$2,Input_Raw!$A:$A,"&lt;="&amp;Analytices!$B$3)</f>
        <v>838117</v>
      </c>
      <c r="I15" s="153">
        <f>SUMIFS(Input_Raw!M:M,Input_Raw!$A:$A,"&gt;="&amp;Analytices!$B$2,Input_Raw!$A:$A,"&lt;="&amp;Analytices!$B$3)</f>
        <v>863929</v>
      </c>
      <c r="J15" s="153">
        <f>SUMIFS(Input_Raw!N:N,Input_Raw!$A:$A,"&gt;="&amp;Analytices!$B$2,Input_Raw!$A:$A,"&lt;="&amp;Analytices!$B$3)</f>
        <v>838879</v>
      </c>
      <c r="K15" s="153">
        <f>SUMIFS(Input_Raw!O:O,Input_Raw!$A:$A,"&gt;="&amp;Analytices!$B$2,Input_Raw!$A:$A,"&lt;="&amp;Analytices!$B$3)</f>
        <v>859296</v>
      </c>
      <c r="L15" s="153">
        <f>SUMIFS(Input_Raw!P:P,Input_Raw!$A:$A,"&gt;="&amp;Analytices!$B$2,Input_Raw!$A:$A,"&lt;="&amp;Analytices!$B$3)</f>
        <v>821640</v>
      </c>
      <c r="M15" s="153">
        <f>SUMIFS(Input_Raw!Q:Q,Input_Raw!$A:$A,"&gt;="&amp;Analytices!$B$2,Input_Raw!$A:$A,"&lt;="&amp;Analytices!$B$3)</f>
        <v>643140</v>
      </c>
      <c r="N15" s="153">
        <f>SUMIFS(Input_Raw!R:R,Input_Raw!$A:$A,"&gt;="&amp;Analytices!$B$2,Input_Raw!$A:$A,"&lt;="&amp;Analytices!$B$3)</f>
        <v>834272</v>
      </c>
      <c r="O15" s="153">
        <f>SUMIFS(Input_Raw!S:S,Input_Raw!$A:$A,"&gt;="&amp;Analytices!$B$2,Input_Raw!$A:$A,"&lt;="&amp;Analytices!$B$3)</f>
        <v>770964</v>
      </c>
      <c r="P15" s="153">
        <f>SUMIFS(Input_Raw!T:T,Input_Raw!$A:$A,"&gt;="&amp;Analytices!$B$2,Input_Raw!$A:$A,"&lt;="&amp;Analytices!$B$3)</f>
        <v>826661</v>
      </c>
      <c r="Q15" s="153">
        <f>SUMIFS(Input_Raw!U:U,Input_Raw!$A:$A,"&gt;="&amp;Analytices!$B$2,Input_Raw!$A:$A,"&lt;="&amp;Analytices!$B$3)</f>
        <v>876227</v>
      </c>
      <c r="R15" s="153">
        <f>SUMIFS(Input_Raw!V:V,Input_Raw!$A:$A,"&gt;="&amp;Analytices!$B$2,Input_Raw!$A:$A,"&lt;="&amp;Analytices!$B$3)</f>
        <v>961627</v>
      </c>
      <c r="S15" s="153">
        <f>SUMIFS(Input_Raw!W:W,Input_Raw!$A:$A,"&gt;="&amp;Analytices!$B$2,Input_Raw!$A:$A,"&lt;="&amp;Analytices!$B$3)</f>
        <v>903560</v>
      </c>
      <c r="T15" s="153">
        <f>SUMIFS(Input_Raw!X:X,Input_Raw!$A:$A,"&gt;="&amp;Analytices!$B$2,Input_Raw!$A:$A,"&lt;="&amp;Analytices!$B$3)</f>
        <v>946614</v>
      </c>
      <c r="U15" s="153">
        <f>SUMIFS(Input_Raw!Y:Y,Input_Raw!$A:$A,"&gt;="&amp;Analytices!$B$2,Input_Raw!$A:$A,"&lt;="&amp;Analytices!$B$3)</f>
        <v>705448</v>
      </c>
      <c r="V15" s="153">
        <f>SUMIFS(Input_Raw!Z:Z,Input_Raw!$A:$A,"&gt;="&amp;Analytices!$B$2,Input_Raw!$A:$A,"&lt;="&amp;Analytices!$B$3)</f>
        <v>918772</v>
      </c>
      <c r="W15" s="153">
        <f>SUMIFS(Input_Raw!AA:AA,Input_Raw!$A:$A,"&gt;="&amp;Analytices!$B$2,Input_Raw!$A:$A,"&lt;="&amp;Analytices!$B$3)</f>
        <v>882125</v>
      </c>
      <c r="X15" s="153">
        <f>SUMIFS(Input_Raw!AB:AB,Input_Raw!$A:$A,"&gt;="&amp;Analytices!$B$2,Input_Raw!$A:$A,"&lt;="&amp;Analytices!$B$3)</f>
        <v>857225</v>
      </c>
      <c r="Y15" s="153">
        <f>SUMIFS(Input_Raw!AC:AC,Input_Raw!$A:$A,"&gt;="&amp;Analytices!$B$2,Input_Raw!$A:$A,"&lt;="&amp;Analytices!$B$3)</f>
        <v>912532</v>
      </c>
      <c r="Z15" s="153">
        <f>SUMIFS(Input_Raw!AD:AD,Input_Raw!$A:$A,"&gt;="&amp;Analytices!$B$2,Input_Raw!$A:$A,"&lt;="&amp;Analytices!$B$3)</f>
        <v>926861</v>
      </c>
      <c r="AA15" s="153">
        <f>SUMIFS(Input_Raw!AE:AE,Input_Raw!$A:$A,"&gt;="&amp;Analytices!$B$2,Input_Raw!$A:$A,"&lt;="&amp;Analytices!$B$3)</f>
        <v>860238</v>
      </c>
    </row>
    <row r="16" spans="1:27" ht="29.25" customHeight="1">
      <c r="A16" s="127" t="s">
        <v>111</v>
      </c>
      <c r="B16" s="155">
        <f>IFERROR(($C$3-(SUM(B8:B12,B14,B6)))/$C$3,1)</f>
        <v>0.99590053763440867</v>
      </c>
      <c r="C16" s="155">
        <f t="shared" ref="C16:AA16" si="4">IFERROR(($C$3-(SUM(C8:C12,C14,C6)))/$C$3,1)</f>
        <v>0.99590053763440867</v>
      </c>
      <c r="D16" s="155">
        <f t="shared" si="4"/>
        <v>0.99590053763440867</v>
      </c>
      <c r="E16" s="155">
        <f t="shared" si="4"/>
        <v>0.99827508960573486</v>
      </c>
      <c r="F16" s="155">
        <f t="shared" si="4"/>
        <v>0.99590053763440867</v>
      </c>
      <c r="G16" s="155">
        <f t="shared" si="4"/>
        <v>0.99827508960573486</v>
      </c>
      <c r="H16" s="155">
        <f t="shared" si="4"/>
        <v>0.99827508960573486</v>
      </c>
      <c r="I16" s="155">
        <f t="shared" si="4"/>
        <v>0.99827508960573486</v>
      </c>
      <c r="J16" s="155">
        <f t="shared" si="4"/>
        <v>0.99590053763440867</v>
      </c>
      <c r="K16" s="155">
        <f t="shared" si="4"/>
        <v>0.99590053763440867</v>
      </c>
      <c r="L16" s="155">
        <f t="shared" si="4"/>
        <v>0.99590053763440867</v>
      </c>
      <c r="M16" s="155">
        <f t="shared" si="4"/>
        <v>0.99590053763440867</v>
      </c>
      <c r="N16" s="155">
        <f t="shared" si="4"/>
        <v>0.99590053763440867</v>
      </c>
      <c r="O16" s="155">
        <f t="shared" si="4"/>
        <v>0.99590053763440867</v>
      </c>
      <c r="P16" s="155">
        <f t="shared" si="4"/>
        <v>0.99590053763440867</v>
      </c>
      <c r="Q16" s="155">
        <f t="shared" si="4"/>
        <v>0.99590053763440867</v>
      </c>
      <c r="R16" s="155">
        <f t="shared" si="4"/>
        <v>0.99827508960573486</v>
      </c>
      <c r="S16" s="155">
        <f t="shared" si="4"/>
        <v>0.99827508960573486</v>
      </c>
      <c r="T16" s="155">
        <f t="shared" si="4"/>
        <v>0.99827508960573486</v>
      </c>
      <c r="U16" s="155">
        <f t="shared" si="4"/>
        <v>0.99590053763440867</v>
      </c>
      <c r="V16" s="155">
        <f t="shared" si="4"/>
        <v>0.99827508960573486</v>
      </c>
      <c r="W16" s="155">
        <f t="shared" si="4"/>
        <v>0.99827508960573486</v>
      </c>
      <c r="X16" s="155">
        <f t="shared" si="4"/>
        <v>0.99827508960573486</v>
      </c>
      <c r="Y16" s="155">
        <f t="shared" si="4"/>
        <v>0.99827508960573486</v>
      </c>
      <c r="Z16" s="155">
        <f t="shared" si="4"/>
        <v>0.99827508960573486</v>
      </c>
      <c r="AA16" s="155">
        <f t="shared" si="4"/>
        <v>0.99827508960573486</v>
      </c>
    </row>
    <row r="17" spans="1:27" ht="29.25" hidden="1" customHeight="1">
      <c r="A17" s="129" t="s">
        <v>112</v>
      </c>
      <c r="B17" s="154">
        <f>SUMIFS(WTG_BD!$T:$T,WTG_BD!$F:$F,"&gt;="&amp;Analytices!$B$2,WTG_BD!$F:$F,"&lt;="&amp;Analytices!$B$3,WTG_BD!$G:$G,B4)</f>
        <v>0.53333333333333144</v>
      </c>
      <c r="C17" s="154">
        <f>SUMIFS(WTG_BD!$T:$T,WTG_BD!$F:$F,"&gt;="&amp;Analytices!$B$2,WTG_BD!$F:$F,"&lt;="&amp;Analytices!$B$3,WTG_BD!$G:$G,C4)</f>
        <v>14.299999999999997</v>
      </c>
      <c r="D17" s="154">
        <f>SUMIFS(WTG_BD!$T:$T,WTG_BD!$F:$F,"&gt;="&amp;Analytices!$B$2,WTG_BD!$F:$F,"&lt;="&amp;Analytices!$B$3,WTG_BD!$G:$G,D4)</f>
        <v>15.233333333333331</v>
      </c>
      <c r="E17" s="154">
        <f>SUMIFS(WTG_BD!$T:$T,WTG_BD!$F:$F,"&gt;="&amp;Analytices!$B$2,WTG_BD!$F:$F,"&lt;="&amp;Analytices!$B$3,WTG_BD!$G:$G,E4)</f>
        <v>7.2333333333333325</v>
      </c>
      <c r="F17" s="154">
        <f>SUMIFS(WTG_BD!$T:$T,WTG_BD!$F:$F,"&gt;="&amp;Analytices!$B$2,WTG_BD!$F:$F,"&lt;="&amp;Analytices!$B$3,WTG_BD!$G:$G,F4)</f>
        <v>3.9333333333333287</v>
      </c>
      <c r="G17" s="154">
        <f>SUMIFS(WTG_BD!$T:$T,WTG_BD!$F:$F,"&gt;="&amp;Analytices!$B$2,WTG_BD!$F:$F,"&lt;="&amp;Analytices!$B$3,WTG_BD!$G:$G,G4)</f>
        <v>10.683333333333332</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2.9000000000000017</v>
      </c>
      <c r="K17" s="154">
        <f>SUMIFS(WTG_BD!$T:$T,WTG_BD!$F:$F,"&gt;="&amp;Analytices!$B$2,WTG_BD!$F:$F,"&lt;="&amp;Analytices!$B$3,WTG_BD!$G:$G,K4)</f>
        <v>0.99999999999999845</v>
      </c>
      <c r="L17" s="154">
        <f>SUMIFS(WTG_BD!$T:$T,WTG_BD!$F:$F,"&gt;="&amp;Analytices!$B$2,WTG_BD!$F:$F,"&lt;="&amp;Analytices!$B$3,WTG_BD!$G:$G,L4)</f>
        <v>10.616666666666671</v>
      </c>
      <c r="M17" s="154">
        <f>SUMIFS(WTG_BD!$T:$T,WTG_BD!$F:$F,"&gt;="&amp;Analytices!$B$2,WTG_BD!$F:$F,"&lt;="&amp;Analytices!$B$3,WTG_BD!$G:$G,M4)</f>
        <v>170.18194444444444</v>
      </c>
      <c r="N17" s="154">
        <f>SUMIFS(WTG_BD!$T:$T,WTG_BD!$F:$F,"&gt;="&amp;Analytices!$B$2,WTG_BD!$F:$F,"&lt;="&amp;Analytices!$B$3,WTG_BD!$G:$G,N4)</f>
        <v>3.4166666666666679</v>
      </c>
      <c r="O17" s="154">
        <f>SUMIFS(WTG_BD!$T:$T,WTG_BD!$F:$F,"&gt;="&amp;Analytices!$B$2,WTG_BD!$F:$F,"&lt;="&amp;Analytices!$B$3,WTG_BD!$G:$G,O4)</f>
        <v>15.616666666666667</v>
      </c>
      <c r="P17" s="154">
        <f>SUMIFS(WTG_BD!$T:$T,WTG_BD!$F:$F,"&gt;="&amp;Analytices!$B$2,WTG_BD!$F:$F,"&lt;="&amp;Analytices!$B$3,WTG_BD!$G:$G,P4)</f>
        <v>10.383055555555558</v>
      </c>
      <c r="Q17" s="154">
        <f>SUMIFS(WTG_BD!$T:$T,WTG_BD!$F:$F,"&gt;="&amp;Analytices!$B$2,WTG_BD!$F:$F,"&lt;="&amp;Analytices!$B$3,WTG_BD!$G:$G,Q4)</f>
        <v>3.5166666666666688</v>
      </c>
      <c r="R17" s="154">
        <f>SUMIFS(WTG_BD!$T:$T,WTG_BD!$F:$F,"&gt;="&amp;Analytices!$B$2,WTG_BD!$F:$F,"&lt;="&amp;Analytices!$B$3,WTG_BD!$G:$G,R4)</f>
        <v>4.3166666666666682</v>
      </c>
      <c r="S17" s="154">
        <f>SUMIFS(WTG_BD!$T:$T,WTG_BD!$F:$F,"&gt;="&amp;Analytices!$B$2,WTG_BD!$F:$F,"&lt;="&amp;Analytices!$B$3,WTG_BD!$G:$G,S4)</f>
        <v>22.116666666666656</v>
      </c>
      <c r="T17" s="154">
        <f>SUMIFS(WTG_BD!$T:$T,WTG_BD!$F:$F,"&gt;="&amp;Analytices!$B$2,WTG_BD!$F:$F,"&lt;="&amp;Analytices!$B$3,WTG_BD!$G:$G,T4)</f>
        <v>2.1999999999999975</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6.7333333333333378</v>
      </c>
      <c r="X17" s="154">
        <f>SUMIFS(WTG_BD!$T:$T,WTG_BD!$F:$F,"&gt;="&amp;Analytices!$B$2,WTG_BD!$F:$F,"&lt;="&amp;Analytices!$B$3,WTG_BD!$G:$G,X4)</f>
        <v>4.9166666666666679</v>
      </c>
      <c r="Y17" s="154">
        <f>SUMIFS(WTG_BD!$T:$T,WTG_BD!$F:$F,"&gt;="&amp;Analytices!$B$2,WTG_BD!$F:$F,"&lt;="&amp;Analytices!$B$3,WTG_BD!$G:$G,Y4)</f>
        <v>0.71666666666666812</v>
      </c>
      <c r="Z17" s="154">
        <f>SUMIFS(WTG_BD!$T:$T,WTG_BD!$F:$F,"&gt;="&amp;Analytices!$B$2,WTG_BD!$F:$F,"&lt;="&amp;Analytices!$B$3,WTG_BD!$G:$G,Z4)</f>
        <v>0.88333333333333353</v>
      </c>
      <c r="AA17" s="154">
        <f>SUMIFS(WTG_BD!$T:$T,WTG_BD!$F:$F,"&gt;="&amp;Analytices!$B$2,WTG_BD!$F:$F,"&lt;="&amp;Analytices!$B$3,WTG_BD!$G:$G,AA4)</f>
        <v>4.7666666666666684</v>
      </c>
    </row>
    <row r="18" spans="1:27" ht="29.25" hidden="1" customHeight="1">
      <c r="A18" s="129" t="s">
        <v>113</v>
      </c>
      <c r="B18" s="154">
        <f>COUNTIFS(WTG_BD!$F:$F,"&gt;="&amp;Analytices!$B$2,WTG_BD!$F:$F,"&lt;="&amp;Analytices!$B$3,WTG_BD!$G:$G,B4)</f>
        <v>9</v>
      </c>
      <c r="C18" s="154">
        <f>COUNTIFS(WTG_BD!$F:$F,"&gt;="&amp;Analytices!$B$2,WTG_BD!$F:$F,"&lt;="&amp;Analytices!$B$3,WTG_BD!$G:$G,C4)</f>
        <v>14</v>
      </c>
      <c r="D18" s="154">
        <f>COUNTIFS(WTG_BD!$F:$F,"&gt;="&amp;Analytices!$B$2,WTG_BD!$F:$F,"&lt;="&amp;Analytices!$B$3,WTG_BD!$G:$G,D4)</f>
        <v>5</v>
      </c>
      <c r="E18" s="154">
        <f>COUNTIFS(WTG_BD!$F:$F,"&gt;="&amp;Analytices!$B$2,WTG_BD!$F:$F,"&lt;="&amp;Analytices!$B$3,WTG_BD!$G:$G,E4)</f>
        <v>22</v>
      </c>
      <c r="F18" s="154">
        <f>COUNTIFS(WTG_BD!$F:$F,"&gt;="&amp;Analytices!$B$2,WTG_BD!$F:$F,"&lt;="&amp;Analytices!$B$3,WTG_BD!$G:$G,F4)</f>
        <v>18</v>
      </c>
      <c r="G18" s="154">
        <f>COUNTIFS(WTG_BD!$F:$F,"&gt;="&amp;Analytices!$B$2,WTG_BD!$F:$F,"&lt;="&amp;Analytices!$B$3,WTG_BD!$G:$G,G4)</f>
        <v>8</v>
      </c>
      <c r="H18" s="154">
        <f>COUNTIFS(WTG_BD!$F:$F,"&gt;="&amp;Analytices!$B$2,WTG_BD!$F:$F,"&lt;="&amp;Analytices!$B$3,WTG_BD!$G:$G,H4)</f>
        <v>6</v>
      </c>
      <c r="I18" s="154">
        <f>COUNTIFS(WTG_BD!$F:$F,"&gt;="&amp;Analytices!$B$2,WTG_BD!$F:$F,"&lt;="&amp;Analytices!$B$3,WTG_BD!$G:$G,I4)</f>
        <v>3</v>
      </c>
      <c r="J18" s="154">
        <f>COUNTIFS(WTG_BD!$F:$F,"&gt;="&amp;Analytices!$B$2,WTG_BD!$F:$F,"&lt;="&amp;Analytices!$B$3,WTG_BD!$G:$G,J4)</f>
        <v>5</v>
      </c>
      <c r="K18" s="154">
        <f>COUNTIFS(WTG_BD!$F:$F,"&gt;="&amp;Analytices!$B$2,WTG_BD!$F:$F,"&lt;="&amp;Analytices!$B$3,WTG_BD!$G:$G,K4)</f>
        <v>7</v>
      </c>
      <c r="L18" s="154">
        <f>COUNTIFS(WTG_BD!$F:$F,"&gt;="&amp;Analytices!$B$2,WTG_BD!$F:$F,"&lt;="&amp;Analytices!$B$3,WTG_BD!$G:$G,L4)</f>
        <v>5</v>
      </c>
      <c r="M18" s="154">
        <f>COUNTIFS(WTG_BD!$F:$F,"&gt;="&amp;Analytices!$B$2,WTG_BD!$F:$F,"&lt;="&amp;Analytices!$B$3,WTG_BD!$G:$G,M4)</f>
        <v>50</v>
      </c>
      <c r="N18" s="154">
        <f>COUNTIFS(WTG_BD!$F:$F,"&gt;="&amp;Analytices!$B$2,WTG_BD!$F:$F,"&lt;="&amp;Analytices!$B$3,WTG_BD!$G:$G,N4)</f>
        <v>5</v>
      </c>
      <c r="O18" s="154">
        <f>COUNTIFS(WTG_BD!$F:$F,"&gt;="&amp;Analytices!$B$2,WTG_BD!$F:$F,"&lt;="&amp;Analytices!$B$3,WTG_BD!$G:$G,O4)</f>
        <v>13</v>
      </c>
      <c r="P18" s="154">
        <f>COUNTIFS(WTG_BD!$F:$F,"&gt;="&amp;Analytices!$B$2,WTG_BD!$F:$F,"&lt;="&amp;Analytices!$B$3,WTG_BD!$G:$G,P4)</f>
        <v>15</v>
      </c>
      <c r="Q18" s="154">
        <f>COUNTIFS(WTG_BD!$F:$F,"&gt;="&amp;Analytices!$B$2,WTG_BD!$F:$F,"&lt;="&amp;Analytices!$B$3,WTG_BD!$G:$G,Q4)</f>
        <v>5</v>
      </c>
      <c r="R18" s="154">
        <f>COUNTIFS(WTG_BD!$F:$F,"&gt;="&amp;Analytices!$B$2,WTG_BD!$F:$F,"&lt;="&amp;Analytices!$B$3,WTG_BD!$G:$G,R4)</f>
        <v>5</v>
      </c>
      <c r="S18" s="154">
        <f>COUNTIFS(WTG_BD!$F:$F,"&gt;="&amp;Analytices!$B$2,WTG_BD!$F:$F,"&lt;="&amp;Analytices!$B$3,WTG_BD!$G:$G,S4)</f>
        <v>8</v>
      </c>
      <c r="T18" s="154">
        <f>COUNTIFS(WTG_BD!$F:$F,"&gt;="&amp;Analytices!$B$2,WTG_BD!$F:$F,"&lt;="&amp;Analytices!$B$3,WTG_BD!$G:$G,T4)</f>
        <v>4</v>
      </c>
      <c r="U18" s="154">
        <f>COUNTIFS(WTG_BD!$F:$F,"&gt;="&amp;Analytices!$B$2,WTG_BD!$F:$F,"&lt;="&amp;Analytices!$B$3,WTG_BD!$G:$G,U4)</f>
        <v>12</v>
      </c>
      <c r="V18" s="154">
        <f>COUNTIFS(WTG_BD!$F:$F,"&gt;="&amp;Analytices!$B$2,WTG_BD!$F:$F,"&lt;="&amp;Analytices!$B$3,WTG_BD!$G:$G,V4)</f>
        <v>4</v>
      </c>
      <c r="W18" s="154">
        <f>COUNTIFS(WTG_BD!$F:$F,"&gt;="&amp;Analytices!$B$2,WTG_BD!$F:$F,"&lt;="&amp;Analytices!$B$3,WTG_BD!$G:$G,W4)</f>
        <v>9</v>
      </c>
      <c r="X18" s="154">
        <f>COUNTIFS(WTG_BD!$F:$F,"&gt;="&amp;Analytices!$B$2,WTG_BD!$F:$F,"&lt;="&amp;Analytices!$B$3,WTG_BD!$G:$G,X4)</f>
        <v>8</v>
      </c>
      <c r="Y18" s="154">
        <f>COUNTIFS(WTG_BD!$F:$F,"&gt;="&amp;Analytices!$B$2,WTG_BD!$F:$F,"&lt;="&amp;Analytices!$B$3,WTG_BD!$G:$G,Y4)</f>
        <v>3</v>
      </c>
      <c r="Z18" s="154">
        <f>COUNTIFS(WTG_BD!$F:$F,"&gt;="&amp;Analytices!$B$2,WTG_BD!$F:$F,"&lt;="&amp;Analytices!$B$3,WTG_BD!$G:$G,Z4)</f>
        <v>2</v>
      </c>
      <c r="AA18" s="154">
        <f>COUNTIFS(WTG_BD!$F:$F,"&gt;="&amp;Analytices!$B$2,WTG_BD!$F:$F,"&lt;="&amp;Analytices!$B$3,WTG_BD!$G:$G,AA4)</f>
        <v>5</v>
      </c>
    </row>
    <row r="19" spans="1:27" ht="29.25" customHeight="1">
      <c r="A19" s="127" t="s">
        <v>114</v>
      </c>
      <c r="B19" s="159">
        <f>IFERROR(B17/B18,0)</f>
        <v>5.9259259259259046E-2</v>
      </c>
      <c r="C19" s="159">
        <f t="shared" ref="C19:AA19" si="5">IFERROR(C17/C18,0)</f>
        <v>1.0214285714285711</v>
      </c>
      <c r="D19" s="159">
        <f t="shared" si="5"/>
        <v>3.046666666666666</v>
      </c>
      <c r="E19" s="159">
        <f t="shared" si="5"/>
        <v>0.32878787878787874</v>
      </c>
      <c r="F19" s="159">
        <f t="shared" si="5"/>
        <v>0.21851851851851825</v>
      </c>
      <c r="G19" s="159">
        <f t="shared" si="5"/>
        <v>1.3354166666666665</v>
      </c>
      <c r="H19" s="159">
        <f t="shared" si="5"/>
        <v>0.9916666666666677</v>
      </c>
      <c r="I19" s="159">
        <f t="shared" si="5"/>
        <v>1.0722222222222224</v>
      </c>
      <c r="J19" s="159">
        <f t="shared" si="5"/>
        <v>0.58000000000000029</v>
      </c>
      <c r="K19" s="159">
        <f t="shared" si="5"/>
        <v>0.14285714285714263</v>
      </c>
      <c r="L19" s="159">
        <f t="shared" si="5"/>
        <v>2.123333333333334</v>
      </c>
      <c r="M19" s="159">
        <f t="shared" si="5"/>
        <v>3.4036388888888887</v>
      </c>
      <c r="N19" s="159">
        <f t="shared" si="5"/>
        <v>0.68333333333333357</v>
      </c>
      <c r="O19" s="159">
        <f t="shared" si="5"/>
        <v>1.2012820512820512</v>
      </c>
      <c r="P19" s="159">
        <f t="shared" si="5"/>
        <v>0.69220370370370388</v>
      </c>
      <c r="Q19" s="159">
        <f t="shared" si="5"/>
        <v>0.70333333333333381</v>
      </c>
      <c r="R19" s="159">
        <f t="shared" si="5"/>
        <v>0.86333333333333362</v>
      </c>
      <c r="S19" s="159">
        <f t="shared" si="5"/>
        <v>2.7645833333333321</v>
      </c>
      <c r="T19" s="159">
        <f t="shared" si="5"/>
        <v>0.54999999999999938</v>
      </c>
      <c r="U19" s="159">
        <f t="shared" si="5"/>
        <v>10.119421296296297</v>
      </c>
      <c r="V19" s="159">
        <f t="shared" si="5"/>
        <v>0.11666666666666692</v>
      </c>
      <c r="W19" s="159">
        <f t="shared" si="5"/>
        <v>0.74814814814814867</v>
      </c>
      <c r="X19" s="159">
        <f t="shared" si="5"/>
        <v>0.61458333333333348</v>
      </c>
      <c r="Y19" s="159">
        <f t="shared" si="5"/>
        <v>0.23888888888888937</v>
      </c>
      <c r="Z19" s="159">
        <f t="shared" si="5"/>
        <v>0.44166666666666676</v>
      </c>
      <c r="AA19" s="159">
        <f t="shared" si="5"/>
        <v>0.9533333333333337</v>
      </c>
    </row>
    <row r="20" spans="1:27" ht="29.25" customHeight="1">
      <c r="A20" s="127" t="s">
        <v>115</v>
      </c>
      <c r="B20" s="159">
        <f>IFERROR(($C$3-B17)/B18,$C$3)</f>
        <v>82.607407407407408</v>
      </c>
      <c r="C20" s="159">
        <f t="shared" ref="C20:AA20" si="6">IFERROR(($C$3-C17)/C18,$C$3)</f>
        <v>52.121428571428574</v>
      </c>
      <c r="D20" s="159">
        <f t="shared" si="6"/>
        <v>145.75333333333333</v>
      </c>
      <c r="E20" s="159">
        <f t="shared" si="6"/>
        <v>33.489393939393942</v>
      </c>
      <c r="F20" s="159">
        <f t="shared" si="6"/>
        <v>41.114814814814821</v>
      </c>
      <c r="G20" s="159">
        <f t="shared" si="6"/>
        <v>91.66458333333334</v>
      </c>
      <c r="H20" s="159">
        <f t="shared" si="6"/>
        <v>123.00833333333333</v>
      </c>
      <c r="I20" s="159">
        <f t="shared" si="6"/>
        <v>246.92777777777778</v>
      </c>
      <c r="J20" s="159">
        <f t="shared" si="6"/>
        <v>148.22</v>
      </c>
      <c r="K20" s="159">
        <f t="shared" si="6"/>
        <v>106.14285714285714</v>
      </c>
      <c r="L20" s="159">
        <f t="shared" si="6"/>
        <v>146.67666666666668</v>
      </c>
      <c r="M20" s="159">
        <f t="shared" si="6"/>
        <v>11.476361111111112</v>
      </c>
      <c r="N20" s="159">
        <f t="shared" si="6"/>
        <v>148.11666666666667</v>
      </c>
      <c r="O20" s="159">
        <f t="shared" si="6"/>
        <v>56.029487179487177</v>
      </c>
      <c r="P20" s="159">
        <f t="shared" si="6"/>
        <v>48.907796296296297</v>
      </c>
      <c r="Q20" s="159">
        <f t="shared" si="6"/>
        <v>148.09666666666666</v>
      </c>
      <c r="R20" s="159">
        <f t="shared" si="6"/>
        <v>147.93666666666667</v>
      </c>
      <c r="S20" s="159">
        <f t="shared" si="6"/>
        <v>90.235416666666666</v>
      </c>
      <c r="T20" s="159">
        <f t="shared" si="6"/>
        <v>185.45</v>
      </c>
      <c r="U20" s="159">
        <f t="shared" si="6"/>
        <v>51.880578703703698</v>
      </c>
      <c r="V20" s="159">
        <f t="shared" si="6"/>
        <v>185.88333333333333</v>
      </c>
      <c r="W20" s="159">
        <f t="shared" si="6"/>
        <v>81.918518518518511</v>
      </c>
      <c r="X20" s="159">
        <f t="shared" si="6"/>
        <v>92.385416666666671</v>
      </c>
      <c r="Y20" s="159">
        <f t="shared" si="6"/>
        <v>247.76111111111109</v>
      </c>
      <c r="Z20" s="159">
        <f t="shared" si="6"/>
        <v>371.55833333333334</v>
      </c>
      <c r="AA20" s="159">
        <f t="shared" si="6"/>
        <v>147.84666666666666</v>
      </c>
    </row>
    <row r="21" spans="1:27" ht="29.25" customHeight="1">
      <c r="A21" s="127" t="s">
        <v>116</v>
      </c>
      <c r="B21" s="159">
        <f>ROUND(AVERAGEIFS(Input_Raw!AF:AF,Input_Raw!$A:$A,"&gt;="&amp;Analytices!$B$2,Input_Raw!$A:$A,"&lt;="&amp;Analytices!$B$3),1)</f>
        <v>6.8</v>
      </c>
      <c r="C21" s="159">
        <f>ROUND(AVERAGEIFS(Input_Raw!AG:AG,Input_Raw!$A:$A,"&gt;="&amp;Analytices!$B$2,Input_Raw!$A:$A,"&lt;="&amp;Analytices!$B$3),1)</f>
        <v>6.8</v>
      </c>
      <c r="D21" s="159">
        <f>ROUND(AVERAGEIFS(Input_Raw!AH:AH,Input_Raw!$A:$A,"&gt;="&amp;Analytices!$B$2,Input_Raw!$A:$A,"&lt;="&amp;Analytices!$B$3),1)</f>
        <v>6.7</v>
      </c>
      <c r="E21" s="159">
        <f>ROUND(AVERAGEIFS(Input_Raw!AI:AI,Input_Raw!$A:$A,"&gt;="&amp;Analytices!$B$2,Input_Raw!$A:$A,"&lt;="&amp;Analytices!$B$3),1)</f>
        <v>6.8</v>
      </c>
      <c r="F21" s="159">
        <f>ROUND(AVERAGEIFS(Input_Raw!AJ:AJ,Input_Raw!$A:$A,"&gt;="&amp;Analytices!$B$2,Input_Raw!$A:$A,"&lt;="&amp;Analytices!$B$3),1)</f>
        <v>6.9</v>
      </c>
      <c r="G21" s="159">
        <f>ROUND(AVERAGEIFS(Input_Raw!AK:AK,Input_Raw!$A:$A,"&gt;="&amp;Analytices!$B$2,Input_Raw!$A:$A,"&lt;="&amp;Analytices!$B$3),1)</f>
        <v>7.3</v>
      </c>
      <c r="H21" s="159">
        <f>ROUND(AVERAGEIFS(Input_Raw!AL:AL,Input_Raw!$A:$A,"&gt;="&amp;Analytices!$B$2,Input_Raw!$A:$A,"&lt;="&amp;Analytices!$B$3),1)</f>
        <v>6.7</v>
      </c>
      <c r="I21" s="159">
        <f>ROUND(AVERAGEIFS(Input_Raw!AM:AM,Input_Raw!$A:$A,"&gt;="&amp;Analytices!$B$2,Input_Raw!$A:$A,"&lt;="&amp;Analytices!$B$3),1)</f>
        <v>6.7</v>
      </c>
      <c r="J21" s="159">
        <f>ROUND(AVERAGEIFS(Input_Raw!AN:AN,Input_Raw!$A:$A,"&gt;="&amp;Analytices!$B$2,Input_Raw!$A:$A,"&lt;="&amp;Analytices!$B$3),1)</f>
        <v>6.8</v>
      </c>
      <c r="K21" s="159">
        <f>ROUND(AVERAGEIFS(Input_Raw!AO:AO,Input_Raw!$A:$A,"&gt;="&amp;Analytices!$B$2,Input_Raw!$A:$A,"&lt;="&amp;Analytices!$B$3),1)</f>
        <v>6.8</v>
      </c>
      <c r="L21" s="159">
        <f>ROUND(AVERAGEIFS(Input_Raw!AP:AP,Input_Raw!$A:$A,"&gt;="&amp;Analytices!$B$2,Input_Raw!$A:$A,"&lt;="&amp;Analytices!$B$3),1)</f>
        <v>6.8</v>
      </c>
      <c r="M21" s="159">
        <f>ROUND(AVERAGEIFS(Input_Raw!AQ:AQ,Input_Raw!$A:$A,"&gt;="&amp;Analytices!$B$2,Input_Raw!$A:$A,"&lt;="&amp;Analytices!$B$3),1)</f>
        <v>7.6</v>
      </c>
      <c r="N21" s="159">
        <f>ROUND(AVERAGEIFS(Input_Raw!AR:AR,Input_Raw!$A:$A,"&gt;="&amp;Analytices!$B$2,Input_Raw!$A:$A,"&lt;="&amp;Analytices!$B$3),1)</f>
        <v>6.7</v>
      </c>
      <c r="O21" s="159">
        <f>ROUND(AVERAGEIFS(Input_Raw!AS:AS,Input_Raw!$A:$A,"&gt;="&amp;Analytices!$B$2,Input_Raw!$A:$A,"&lt;="&amp;Analytices!$B$3),1)</f>
        <v>6.7</v>
      </c>
      <c r="P21" s="159">
        <f>ROUND(AVERAGEIFS(Input_Raw!AT:AT,Input_Raw!$A:$A,"&gt;="&amp;Analytices!$B$2,Input_Raw!$A:$A,"&lt;="&amp;Analytices!$B$3),1)</f>
        <v>6.7</v>
      </c>
      <c r="Q21" s="159">
        <f>ROUND(AVERAGEIFS(Input_Raw!AU:AU,Input_Raw!$A:$A,"&gt;="&amp;Analytices!$B$2,Input_Raw!$A:$A,"&lt;="&amp;Analytices!$B$3),1)</f>
        <v>6.8</v>
      </c>
      <c r="R21" s="159">
        <f>ROUND(AVERAGEIFS(Input_Raw!AV:AV,Input_Raw!$A:$A,"&gt;="&amp;Analytices!$B$2,Input_Raw!$A:$A,"&lt;="&amp;Analytices!$B$3),1)</f>
        <v>7.2</v>
      </c>
      <c r="S21" s="159">
        <f>ROUND(AVERAGEIFS(Input_Raw!AW:AW,Input_Raw!$A:$A,"&gt;="&amp;Analytices!$B$2,Input_Raw!$A:$A,"&lt;="&amp;Analytices!$B$3),1)</f>
        <v>7</v>
      </c>
      <c r="T21" s="159">
        <f>ROUND(AVERAGEIFS(Input_Raw!AX:AX,Input_Raw!$A:$A,"&gt;="&amp;Analytices!$B$2,Input_Raw!$A:$A,"&lt;="&amp;Analytices!$B$3),1)</f>
        <v>7</v>
      </c>
      <c r="U21" s="159">
        <f>ROUND(AVERAGEIFS(Input_Raw!AY:AY,Input_Raw!$A:$A,"&gt;="&amp;Analytices!$B$2,Input_Raw!$A:$A,"&lt;="&amp;Analytices!$B$3),1)</f>
        <v>6.7</v>
      </c>
      <c r="V21" s="159">
        <f>ROUND(AVERAGEIFS(Input_Raw!AZ:AZ,Input_Raw!$A:$A,"&gt;="&amp;Analytices!$B$2,Input_Raw!$A:$A,"&lt;="&amp;Analytices!$B$3),1)</f>
        <v>7</v>
      </c>
      <c r="W21" s="159">
        <f>ROUND(AVERAGEIFS(Input_Raw!BA:BA,Input_Raw!$A:$A,"&gt;="&amp;Analytices!$B$2,Input_Raw!$A:$A,"&lt;="&amp;Analytices!$B$3),1)</f>
        <v>7</v>
      </c>
      <c r="X21" s="159">
        <f>ROUND(AVERAGEIFS(Input_Raw!BB:BB,Input_Raw!$A:$A,"&gt;="&amp;Analytices!$B$2,Input_Raw!$A:$A,"&lt;="&amp;Analytices!$B$3),1)</f>
        <v>6.8</v>
      </c>
      <c r="Y21" s="159">
        <f>ROUND(AVERAGEIFS(Input_Raw!BC:BC,Input_Raw!$A:$A,"&gt;="&amp;Analytices!$B$2,Input_Raw!$A:$A,"&lt;="&amp;Analytices!$B$3),1)</f>
        <v>6.9</v>
      </c>
      <c r="Z21" s="159">
        <f>ROUND(AVERAGEIFS(Input_Raw!BD:BD,Input_Raw!$A:$A,"&gt;="&amp;Analytices!$B$2,Input_Raw!$A:$A,"&lt;="&amp;Analytices!$B$3),1)</f>
        <v>6.9</v>
      </c>
      <c r="AA21" s="159">
        <f>ROUND(AVERAGEIFS(Input_Raw!BE:BE,Input_Raw!$A:$A,"&gt;="&amp;Analytices!$B$2,Input_Raw!$A:$A,"&lt;="&amp;Analytices!$B$3),1)</f>
        <v>6.8</v>
      </c>
    </row>
    <row r="22" spans="1:27" ht="29.25" customHeight="1">
      <c r="A22" s="84"/>
    </row>
    <row r="23" spans="1:27" ht="29.25" customHeight="1">
      <c r="A23" s="656" t="s">
        <v>117</v>
      </c>
      <c r="B23" s="656"/>
      <c r="C23" s="656"/>
      <c r="D23" s="656"/>
      <c r="E23" s="656"/>
      <c r="F23" s="656"/>
      <c r="G23" s="656"/>
    </row>
    <row r="24" spans="1:27" ht="29.25" customHeight="1">
      <c r="A24" s="85">
        <v>45017</v>
      </c>
    </row>
    <row r="25" spans="1:27" ht="29.25" customHeight="1">
      <c r="D25" s="654" t="s">
        <v>118</v>
      </c>
      <c r="E25" s="654"/>
      <c r="F25" s="654" t="s">
        <v>119</v>
      </c>
      <c r="G25" s="654"/>
    </row>
    <row r="26" spans="1:27" ht="29.25" customHeight="1">
      <c r="D26" s="654">
        <f ca="1">F26</f>
        <v>20520</v>
      </c>
      <c r="E26" s="654"/>
      <c r="F26" s="655">
        <f ca="1">((TODAY()-1)-(A24))*24</f>
        <v>20520</v>
      </c>
      <c r="G26" s="655"/>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J1463"/>
  <sheetViews>
    <sheetView zoomScale="86" zoomScaleNormal="70" workbookViewId="0">
      <pane xSplit="4" ySplit="2" topLeftCell="S475" activePane="bottomRight" state="frozen"/>
      <selection pane="topRight" activeCell="E1" sqref="E1"/>
      <selection pane="bottomLeft" activeCell="A3" sqref="A3"/>
      <selection pane="bottomRight" activeCell="AI492" sqref="AI492"/>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6">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6"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c r="AF2" s="195" t="s">
        <v>2131</v>
      </c>
      <c r="AG2" s="195" t="s">
        <v>2132</v>
      </c>
      <c r="AH2" s="195" t="s">
        <v>2133</v>
      </c>
      <c r="AI2" s="195" t="s">
        <v>2134</v>
      </c>
      <c r="AJ2" s="195" t="s">
        <v>2135</v>
      </c>
    </row>
    <row r="3" spans="1:36">
      <c r="A3" s="196">
        <v>45383</v>
      </c>
      <c r="B3" s="167">
        <f>YEAR(Table7[[#This Row],[Date]])+IF(MONTH(Table7[[#This Row],[Date]])&gt;=4,1,0)</f>
        <v>2025</v>
      </c>
      <c r="C3" s="167">
        <f>YEAR(Table7[[#This Row],[Date]])</f>
        <v>2024</v>
      </c>
      <c r="D3" s="168">
        <f t="shared" ref="D3:D66" si="1">A3-DAY(A3)+1</f>
        <v>45383</v>
      </c>
      <c r="AE3" s="167">
        <f t="shared" ref="AE3:AE66" si="2">SUM(E3:AD3)</f>
        <v>0</v>
      </c>
    </row>
    <row r="4" spans="1:36">
      <c r="A4" s="197">
        <f>A3+1</f>
        <v>45384</v>
      </c>
      <c r="B4" s="167">
        <f>YEAR(Table7[[#This Row],[Date]])+IF(MONTH(Table7[[#This Row],[Date]])&gt;=4,1,0)</f>
        <v>2025</v>
      </c>
      <c r="C4" s="167">
        <f>YEAR(Table7[[#This Row],[Date]])</f>
        <v>2024</v>
      </c>
      <c r="D4" s="168">
        <f t="shared" si="1"/>
        <v>45383</v>
      </c>
      <c r="AE4" s="167">
        <f t="shared" si="2"/>
        <v>0</v>
      </c>
    </row>
    <row r="5" spans="1:36">
      <c r="A5" s="197">
        <f t="shared" ref="A5:A68" si="3">A4+1</f>
        <v>45385</v>
      </c>
      <c r="B5" s="167">
        <f>YEAR(Table7[[#This Row],[Date]])+IF(MONTH(Table7[[#This Row],[Date]])&gt;=4,1,0)</f>
        <v>2025</v>
      </c>
      <c r="C5" s="167">
        <f>YEAR(Table7[[#This Row],[Date]])</f>
        <v>2024</v>
      </c>
      <c r="D5" s="168">
        <f t="shared" si="1"/>
        <v>45383</v>
      </c>
      <c r="AE5" s="167">
        <f t="shared" si="2"/>
        <v>0</v>
      </c>
    </row>
    <row r="6" spans="1:36">
      <c r="A6" s="197">
        <f t="shared" si="3"/>
        <v>45386</v>
      </c>
      <c r="B6" s="167">
        <f>YEAR(Table7[[#This Row],[Date]])+IF(MONTH(Table7[[#This Row],[Date]])&gt;=4,1,0)</f>
        <v>2025</v>
      </c>
      <c r="C6" s="167">
        <f>YEAR(Table7[[#This Row],[Date]])</f>
        <v>2024</v>
      </c>
      <c r="D6" s="168">
        <f t="shared" si="1"/>
        <v>45383</v>
      </c>
      <c r="AE6" s="167">
        <f t="shared" si="2"/>
        <v>0</v>
      </c>
    </row>
    <row r="7" spans="1:36">
      <c r="A7" s="197">
        <f t="shared" si="3"/>
        <v>45387</v>
      </c>
      <c r="B7" s="167">
        <f>YEAR(Table7[[#This Row],[Date]])+IF(MONTH(Table7[[#This Row],[Date]])&gt;=4,1,0)</f>
        <v>2025</v>
      </c>
      <c r="C7" s="167">
        <f>YEAR(Table7[[#This Row],[Date]])</f>
        <v>2024</v>
      </c>
      <c r="D7" s="168">
        <f t="shared" si="1"/>
        <v>45383</v>
      </c>
      <c r="AE7" s="167">
        <f t="shared" si="2"/>
        <v>0</v>
      </c>
    </row>
    <row r="8" spans="1:36">
      <c r="A8" s="197">
        <f t="shared" si="3"/>
        <v>45388</v>
      </c>
      <c r="B8" s="167">
        <f>YEAR(Table7[[#This Row],[Date]])+IF(MONTH(Table7[[#This Row],[Date]])&gt;=4,1,0)</f>
        <v>2025</v>
      </c>
      <c r="C8" s="167">
        <f>YEAR(Table7[[#This Row],[Date]])</f>
        <v>2024</v>
      </c>
      <c r="D8" s="168">
        <f t="shared" si="1"/>
        <v>45383</v>
      </c>
      <c r="AE8" s="167">
        <f t="shared" si="2"/>
        <v>0</v>
      </c>
    </row>
    <row r="9" spans="1:36">
      <c r="A9" s="197">
        <f t="shared" si="3"/>
        <v>45389</v>
      </c>
      <c r="B9" s="167">
        <f>YEAR(Table7[[#This Row],[Date]])+IF(MONTH(Table7[[#This Row],[Date]])&gt;=4,1,0)</f>
        <v>2025</v>
      </c>
      <c r="C9" s="167">
        <f>YEAR(Table7[[#This Row],[Date]])</f>
        <v>2024</v>
      </c>
      <c r="D9" s="168">
        <f t="shared" si="1"/>
        <v>45383</v>
      </c>
      <c r="AE9" s="167">
        <f t="shared" si="2"/>
        <v>0</v>
      </c>
    </row>
    <row r="10" spans="1:36">
      <c r="A10" s="197">
        <f t="shared" si="3"/>
        <v>45390</v>
      </c>
      <c r="B10" s="167">
        <f>YEAR(Table7[[#This Row],[Date]])+IF(MONTH(Table7[[#This Row],[Date]])&gt;=4,1,0)</f>
        <v>2025</v>
      </c>
      <c r="C10" s="167">
        <f>YEAR(Table7[[#This Row],[Date]])</f>
        <v>2024</v>
      </c>
      <c r="D10" s="168">
        <f t="shared" si="1"/>
        <v>45383</v>
      </c>
      <c r="AE10" s="167">
        <f t="shared" si="2"/>
        <v>0</v>
      </c>
    </row>
    <row r="11" spans="1:36">
      <c r="A11" s="197">
        <f t="shared" si="3"/>
        <v>45391</v>
      </c>
      <c r="B11" s="167">
        <f>YEAR(Table7[[#This Row],[Date]])+IF(MONTH(Table7[[#This Row],[Date]])&gt;=4,1,0)</f>
        <v>2025</v>
      </c>
      <c r="C11" s="167">
        <f>YEAR(Table7[[#This Row],[Date]])</f>
        <v>2024</v>
      </c>
      <c r="D11" s="168">
        <f t="shared" si="1"/>
        <v>45383</v>
      </c>
      <c r="AE11" s="167">
        <f t="shared" si="2"/>
        <v>0</v>
      </c>
    </row>
    <row r="12" spans="1:36">
      <c r="A12" s="197">
        <f t="shared" si="3"/>
        <v>45392</v>
      </c>
      <c r="B12" s="167">
        <f>YEAR(Table7[[#This Row],[Date]])+IF(MONTH(Table7[[#This Row],[Date]])&gt;=4,1,0)</f>
        <v>2025</v>
      </c>
      <c r="C12" s="167">
        <f>YEAR(Table7[[#This Row],[Date]])</f>
        <v>2024</v>
      </c>
      <c r="D12" s="168">
        <f t="shared" si="1"/>
        <v>45383</v>
      </c>
      <c r="AE12" s="167">
        <f t="shared" si="2"/>
        <v>0</v>
      </c>
    </row>
    <row r="13" spans="1:36">
      <c r="A13" s="197">
        <f t="shared" si="3"/>
        <v>45393</v>
      </c>
      <c r="B13" s="167">
        <f>YEAR(Table7[[#This Row],[Date]])+IF(MONTH(Table7[[#This Row],[Date]])&gt;=4,1,0)</f>
        <v>2025</v>
      </c>
      <c r="C13" s="167">
        <f>YEAR(Table7[[#This Row],[Date]])</f>
        <v>2024</v>
      </c>
      <c r="D13" s="168">
        <f t="shared" si="1"/>
        <v>45383</v>
      </c>
      <c r="AE13" s="167">
        <f t="shared" si="2"/>
        <v>0</v>
      </c>
    </row>
    <row r="14" spans="1:36">
      <c r="A14" s="197">
        <f t="shared" si="3"/>
        <v>45394</v>
      </c>
      <c r="B14" s="167">
        <f>YEAR(Table7[[#This Row],[Date]])+IF(MONTH(Table7[[#This Row],[Date]])&gt;=4,1,0)</f>
        <v>2025</v>
      </c>
      <c r="C14" s="167">
        <f>YEAR(Table7[[#This Row],[Date]])</f>
        <v>2024</v>
      </c>
      <c r="D14" s="168">
        <f t="shared" si="1"/>
        <v>45383</v>
      </c>
      <c r="AE14" s="167">
        <f t="shared" si="2"/>
        <v>0</v>
      </c>
    </row>
    <row r="15" spans="1:36">
      <c r="A15" s="197">
        <f t="shared" si="3"/>
        <v>45395</v>
      </c>
      <c r="B15" s="167">
        <f>YEAR(Table7[[#This Row],[Date]])+IF(MONTH(Table7[[#This Row],[Date]])&gt;=4,1,0)</f>
        <v>2025</v>
      </c>
      <c r="C15" s="167">
        <f>YEAR(Table7[[#This Row],[Date]])</f>
        <v>2024</v>
      </c>
      <c r="D15" s="168">
        <f t="shared" si="1"/>
        <v>45383</v>
      </c>
      <c r="AE15" s="167">
        <f t="shared" si="2"/>
        <v>0</v>
      </c>
    </row>
    <row r="16" spans="1:36">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E487" s="167">
        <v>155.76</v>
      </c>
      <c r="F487" s="167">
        <v>155.76</v>
      </c>
      <c r="G487" s="167">
        <v>155.76</v>
      </c>
      <c r="H487" s="167">
        <v>155.76</v>
      </c>
      <c r="I487" s="167">
        <v>155.76</v>
      </c>
      <c r="J487" s="167">
        <v>155.76</v>
      </c>
      <c r="K487" s="167">
        <v>155.76</v>
      </c>
      <c r="L487" s="167">
        <v>155.76</v>
      </c>
      <c r="M487" s="167">
        <v>155.76</v>
      </c>
      <c r="N487" s="167">
        <v>155.76</v>
      </c>
      <c r="O487" s="167">
        <v>155.76</v>
      </c>
      <c r="P487" s="167">
        <v>155.76</v>
      </c>
      <c r="Q487" s="167">
        <v>155.76</v>
      </c>
      <c r="R487" s="167">
        <v>155.76</v>
      </c>
      <c r="S487" s="167">
        <v>155.76</v>
      </c>
      <c r="T487" s="167">
        <v>155.76</v>
      </c>
      <c r="U487" s="167">
        <v>155.76</v>
      </c>
      <c r="V487" s="167">
        <v>155.76</v>
      </c>
      <c r="W487" s="167">
        <v>155.76</v>
      </c>
      <c r="X487" s="167">
        <v>155.76</v>
      </c>
      <c r="Y487" s="167">
        <v>155.76</v>
      </c>
      <c r="Z487" s="167">
        <v>155.76</v>
      </c>
      <c r="AA487" s="167">
        <v>155.76</v>
      </c>
      <c r="AB487" s="167">
        <v>155.76</v>
      </c>
      <c r="AC487" s="167">
        <v>155.76</v>
      </c>
      <c r="AD487" s="167">
        <v>155.76</v>
      </c>
      <c r="AE487" s="167">
        <f t="shared" si="23"/>
        <v>4049.760000000002</v>
      </c>
    </row>
    <row r="488" spans="1:31">
      <c r="A488" s="197">
        <f t="shared" si="24"/>
        <v>45868</v>
      </c>
      <c r="B488" s="167">
        <f>YEAR(Table7[[#This Row],[Date]])+IF(MONTH(Table7[[#This Row],[Date]])&gt;=4,1,0)</f>
        <v>2026</v>
      </c>
      <c r="C488" s="167">
        <f>YEAR(Table7[[#This Row],[Date]])</f>
        <v>2025</v>
      </c>
      <c r="D488" s="168">
        <f t="shared" si="22"/>
        <v>45839</v>
      </c>
      <c r="E488" s="167">
        <v>121.15</v>
      </c>
      <c r="F488" s="167">
        <v>121.15</v>
      </c>
      <c r="G488" s="167">
        <v>121.15</v>
      </c>
      <c r="H488" s="167">
        <v>121.15</v>
      </c>
      <c r="I488" s="167">
        <v>121.15</v>
      </c>
      <c r="J488" s="167">
        <v>121.15</v>
      </c>
      <c r="K488" s="167">
        <v>121.15</v>
      </c>
      <c r="L488" s="167">
        <v>121.15</v>
      </c>
      <c r="M488" s="167">
        <v>121.15</v>
      </c>
      <c r="N488" s="167">
        <v>121.15</v>
      </c>
      <c r="O488" s="167">
        <v>121.15</v>
      </c>
      <c r="P488" s="167">
        <v>121.15</v>
      </c>
      <c r="Q488" s="167">
        <v>121.15</v>
      </c>
      <c r="R488" s="167">
        <v>121.15</v>
      </c>
      <c r="S488" s="167">
        <v>121.15</v>
      </c>
      <c r="T488" s="167">
        <v>121.15</v>
      </c>
      <c r="U488" s="167">
        <v>121.15</v>
      </c>
      <c r="V488" s="167">
        <v>121.15</v>
      </c>
      <c r="W488" s="167">
        <v>121.15</v>
      </c>
      <c r="X488" s="167">
        <v>121.15</v>
      </c>
      <c r="Y488" s="167">
        <v>121.15</v>
      </c>
      <c r="Z488" s="167">
        <v>121.15</v>
      </c>
      <c r="AA488" s="167">
        <v>121.15</v>
      </c>
      <c r="AB488" s="167">
        <v>121.15</v>
      </c>
      <c r="AC488" s="167">
        <v>121.15</v>
      </c>
      <c r="AD488" s="167">
        <v>121.15</v>
      </c>
      <c r="AE488" s="167">
        <f t="shared" si="23"/>
        <v>3149.9000000000015</v>
      </c>
    </row>
    <row r="489" spans="1:31">
      <c r="A489" s="197">
        <f t="shared" si="24"/>
        <v>45869</v>
      </c>
      <c r="B489" s="167">
        <f>YEAR(Table7[[#This Row],[Date]])+IF(MONTH(Table7[[#This Row],[Date]])&gt;=4,1,0)</f>
        <v>2026</v>
      </c>
      <c r="C489" s="167">
        <f>YEAR(Table7[[#This Row],[Date]])</f>
        <v>2025</v>
      </c>
      <c r="D489" s="168">
        <f t="shared" si="22"/>
        <v>45839</v>
      </c>
      <c r="E489" s="167">
        <v>86.53</v>
      </c>
      <c r="F489" s="167">
        <v>86.53</v>
      </c>
      <c r="G489" s="167">
        <v>86.53</v>
      </c>
      <c r="H489" s="167">
        <v>86.53</v>
      </c>
      <c r="I489" s="167">
        <v>86.53</v>
      </c>
      <c r="J489" s="167">
        <v>86.53</v>
      </c>
      <c r="K489" s="167">
        <v>86.53</v>
      </c>
      <c r="L489" s="167">
        <v>86.53</v>
      </c>
      <c r="M489" s="167">
        <v>86.53</v>
      </c>
      <c r="N489" s="167">
        <v>86.53</v>
      </c>
      <c r="O489" s="167">
        <v>86.53</v>
      </c>
      <c r="P489" s="167">
        <v>86.53</v>
      </c>
      <c r="Q489" s="167">
        <v>86.53</v>
      </c>
      <c r="R489" s="167">
        <v>86.53</v>
      </c>
      <c r="S489" s="167">
        <v>86.53</v>
      </c>
      <c r="T489" s="167">
        <v>86.53</v>
      </c>
      <c r="U489" s="167">
        <v>86.53</v>
      </c>
      <c r="V489" s="167">
        <v>86.53</v>
      </c>
      <c r="W489" s="167">
        <v>86.53</v>
      </c>
      <c r="X489" s="167">
        <v>86.53</v>
      </c>
      <c r="Y489" s="167">
        <v>86.53</v>
      </c>
      <c r="Z489" s="167">
        <v>86.53</v>
      </c>
      <c r="AA489" s="167">
        <v>86.53</v>
      </c>
      <c r="AB489" s="167">
        <v>86.53</v>
      </c>
      <c r="AC489" s="167">
        <v>86.53</v>
      </c>
      <c r="AD489" s="167">
        <v>86.53</v>
      </c>
      <c r="AE489" s="167">
        <f t="shared" si="23"/>
        <v>2249.7800000000002</v>
      </c>
    </row>
    <row r="490" spans="1:31">
      <c r="A490" s="197">
        <f t="shared" si="24"/>
        <v>45870</v>
      </c>
      <c r="B490" s="167">
        <f>YEAR(Table7[[#This Row],[Date]])+IF(MONTH(Table7[[#This Row],[Date]])&gt;=4,1,0)</f>
        <v>2026</v>
      </c>
      <c r="C490" s="167">
        <f>YEAR(Table7[[#This Row],[Date]])</f>
        <v>2025</v>
      </c>
      <c r="D490" s="168">
        <f t="shared" si="22"/>
        <v>45870</v>
      </c>
      <c r="E490" s="167">
        <v>86.53</v>
      </c>
      <c r="F490" s="167">
        <v>86.53</v>
      </c>
      <c r="G490" s="167">
        <v>86.53</v>
      </c>
      <c r="H490" s="167">
        <v>86.53</v>
      </c>
      <c r="I490" s="167">
        <v>86.53</v>
      </c>
      <c r="J490" s="167">
        <v>86.53</v>
      </c>
      <c r="K490" s="167">
        <v>86.53</v>
      </c>
      <c r="L490" s="167">
        <v>86.53</v>
      </c>
      <c r="M490" s="167">
        <v>86.53</v>
      </c>
      <c r="N490" s="167">
        <v>86.53</v>
      </c>
      <c r="O490" s="167">
        <v>86.53</v>
      </c>
      <c r="P490" s="167">
        <v>86.53</v>
      </c>
      <c r="Q490" s="167">
        <v>86.53</v>
      </c>
      <c r="R490" s="167">
        <v>86.53</v>
      </c>
      <c r="S490" s="167">
        <v>86.53</v>
      </c>
      <c r="T490" s="167">
        <v>86.53</v>
      </c>
      <c r="U490" s="167">
        <v>86.53</v>
      </c>
      <c r="V490" s="167">
        <v>86.53</v>
      </c>
      <c r="W490" s="167">
        <v>86.53</v>
      </c>
      <c r="X490" s="167">
        <v>86.53</v>
      </c>
      <c r="Y490" s="167">
        <v>86.53</v>
      </c>
      <c r="Z490" s="167">
        <v>86.53</v>
      </c>
      <c r="AA490" s="167">
        <v>86.53</v>
      </c>
      <c r="AB490" s="167">
        <v>86.53</v>
      </c>
      <c r="AC490" s="167">
        <v>86.53</v>
      </c>
      <c r="AD490" s="167">
        <v>86.53</v>
      </c>
      <c r="AE490" s="167">
        <f t="shared" si="23"/>
        <v>2249.7800000000002</v>
      </c>
    </row>
    <row r="491" spans="1:31">
      <c r="A491" s="197">
        <f t="shared" si="24"/>
        <v>45871</v>
      </c>
      <c r="B491" s="167">
        <f>YEAR(Table7[[#This Row],[Date]])+IF(MONTH(Table7[[#This Row],[Date]])&gt;=4,1,0)</f>
        <v>2026</v>
      </c>
      <c r="C491" s="167">
        <f>YEAR(Table7[[#This Row],[Date]])</f>
        <v>2025</v>
      </c>
      <c r="D491" s="168">
        <f t="shared" si="22"/>
        <v>45870</v>
      </c>
      <c r="E491" s="167">
        <v>51.92</v>
      </c>
      <c r="F491" s="167">
        <v>51.92</v>
      </c>
      <c r="G491" s="167">
        <v>51.92</v>
      </c>
      <c r="H491" s="167">
        <v>51.92</v>
      </c>
      <c r="I491" s="167">
        <v>51.92</v>
      </c>
      <c r="J491" s="167">
        <v>51.92</v>
      </c>
      <c r="K491" s="167">
        <v>51.92</v>
      </c>
      <c r="L491" s="167">
        <v>51.92</v>
      </c>
      <c r="M491" s="167">
        <v>51.92</v>
      </c>
      <c r="N491" s="167">
        <v>51.92</v>
      </c>
      <c r="O491" s="167">
        <v>51.92</v>
      </c>
      <c r="P491" s="167">
        <v>51.92</v>
      </c>
      <c r="Q491" s="167">
        <v>51.92</v>
      </c>
      <c r="R491" s="167">
        <v>51.92</v>
      </c>
      <c r="S491" s="167">
        <v>51.92</v>
      </c>
      <c r="T491" s="167">
        <v>51.92</v>
      </c>
      <c r="U491" s="167">
        <v>51.92</v>
      </c>
      <c r="V491" s="167">
        <v>51.92</v>
      </c>
      <c r="W491" s="167">
        <v>51.92</v>
      </c>
      <c r="X491" s="167">
        <v>51.92</v>
      </c>
      <c r="Y491" s="167">
        <v>51.92</v>
      </c>
      <c r="Z491" s="167">
        <v>51.92</v>
      </c>
      <c r="AA491" s="167">
        <v>51.92</v>
      </c>
      <c r="AB491" s="167">
        <v>51.92</v>
      </c>
      <c r="AC491" s="167">
        <v>51.92</v>
      </c>
      <c r="AD491" s="167">
        <v>51.92</v>
      </c>
      <c r="AE491" s="167">
        <f t="shared" si="23"/>
        <v>1349.92</v>
      </c>
    </row>
    <row r="492" spans="1:31">
      <c r="A492" s="197">
        <f t="shared" si="24"/>
        <v>45872</v>
      </c>
      <c r="B492" s="167">
        <f>YEAR(Table7[[#This Row],[Date]])+IF(MONTH(Table7[[#This Row],[Date]])&gt;=4,1,0)</f>
        <v>2026</v>
      </c>
      <c r="C492" s="167">
        <f>YEAR(Table7[[#This Row],[Date]])</f>
        <v>2025</v>
      </c>
      <c r="D492" s="168">
        <f t="shared" si="22"/>
        <v>45870</v>
      </c>
      <c r="E492" s="167">
        <v>34.61</v>
      </c>
      <c r="F492" s="167">
        <v>34.61</v>
      </c>
      <c r="G492" s="167">
        <v>34.61</v>
      </c>
      <c r="H492" s="167">
        <v>34.61</v>
      </c>
      <c r="I492" s="167">
        <v>34.61</v>
      </c>
      <c r="J492" s="167">
        <v>34.61</v>
      </c>
      <c r="K492" s="167">
        <v>34.61</v>
      </c>
      <c r="L492" s="167">
        <v>34.61</v>
      </c>
      <c r="M492" s="167">
        <v>34.61</v>
      </c>
      <c r="N492" s="167">
        <v>34.61</v>
      </c>
      <c r="O492" s="167">
        <v>34.61</v>
      </c>
      <c r="P492" s="167">
        <v>34.61</v>
      </c>
      <c r="Q492" s="167">
        <v>34.61</v>
      </c>
      <c r="R492" s="167">
        <v>34.61</v>
      </c>
      <c r="S492" s="167">
        <v>34.61</v>
      </c>
      <c r="T492" s="167">
        <v>34.61</v>
      </c>
      <c r="U492" s="167">
        <v>34.61</v>
      </c>
      <c r="V492" s="167">
        <v>34.61</v>
      </c>
      <c r="W492" s="167">
        <v>34.61</v>
      </c>
      <c r="X492" s="167">
        <v>34.61</v>
      </c>
      <c r="Y492" s="167">
        <v>34.61</v>
      </c>
      <c r="Z492" s="167">
        <v>34.61</v>
      </c>
      <c r="AA492" s="167">
        <v>34.61</v>
      </c>
      <c r="AB492" s="167">
        <v>34.61</v>
      </c>
      <c r="AC492" s="167">
        <v>34.61</v>
      </c>
      <c r="AD492" s="167">
        <v>34.61</v>
      </c>
      <c r="AE492" s="167">
        <f t="shared" si="23"/>
        <v>899.86000000000024</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7">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32"/>
  <sheetViews>
    <sheetView showGridLines="0" zoomScale="86" zoomScaleNormal="80" workbookViewId="0">
      <pane xSplit="1" ySplit="4" topLeftCell="BA117" activePane="bottomRight" state="frozen"/>
      <selection pane="topRight" activeCell="B5" sqref="B5"/>
      <selection pane="bottomLeft" activeCell="B5" sqref="B5"/>
      <selection pane="bottomRight" activeCell="BR132" sqref="BR132"/>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32"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1</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822517</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21067</v>
      </c>
      <c r="BN104" s="111">
        <f>(Input_Raw[[#This Row],[WTG Total Gneration (KWh)]]-Input_Raw[[#This Row],[66 kV_Wind_F1_Export_reading]])/Input_Raw[[#This Row],[WTG Total Gneration (KWh)]]</f>
        <v>2.5612844476162803E-2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c r="A121" s="240">
        <f t="shared" si="14"/>
        <v>45861</v>
      </c>
      <c r="B121" s="11">
        <f>YEAR(Input_Raw[[#This Row],[Date]])+IF(MONTH(Input_Raw[[#This Row],[Date]])&gt;=4,1,0)</f>
        <v>2026</v>
      </c>
      <c r="C121" s="11">
        <f>YEAR(Input_Raw[[#This Row],[Date]])</f>
        <v>2025</v>
      </c>
      <c r="D121" s="12">
        <f t="shared" ref="D121:D126" si="24">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c r="A122" s="240">
        <f t="shared" si="14"/>
        <v>45862</v>
      </c>
      <c r="B122" s="11">
        <f>YEAR(Input_Raw[[#This Row],[Date]])+IF(MONTH(Input_Raw[[#This Row],[Date]])&gt;=4,1,0)</f>
        <v>2026</v>
      </c>
      <c r="C122" s="11">
        <f>YEAR(Input_Raw[[#This Row],[Date]])</f>
        <v>2025</v>
      </c>
      <c r="D122" s="12">
        <f t="shared" si="24"/>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c r="A123" s="240">
        <f t="shared" si="14"/>
        <v>45863</v>
      </c>
      <c r="B123" s="11">
        <f>YEAR(Input_Raw[[#This Row],[Date]])+IF(MONTH(Input_Raw[[#This Row],[Date]])&gt;=4,1,0)</f>
        <v>2026</v>
      </c>
      <c r="C123" s="11">
        <f>YEAR(Input_Raw[[#This Row],[Date]])</f>
        <v>2025</v>
      </c>
      <c r="D123" s="12">
        <f t="shared" si="24"/>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c r="A124" s="240">
        <f t="shared" si="14"/>
        <v>45864</v>
      </c>
      <c r="B124" s="11">
        <f>YEAR(Input_Raw[[#This Row],[Date]])+IF(MONTH(Input_Raw[[#This Row],[Date]])&gt;=4,1,0)</f>
        <v>2026</v>
      </c>
      <c r="C124" s="11">
        <f>YEAR(Input_Raw[[#This Row],[Date]])</f>
        <v>2025</v>
      </c>
      <c r="D124" s="12">
        <f t="shared" si="24"/>
        <v>45839</v>
      </c>
      <c r="E124" s="11">
        <f>DAY(EOMONTH(Input_Raw[[#This Row],[Date]],0))</f>
        <v>31</v>
      </c>
      <c r="F124" s="625">
        <v>34740</v>
      </c>
      <c r="G124" s="625">
        <v>37342</v>
      </c>
      <c r="H124" s="625">
        <v>33715</v>
      </c>
      <c r="I124" s="625">
        <v>36212</v>
      </c>
      <c r="J124" s="625">
        <v>36536</v>
      </c>
      <c r="K124" s="625">
        <v>38122</v>
      </c>
      <c r="L124" s="625">
        <v>35002</v>
      </c>
      <c r="M124" s="625">
        <v>33863</v>
      </c>
      <c r="N124" s="625">
        <v>34096</v>
      </c>
      <c r="O124" s="625">
        <v>35048</v>
      </c>
      <c r="P124" s="625">
        <v>33052</v>
      </c>
      <c r="Q124" s="625">
        <v>34281</v>
      </c>
      <c r="R124" s="625">
        <v>30916</v>
      </c>
      <c r="S124" s="625">
        <v>33848</v>
      </c>
      <c r="T124" s="625">
        <v>33507</v>
      </c>
      <c r="U124" s="625">
        <v>38276</v>
      </c>
      <c r="V124" s="625">
        <v>40711</v>
      </c>
      <c r="W124" s="625">
        <v>38632</v>
      </c>
      <c r="X124" s="625">
        <v>39646</v>
      </c>
      <c r="Y124" s="625">
        <v>36095</v>
      </c>
      <c r="Z124" s="625">
        <v>37456</v>
      </c>
      <c r="AA124" s="625">
        <v>41308</v>
      </c>
      <c r="AB124" s="625">
        <v>35602</v>
      </c>
      <c r="AC124" s="626">
        <v>37082</v>
      </c>
      <c r="AD124" s="626">
        <v>38688</v>
      </c>
      <c r="AE124" s="626">
        <v>36554</v>
      </c>
      <c r="AF124" s="627">
        <v>7.6837499837080623</v>
      </c>
      <c r="AG124" s="627">
        <v>7.7964583469761726</v>
      </c>
      <c r="AH124" s="627">
        <v>7.3800694511996356</v>
      </c>
      <c r="AI124" s="627">
        <v>7.7702083090941096</v>
      </c>
      <c r="AJ124" s="627">
        <v>7.7631944451067163</v>
      </c>
      <c r="AK124" s="627">
        <v>8.0706250038411849</v>
      </c>
      <c r="AL124" s="627">
        <v>7.5538888739214984</v>
      </c>
      <c r="AM124" s="627">
        <v>7.355694446298811</v>
      </c>
      <c r="AN124" s="627">
        <v>7.5711111227671291</v>
      </c>
      <c r="AO124" s="627">
        <v>7.5083333485656301</v>
      </c>
      <c r="AP124" s="627">
        <v>7.428749991787801</v>
      </c>
      <c r="AQ124" s="627">
        <v>8.1158333586321909</v>
      </c>
      <c r="AR124" s="627">
        <v>7.2258333166440325</v>
      </c>
      <c r="AS124" s="627">
        <v>7.4438889159096613</v>
      </c>
      <c r="AT124" s="627">
        <v>7.390000008874468</v>
      </c>
      <c r="AU124" s="627">
        <v>7.815972199042637</v>
      </c>
      <c r="AV124" s="627">
        <v>8.1771527992354436</v>
      </c>
      <c r="AW124" s="627">
        <v>7.8654166791174118</v>
      </c>
      <c r="AX124" s="627">
        <v>7.9317360950840827</v>
      </c>
      <c r="AY124" s="627">
        <v>7.7179166641500245</v>
      </c>
      <c r="AZ124" s="627">
        <v>7.7715972297721407</v>
      </c>
      <c r="BA124" s="627">
        <v>8.2628472016917325</v>
      </c>
      <c r="BB124" s="627">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634"/>
      <c r="BQ124" s="635">
        <v>973.81</v>
      </c>
      <c r="BR124" s="636"/>
    </row>
    <row r="125" spans="1:70">
      <c r="A125" s="240">
        <f t="shared" si="14"/>
        <v>45865</v>
      </c>
      <c r="B125" s="11">
        <f>YEAR(Input_Raw[[#This Row],[Date]])+IF(MONTH(Input_Raw[[#This Row],[Date]])&gt;=4,1,0)</f>
        <v>2026</v>
      </c>
      <c r="C125" s="11">
        <f>YEAR(Input_Raw[[#This Row],[Date]])</f>
        <v>2025</v>
      </c>
      <c r="D125" s="12">
        <f t="shared" si="24"/>
        <v>45839</v>
      </c>
      <c r="E125" s="11">
        <f>DAY(EOMONTH(Input_Raw[[#This Row],[Date]],0))</f>
        <v>31</v>
      </c>
      <c r="F125" s="625">
        <v>51776</v>
      </c>
      <c r="G125" s="625">
        <v>54247</v>
      </c>
      <c r="H125" s="625">
        <v>51320</v>
      </c>
      <c r="I125" s="625">
        <v>52198</v>
      </c>
      <c r="J125" s="625">
        <v>54230</v>
      </c>
      <c r="K125" s="625">
        <v>58430</v>
      </c>
      <c r="L125" s="625">
        <v>54503</v>
      </c>
      <c r="M125" s="625">
        <v>54132</v>
      </c>
      <c r="N125" s="625">
        <v>50919</v>
      </c>
      <c r="O125" s="625">
        <v>56152</v>
      </c>
      <c r="P125" s="625">
        <v>52508</v>
      </c>
      <c r="Q125" s="625">
        <v>54303</v>
      </c>
      <c r="R125" s="625">
        <v>51403</v>
      </c>
      <c r="S125" s="625">
        <v>54637</v>
      </c>
      <c r="T125" s="625">
        <v>55016</v>
      </c>
      <c r="U125" s="625">
        <v>58166</v>
      </c>
      <c r="V125" s="625">
        <v>62065</v>
      </c>
      <c r="W125" s="625">
        <v>60106</v>
      </c>
      <c r="X125" s="625">
        <v>59042</v>
      </c>
      <c r="Y125" s="625">
        <v>53962</v>
      </c>
      <c r="Z125" s="625">
        <v>59141</v>
      </c>
      <c r="AA125" s="625">
        <v>58230</v>
      </c>
      <c r="AB125" s="625">
        <v>55196</v>
      </c>
      <c r="AC125" s="626">
        <v>58521</v>
      </c>
      <c r="AD125" s="626">
        <v>53461</v>
      </c>
      <c r="AE125" s="626">
        <v>55064</v>
      </c>
      <c r="AF125" s="627">
        <v>9.1123610933621659</v>
      </c>
      <c r="AG125" s="627">
        <v>9.382291691170785</v>
      </c>
      <c r="AH125" s="627">
        <v>8.9147916734218544</v>
      </c>
      <c r="AI125" s="627">
        <v>9.18222219083043</v>
      </c>
      <c r="AJ125" s="627">
        <v>9.2869444655047495</v>
      </c>
      <c r="AK125" s="627">
        <v>9.6911805338329664</v>
      </c>
      <c r="AL125" s="627">
        <v>9.3654860754807689</v>
      </c>
      <c r="AM125" s="627">
        <v>9.1397916542159159</v>
      </c>
      <c r="AN125" s="627">
        <v>9.0585416952768902</v>
      </c>
      <c r="AO125" s="627">
        <v>9.3524305820464999</v>
      </c>
      <c r="AP125" s="627">
        <v>9.1838888790872293</v>
      </c>
      <c r="AQ125" s="627">
        <v>9.7679860856797784</v>
      </c>
      <c r="AR125" s="627">
        <v>9.0629166828261454</v>
      </c>
      <c r="AS125" s="627">
        <v>9.2554860909779784</v>
      </c>
      <c r="AT125" s="627">
        <v>9.3219444718625724</v>
      </c>
      <c r="AU125" s="627">
        <v>9.6038194563653629</v>
      </c>
      <c r="AV125" s="627">
        <v>9.9996527764532122</v>
      </c>
      <c r="AW125" s="627">
        <v>9.6597917046811723</v>
      </c>
      <c r="AX125" s="627">
        <v>9.7087499830457791</v>
      </c>
      <c r="AY125" s="627">
        <v>9.3347916901111514</v>
      </c>
      <c r="AZ125" s="627">
        <v>9.6961111459466984</v>
      </c>
      <c r="BA125" s="627">
        <v>9.8406249814563189</v>
      </c>
      <c r="BB125" s="627">
        <v>9.3465971979829892</v>
      </c>
      <c r="BC125" s="628">
        <v>9.5800694525241763</v>
      </c>
      <c r="BD125" s="628">
        <v>9.1317361328336855</v>
      </c>
      <c r="BE125" s="628">
        <v>9.3604860636922975</v>
      </c>
      <c r="BF125" s="629">
        <f>SUM(Input_Raw[[#This Row],[O2_01]:[O2_26]])</f>
        <v>1438728</v>
      </c>
      <c r="BG125" s="630">
        <f>IFERROR(AVERAGE(Input_Raw[[#This Row],[WS_O2_01]:[WS_O2_26]]),"")</f>
        <v>9.3977190173334453</v>
      </c>
      <c r="BH125" s="631"/>
      <c r="BI125" s="631"/>
      <c r="BJ125" s="626">
        <v>1390050</v>
      </c>
      <c r="BK125" s="626">
        <v>0</v>
      </c>
      <c r="BL125" s="632">
        <f>Input_Raw[[#This Row],[66 kV_Wind_F1_Export_reading]]-Input_Raw[[#This Row],[66 kV_Wind_F1_Import_reading]]</f>
        <v>1390050</v>
      </c>
      <c r="BM125" s="633">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634"/>
      <c r="BQ125" s="635">
        <v>1462.68</v>
      </c>
      <c r="BR125" s="636"/>
    </row>
    <row r="126" spans="1:70">
      <c r="A126" s="240">
        <f t="shared" si="14"/>
        <v>45866</v>
      </c>
      <c r="B126" s="11">
        <f>YEAR(Input_Raw[[#This Row],[Date]])+IF(MONTH(Input_Raw[[#This Row],[Date]])&gt;=4,1,0)</f>
        <v>2026</v>
      </c>
      <c r="C126" s="11">
        <f>YEAR(Input_Raw[[#This Row],[Date]])</f>
        <v>2025</v>
      </c>
      <c r="D126" s="12">
        <f t="shared" si="24"/>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row r="127" spans="1:70">
      <c r="A127" s="240">
        <f t="shared" si="14"/>
        <v>45867</v>
      </c>
      <c r="B127" s="11">
        <f>YEAR(Input_Raw[[#This Row],[Date]])+IF(MONTH(Input_Raw[[#This Row],[Date]])&gt;=4,1,0)</f>
        <v>2026</v>
      </c>
      <c r="C127" s="11">
        <f>YEAR(Input_Raw[[#This Row],[Date]])</f>
        <v>2025</v>
      </c>
      <c r="D127" s="12">
        <f t="shared" ref="D127:D132" si="25">A127-DAY(A127)+1</f>
        <v>45839</v>
      </c>
      <c r="E127" s="11">
        <f>DAY(EOMONTH(Input_Raw[[#This Row],[Date]],0))</f>
        <v>31</v>
      </c>
      <c r="F127" s="137">
        <v>53282</v>
      </c>
      <c r="G127" s="137">
        <v>55924</v>
      </c>
      <c r="H127" s="137">
        <v>53957</v>
      </c>
      <c r="I127" s="137">
        <v>48120</v>
      </c>
      <c r="J127" s="137">
        <v>54651</v>
      </c>
      <c r="K127" s="137">
        <v>49104</v>
      </c>
      <c r="L127" s="137">
        <v>54330</v>
      </c>
      <c r="M127" s="137">
        <v>56355</v>
      </c>
      <c r="N127" s="137">
        <v>54986</v>
      </c>
      <c r="O127" s="137">
        <v>54071</v>
      </c>
      <c r="P127" s="137">
        <v>52487</v>
      </c>
      <c r="Q127" s="137">
        <v>54573</v>
      </c>
      <c r="R127" s="137">
        <v>54906</v>
      </c>
      <c r="S127" s="137">
        <v>40656</v>
      </c>
      <c r="T127" s="137">
        <v>54211</v>
      </c>
      <c r="U127" s="137">
        <v>54630</v>
      </c>
      <c r="V127" s="137">
        <v>50045</v>
      </c>
      <c r="W127" s="137">
        <v>53477</v>
      </c>
      <c r="X127" s="137">
        <v>53213</v>
      </c>
      <c r="Y127" s="137">
        <v>51101</v>
      </c>
      <c r="Z127" s="137">
        <v>51305</v>
      </c>
      <c r="AA127" s="137">
        <v>40585</v>
      </c>
      <c r="AB127" s="137">
        <v>56360</v>
      </c>
      <c r="AC127" s="13">
        <v>56526</v>
      </c>
      <c r="AD127" s="13">
        <v>58334</v>
      </c>
      <c r="AE127" s="13">
        <v>56710</v>
      </c>
      <c r="AF127" s="138">
        <v>9.4709027939372472</v>
      </c>
      <c r="AG127" s="138">
        <v>9.7415971921549769</v>
      </c>
      <c r="AH127" s="138">
        <v>9.357430537541692</v>
      </c>
      <c r="AI127" s="138">
        <v>9.1505555510520864</v>
      </c>
      <c r="AJ127" s="138">
        <v>9.6926388872994167</v>
      </c>
      <c r="AK127" s="138">
        <v>9.3187943485611573</v>
      </c>
      <c r="AL127" s="138">
        <v>9.5803472101688172</v>
      </c>
      <c r="AM127" s="138">
        <v>9.6036805146270208</v>
      </c>
      <c r="AN127" s="138">
        <v>9.6831944088140958</v>
      </c>
      <c r="AO127" s="138">
        <v>9.4136111140251035</v>
      </c>
      <c r="AP127" s="138">
        <v>9.505069457822362</v>
      </c>
      <c r="AQ127" s="138">
        <v>10.012777802016981</v>
      </c>
      <c r="AR127" s="138">
        <v>9.4689583248562119</v>
      </c>
      <c r="AS127" s="138">
        <v>9.2610416544808185</v>
      </c>
      <c r="AT127" s="138">
        <v>9.4817361136277345</v>
      </c>
      <c r="AU127" s="138">
        <v>9.5275000002648902</v>
      </c>
      <c r="AV127" s="138">
        <v>9.2559027903609667</v>
      </c>
      <c r="AW127" s="138">
        <v>9.3602083126703732</v>
      </c>
      <c r="AX127" s="138">
        <v>9.3336805568800898</v>
      </c>
      <c r="AY127" s="138">
        <v>9.24340276254547</v>
      </c>
      <c r="AZ127" s="138">
        <v>9.4279710520868587</v>
      </c>
      <c r="BA127" s="138">
        <v>8.352708313200198</v>
      </c>
      <c r="BB127" s="138">
        <v>9.6449999974833478</v>
      </c>
      <c r="BC127" s="14">
        <v>9.6234721938768875</v>
      </c>
      <c r="BD127" s="14">
        <v>9.787777774863752</v>
      </c>
      <c r="BE127" s="14">
        <v>9.7680555317136815</v>
      </c>
      <c r="BF127" s="139">
        <f>SUM(Input_Raw[[#This Row],[O2_01]:[O2_26]])</f>
        <v>1373899</v>
      </c>
      <c r="BG127" s="140">
        <f>IFERROR(AVERAGE(Input_Raw[[#This Row],[WS_O2_01]:[WS_O2_26]]),"")</f>
        <v>9.4641544306512415</v>
      </c>
      <c r="BH127" s="141"/>
      <c r="BI127" s="141"/>
      <c r="BJ127" s="13">
        <v>1327950</v>
      </c>
      <c r="BK127" s="13">
        <v>0</v>
      </c>
      <c r="BL127" s="15">
        <f>Input_Raw[[#This Row],[66 kV_Wind_F1_Export_reading]]-Input_Raw[[#This Row],[66 kV_Wind_F1_Import_reading]]</f>
        <v>1327950</v>
      </c>
      <c r="BM127" s="142">
        <f>Input_Raw[[#This Row],[WTG Total Gneration (KWh)]]-Input_Raw[[#This Row],[66 kV_Wind_F1_Export_reading]]</f>
        <v>45949</v>
      </c>
      <c r="BN127" s="111">
        <f>(Input_Raw[[#This Row],[WTG Total Gneration (KWh)]]-Input_Raw[[#This Row],[66 kV_Wind_F1_Export_reading]])/Input_Raw[[#This Row],[WTG Total Gneration (KWh)]]</f>
        <v>3.3444234255938753E-2</v>
      </c>
      <c r="BO127" s="89">
        <v>70.2</v>
      </c>
      <c r="BP127" s="99"/>
      <c r="BQ127" s="135">
        <v>1426.13</v>
      </c>
      <c r="BR127" s="207"/>
    </row>
    <row r="128" spans="1:70">
      <c r="A128" s="240">
        <f t="shared" si="14"/>
        <v>45868</v>
      </c>
      <c r="B128" s="11">
        <f>YEAR(Input_Raw[[#This Row],[Date]])+IF(MONTH(Input_Raw[[#This Row],[Date]])&gt;=4,1,0)</f>
        <v>2026</v>
      </c>
      <c r="C128" s="11">
        <f>YEAR(Input_Raw[[#This Row],[Date]])</f>
        <v>2025</v>
      </c>
      <c r="D128" s="12">
        <f t="shared" si="25"/>
        <v>45839</v>
      </c>
      <c r="E128" s="11">
        <f>DAY(EOMONTH(Input_Raw[[#This Row],[Date]],0))</f>
        <v>31</v>
      </c>
      <c r="F128" s="137">
        <v>39889</v>
      </c>
      <c r="G128" s="137">
        <v>41526</v>
      </c>
      <c r="H128" s="137">
        <v>40631</v>
      </c>
      <c r="I128" s="137">
        <v>38501</v>
      </c>
      <c r="J128" s="137">
        <v>41976</v>
      </c>
      <c r="K128" s="137">
        <v>35021</v>
      </c>
      <c r="L128" s="137">
        <v>36708</v>
      </c>
      <c r="M128" s="137">
        <v>41261</v>
      </c>
      <c r="N128" s="137">
        <v>42704</v>
      </c>
      <c r="O128" s="137">
        <v>36521</v>
      </c>
      <c r="P128" s="137">
        <v>35545</v>
      </c>
      <c r="Q128" s="137">
        <v>37225</v>
      </c>
      <c r="R128" s="137">
        <v>38877</v>
      </c>
      <c r="S128" s="137">
        <v>9322</v>
      </c>
      <c r="T128" s="137">
        <v>34521</v>
      </c>
      <c r="U128" s="137">
        <v>31378</v>
      </c>
      <c r="V128" s="137">
        <v>38415</v>
      </c>
      <c r="W128" s="137">
        <v>37313</v>
      </c>
      <c r="X128" s="137">
        <v>38815</v>
      </c>
      <c r="Y128" s="137">
        <v>34433</v>
      </c>
      <c r="Z128" s="137">
        <v>38190</v>
      </c>
      <c r="AA128" s="137">
        <v>32845</v>
      </c>
      <c r="AB128" s="137">
        <v>40877</v>
      </c>
      <c r="AC128" s="13">
        <v>37858</v>
      </c>
      <c r="AD128" s="13">
        <v>46065</v>
      </c>
      <c r="AE128" s="13">
        <v>40067</v>
      </c>
      <c r="AF128" s="138">
        <v>8.2100000000000009</v>
      </c>
      <c r="AG128" s="138">
        <v>8.35</v>
      </c>
      <c r="AH128" s="138">
        <v>8.08</v>
      </c>
      <c r="AI128" s="138">
        <v>8.02</v>
      </c>
      <c r="AJ128" s="138">
        <v>8.3800000000000008</v>
      </c>
      <c r="AK128" s="138">
        <v>7.94</v>
      </c>
      <c r="AL128" s="138">
        <v>7.79</v>
      </c>
      <c r="AM128" s="138">
        <v>8.14</v>
      </c>
      <c r="AN128" s="138">
        <v>8.4600000000000009</v>
      </c>
      <c r="AO128" s="138">
        <v>7.8</v>
      </c>
      <c r="AP128" s="138">
        <v>7.82</v>
      </c>
      <c r="AQ128" s="138">
        <v>8.4</v>
      </c>
      <c r="AR128" s="138">
        <v>8.02</v>
      </c>
      <c r="AS128" s="138">
        <v>7.45</v>
      </c>
      <c r="AT128" s="138">
        <v>7.59</v>
      </c>
      <c r="AU128" s="138">
        <v>7.31</v>
      </c>
      <c r="AV128" s="138">
        <v>8.08</v>
      </c>
      <c r="AW128" s="138">
        <v>7.83</v>
      </c>
      <c r="AX128" s="138">
        <v>7.92</v>
      </c>
      <c r="AY128" s="138">
        <v>7.67</v>
      </c>
      <c r="AZ128" s="138">
        <v>7.94</v>
      </c>
      <c r="BA128" s="138">
        <v>7.56</v>
      </c>
      <c r="BB128" s="138">
        <v>8.1999999999999993</v>
      </c>
      <c r="BC128" s="14">
        <v>7.92</v>
      </c>
      <c r="BD128" s="14">
        <v>8.52</v>
      </c>
      <c r="BE128" s="14">
        <v>8.16</v>
      </c>
      <c r="BF128" s="139">
        <f>SUM(Input_Raw[[#This Row],[O2_01]:[O2_26]])</f>
        <v>966484</v>
      </c>
      <c r="BG128" s="140">
        <f>IFERROR(AVERAGE(Input_Raw[[#This Row],[WS_O2_01]:[WS_O2_26]]),"")</f>
        <v>7.983076923076923</v>
      </c>
      <c r="BH128" s="141"/>
      <c r="BI128" s="141"/>
      <c r="BJ128" s="13">
        <v>938700</v>
      </c>
      <c r="BK128" s="13">
        <v>0</v>
      </c>
      <c r="BL128" s="15">
        <f>Input_Raw[[#This Row],[66 kV_Wind_F1_Export_reading]]-Input_Raw[[#This Row],[66 kV_Wind_F1_Import_reading]]</f>
        <v>938700</v>
      </c>
      <c r="BM128" s="142">
        <f>Input_Raw[[#This Row],[WTG Total Gneration (KWh)]]-Input_Raw[[#This Row],[66 kV_Wind_F1_Export_reading]]</f>
        <v>27784</v>
      </c>
      <c r="BN128" s="111">
        <f>(Input_Raw[[#This Row],[WTG Total Gneration (KWh)]]-Input_Raw[[#This Row],[66 kV_Wind_F1_Export_reading]])/Input_Raw[[#This Row],[WTG Total Gneration (KWh)]]</f>
        <v>2.8747501251960714E-2</v>
      </c>
      <c r="BO128" s="89">
        <v>70.2</v>
      </c>
      <c r="BP128" s="99"/>
      <c r="BQ128" s="135">
        <v>1052.55</v>
      </c>
      <c r="BR128" s="207"/>
    </row>
    <row r="129" spans="1:70">
      <c r="A129" s="240">
        <f t="shared" si="14"/>
        <v>45869</v>
      </c>
      <c r="B129" s="11">
        <f>YEAR(Input_Raw[[#This Row],[Date]])+IF(MONTH(Input_Raw[[#This Row],[Date]])&gt;=4,1,0)</f>
        <v>2026</v>
      </c>
      <c r="C129" s="11">
        <f>YEAR(Input_Raw[[#This Row],[Date]])</f>
        <v>2025</v>
      </c>
      <c r="D129" s="12">
        <f t="shared" si="25"/>
        <v>45839</v>
      </c>
      <c r="E129" s="11">
        <f>DAY(EOMONTH(Input_Raw[[#This Row],[Date]],0))</f>
        <v>31</v>
      </c>
      <c r="F129" s="137">
        <v>26089</v>
      </c>
      <c r="G129" s="137">
        <v>26908</v>
      </c>
      <c r="H129" s="137">
        <v>24985</v>
      </c>
      <c r="I129" s="137">
        <v>31113</v>
      </c>
      <c r="J129" s="137">
        <v>26268</v>
      </c>
      <c r="K129" s="137">
        <v>35936</v>
      </c>
      <c r="L129" s="137">
        <v>28345</v>
      </c>
      <c r="M129" s="137">
        <v>26394</v>
      </c>
      <c r="N129" s="137">
        <v>24924</v>
      </c>
      <c r="O129" s="137">
        <v>25183</v>
      </c>
      <c r="P129" s="137">
        <v>28122</v>
      </c>
      <c r="Q129" s="137">
        <v>24498</v>
      </c>
      <c r="R129" s="137">
        <v>28070</v>
      </c>
      <c r="S129" s="137">
        <v>11904</v>
      </c>
      <c r="T129" s="137">
        <v>24215</v>
      </c>
      <c r="U129" s="137">
        <v>28805</v>
      </c>
      <c r="V129" s="137">
        <v>39800</v>
      </c>
      <c r="W129" s="137">
        <v>36902</v>
      </c>
      <c r="X129" s="137">
        <v>36829</v>
      </c>
      <c r="Y129" s="137">
        <v>30961</v>
      </c>
      <c r="Z129" s="137">
        <v>37896</v>
      </c>
      <c r="AA129" s="137">
        <v>37976</v>
      </c>
      <c r="AB129" s="137">
        <v>25202</v>
      </c>
      <c r="AC129" s="13">
        <v>31213</v>
      </c>
      <c r="AD129" s="13">
        <v>28000</v>
      </c>
      <c r="AE129" s="13">
        <v>25348</v>
      </c>
      <c r="AF129" s="138">
        <v>6.91</v>
      </c>
      <c r="AG129" s="138">
        <v>6.87</v>
      </c>
      <c r="AH129" s="138">
        <v>6.66</v>
      </c>
      <c r="AI129" s="138">
        <v>7.26</v>
      </c>
      <c r="AJ129" s="138">
        <v>6.96</v>
      </c>
      <c r="AK129" s="138">
        <v>7.83</v>
      </c>
      <c r="AL129" s="138">
        <v>6.99</v>
      </c>
      <c r="AM129" s="138">
        <v>6.73</v>
      </c>
      <c r="AN129" s="138">
        <v>6.77</v>
      </c>
      <c r="AO129" s="138">
        <v>6.77</v>
      </c>
      <c r="AP129" s="138">
        <v>7.08</v>
      </c>
      <c r="AQ129" s="138">
        <v>6.9</v>
      </c>
      <c r="AR129" s="138">
        <v>7.02</v>
      </c>
      <c r="AS129" s="138">
        <v>6.48</v>
      </c>
      <c r="AT129" s="138">
        <v>6.87</v>
      </c>
      <c r="AU129" s="138">
        <v>7.06</v>
      </c>
      <c r="AV129" s="138">
        <v>8.1999999999999993</v>
      </c>
      <c r="AW129" s="138">
        <v>7.81</v>
      </c>
      <c r="AX129" s="138">
        <v>7.82</v>
      </c>
      <c r="AY129" s="138">
        <v>7.34</v>
      </c>
      <c r="AZ129" s="138">
        <v>7.93</v>
      </c>
      <c r="BA129" s="138">
        <v>8.02</v>
      </c>
      <c r="BB129" s="138">
        <v>6.73</v>
      </c>
      <c r="BC129" s="14">
        <v>7.28</v>
      </c>
      <c r="BD129" s="14">
        <v>6.88</v>
      </c>
      <c r="BE129" s="14">
        <v>6.74</v>
      </c>
      <c r="BF129" s="139">
        <f>SUM(Input_Raw[[#This Row],[O2_01]:[O2_26]])</f>
        <v>751886</v>
      </c>
      <c r="BG129" s="140">
        <f>IFERROR(AVERAGE(Input_Raw[[#This Row],[WS_O2_01]:[WS_O2_26]]),"")</f>
        <v>7.150384615384616</v>
      </c>
      <c r="BH129" s="141"/>
      <c r="BI129" s="141"/>
      <c r="BJ129" s="13">
        <v>731700</v>
      </c>
      <c r="BK129" s="13">
        <v>0</v>
      </c>
      <c r="BL129" s="15">
        <f>Input_Raw[[#This Row],[66 kV_Wind_F1_Export_reading]]-Input_Raw[[#This Row],[66 kV_Wind_F1_Import_reading]]</f>
        <v>731700</v>
      </c>
      <c r="BM129" s="142">
        <f>Input_Raw[[#This Row],[WTG Total Gneration (KWh)]]-Input_Raw[[#This Row],[66 kV_Wind_F1_Export_reading]]</f>
        <v>20186</v>
      </c>
      <c r="BN129" s="111">
        <f>(Input_Raw[[#This Row],[WTG Total Gneration (KWh)]]-Input_Raw[[#This Row],[66 kV_Wind_F1_Export_reading]])/Input_Raw[[#This Row],[WTG Total Gneration (KWh)]]</f>
        <v>2.6847155020840924E-2</v>
      </c>
      <c r="BO129" s="89">
        <v>70.2</v>
      </c>
      <c r="BP129" s="99"/>
      <c r="BQ129" s="135">
        <v>800.33</v>
      </c>
      <c r="BR129" s="207"/>
    </row>
    <row r="130" spans="1:70">
      <c r="A130" s="240">
        <f t="shared" si="14"/>
        <v>45870</v>
      </c>
      <c r="B130" s="11">
        <f>YEAR(Input_Raw[[#This Row],[Date]])+IF(MONTH(Input_Raw[[#This Row],[Date]])&gt;=4,1,0)</f>
        <v>2026</v>
      </c>
      <c r="C130" s="11">
        <f>YEAR(Input_Raw[[#This Row],[Date]])</f>
        <v>2025</v>
      </c>
      <c r="D130" s="12">
        <f t="shared" si="25"/>
        <v>45870</v>
      </c>
      <c r="E130" s="11">
        <f>DAY(EOMONTH(Input_Raw[[#This Row],[Date]],0))</f>
        <v>31</v>
      </c>
      <c r="F130" s="637">
        <v>29967</v>
      </c>
      <c r="G130" s="637">
        <v>26272</v>
      </c>
      <c r="H130" s="637">
        <v>30104</v>
      </c>
      <c r="I130" s="637">
        <v>30341</v>
      </c>
      <c r="J130" s="637">
        <v>31766</v>
      </c>
      <c r="K130" s="637">
        <v>31134</v>
      </c>
      <c r="L130" s="637">
        <v>29222</v>
      </c>
      <c r="M130" s="637">
        <v>29152</v>
      </c>
      <c r="N130" s="637">
        <v>29382</v>
      </c>
      <c r="O130" s="637">
        <v>26934</v>
      </c>
      <c r="P130" s="637">
        <v>28122</v>
      </c>
      <c r="Q130" s="637">
        <v>28882</v>
      </c>
      <c r="R130" s="637">
        <v>28010</v>
      </c>
      <c r="S130" s="637">
        <v>9091</v>
      </c>
      <c r="T130" s="637">
        <v>26006</v>
      </c>
      <c r="U130" s="637">
        <v>24086</v>
      </c>
      <c r="V130" s="637">
        <v>36460</v>
      </c>
      <c r="W130" s="637">
        <v>31584</v>
      </c>
      <c r="X130" s="637">
        <v>34068</v>
      </c>
      <c r="Y130" s="637">
        <v>30079</v>
      </c>
      <c r="Z130" s="637">
        <v>32451</v>
      </c>
      <c r="AA130" s="637">
        <v>30586</v>
      </c>
      <c r="AB130" s="637">
        <v>27604</v>
      </c>
      <c r="AC130" s="638">
        <v>30716</v>
      </c>
      <c r="AD130" s="638">
        <v>35747</v>
      </c>
      <c r="AE130" s="638">
        <v>26728</v>
      </c>
      <c r="AF130" s="639">
        <v>7.17</v>
      </c>
      <c r="AG130" s="639">
        <v>7.16</v>
      </c>
      <c r="AH130" s="639">
        <v>7.03</v>
      </c>
      <c r="AI130" s="639">
        <v>7.12</v>
      </c>
      <c r="AJ130" s="639">
        <v>7.36</v>
      </c>
      <c r="AK130" s="639">
        <v>7.44</v>
      </c>
      <c r="AL130" s="639">
        <v>7.01</v>
      </c>
      <c r="AM130" s="639">
        <v>6.93</v>
      </c>
      <c r="AN130" s="639">
        <v>7.1</v>
      </c>
      <c r="AO130" s="639">
        <v>6.89</v>
      </c>
      <c r="AP130" s="639">
        <v>7.02</v>
      </c>
      <c r="AQ130" s="639">
        <v>7.27</v>
      </c>
      <c r="AR130" s="639">
        <v>6.94</v>
      </c>
      <c r="AS130" s="639">
        <v>6.75</v>
      </c>
      <c r="AT130" s="639">
        <v>6.7</v>
      </c>
      <c r="AU130" s="639">
        <v>6.58</v>
      </c>
      <c r="AV130" s="639">
        <v>7.94</v>
      </c>
      <c r="AW130" s="639">
        <v>7.36</v>
      </c>
      <c r="AX130" s="639">
        <v>7.51</v>
      </c>
      <c r="AY130" s="639">
        <v>7.24</v>
      </c>
      <c r="AZ130" s="639">
        <v>7.45</v>
      </c>
      <c r="BA130" s="639">
        <v>7.41</v>
      </c>
      <c r="BB130" s="639">
        <v>6.88</v>
      </c>
      <c r="BC130" s="640">
        <v>7.19</v>
      </c>
      <c r="BD130" s="640">
        <v>7.47</v>
      </c>
      <c r="BE130" s="640">
        <v>6.79</v>
      </c>
      <c r="BF130" s="641">
        <f>SUM(Input_Raw[[#This Row],[O2_01]:[O2_26]])</f>
        <v>754494</v>
      </c>
      <c r="BG130" s="642">
        <f>IFERROR(AVERAGE(Input_Raw[[#This Row],[WS_O2_01]:[WS_O2_26]]),"")</f>
        <v>7.1426923076923057</v>
      </c>
      <c r="BH130" s="643"/>
      <c r="BI130" s="643"/>
      <c r="BJ130" s="638">
        <v>735300</v>
      </c>
      <c r="BK130" s="638">
        <v>0</v>
      </c>
      <c r="BL130" s="644">
        <f>Input_Raw[[#This Row],[66 kV_Wind_F1_Export_reading]]-Input_Raw[[#This Row],[66 kV_Wind_F1_Import_reading]]</f>
        <v>735300</v>
      </c>
      <c r="BM130" s="645">
        <f>Input_Raw[[#This Row],[WTG Total Gneration (KWh)]]-Input_Raw[[#This Row],[66 kV_Wind_F1_Export_reading]]</f>
        <v>19194</v>
      </c>
      <c r="BN130" s="111">
        <f>(Input_Raw[[#This Row],[WTG Total Gneration (KWh)]]-Input_Raw[[#This Row],[66 kV_Wind_F1_Export_reading]])/Input_Raw[[#This Row],[WTG Total Gneration (KWh)]]</f>
        <v>2.54395661198101E-2</v>
      </c>
      <c r="BO130" s="89">
        <v>70.2</v>
      </c>
      <c r="BP130" s="646"/>
      <c r="BQ130" s="647">
        <v>806.9</v>
      </c>
      <c r="BR130" s="648"/>
    </row>
    <row r="131" spans="1:70">
      <c r="A131" s="240">
        <f t="shared" si="14"/>
        <v>45871</v>
      </c>
      <c r="B131" s="11">
        <f>YEAR(Input_Raw[[#This Row],[Date]])+IF(MONTH(Input_Raw[[#This Row],[Date]])&gt;=4,1,0)</f>
        <v>2026</v>
      </c>
      <c r="C131" s="11">
        <f>YEAR(Input_Raw[[#This Row],[Date]])</f>
        <v>2025</v>
      </c>
      <c r="D131" s="12">
        <f t="shared" si="25"/>
        <v>45870</v>
      </c>
      <c r="E131" s="11">
        <f>DAY(EOMONTH(Input_Raw[[#This Row],[Date]],0))</f>
        <v>31</v>
      </c>
      <c r="F131" s="637">
        <v>25058</v>
      </c>
      <c r="G131" s="637">
        <v>27735</v>
      </c>
      <c r="H131" s="637">
        <v>26780</v>
      </c>
      <c r="I131" s="637">
        <v>23962</v>
      </c>
      <c r="J131" s="637">
        <v>27987</v>
      </c>
      <c r="K131" s="637">
        <v>28138</v>
      </c>
      <c r="L131" s="637">
        <v>24585</v>
      </c>
      <c r="M131" s="637">
        <v>25018</v>
      </c>
      <c r="N131" s="637">
        <v>26656</v>
      </c>
      <c r="O131" s="637">
        <v>28134</v>
      </c>
      <c r="P131" s="637">
        <v>25989</v>
      </c>
      <c r="Q131" s="637">
        <v>26434</v>
      </c>
      <c r="R131" s="637">
        <v>27490</v>
      </c>
      <c r="S131" s="637">
        <v>8256</v>
      </c>
      <c r="T131" s="637">
        <v>25778</v>
      </c>
      <c r="U131" s="637">
        <v>25993</v>
      </c>
      <c r="V131" s="637">
        <v>27117</v>
      </c>
      <c r="W131" s="637">
        <v>29372</v>
      </c>
      <c r="X131" s="637">
        <v>26656</v>
      </c>
      <c r="Y131" s="637">
        <v>25605</v>
      </c>
      <c r="Z131" s="637">
        <v>28913</v>
      </c>
      <c r="AA131" s="637">
        <v>24932</v>
      </c>
      <c r="AB131" s="637">
        <v>26813</v>
      </c>
      <c r="AC131" s="638">
        <v>28421</v>
      </c>
      <c r="AD131" s="638">
        <v>29570</v>
      </c>
      <c r="AE131" s="638">
        <v>24816</v>
      </c>
      <c r="AF131" s="639">
        <v>6.72</v>
      </c>
      <c r="AG131" s="639">
        <v>6.87</v>
      </c>
      <c r="AH131" s="639">
        <v>6.75</v>
      </c>
      <c r="AI131" s="639">
        <v>0</v>
      </c>
      <c r="AJ131" s="639">
        <v>7</v>
      </c>
      <c r="AK131" s="639">
        <v>7.08</v>
      </c>
      <c r="AL131" s="639">
        <v>0</v>
      </c>
      <c r="AM131" s="639">
        <v>6.5</v>
      </c>
      <c r="AN131" s="639">
        <v>6.86</v>
      </c>
      <c r="AO131" s="639">
        <v>6.9</v>
      </c>
      <c r="AP131" s="639">
        <v>6.8</v>
      </c>
      <c r="AQ131" s="639">
        <v>7.01</v>
      </c>
      <c r="AR131" s="639">
        <v>6.83</v>
      </c>
      <c r="AS131" s="639">
        <v>4.01</v>
      </c>
      <c r="AT131" s="639">
        <v>6.57</v>
      </c>
      <c r="AU131" s="639">
        <v>6.63</v>
      </c>
      <c r="AV131" s="639">
        <v>7.05</v>
      </c>
      <c r="AW131" s="639">
        <v>7.09</v>
      </c>
      <c r="AX131" s="639">
        <v>0</v>
      </c>
      <c r="AY131" s="639">
        <v>6.81</v>
      </c>
      <c r="AZ131" s="639">
        <v>7.04</v>
      </c>
      <c r="BA131" s="639">
        <v>6.77</v>
      </c>
      <c r="BB131" s="639">
        <v>6.77</v>
      </c>
      <c r="BC131" s="640">
        <v>6.9</v>
      </c>
      <c r="BD131" s="640">
        <v>6.95</v>
      </c>
      <c r="BE131" s="640">
        <v>6.63</v>
      </c>
      <c r="BF131" s="641">
        <f>SUM(Input_Raw[[#This Row],[O2_01]:[O2_26]])</f>
        <v>676208</v>
      </c>
      <c r="BG131" s="642">
        <f>IFERROR(AVERAGE(Input_Raw[[#This Row],[WS_O2_01]:[WS_O2_26]]),"")</f>
        <v>5.9438461538461533</v>
      </c>
      <c r="BH131" s="643"/>
      <c r="BI131" s="643"/>
      <c r="BJ131" s="638">
        <v>661950</v>
      </c>
      <c r="BK131" s="638">
        <v>0</v>
      </c>
      <c r="BL131" s="644">
        <f>Input_Raw[[#This Row],[66 kV_Wind_F1_Export_reading]]-Input_Raw[[#This Row],[66 kV_Wind_F1_Import_reading]]</f>
        <v>661950</v>
      </c>
      <c r="BM131" s="645">
        <f>Input_Raw[[#This Row],[WTG Total Gneration (KWh)]]-Input_Raw[[#This Row],[66 kV_Wind_F1_Export_reading]]</f>
        <v>14258</v>
      </c>
      <c r="BN131" s="111">
        <f>(Input_Raw[[#This Row],[WTG Total Gneration (KWh)]]-Input_Raw[[#This Row],[66 kV_Wind_F1_Export_reading]])/Input_Raw[[#This Row],[WTG Total Gneration (KWh)]]</f>
        <v>2.1085228213804038E-2</v>
      </c>
      <c r="BO131" s="89">
        <v>70.2</v>
      </c>
      <c r="BP131" s="646"/>
      <c r="BQ131" s="647">
        <v>707.32</v>
      </c>
      <c r="BR131" s="648"/>
    </row>
    <row r="132" spans="1:70">
      <c r="A132" s="240">
        <f t="shared" si="14"/>
        <v>45872</v>
      </c>
      <c r="B132" s="11">
        <f>YEAR(Input_Raw[[#This Row],[Date]])+IF(MONTH(Input_Raw[[#This Row],[Date]])&gt;=4,1,0)</f>
        <v>2026</v>
      </c>
      <c r="C132" s="11">
        <f>YEAR(Input_Raw[[#This Row],[Date]])</f>
        <v>2025</v>
      </c>
      <c r="D132" s="12">
        <f t="shared" si="25"/>
        <v>45870</v>
      </c>
      <c r="E132" s="11">
        <f>DAY(EOMONTH(Input_Raw[[#This Row],[Date]],0))</f>
        <v>31</v>
      </c>
      <c r="F132" s="637">
        <v>15303</v>
      </c>
      <c r="G132" s="637">
        <v>17469</v>
      </c>
      <c r="H132" s="637">
        <v>15663</v>
      </c>
      <c r="I132" s="637">
        <v>15163</v>
      </c>
      <c r="J132" s="637">
        <v>17644</v>
      </c>
      <c r="K132" s="637">
        <v>14080</v>
      </c>
      <c r="L132" s="637">
        <v>14960</v>
      </c>
      <c r="M132" s="637">
        <v>14055</v>
      </c>
      <c r="N132" s="637">
        <v>14462</v>
      </c>
      <c r="O132" s="637">
        <v>12786</v>
      </c>
      <c r="P132" s="637">
        <v>13599</v>
      </c>
      <c r="Q132" s="637">
        <v>13173</v>
      </c>
      <c r="R132" s="637">
        <v>12656</v>
      </c>
      <c r="S132" s="637">
        <v>13105</v>
      </c>
      <c r="T132" s="637">
        <v>12095</v>
      </c>
      <c r="U132" s="637">
        <v>12192</v>
      </c>
      <c r="V132" s="637">
        <v>16204</v>
      </c>
      <c r="W132" s="637">
        <v>13628</v>
      </c>
      <c r="X132" s="637">
        <v>15834</v>
      </c>
      <c r="Y132" s="637">
        <v>12908</v>
      </c>
      <c r="Z132" s="637">
        <v>13177</v>
      </c>
      <c r="AA132" s="637">
        <v>14717</v>
      </c>
      <c r="AB132" s="637">
        <v>15556</v>
      </c>
      <c r="AC132" s="638">
        <v>14167</v>
      </c>
      <c r="AD132" s="638">
        <v>18877</v>
      </c>
      <c r="AE132" s="638">
        <v>15129</v>
      </c>
      <c r="AF132" s="639">
        <v>5.53</v>
      </c>
      <c r="AG132" s="639">
        <v>5.54</v>
      </c>
      <c r="AH132" s="639">
        <v>5.46</v>
      </c>
      <c r="AI132" s="639">
        <v>5.26</v>
      </c>
      <c r="AJ132" s="639">
        <v>5.68</v>
      </c>
      <c r="AK132" s="639">
        <v>5.56</v>
      </c>
      <c r="AL132" s="639">
        <v>5.19</v>
      </c>
      <c r="AM132" s="639">
        <v>5.07</v>
      </c>
      <c r="AN132" s="639">
        <v>5.52</v>
      </c>
      <c r="AO132" s="639">
        <v>5.03</v>
      </c>
      <c r="AP132" s="639">
        <v>5.3</v>
      </c>
      <c r="AQ132" s="639">
        <v>5.37</v>
      </c>
      <c r="AR132" s="639">
        <v>4.99</v>
      </c>
      <c r="AS132" s="639">
        <v>5.09</v>
      </c>
      <c r="AT132" s="639">
        <v>4.79</v>
      </c>
      <c r="AU132" s="639">
        <v>4.9000000000000004</v>
      </c>
      <c r="AV132" s="639">
        <v>5.77</v>
      </c>
      <c r="AW132" s="639">
        <v>5.23</v>
      </c>
      <c r="AX132" s="639">
        <v>5.42</v>
      </c>
      <c r="AY132" s="639">
        <v>5.16</v>
      </c>
      <c r="AZ132" s="639">
        <v>5.17</v>
      </c>
      <c r="BA132" s="639">
        <v>5.53</v>
      </c>
      <c r="BB132" s="639">
        <v>5.35</v>
      </c>
      <c r="BC132" s="640">
        <v>5.24</v>
      </c>
      <c r="BD132" s="640">
        <v>5.73</v>
      </c>
      <c r="BE132" s="640">
        <v>5.28</v>
      </c>
      <c r="BF132" s="641">
        <f>SUM(Input_Raw[[#This Row],[O2_01]:[O2_26]])</f>
        <v>378602</v>
      </c>
      <c r="BG132" s="642">
        <f>IFERROR(AVERAGE(Input_Raw[[#This Row],[WS_O2_01]:[WS_O2_26]]),"")</f>
        <v>5.3138461538461534</v>
      </c>
      <c r="BH132" s="643"/>
      <c r="BI132" s="643"/>
      <c r="BJ132" s="638">
        <v>368100</v>
      </c>
      <c r="BK132" s="638">
        <v>0</v>
      </c>
      <c r="BL132" s="644">
        <f>Input_Raw[[#This Row],[66 kV_Wind_F1_Export_reading]]-Input_Raw[[#This Row],[66 kV_Wind_F1_Import_reading]]</f>
        <v>368100</v>
      </c>
      <c r="BM132" s="645">
        <f>Input_Raw[[#This Row],[WTG Total Gneration (KWh)]]-Input_Raw[[#This Row],[66 kV_Wind_F1_Export_reading]]</f>
        <v>10502</v>
      </c>
      <c r="BN132" s="111">
        <f>(Input_Raw[[#This Row],[WTG Total Gneration (KWh)]]-Input_Raw[[#This Row],[66 kV_Wind_F1_Export_reading]])/Input_Raw[[#This Row],[WTG Total Gneration (KWh)]]</f>
        <v>2.7738892029096518E-2</v>
      </c>
      <c r="BO132" s="89">
        <v>70.2</v>
      </c>
      <c r="BP132" s="646"/>
      <c r="BQ132" s="647">
        <v>387.82</v>
      </c>
      <c r="BR132" s="648"/>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92"/>
  <sheetViews>
    <sheetView zoomScale="86" workbookViewId="0">
      <pane xSplit="7" ySplit="1" topLeftCell="V1678" activePane="bottomRight" state="frozen"/>
      <selection pane="topRight" activeCell="H1" sqref="H1"/>
      <selection pane="bottomLeft" activeCell="A2" sqref="A2"/>
      <selection pane="bottomRight" activeCell="X1693" sqref="X1693"/>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1982</v>
      </c>
      <c r="O1" s="464" t="s">
        <v>274</v>
      </c>
      <c r="P1" s="464" t="s">
        <v>275</v>
      </c>
      <c r="Q1" s="464" t="s">
        <v>276</v>
      </c>
      <c r="R1" s="464" t="s">
        <v>277</v>
      </c>
      <c r="S1" s="464" t="s">
        <v>278</v>
      </c>
      <c r="T1" s="464" t="s">
        <v>279</v>
      </c>
      <c r="U1" s="464" t="s">
        <v>280</v>
      </c>
      <c r="V1" s="464" t="s">
        <v>281</v>
      </c>
      <c r="W1" s="466" t="s">
        <v>282</v>
      </c>
      <c r="X1" s="466" t="s">
        <v>284</v>
      </c>
      <c r="Y1" s="464" t="s">
        <v>283</v>
      </c>
      <c r="Z1" s="467" t="s">
        <v>1983</v>
      </c>
      <c r="AA1" s="467" t="s">
        <v>1984</v>
      </c>
      <c r="AB1" s="467" t="s">
        <v>1985</v>
      </c>
      <c r="AC1" s="467" t="s">
        <v>285</v>
      </c>
      <c r="AD1" s="35" t="s">
        <v>286</v>
      </c>
    </row>
    <row r="2" spans="1:30">
      <c r="A2" s="102">
        <v>1</v>
      </c>
      <c r="B2" s="468">
        <f>YEAR(Table6[[#This Row],[Date]])+IF(MONTH(Table6[[#This Row],[Date]])&gt;=4,1,0)</f>
        <v>2026</v>
      </c>
      <c r="C2" s="102">
        <f>YEAR(Table6[[#This Row],[Date]])</f>
        <v>2025</v>
      </c>
      <c r="D2" s="102" t="s">
        <v>1986</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1986</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1986</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1986</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1986</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1986</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1986</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1986</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1986</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1986</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1986</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1986</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1986</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1986</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1986</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1986</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1986</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1986</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1986</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1986</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1986</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1986</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1986</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1986</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1986</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1986</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1986</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1986</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1986</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1986</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1986</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1986</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1986</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1986</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1986</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1986</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1986</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1986</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1986</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1986</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1986</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1986</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1986</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1986</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1986</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1986</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1986</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1986</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1986</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1986</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1986</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1986</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1986</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1986</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1986</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1986</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1986</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1986</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1986</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1986</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1986</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1986</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1986</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1986</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1986</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1986</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1986</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1986</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1986</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1986</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1986</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1986</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1986</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1986</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1986</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1986</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1986</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1986</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1986</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1986</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1986</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1986</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1986</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1986</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1986</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1986</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1986</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1986</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1986</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1986</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1986</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1986</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1986</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1986</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1986</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1986</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1986</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1986</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1986</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1986</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1986</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1986</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1986</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1986</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1986</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1986</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1986</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1986</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1986</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1986</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1986</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1986</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1986</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1986</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1986</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1986</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1986</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1986</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1986</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1986</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1986</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1986</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1986</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1986</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1986</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1986</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1986</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1986</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1986</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1986</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1986</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1986</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1986</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1986</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1986</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1986</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1986</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1986</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1986</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1986</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1986</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1986</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1986</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1986</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1986</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1986</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1986</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1986</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1986</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1986</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1986</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1986</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1986</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1986</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1986</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1986</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1986</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1986</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1986</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1986</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1986</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1986</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1986</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1986</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1986</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1986</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1986</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1986</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1986</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1986</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1986</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1986</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1986</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1986</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1986</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1986</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1986</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1986</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1986</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1986</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1986</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1986</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1986</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1986</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1986</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1986</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1986</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1986</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1986</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1986</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1986</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1986</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1986</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1986</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1986</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1986</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1986</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1986</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1986</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1986</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1986</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1986</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1986</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1986</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1986</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1986</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1986</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1986</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1986</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1986</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1986</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1986</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1986</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1986</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1986</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1986</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1986</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1986</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1986</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1986</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1986</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1986</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1986</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1986</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1986</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1986</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1986</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1986</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1986</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1986</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1986</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1986</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1986</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1986</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1986</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1986</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1986</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1986</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1986</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1986</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1986</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1986</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1986</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1986</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1986</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1986</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1986</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1986</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1986</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1986</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1986</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1986</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1986</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1986</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1986</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1986</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1986</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1986</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1986</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1986</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1986</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1986</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1986</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1986</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1986</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1986</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1986</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1986</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1986</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1986</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1986</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1986</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1986</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1986</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1986</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1986</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1986</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1986</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1986</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1986</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1986</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1986</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1986</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1986</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1986</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1986</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1986</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1986</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1986</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1986</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1986</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1986</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1986</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1986</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1986</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1986</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1986</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1986</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1986</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1986</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1986</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1986</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1986</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1986</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1986</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1986</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1986</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1986</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1986</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1986</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1986</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1986</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1986</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1986</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1986</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1986</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1986</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1986</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1986</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1986</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1986</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1986</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1986</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1986</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1986</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1986</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1986</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1986</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1986</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1986</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1986</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1986</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1986</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1986</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1986</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1986</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1986</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1986</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1986</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1986</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1986</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1986</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1986</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1986</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1986</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1986</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1986</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1986</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1986</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1986</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1986</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1986</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1986</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1986</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1986</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1986</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1986</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1986</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1986</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1986</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1986</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1986</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1986</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1986</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1986</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1986</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1986</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1986</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1986</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1986</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1986</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1986</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1986</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1986</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1986</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1986</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1986</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1986</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1986</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1986</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1986</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1986</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1986</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1986</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1986</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1986</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1986</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1986</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1986</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1986</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1986</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1986</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1986</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1986</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1986</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1986</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1986</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1986</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1986</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1986</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1986</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1986</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1986</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1986</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1986</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1986</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1986</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1986</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1986</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1986</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1986</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1986</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1986</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1986</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1986</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1986</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1986</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1986</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1986</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1986</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1986</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1986</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1986</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1986</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1986</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1986</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1986</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1986</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1986</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1986</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1986</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1986</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1986</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1986</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1986</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1986</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1986</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1986</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1986</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1986</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1986</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1986</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1986</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1986</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1986</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1986</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1986</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1986</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1986</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1986</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1986</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1986</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1986</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1986</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1986</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1986</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1986</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1986</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1986</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1986</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1986</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1986</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1986</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1986</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1986</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1986</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1986</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1986</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1986</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1986</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1986</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1986</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1986</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1986</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1986</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1986</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1986</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1986</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1986</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1986</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1986</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1986</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1986</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1986</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1986</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1986</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1986</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1986</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1986</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1986</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1986</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1986</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1986</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1986</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1986</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1986</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1986</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1986</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1986</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1986</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1986</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1986</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1986</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1986</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1986</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1986</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1986</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1986</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1986</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1986</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1986</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1986</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1986</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1986</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1986</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1986</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1986</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1986</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1986</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1986</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1986</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1986</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1986</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1986</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1986</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1986</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1845</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1986</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1986</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1986</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1986</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1986</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1986</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1986</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1986</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1986</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1986</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1986</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1986</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1986</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1986</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1986</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1986</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1986</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1986</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1986</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1986</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1986</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1986</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1986</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1986</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1986</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1986</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1986</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1986</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1986</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1986</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1986</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1986</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1986</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1986</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1986</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1986</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1986</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1986</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1986</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1986</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1986</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1986</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1986</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1986</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1986</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1986</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1986</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1986</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1986</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1986</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1986</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1986</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1986</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1986</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1986</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1986</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1986</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1986</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1986</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1986</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1986</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1986</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1986</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1986</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1986</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1986</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1986</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1986</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1986</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1986</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1986</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1986</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1986</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1986</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1986</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1986</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1986</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1986</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1986</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1986</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1986</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1986</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1986</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1986</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1986</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1986</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1986</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1986</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1986</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1986</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1986</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1986</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1986</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1986</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1986</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1986</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1986</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1986</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1986</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1986</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1986</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1986</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1986</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1986</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1986</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1986</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1986</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1986</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1986</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1986</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1986</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1986</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1986</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1986</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1986</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1986</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1986</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1986</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1986</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1986</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1986</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1986</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1986</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1986</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1986</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2126</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1986</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1986</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1986</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1986</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1986</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1986</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1986</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1986</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1986</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1986</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1986</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1986</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1986</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1986</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1986</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1986</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1986</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1986</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1986</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1986</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1986</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1986</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1986</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1986</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1986</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1986</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1986</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1986</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1986</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2123</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1986</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2127</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1986</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2128</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1986</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1800</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1986</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1986</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1801</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1986</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1801</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1986</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1801</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1986</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1802</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1986</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1803</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1986</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1801</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1986</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1804</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1986</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1801</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1986</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1801</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1986</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1805</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1986</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1986</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1986</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1986</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1810</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1986</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1986</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1986</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1986</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1839</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1986</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1813</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1986</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1986</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1815</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1986</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1813</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1986</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1986</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1986</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1986</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1986</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1986</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1986</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1816</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1986</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1986</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1986</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1986</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1986</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1986</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1840</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1986</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1819</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1986</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1820</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1986</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1986</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1986</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1986</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1986</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1986</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1986</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1986</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1986</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1986</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1825</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1986</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1825</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1986</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1834</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1986</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1986</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1986</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1841</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1986</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1986</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1986</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1826</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1986</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1827</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1986</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1828</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1986</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1986</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1986</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1986</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1825</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1986</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1833</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1986</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1986</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1986</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1842</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1986</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1834</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1986</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1986</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1835</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1986</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1986</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1836</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1986</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1986</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1986</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1843</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1986</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1843</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1986</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1843</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1986</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1843</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1986</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1986</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1843</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1986</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1843</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1986</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1843</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1986</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1843</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1986</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1843</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1986</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1843</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1986</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1843</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1986</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1986</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1843</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1986</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2124</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1986</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1844</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1986</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1843</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1986</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1843</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1986</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1843</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1986</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1986</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1986</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1986</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1986</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1846</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1986</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1847</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1986</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1986</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1848</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1986</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1986</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1849</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1986</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1853</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1986</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1986</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1986</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1854</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1986</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1853</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1986</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1986</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1853</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1986</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1853</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1986</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1853</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1986</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1853</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1986</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1853</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1986</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1986</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1853</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1986</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1853</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1986</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1855</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1986</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1853</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1986</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1855</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1986</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1853</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1986</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1853</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1986</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1986</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1853</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1986</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1986</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1853</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1986</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1853</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1986</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1853</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1986</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1986</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1986</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1880</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1986</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1853</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1986</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1853</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1986</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1881</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1986</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1986</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1881</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1986</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1986</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1853</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1986</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1986</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1986</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1986</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1986</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1986</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1986</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1986</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1986</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1986</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1986</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1986</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1986</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1986</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1986</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1986</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1986</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1853</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1986</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1986</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1986</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1855</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1986</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1986</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1986</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1986</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1895</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1986</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1896</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1986</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1986</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1986</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1986</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1986</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1986</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1986</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1986</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1986</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1986</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1986</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1986</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1897</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1986</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1986</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1986</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1986</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1986</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1853</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1986</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1853</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1986</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1986</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1986</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1853</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1986</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1853</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1986</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1986</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1986</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1853</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1986</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1986</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1986</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1986</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1986</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1853</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1986</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1853</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1986</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1853</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1986</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1853</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1986</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1853</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1986</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1853</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1986</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1853</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1986</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1853</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1986</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1853</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1986</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1853</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1986</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1848</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1986</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1900</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1986</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1853</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1986</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1986</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1853</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1986</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1853</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1986</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1986</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1853</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1986</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1986</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1986</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1853</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1986</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1986</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1848</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1986</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1848</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1986</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1848</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1986</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1901</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1986</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1986</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1986</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1986</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1848</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1986</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1986</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1986</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1986</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1986</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1910</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1986</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1986</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1986</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1986</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1986</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1986</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1911</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1986</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1914</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1986</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1914</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1986</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1914</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1986</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1986</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1986</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1986</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1915</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1986</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1986</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1986</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1986</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1986</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1986</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1986</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1986</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1986</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1986</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1986</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1916</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1986</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1986</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1917</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1986</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1986</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1918</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1986</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1986</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1917</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1986</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1986</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1986</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1986</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1919</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1986</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1917</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1986</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1917</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1986</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1986</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1986</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1919</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1986</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1917</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1986</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1917</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1986</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1920</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1986</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1919</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1986</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1919</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1986</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1919</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1986</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1986</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1986</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1921</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1986</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1921</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1986</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1921</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1986</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1986</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1921</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1986</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1986</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1922</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1986</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1986</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1986</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1923</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1986</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1986</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1924</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1986</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1986</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1986</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1986</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1925</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1986</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1921</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1986</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1986</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1926</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1986</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1921</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1986</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1921</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1986</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1986</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1986</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1986</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1986</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1921</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1986</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1986</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1986</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1986</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1986</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1986</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1986</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1986</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1986</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1986</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1986</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1986</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1986</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1986</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1986</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1986</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1986</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1927</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1986</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1986</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1986</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1986</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1986</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1986</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1928</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1986</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1986</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1986</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1986</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1986</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1929</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1986</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1986</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1930</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1986</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1986</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1986</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1986</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1986</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1986</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1931</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1986</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1986</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1986</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1986</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1986</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1986</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1927</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1986</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1986</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1986</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1986</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1986</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1919</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1986</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1919</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1986</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1932</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1986</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1986</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1919</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1986</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1919</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1986</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1933</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1986</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1986</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1986</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1986</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1986</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1927</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1986</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1919</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1986</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1986</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1986</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1919</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1986</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1986</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1986</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1986</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1986</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1919</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1986</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1919</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1986</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1986</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1986</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1937</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1986</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1986</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1986</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1919</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1986</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1932</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1986</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1919</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1986</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1919</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1986</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1919</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1986</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1919</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1986</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1919</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1986</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2125</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1986</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1986</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1986</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1986</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1986</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1986</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1986</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1938</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1986</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1986</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1986</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1939</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1986</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1986</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1940</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1986</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1986</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1919</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1986</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1919</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1986</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1939</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1986</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1939</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1986</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1919</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1986</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1941</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1986</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1986</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1950</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1942</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1986</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1950</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1942</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1986</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1950</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1942</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1986</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1986</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1919</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1986</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1950</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1942</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1986</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1950</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1942</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1986</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1986</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1919</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1986</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1919</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1986</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1919</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1986</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1986</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1950</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1942</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1986</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1950</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1942</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1986</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1950</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1942</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1986</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1919</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1986</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1986</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1986</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1943</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1986</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1986</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1986</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1950</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1942</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1986</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1950</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1942</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1986</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1919</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1986</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1919</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1986</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1950</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1942</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1986</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1919</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1986</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1919</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1986</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1944</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1986</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1945</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1986</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1946</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1986</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1950</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1942</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1986</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1950</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1942</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1986</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1919</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1986</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1986</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1986</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1986</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1986</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1919</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1986</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1919</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1986</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1947</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1986</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1986</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1950</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1948</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1986</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1950</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1948</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1986</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1919</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1986</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1919</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1986</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1919</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1986</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1919</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1986</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1950</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1948</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1986</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1919</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1986</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1919</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1986</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1930</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1986</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1949</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1986</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1919</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1986</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1919</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1986</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1986</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1986</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1950</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1948</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1986</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1950</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1948</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1986</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1919</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1986</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1986</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1951</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1986</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1952</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1986</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1952</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1986</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1953</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1986</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1986</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1919</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1986</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1919</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1986</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1952</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1986</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1919</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1986</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1952</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1986</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1952</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1986</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1919</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1986</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1919</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1986</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1952</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1986</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1954</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1986</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1955</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1986</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1919</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1986</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1919</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1986</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1986</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1919</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1986</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1919</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1986</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1956</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1986</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1986</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1919</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1986</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1930</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1986</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1930</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1986</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1919</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1986</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1960</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1986</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1986</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1961</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1986</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1919</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1986</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1919</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1986</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1930</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1986</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1962</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1986</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1963</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1986</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1919</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1986</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1930</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1986</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1919</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1986</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1919</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1986</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1919</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1986</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1986</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1919</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1986</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1919</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1986</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1919</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1986</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1919</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1986</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1919</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1986</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1950</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1964</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1986</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1919</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1986</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1986</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1950</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1964</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1986</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1965</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1986</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1919</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1986</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1919</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1986</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1966</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1986</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1967</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1986</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1986</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1986</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1853</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1986</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1919</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1986</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1919</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1986</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1919</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1986</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1919</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1986</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1919</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1986</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1972</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1986</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1919</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1986</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1919</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1986</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1919</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1986</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1919</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1986</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1919</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1986</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1919</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1986</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1973</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1986</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1974</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1986</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2084</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1986</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2084</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1986</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1919</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1986</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1919</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1986</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1975</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1986</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1976</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1986</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1977</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1986</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1978</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1986</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1978</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1986</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1919</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1986</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1919</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1986</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2085</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1986</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2085</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1986</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1977</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1986</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1979</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1986</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1979</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1986</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1980</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1986</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1976</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1986</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1977</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1986</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1980</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1986</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1981</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1986</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1980</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1986</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1919</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1986</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1919</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1986</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1919</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1986</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1919</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1986</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1986</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1991</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1986</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1986</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1992</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1986</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1919</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1986</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1919</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1986</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1993</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1986</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1919</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1986</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1919</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1986</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1919</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1986</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1986</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2085</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1986</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2085</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1986</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1992</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1986</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1994</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1986</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1992</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1986</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1919</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1986</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1995</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1986</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1992</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1986</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1986</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1986</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1986</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1986</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1919</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1986</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1919</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1986</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1919</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1986</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1919</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1986</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1919</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1986</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2085</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1986</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2085</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1986</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1996</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1986</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1996</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1986</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1996</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1986</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1919</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1986</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1919</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1986</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2085</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1986</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2085</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1986</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1997</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1986</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1997</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1986</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1998</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1986</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1919</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1986</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1973</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1986</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1919</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1986</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1919</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1986</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1919</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1986</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2085</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1986</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2085</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1986</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1919</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1986</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1919</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1986</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1919</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1986</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1998</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1986</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1986</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1986</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1986</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1986</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1986</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1919</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1986</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1986</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1986</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1919</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1986</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1919</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1986</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1919</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1986</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1919</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1986</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1919</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1986</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1919</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1986</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1919</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1986</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1919</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1986</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1986</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1986</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1986</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2086</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1986</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2086</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1986</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1999</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1986</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1919</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1986</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2000</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1986</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2086</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1986</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2086</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1986</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2001</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1986</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1919</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1986</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2002</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1986</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2003</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1986</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1986</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1919</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1986</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1919</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1986</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2087</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1986</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2004</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1986</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1919</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1986</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2005</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1986</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2006</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1986</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1919</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1986</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1919</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1986</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1919</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1986</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1919</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1986</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2088</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1986</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2089</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1986</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2007</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1986</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1919</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1986</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1986</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1919</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1986</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1986</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1986</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1919</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1986</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1986</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1919</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1986</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1919</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1986</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1919</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1986</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2008</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1986</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1919</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1986</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1919</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1986</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1986</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1986</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2089</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1986</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2089</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1986</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1986</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1986</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1919</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1986</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1919</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1986</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1986</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1919</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1986</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1919</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1986</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1919</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1986</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1986</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1986</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1986</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1986</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1919</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1986</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1986</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1986</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1919</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1986</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1919</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1986</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1986</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1986</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1919</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1986</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1919</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1986</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1919</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1986</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1919</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1986</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1919</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1986</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1986</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1919</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1986</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1919</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1986</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1919</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1986</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1919</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1986</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1919</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1986</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1919</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1986</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1919</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1986</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1919</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1986</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1986</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1919</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1986</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1919</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1986</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2009</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1986</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1919</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1986</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2089</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1986</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2089</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1986</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1919</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1986</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1919</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1986</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1919</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1986</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1919</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1986</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1919</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1986</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1919</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1986</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1919</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1986</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1919</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1986</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1986</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2010</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1986</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1919</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1986</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1986</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1986</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1950</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2011</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1986</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1919</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1986</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1919</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1986</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1919</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1986</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1919</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1986</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2012</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1986</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1919</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1986</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2013</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1986</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1919</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1986</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1919</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1986</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1986</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1986</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1919</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1986</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1919</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1986</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1919</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1986</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1950</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2011</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1986</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1919</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1986</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1919</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1986</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1986</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2090</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1986</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2090</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1986</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1986</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1919</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1986</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2014</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1986</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1986</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1919</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1986</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1919</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1986</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1919</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1986</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2091</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1986</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2091</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1986</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1919</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1986</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1919</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1986</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2018</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1986</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1919</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1986</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1919</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1986</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2015</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1986</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2024</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1986</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1919</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1986</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2025</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1986</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2024</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1986</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1919</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1986</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1919</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1986</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1919</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1986</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2092</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1986</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2092</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1986</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2025</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1986</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1986</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2092</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1986</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2092</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1986</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2093</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1986</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2093</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1986</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2029</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1986</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2030</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1986</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2031</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1986</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1919</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1986</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2094</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1986</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2094</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1986</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1919</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1986</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1919</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1986</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2032</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1986</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1919</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1986</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1919</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1986</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1986</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2025</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1986</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2095</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1986</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2095</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1986</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2032</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1986</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2033</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1986</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1919</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1986</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1919</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1986</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1986</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2025</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1986</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1986</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1919</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1986</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2025</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1986</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2045</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1986</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2046</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1986</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2096</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1986</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2097</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1986</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2096</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1986</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1919</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1986</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1919</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1986</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2025</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1986</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2032</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1986</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1919</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1986</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1986</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2048</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1986</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2025</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1986</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1919</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1986</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1950</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2049</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1986</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2049</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1986</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2050</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1986</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1986</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1919</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1986</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2024</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1986</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1919</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1986</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2051</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1986</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2049</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1986</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2025</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1986</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1986</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1919</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1986</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1986</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1919</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1986</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2052</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1986</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2053</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1986</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2054</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1986</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2025</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1986</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1919</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1986</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1919</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1986</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2025</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1986</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2025</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1986</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2055</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1986</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2055</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1986</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1986</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2056</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1986</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1919</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1986</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1919</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1986</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1919</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1986</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1919</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1986</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1919</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1986</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1919</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1986</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1919</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1986</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1919</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1986</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1919</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1986</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1919</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1986</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1919</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1986</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1919</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1986</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1919</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1986</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1919</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1986</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1919</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1986</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1919</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1986</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1919</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1986</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2057</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1986</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2058</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1986</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2061</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1986</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1919</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1986</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1919</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1986</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1919</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1986</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1919</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1986</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1919</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1986</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1919</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1986</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2062</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1986</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1919</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1986</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2063</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1986</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2064</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1986</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1919</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1986</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1919</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1986</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1919</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1986</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2071</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1986</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2072</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1986</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2073</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1986</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2074</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1986</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2075</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1986</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2076</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1986</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2077</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1986</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2078</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1986</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1919</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1986</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1919</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1986</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1919</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1986</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2079</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1986</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2080</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1986</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2081</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1986</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2082</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1986</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2082</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1986</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1919</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1986</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1919</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1986</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1919</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1986</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2098</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1986</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2098</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1986</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1919</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1986</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1919</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1986</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1919</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1986</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1919</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1986</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1919</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1986</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1919</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1986</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1950</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2049</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1986</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1919</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1986</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2099</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1986</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1919</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1986</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1919</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1986</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2100</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1986</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2030</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1986</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1919</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1986</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1919</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1986</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1919</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1986</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2101</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1986</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1919</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1986</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1919</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1986</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2129</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1986</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2103</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1986</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1919</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1986</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2104</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1986</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1919</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1986</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1919</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1986</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1919</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1986</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2105</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1986</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2106</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1986</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2107</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1986</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2108</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1986</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2108</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1986</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2108</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1986</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2108</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1986</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2108</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1986</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2108</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1986</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2108</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78" si="26">A1614+1</f>
        <v>1614</v>
      </c>
      <c r="B1615" s="468">
        <f>YEAR(Table6[[#This Row],[Date]])+IF(MONTH(Table6[[#This Row],[Date]])&gt;=4,1,0)</f>
        <v>2026</v>
      </c>
      <c r="C1615" s="102">
        <f>YEAR(Table6[[#This Row],[Date]])</f>
        <v>2025</v>
      </c>
      <c r="D1615" s="102" t="s">
        <v>1986</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2108</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1986</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2108</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1986</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2108</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1986</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2108</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1986</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2108</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1986</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2108</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1986</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2108</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1986</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1986</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1986</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row r="1625" spans="1:30">
      <c r="A1625" s="102">
        <f t="shared" si="26"/>
        <v>1624</v>
      </c>
      <c r="B1625" s="468">
        <f>YEAR(Table6[[#This Row],[Date]])+IF(MONTH(Table6[[#This Row],[Date]])&gt;=4,1,0)</f>
        <v>2026</v>
      </c>
      <c r="C1625" s="102">
        <f>YEAR(Table6[[#This Row],[Date]])</f>
        <v>2025</v>
      </c>
      <c r="D1625" s="102" t="s">
        <v>1986</v>
      </c>
      <c r="E1625" s="469">
        <f>Table6[[#This Row],[Date]]-DAY(Table6[[#This Row],[Date]])+1</f>
        <v>45839</v>
      </c>
      <c r="F1625" s="470">
        <v>45864</v>
      </c>
      <c r="G1625" s="35" t="s">
        <v>74</v>
      </c>
      <c r="H1625" s="35" t="str">
        <f>IFERROR(_xlfn.XLOOKUP(Table6[[#This Row],[Affected WTG]],'Basic Data'!$A:$A,'Basic Data'!$B:$B),"")</f>
        <v>TQGXIIPL</v>
      </c>
      <c r="I1625" s="35" t="str">
        <f>IFERROR(_xlfn.XLOOKUP(Table6[[#This Row],[Affected WTG]],'Basic Data'!$A:$A,'Basic Data'!$C:$C),"")</f>
        <v>GEDA</v>
      </c>
      <c r="J1625" s="471">
        <f>IFERROR(_xlfn.XLOOKUP(Table6[[#This Row],[Affected WTG]],'Basic Data'!$A:$A,'Basic Data'!$E:$E),"")</f>
        <v>3.846153846153845E-2</v>
      </c>
      <c r="K1625" s="102">
        <v>6130</v>
      </c>
      <c r="L1625" s="35" t="str">
        <f>IFERROR(_xlfn.XLOOKUP(Table6[[#This Row],[Error Code]],'Basic Data'!$AA:$AA,'Basic Data'!$AB:$AB),"Incorrect Error Code")</f>
        <v>Yaw speed high</v>
      </c>
      <c r="M1625" s="35" t="s">
        <v>291</v>
      </c>
      <c r="N1625" s="475"/>
      <c r="O1625" s="476">
        <v>0.58819444444444446</v>
      </c>
      <c r="P1625" s="476">
        <v>0.58819444444444446</v>
      </c>
      <c r="Q1625" s="477">
        <v>0.58958333333333335</v>
      </c>
      <c r="R1625" s="472">
        <f>IF(Table6[[#This Row],[Work Start TimeStamp]]="","",(Table6[[#This Row],[Work Start TimeStamp]]-Table6[[#This Row],[Fault Start TimeStamp]])*24)</f>
        <v>0</v>
      </c>
      <c r="S1625" s="472">
        <f>(Table6[[#This Row],[Fault Clearance time]]-Table6[[#This Row],[Work Start TimeStamp]])*24</f>
        <v>3.3333333333333215E-2</v>
      </c>
      <c r="T1625" s="472">
        <f>(Table6[[#This Row],[Fault Clearance time]]-Table6[[#This Row],[Fault Start TimeStamp]])*24</f>
        <v>3.3333333333333215E-2</v>
      </c>
      <c r="U1625" s="35" t="s">
        <v>1919</v>
      </c>
      <c r="V1625" s="102" t="s">
        <v>293</v>
      </c>
      <c r="W1625" s="549">
        <f>IFERROR(Table6[[#This Row],[Breakdown Time]]*Table6[[#This Row],[Plant Equivalent Weightage]],"")</f>
        <v>1.2820512820512771E-3</v>
      </c>
      <c r="X1625" s="473" t="s">
        <v>294</v>
      </c>
      <c r="Y1625" s="474" t="s">
        <v>99</v>
      </c>
      <c r="Z1625" s="102">
        <v>36554</v>
      </c>
      <c r="AA1625" s="468">
        <f>(Table6[[#This Row],[Paired WTG Generation for loss calculation]]/24)*Table6[[#This Row],[Breakdown Time]]</f>
        <v>50.769444444444261</v>
      </c>
      <c r="AB1625" s="102"/>
      <c r="AC1625" s="35"/>
      <c r="AD1625" s="35"/>
    </row>
    <row r="1626" spans="1:30">
      <c r="A1626" s="102">
        <f t="shared" si="26"/>
        <v>1625</v>
      </c>
      <c r="B1626" s="468">
        <f>YEAR(Table6[[#This Row],[Date]])+IF(MONTH(Table6[[#This Row],[Date]])&gt;=4,1,0)</f>
        <v>2026</v>
      </c>
      <c r="C1626" s="102">
        <f>YEAR(Table6[[#This Row],[Date]])</f>
        <v>2025</v>
      </c>
      <c r="D1626" s="102" t="s">
        <v>1986</v>
      </c>
      <c r="E1626" s="469">
        <f>Table6[[#This Row],[Date]]-DAY(Table6[[#This Row],[Date]])+1</f>
        <v>45839</v>
      </c>
      <c r="F1626" s="470">
        <v>45864</v>
      </c>
      <c r="G1626" s="35" t="s">
        <v>74</v>
      </c>
      <c r="H1626" s="35" t="str">
        <f>IFERROR(_xlfn.XLOOKUP(Table6[[#This Row],[Affected WTG]],'Basic Data'!$A:$A,'Basic Data'!$B:$B),"")</f>
        <v>TQGXIIPL</v>
      </c>
      <c r="I1626" s="35" t="str">
        <f>IFERROR(_xlfn.XLOOKUP(Table6[[#This Row],[Affected WTG]],'Basic Data'!$A:$A,'Basic Data'!$C:$C),"")</f>
        <v>GEDA</v>
      </c>
      <c r="J1626" s="471">
        <f>IFERROR(_xlfn.XLOOKUP(Table6[[#This Row],[Affected WTG]],'Basic Data'!$A:$A,'Basic Data'!$E:$E),"")</f>
        <v>3.846153846153845E-2</v>
      </c>
      <c r="K1626" s="102">
        <v>6130</v>
      </c>
      <c r="L1626" s="35" t="str">
        <f>IFERROR(_xlfn.XLOOKUP(Table6[[#This Row],[Error Code]],'Basic Data'!$AA:$AA,'Basic Data'!$AB:$AB),"Incorrect Error Code")</f>
        <v>Yaw speed high</v>
      </c>
      <c r="M1626" s="35" t="s">
        <v>291</v>
      </c>
      <c r="N1626" s="475"/>
      <c r="O1626" s="476">
        <v>0.71597222222222223</v>
      </c>
      <c r="P1626" s="476">
        <v>0.71597222222222223</v>
      </c>
      <c r="Q1626" s="477">
        <v>0.72222222222222221</v>
      </c>
      <c r="R1626" s="472">
        <f>IF(Table6[[#This Row],[Work Start TimeStamp]]="","",(Table6[[#This Row],[Work Start TimeStamp]]-Table6[[#This Row],[Fault Start TimeStamp]])*24)</f>
        <v>0</v>
      </c>
      <c r="S1626" s="472">
        <f>(Table6[[#This Row],[Fault Clearance time]]-Table6[[#This Row],[Work Start TimeStamp]])*24</f>
        <v>0.14999999999999947</v>
      </c>
      <c r="T1626" s="472">
        <f>(Table6[[#This Row],[Fault Clearance time]]-Table6[[#This Row],[Fault Start TimeStamp]])*24</f>
        <v>0.14999999999999947</v>
      </c>
      <c r="U1626" s="35" t="s">
        <v>1919</v>
      </c>
      <c r="V1626" s="102" t="s">
        <v>293</v>
      </c>
      <c r="W1626" s="549">
        <f>IFERROR(Table6[[#This Row],[Breakdown Time]]*Table6[[#This Row],[Plant Equivalent Weightage]],"")</f>
        <v>5.769230769230747E-3</v>
      </c>
      <c r="X1626" s="473" t="s">
        <v>294</v>
      </c>
      <c r="Y1626" s="474" t="s">
        <v>99</v>
      </c>
      <c r="Z1626" s="102">
        <v>36554</v>
      </c>
      <c r="AA1626" s="468">
        <f>(Table6[[#This Row],[Paired WTG Generation for loss calculation]]/24)*Table6[[#This Row],[Breakdown Time]]</f>
        <v>228.46249999999918</v>
      </c>
      <c r="AB1626" s="102"/>
      <c r="AC1626" s="35"/>
      <c r="AD1626" s="35"/>
    </row>
    <row r="1627" spans="1:30">
      <c r="A1627" s="102">
        <f t="shared" si="26"/>
        <v>1626</v>
      </c>
      <c r="B1627" s="468">
        <f>YEAR(Table6[[#This Row],[Date]])+IF(MONTH(Table6[[#This Row],[Date]])&gt;=4,1,0)</f>
        <v>2026</v>
      </c>
      <c r="C1627" s="102">
        <f>YEAR(Table6[[#This Row],[Date]])</f>
        <v>2025</v>
      </c>
      <c r="D1627" s="102" t="s">
        <v>1986</v>
      </c>
      <c r="E1627" s="469">
        <f>Table6[[#This Row],[Date]]-DAY(Table6[[#This Row],[Date]])+1</f>
        <v>45839</v>
      </c>
      <c r="F1627" s="470">
        <v>45864</v>
      </c>
      <c r="G1627" s="35" t="s">
        <v>77</v>
      </c>
      <c r="H1627" s="35" t="str">
        <f>IFERROR(_xlfn.XLOOKUP(Table6[[#This Row],[Affected WTG]],'Basic Data'!$A:$A,'Basic Data'!$B:$B),"")</f>
        <v>TQGXIIPL</v>
      </c>
      <c r="I1627" s="35" t="str">
        <f>IFERROR(_xlfn.XLOOKUP(Table6[[#This Row],[Affected WTG]],'Basic Data'!$A:$A,'Basic Data'!$C:$C),"")</f>
        <v>GEDA</v>
      </c>
      <c r="J1627" s="471">
        <f>IFERROR(_xlfn.XLOOKUP(Table6[[#This Row],[Affected WTG]],'Basic Data'!$A:$A,'Basic Data'!$E:$E),"")</f>
        <v>3.846153846153845E-2</v>
      </c>
      <c r="K1627" s="102">
        <v>6130</v>
      </c>
      <c r="L1627" s="35" t="str">
        <f>IFERROR(_xlfn.XLOOKUP(Table6[[#This Row],[Error Code]],'Basic Data'!$AA:$AA,'Basic Data'!$AB:$AB),"Incorrect Error Code")</f>
        <v>Yaw speed high</v>
      </c>
      <c r="M1627" s="35" t="s">
        <v>291</v>
      </c>
      <c r="N1627" s="475"/>
      <c r="O1627" s="476">
        <v>0.48194444444444445</v>
      </c>
      <c r="P1627" s="476">
        <v>0.48194444444444445</v>
      </c>
      <c r="Q1627" s="477">
        <v>0.48333333333333334</v>
      </c>
      <c r="R1627" s="472">
        <f>IF(Table6[[#This Row],[Work Start TimeStamp]]="","",(Table6[[#This Row],[Work Start TimeStamp]]-Table6[[#This Row],[Fault Start TimeStamp]])*24)</f>
        <v>0</v>
      </c>
      <c r="S1627" s="472">
        <f>(Table6[[#This Row],[Fault Clearance time]]-Table6[[#This Row],[Work Start TimeStamp]])*24</f>
        <v>3.3333333333333215E-2</v>
      </c>
      <c r="T1627" s="472">
        <f>(Table6[[#This Row],[Fault Clearance time]]-Table6[[#This Row],[Fault Start TimeStamp]])*24</f>
        <v>3.3333333333333215E-2</v>
      </c>
      <c r="U1627" s="35" t="s">
        <v>1919</v>
      </c>
      <c r="V1627" s="102" t="s">
        <v>293</v>
      </c>
      <c r="W1627" s="549">
        <f>IFERROR(Table6[[#This Row],[Breakdown Time]]*Table6[[#This Row],[Plant Equivalent Weightage]],"")</f>
        <v>1.2820512820512771E-3</v>
      </c>
      <c r="X1627" s="473" t="s">
        <v>294</v>
      </c>
      <c r="Y1627" s="474" t="s">
        <v>80</v>
      </c>
      <c r="Z1627" s="102">
        <v>35002</v>
      </c>
      <c r="AA1627" s="468">
        <f>(Table6[[#This Row],[Paired WTG Generation for loss calculation]]/24)*Table6[[#This Row],[Breakdown Time]]</f>
        <v>48.613888888888717</v>
      </c>
      <c r="AB1627" s="102"/>
      <c r="AC1627" s="35"/>
      <c r="AD1627" s="35"/>
    </row>
    <row r="1628" spans="1:30">
      <c r="A1628" s="102">
        <f t="shared" si="26"/>
        <v>1627</v>
      </c>
      <c r="B1628" s="468">
        <f>YEAR(Table6[[#This Row],[Date]])+IF(MONTH(Table6[[#This Row],[Date]])&gt;=4,1,0)</f>
        <v>2026</v>
      </c>
      <c r="C1628" s="102">
        <f>YEAR(Table6[[#This Row],[Date]])</f>
        <v>2025</v>
      </c>
      <c r="D1628" s="102" t="s">
        <v>1986</v>
      </c>
      <c r="E1628" s="469">
        <f>Table6[[#This Row],[Date]]-DAY(Table6[[#This Row],[Date]])+1</f>
        <v>45839</v>
      </c>
      <c r="F1628" s="470">
        <v>45864</v>
      </c>
      <c r="G1628" s="35" t="s">
        <v>77</v>
      </c>
      <c r="H1628" s="35" t="str">
        <f>IFERROR(_xlfn.XLOOKUP(Table6[[#This Row],[Affected WTG]],'Basic Data'!$A:$A,'Basic Data'!$B:$B),"")</f>
        <v>TQGXIIPL</v>
      </c>
      <c r="I1628" s="35" t="str">
        <f>IFERROR(_xlfn.XLOOKUP(Table6[[#This Row],[Affected WTG]],'Basic Data'!$A:$A,'Basic Data'!$C:$C),"")</f>
        <v>GEDA</v>
      </c>
      <c r="J1628" s="471">
        <f>IFERROR(_xlfn.XLOOKUP(Table6[[#This Row],[Affected WTG]],'Basic Data'!$A:$A,'Basic Data'!$E:$E),"")</f>
        <v>3.846153846153845E-2</v>
      </c>
      <c r="K1628" s="102">
        <v>6130</v>
      </c>
      <c r="L1628" s="35" t="str">
        <f>IFERROR(_xlfn.XLOOKUP(Table6[[#This Row],[Error Code]],'Basic Data'!$AA:$AA,'Basic Data'!$AB:$AB),"Incorrect Error Code")</f>
        <v>Yaw speed high</v>
      </c>
      <c r="M1628" s="35" t="s">
        <v>291</v>
      </c>
      <c r="N1628" s="475"/>
      <c r="O1628" s="476">
        <v>0.71388888888888891</v>
      </c>
      <c r="P1628" s="476">
        <v>0.71388888888888891</v>
      </c>
      <c r="Q1628" s="477">
        <v>0.72222222222222221</v>
      </c>
      <c r="R1628" s="472">
        <f>IF(Table6[[#This Row],[Work Start TimeStamp]]="","",(Table6[[#This Row],[Work Start TimeStamp]]-Table6[[#This Row],[Fault Start TimeStamp]])*24)</f>
        <v>0</v>
      </c>
      <c r="S1628" s="472">
        <f>(Table6[[#This Row],[Fault Clearance time]]-Table6[[#This Row],[Work Start TimeStamp]])*24</f>
        <v>0.19999999999999929</v>
      </c>
      <c r="T1628" s="472">
        <f>(Table6[[#This Row],[Fault Clearance time]]-Table6[[#This Row],[Fault Start TimeStamp]])*24</f>
        <v>0.19999999999999929</v>
      </c>
      <c r="U1628" s="35" t="s">
        <v>1919</v>
      </c>
      <c r="V1628" s="102" t="s">
        <v>293</v>
      </c>
      <c r="W1628" s="549">
        <f>IFERROR(Table6[[#This Row],[Breakdown Time]]*Table6[[#This Row],[Plant Equivalent Weightage]],"")</f>
        <v>7.6923076923076624E-3</v>
      </c>
      <c r="X1628" s="473" t="s">
        <v>294</v>
      </c>
      <c r="Y1628" s="474" t="s">
        <v>80</v>
      </c>
      <c r="Z1628" s="102">
        <v>35002</v>
      </c>
      <c r="AA1628" s="468">
        <f>(Table6[[#This Row],[Paired WTG Generation for loss calculation]]/24)*Table6[[#This Row],[Breakdown Time]]</f>
        <v>291.68333333333231</v>
      </c>
      <c r="AB1628" s="102"/>
      <c r="AC1628" s="35"/>
      <c r="AD1628" s="35"/>
    </row>
    <row r="1629" spans="1:30">
      <c r="A1629" s="102">
        <f t="shared" si="26"/>
        <v>1628</v>
      </c>
      <c r="B1629" s="468">
        <f>YEAR(Table6[[#This Row],[Date]])+IF(MONTH(Table6[[#This Row],[Date]])&gt;=4,1,0)</f>
        <v>2026</v>
      </c>
      <c r="C1629" s="102">
        <f>YEAR(Table6[[#This Row],[Date]])</f>
        <v>2025</v>
      </c>
      <c r="D1629" s="102" t="s">
        <v>1986</v>
      </c>
      <c r="E1629" s="469">
        <f>Table6[[#This Row],[Date]]-DAY(Table6[[#This Row],[Date]])+1</f>
        <v>45839</v>
      </c>
      <c r="F1629" s="470">
        <v>45864</v>
      </c>
      <c r="G1629" s="35" t="s">
        <v>85</v>
      </c>
      <c r="H1629" s="35" t="str">
        <f>IFERROR(_xlfn.XLOOKUP(Table6[[#This Row],[Affected WTG]],'Basic Data'!$A:$A,'Basic Data'!$B:$B),"")</f>
        <v>TQGXIIPL</v>
      </c>
      <c r="I1629" s="35" t="str">
        <f>IFERROR(_xlfn.XLOOKUP(Table6[[#This Row],[Affected WTG]],'Basic Data'!$A:$A,'Basic Data'!$C:$C),"")</f>
        <v>GEDA</v>
      </c>
      <c r="J1629" s="471">
        <f>IFERROR(_xlfn.XLOOKUP(Table6[[#This Row],[Affected WTG]],'Basic Data'!$A:$A,'Basic Data'!$E:$E),"")</f>
        <v>3.846153846153845E-2</v>
      </c>
      <c r="K1629" s="102">
        <v>55</v>
      </c>
      <c r="L1629" s="35" t="str">
        <f>IFERROR(_xlfn.XLOOKUP(Table6[[#This Row],[Error Code]],'Basic Data'!$AA:$AA,'Basic Data'!$AB:$AB),"Incorrect Error Code")</f>
        <v>WTG shut down</v>
      </c>
      <c r="M1629" s="35" t="s">
        <v>291</v>
      </c>
      <c r="N1629" s="475"/>
      <c r="O1629" s="476">
        <v>0.47430555555555554</v>
      </c>
      <c r="P1629" s="476">
        <v>0.47430555555555554</v>
      </c>
      <c r="Q1629" s="477">
        <v>0.4826388888888889</v>
      </c>
      <c r="R1629" s="472">
        <f>IF(Table6[[#This Row],[Work Start TimeStamp]]="","",(Table6[[#This Row],[Work Start TimeStamp]]-Table6[[#This Row],[Fault Start TimeStamp]])*24)</f>
        <v>0</v>
      </c>
      <c r="S1629" s="472">
        <f>(Table6[[#This Row],[Fault Clearance time]]-Table6[[#This Row],[Work Start TimeStamp]])*24</f>
        <v>0.20000000000000062</v>
      </c>
      <c r="T1629" s="472">
        <f>(Table6[[#This Row],[Fault Clearance time]]-Table6[[#This Row],[Fault Start TimeStamp]])*24</f>
        <v>0.20000000000000062</v>
      </c>
      <c r="U1629" s="35" t="s">
        <v>2109</v>
      </c>
      <c r="V1629" s="102" t="s">
        <v>293</v>
      </c>
      <c r="W1629" s="549">
        <f>IFERROR(Table6[[#This Row],[Breakdown Time]]*Table6[[#This Row],[Plant Equivalent Weightage]],"")</f>
        <v>7.6923076923077136E-3</v>
      </c>
      <c r="X1629" s="473" t="s">
        <v>290</v>
      </c>
      <c r="Y1629" s="474" t="s">
        <v>77</v>
      </c>
      <c r="Z1629" s="102">
        <v>33848</v>
      </c>
      <c r="AA1629" s="468">
        <f>(Table6[[#This Row],[Paired WTG Generation for loss calculation]]/24)*Table6[[#This Row],[Breakdown Time]]</f>
        <v>282.06666666666752</v>
      </c>
      <c r="AB1629" s="102"/>
      <c r="AC1629" s="35"/>
      <c r="AD1629" s="35"/>
    </row>
    <row r="1630" spans="1:30">
      <c r="A1630" s="102">
        <f t="shared" si="26"/>
        <v>1629</v>
      </c>
      <c r="B1630" s="468">
        <f>YEAR(Table6[[#This Row],[Date]])+IF(MONTH(Table6[[#This Row],[Date]])&gt;=4,1,0)</f>
        <v>2026</v>
      </c>
      <c r="C1630" s="102">
        <f>YEAR(Table6[[#This Row],[Date]])</f>
        <v>2025</v>
      </c>
      <c r="D1630" s="102" t="s">
        <v>1986</v>
      </c>
      <c r="E1630" s="469">
        <f>Table6[[#This Row],[Date]]-DAY(Table6[[#This Row],[Date]])+1</f>
        <v>45839</v>
      </c>
      <c r="F1630" s="470">
        <v>45865</v>
      </c>
      <c r="G1630" s="35" t="s">
        <v>74</v>
      </c>
      <c r="H1630" s="35" t="str">
        <f>IFERROR(_xlfn.XLOOKUP(Table6[[#This Row],[Affected WTG]],'Basic Data'!$A:$A,'Basic Data'!$B:$B),"")</f>
        <v>TQGXIIPL</v>
      </c>
      <c r="I1630" s="35" t="str">
        <f>IFERROR(_xlfn.XLOOKUP(Table6[[#This Row],[Affected WTG]],'Basic Data'!$A:$A,'Basic Data'!$C:$C),"")</f>
        <v>GEDA</v>
      </c>
      <c r="J1630" s="471">
        <f>IFERROR(_xlfn.XLOOKUP(Table6[[#This Row],[Affected WTG]],'Basic Data'!$A:$A,'Basic Data'!$E:$E),"")</f>
        <v>3.846153846153845E-2</v>
      </c>
      <c r="K1630" s="102">
        <v>3211</v>
      </c>
      <c r="L1630" s="35" t="str">
        <f>IFERROR(_xlfn.XLOOKUP(Table6[[#This Row],[Error Code]],'Basic Data'!$AA:$AA,'Basic Data'!$AB:$AB),"Incorrect Error Code")</f>
        <v>Conv. load shedding (CAN)</v>
      </c>
      <c r="M1630" s="35" t="s">
        <v>291</v>
      </c>
      <c r="N1630" s="475"/>
      <c r="O1630" s="476">
        <v>0.25138888888888888</v>
      </c>
      <c r="P1630" s="476">
        <v>0.25138888888888888</v>
      </c>
      <c r="Q1630" s="477">
        <v>0.25416666666666665</v>
      </c>
      <c r="R1630" s="472">
        <f>IF(Table6[[#This Row],[Work Start TimeStamp]]="","",(Table6[[#This Row],[Work Start TimeStamp]]-Table6[[#This Row],[Fault Start TimeStamp]])*24)</f>
        <v>0</v>
      </c>
      <c r="S1630" s="472">
        <f>(Table6[[#This Row],[Fault Clearance time]]-Table6[[#This Row],[Work Start TimeStamp]])*24</f>
        <v>6.666666666666643E-2</v>
      </c>
      <c r="T1630" s="472">
        <f>(Table6[[#This Row],[Fault Clearance time]]-Table6[[#This Row],[Fault Start TimeStamp]])*24</f>
        <v>6.666666666666643E-2</v>
      </c>
      <c r="U1630" s="35" t="s">
        <v>1919</v>
      </c>
      <c r="V1630" s="102" t="s">
        <v>293</v>
      </c>
      <c r="W1630" s="549">
        <f>IFERROR(Table6[[#This Row],[Breakdown Time]]*Table6[[#This Row],[Plant Equivalent Weightage]],"")</f>
        <v>2.5641025641025541E-3</v>
      </c>
      <c r="X1630" s="473" t="s">
        <v>294</v>
      </c>
      <c r="Y1630" s="474" t="s">
        <v>99</v>
      </c>
      <c r="Z1630" s="102">
        <v>55064</v>
      </c>
      <c r="AA1630" s="468">
        <f>(Table6[[#This Row],[Paired WTG Generation for loss calculation]]/24)*Table6[[#This Row],[Breakdown Time]]</f>
        <v>152.95555555555501</v>
      </c>
      <c r="AB1630" s="102"/>
      <c r="AC1630" s="35"/>
      <c r="AD1630" s="35"/>
    </row>
    <row r="1631" spans="1:30">
      <c r="A1631" s="102">
        <f t="shared" si="26"/>
        <v>1630</v>
      </c>
      <c r="B1631" s="468">
        <f>YEAR(Table6[[#This Row],[Date]])+IF(MONTH(Table6[[#This Row],[Date]])&gt;=4,1,0)</f>
        <v>2026</v>
      </c>
      <c r="C1631" s="102">
        <f>YEAR(Table6[[#This Row],[Date]])</f>
        <v>2025</v>
      </c>
      <c r="D1631" s="102" t="s">
        <v>1986</v>
      </c>
      <c r="E1631" s="469">
        <f>Table6[[#This Row],[Date]]-DAY(Table6[[#This Row],[Date]])+1</f>
        <v>45839</v>
      </c>
      <c r="F1631" s="470">
        <v>45865</v>
      </c>
      <c r="G1631" s="35" t="s">
        <v>74</v>
      </c>
      <c r="H1631" s="35" t="str">
        <f>IFERROR(_xlfn.XLOOKUP(Table6[[#This Row],[Affected WTG]],'Basic Data'!$A:$A,'Basic Data'!$B:$B),"")</f>
        <v>TQGXIIPL</v>
      </c>
      <c r="I1631" s="35" t="str">
        <f>IFERROR(_xlfn.XLOOKUP(Table6[[#This Row],[Affected WTG]],'Basic Data'!$A:$A,'Basic Data'!$C:$C),"")</f>
        <v>GEDA</v>
      </c>
      <c r="J1631" s="471">
        <f>IFERROR(_xlfn.XLOOKUP(Table6[[#This Row],[Affected WTG]],'Basic Data'!$A:$A,'Basic Data'!$E:$E),"")</f>
        <v>3.846153846153845E-2</v>
      </c>
      <c r="K1631" s="102">
        <v>6130</v>
      </c>
      <c r="L1631" s="35" t="str">
        <f>IFERROR(_xlfn.XLOOKUP(Table6[[#This Row],[Error Code]],'Basic Data'!$AA:$AA,'Basic Data'!$AB:$AB),"Incorrect Error Code")</f>
        <v>Yaw speed high</v>
      </c>
      <c r="M1631" s="35" t="s">
        <v>291</v>
      </c>
      <c r="N1631" s="475"/>
      <c r="O1631" s="476">
        <v>0.62638888888888888</v>
      </c>
      <c r="P1631" s="476">
        <v>0.62638888888888888</v>
      </c>
      <c r="Q1631" s="477">
        <v>0.62708333333333333</v>
      </c>
      <c r="R1631" s="472">
        <f>IF(Table6[[#This Row],[Work Start TimeStamp]]="","",(Table6[[#This Row],[Work Start TimeStamp]]-Table6[[#This Row],[Fault Start TimeStamp]])*24)</f>
        <v>0</v>
      </c>
      <c r="S1631" s="472">
        <f>(Table6[[#This Row],[Fault Clearance time]]-Table6[[#This Row],[Work Start TimeStamp]])*24</f>
        <v>1.6666666666666607E-2</v>
      </c>
      <c r="T1631" s="472">
        <f>(Table6[[#This Row],[Fault Clearance time]]-Table6[[#This Row],[Fault Start TimeStamp]])*24</f>
        <v>1.6666666666666607E-2</v>
      </c>
      <c r="U1631" s="35" t="s">
        <v>1919</v>
      </c>
      <c r="V1631" s="102" t="s">
        <v>293</v>
      </c>
      <c r="W1631" s="549">
        <f>IFERROR(Table6[[#This Row],[Breakdown Time]]*Table6[[#This Row],[Plant Equivalent Weightage]],"")</f>
        <v>6.4102564102563853E-4</v>
      </c>
      <c r="X1631" s="473" t="s">
        <v>294</v>
      </c>
      <c r="Y1631" s="474" t="s">
        <v>99</v>
      </c>
      <c r="Z1631" s="102">
        <v>55064</v>
      </c>
      <c r="AA1631" s="468">
        <f>(Table6[[#This Row],[Paired WTG Generation for loss calculation]]/24)*Table6[[#This Row],[Breakdown Time]]</f>
        <v>38.238888888888752</v>
      </c>
      <c r="AB1631" s="102"/>
      <c r="AC1631" s="35"/>
      <c r="AD1631" s="35"/>
    </row>
    <row r="1632" spans="1:30">
      <c r="A1632" s="102">
        <f t="shared" si="26"/>
        <v>1631</v>
      </c>
      <c r="B1632" s="468">
        <f>YEAR(Table6[[#This Row],[Date]])+IF(MONTH(Table6[[#This Row],[Date]])&gt;=4,1,0)</f>
        <v>2026</v>
      </c>
      <c r="C1632" s="102">
        <f>YEAR(Table6[[#This Row],[Date]])</f>
        <v>2025</v>
      </c>
      <c r="D1632" s="102" t="s">
        <v>1986</v>
      </c>
      <c r="E1632" s="469">
        <f>Table6[[#This Row],[Date]]-DAY(Table6[[#This Row],[Date]])+1</f>
        <v>45839</v>
      </c>
      <c r="F1632" s="470">
        <v>45865</v>
      </c>
      <c r="G1632" s="35" t="s">
        <v>75</v>
      </c>
      <c r="H1632" s="35" t="str">
        <f>IFERROR(_xlfn.XLOOKUP(Table6[[#This Row],[Affected WTG]],'Basic Data'!$A:$A,'Basic Data'!$B:$B),"")</f>
        <v>TQGXIIPL</v>
      </c>
      <c r="I1632" s="35" t="str">
        <f>IFERROR(_xlfn.XLOOKUP(Table6[[#This Row],[Affected WTG]],'Basic Data'!$A:$A,'Basic Data'!$C:$C),"")</f>
        <v>GEDA</v>
      </c>
      <c r="J1632" s="471">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291</v>
      </c>
      <c r="N1632" s="475"/>
      <c r="O1632" s="476">
        <v>0.24374999999999999</v>
      </c>
      <c r="P1632" s="476">
        <v>0.24374999999999999</v>
      </c>
      <c r="Q1632" s="477">
        <v>0.24444444444444444</v>
      </c>
      <c r="R1632" s="472">
        <f>IF(Table6[[#This Row],[Work Start TimeStamp]]="","",(Table6[[#This Row],[Work Start TimeStamp]]-Table6[[#This Row],[Fault Start TimeStamp]])*24)</f>
        <v>0</v>
      </c>
      <c r="S1632" s="472">
        <f>(Table6[[#This Row],[Fault Clearance time]]-Table6[[#This Row],[Work Start TimeStamp]])*24</f>
        <v>1.6666666666666607E-2</v>
      </c>
      <c r="T1632" s="472">
        <f>(Table6[[#This Row],[Fault Clearance time]]-Table6[[#This Row],[Fault Start TimeStamp]])*24</f>
        <v>1.6666666666666607E-2</v>
      </c>
      <c r="U1632" s="35" t="s">
        <v>1919</v>
      </c>
      <c r="V1632" s="102" t="s">
        <v>293</v>
      </c>
      <c r="W1632" s="549">
        <f>IFERROR(Table6[[#This Row],[Breakdown Time]]*Table6[[#This Row],[Plant Equivalent Weightage]],"")</f>
        <v>6.4102564102563853E-4</v>
      </c>
      <c r="X1632" s="473" t="s">
        <v>294</v>
      </c>
      <c r="Y1632" s="474" t="s">
        <v>78</v>
      </c>
      <c r="Z1632" s="102">
        <v>54230</v>
      </c>
      <c r="AA1632" s="468">
        <f>(Table6[[#This Row],[Paired WTG Generation for loss calculation]]/24)*Table6[[#This Row],[Breakdown Time]]</f>
        <v>37.659722222222094</v>
      </c>
      <c r="AB1632" s="102"/>
      <c r="AC1632" s="35"/>
      <c r="AD1632" s="35"/>
    </row>
    <row r="1633" spans="1:30">
      <c r="A1633" s="102">
        <f t="shared" si="26"/>
        <v>1632</v>
      </c>
      <c r="B1633" s="468">
        <f>YEAR(Table6[[#This Row],[Date]])+IF(MONTH(Table6[[#This Row],[Date]])&gt;=4,1,0)</f>
        <v>2026</v>
      </c>
      <c r="C1633" s="102">
        <f>YEAR(Table6[[#This Row],[Date]])</f>
        <v>2025</v>
      </c>
      <c r="D1633" s="102" t="s">
        <v>1986</v>
      </c>
      <c r="E1633" s="469">
        <f>Table6[[#This Row],[Date]]-DAY(Table6[[#This Row],[Date]])+1</f>
        <v>45839</v>
      </c>
      <c r="F1633" s="470">
        <v>45865</v>
      </c>
      <c r="G1633" s="35" t="s">
        <v>75</v>
      </c>
      <c r="H1633" s="35" t="str">
        <f>IFERROR(_xlfn.XLOOKUP(Table6[[#This Row],[Affected WTG]],'Basic Data'!$A:$A,'Basic Data'!$B:$B),"")</f>
        <v>TQGXIIPL</v>
      </c>
      <c r="I1633" s="35" t="str">
        <f>IFERROR(_xlfn.XLOOKUP(Table6[[#This Row],[Affected WTG]],'Basic Data'!$A:$A,'Basic Data'!$C:$C),"")</f>
        <v>GEDA</v>
      </c>
      <c r="J1633" s="471">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291</v>
      </c>
      <c r="N1633" s="475"/>
      <c r="O1633" s="476">
        <v>0.26111111111111113</v>
      </c>
      <c r="P1633" s="476">
        <v>0.26111111111111113</v>
      </c>
      <c r="Q1633" s="477">
        <v>0.26180555555555557</v>
      </c>
      <c r="R1633" s="472">
        <f>IF(Table6[[#This Row],[Work Start TimeStamp]]="","",(Table6[[#This Row],[Work Start TimeStamp]]-Table6[[#This Row],[Fault Start TimeStamp]])*24)</f>
        <v>0</v>
      </c>
      <c r="S1633" s="472">
        <f>(Table6[[#This Row],[Fault Clearance time]]-Table6[[#This Row],[Work Start TimeStamp]])*24</f>
        <v>1.6666666666666607E-2</v>
      </c>
      <c r="T1633" s="472">
        <f>(Table6[[#This Row],[Fault Clearance time]]-Table6[[#This Row],[Fault Start TimeStamp]])*24</f>
        <v>1.6666666666666607E-2</v>
      </c>
      <c r="U1633" s="35" t="s">
        <v>1919</v>
      </c>
      <c r="V1633" s="102" t="s">
        <v>293</v>
      </c>
      <c r="W1633" s="549">
        <f>IFERROR(Table6[[#This Row],[Breakdown Time]]*Table6[[#This Row],[Plant Equivalent Weightage]],"")</f>
        <v>6.4102564102563853E-4</v>
      </c>
      <c r="X1633" s="473" t="s">
        <v>294</v>
      </c>
      <c r="Y1633" s="474" t="s">
        <v>78</v>
      </c>
      <c r="Z1633" s="102">
        <v>54230</v>
      </c>
      <c r="AA1633" s="468">
        <f>(Table6[[#This Row],[Paired WTG Generation for loss calculation]]/24)*Table6[[#This Row],[Breakdown Time]]</f>
        <v>37.659722222222094</v>
      </c>
      <c r="AB1633" s="102"/>
      <c r="AC1633" s="35"/>
      <c r="AD1633" s="35"/>
    </row>
    <row r="1634" spans="1:30">
      <c r="A1634" s="102">
        <f t="shared" si="26"/>
        <v>1633</v>
      </c>
      <c r="B1634" s="468">
        <f>YEAR(Table6[[#This Row],[Date]])+IF(MONTH(Table6[[#This Row],[Date]])&gt;=4,1,0)</f>
        <v>2026</v>
      </c>
      <c r="C1634" s="102">
        <f>YEAR(Table6[[#This Row],[Date]])</f>
        <v>2025</v>
      </c>
      <c r="D1634" s="102" t="s">
        <v>1986</v>
      </c>
      <c r="E1634" s="469">
        <f>Table6[[#This Row],[Date]]-DAY(Table6[[#This Row],[Date]])+1</f>
        <v>45839</v>
      </c>
      <c r="F1634" s="470">
        <v>45865</v>
      </c>
      <c r="G1634" s="35" t="s">
        <v>86</v>
      </c>
      <c r="H1634" s="35" t="str">
        <f>IFERROR(_xlfn.XLOOKUP(Table6[[#This Row],[Affected WTG]],'Basic Data'!$A:$A,'Basic Data'!$B:$B),"")</f>
        <v>TQGXIIPL</v>
      </c>
      <c r="I1634" s="35" t="str">
        <f>IFERROR(_xlfn.XLOOKUP(Table6[[#This Row],[Affected WTG]],'Basic Data'!$A:$A,'Basic Data'!$C:$C),"")</f>
        <v>GEDA</v>
      </c>
      <c r="J1634" s="471">
        <f>IFERROR(_xlfn.XLOOKUP(Table6[[#This Row],[Affected WTG]],'Basic Data'!$A:$A,'Basic Data'!$E:$E),"")</f>
        <v>3.846153846153845E-2</v>
      </c>
      <c r="K1634" s="102">
        <v>6130</v>
      </c>
      <c r="L1634" s="35" t="str">
        <f>IFERROR(_xlfn.XLOOKUP(Table6[[#This Row],[Error Code]],'Basic Data'!$AA:$AA,'Basic Data'!$AB:$AB),"Incorrect Error Code")</f>
        <v>Yaw speed high</v>
      </c>
      <c r="M1634" s="35" t="s">
        <v>291</v>
      </c>
      <c r="N1634" s="475"/>
      <c r="O1634" s="476">
        <v>0.31527777777777777</v>
      </c>
      <c r="P1634" s="476">
        <v>0.31527777777777777</v>
      </c>
      <c r="Q1634" s="477">
        <v>0.31805555555555554</v>
      </c>
      <c r="R1634" s="472">
        <f>IF(Table6[[#This Row],[Work Start TimeStamp]]="","",(Table6[[#This Row],[Work Start TimeStamp]]-Table6[[#This Row],[Fault Start TimeStamp]])*24)</f>
        <v>0</v>
      </c>
      <c r="S1634" s="472">
        <f>(Table6[[#This Row],[Fault Clearance time]]-Table6[[#This Row],[Work Start TimeStamp]])*24</f>
        <v>6.666666666666643E-2</v>
      </c>
      <c r="T1634" s="472">
        <f>(Table6[[#This Row],[Fault Clearance time]]-Table6[[#This Row],[Fault Start TimeStamp]])*24</f>
        <v>6.666666666666643E-2</v>
      </c>
      <c r="U1634" s="35" t="s">
        <v>1919</v>
      </c>
      <c r="V1634" s="102" t="s">
        <v>293</v>
      </c>
      <c r="W1634" s="549">
        <f>IFERROR(Table6[[#This Row],[Breakdown Time]]*Table6[[#This Row],[Plant Equivalent Weightage]],"")</f>
        <v>2.5641025641025541E-3</v>
      </c>
      <c r="X1634" s="473" t="s">
        <v>294</v>
      </c>
      <c r="Y1634" s="474" t="s">
        <v>84</v>
      </c>
      <c r="Z1634" s="102">
        <v>52508</v>
      </c>
      <c r="AA1634" s="468">
        <f>(Table6[[#This Row],[Paired WTG Generation for loss calculation]]/24)*Table6[[#This Row],[Breakdown Time]]</f>
        <v>145.85555555555504</v>
      </c>
      <c r="AB1634" s="102"/>
      <c r="AC1634" s="35"/>
      <c r="AD1634" s="35"/>
    </row>
    <row r="1635" spans="1:30">
      <c r="A1635" s="102">
        <f t="shared" si="26"/>
        <v>1634</v>
      </c>
      <c r="B1635" s="468">
        <f>YEAR(Table6[[#This Row],[Date]])+IF(MONTH(Table6[[#This Row],[Date]])&gt;=4,1,0)</f>
        <v>2026</v>
      </c>
      <c r="C1635" s="102">
        <f>YEAR(Table6[[#This Row],[Date]])</f>
        <v>2025</v>
      </c>
      <c r="D1635" s="102" t="s">
        <v>1986</v>
      </c>
      <c r="E1635" s="469">
        <f>Table6[[#This Row],[Date]]-DAY(Table6[[#This Row],[Date]])+1</f>
        <v>45839</v>
      </c>
      <c r="F1635" s="470">
        <v>45865</v>
      </c>
      <c r="G1635" s="35" t="s">
        <v>98</v>
      </c>
      <c r="H1635" s="35" t="str">
        <f>IFERROR(_xlfn.XLOOKUP(Table6[[#This Row],[Affected WTG]],'Basic Data'!$A:$A,'Basic Data'!$B:$B),"")</f>
        <v>TQGXIIPL</v>
      </c>
      <c r="I1635" s="35" t="str">
        <f>IFERROR(_xlfn.XLOOKUP(Table6[[#This Row],[Affected WTG]],'Basic Data'!$A:$A,'Basic Data'!$C:$C),"")</f>
        <v>GEDA</v>
      </c>
      <c r="J1635" s="471">
        <f>IFERROR(_xlfn.XLOOKUP(Table6[[#This Row],[Affected WTG]],'Basic Data'!$A:$A,'Basic Data'!$E:$E),"")</f>
        <v>3.846153846153845E-2</v>
      </c>
      <c r="K1635" s="102">
        <v>3211</v>
      </c>
      <c r="L1635" s="35" t="str">
        <f>IFERROR(_xlfn.XLOOKUP(Table6[[#This Row],[Error Code]],'Basic Data'!$AA:$AA,'Basic Data'!$AB:$AB),"Incorrect Error Code")</f>
        <v>Conv. load shedding (CAN)</v>
      </c>
      <c r="M1635" s="35" t="s">
        <v>291</v>
      </c>
      <c r="N1635" s="475"/>
      <c r="O1635" s="476">
        <v>0.17291666666666666</v>
      </c>
      <c r="P1635" s="476">
        <v>0.17291666666666666</v>
      </c>
      <c r="Q1635" s="477">
        <v>0.20833333333333334</v>
      </c>
      <c r="R1635" s="472">
        <f>IF(Table6[[#This Row],[Work Start TimeStamp]]="","",(Table6[[#This Row],[Work Start TimeStamp]]-Table6[[#This Row],[Fault Start TimeStamp]])*24)</f>
        <v>0</v>
      </c>
      <c r="S1635" s="472">
        <f>(Table6[[#This Row],[Fault Clearance time]]-Table6[[#This Row],[Work Start TimeStamp]])*24</f>
        <v>0.85000000000000031</v>
      </c>
      <c r="T1635" s="472">
        <f>(Table6[[#This Row],[Fault Clearance time]]-Table6[[#This Row],[Fault Start TimeStamp]])*24</f>
        <v>0.85000000000000031</v>
      </c>
      <c r="U1635" s="35" t="s">
        <v>2110</v>
      </c>
      <c r="V1635" s="102" t="s">
        <v>293</v>
      </c>
      <c r="W1635" s="549">
        <f>IFERROR(Table6[[#This Row],[Breakdown Time]]*Table6[[#This Row],[Plant Equivalent Weightage]],"")</f>
        <v>3.2692307692307694E-2</v>
      </c>
      <c r="X1635" s="473" t="s">
        <v>294</v>
      </c>
      <c r="Y1635" s="474" t="s">
        <v>74</v>
      </c>
      <c r="Z1635" s="102">
        <v>51776</v>
      </c>
      <c r="AA1635" s="468">
        <f>(Table6[[#This Row],[Paired WTG Generation for loss calculation]]/24)*Table6[[#This Row],[Breakdown Time]]</f>
        <v>1833.733333333334</v>
      </c>
      <c r="AB1635" s="102"/>
      <c r="AC1635" s="35"/>
      <c r="AD1635" s="35"/>
    </row>
    <row r="1636" spans="1:30">
      <c r="A1636" s="102">
        <f t="shared" si="26"/>
        <v>1635</v>
      </c>
      <c r="B1636" s="468">
        <f>YEAR(Table6[[#This Row],[Date]])+IF(MONTH(Table6[[#This Row],[Date]])&gt;=4,1,0)</f>
        <v>2026</v>
      </c>
      <c r="C1636" s="102">
        <f>YEAR(Table6[[#This Row],[Date]])</f>
        <v>2025</v>
      </c>
      <c r="D1636" s="102" t="s">
        <v>1986</v>
      </c>
      <c r="E1636" s="469">
        <f>Table6[[#This Row],[Date]]-DAY(Table6[[#This Row],[Date]])+1</f>
        <v>45839</v>
      </c>
      <c r="F1636" s="470">
        <v>45865</v>
      </c>
      <c r="G1636" s="35" t="s">
        <v>77</v>
      </c>
      <c r="H1636" s="35" t="str">
        <f>IFERROR(_xlfn.XLOOKUP(Table6[[#This Row],[Affected WTG]],'Basic Data'!$A:$A,'Basic Data'!$B:$B),"")</f>
        <v>TQGXIIPL</v>
      </c>
      <c r="I1636" s="35" t="str">
        <f>IFERROR(_xlfn.XLOOKUP(Table6[[#This Row],[Affected WTG]],'Basic Data'!$A:$A,'Basic Data'!$C:$C),"")</f>
        <v>GEDA</v>
      </c>
      <c r="J1636" s="471">
        <f>IFERROR(_xlfn.XLOOKUP(Table6[[#This Row],[Affected WTG]],'Basic Data'!$A:$A,'Basic Data'!$E:$E),"")</f>
        <v>3.846153846153845E-2</v>
      </c>
      <c r="K1636" s="102">
        <v>6130</v>
      </c>
      <c r="L1636" s="35" t="str">
        <f>IFERROR(_xlfn.XLOOKUP(Table6[[#This Row],[Error Code]],'Basic Data'!$AA:$AA,'Basic Data'!$AB:$AB),"Incorrect Error Code")</f>
        <v>Yaw speed high</v>
      </c>
      <c r="M1636" s="35" t="s">
        <v>292</v>
      </c>
      <c r="N1636" s="475"/>
      <c r="O1636" s="476">
        <v>0.81736111111111109</v>
      </c>
      <c r="P1636" s="476">
        <v>0.81736111111111109</v>
      </c>
      <c r="Q1636" s="477">
        <v>0.82152777777777775</v>
      </c>
      <c r="R1636" s="472">
        <f>IF(Table6[[#This Row],[Work Start TimeStamp]]="","",(Table6[[#This Row],[Work Start TimeStamp]]-Table6[[#This Row],[Fault Start TimeStamp]])*24)</f>
        <v>0</v>
      </c>
      <c r="S1636" s="472">
        <f>(Table6[[#This Row],[Fault Clearance time]]-Table6[[#This Row],[Work Start TimeStamp]])*24</f>
        <v>9.9999999999999645E-2</v>
      </c>
      <c r="T1636" s="472">
        <f>(Table6[[#This Row],[Fault Clearance time]]-Table6[[#This Row],[Fault Start TimeStamp]])*24</f>
        <v>9.9999999999999645E-2</v>
      </c>
      <c r="U1636" s="35" t="s">
        <v>336</v>
      </c>
      <c r="V1636" s="102" t="s">
        <v>293</v>
      </c>
      <c r="W1636" s="549">
        <f>IFERROR(Table6[[#This Row],[Breakdown Time]]*Table6[[#This Row],[Plant Equivalent Weightage]],"")</f>
        <v>3.8461538461538312E-3</v>
      </c>
      <c r="X1636" s="473" t="s">
        <v>294</v>
      </c>
      <c r="Y1636" s="474" t="s">
        <v>77</v>
      </c>
      <c r="Z1636" s="102">
        <v>54503</v>
      </c>
      <c r="AA1636" s="468">
        <f>(Table6[[#This Row],[Paired WTG Generation for loss calculation]]/24)*Table6[[#This Row],[Breakdown Time]]</f>
        <v>227.09583333333254</v>
      </c>
      <c r="AB1636" s="102"/>
      <c r="AC1636" s="35"/>
      <c r="AD1636" s="35"/>
    </row>
    <row r="1637" spans="1:30">
      <c r="A1637" s="102">
        <f t="shared" si="26"/>
        <v>1636</v>
      </c>
      <c r="B1637" s="468">
        <f>YEAR(Table6[[#This Row],[Date]])+IF(MONTH(Table6[[#This Row],[Date]])&gt;=4,1,0)</f>
        <v>2026</v>
      </c>
      <c r="C1637" s="102">
        <f>YEAR(Table6[[#This Row],[Date]])</f>
        <v>2025</v>
      </c>
      <c r="D1637" s="102" t="s">
        <v>1986</v>
      </c>
      <c r="E1637" s="469">
        <f>Table6[[#This Row],[Date]]-DAY(Table6[[#This Row],[Date]])+1</f>
        <v>45839</v>
      </c>
      <c r="F1637" s="470">
        <v>45866</v>
      </c>
      <c r="G1637" s="35" t="s">
        <v>75</v>
      </c>
      <c r="H1637" s="35" t="str">
        <f>IFERROR(_xlfn.XLOOKUP(Table6[[#This Row],[Affected WTG]],'Basic Data'!$A:$A,'Basic Data'!$B:$B),"")</f>
        <v>TQGXIIPL</v>
      </c>
      <c r="I1637" s="35" t="str">
        <f>IFERROR(_xlfn.XLOOKUP(Table6[[#This Row],[Affected WTG]],'Basic Data'!$A:$A,'Basic Data'!$C:$C),"")</f>
        <v>GEDA</v>
      </c>
      <c r="J1637" s="471">
        <f>IFERROR(_xlfn.XLOOKUP(Table6[[#This Row],[Affected WTG]],'Basic Data'!$A:$A,'Basic Data'!$E:$E),"")</f>
        <v>3.846153846153845E-2</v>
      </c>
      <c r="K1637" s="102">
        <v>1070</v>
      </c>
      <c r="L1637" s="35" t="str">
        <f>IFERROR(_xlfn.XLOOKUP(Table6[[#This Row],[Error Code]],'Basic Data'!$AA:$AA,'Basic Data'!$AB:$AB),"Incorrect Error Code")</f>
        <v>Drive train monitor level 2</v>
      </c>
      <c r="M1637" s="35" t="s">
        <v>291</v>
      </c>
      <c r="N1637" s="475"/>
      <c r="O1637" s="476">
        <v>0.17152777777777778</v>
      </c>
      <c r="P1637" s="476">
        <v>0.17152777777777778</v>
      </c>
      <c r="Q1637" s="477">
        <v>0.17222222222222222</v>
      </c>
      <c r="R1637" s="472">
        <f>IF(Table6[[#This Row],[Work Start TimeStamp]]="","",(Table6[[#This Row],[Work Start TimeStamp]]-Table6[[#This Row],[Fault Start TimeStamp]])*24)</f>
        <v>0</v>
      </c>
      <c r="S1637" s="472">
        <f>(Table6[[#This Row],[Fault Clearance time]]-Table6[[#This Row],[Work Start TimeStamp]])*24</f>
        <v>1.6666666666666607E-2</v>
      </c>
      <c r="T1637" s="472">
        <f>(Table6[[#This Row],[Fault Clearance time]]-Table6[[#This Row],[Fault Start TimeStamp]])*24</f>
        <v>1.6666666666666607E-2</v>
      </c>
      <c r="U1637" s="35" t="s">
        <v>1919</v>
      </c>
      <c r="V1637" s="102" t="s">
        <v>293</v>
      </c>
      <c r="W1637" s="549">
        <f>IFERROR(Table6[[#This Row],[Breakdown Time]]*Table6[[#This Row],[Plant Equivalent Weightage]],"")</f>
        <v>6.4102564102563853E-4</v>
      </c>
      <c r="X1637" s="473" t="s">
        <v>294</v>
      </c>
      <c r="Y1637" s="474" t="s">
        <v>78</v>
      </c>
      <c r="Z1637" s="102">
        <v>55586</v>
      </c>
      <c r="AA1637" s="468">
        <f>(Table6[[#This Row],[Paired WTG Generation for loss calculation]]/24)*Table6[[#This Row],[Breakdown Time]]</f>
        <v>38.601388888888756</v>
      </c>
      <c r="AB1637" s="102"/>
      <c r="AC1637" s="35"/>
      <c r="AD1637" s="35"/>
    </row>
    <row r="1638" spans="1:30">
      <c r="A1638" s="102">
        <f t="shared" si="26"/>
        <v>1637</v>
      </c>
      <c r="B1638" s="468">
        <f>YEAR(Table6[[#This Row],[Date]])+IF(MONTH(Table6[[#This Row],[Date]])&gt;=4,1,0)</f>
        <v>2026</v>
      </c>
      <c r="C1638" s="102">
        <f>YEAR(Table6[[#This Row],[Date]])</f>
        <v>2025</v>
      </c>
      <c r="D1638" s="102" t="s">
        <v>1986</v>
      </c>
      <c r="E1638" s="469">
        <f>Table6[[#This Row],[Date]]-DAY(Table6[[#This Row],[Date]])+1</f>
        <v>45839</v>
      </c>
      <c r="F1638" s="470">
        <v>45866</v>
      </c>
      <c r="G1638" s="35" t="s">
        <v>77</v>
      </c>
      <c r="H1638" s="35" t="str">
        <f>IFERROR(_xlfn.XLOOKUP(Table6[[#This Row],[Affected WTG]],'Basic Data'!$A:$A,'Basic Data'!$B:$B),"")</f>
        <v>TQGXIIPL</v>
      </c>
      <c r="I1638" s="35" t="str">
        <f>IFERROR(_xlfn.XLOOKUP(Table6[[#This Row],[Affected WTG]],'Basic Data'!$A:$A,'Basic Data'!$C:$C),"")</f>
        <v>GEDA</v>
      </c>
      <c r="J1638" s="471">
        <f>IFERROR(_xlfn.XLOOKUP(Table6[[#This Row],[Affected WTG]],'Basic Data'!$A:$A,'Basic Data'!$E:$E),"")</f>
        <v>3.846153846153845E-2</v>
      </c>
      <c r="K1638" s="102">
        <v>6130</v>
      </c>
      <c r="L1638" s="35" t="str">
        <f>IFERROR(_xlfn.XLOOKUP(Table6[[#This Row],[Error Code]],'Basic Data'!$AA:$AA,'Basic Data'!$AB:$AB),"Incorrect Error Code")</f>
        <v>Yaw speed high</v>
      </c>
      <c r="M1638" s="35" t="s">
        <v>291</v>
      </c>
      <c r="N1638" s="475"/>
      <c r="O1638" s="476">
        <v>3.7499999999999999E-2</v>
      </c>
      <c r="P1638" s="476">
        <v>3.7499999999999999E-2</v>
      </c>
      <c r="Q1638" s="477">
        <v>4.027777777777778E-2</v>
      </c>
      <c r="R1638" s="472">
        <f>IF(Table6[[#This Row],[Work Start TimeStamp]]="","",(Table6[[#This Row],[Work Start TimeStamp]]-Table6[[#This Row],[Fault Start TimeStamp]])*24)</f>
        <v>0</v>
      </c>
      <c r="S1638" s="472">
        <f>(Table6[[#This Row],[Fault Clearance time]]-Table6[[#This Row],[Work Start TimeStamp]])*24</f>
        <v>6.6666666666666763E-2</v>
      </c>
      <c r="T1638" s="472">
        <f>(Table6[[#This Row],[Fault Clearance time]]-Table6[[#This Row],[Fault Start TimeStamp]])*24</f>
        <v>6.6666666666666763E-2</v>
      </c>
      <c r="U1638" s="35" t="s">
        <v>1919</v>
      </c>
      <c r="V1638" s="102" t="s">
        <v>293</v>
      </c>
      <c r="W1638" s="549">
        <f>IFERROR(Table6[[#This Row],[Breakdown Time]]*Table6[[#This Row],[Plant Equivalent Weightage]],"")</f>
        <v>2.5641025641025671E-3</v>
      </c>
      <c r="X1638" s="473" t="s">
        <v>294</v>
      </c>
      <c r="Y1638" s="474" t="s">
        <v>80</v>
      </c>
      <c r="Z1638" s="102">
        <v>54893</v>
      </c>
      <c r="AA1638" s="468">
        <f>(Table6[[#This Row],[Paired WTG Generation for loss calculation]]/24)*Table6[[#This Row],[Breakdown Time]]</f>
        <v>152.48055555555578</v>
      </c>
      <c r="AB1638" s="102"/>
      <c r="AC1638" s="35"/>
      <c r="AD1638" s="35"/>
    </row>
    <row r="1639" spans="1:30">
      <c r="A1639" s="102">
        <f t="shared" si="26"/>
        <v>1638</v>
      </c>
      <c r="B1639" s="468">
        <f>YEAR(Table6[[#This Row],[Date]])+IF(MONTH(Table6[[#This Row],[Date]])&gt;=4,1,0)</f>
        <v>2026</v>
      </c>
      <c r="C1639" s="102">
        <f>YEAR(Table6[[#This Row],[Date]])</f>
        <v>2025</v>
      </c>
      <c r="D1639" s="102" t="s">
        <v>1986</v>
      </c>
      <c r="E1639" s="469">
        <f>Table6[[#This Row],[Date]]-DAY(Table6[[#This Row],[Date]])+1</f>
        <v>45839</v>
      </c>
      <c r="F1639" s="470">
        <v>45866</v>
      </c>
      <c r="G1639" s="35" t="s">
        <v>78</v>
      </c>
      <c r="H1639" s="35" t="str">
        <f>IFERROR(_xlfn.XLOOKUP(Table6[[#This Row],[Affected WTG]],'Basic Data'!$A:$A,'Basic Data'!$B:$B),"")</f>
        <v>TQGXIIPL</v>
      </c>
      <c r="I1639" s="35" t="str">
        <f>IFERROR(_xlfn.XLOOKUP(Table6[[#This Row],[Affected WTG]],'Basic Data'!$A:$A,'Basic Data'!$C:$C),"")</f>
        <v>GEDA</v>
      </c>
      <c r="J1639" s="471">
        <f>IFERROR(_xlfn.XLOOKUP(Table6[[#This Row],[Affected WTG]],'Basic Data'!$A:$A,'Basic Data'!$E:$E),"")</f>
        <v>3.846153846153845E-2</v>
      </c>
      <c r="K1639" s="102">
        <v>3000</v>
      </c>
      <c r="L1639" s="35" t="str">
        <f>IFERROR(_xlfn.XLOOKUP(Table6[[#This Row],[Error Code]],'Basic Data'!$AA:$AA,'Basic Data'!$AB:$AB),"Incorrect Error Code")</f>
        <v>Frequency converter not ready</v>
      </c>
      <c r="M1639" s="35" t="s">
        <v>291</v>
      </c>
      <c r="N1639" s="475"/>
      <c r="O1639" s="476">
        <v>0.45902777777777776</v>
      </c>
      <c r="P1639" s="476">
        <v>0.45902777777777776</v>
      </c>
      <c r="Q1639" s="477">
        <v>0.46250000000000002</v>
      </c>
      <c r="R1639" s="472">
        <f>IF(Table6[[#This Row],[Work Start TimeStamp]]="","",(Table6[[#This Row],[Work Start TimeStamp]]-Table6[[#This Row],[Fault Start TimeStamp]])*24)</f>
        <v>0</v>
      </c>
      <c r="S1639" s="472">
        <f>(Table6[[#This Row],[Fault Clearance time]]-Table6[[#This Row],[Work Start TimeStamp]])*24</f>
        <v>8.333333333333437E-2</v>
      </c>
      <c r="T1639" s="472">
        <f>(Table6[[#This Row],[Fault Clearance time]]-Table6[[#This Row],[Fault Start TimeStamp]])*24</f>
        <v>8.333333333333437E-2</v>
      </c>
      <c r="U1639" s="35" t="s">
        <v>1919</v>
      </c>
      <c r="V1639" s="102" t="s">
        <v>293</v>
      </c>
      <c r="W1639" s="549">
        <f>IFERROR(Table6[[#This Row],[Breakdown Time]]*Table6[[#This Row],[Plant Equivalent Weightage]],"")</f>
        <v>3.205128205128244E-3</v>
      </c>
      <c r="X1639" s="473" t="s">
        <v>294</v>
      </c>
      <c r="Y1639" s="474" t="s">
        <v>75</v>
      </c>
      <c r="Z1639" s="102">
        <v>56216</v>
      </c>
      <c r="AA1639" s="468">
        <f>(Table6[[#This Row],[Paired WTG Generation for loss calculation]]/24)*Table6[[#This Row],[Breakdown Time]]</f>
        <v>195.19444444444687</v>
      </c>
      <c r="AB1639" s="102"/>
      <c r="AC1639" s="35"/>
      <c r="AD1639" s="35"/>
    </row>
    <row r="1640" spans="1:30">
      <c r="A1640" s="102">
        <f t="shared" si="26"/>
        <v>1639</v>
      </c>
      <c r="B1640" s="468">
        <f>YEAR(Table6[[#This Row],[Date]])+IF(MONTH(Table6[[#This Row],[Date]])&gt;=4,1,0)</f>
        <v>2026</v>
      </c>
      <c r="C1640" s="102">
        <f>YEAR(Table6[[#This Row],[Date]])</f>
        <v>2025</v>
      </c>
      <c r="D1640" s="102" t="s">
        <v>1986</v>
      </c>
      <c r="E1640" s="469">
        <f>Table6[[#This Row],[Date]]-DAY(Table6[[#This Row],[Date]])+1</f>
        <v>45839</v>
      </c>
      <c r="F1640" s="470">
        <v>45866</v>
      </c>
      <c r="G1640" s="35" t="s">
        <v>87</v>
      </c>
      <c r="H1640" s="35" t="str">
        <f>IFERROR(_xlfn.XLOOKUP(Table6[[#This Row],[Affected WTG]],'Basic Data'!$A:$A,'Basic Data'!$B:$B),"")</f>
        <v>TQGXIIPL</v>
      </c>
      <c r="I1640" s="35" t="str">
        <f>IFERROR(_xlfn.XLOOKUP(Table6[[#This Row],[Affected WTG]],'Basic Data'!$A:$A,'Basic Data'!$C:$C),"")</f>
        <v>GEDA</v>
      </c>
      <c r="J1640" s="471">
        <f>IFERROR(_xlfn.XLOOKUP(Table6[[#This Row],[Affected WTG]],'Basic Data'!$A:$A,'Basic Data'!$E:$E),"")</f>
        <v>3.846153846153845E-2</v>
      </c>
      <c r="K1640" s="102">
        <v>55</v>
      </c>
      <c r="L1640" s="35" t="str">
        <f>IFERROR(_xlfn.XLOOKUP(Table6[[#This Row],[Error Code]],'Basic Data'!$AA:$AA,'Basic Data'!$AB:$AB),"Incorrect Error Code")</f>
        <v>WTG shut down</v>
      </c>
      <c r="M1640" s="35" t="s">
        <v>295</v>
      </c>
      <c r="N1640" s="475"/>
      <c r="O1640" s="476">
        <v>0.46805555555555556</v>
      </c>
      <c r="P1640" s="476">
        <v>0.46805555555555556</v>
      </c>
      <c r="Q1640" s="477">
        <v>0.70833333333333337</v>
      </c>
      <c r="R1640" s="472">
        <f>IF(Table6[[#This Row],[Work Start TimeStamp]]="","",(Table6[[#This Row],[Work Start TimeStamp]]-Table6[[#This Row],[Fault Start TimeStamp]])*24)</f>
        <v>0</v>
      </c>
      <c r="S1640" s="472">
        <f>(Table6[[#This Row],[Fault Clearance time]]-Table6[[#This Row],[Work Start TimeStamp]])*24</f>
        <v>5.7666666666666675</v>
      </c>
      <c r="T1640" s="472">
        <f>(Table6[[#This Row],[Fault Clearance time]]-Table6[[#This Row],[Fault Start TimeStamp]])*24</f>
        <v>5.7666666666666675</v>
      </c>
      <c r="U1640" s="35" t="s">
        <v>2111</v>
      </c>
      <c r="V1640" s="102" t="s">
        <v>293</v>
      </c>
      <c r="W1640" s="549">
        <f>IFERROR(Table6[[#This Row],[Breakdown Time]]*Table6[[#This Row],[Plant Equivalent Weightage]],"")</f>
        <v>0.22179487179487176</v>
      </c>
      <c r="X1640" s="473" t="s">
        <v>290</v>
      </c>
      <c r="Y1640" s="474" t="s">
        <v>85</v>
      </c>
      <c r="Z1640" s="102">
        <v>56900</v>
      </c>
      <c r="AA1640" s="468">
        <f>(Table6[[#This Row],[Paired WTG Generation for loss calculation]]/24)*Table6[[#This Row],[Breakdown Time]]</f>
        <v>13671.805555555558</v>
      </c>
      <c r="AB1640" s="102"/>
      <c r="AC1640" s="35"/>
      <c r="AD1640" s="35"/>
    </row>
    <row r="1641" spans="1:30">
      <c r="A1641" s="102">
        <f t="shared" si="26"/>
        <v>1640</v>
      </c>
      <c r="B1641" s="468">
        <f>YEAR(Table6[[#This Row],[Date]])+IF(MONTH(Table6[[#This Row],[Date]])&gt;=4,1,0)</f>
        <v>2026</v>
      </c>
      <c r="C1641" s="102">
        <f>YEAR(Table6[[#This Row],[Date]])</f>
        <v>2025</v>
      </c>
      <c r="D1641" s="102" t="s">
        <v>1986</v>
      </c>
      <c r="E1641" s="469">
        <f>Table6[[#This Row],[Date]]-DAY(Table6[[#This Row],[Date]])+1</f>
        <v>45839</v>
      </c>
      <c r="F1641" s="470">
        <v>45866</v>
      </c>
      <c r="G1641" s="35" t="s">
        <v>87</v>
      </c>
      <c r="H1641" s="35" t="str">
        <f>IFERROR(_xlfn.XLOOKUP(Table6[[#This Row],[Affected WTG]],'Basic Data'!$A:$A,'Basic Data'!$B:$B),"")</f>
        <v>TQGXIIPL</v>
      </c>
      <c r="I1641" s="35" t="str">
        <f>IFERROR(_xlfn.XLOOKUP(Table6[[#This Row],[Affected WTG]],'Basic Data'!$A:$A,'Basic Data'!$C:$C),"")</f>
        <v>GEDA</v>
      </c>
      <c r="J1641" s="471">
        <f>IFERROR(_xlfn.XLOOKUP(Table6[[#This Row],[Affected WTG]],'Basic Data'!$A:$A,'Basic Data'!$E:$E),"")</f>
        <v>3.846153846153845E-2</v>
      </c>
      <c r="K1641" s="102">
        <v>55</v>
      </c>
      <c r="L1641" s="35" t="str">
        <f>IFERROR(_xlfn.XLOOKUP(Table6[[#This Row],[Error Code]],'Basic Data'!$AA:$AA,'Basic Data'!$AB:$AB),"Incorrect Error Code")</f>
        <v>WTG shut down</v>
      </c>
      <c r="M1641" s="35" t="s">
        <v>295</v>
      </c>
      <c r="N1641" s="475"/>
      <c r="O1641" s="476">
        <v>0.77361111111111114</v>
      </c>
      <c r="P1641" s="476">
        <v>0.77361111111111114</v>
      </c>
      <c r="Q1641" s="477">
        <v>0.80694444444444446</v>
      </c>
      <c r="R1641" s="472">
        <f>IF(Table6[[#This Row],[Work Start TimeStamp]]="","",(Table6[[#This Row],[Work Start TimeStamp]]-Table6[[#This Row],[Fault Start TimeStamp]])*24)</f>
        <v>0</v>
      </c>
      <c r="S1641" s="472">
        <f>(Table6[[#This Row],[Fault Clearance time]]-Table6[[#This Row],[Work Start TimeStamp]])*24</f>
        <v>0.79999999999999982</v>
      </c>
      <c r="T1641" s="472">
        <f>(Table6[[#This Row],[Fault Clearance time]]-Table6[[#This Row],[Fault Start TimeStamp]])*24</f>
        <v>0.79999999999999982</v>
      </c>
      <c r="U1641" s="35" t="s">
        <v>2112</v>
      </c>
      <c r="V1641" s="102" t="s">
        <v>293</v>
      </c>
      <c r="W1641" s="549">
        <f>IFERROR(Table6[[#This Row],[Breakdown Time]]*Table6[[#This Row],[Plant Equivalent Weightage]],"")</f>
        <v>3.0769230769230754E-2</v>
      </c>
      <c r="X1641" s="473" t="s">
        <v>290</v>
      </c>
      <c r="Y1641" s="474" t="s">
        <v>85</v>
      </c>
      <c r="Z1641" s="102">
        <v>56900</v>
      </c>
      <c r="AA1641" s="468">
        <f>(Table6[[#This Row],[Paired WTG Generation for loss calculation]]/24)*Table6[[#This Row],[Breakdown Time]]</f>
        <v>1896.6666666666663</v>
      </c>
      <c r="AB1641" s="102"/>
      <c r="AC1641" s="35"/>
      <c r="AD1641" s="35"/>
    </row>
    <row r="1642" spans="1:30">
      <c r="A1642" s="102">
        <f t="shared" si="26"/>
        <v>1641</v>
      </c>
      <c r="B1642" s="468">
        <f>YEAR(Table6[[#This Row],[Date]])+IF(MONTH(Table6[[#This Row],[Date]])&gt;=4,1,0)</f>
        <v>2026</v>
      </c>
      <c r="C1642" s="102">
        <f>YEAR(Table6[[#This Row],[Date]])</f>
        <v>2025</v>
      </c>
      <c r="D1642" s="102" t="s">
        <v>1986</v>
      </c>
      <c r="E1642" s="469">
        <f>Table6[[#This Row],[Date]]-DAY(Table6[[#This Row],[Date]])+1</f>
        <v>45839</v>
      </c>
      <c r="F1642" s="470">
        <v>45866</v>
      </c>
      <c r="G1642" s="35" t="s">
        <v>88</v>
      </c>
      <c r="H1642" s="35" t="str">
        <f>IFERROR(_xlfn.XLOOKUP(Table6[[#This Row],[Affected WTG]],'Basic Data'!$A:$A,'Basic Data'!$B:$B),"")</f>
        <v>TQGXIIPL</v>
      </c>
      <c r="I1642" s="35" t="str">
        <f>IFERROR(_xlfn.XLOOKUP(Table6[[#This Row],[Affected WTG]],'Basic Data'!$A:$A,'Basic Data'!$C:$C),"")</f>
        <v>GEDA</v>
      </c>
      <c r="J1642" s="471">
        <f>IFERROR(_xlfn.XLOOKUP(Table6[[#This Row],[Affected WTG]],'Basic Data'!$A:$A,'Basic Data'!$E:$E),"")</f>
        <v>3.846153846153845E-2</v>
      </c>
      <c r="K1642" s="102">
        <v>4970</v>
      </c>
      <c r="L1642" s="35" t="str">
        <f>IFERROR(_xlfn.XLOOKUP(Table6[[#This Row],[Error Code]],'Basic Data'!$AA:$AA,'Basic Data'!$AB:$AB),"Incorrect Error Code")</f>
        <v>Tower oscillation XF</v>
      </c>
      <c r="M1642" s="35" t="s">
        <v>291</v>
      </c>
      <c r="N1642" s="475"/>
      <c r="O1642" s="476">
        <v>0.82638888888888884</v>
      </c>
      <c r="P1642" s="476">
        <v>0.82638888888888884</v>
      </c>
      <c r="Q1642" s="477">
        <v>0.83333333333333337</v>
      </c>
      <c r="R1642" s="472">
        <f>IF(Table6[[#This Row],[Work Start TimeStamp]]="","",(Table6[[#This Row],[Work Start TimeStamp]]-Table6[[#This Row],[Fault Start TimeStamp]])*24)</f>
        <v>0</v>
      </c>
      <c r="S1642" s="472">
        <f>(Table6[[#This Row],[Fault Clearance time]]-Table6[[#This Row],[Work Start TimeStamp]])*24</f>
        <v>0.16666666666666874</v>
      </c>
      <c r="T1642" s="472">
        <f>(Table6[[#This Row],[Fault Clearance time]]-Table6[[#This Row],[Fault Start TimeStamp]])*24</f>
        <v>0.16666666666666874</v>
      </c>
      <c r="U1642" s="35" t="s">
        <v>1919</v>
      </c>
      <c r="V1642" s="102" t="s">
        <v>293</v>
      </c>
      <c r="W1642" s="549">
        <f>IFERROR(Table6[[#This Row],[Breakdown Time]]*Table6[[#This Row],[Plant Equivalent Weightage]],"")</f>
        <v>6.4102564102564881E-3</v>
      </c>
      <c r="X1642" s="473" t="s">
        <v>294</v>
      </c>
      <c r="Y1642" s="474" t="s">
        <v>83</v>
      </c>
      <c r="Z1642" s="102">
        <v>57692</v>
      </c>
      <c r="AA1642" s="468">
        <f>(Table6[[#This Row],[Paired WTG Generation for loss calculation]]/24)*Table6[[#This Row],[Breakdown Time]]</f>
        <v>400.63888888889392</v>
      </c>
      <c r="AB1642" s="102"/>
      <c r="AC1642" s="35"/>
      <c r="AD1642" s="35"/>
    </row>
    <row r="1643" spans="1:30">
      <c r="A1643" s="102">
        <f t="shared" si="26"/>
        <v>1642</v>
      </c>
      <c r="B1643" s="468">
        <f>YEAR(Table6[[#This Row],[Date]])+IF(MONTH(Table6[[#This Row],[Date]])&gt;=4,1,0)</f>
        <v>2026</v>
      </c>
      <c r="C1643" s="102">
        <f>YEAR(Table6[[#This Row],[Date]])</f>
        <v>2025</v>
      </c>
      <c r="D1643" s="102" t="s">
        <v>1986</v>
      </c>
      <c r="E1643" s="469">
        <f>Table6[[#This Row],[Date]]-DAY(Table6[[#This Row],[Date]])+1</f>
        <v>45839</v>
      </c>
      <c r="F1643" s="470">
        <v>45866</v>
      </c>
      <c r="G1643" s="35" t="s">
        <v>88</v>
      </c>
      <c r="H1643" s="35" t="str">
        <f>IFERROR(_xlfn.XLOOKUP(Table6[[#This Row],[Affected WTG]],'Basic Data'!$A:$A,'Basic Data'!$B:$B),"")</f>
        <v>TQGXIIPL</v>
      </c>
      <c r="I1643" s="35" t="str">
        <f>IFERROR(_xlfn.XLOOKUP(Table6[[#This Row],[Affected WTG]],'Basic Data'!$A:$A,'Basic Data'!$C:$C),"")</f>
        <v>GEDA</v>
      </c>
      <c r="J1643" s="471">
        <f>IFERROR(_xlfn.XLOOKUP(Table6[[#This Row],[Affected WTG]],'Basic Data'!$A:$A,'Basic Data'!$E:$E),"")</f>
        <v>3.846153846153845E-2</v>
      </c>
      <c r="K1643" s="102">
        <v>3000</v>
      </c>
      <c r="L1643" s="35" t="str">
        <f>IFERROR(_xlfn.XLOOKUP(Table6[[#This Row],[Error Code]],'Basic Data'!$AA:$AA,'Basic Data'!$AB:$AB),"Incorrect Error Code")</f>
        <v>Frequency converter not ready</v>
      </c>
      <c r="M1643" s="35" t="s">
        <v>291</v>
      </c>
      <c r="N1643" s="475"/>
      <c r="O1643" s="476">
        <v>0.94236111111111109</v>
      </c>
      <c r="P1643" s="476">
        <v>0.94236111111111109</v>
      </c>
      <c r="Q1643" s="477">
        <v>0.95208333333333328</v>
      </c>
      <c r="R1643" s="472">
        <f>IF(Table6[[#This Row],[Work Start TimeStamp]]="","",(Table6[[#This Row],[Work Start TimeStamp]]-Table6[[#This Row],[Fault Start TimeStamp]])*24)</f>
        <v>0</v>
      </c>
      <c r="S1643" s="472">
        <f>(Table6[[#This Row],[Fault Clearance time]]-Table6[[#This Row],[Work Start TimeStamp]])*24</f>
        <v>0.2333333333333325</v>
      </c>
      <c r="T1643" s="472">
        <f>(Table6[[#This Row],[Fault Clearance time]]-Table6[[#This Row],[Fault Start TimeStamp]])*24</f>
        <v>0.2333333333333325</v>
      </c>
      <c r="U1643" s="35" t="s">
        <v>2110</v>
      </c>
      <c r="V1643" s="102" t="s">
        <v>293</v>
      </c>
      <c r="W1643" s="549">
        <f>IFERROR(Table6[[#This Row],[Breakdown Time]]*Table6[[#This Row],[Plant Equivalent Weightage]],"")</f>
        <v>8.974358974358939E-3</v>
      </c>
      <c r="X1643" s="473" t="s">
        <v>294</v>
      </c>
      <c r="Y1643" s="474" t="s">
        <v>83</v>
      </c>
      <c r="Z1643" s="102">
        <v>57692</v>
      </c>
      <c r="AA1643" s="468">
        <f>(Table6[[#This Row],[Paired WTG Generation for loss calculation]]/24)*Table6[[#This Row],[Breakdown Time]]</f>
        <v>560.89444444444246</v>
      </c>
      <c r="AB1643" s="102"/>
      <c r="AC1643" s="35"/>
      <c r="AD1643" s="35"/>
    </row>
    <row r="1644" spans="1:30">
      <c r="A1644" s="102">
        <f t="shared" si="26"/>
        <v>1643</v>
      </c>
      <c r="B1644" s="468">
        <f>YEAR(Table6[[#This Row],[Date]])+IF(MONTH(Table6[[#This Row],[Date]])&gt;=4,1,0)</f>
        <v>2026</v>
      </c>
      <c r="C1644" s="102">
        <f>YEAR(Table6[[#This Row],[Date]])</f>
        <v>2025</v>
      </c>
      <c r="D1644" s="102" t="s">
        <v>1986</v>
      </c>
      <c r="E1644" s="469">
        <f>Table6[[#This Row],[Date]]-DAY(Table6[[#This Row],[Date]])+1</f>
        <v>45839</v>
      </c>
      <c r="F1644" s="470">
        <v>45866</v>
      </c>
      <c r="G1644" s="35" t="s">
        <v>88</v>
      </c>
      <c r="H1644" s="35" t="str">
        <f>IFERROR(_xlfn.XLOOKUP(Table6[[#This Row],[Affected WTG]],'Basic Data'!$A:$A,'Basic Data'!$B:$B),"")</f>
        <v>TQGXIIPL</v>
      </c>
      <c r="I1644" s="35" t="str">
        <f>IFERROR(_xlfn.XLOOKUP(Table6[[#This Row],[Affected WTG]],'Basic Data'!$A:$A,'Basic Data'!$C:$C),"")</f>
        <v>GEDA</v>
      </c>
      <c r="J1644" s="471">
        <f>IFERROR(_xlfn.XLOOKUP(Table6[[#This Row],[Affected WTG]],'Basic Data'!$A:$A,'Basic Data'!$E:$E),"")</f>
        <v>3.846153846153845E-2</v>
      </c>
      <c r="K1644" s="102">
        <v>3000</v>
      </c>
      <c r="L1644" s="35" t="str">
        <f>IFERROR(_xlfn.XLOOKUP(Table6[[#This Row],[Error Code]],'Basic Data'!$AA:$AA,'Basic Data'!$AB:$AB),"Incorrect Error Code")</f>
        <v>Frequency converter not ready</v>
      </c>
      <c r="M1644" s="35" t="s">
        <v>291</v>
      </c>
      <c r="N1644" s="475"/>
      <c r="O1644" s="476">
        <v>0.95208333333333328</v>
      </c>
      <c r="P1644" s="476">
        <v>0.95208333333333328</v>
      </c>
      <c r="Q1644" s="477">
        <v>0.95694444444444449</v>
      </c>
      <c r="R1644" s="472">
        <f>IF(Table6[[#This Row],[Work Start TimeStamp]]="","",(Table6[[#This Row],[Work Start TimeStamp]]-Table6[[#This Row],[Fault Start TimeStamp]])*24)</f>
        <v>0</v>
      </c>
      <c r="S1644" s="472">
        <f>(Table6[[#This Row],[Fault Clearance time]]-Table6[[#This Row],[Work Start TimeStamp]])*24</f>
        <v>0.11666666666666892</v>
      </c>
      <c r="T1644" s="472">
        <f>(Table6[[#This Row],[Fault Clearance time]]-Table6[[#This Row],[Fault Start TimeStamp]])*24</f>
        <v>0.11666666666666892</v>
      </c>
      <c r="U1644" s="35" t="s">
        <v>1919</v>
      </c>
      <c r="V1644" s="102" t="s">
        <v>293</v>
      </c>
      <c r="W1644" s="549">
        <f>IFERROR(Table6[[#This Row],[Breakdown Time]]*Table6[[#This Row],[Plant Equivalent Weightage]],"")</f>
        <v>4.4871794871795727E-3</v>
      </c>
      <c r="X1644" s="473" t="s">
        <v>294</v>
      </c>
      <c r="Y1644" s="474" t="s">
        <v>83</v>
      </c>
      <c r="Z1644" s="102">
        <v>57692</v>
      </c>
      <c r="AA1644" s="468">
        <f>(Table6[[#This Row],[Paired WTG Generation for loss calculation]]/24)*Table6[[#This Row],[Breakdown Time]]</f>
        <v>280.44722222222765</v>
      </c>
      <c r="AB1644" s="102"/>
      <c r="AC1644" s="35"/>
      <c r="AD1644" s="35"/>
    </row>
    <row r="1645" spans="1:30">
      <c r="A1645" s="102">
        <f t="shared" si="26"/>
        <v>1644</v>
      </c>
      <c r="B1645" s="468">
        <f>YEAR(Table6[[#This Row],[Date]])+IF(MONTH(Table6[[#This Row],[Date]])&gt;=4,1,0)</f>
        <v>2026</v>
      </c>
      <c r="C1645" s="102">
        <f>YEAR(Table6[[#This Row],[Date]])</f>
        <v>2025</v>
      </c>
      <c r="D1645" s="102" t="s">
        <v>1986</v>
      </c>
      <c r="E1645" s="469">
        <f>Table6[[#This Row],[Date]]-DAY(Table6[[#This Row],[Date]])+1</f>
        <v>45839</v>
      </c>
      <c r="F1645" s="470">
        <v>45866</v>
      </c>
      <c r="G1645" s="35" t="s">
        <v>92</v>
      </c>
      <c r="H1645" s="35" t="str">
        <f>IFERROR(_xlfn.XLOOKUP(Table6[[#This Row],[Affected WTG]],'Basic Data'!$A:$A,'Basic Data'!$B:$B),"")</f>
        <v>TQGXIIPL</v>
      </c>
      <c r="I1645" s="35" t="str">
        <f>IFERROR(_xlfn.XLOOKUP(Table6[[#This Row],[Affected WTG]],'Basic Data'!$A:$A,'Basic Data'!$C:$C),"")</f>
        <v>GEDA</v>
      </c>
      <c r="J1645" s="471">
        <f>IFERROR(_xlfn.XLOOKUP(Table6[[#This Row],[Affected WTG]],'Basic Data'!$A:$A,'Basic Data'!$E:$E),"")</f>
        <v>3.846153846153845E-2</v>
      </c>
      <c r="K1645" s="102">
        <v>550</v>
      </c>
      <c r="L1645" s="35" t="str">
        <f>IFERROR(_xlfn.XLOOKUP(Table6[[#This Row],[Error Code]],'Basic Data'!$AA:$AA,'Basic Data'!$AB:$AB),"Incorrect Error Code")</f>
        <v>Pitch current asymmetry</v>
      </c>
      <c r="M1645" s="35" t="s">
        <v>291</v>
      </c>
      <c r="N1645" s="475"/>
      <c r="O1645" s="476">
        <v>0.93472222222222223</v>
      </c>
      <c r="P1645" s="476">
        <v>0.93472222222222223</v>
      </c>
      <c r="Q1645" s="477">
        <v>0.93958333333333333</v>
      </c>
      <c r="R1645" s="472">
        <f>IF(Table6[[#This Row],[Work Start TimeStamp]]="","",(Table6[[#This Row],[Work Start TimeStamp]]-Table6[[#This Row],[Fault Start TimeStamp]])*24)</f>
        <v>0</v>
      </c>
      <c r="S1645" s="472">
        <f>(Table6[[#This Row],[Fault Clearance time]]-Table6[[#This Row],[Work Start TimeStamp]])*24</f>
        <v>0.11666666666666625</v>
      </c>
      <c r="T1645" s="472">
        <f>(Table6[[#This Row],[Fault Clearance time]]-Table6[[#This Row],[Fault Start TimeStamp]])*24</f>
        <v>0.11666666666666625</v>
      </c>
      <c r="U1645" s="35" t="s">
        <v>1919</v>
      </c>
      <c r="V1645" s="102" t="s">
        <v>293</v>
      </c>
      <c r="W1645" s="549">
        <f>IFERROR(Table6[[#This Row],[Breakdown Time]]*Table6[[#This Row],[Plant Equivalent Weightage]],"")</f>
        <v>4.4871794871794695E-3</v>
      </c>
      <c r="X1645" s="473" t="s">
        <v>294</v>
      </c>
      <c r="Y1645" s="474" t="s">
        <v>80</v>
      </c>
      <c r="Z1645" s="102">
        <v>54893</v>
      </c>
      <c r="AA1645" s="468">
        <f>(Table6[[#This Row],[Paired WTG Generation for loss calculation]]/24)*Table6[[#This Row],[Breakdown Time]]</f>
        <v>266.8409722222213</v>
      </c>
      <c r="AB1645" s="102"/>
      <c r="AC1645" s="35"/>
      <c r="AD1645" s="35"/>
    </row>
    <row r="1646" spans="1:30">
      <c r="A1646" s="102">
        <f t="shared" si="26"/>
        <v>1645</v>
      </c>
      <c r="B1646" s="468">
        <f>YEAR(Table6[[#This Row],[Date]])+IF(MONTH(Table6[[#This Row],[Date]])&gt;=4,1,0)</f>
        <v>2026</v>
      </c>
      <c r="C1646" s="102">
        <f>YEAR(Table6[[#This Row],[Date]])</f>
        <v>2025</v>
      </c>
      <c r="D1646" s="102" t="s">
        <v>1986</v>
      </c>
      <c r="E1646" s="469">
        <f>Table6[[#This Row],[Date]]-DAY(Table6[[#This Row],[Date]])+1</f>
        <v>45839</v>
      </c>
      <c r="F1646" s="470">
        <v>45866</v>
      </c>
      <c r="G1646" s="35" t="s">
        <v>92</v>
      </c>
      <c r="H1646" s="35" t="str">
        <f>IFERROR(_xlfn.XLOOKUP(Table6[[#This Row],[Affected WTG]],'Basic Data'!$A:$A,'Basic Data'!$B:$B),"")</f>
        <v>TQGXIIPL</v>
      </c>
      <c r="I1646" s="35" t="str">
        <f>IFERROR(_xlfn.XLOOKUP(Table6[[#This Row],[Affected WTG]],'Basic Data'!$A:$A,'Basic Data'!$C:$C),"")</f>
        <v>GEDA</v>
      </c>
      <c r="J1646" s="471">
        <f>IFERROR(_xlfn.XLOOKUP(Table6[[#This Row],[Affected WTG]],'Basic Data'!$A:$A,'Basic Data'!$E:$E),"")</f>
        <v>3.846153846153845E-2</v>
      </c>
      <c r="K1646" s="102">
        <v>642</v>
      </c>
      <c r="L1646" s="35" t="str">
        <f>IFERROR(_xlfn.XLOOKUP(Table6[[#This Row],[Error Code]],'Basic Data'!$AA:$AA,'Basic Data'!$AB:$AB),"Incorrect Error Code")</f>
        <v>Sim.angle E enc. &lt;&gt; act.angle 2</v>
      </c>
      <c r="M1646" s="35" t="s">
        <v>291</v>
      </c>
      <c r="N1646" s="475"/>
      <c r="O1646" s="476">
        <v>0.9458333333333333</v>
      </c>
      <c r="P1646" s="476">
        <v>0.9458333333333333</v>
      </c>
      <c r="Q1646" s="477">
        <v>0.95208333333333328</v>
      </c>
      <c r="R1646" s="472">
        <f>IF(Table6[[#This Row],[Work Start TimeStamp]]="","",(Table6[[#This Row],[Work Start TimeStamp]]-Table6[[#This Row],[Fault Start TimeStamp]])*24)</f>
        <v>0</v>
      </c>
      <c r="S1646" s="472">
        <f>(Table6[[#This Row],[Fault Clearance time]]-Table6[[#This Row],[Work Start TimeStamp]])*24</f>
        <v>0.14999999999999947</v>
      </c>
      <c r="T1646" s="472">
        <f>(Table6[[#This Row],[Fault Clearance time]]-Table6[[#This Row],[Fault Start TimeStamp]])*24</f>
        <v>0.14999999999999947</v>
      </c>
      <c r="U1646" s="35" t="s">
        <v>2113</v>
      </c>
      <c r="V1646" s="102" t="s">
        <v>293</v>
      </c>
      <c r="W1646" s="549">
        <f>IFERROR(Table6[[#This Row],[Breakdown Time]]*Table6[[#This Row],[Plant Equivalent Weightage]],"")</f>
        <v>5.769230769230747E-3</v>
      </c>
      <c r="X1646" s="473" t="s">
        <v>294</v>
      </c>
      <c r="Y1646" s="474" t="s">
        <v>80</v>
      </c>
      <c r="Z1646" s="102">
        <v>54893</v>
      </c>
      <c r="AA1646" s="468">
        <f>(Table6[[#This Row],[Paired WTG Generation for loss calculation]]/24)*Table6[[#This Row],[Breakdown Time]]</f>
        <v>343.08124999999882</v>
      </c>
      <c r="AB1646" s="102"/>
      <c r="AC1646" s="35"/>
      <c r="AD1646" s="35"/>
    </row>
    <row r="1647" spans="1:30">
      <c r="A1647" s="102">
        <f t="shared" si="26"/>
        <v>1646</v>
      </c>
      <c r="B1647" s="468">
        <f>YEAR(Table6[[#This Row],[Date]])+IF(MONTH(Table6[[#This Row],[Date]])&gt;=4,1,0)</f>
        <v>2026</v>
      </c>
      <c r="C1647" s="102">
        <f>YEAR(Table6[[#This Row],[Date]])</f>
        <v>2025</v>
      </c>
      <c r="D1647" s="102" t="s">
        <v>1986</v>
      </c>
      <c r="E1647" s="469">
        <f>Table6[[#This Row],[Date]]-DAY(Table6[[#This Row],[Date]])+1</f>
        <v>45839</v>
      </c>
      <c r="F1647" s="470">
        <v>45867</v>
      </c>
      <c r="G1647" s="35" t="s">
        <v>77</v>
      </c>
      <c r="H1647" s="35" t="str">
        <f>IFERROR(_xlfn.XLOOKUP(Table6[[#This Row],[Affected WTG]],'Basic Data'!$A:$A,'Basic Data'!$B:$B),"")</f>
        <v>TQGXIIPL</v>
      </c>
      <c r="I1647" s="35" t="str">
        <f>IFERROR(_xlfn.XLOOKUP(Table6[[#This Row],[Affected WTG]],'Basic Data'!$A:$A,'Basic Data'!$C:$C),"")</f>
        <v>GEDA</v>
      </c>
      <c r="J1647" s="471">
        <f>IFERROR(_xlfn.XLOOKUP(Table6[[#This Row],[Affected WTG]],'Basic Data'!$A:$A,'Basic Data'!$E:$E),"")</f>
        <v>3.846153846153845E-2</v>
      </c>
      <c r="K1647" s="102">
        <v>6130</v>
      </c>
      <c r="L1647" s="35" t="str">
        <f>IFERROR(_xlfn.XLOOKUP(Table6[[#This Row],[Error Code]],'Basic Data'!$AA:$AA,'Basic Data'!$AB:$AB),"Incorrect Error Code")</f>
        <v>Yaw speed high</v>
      </c>
      <c r="M1647" s="35" t="s">
        <v>291</v>
      </c>
      <c r="N1647" s="475"/>
      <c r="O1647" s="476">
        <v>0.13819444444444445</v>
      </c>
      <c r="P1647" s="476">
        <v>0.13819444444444445</v>
      </c>
      <c r="Q1647" s="477">
        <v>0.13958333333333334</v>
      </c>
      <c r="R1647" s="472">
        <f>IF(Table6[[#This Row],[Work Start TimeStamp]]="","",(Table6[[#This Row],[Work Start TimeStamp]]-Table6[[#This Row],[Fault Start TimeStamp]])*24)</f>
        <v>0</v>
      </c>
      <c r="S1647" s="472">
        <f>(Table6[[#This Row],[Fault Clearance time]]-Table6[[#This Row],[Work Start TimeStamp]])*24</f>
        <v>3.3333333333333215E-2</v>
      </c>
      <c r="T1647" s="472">
        <f>(Table6[[#This Row],[Fault Clearance time]]-Table6[[#This Row],[Fault Start TimeStamp]])*24</f>
        <v>3.3333333333333215E-2</v>
      </c>
      <c r="U1647" s="35" t="s">
        <v>1919</v>
      </c>
      <c r="V1647" s="102" t="s">
        <v>293</v>
      </c>
      <c r="W1647" s="549">
        <f>IFERROR(Table6[[#This Row],[Breakdown Time]]*Table6[[#This Row],[Plant Equivalent Weightage]],"")</f>
        <v>1.2820512820512771E-3</v>
      </c>
      <c r="X1647" s="473" t="s">
        <v>294</v>
      </c>
      <c r="Y1647" s="474" t="s">
        <v>80</v>
      </c>
      <c r="Z1647" s="102">
        <v>54330</v>
      </c>
      <c r="AA1647" s="468">
        <f>(Table6[[#This Row],[Paired WTG Generation for loss calculation]]/24)*Table6[[#This Row],[Breakdown Time]]</f>
        <v>75.458333333333059</v>
      </c>
      <c r="AB1647" s="102"/>
      <c r="AC1647" s="35"/>
      <c r="AD1647" s="35"/>
    </row>
    <row r="1648" spans="1:30">
      <c r="A1648" s="102">
        <f t="shared" si="26"/>
        <v>1647</v>
      </c>
      <c r="B1648" s="468">
        <f>YEAR(Table6[[#This Row],[Date]])+IF(MONTH(Table6[[#This Row],[Date]])&gt;=4,1,0)</f>
        <v>2026</v>
      </c>
      <c r="C1648" s="102">
        <f>YEAR(Table6[[#This Row],[Date]])</f>
        <v>2025</v>
      </c>
      <c r="D1648" s="102" t="s">
        <v>1986</v>
      </c>
      <c r="E1648" s="469">
        <f>Table6[[#This Row],[Date]]-DAY(Table6[[#This Row],[Date]])+1</f>
        <v>45839</v>
      </c>
      <c r="F1648" s="470">
        <v>45867</v>
      </c>
      <c r="G1648" s="35" t="s">
        <v>77</v>
      </c>
      <c r="H1648" s="35" t="str">
        <f>IFERROR(_xlfn.XLOOKUP(Table6[[#This Row],[Affected WTG]],'Basic Data'!$A:$A,'Basic Data'!$B:$B),"")</f>
        <v>TQGXIIPL</v>
      </c>
      <c r="I1648" s="35" t="str">
        <f>IFERROR(_xlfn.XLOOKUP(Table6[[#This Row],[Affected WTG]],'Basic Data'!$A:$A,'Basic Data'!$C:$C),"")</f>
        <v>GEDA</v>
      </c>
      <c r="J1648" s="471">
        <f>IFERROR(_xlfn.XLOOKUP(Table6[[#This Row],[Affected WTG]],'Basic Data'!$A:$A,'Basic Data'!$E:$E),"")</f>
        <v>3.846153846153845E-2</v>
      </c>
      <c r="K1648" s="102">
        <v>4970</v>
      </c>
      <c r="L1648" s="35" t="str">
        <f>IFERROR(_xlfn.XLOOKUP(Table6[[#This Row],[Error Code]],'Basic Data'!$AA:$AA,'Basic Data'!$AB:$AB),"Incorrect Error Code")</f>
        <v>Tower oscillation XF</v>
      </c>
      <c r="M1648" s="35" t="s">
        <v>291</v>
      </c>
      <c r="N1648" s="475"/>
      <c r="O1648" s="476">
        <v>0.42777777777777776</v>
      </c>
      <c r="P1648" s="476">
        <v>0.42777777777777776</v>
      </c>
      <c r="Q1648" s="477">
        <v>0.42916666666666664</v>
      </c>
      <c r="R1648" s="472">
        <f>IF(Table6[[#This Row],[Work Start TimeStamp]]="","",(Table6[[#This Row],[Work Start TimeStamp]]-Table6[[#This Row],[Fault Start TimeStamp]])*24)</f>
        <v>0</v>
      </c>
      <c r="S1648" s="472">
        <f>(Table6[[#This Row],[Fault Clearance time]]-Table6[[#This Row],[Work Start TimeStamp]])*24</f>
        <v>3.3333333333333215E-2</v>
      </c>
      <c r="T1648" s="472">
        <f>(Table6[[#This Row],[Fault Clearance time]]-Table6[[#This Row],[Fault Start TimeStamp]])*24</f>
        <v>3.3333333333333215E-2</v>
      </c>
      <c r="U1648" s="35" t="s">
        <v>1919</v>
      </c>
      <c r="V1648" s="102" t="s">
        <v>293</v>
      </c>
      <c r="W1648" s="549">
        <f>IFERROR(Table6[[#This Row],[Breakdown Time]]*Table6[[#This Row],[Plant Equivalent Weightage]],"")</f>
        <v>1.2820512820512771E-3</v>
      </c>
      <c r="X1648" s="473" t="s">
        <v>294</v>
      </c>
      <c r="Y1648" s="474" t="s">
        <v>80</v>
      </c>
      <c r="Z1648" s="102">
        <v>54330</v>
      </c>
      <c r="AA1648" s="468">
        <f>(Table6[[#This Row],[Paired WTG Generation for loss calculation]]/24)*Table6[[#This Row],[Breakdown Time]]</f>
        <v>75.458333333333059</v>
      </c>
      <c r="AB1648" s="102"/>
      <c r="AC1648" s="35"/>
      <c r="AD1648" s="35"/>
    </row>
    <row r="1649" spans="1:30">
      <c r="A1649" s="102">
        <f t="shared" si="26"/>
        <v>1648</v>
      </c>
      <c r="B1649" s="468">
        <f>YEAR(Table6[[#This Row],[Date]])+IF(MONTH(Table6[[#This Row],[Date]])&gt;=4,1,0)</f>
        <v>2026</v>
      </c>
      <c r="C1649" s="102">
        <f>YEAR(Table6[[#This Row],[Date]])</f>
        <v>2025</v>
      </c>
      <c r="D1649" s="102" t="s">
        <v>1986</v>
      </c>
      <c r="E1649" s="469">
        <f>Table6[[#This Row],[Date]]-DAY(Table6[[#This Row],[Date]])+1</f>
        <v>45839</v>
      </c>
      <c r="F1649" s="470">
        <v>45867</v>
      </c>
      <c r="G1649" s="35" t="s">
        <v>77</v>
      </c>
      <c r="H1649" s="35" t="str">
        <f>IFERROR(_xlfn.XLOOKUP(Table6[[#This Row],[Affected WTG]],'Basic Data'!$A:$A,'Basic Data'!$B:$B),"")</f>
        <v>TQGXIIPL</v>
      </c>
      <c r="I1649" s="35" t="str">
        <f>IFERROR(_xlfn.XLOOKUP(Table6[[#This Row],[Affected WTG]],'Basic Data'!$A:$A,'Basic Data'!$C:$C),"")</f>
        <v>GEDA</v>
      </c>
      <c r="J1649" s="471">
        <f>IFERROR(_xlfn.XLOOKUP(Table6[[#This Row],[Affected WTG]],'Basic Data'!$A:$A,'Basic Data'!$E:$E),"")</f>
        <v>3.846153846153845E-2</v>
      </c>
      <c r="K1649" s="102">
        <v>4540</v>
      </c>
      <c r="L1649" s="35" t="str">
        <f>IFERROR(_xlfn.XLOOKUP(Table6[[#This Row],[Error Code]],'Basic Data'!$AA:$AA,'Basic Data'!$AB:$AB),"Incorrect Error Code")</f>
        <v>Tower oscillation X level 2</v>
      </c>
      <c r="M1649" s="35" t="s">
        <v>291</v>
      </c>
      <c r="N1649" s="475"/>
      <c r="O1649" s="476">
        <v>0.49722222222222223</v>
      </c>
      <c r="P1649" s="476">
        <v>0.49722222222222223</v>
      </c>
      <c r="Q1649" s="477">
        <v>0.49930555555555556</v>
      </c>
      <c r="R1649" s="472">
        <f>IF(Table6[[#This Row],[Work Start TimeStamp]]="","",(Table6[[#This Row],[Work Start TimeStamp]]-Table6[[#This Row],[Fault Start TimeStamp]])*24)</f>
        <v>0</v>
      </c>
      <c r="S1649" s="472">
        <f>(Table6[[#This Row],[Fault Clearance time]]-Table6[[#This Row],[Work Start TimeStamp]])*24</f>
        <v>4.9999999999999822E-2</v>
      </c>
      <c r="T1649" s="472">
        <f>(Table6[[#This Row],[Fault Clearance time]]-Table6[[#This Row],[Fault Start TimeStamp]])*24</f>
        <v>4.9999999999999822E-2</v>
      </c>
      <c r="U1649" s="35" t="s">
        <v>1919</v>
      </c>
      <c r="V1649" s="102" t="s">
        <v>293</v>
      </c>
      <c r="W1649" s="549">
        <f>IFERROR(Table6[[#This Row],[Breakdown Time]]*Table6[[#This Row],[Plant Equivalent Weightage]],"")</f>
        <v>1.9230769230769156E-3</v>
      </c>
      <c r="X1649" s="473" t="s">
        <v>294</v>
      </c>
      <c r="Y1649" s="474" t="s">
        <v>80</v>
      </c>
      <c r="Z1649" s="102">
        <v>54330</v>
      </c>
      <c r="AA1649" s="468">
        <f>(Table6[[#This Row],[Paired WTG Generation for loss calculation]]/24)*Table6[[#This Row],[Breakdown Time]]</f>
        <v>113.1874999999996</v>
      </c>
      <c r="AB1649" s="102"/>
      <c r="AC1649" s="35"/>
      <c r="AD1649" s="35"/>
    </row>
    <row r="1650" spans="1:30">
      <c r="A1650" s="102">
        <f t="shared" si="26"/>
        <v>1649</v>
      </c>
      <c r="B1650" s="468">
        <f>YEAR(Table6[[#This Row],[Date]])+IF(MONTH(Table6[[#This Row],[Date]])&gt;=4,1,0)</f>
        <v>2026</v>
      </c>
      <c r="C1650" s="102">
        <f>YEAR(Table6[[#This Row],[Date]])</f>
        <v>2025</v>
      </c>
      <c r="D1650" s="102" t="s">
        <v>1986</v>
      </c>
      <c r="E1650" s="469">
        <f>Table6[[#This Row],[Date]]-DAY(Table6[[#This Row],[Date]])+1</f>
        <v>45839</v>
      </c>
      <c r="F1650" s="470">
        <v>45867</v>
      </c>
      <c r="G1650" s="35" t="s">
        <v>77</v>
      </c>
      <c r="H1650" s="35" t="str">
        <f>IFERROR(_xlfn.XLOOKUP(Table6[[#This Row],[Affected WTG]],'Basic Data'!$A:$A,'Basic Data'!$B:$B),"")</f>
        <v>TQGXIIPL</v>
      </c>
      <c r="I1650" s="35" t="str">
        <f>IFERROR(_xlfn.XLOOKUP(Table6[[#This Row],[Affected WTG]],'Basic Data'!$A:$A,'Basic Data'!$C:$C),"")</f>
        <v>GEDA</v>
      </c>
      <c r="J1650" s="471">
        <f>IFERROR(_xlfn.XLOOKUP(Table6[[#This Row],[Affected WTG]],'Basic Data'!$A:$A,'Basic Data'!$E:$E),"")</f>
        <v>3.846153846153845E-2</v>
      </c>
      <c r="K1650" s="102">
        <v>6130</v>
      </c>
      <c r="L1650" s="35" t="str">
        <f>IFERROR(_xlfn.XLOOKUP(Table6[[#This Row],[Error Code]],'Basic Data'!$AA:$AA,'Basic Data'!$AB:$AB),"Incorrect Error Code")</f>
        <v>Yaw speed high</v>
      </c>
      <c r="M1650" s="35" t="s">
        <v>291</v>
      </c>
      <c r="N1650" s="475"/>
      <c r="O1650" s="476">
        <v>0.68819444444444444</v>
      </c>
      <c r="P1650" s="476">
        <v>0.68819444444444444</v>
      </c>
      <c r="Q1650" s="477">
        <v>0.69166666666666665</v>
      </c>
      <c r="R1650" s="472">
        <f>IF(Table6[[#This Row],[Work Start TimeStamp]]="","",(Table6[[#This Row],[Work Start TimeStamp]]-Table6[[#This Row],[Fault Start TimeStamp]])*24)</f>
        <v>0</v>
      </c>
      <c r="S1650" s="472">
        <f>(Table6[[#This Row],[Fault Clearance time]]-Table6[[#This Row],[Work Start TimeStamp]])*24</f>
        <v>8.3333333333333037E-2</v>
      </c>
      <c r="T1650" s="472">
        <f>(Table6[[#This Row],[Fault Clearance time]]-Table6[[#This Row],[Fault Start TimeStamp]])*24</f>
        <v>8.3333333333333037E-2</v>
      </c>
      <c r="U1650" s="35" t="s">
        <v>1919</v>
      </c>
      <c r="V1650" s="102" t="s">
        <v>293</v>
      </c>
      <c r="W1650" s="549">
        <f>IFERROR(Table6[[#This Row],[Breakdown Time]]*Table6[[#This Row],[Plant Equivalent Weightage]],"")</f>
        <v>3.2051282051281929E-3</v>
      </c>
      <c r="X1650" s="473" t="s">
        <v>294</v>
      </c>
      <c r="Y1650" s="474" t="s">
        <v>80</v>
      </c>
      <c r="Z1650" s="102">
        <v>54330</v>
      </c>
      <c r="AA1650" s="468">
        <f>(Table6[[#This Row],[Paired WTG Generation for loss calculation]]/24)*Table6[[#This Row],[Breakdown Time]]</f>
        <v>188.64583333333266</v>
      </c>
      <c r="AB1650" s="102"/>
      <c r="AC1650" s="35"/>
      <c r="AD1650" s="35"/>
    </row>
    <row r="1651" spans="1:30">
      <c r="A1651" s="102">
        <f t="shared" si="26"/>
        <v>1650</v>
      </c>
      <c r="B1651" s="468">
        <f>YEAR(Table6[[#This Row],[Date]])+IF(MONTH(Table6[[#This Row],[Date]])&gt;=4,1,0)</f>
        <v>2026</v>
      </c>
      <c r="C1651" s="102">
        <f>YEAR(Table6[[#This Row],[Date]])</f>
        <v>2025</v>
      </c>
      <c r="D1651" s="102" t="s">
        <v>1986</v>
      </c>
      <c r="E1651" s="469">
        <f>Table6[[#This Row],[Date]]-DAY(Table6[[#This Row],[Date]])+1</f>
        <v>45839</v>
      </c>
      <c r="F1651" s="470">
        <v>45867</v>
      </c>
      <c r="G1651" s="35" t="s">
        <v>77</v>
      </c>
      <c r="H1651" s="35" t="str">
        <f>IFERROR(_xlfn.XLOOKUP(Table6[[#This Row],[Affected WTG]],'Basic Data'!$A:$A,'Basic Data'!$B:$B),"")</f>
        <v>TQGXIIPL</v>
      </c>
      <c r="I1651" s="35" t="str">
        <f>IFERROR(_xlfn.XLOOKUP(Table6[[#This Row],[Affected WTG]],'Basic Data'!$A:$A,'Basic Data'!$C:$C),"")</f>
        <v>GEDA</v>
      </c>
      <c r="J1651" s="471">
        <f>IFERROR(_xlfn.XLOOKUP(Table6[[#This Row],[Affected WTG]],'Basic Data'!$A:$A,'Basic Data'!$E:$E),"")</f>
        <v>3.846153846153845E-2</v>
      </c>
      <c r="K1651" s="102">
        <v>4970</v>
      </c>
      <c r="L1651" s="35" t="str">
        <f>IFERROR(_xlfn.XLOOKUP(Table6[[#This Row],[Error Code]],'Basic Data'!$AA:$AA,'Basic Data'!$AB:$AB),"Incorrect Error Code")</f>
        <v>Tower oscillation XF</v>
      </c>
      <c r="M1651" s="35" t="s">
        <v>291</v>
      </c>
      <c r="N1651" s="475"/>
      <c r="O1651" s="476">
        <v>0.80625000000000002</v>
      </c>
      <c r="P1651" s="476">
        <v>0.80625000000000002</v>
      </c>
      <c r="Q1651" s="477">
        <v>0.81041666666666667</v>
      </c>
      <c r="R1651" s="472">
        <f>IF(Table6[[#This Row],[Work Start TimeStamp]]="","",(Table6[[#This Row],[Work Start TimeStamp]]-Table6[[#This Row],[Fault Start TimeStamp]])*24)</f>
        <v>0</v>
      </c>
      <c r="S1651" s="472">
        <f>(Table6[[#This Row],[Fault Clearance time]]-Table6[[#This Row],[Work Start TimeStamp]])*24</f>
        <v>9.9999999999999645E-2</v>
      </c>
      <c r="T1651" s="472">
        <f>(Table6[[#This Row],[Fault Clearance time]]-Table6[[#This Row],[Fault Start TimeStamp]])*24</f>
        <v>9.9999999999999645E-2</v>
      </c>
      <c r="U1651" s="35" t="s">
        <v>1919</v>
      </c>
      <c r="V1651" s="102" t="s">
        <v>293</v>
      </c>
      <c r="W1651" s="549">
        <f>IFERROR(Table6[[#This Row],[Breakdown Time]]*Table6[[#This Row],[Plant Equivalent Weightage]],"")</f>
        <v>3.8461538461538312E-3</v>
      </c>
      <c r="X1651" s="473" t="s">
        <v>294</v>
      </c>
      <c r="Y1651" s="474" t="s">
        <v>80</v>
      </c>
      <c r="Z1651" s="102">
        <v>54330</v>
      </c>
      <c r="AA1651" s="468">
        <f>(Table6[[#This Row],[Paired WTG Generation for loss calculation]]/24)*Table6[[#This Row],[Breakdown Time]]</f>
        <v>226.3749999999992</v>
      </c>
      <c r="AB1651" s="102"/>
      <c r="AC1651" s="35"/>
      <c r="AD1651" s="35"/>
    </row>
    <row r="1652" spans="1:30">
      <c r="A1652" s="102">
        <f t="shared" si="26"/>
        <v>1651</v>
      </c>
      <c r="B1652" s="468">
        <f>YEAR(Table6[[#This Row],[Date]])+IF(MONTH(Table6[[#This Row],[Date]])&gt;=4,1,0)</f>
        <v>2026</v>
      </c>
      <c r="C1652" s="102">
        <f>YEAR(Table6[[#This Row],[Date]])</f>
        <v>2025</v>
      </c>
      <c r="D1652" s="102" t="s">
        <v>1986</v>
      </c>
      <c r="E1652" s="469">
        <f>Table6[[#This Row],[Date]]-DAY(Table6[[#This Row],[Date]])+1</f>
        <v>45839</v>
      </c>
      <c r="F1652" s="470">
        <v>45867</v>
      </c>
      <c r="G1652" s="35" t="s">
        <v>77</v>
      </c>
      <c r="H1652" s="35" t="str">
        <f>IFERROR(_xlfn.XLOOKUP(Table6[[#This Row],[Affected WTG]],'Basic Data'!$A:$A,'Basic Data'!$B:$B),"")</f>
        <v>TQGXIIPL</v>
      </c>
      <c r="I1652" s="35" t="str">
        <f>IFERROR(_xlfn.XLOOKUP(Table6[[#This Row],[Affected WTG]],'Basic Data'!$A:$A,'Basic Data'!$C:$C),"")</f>
        <v>GEDA</v>
      </c>
      <c r="J1652" s="471">
        <f>IFERROR(_xlfn.XLOOKUP(Table6[[#This Row],[Affected WTG]],'Basic Data'!$A:$A,'Basic Data'!$E:$E),"")</f>
        <v>3.846153846153845E-2</v>
      </c>
      <c r="K1652" s="102">
        <v>6130</v>
      </c>
      <c r="L1652" s="35" t="str">
        <f>IFERROR(_xlfn.XLOOKUP(Table6[[#This Row],[Error Code]],'Basic Data'!$AA:$AA,'Basic Data'!$AB:$AB),"Incorrect Error Code")</f>
        <v>Yaw speed high</v>
      </c>
      <c r="M1652" s="35" t="s">
        <v>291</v>
      </c>
      <c r="N1652" s="475"/>
      <c r="O1652" s="476">
        <v>0.83750000000000002</v>
      </c>
      <c r="P1652" s="476">
        <v>0.83750000000000002</v>
      </c>
      <c r="Q1652" s="477">
        <v>0.83958333333333335</v>
      </c>
      <c r="R1652" s="472">
        <f>IF(Table6[[#This Row],[Work Start TimeStamp]]="","",(Table6[[#This Row],[Work Start TimeStamp]]-Table6[[#This Row],[Fault Start TimeStamp]])*24)</f>
        <v>0</v>
      </c>
      <c r="S1652" s="472">
        <f>(Table6[[#This Row],[Fault Clearance time]]-Table6[[#This Row],[Work Start TimeStamp]])*24</f>
        <v>4.9999999999999822E-2</v>
      </c>
      <c r="T1652" s="472">
        <f>(Table6[[#This Row],[Fault Clearance time]]-Table6[[#This Row],[Fault Start TimeStamp]])*24</f>
        <v>4.9999999999999822E-2</v>
      </c>
      <c r="U1652" s="35" t="s">
        <v>1919</v>
      </c>
      <c r="V1652" s="102" t="s">
        <v>293</v>
      </c>
      <c r="W1652" s="549">
        <f>IFERROR(Table6[[#This Row],[Breakdown Time]]*Table6[[#This Row],[Plant Equivalent Weightage]],"")</f>
        <v>1.9230769230769156E-3</v>
      </c>
      <c r="X1652" s="473" t="s">
        <v>294</v>
      </c>
      <c r="Y1652" s="474" t="s">
        <v>80</v>
      </c>
      <c r="Z1652" s="102">
        <v>54330</v>
      </c>
      <c r="AA1652" s="468">
        <f>(Table6[[#This Row],[Paired WTG Generation for loss calculation]]/24)*Table6[[#This Row],[Breakdown Time]]</f>
        <v>113.1874999999996</v>
      </c>
      <c r="AB1652" s="102"/>
      <c r="AC1652" s="35"/>
      <c r="AD1652" s="35"/>
    </row>
    <row r="1653" spans="1:30">
      <c r="A1653" s="102">
        <f t="shared" si="26"/>
        <v>1652</v>
      </c>
      <c r="B1653" s="468">
        <f>YEAR(Table6[[#This Row],[Date]])+IF(MONTH(Table6[[#This Row],[Date]])&gt;=4,1,0)</f>
        <v>2026</v>
      </c>
      <c r="C1653" s="102">
        <f>YEAR(Table6[[#This Row],[Date]])</f>
        <v>2025</v>
      </c>
      <c r="D1653" s="102" t="s">
        <v>1986</v>
      </c>
      <c r="E1653" s="469">
        <f>Table6[[#This Row],[Date]]-DAY(Table6[[#This Row],[Date]])+1</f>
        <v>45839</v>
      </c>
      <c r="F1653" s="470">
        <v>45867</v>
      </c>
      <c r="G1653" s="35" t="s">
        <v>78</v>
      </c>
      <c r="H1653" s="35" t="str">
        <f>IFERROR(_xlfn.XLOOKUP(Table6[[#This Row],[Affected WTG]],'Basic Data'!$A:$A,'Basic Data'!$B:$B),"")</f>
        <v>TQGXIIPL</v>
      </c>
      <c r="I1653" s="35" t="str">
        <f>IFERROR(_xlfn.XLOOKUP(Table6[[#This Row],[Affected WTG]],'Basic Data'!$A:$A,'Basic Data'!$C:$C),"")</f>
        <v>GEDA</v>
      </c>
      <c r="J1653" s="471">
        <f>IFERROR(_xlfn.XLOOKUP(Table6[[#This Row],[Affected WTG]],'Basic Data'!$A:$A,'Basic Data'!$E:$E),"")</f>
        <v>3.846153846153845E-2</v>
      </c>
      <c r="K1653" s="102">
        <v>3000</v>
      </c>
      <c r="L1653" s="35" t="str">
        <f>IFERROR(_xlfn.XLOOKUP(Table6[[#This Row],[Error Code]],'Basic Data'!$AA:$AA,'Basic Data'!$AB:$AB),"Incorrect Error Code")</f>
        <v>Frequency converter not ready</v>
      </c>
      <c r="M1653" s="35" t="s">
        <v>291</v>
      </c>
      <c r="N1653" s="475"/>
      <c r="O1653" s="476">
        <v>0.74861111111111112</v>
      </c>
      <c r="P1653" s="476">
        <v>0.74861111111111112</v>
      </c>
      <c r="Q1653" s="477">
        <v>0.75624999999999998</v>
      </c>
      <c r="R1653" s="472">
        <f>IF(Table6[[#This Row],[Work Start TimeStamp]]="","",(Table6[[#This Row],[Work Start TimeStamp]]-Table6[[#This Row],[Fault Start TimeStamp]])*24)</f>
        <v>0</v>
      </c>
      <c r="S1653" s="472">
        <f>(Table6[[#This Row],[Fault Clearance time]]-Table6[[#This Row],[Work Start TimeStamp]])*24</f>
        <v>0.18333333333333268</v>
      </c>
      <c r="T1653" s="472">
        <f>(Table6[[#This Row],[Fault Clearance time]]-Table6[[#This Row],[Fault Start TimeStamp]])*24</f>
        <v>0.18333333333333268</v>
      </c>
      <c r="U1653" s="35" t="s">
        <v>1919</v>
      </c>
      <c r="V1653" s="102" t="s">
        <v>293</v>
      </c>
      <c r="W1653" s="549">
        <f>IFERROR(Table6[[#This Row],[Breakdown Time]]*Table6[[#This Row],[Plant Equivalent Weightage]],"")</f>
        <v>7.0512820512820245E-3</v>
      </c>
      <c r="X1653" s="473" t="s">
        <v>294</v>
      </c>
      <c r="Y1653" s="474" t="s">
        <v>75</v>
      </c>
      <c r="Z1653" s="102">
        <v>55924</v>
      </c>
      <c r="AA1653" s="468">
        <f>(Table6[[#This Row],[Paired WTG Generation for loss calculation]]/24)*Table6[[#This Row],[Breakdown Time]]</f>
        <v>427.19722222222066</v>
      </c>
      <c r="AB1653" s="102"/>
      <c r="AC1653" s="35"/>
      <c r="AD1653" s="35"/>
    </row>
    <row r="1654" spans="1:30">
      <c r="A1654" s="102">
        <f t="shared" si="26"/>
        <v>1653</v>
      </c>
      <c r="B1654" s="468">
        <f>YEAR(Table6[[#This Row],[Date]])+IF(MONTH(Table6[[#This Row],[Date]])&gt;=4,1,0)</f>
        <v>2026</v>
      </c>
      <c r="C1654" s="102">
        <f>YEAR(Table6[[#This Row],[Date]])</f>
        <v>2025</v>
      </c>
      <c r="D1654" s="102" t="s">
        <v>1986</v>
      </c>
      <c r="E1654" s="469">
        <f>Table6[[#This Row],[Date]]-DAY(Table6[[#This Row],[Date]])+1</f>
        <v>45839</v>
      </c>
      <c r="F1654" s="470">
        <v>45867</v>
      </c>
      <c r="G1654" s="35" t="s">
        <v>82</v>
      </c>
      <c r="H1654" s="35" t="str">
        <f>IFERROR(_xlfn.XLOOKUP(Table6[[#This Row],[Affected WTG]],'Basic Data'!$A:$A,'Basic Data'!$B:$B),"")</f>
        <v>TQGXIIPL</v>
      </c>
      <c r="I1654" s="35" t="str">
        <f>IFERROR(_xlfn.XLOOKUP(Table6[[#This Row],[Affected WTG]],'Basic Data'!$A:$A,'Basic Data'!$C:$C),"")</f>
        <v>GEDA</v>
      </c>
      <c r="J1654" s="471">
        <f>IFERROR(_xlfn.XLOOKUP(Table6[[#This Row],[Affected WTG]],'Basic Data'!$A:$A,'Basic Data'!$E:$E),"")</f>
        <v>3.846153846153845E-2</v>
      </c>
      <c r="K1654" s="102">
        <v>4970</v>
      </c>
      <c r="L1654" s="35" t="str">
        <f>IFERROR(_xlfn.XLOOKUP(Table6[[#This Row],[Error Code]],'Basic Data'!$AA:$AA,'Basic Data'!$AB:$AB),"Incorrect Error Code")</f>
        <v>Tower oscillation XF</v>
      </c>
      <c r="M1654" s="35" t="s">
        <v>291</v>
      </c>
      <c r="N1654" s="475"/>
      <c r="O1654" s="476">
        <v>0.41249999999999998</v>
      </c>
      <c r="P1654" s="476">
        <v>0.41249999999999998</v>
      </c>
      <c r="Q1654" s="477">
        <v>0.41458333333333336</v>
      </c>
      <c r="R1654" s="472">
        <f>IF(Table6[[#This Row],[Work Start TimeStamp]]="","",(Table6[[#This Row],[Work Start TimeStamp]]-Table6[[#This Row],[Fault Start TimeStamp]])*24)</f>
        <v>0</v>
      </c>
      <c r="S1654" s="472">
        <f>(Table6[[#This Row],[Fault Clearance time]]-Table6[[#This Row],[Work Start TimeStamp]])*24</f>
        <v>5.0000000000001155E-2</v>
      </c>
      <c r="T1654" s="472">
        <f>(Table6[[#This Row],[Fault Clearance time]]-Table6[[#This Row],[Fault Start TimeStamp]])*24</f>
        <v>5.0000000000001155E-2</v>
      </c>
      <c r="U1654" s="35" t="s">
        <v>1919</v>
      </c>
      <c r="V1654" s="102" t="s">
        <v>293</v>
      </c>
      <c r="W1654" s="549">
        <f>IFERROR(Table6[[#This Row],[Breakdown Time]]*Table6[[#This Row],[Plant Equivalent Weightage]],"")</f>
        <v>1.923076923076967E-3</v>
      </c>
      <c r="X1654" s="473" t="s">
        <v>294</v>
      </c>
      <c r="Y1654" s="474" t="s">
        <v>76</v>
      </c>
      <c r="Z1654" s="102">
        <v>53957</v>
      </c>
      <c r="AA1654" s="468">
        <f>(Table6[[#This Row],[Paired WTG Generation for loss calculation]]/24)*Table6[[#This Row],[Breakdown Time]]</f>
        <v>112.41041666666926</v>
      </c>
      <c r="AB1654" s="102"/>
      <c r="AC1654" s="35"/>
      <c r="AD1654" s="35"/>
    </row>
    <row r="1655" spans="1:30">
      <c r="A1655" s="102">
        <f t="shared" si="26"/>
        <v>1654</v>
      </c>
      <c r="B1655" s="468">
        <f>YEAR(Table6[[#This Row],[Date]])+IF(MONTH(Table6[[#This Row],[Date]])&gt;=4,1,0)</f>
        <v>2026</v>
      </c>
      <c r="C1655" s="102">
        <f>YEAR(Table6[[#This Row],[Date]])</f>
        <v>2025</v>
      </c>
      <c r="D1655" s="102" t="s">
        <v>1986</v>
      </c>
      <c r="E1655" s="469">
        <f>Table6[[#This Row],[Date]]-DAY(Table6[[#This Row],[Date]])+1</f>
        <v>45839</v>
      </c>
      <c r="F1655" s="470">
        <v>45867</v>
      </c>
      <c r="G1655" s="35" t="s">
        <v>84</v>
      </c>
      <c r="H1655" s="35" t="str">
        <f>IFERROR(_xlfn.XLOOKUP(Table6[[#This Row],[Affected WTG]],'Basic Data'!$A:$A,'Basic Data'!$B:$B),"")</f>
        <v>TQGXIIPL</v>
      </c>
      <c r="I1655" s="35" t="str">
        <f>IFERROR(_xlfn.XLOOKUP(Table6[[#This Row],[Affected WTG]],'Basic Data'!$A:$A,'Basic Data'!$C:$C),"")</f>
        <v>GEDA</v>
      </c>
      <c r="J1655" s="471">
        <f>IFERROR(_xlfn.XLOOKUP(Table6[[#This Row],[Affected WTG]],'Basic Data'!$A:$A,'Basic Data'!$E:$E),"")</f>
        <v>3.846153846153845E-2</v>
      </c>
      <c r="K1655" s="102">
        <v>4970</v>
      </c>
      <c r="L1655" s="35" t="str">
        <f>IFERROR(_xlfn.XLOOKUP(Table6[[#This Row],[Error Code]],'Basic Data'!$AA:$AA,'Basic Data'!$AB:$AB),"Incorrect Error Code")</f>
        <v>Tower oscillation XF</v>
      </c>
      <c r="M1655" s="35" t="s">
        <v>291</v>
      </c>
      <c r="N1655" s="475"/>
      <c r="O1655" s="476">
        <v>1.8055555555555554E-2</v>
      </c>
      <c r="P1655" s="476">
        <v>1.8055555555555554E-2</v>
      </c>
      <c r="Q1655" s="477">
        <v>2.4305555555555556E-2</v>
      </c>
      <c r="R1655" s="472">
        <f>IF(Table6[[#This Row],[Work Start TimeStamp]]="","",(Table6[[#This Row],[Work Start TimeStamp]]-Table6[[#This Row],[Fault Start TimeStamp]])*24)</f>
        <v>0</v>
      </c>
      <c r="S1655" s="472">
        <f>(Table6[[#This Row],[Fault Clearance time]]-Table6[[#This Row],[Work Start TimeStamp]])*24</f>
        <v>0.15000000000000005</v>
      </c>
      <c r="T1655" s="472">
        <f>(Table6[[#This Row],[Fault Clearance time]]-Table6[[#This Row],[Fault Start TimeStamp]])*24</f>
        <v>0.15000000000000005</v>
      </c>
      <c r="U1655" s="35" t="s">
        <v>1919</v>
      </c>
      <c r="V1655" s="102" t="s">
        <v>293</v>
      </c>
      <c r="W1655" s="549">
        <f>IFERROR(Table6[[#This Row],[Breakdown Time]]*Table6[[#This Row],[Plant Equivalent Weightage]],"")</f>
        <v>5.7692307692307696E-3</v>
      </c>
      <c r="X1655" s="473" t="s">
        <v>294</v>
      </c>
      <c r="Y1655" s="474" t="s">
        <v>86</v>
      </c>
      <c r="Z1655" s="102">
        <v>54906</v>
      </c>
      <c r="AA1655" s="468">
        <f>(Table6[[#This Row],[Paired WTG Generation for loss calculation]]/24)*Table6[[#This Row],[Breakdown Time]]</f>
        <v>343.16250000000014</v>
      </c>
      <c r="AB1655" s="102"/>
      <c r="AC1655" s="35"/>
      <c r="AD1655" s="35"/>
    </row>
    <row r="1656" spans="1:30">
      <c r="A1656" s="102">
        <f t="shared" si="26"/>
        <v>1655</v>
      </c>
      <c r="B1656" s="468">
        <f>YEAR(Table6[[#This Row],[Date]])+IF(MONTH(Table6[[#This Row],[Date]])&gt;=4,1,0)</f>
        <v>2026</v>
      </c>
      <c r="C1656" s="102">
        <f>YEAR(Table6[[#This Row],[Date]])</f>
        <v>2025</v>
      </c>
      <c r="D1656" s="102" t="s">
        <v>1986</v>
      </c>
      <c r="E1656" s="469">
        <f>Table6[[#This Row],[Date]]-DAY(Table6[[#This Row],[Date]])+1</f>
        <v>45839</v>
      </c>
      <c r="F1656" s="470">
        <v>45867</v>
      </c>
      <c r="G1656" s="35" t="s">
        <v>87</v>
      </c>
      <c r="H1656" s="35" t="str">
        <f>IFERROR(_xlfn.XLOOKUP(Table6[[#This Row],[Affected WTG]],'Basic Data'!$A:$A,'Basic Data'!$B:$B),"")</f>
        <v>TQGXIIPL</v>
      </c>
      <c r="I1656" s="35" t="str">
        <f>IFERROR(_xlfn.XLOOKUP(Table6[[#This Row],[Affected WTG]],'Basic Data'!$A:$A,'Basic Data'!$C:$C),"")</f>
        <v>GEDA</v>
      </c>
      <c r="J1656" s="471">
        <f>IFERROR(_xlfn.XLOOKUP(Table6[[#This Row],[Affected WTG]],'Basic Data'!$A:$A,'Basic Data'!$E:$E),"")</f>
        <v>3.846153846153845E-2</v>
      </c>
      <c r="K1656" s="102">
        <v>55</v>
      </c>
      <c r="L1656" s="35" t="str">
        <f>IFERROR(_xlfn.XLOOKUP(Table6[[#This Row],[Error Code]],'Basic Data'!$AA:$AA,'Basic Data'!$AB:$AB),"Incorrect Error Code")</f>
        <v>WTG shut down</v>
      </c>
      <c r="M1656" s="35" t="s">
        <v>291</v>
      </c>
      <c r="N1656" s="475"/>
      <c r="O1656" s="476">
        <v>0.71666666666666667</v>
      </c>
      <c r="P1656" s="476">
        <v>0.71666666666666667</v>
      </c>
      <c r="Q1656" s="477">
        <v>0.79166666666666663</v>
      </c>
      <c r="R1656" s="472">
        <f>IF(Table6[[#This Row],[Work Start TimeStamp]]="","",(Table6[[#This Row],[Work Start TimeStamp]]-Table6[[#This Row],[Fault Start TimeStamp]])*24)</f>
        <v>0</v>
      </c>
      <c r="S1656" s="472">
        <f>(Table6[[#This Row],[Fault Clearance time]]-Table6[[#This Row],[Work Start TimeStamp]])*24</f>
        <v>1.7999999999999989</v>
      </c>
      <c r="T1656" s="472">
        <f>(Table6[[#This Row],[Fault Clearance time]]-Table6[[#This Row],[Fault Start TimeStamp]])*24</f>
        <v>1.7999999999999989</v>
      </c>
      <c r="U1656" s="35" t="s">
        <v>2114</v>
      </c>
      <c r="V1656" s="102" t="s">
        <v>293</v>
      </c>
      <c r="W1656" s="549">
        <f>IFERROR(Table6[[#This Row],[Breakdown Time]]*Table6[[#This Row],[Plant Equivalent Weightage]],"")</f>
        <v>6.9230769230769165E-2</v>
      </c>
      <c r="X1656" s="473" t="s">
        <v>290</v>
      </c>
      <c r="Y1656" s="474" t="s">
        <v>85</v>
      </c>
      <c r="Z1656" s="102">
        <v>54573</v>
      </c>
      <c r="AA1656" s="468">
        <f>(Table6[[#This Row],[Paired WTG Generation for loss calculation]]/24)*Table6[[#This Row],[Breakdown Time]]</f>
        <v>4092.9749999999976</v>
      </c>
      <c r="AB1656" s="102"/>
      <c r="AC1656" s="35"/>
      <c r="AD1656" s="35"/>
    </row>
    <row r="1657" spans="1:30">
      <c r="A1657" s="102">
        <f t="shared" si="26"/>
        <v>1656</v>
      </c>
      <c r="B1657" s="468">
        <f>YEAR(Table6[[#This Row],[Date]])+IF(MONTH(Table6[[#This Row],[Date]])&gt;=4,1,0)</f>
        <v>2026</v>
      </c>
      <c r="C1657" s="102">
        <f>YEAR(Table6[[#This Row],[Date]])</f>
        <v>2025</v>
      </c>
      <c r="D1657" s="102" t="s">
        <v>1986</v>
      </c>
      <c r="E1657" s="469">
        <f>Table6[[#This Row],[Date]]-DAY(Table6[[#This Row],[Date]])+1</f>
        <v>45839</v>
      </c>
      <c r="F1657" s="470">
        <v>45867</v>
      </c>
      <c r="G1657" s="35" t="s">
        <v>90</v>
      </c>
      <c r="H1657" s="35" t="str">
        <f>IFERROR(_xlfn.XLOOKUP(Table6[[#This Row],[Affected WTG]],'Basic Data'!$A:$A,'Basic Data'!$B:$B),"")</f>
        <v>TQGXIIPL</v>
      </c>
      <c r="I1657" s="35" t="str">
        <f>IFERROR(_xlfn.XLOOKUP(Table6[[#This Row],[Affected WTG]],'Basic Data'!$A:$A,'Basic Data'!$C:$C),"")</f>
        <v>GEDA</v>
      </c>
      <c r="J1657" s="471">
        <f>IFERROR(_xlfn.XLOOKUP(Table6[[#This Row],[Affected WTG]],'Basic Data'!$A:$A,'Basic Data'!$E:$E),"")</f>
        <v>3.846153846153845E-2</v>
      </c>
      <c r="K1657" s="102">
        <v>4540</v>
      </c>
      <c r="L1657" s="35" t="str">
        <f>IFERROR(_xlfn.XLOOKUP(Table6[[#This Row],[Error Code]],'Basic Data'!$AA:$AA,'Basic Data'!$AB:$AB),"Incorrect Error Code")</f>
        <v>Tower oscillation X level 2</v>
      </c>
      <c r="M1657" s="35" t="s">
        <v>291</v>
      </c>
      <c r="N1657" s="475"/>
      <c r="O1657" s="476">
        <v>0.51944444444444449</v>
      </c>
      <c r="P1657" s="476">
        <v>0.51944444444444449</v>
      </c>
      <c r="Q1657" s="477">
        <v>0.5229166666666667</v>
      </c>
      <c r="R1657" s="472">
        <f>IF(Table6[[#This Row],[Work Start TimeStamp]]="","",(Table6[[#This Row],[Work Start TimeStamp]]-Table6[[#This Row],[Fault Start TimeStamp]])*24)</f>
        <v>0</v>
      </c>
      <c r="S1657" s="472">
        <f>(Table6[[#This Row],[Fault Clearance time]]-Table6[[#This Row],[Work Start TimeStamp]])*24</f>
        <v>8.3333333333333037E-2</v>
      </c>
      <c r="T1657" s="472">
        <f>(Table6[[#This Row],[Fault Clearance time]]-Table6[[#This Row],[Fault Start TimeStamp]])*24</f>
        <v>8.3333333333333037E-2</v>
      </c>
      <c r="U1657" s="35" t="s">
        <v>1919</v>
      </c>
      <c r="V1657" s="102" t="s">
        <v>293</v>
      </c>
      <c r="W1657" s="549">
        <f>IFERROR(Table6[[#This Row],[Breakdown Time]]*Table6[[#This Row],[Plant Equivalent Weightage]],"")</f>
        <v>3.2051282051281929E-3</v>
      </c>
      <c r="X1657" s="473" t="s">
        <v>294</v>
      </c>
      <c r="Y1657" s="474" t="s">
        <v>95</v>
      </c>
      <c r="Z1657" s="102">
        <v>40585</v>
      </c>
      <c r="AA1657" s="468">
        <f>(Table6[[#This Row],[Paired WTG Generation for loss calculation]]/24)*Table6[[#This Row],[Breakdown Time]]</f>
        <v>140.9201388888884</v>
      </c>
      <c r="AB1657" s="102"/>
      <c r="AC1657" s="35"/>
      <c r="AD1657" s="35"/>
    </row>
    <row r="1658" spans="1:30">
      <c r="A1658" s="102">
        <f t="shared" si="26"/>
        <v>1657</v>
      </c>
      <c r="B1658" s="468">
        <f>YEAR(Table6[[#This Row],[Date]])+IF(MONTH(Table6[[#This Row],[Date]])&gt;=4,1,0)</f>
        <v>2026</v>
      </c>
      <c r="C1658" s="102">
        <f>YEAR(Table6[[#This Row],[Date]])</f>
        <v>2025</v>
      </c>
      <c r="D1658" s="102" t="s">
        <v>1986</v>
      </c>
      <c r="E1658" s="469">
        <f>Table6[[#This Row],[Date]]-DAY(Table6[[#This Row],[Date]])+1</f>
        <v>45839</v>
      </c>
      <c r="F1658" s="470">
        <v>45867</v>
      </c>
      <c r="G1658" s="35" t="s">
        <v>90</v>
      </c>
      <c r="H1658" s="35" t="str">
        <f>IFERROR(_xlfn.XLOOKUP(Table6[[#This Row],[Affected WTG]],'Basic Data'!$A:$A,'Basic Data'!$B:$B),"")</f>
        <v>TQGXIIPL</v>
      </c>
      <c r="I1658" s="35" t="str">
        <f>IFERROR(_xlfn.XLOOKUP(Table6[[#This Row],[Affected WTG]],'Basic Data'!$A:$A,'Basic Data'!$C:$C),"")</f>
        <v>GEDA</v>
      </c>
      <c r="J1658" s="471">
        <f>IFERROR(_xlfn.XLOOKUP(Table6[[#This Row],[Affected WTG]],'Basic Data'!$A:$A,'Basic Data'!$E:$E),"")</f>
        <v>3.846153846153845E-2</v>
      </c>
      <c r="K1658" s="102">
        <v>4540</v>
      </c>
      <c r="L1658" s="35" t="str">
        <f>IFERROR(_xlfn.XLOOKUP(Table6[[#This Row],[Error Code]],'Basic Data'!$AA:$AA,'Basic Data'!$AB:$AB),"Incorrect Error Code")</f>
        <v>Tower oscillation X level 2</v>
      </c>
      <c r="M1658" s="35" t="s">
        <v>291</v>
      </c>
      <c r="N1658" s="475"/>
      <c r="O1658" s="476">
        <v>0.54513888888888884</v>
      </c>
      <c r="P1658" s="476">
        <v>0.54513888888888884</v>
      </c>
      <c r="Q1658" s="477">
        <v>0.54722222222222228</v>
      </c>
      <c r="R1658" s="472">
        <f>IF(Table6[[#This Row],[Work Start TimeStamp]]="","",(Table6[[#This Row],[Work Start TimeStamp]]-Table6[[#This Row],[Fault Start TimeStamp]])*24)</f>
        <v>0</v>
      </c>
      <c r="S1658" s="472">
        <f>(Table6[[#This Row],[Fault Clearance time]]-Table6[[#This Row],[Work Start TimeStamp]])*24</f>
        <v>5.0000000000002487E-2</v>
      </c>
      <c r="T1658" s="472">
        <f>(Table6[[#This Row],[Fault Clearance time]]-Table6[[#This Row],[Fault Start TimeStamp]])*24</f>
        <v>5.0000000000002487E-2</v>
      </c>
      <c r="U1658" s="35" t="s">
        <v>1919</v>
      </c>
      <c r="V1658" s="102" t="s">
        <v>293</v>
      </c>
      <c r="W1658" s="549">
        <f>IFERROR(Table6[[#This Row],[Breakdown Time]]*Table6[[#This Row],[Plant Equivalent Weightage]],"")</f>
        <v>1.9230769230770182E-3</v>
      </c>
      <c r="X1658" s="473" t="s">
        <v>294</v>
      </c>
      <c r="Y1658" s="474" t="s">
        <v>95</v>
      </c>
      <c r="Z1658" s="102">
        <v>40585</v>
      </c>
      <c r="AA1658" s="468">
        <f>(Table6[[#This Row],[Paired WTG Generation for loss calculation]]/24)*Table6[[#This Row],[Breakdown Time]]</f>
        <v>84.552083333337549</v>
      </c>
      <c r="AB1658" s="102"/>
      <c r="AC1658" s="35"/>
      <c r="AD1658" s="35"/>
    </row>
    <row r="1659" spans="1:30">
      <c r="A1659" s="102">
        <f t="shared" si="26"/>
        <v>1658</v>
      </c>
      <c r="B1659" s="468">
        <f>YEAR(Table6[[#This Row],[Date]])+IF(MONTH(Table6[[#This Row],[Date]])&gt;=4,1,0)</f>
        <v>2026</v>
      </c>
      <c r="C1659" s="102">
        <f>YEAR(Table6[[#This Row],[Date]])</f>
        <v>2025</v>
      </c>
      <c r="D1659" s="102" t="s">
        <v>1986</v>
      </c>
      <c r="E1659" s="469">
        <f>Table6[[#This Row],[Date]]-DAY(Table6[[#This Row],[Date]])+1</f>
        <v>45839</v>
      </c>
      <c r="F1659" s="470">
        <v>45867</v>
      </c>
      <c r="G1659" s="35" t="s">
        <v>95</v>
      </c>
      <c r="H1659" s="35" t="str">
        <f>IFERROR(_xlfn.XLOOKUP(Table6[[#This Row],[Affected WTG]],'Basic Data'!$A:$A,'Basic Data'!$B:$B),"")</f>
        <v>TQGXIIPL</v>
      </c>
      <c r="I1659" s="35" t="str">
        <f>IFERROR(_xlfn.XLOOKUP(Table6[[#This Row],[Affected WTG]],'Basic Data'!$A:$A,'Basic Data'!$C:$C),"")</f>
        <v>GEDA</v>
      </c>
      <c r="J1659" s="471">
        <f>IFERROR(_xlfn.XLOOKUP(Table6[[#This Row],[Affected WTG]],'Basic Data'!$A:$A,'Basic Data'!$E:$E),"")</f>
        <v>3.846153846153845E-2</v>
      </c>
      <c r="K1659" s="102">
        <v>6130</v>
      </c>
      <c r="L1659" s="35" t="str">
        <f>IFERROR(_xlfn.XLOOKUP(Table6[[#This Row],[Error Code]],'Basic Data'!$AA:$AA,'Basic Data'!$AB:$AB),"Incorrect Error Code")</f>
        <v>Yaw speed high</v>
      </c>
      <c r="M1659" s="35" t="s">
        <v>291</v>
      </c>
      <c r="N1659" s="475"/>
      <c r="O1659" s="476">
        <v>0.2673611111111111</v>
      </c>
      <c r="P1659" s="476">
        <v>0.2673611111111111</v>
      </c>
      <c r="Q1659" s="477">
        <v>0.26944444444444443</v>
      </c>
      <c r="R1659" s="472">
        <f>IF(Table6[[#This Row],[Work Start TimeStamp]]="","",(Table6[[#This Row],[Work Start TimeStamp]]-Table6[[#This Row],[Fault Start TimeStamp]])*24)</f>
        <v>0</v>
      </c>
      <c r="S1659" s="472">
        <f>(Table6[[#This Row],[Fault Clearance time]]-Table6[[#This Row],[Work Start TimeStamp]])*24</f>
        <v>4.9999999999999822E-2</v>
      </c>
      <c r="T1659" s="472">
        <f>(Table6[[#This Row],[Fault Clearance time]]-Table6[[#This Row],[Fault Start TimeStamp]])*24</f>
        <v>4.9999999999999822E-2</v>
      </c>
      <c r="U1659" s="35" t="s">
        <v>1919</v>
      </c>
      <c r="V1659" s="102" t="s">
        <v>293</v>
      </c>
      <c r="W1659" s="549">
        <f>IFERROR(Table6[[#This Row],[Breakdown Time]]*Table6[[#This Row],[Plant Equivalent Weightage]],"")</f>
        <v>1.9230769230769156E-3</v>
      </c>
      <c r="X1659" s="473" t="s">
        <v>294</v>
      </c>
      <c r="Y1659" s="474" t="s">
        <v>79</v>
      </c>
      <c r="Z1659" s="102">
        <v>49104</v>
      </c>
      <c r="AA1659" s="468">
        <f>(Table6[[#This Row],[Paired WTG Generation for loss calculation]]/24)*Table6[[#This Row],[Breakdown Time]]</f>
        <v>102.29999999999964</v>
      </c>
      <c r="AB1659" s="102"/>
      <c r="AC1659" s="35"/>
      <c r="AD1659" s="35"/>
    </row>
    <row r="1660" spans="1:30">
      <c r="A1660" s="102">
        <f t="shared" si="26"/>
        <v>1659</v>
      </c>
      <c r="B1660" s="468">
        <f>YEAR(Table6[[#This Row],[Date]])+IF(MONTH(Table6[[#This Row],[Date]])&gt;=4,1,0)</f>
        <v>2026</v>
      </c>
      <c r="C1660" s="102">
        <f>YEAR(Table6[[#This Row],[Date]])</f>
        <v>2025</v>
      </c>
      <c r="D1660" s="102" t="s">
        <v>1986</v>
      </c>
      <c r="E1660" s="469">
        <f>Table6[[#This Row],[Date]]-DAY(Table6[[#This Row],[Date]])+1</f>
        <v>45839</v>
      </c>
      <c r="F1660" s="470">
        <v>45867</v>
      </c>
      <c r="G1660" s="35" t="s">
        <v>95</v>
      </c>
      <c r="H1660" s="35" t="str">
        <f>IFERROR(_xlfn.XLOOKUP(Table6[[#This Row],[Affected WTG]],'Basic Data'!$A:$A,'Basic Data'!$B:$B),"")</f>
        <v>TQGXIIPL</v>
      </c>
      <c r="I1660" s="35" t="str">
        <f>IFERROR(_xlfn.XLOOKUP(Table6[[#This Row],[Affected WTG]],'Basic Data'!$A:$A,'Basic Data'!$C:$C),"")</f>
        <v>GEDA</v>
      </c>
      <c r="J1660" s="471">
        <f>IFERROR(_xlfn.XLOOKUP(Table6[[#This Row],[Affected WTG]],'Basic Data'!$A:$A,'Basic Data'!$E:$E),"")</f>
        <v>3.846153846153845E-2</v>
      </c>
      <c r="K1660" s="102">
        <v>665</v>
      </c>
      <c r="L1660" s="35" t="str">
        <f>IFERROR(_xlfn.XLOOKUP(Table6[[#This Row],[Error Code]],'Basic Data'!$AA:$AA,'Basic Data'!$AB:$AB),"Incorrect Error Code")</f>
        <v>Pitch error</v>
      </c>
      <c r="M1660" s="35" t="s">
        <v>292</v>
      </c>
      <c r="N1660" s="475"/>
      <c r="O1660" s="476">
        <v>0.27291666666666664</v>
      </c>
      <c r="P1660" s="476">
        <v>0.27291666666666664</v>
      </c>
      <c r="Q1660" s="477">
        <v>0.27638888888888891</v>
      </c>
      <c r="R1660" s="472">
        <f>IF(Table6[[#This Row],[Work Start TimeStamp]]="","",(Table6[[#This Row],[Work Start TimeStamp]]-Table6[[#This Row],[Fault Start TimeStamp]])*24)</f>
        <v>0</v>
      </c>
      <c r="S1660" s="472">
        <f>(Table6[[#This Row],[Fault Clearance time]]-Table6[[#This Row],[Work Start TimeStamp]])*24</f>
        <v>8.333333333333437E-2</v>
      </c>
      <c r="T1660" s="472">
        <f>(Table6[[#This Row],[Fault Clearance time]]-Table6[[#This Row],[Fault Start TimeStamp]])*24</f>
        <v>8.333333333333437E-2</v>
      </c>
      <c r="U1660" s="35" t="s">
        <v>336</v>
      </c>
      <c r="V1660" s="102" t="s">
        <v>293</v>
      </c>
      <c r="W1660" s="549">
        <f>IFERROR(Table6[[#This Row],[Breakdown Time]]*Table6[[#This Row],[Plant Equivalent Weightage]],"")</f>
        <v>3.205128205128244E-3</v>
      </c>
      <c r="X1660" s="473" t="s">
        <v>294</v>
      </c>
      <c r="Y1660" s="474" t="s">
        <v>79</v>
      </c>
      <c r="Z1660" s="102">
        <v>49104</v>
      </c>
      <c r="AA1660" s="468">
        <f>(Table6[[#This Row],[Paired WTG Generation for loss calculation]]/24)*Table6[[#This Row],[Breakdown Time]]</f>
        <v>170.50000000000213</v>
      </c>
      <c r="AB1660" s="102"/>
      <c r="AC1660" s="35"/>
      <c r="AD1660" s="35"/>
    </row>
    <row r="1661" spans="1:30">
      <c r="A1661" s="102">
        <f t="shared" si="26"/>
        <v>1660</v>
      </c>
      <c r="B1661" s="468">
        <f>YEAR(Table6[[#This Row],[Date]])+IF(MONTH(Table6[[#This Row],[Date]])&gt;=4,1,0)</f>
        <v>2026</v>
      </c>
      <c r="C1661" s="102">
        <f>YEAR(Table6[[#This Row],[Date]])</f>
        <v>2025</v>
      </c>
      <c r="D1661" s="102" t="s">
        <v>1986</v>
      </c>
      <c r="E1661" s="469">
        <f>Table6[[#This Row],[Date]]-DAY(Table6[[#This Row],[Date]])+1</f>
        <v>45839</v>
      </c>
      <c r="F1661" s="470">
        <v>45868</v>
      </c>
      <c r="G1661" s="35" t="s">
        <v>77</v>
      </c>
      <c r="H1661" s="35" t="str">
        <f>IFERROR(_xlfn.XLOOKUP(Table6[[#This Row],[Affected WTG]],'Basic Data'!$A:$A,'Basic Data'!$B:$B),"")</f>
        <v>TQGXIIPL</v>
      </c>
      <c r="I1661" s="35" t="str">
        <f>IFERROR(_xlfn.XLOOKUP(Table6[[#This Row],[Affected WTG]],'Basic Data'!$A:$A,'Basic Data'!$C:$C),"")</f>
        <v>GEDA</v>
      </c>
      <c r="J1661" s="471">
        <f>IFERROR(_xlfn.XLOOKUP(Table6[[#This Row],[Affected WTG]],'Basic Data'!$A:$A,'Basic Data'!$E:$E),"")</f>
        <v>3.846153846153845E-2</v>
      </c>
      <c r="K1661" s="102">
        <v>4970</v>
      </c>
      <c r="L1661" s="35" t="str">
        <f>IFERROR(_xlfn.XLOOKUP(Table6[[#This Row],[Error Code]],'Basic Data'!$AA:$AA,'Basic Data'!$AB:$AB),"Incorrect Error Code")</f>
        <v>Tower oscillation XF</v>
      </c>
      <c r="M1661" s="35" t="s">
        <v>291</v>
      </c>
      <c r="N1661" s="475"/>
      <c r="O1661" s="476">
        <v>0.12916666666666668</v>
      </c>
      <c r="P1661" s="476">
        <v>0.12916666666666668</v>
      </c>
      <c r="Q1661" s="477">
        <v>0.13402777777777777</v>
      </c>
      <c r="R1661" s="472">
        <f>IF(Table6[[#This Row],[Work Start TimeStamp]]="","",(Table6[[#This Row],[Work Start TimeStamp]]-Table6[[#This Row],[Fault Start TimeStamp]])*24)</f>
        <v>0</v>
      </c>
      <c r="S1661" s="472">
        <f>(Table6[[#This Row],[Fault Clearance time]]-Table6[[#This Row],[Work Start TimeStamp]])*24</f>
        <v>0.11666666666666625</v>
      </c>
      <c r="T1661" s="472">
        <f>(Table6[[#This Row],[Fault Clearance time]]-Table6[[#This Row],[Fault Start TimeStamp]])*24</f>
        <v>0.11666666666666625</v>
      </c>
      <c r="U1661" s="35" t="s">
        <v>1919</v>
      </c>
      <c r="V1661" s="102" t="s">
        <v>293</v>
      </c>
      <c r="W1661" s="549">
        <f>IFERROR(Table6[[#This Row],[Breakdown Time]]*Table6[[#This Row],[Plant Equivalent Weightage]],"")</f>
        <v>4.4871794871794695E-3</v>
      </c>
      <c r="X1661" s="473" t="s">
        <v>294</v>
      </c>
      <c r="Y1661" s="474" t="s">
        <v>80</v>
      </c>
      <c r="Z1661" s="102">
        <v>36708</v>
      </c>
      <c r="AA1661" s="468">
        <f>(Table6[[#This Row],[Paired WTG Generation for loss calculation]]/24)*Table6[[#This Row],[Breakdown Time]]</f>
        <v>178.44166666666604</v>
      </c>
      <c r="AB1661" s="102"/>
      <c r="AC1661" s="35"/>
      <c r="AD1661" s="35"/>
    </row>
    <row r="1662" spans="1:30">
      <c r="A1662" s="102">
        <f t="shared" si="26"/>
        <v>1661</v>
      </c>
      <c r="B1662" s="468">
        <f>YEAR(Table6[[#This Row],[Date]])+IF(MONTH(Table6[[#This Row],[Date]])&gt;=4,1,0)</f>
        <v>2026</v>
      </c>
      <c r="C1662" s="102">
        <f>YEAR(Table6[[#This Row],[Date]])</f>
        <v>2025</v>
      </c>
      <c r="D1662" s="102" t="s">
        <v>1986</v>
      </c>
      <c r="E1662" s="469">
        <f>Table6[[#This Row],[Date]]-DAY(Table6[[#This Row],[Date]])+1</f>
        <v>45839</v>
      </c>
      <c r="F1662" s="470">
        <v>45868</v>
      </c>
      <c r="G1662" s="35" t="s">
        <v>77</v>
      </c>
      <c r="H1662" s="35" t="str">
        <f>IFERROR(_xlfn.XLOOKUP(Table6[[#This Row],[Affected WTG]],'Basic Data'!$A:$A,'Basic Data'!$B:$B),"")</f>
        <v>TQGXIIPL</v>
      </c>
      <c r="I1662" s="35" t="str">
        <f>IFERROR(_xlfn.XLOOKUP(Table6[[#This Row],[Affected WTG]],'Basic Data'!$A:$A,'Basic Data'!$C:$C),"")</f>
        <v>GEDA</v>
      </c>
      <c r="J1662" s="471">
        <f>IFERROR(_xlfn.XLOOKUP(Table6[[#This Row],[Affected WTG]],'Basic Data'!$A:$A,'Basic Data'!$E:$E),"")</f>
        <v>3.846153846153845E-2</v>
      </c>
      <c r="K1662" s="102">
        <v>6130</v>
      </c>
      <c r="L1662" s="35" t="str">
        <f>IFERROR(_xlfn.XLOOKUP(Table6[[#This Row],[Error Code]],'Basic Data'!$AA:$AA,'Basic Data'!$AB:$AB),"Incorrect Error Code")</f>
        <v>Yaw speed high</v>
      </c>
      <c r="M1662" s="35" t="s">
        <v>291</v>
      </c>
      <c r="N1662" s="475"/>
      <c r="O1662" s="476">
        <v>0.52847222222222223</v>
      </c>
      <c r="P1662" s="476">
        <v>0.52847222222222223</v>
      </c>
      <c r="Q1662" s="477">
        <v>0.52916666666666667</v>
      </c>
      <c r="R1662" s="472">
        <f>IF(Table6[[#This Row],[Work Start TimeStamp]]="","",(Table6[[#This Row],[Work Start TimeStamp]]-Table6[[#This Row],[Fault Start TimeStamp]])*24)</f>
        <v>0</v>
      </c>
      <c r="S1662" s="472">
        <f>(Table6[[#This Row],[Fault Clearance time]]-Table6[[#This Row],[Work Start TimeStamp]])*24</f>
        <v>1.6666666666666607E-2</v>
      </c>
      <c r="T1662" s="472">
        <f>(Table6[[#This Row],[Fault Clearance time]]-Table6[[#This Row],[Fault Start TimeStamp]])*24</f>
        <v>1.6666666666666607E-2</v>
      </c>
      <c r="U1662" s="35" t="s">
        <v>1919</v>
      </c>
      <c r="V1662" s="102" t="s">
        <v>293</v>
      </c>
      <c r="W1662" s="549">
        <f>IFERROR(Table6[[#This Row],[Breakdown Time]]*Table6[[#This Row],[Plant Equivalent Weightage]],"")</f>
        <v>6.4102564102563853E-4</v>
      </c>
      <c r="X1662" s="473" t="s">
        <v>294</v>
      </c>
      <c r="Y1662" s="474" t="s">
        <v>80</v>
      </c>
      <c r="Z1662" s="102">
        <v>36708</v>
      </c>
      <c r="AA1662" s="468">
        <f>(Table6[[#This Row],[Paired WTG Generation for loss calculation]]/24)*Table6[[#This Row],[Breakdown Time]]</f>
        <v>25.491666666666575</v>
      </c>
      <c r="AB1662" s="102"/>
      <c r="AC1662" s="35"/>
      <c r="AD1662" s="35"/>
    </row>
    <row r="1663" spans="1:30">
      <c r="A1663" s="102">
        <f t="shared" si="26"/>
        <v>1662</v>
      </c>
      <c r="B1663" s="468">
        <f>YEAR(Table6[[#This Row],[Date]])+IF(MONTH(Table6[[#This Row],[Date]])&gt;=4,1,0)</f>
        <v>2026</v>
      </c>
      <c r="C1663" s="102">
        <f>YEAR(Table6[[#This Row],[Date]])</f>
        <v>2025</v>
      </c>
      <c r="D1663" s="102" t="s">
        <v>1986</v>
      </c>
      <c r="E1663" s="469">
        <f>Table6[[#This Row],[Date]]-DAY(Table6[[#This Row],[Date]])+1</f>
        <v>45839</v>
      </c>
      <c r="F1663" s="470">
        <v>45868</v>
      </c>
      <c r="G1663" s="35" t="s">
        <v>78</v>
      </c>
      <c r="H1663" s="35" t="str">
        <f>IFERROR(_xlfn.XLOOKUP(Table6[[#This Row],[Affected WTG]],'Basic Data'!$A:$A,'Basic Data'!$B:$B),"")</f>
        <v>TQGXIIPL</v>
      </c>
      <c r="I1663" s="35" t="str">
        <f>IFERROR(_xlfn.XLOOKUP(Table6[[#This Row],[Affected WTG]],'Basic Data'!$A:$A,'Basic Data'!$C:$C),"")</f>
        <v>GEDA</v>
      </c>
      <c r="J1663" s="471">
        <f>IFERROR(_xlfn.XLOOKUP(Table6[[#This Row],[Affected WTG]],'Basic Data'!$A:$A,'Basic Data'!$E:$E),"")</f>
        <v>3.846153846153845E-2</v>
      </c>
      <c r="K1663" s="102">
        <v>4970</v>
      </c>
      <c r="L1663" s="35" t="str">
        <f>IFERROR(_xlfn.XLOOKUP(Table6[[#This Row],[Error Code]],'Basic Data'!$AA:$AA,'Basic Data'!$AB:$AB),"Incorrect Error Code")</f>
        <v>Tower oscillation XF</v>
      </c>
      <c r="M1663" s="35" t="s">
        <v>291</v>
      </c>
      <c r="N1663" s="475"/>
      <c r="O1663" s="476">
        <v>0.41597222222222224</v>
      </c>
      <c r="P1663" s="476">
        <v>0.41597222222222224</v>
      </c>
      <c r="Q1663" s="477">
        <v>0.42152777777777778</v>
      </c>
      <c r="R1663" s="472">
        <f>IF(Table6[[#This Row],[Work Start TimeStamp]]="","",(Table6[[#This Row],[Work Start TimeStamp]]-Table6[[#This Row],[Fault Start TimeStamp]])*24)</f>
        <v>0</v>
      </c>
      <c r="S1663" s="472">
        <f>(Table6[[#This Row],[Fault Clearance time]]-Table6[[#This Row],[Work Start TimeStamp]])*24</f>
        <v>0.13333333333333286</v>
      </c>
      <c r="T1663" s="472">
        <f>(Table6[[#This Row],[Fault Clearance time]]-Table6[[#This Row],[Fault Start TimeStamp]])*24</f>
        <v>0.13333333333333286</v>
      </c>
      <c r="U1663" s="35" t="s">
        <v>1919</v>
      </c>
      <c r="V1663" s="102" t="s">
        <v>293</v>
      </c>
      <c r="W1663" s="549">
        <f>IFERROR(Table6[[#This Row],[Breakdown Time]]*Table6[[#This Row],[Plant Equivalent Weightage]],"")</f>
        <v>5.1282051282051083E-3</v>
      </c>
      <c r="X1663" s="473" t="s">
        <v>294</v>
      </c>
      <c r="Y1663" s="474" t="s">
        <v>75</v>
      </c>
      <c r="Z1663" s="102">
        <v>41526</v>
      </c>
      <c r="AA1663" s="468">
        <f>(Table6[[#This Row],[Paired WTG Generation for loss calculation]]/24)*Table6[[#This Row],[Breakdown Time]]</f>
        <v>230.69999999999919</v>
      </c>
      <c r="AB1663" s="102"/>
      <c r="AC1663" s="35"/>
      <c r="AD1663" s="35"/>
    </row>
    <row r="1664" spans="1:30">
      <c r="A1664" s="102">
        <f t="shared" si="26"/>
        <v>1663</v>
      </c>
      <c r="B1664" s="468">
        <f>YEAR(Table6[[#This Row],[Date]])+IF(MONTH(Table6[[#This Row],[Date]])&gt;=4,1,0)</f>
        <v>2026</v>
      </c>
      <c r="C1664" s="102">
        <f>YEAR(Table6[[#This Row],[Date]])</f>
        <v>2025</v>
      </c>
      <c r="D1664" s="102" t="s">
        <v>1986</v>
      </c>
      <c r="E1664" s="469">
        <f>Table6[[#This Row],[Date]]-DAY(Table6[[#This Row],[Date]])+1</f>
        <v>45839</v>
      </c>
      <c r="F1664" s="470">
        <v>45868</v>
      </c>
      <c r="G1664" s="35" t="s">
        <v>79</v>
      </c>
      <c r="H1664" s="35" t="str">
        <f>IFERROR(_xlfn.XLOOKUP(Table6[[#This Row],[Affected WTG]],'Basic Data'!$A:$A,'Basic Data'!$B:$B),"")</f>
        <v>TQGXIIPL</v>
      </c>
      <c r="I1664" s="35" t="str">
        <f>IFERROR(_xlfn.XLOOKUP(Table6[[#This Row],[Affected WTG]],'Basic Data'!$A:$A,'Basic Data'!$C:$C),"")</f>
        <v>GEDA</v>
      </c>
      <c r="J1664" s="471">
        <f>IFERROR(_xlfn.XLOOKUP(Table6[[#This Row],[Affected WTG]],'Basic Data'!$A:$A,'Basic Data'!$E:$E),"")</f>
        <v>3.846153846153845E-2</v>
      </c>
      <c r="K1664" s="102">
        <v>55</v>
      </c>
      <c r="L1664" s="35" t="str">
        <f>IFERROR(_xlfn.XLOOKUP(Table6[[#This Row],[Error Code]],'Basic Data'!$AA:$AA,'Basic Data'!$AB:$AB),"Incorrect Error Code")</f>
        <v>WTG shut down</v>
      </c>
      <c r="M1664" s="35" t="s">
        <v>291</v>
      </c>
      <c r="N1664" s="475"/>
      <c r="O1664" s="476">
        <v>0.65069444444444446</v>
      </c>
      <c r="P1664" s="476">
        <v>0.65069444444444446</v>
      </c>
      <c r="Q1664" s="477">
        <v>0.6645833333333333</v>
      </c>
      <c r="R1664" s="472">
        <f>IF(Table6[[#This Row],[Work Start TimeStamp]]="","",(Table6[[#This Row],[Work Start TimeStamp]]-Table6[[#This Row],[Fault Start TimeStamp]])*24)</f>
        <v>0</v>
      </c>
      <c r="S1664" s="472">
        <f>(Table6[[#This Row],[Fault Clearance time]]-Table6[[#This Row],[Work Start TimeStamp]])*24</f>
        <v>0.33333333333333215</v>
      </c>
      <c r="T1664" s="472">
        <f>(Table6[[#This Row],[Fault Clearance time]]-Table6[[#This Row],[Fault Start TimeStamp]])*24</f>
        <v>0.33333333333333215</v>
      </c>
      <c r="U1664" s="35" t="s">
        <v>2118</v>
      </c>
      <c r="V1664" s="102" t="s">
        <v>293</v>
      </c>
      <c r="W1664" s="549">
        <f>IFERROR(Table6[[#This Row],[Breakdown Time]]*Table6[[#This Row],[Plant Equivalent Weightage]],"")</f>
        <v>1.2820512820512771E-2</v>
      </c>
      <c r="X1664" s="473" t="s">
        <v>294</v>
      </c>
      <c r="Y1664" s="474" t="s">
        <v>94</v>
      </c>
      <c r="Z1664" s="102">
        <v>38190</v>
      </c>
      <c r="AA1664" s="468">
        <f>(Table6[[#This Row],[Paired WTG Generation for loss calculation]]/24)*Table6[[#This Row],[Breakdown Time]]</f>
        <v>530.41666666666481</v>
      </c>
      <c r="AB1664" s="102"/>
      <c r="AC1664" s="35"/>
      <c r="AD1664" s="35"/>
    </row>
    <row r="1665" spans="1:30">
      <c r="A1665" s="102">
        <f t="shared" si="26"/>
        <v>1664</v>
      </c>
      <c r="B1665" s="468">
        <f>YEAR(Table6[[#This Row],[Date]])+IF(MONTH(Table6[[#This Row],[Date]])&gt;=4,1,0)</f>
        <v>2026</v>
      </c>
      <c r="C1665" s="102">
        <f>YEAR(Table6[[#This Row],[Date]])</f>
        <v>2025</v>
      </c>
      <c r="D1665" s="102" t="s">
        <v>1986</v>
      </c>
      <c r="E1665" s="469">
        <f>Table6[[#This Row],[Date]]-DAY(Table6[[#This Row],[Date]])+1</f>
        <v>45839</v>
      </c>
      <c r="F1665" s="470">
        <v>45868</v>
      </c>
      <c r="G1665" s="35" t="s">
        <v>79</v>
      </c>
      <c r="H1665" s="35" t="str">
        <f>IFERROR(_xlfn.XLOOKUP(Table6[[#This Row],[Affected WTG]],'Basic Data'!$A:$A,'Basic Data'!$B:$B),"")</f>
        <v>TQGXIIPL</v>
      </c>
      <c r="I1665" s="35" t="str">
        <f>IFERROR(_xlfn.XLOOKUP(Table6[[#This Row],[Affected WTG]],'Basic Data'!$A:$A,'Basic Data'!$C:$C),"")</f>
        <v>GEDA</v>
      </c>
      <c r="J1665" s="471">
        <f>IFERROR(_xlfn.XLOOKUP(Table6[[#This Row],[Affected WTG]],'Basic Data'!$A:$A,'Basic Data'!$E:$E),"")</f>
        <v>3.846153846153845E-2</v>
      </c>
      <c r="K1665" s="102">
        <v>6130</v>
      </c>
      <c r="L1665" s="35" t="str">
        <f>IFERROR(_xlfn.XLOOKUP(Table6[[#This Row],[Error Code]],'Basic Data'!$AA:$AA,'Basic Data'!$AB:$AB),"Incorrect Error Code")</f>
        <v>Yaw speed high</v>
      </c>
      <c r="M1665" s="35" t="s">
        <v>292</v>
      </c>
      <c r="N1665" s="475"/>
      <c r="O1665" s="476">
        <v>0.64236111111111116</v>
      </c>
      <c r="P1665" s="476">
        <v>0.64236111111111116</v>
      </c>
      <c r="Q1665" s="477">
        <v>0.64652777777777781</v>
      </c>
      <c r="R1665" s="472">
        <f>IF(Table6[[#This Row],[Work Start TimeStamp]]="","",(Table6[[#This Row],[Work Start TimeStamp]]-Table6[[#This Row],[Fault Start TimeStamp]])*24)</f>
        <v>0</v>
      </c>
      <c r="S1665" s="472">
        <f>(Table6[[#This Row],[Fault Clearance time]]-Table6[[#This Row],[Work Start TimeStamp]])*24</f>
        <v>9.9999999999999645E-2</v>
      </c>
      <c r="T1665" s="472">
        <f>(Table6[[#This Row],[Fault Clearance time]]-Table6[[#This Row],[Fault Start TimeStamp]])*24</f>
        <v>9.9999999999999645E-2</v>
      </c>
      <c r="U1665" s="35" t="s">
        <v>336</v>
      </c>
      <c r="V1665" s="102" t="s">
        <v>293</v>
      </c>
      <c r="W1665" s="549">
        <f>IFERROR(Table6[[#This Row],[Breakdown Time]]*Table6[[#This Row],[Plant Equivalent Weightage]],"")</f>
        <v>3.8461538461538312E-3</v>
      </c>
      <c r="X1665" s="473" t="s">
        <v>294</v>
      </c>
      <c r="Y1665" s="474" t="s">
        <v>94</v>
      </c>
      <c r="Z1665" s="102">
        <v>38190</v>
      </c>
      <c r="AA1665" s="468">
        <f>(Table6[[#This Row],[Paired WTG Generation for loss calculation]]/24)*Table6[[#This Row],[Breakdown Time]]</f>
        <v>159.12499999999943</v>
      </c>
      <c r="AB1665" s="102"/>
      <c r="AC1665" s="35"/>
      <c r="AD1665" s="35"/>
    </row>
    <row r="1666" spans="1:30">
      <c r="A1666" s="102">
        <f t="shared" si="26"/>
        <v>1665</v>
      </c>
      <c r="B1666" s="468">
        <f>YEAR(Table6[[#This Row],[Date]])+IF(MONTH(Table6[[#This Row],[Date]])&gt;=4,1,0)</f>
        <v>2026</v>
      </c>
      <c r="C1666" s="102">
        <f>YEAR(Table6[[#This Row],[Date]])</f>
        <v>2025</v>
      </c>
      <c r="D1666" s="102" t="s">
        <v>1986</v>
      </c>
      <c r="E1666" s="469">
        <f>Table6[[#This Row],[Date]]-DAY(Table6[[#This Row],[Date]])+1</f>
        <v>45839</v>
      </c>
      <c r="F1666" s="470">
        <v>45868</v>
      </c>
      <c r="G1666" s="35" t="s">
        <v>85</v>
      </c>
      <c r="H1666" s="35" t="str">
        <f>IFERROR(_xlfn.XLOOKUP(Table6[[#This Row],[Affected WTG]],'Basic Data'!$A:$A,'Basic Data'!$B:$B),"")</f>
        <v>TQGXIIPL</v>
      </c>
      <c r="I1666" s="35" t="str">
        <f>IFERROR(_xlfn.XLOOKUP(Table6[[#This Row],[Affected WTG]],'Basic Data'!$A:$A,'Basic Data'!$C:$C),"")</f>
        <v>GEDA</v>
      </c>
      <c r="J1666" s="471">
        <f>IFERROR(_xlfn.XLOOKUP(Table6[[#This Row],[Affected WTG]],'Basic Data'!$A:$A,'Basic Data'!$E:$E),"")</f>
        <v>3.846153846153845E-2</v>
      </c>
      <c r="K1666" s="102">
        <v>55</v>
      </c>
      <c r="L1666" s="35" t="str">
        <f>IFERROR(_xlfn.XLOOKUP(Table6[[#This Row],[Error Code]],'Basic Data'!$AA:$AA,'Basic Data'!$AB:$AB),"Incorrect Error Code")</f>
        <v>WTG shut down</v>
      </c>
      <c r="M1666" s="35" t="s">
        <v>291</v>
      </c>
      <c r="N1666" s="475"/>
      <c r="O1666" s="476">
        <v>0.59097222222222223</v>
      </c>
      <c r="P1666" s="476">
        <v>0.59097222222222223</v>
      </c>
      <c r="Q1666" s="477">
        <v>0.61250000000000004</v>
      </c>
      <c r="R1666" s="472">
        <f>IF(Table6[[#This Row],[Work Start TimeStamp]]="","",(Table6[[#This Row],[Work Start TimeStamp]]-Table6[[#This Row],[Fault Start TimeStamp]])*24)</f>
        <v>0</v>
      </c>
      <c r="S1666" s="472">
        <f>(Table6[[#This Row],[Fault Clearance time]]-Table6[[#This Row],[Work Start TimeStamp]])*24</f>
        <v>0.5166666666666675</v>
      </c>
      <c r="T1666" s="472">
        <f>(Table6[[#This Row],[Fault Clearance time]]-Table6[[#This Row],[Fault Start TimeStamp]])*24</f>
        <v>0.5166666666666675</v>
      </c>
      <c r="U1666" s="35" t="s">
        <v>2118</v>
      </c>
      <c r="V1666" s="102" t="s">
        <v>293</v>
      </c>
      <c r="W1666" s="549">
        <f>IFERROR(Table6[[#This Row],[Breakdown Time]]*Table6[[#This Row],[Plant Equivalent Weightage]],"")</f>
        <v>1.9871794871794898E-2</v>
      </c>
      <c r="X1666" s="473" t="s">
        <v>294</v>
      </c>
      <c r="Y1666" s="474" t="s">
        <v>87</v>
      </c>
      <c r="Z1666" s="102">
        <v>9322</v>
      </c>
      <c r="AA1666" s="468">
        <f>(Table6[[#This Row],[Paired WTG Generation for loss calculation]]/24)*Table6[[#This Row],[Breakdown Time]]</f>
        <v>200.68194444444478</v>
      </c>
      <c r="AB1666" s="102"/>
      <c r="AC1666" s="35"/>
      <c r="AD1666" s="35"/>
    </row>
    <row r="1667" spans="1:30">
      <c r="A1667" s="102">
        <f t="shared" si="26"/>
        <v>1666</v>
      </c>
      <c r="B1667" s="468">
        <f>YEAR(Table6[[#This Row],[Date]])+IF(MONTH(Table6[[#This Row],[Date]])&gt;=4,1,0)</f>
        <v>2026</v>
      </c>
      <c r="C1667" s="102">
        <f>YEAR(Table6[[#This Row],[Date]])</f>
        <v>2025</v>
      </c>
      <c r="D1667" s="102" t="s">
        <v>1986</v>
      </c>
      <c r="E1667" s="469">
        <f>Table6[[#This Row],[Date]]-DAY(Table6[[#This Row],[Date]])+1</f>
        <v>45839</v>
      </c>
      <c r="F1667" s="470">
        <v>45868</v>
      </c>
      <c r="G1667" s="35" t="s">
        <v>86</v>
      </c>
      <c r="H1667" s="35" t="str">
        <f>IFERROR(_xlfn.XLOOKUP(Table6[[#This Row],[Affected WTG]],'Basic Data'!$A:$A,'Basic Data'!$B:$B),"")</f>
        <v>TQGXIIPL</v>
      </c>
      <c r="I1667" s="35" t="str">
        <f>IFERROR(_xlfn.XLOOKUP(Table6[[#This Row],[Affected WTG]],'Basic Data'!$A:$A,'Basic Data'!$C:$C),"")</f>
        <v>GEDA</v>
      </c>
      <c r="J1667" s="471">
        <f>IFERROR(_xlfn.XLOOKUP(Table6[[#This Row],[Affected WTG]],'Basic Data'!$A:$A,'Basic Data'!$E:$E),"")</f>
        <v>3.846153846153845E-2</v>
      </c>
      <c r="K1667" s="102">
        <v>6130</v>
      </c>
      <c r="L1667" s="35" t="str">
        <f>IFERROR(_xlfn.XLOOKUP(Table6[[#This Row],[Error Code]],'Basic Data'!$AA:$AA,'Basic Data'!$AB:$AB),"Incorrect Error Code")</f>
        <v>Yaw speed high</v>
      </c>
      <c r="M1667" s="35" t="s">
        <v>291</v>
      </c>
      <c r="N1667" s="475"/>
      <c r="O1667" s="476">
        <v>0.15069444444444444</v>
      </c>
      <c r="P1667" s="476">
        <v>0.15069444444444444</v>
      </c>
      <c r="Q1667" s="477">
        <v>0.15208333333333332</v>
      </c>
      <c r="R1667" s="472">
        <f>IF(Table6[[#This Row],[Work Start TimeStamp]]="","",(Table6[[#This Row],[Work Start TimeStamp]]-Table6[[#This Row],[Fault Start TimeStamp]])*24)</f>
        <v>0</v>
      </c>
      <c r="S1667" s="472">
        <f>(Table6[[#This Row],[Fault Clearance time]]-Table6[[#This Row],[Work Start TimeStamp]])*24</f>
        <v>3.3333333333333215E-2</v>
      </c>
      <c r="T1667" s="472">
        <f>(Table6[[#This Row],[Fault Clearance time]]-Table6[[#This Row],[Fault Start TimeStamp]])*24</f>
        <v>3.3333333333333215E-2</v>
      </c>
      <c r="U1667" s="35" t="s">
        <v>1919</v>
      </c>
      <c r="V1667" s="102" t="s">
        <v>293</v>
      </c>
      <c r="W1667" s="549">
        <f>IFERROR(Table6[[#This Row],[Breakdown Time]]*Table6[[#This Row],[Plant Equivalent Weightage]],"")</f>
        <v>1.2820512820512771E-3</v>
      </c>
      <c r="X1667" s="473" t="s">
        <v>294</v>
      </c>
      <c r="Y1667" s="474" t="s">
        <v>84</v>
      </c>
      <c r="Z1667" s="102">
        <v>35545</v>
      </c>
      <c r="AA1667" s="468">
        <f>(Table6[[#This Row],[Paired WTG Generation for loss calculation]]/24)*Table6[[#This Row],[Breakdown Time]]</f>
        <v>49.368055555555379</v>
      </c>
      <c r="AB1667" s="102"/>
      <c r="AC1667" s="35"/>
      <c r="AD1667" s="35"/>
    </row>
    <row r="1668" spans="1:30">
      <c r="A1668" s="102">
        <f t="shared" si="26"/>
        <v>1667</v>
      </c>
      <c r="B1668" s="468">
        <f>YEAR(Table6[[#This Row],[Date]])+IF(MONTH(Table6[[#This Row],[Date]])&gt;=4,1,0)</f>
        <v>2026</v>
      </c>
      <c r="C1668" s="102">
        <f>YEAR(Table6[[#This Row],[Date]])</f>
        <v>2025</v>
      </c>
      <c r="D1668" s="102" t="s">
        <v>1986</v>
      </c>
      <c r="E1668" s="469">
        <f>Table6[[#This Row],[Date]]-DAY(Table6[[#This Row],[Date]])+1</f>
        <v>45839</v>
      </c>
      <c r="F1668" s="470">
        <v>45868</v>
      </c>
      <c r="G1668" s="35" t="s">
        <v>87</v>
      </c>
      <c r="H1668" s="35" t="str">
        <f>IFERROR(_xlfn.XLOOKUP(Table6[[#This Row],[Affected WTG]],'Basic Data'!$A:$A,'Basic Data'!$B:$B),"")</f>
        <v>TQGXIIPL</v>
      </c>
      <c r="I1668" s="35" t="str">
        <f>IFERROR(_xlfn.XLOOKUP(Table6[[#This Row],[Affected WTG]],'Basic Data'!$A:$A,'Basic Data'!$C:$C),"")</f>
        <v>GEDA</v>
      </c>
      <c r="J1668" s="471">
        <f>IFERROR(_xlfn.XLOOKUP(Table6[[#This Row],[Affected WTG]],'Basic Data'!$A:$A,'Basic Data'!$E:$E),"")</f>
        <v>3.846153846153845E-2</v>
      </c>
      <c r="K1668" s="102">
        <v>55</v>
      </c>
      <c r="L1668" s="35" t="str">
        <f>IFERROR(_xlfn.XLOOKUP(Table6[[#This Row],[Error Code]],'Basic Data'!$AA:$AA,'Basic Data'!$AB:$AB),"Incorrect Error Code")</f>
        <v>WTG shut down</v>
      </c>
      <c r="M1668" s="35" t="s">
        <v>291</v>
      </c>
      <c r="N1668" s="475"/>
      <c r="O1668" s="476">
        <v>0.50277777777777777</v>
      </c>
      <c r="P1668" s="476">
        <v>0.50277777777777777</v>
      </c>
      <c r="Q1668" s="477">
        <v>0.72291666666666665</v>
      </c>
      <c r="R1668" s="472">
        <f>IF(Table6[[#This Row],[Work Start TimeStamp]]="","",(Table6[[#This Row],[Work Start TimeStamp]]-Table6[[#This Row],[Fault Start TimeStamp]])*24)</f>
        <v>0</v>
      </c>
      <c r="S1668" s="472">
        <f>(Table6[[#This Row],[Fault Clearance time]]-Table6[[#This Row],[Work Start TimeStamp]])*24</f>
        <v>5.2833333333333332</v>
      </c>
      <c r="T1668" s="472">
        <f>(Table6[[#This Row],[Fault Clearance time]]-Table6[[#This Row],[Fault Start TimeStamp]])*24</f>
        <v>5.2833333333333332</v>
      </c>
      <c r="U1668" s="35" t="s">
        <v>2119</v>
      </c>
      <c r="V1668" s="102" t="s">
        <v>293</v>
      </c>
      <c r="W1668" s="549">
        <f>IFERROR(Table6[[#This Row],[Breakdown Time]]*Table6[[#This Row],[Plant Equivalent Weightage]],"")</f>
        <v>0.20320512820512815</v>
      </c>
      <c r="X1668" s="473" t="s">
        <v>290</v>
      </c>
      <c r="Y1668" s="474" t="s">
        <v>85</v>
      </c>
      <c r="Z1668" s="102">
        <v>37225</v>
      </c>
      <c r="AA1668" s="468">
        <f>(Table6[[#This Row],[Paired WTG Generation for loss calculation]]/24)*Table6[[#This Row],[Breakdown Time]]</f>
        <v>8194.6701388888887</v>
      </c>
      <c r="AB1668" s="102"/>
      <c r="AC1668" s="35"/>
      <c r="AD1668" s="35"/>
    </row>
    <row r="1669" spans="1:30">
      <c r="A1669" s="102">
        <f t="shared" si="26"/>
        <v>1668</v>
      </c>
      <c r="B1669" s="468">
        <f>YEAR(Table6[[#This Row],[Date]])+IF(MONTH(Table6[[#This Row],[Date]])&gt;=4,1,0)</f>
        <v>2026</v>
      </c>
      <c r="C1669" s="102">
        <f>YEAR(Table6[[#This Row],[Date]])</f>
        <v>2025</v>
      </c>
      <c r="D1669" s="102" t="s">
        <v>1986</v>
      </c>
      <c r="E1669" s="469">
        <f>Table6[[#This Row],[Date]]-DAY(Table6[[#This Row],[Date]])+1</f>
        <v>45839</v>
      </c>
      <c r="F1669" s="470">
        <v>45868</v>
      </c>
      <c r="G1669" s="35" t="s">
        <v>88</v>
      </c>
      <c r="H1669" s="35" t="str">
        <f>IFERROR(_xlfn.XLOOKUP(Table6[[#This Row],[Affected WTG]],'Basic Data'!$A:$A,'Basic Data'!$B:$B),"")</f>
        <v>TQGXIIPL</v>
      </c>
      <c r="I1669" s="35" t="str">
        <f>IFERROR(_xlfn.XLOOKUP(Table6[[#This Row],[Affected WTG]],'Basic Data'!$A:$A,'Basic Data'!$C:$C),"")</f>
        <v>GEDA</v>
      </c>
      <c r="J1669" s="471">
        <f>IFERROR(_xlfn.XLOOKUP(Table6[[#This Row],[Affected WTG]],'Basic Data'!$A:$A,'Basic Data'!$E:$E),"")</f>
        <v>3.846153846153845E-2</v>
      </c>
      <c r="K1669" s="102">
        <v>3000</v>
      </c>
      <c r="L1669" s="35" t="str">
        <f>IFERROR(_xlfn.XLOOKUP(Table6[[#This Row],[Error Code]],'Basic Data'!$AA:$AA,'Basic Data'!$AB:$AB),"Incorrect Error Code")</f>
        <v>Frequency converter not ready</v>
      </c>
      <c r="M1669" s="35" t="s">
        <v>291</v>
      </c>
      <c r="N1669" s="475"/>
      <c r="O1669" s="476">
        <v>0.12013888888888889</v>
      </c>
      <c r="P1669" s="476">
        <v>0.12013888888888889</v>
      </c>
      <c r="Q1669" s="477">
        <v>0.12638888888888888</v>
      </c>
      <c r="R1669" s="472">
        <f>IF(Table6[[#This Row],[Work Start TimeStamp]]="","",(Table6[[#This Row],[Work Start TimeStamp]]-Table6[[#This Row],[Fault Start TimeStamp]])*24)</f>
        <v>0</v>
      </c>
      <c r="S1669" s="472">
        <f>(Table6[[#This Row],[Fault Clearance time]]-Table6[[#This Row],[Work Start TimeStamp]])*24</f>
        <v>0.1499999999999998</v>
      </c>
      <c r="T1669" s="472">
        <f>(Table6[[#This Row],[Fault Clearance time]]-Table6[[#This Row],[Fault Start TimeStamp]])*24</f>
        <v>0.1499999999999998</v>
      </c>
      <c r="U1669" s="35" t="s">
        <v>2113</v>
      </c>
      <c r="V1669" s="102" t="s">
        <v>293</v>
      </c>
      <c r="W1669" s="549">
        <f>IFERROR(Table6[[#This Row],[Breakdown Time]]*Table6[[#This Row],[Plant Equivalent Weightage]],"")</f>
        <v>5.76923076923076E-3</v>
      </c>
      <c r="X1669" s="473" t="s">
        <v>294</v>
      </c>
      <c r="Y1669" s="474" t="s">
        <v>83</v>
      </c>
      <c r="Z1669" s="102">
        <v>36521</v>
      </c>
      <c r="AA1669" s="468">
        <f>(Table6[[#This Row],[Paired WTG Generation for loss calculation]]/24)*Table6[[#This Row],[Breakdown Time]]</f>
        <v>228.25624999999968</v>
      </c>
      <c r="AB1669" s="102"/>
      <c r="AC1669" s="35"/>
      <c r="AD1669" s="35"/>
    </row>
    <row r="1670" spans="1:30">
      <c r="A1670" s="102">
        <f t="shared" si="26"/>
        <v>1669</v>
      </c>
      <c r="B1670" s="468">
        <f>YEAR(Table6[[#This Row],[Date]])+IF(MONTH(Table6[[#This Row],[Date]])&gt;=4,1,0)</f>
        <v>2026</v>
      </c>
      <c r="C1670" s="102">
        <f>YEAR(Table6[[#This Row],[Date]])</f>
        <v>2025</v>
      </c>
      <c r="D1670" s="102" t="s">
        <v>1986</v>
      </c>
      <c r="E1670" s="469">
        <f>Table6[[#This Row],[Date]]-DAY(Table6[[#This Row],[Date]])+1</f>
        <v>45839</v>
      </c>
      <c r="F1670" s="470">
        <v>45868</v>
      </c>
      <c r="G1670" s="35" t="s">
        <v>91</v>
      </c>
      <c r="H1670" s="35" t="str">
        <f>IFERROR(_xlfn.XLOOKUP(Table6[[#This Row],[Affected WTG]],'Basic Data'!$A:$A,'Basic Data'!$B:$B),"")</f>
        <v>TQGXIIPL</v>
      </c>
      <c r="I1670" s="35" t="str">
        <f>IFERROR(_xlfn.XLOOKUP(Table6[[#This Row],[Affected WTG]],'Basic Data'!$A:$A,'Basic Data'!$C:$C),"")</f>
        <v>GEDA</v>
      </c>
      <c r="J1670" s="471">
        <f>IFERROR(_xlfn.XLOOKUP(Table6[[#This Row],[Affected WTG]],'Basic Data'!$A:$A,'Basic Data'!$E:$E),"")</f>
        <v>3.846153846153845E-2</v>
      </c>
      <c r="K1670" s="102">
        <v>700</v>
      </c>
      <c r="L1670" s="35" t="str">
        <f>IFERROR(_xlfn.XLOOKUP(Table6[[#This Row],[Error Code]],'Basic Data'!$AA:$AA,'Basic Data'!$AB:$AB),"Incorrect Error Code")</f>
        <v>Batt. undervoltage/overvoltage</v>
      </c>
      <c r="M1670" s="35" t="s">
        <v>291</v>
      </c>
      <c r="N1670" s="475"/>
      <c r="O1670" s="476">
        <v>0.3034722222222222</v>
      </c>
      <c r="P1670" s="476">
        <v>0.3034722222222222</v>
      </c>
      <c r="Q1670" s="477">
        <v>0.30625000000000002</v>
      </c>
      <c r="R1670" s="472">
        <f>IF(Table6[[#This Row],[Work Start TimeStamp]]="","",(Table6[[#This Row],[Work Start TimeStamp]]-Table6[[#This Row],[Fault Start TimeStamp]])*24)</f>
        <v>0</v>
      </c>
      <c r="S1670" s="472">
        <f>(Table6[[#This Row],[Fault Clearance time]]-Table6[[#This Row],[Work Start TimeStamp]])*24</f>
        <v>6.6666666666667762E-2</v>
      </c>
      <c r="T1670" s="472">
        <f>(Table6[[#This Row],[Fault Clearance time]]-Table6[[#This Row],[Fault Start TimeStamp]])*24</f>
        <v>6.6666666666667762E-2</v>
      </c>
      <c r="U1670" s="35" t="s">
        <v>1919</v>
      </c>
      <c r="V1670" s="102" t="s">
        <v>293</v>
      </c>
      <c r="W1670" s="549">
        <f>IFERROR(Table6[[#This Row],[Breakdown Time]]*Table6[[#This Row],[Plant Equivalent Weightage]],"")</f>
        <v>2.5641025641026053E-3</v>
      </c>
      <c r="X1670" s="473" t="s">
        <v>294</v>
      </c>
      <c r="Y1670" s="474" t="s">
        <v>79</v>
      </c>
      <c r="Z1670" s="102">
        <v>35021</v>
      </c>
      <c r="AA1670" s="468">
        <f>(Table6[[#This Row],[Paired WTG Generation for loss calculation]]/24)*Table6[[#This Row],[Breakdown Time]]</f>
        <v>97.280555555557143</v>
      </c>
      <c r="AB1670" s="102"/>
      <c r="AC1670" s="35"/>
      <c r="AD1670" s="35"/>
    </row>
    <row r="1671" spans="1:30">
      <c r="A1671" s="102">
        <f t="shared" si="26"/>
        <v>1670</v>
      </c>
      <c r="B1671" s="468">
        <f>YEAR(Table6[[#This Row],[Date]])+IF(MONTH(Table6[[#This Row],[Date]])&gt;=4,1,0)</f>
        <v>2026</v>
      </c>
      <c r="C1671" s="102">
        <f>YEAR(Table6[[#This Row],[Date]])</f>
        <v>2025</v>
      </c>
      <c r="D1671" s="102" t="s">
        <v>1986</v>
      </c>
      <c r="E1671" s="469">
        <f>Table6[[#This Row],[Date]]-DAY(Table6[[#This Row],[Date]])+1</f>
        <v>45839</v>
      </c>
      <c r="F1671" s="470">
        <v>45868</v>
      </c>
      <c r="G1671" s="35" t="s">
        <v>97</v>
      </c>
      <c r="H1671" s="35" t="str">
        <f>IFERROR(_xlfn.XLOOKUP(Table6[[#This Row],[Affected WTG]],'Basic Data'!$A:$A,'Basic Data'!$B:$B),"")</f>
        <v>TQGXIIPL</v>
      </c>
      <c r="I1671" s="35" t="str">
        <f>IFERROR(_xlfn.XLOOKUP(Table6[[#This Row],[Affected WTG]],'Basic Data'!$A:$A,'Basic Data'!$C:$C),"")</f>
        <v>GEDA</v>
      </c>
      <c r="J1671" s="471">
        <f>IFERROR(_xlfn.XLOOKUP(Table6[[#This Row],[Affected WTG]],'Basic Data'!$A:$A,'Basic Data'!$E:$E),"")</f>
        <v>3.846153846153845E-2</v>
      </c>
      <c r="K1671" s="102">
        <v>700</v>
      </c>
      <c r="L1671" s="35" t="str">
        <f>IFERROR(_xlfn.XLOOKUP(Table6[[#This Row],[Error Code]],'Basic Data'!$AA:$AA,'Basic Data'!$AB:$AB),"Incorrect Error Code")</f>
        <v>Batt. undervoltage/overvoltage</v>
      </c>
      <c r="M1671" s="35" t="s">
        <v>291</v>
      </c>
      <c r="N1671" s="475"/>
      <c r="O1671" s="476">
        <v>0.4597222222222222</v>
      </c>
      <c r="P1671" s="476">
        <v>0.4597222222222222</v>
      </c>
      <c r="Q1671" s="477">
        <v>0.46041666666666664</v>
      </c>
      <c r="R1671" s="472">
        <f>IF(Table6[[#This Row],[Work Start TimeStamp]]="","",(Table6[[#This Row],[Work Start TimeStamp]]-Table6[[#This Row],[Fault Start TimeStamp]])*24)</f>
        <v>0</v>
      </c>
      <c r="S1671" s="472">
        <f>(Table6[[#This Row],[Fault Clearance time]]-Table6[[#This Row],[Work Start TimeStamp]])*24</f>
        <v>1.6666666666666607E-2</v>
      </c>
      <c r="T1671" s="472">
        <f>(Table6[[#This Row],[Fault Clearance time]]-Table6[[#This Row],[Fault Start TimeStamp]])*24</f>
        <v>1.6666666666666607E-2</v>
      </c>
      <c r="U1671" s="35" t="s">
        <v>1919</v>
      </c>
      <c r="V1671" s="102" t="s">
        <v>293</v>
      </c>
      <c r="W1671" s="549">
        <f>IFERROR(Table6[[#This Row],[Breakdown Time]]*Table6[[#This Row],[Plant Equivalent Weightage]],"")</f>
        <v>6.4102564102563853E-4</v>
      </c>
      <c r="X1671" s="473" t="s">
        <v>294</v>
      </c>
      <c r="Y1671" s="474" t="s">
        <v>93</v>
      </c>
      <c r="Z1671" s="102">
        <v>34433</v>
      </c>
      <c r="AA1671" s="468">
        <f>(Table6[[#This Row],[Paired WTG Generation for loss calculation]]/24)*Table6[[#This Row],[Breakdown Time]]</f>
        <v>23.911805555555468</v>
      </c>
      <c r="AB1671" s="102"/>
      <c r="AC1671" s="35"/>
      <c r="AD1671" s="35"/>
    </row>
    <row r="1672" spans="1:30">
      <c r="A1672" s="102">
        <f t="shared" si="26"/>
        <v>1671</v>
      </c>
      <c r="B1672" s="468">
        <f>YEAR(Table6[[#This Row],[Date]])+IF(MONTH(Table6[[#This Row],[Date]])&gt;=4,1,0)</f>
        <v>2026</v>
      </c>
      <c r="C1672" s="102">
        <f>YEAR(Table6[[#This Row],[Date]])</f>
        <v>2025</v>
      </c>
      <c r="D1672" s="102" t="s">
        <v>1986</v>
      </c>
      <c r="E1672" s="469">
        <f>Table6[[#This Row],[Date]]-DAY(Table6[[#This Row],[Date]])+1</f>
        <v>45839</v>
      </c>
      <c r="F1672" s="470">
        <v>45869</v>
      </c>
      <c r="G1672" s="35" t="s">
        <v>74</v>
      </c>
      <c r="H1672" s="35" t="str">
        <f>IFERROR(_xlfn.XLOOKUP(Table6[[#This Row],[Affected WTG]],'Basic Data'!$A:$A,'Basic Data'!$B:$B),"")</f>
        <v>TQGXIIPL</v>
      </c>
      <c r="I1672" s="35" t="str">
        <f>IFERROR(_xlfn.XLOOKUP(Table6[[#This Row],[Affected WTG]],'Basic Data'!$A:$A,'Basic Data'!$C:$C),"")</f>
        <v>GEDA</v>
      </c>
      <c r="J1672" s="471">
        <f>IFERROR(_xlfn.XLOOKUP(Table6[[#This Row],[Affected WTG]],'Basic Data'!$A:$A,'Basic Data'!$E:$E),"")</f>
        <v>3.846153846153845E-2</v>
      </c>
      <c r="K1672" s="102">
        <v>6130</v>
      </c>
      <c r="L1672" s="35" t="str">
        <f>IFERROR(_xlfn.XLOOKUP(Table6[[#This Row],[Error Code]],'Basic Data'!$AA:$AA,'Basic Data'!$AB:$AB),"Incorrect Error Code")</f>
        <v>Yaw speed high</v>
      </c>
      <c r="M1672" s="35" t="s">
        <v>291</v>
      </c>
      <c r="N1672" s="475"/>
      <c r="O1672" s="476">
        <v>0.6333333333333333</v>
      </c>
      <c r="P1672" s="476">
        <v>0.6333333333333333</v>
      </c>
      <c r="Q1672" s="477">
        <v>0.63472222222222219</v>
      </c>
      <c r="R1672" s="472">
        <f>IF(Table6[[#This Row],[Work Start TimeStamp]]="","",(Table6[[#This Row],[Work Start TimeStamp]]-Table6[[#This Row],[Fault Start TimeStamp]])*24)</f>
        <v>0</v>
      </c>
      <c r="S1672" s="472">
        <f>(Table6[[#This Row],[Fault Clearance time]]-Table6[[#This Row],[Work Start TimeStamp]])*24</f>
        <v>3.3333333333333215E-2</v>
      </c>
      <c r="T1672" s="472">
        <f>(Table6[[#This Row],[Fault Clearance time]]-Table6[[#This Row],[Fault Start TimeStamp]])*24</f>
        <v>3.3333333333333215E-2</v>
      </c>
      <c r="U1672" s="35" t="s">
        <v>1919</v>
      </c>
      <c r="V1672" s="102" t="s">
        <v>293</v>
      </c>
      <c r="W1672" s="549">
        <f>IFERROR(Table6[[#This Row],[Breakdown Time]]*Table6[[#This Row],[Plant Equivalent Weightage]],"")</f>
        <v>1.2820512820512771E-3</v>
      </c>
      <c r="X1672" s="473" t="s">
        <v>294</v>
      </c>
      <c r="Y1672" s="474" t="s">
        <v>99</v>
      </c>
      <c r="Z1672" s="102">
        <v>25348</v>
      </c>
      <c r="AA1672" s="468">
        <f>(Table6[[#This Row],[Paired WTG Generation for loss calculation]]/24)*Table6[[#This Row],[Breakdown Time]]</f>
        <v>35.205555555555435</v>
      </c>
      <c r="AB1672" s="102"/>
      <c r="AC1672" s="35"/>
      <c r="AD1672" s="35"/>
    </row>
    <row r="1673" spans="1:30">
      <c r="A1673" s="102">
        <f t="shared" si="26"/>
        <v>1672</v>
      </c>
      <c r="B1673" s="468">
        <f>YEAR(Table6[[#This Row],[Date]])+IF(MONTH(Table6[[#This Row],[Date]])&gt;=4,1,0)</f>
        <v>2026</v>
      </c>
      <c r="C1673" s="102">
        <f>YEAR(Table6[[#This Row],[Date]])</f>
        <v>2025</v>
      </c>
      <c r="D1673" s="102" t="s">
        <v>1986</v>
      </c>
      <c r="E1673" s="469">
        <f>Table6[[#This Row],[Date]]-DAY(Table6[[#This Row],[Date]])+1</f>
        <v>45839</v>
      </c>
      <c r="F1673" s="470">
        <v>45869</v>
      </c>
      <c r="G1673" s="35" t="s">
        <v>78</v>
      </c>
      <c r="H1673" s="35" t="str">
        <f>IFERROR(_xlfn.XLOOKUP(Table6[[#This Row],[Affected WTG]],'Basic Data'!$A:$A,'Basic Data'!$B:$B),"")</f>
        <v>TQGXIIPL</v>
      </c>
      <c r="I1673" s="35" t="str">
        <f>IFERROR(_xlfn.XLOOKUP(Table6[[#This Row],[Affected WTG]],'Basic Data'!$A:$A,'Basic Data'!$C:$C),"")</f>
        <v>GEDA</v>
      </c>
      <c r="J1673" s="471">
        <f>IFERROR(_xlfn.XLOOKUP(Table6[[#This Row],[Affected WTG]],'Basic Data'!$A:$A,'Basic Data'!$E:$E),"")</f>
        <v>3.846153846153845E-2</v>
      </c>
      <c r="K1673" s="102">
        <v>6605</v>
      </c>
      <c r="L1673" s="35" t="str">
        <f>IFERROR(_xlfn.XLOOKUP(Table6[[#This Row],[Error Code]],'Basic Data'!$AA:$AA,'Basic Data'!$AB:$AB),"Incorrect Error Code")</f>
        <v>Wind.dir. diff. level 2</v>
      </c>
      <c r="M1673" s="35" t="s">
        <v>291</v>
      </c>
      <c r="N1673" s="475"/>
      <c r="O1673" s="476">
        <v>0.55208333333333337</v>
      </c>
      <c r="P1673" s="476">
        <v>0.55208333333333337</v>
      </c>
      <c r="Q1673" s="477">
        <v>0.56180555555555556</v>
      </c>
      <c r="R1673" s="472">
        <f>IF(Table6[[#This Row],[Work Start TimeStamp]]="","",(Table6[[#This Row],[Work Start TimeStamp]]-Table6[[#This Row],[Fault Start TimeStamp]])*24)</f>
        <v>0</v>
      </c>
      <c r="S1673" s="472">
        <f>(Table6[[#This Row],[Fault Clearance time]]-Table6[[#This Row],[Work Start TimeStamp]])*24</f>
        <v>0.2333333333333325</v>
      </c>
      <c r="T1673" s="472">
        <f>(Table6[[#This Row],[Fault Clearance time]]-Table6[[#This Row],[Fault Start TimeStamp]])*24</f>
        <v>0.2333333333333325</v>
      </c>
      <c r="U1673" s="35" t="s">
        <v>2113</v>
      </c>
      <c r="V1673" s="102" t="s">
        <v>293</v>
      </c>
      <c r="W1673" s="549">
        <f>IFERROR(Table6[[#This Row],[Breakdown Time]]*Table6[[#This Row],[Plant Equivalent Weightage]],"")</f>
        <v>8.974358974358939E-3</v>
      </c>
      <c r="X1673" s="473" t="s">
        <v>294</v>
      </c>
      <c r="Y1673" s="474" t="s">
        <v>75</v>
      </c>
      <c r="Z1673" s="102">
        <v>26908</v>
      </c>
      <c r="AA1673" s="468">
        <f>(Table6[[#This Row],[Paired WTG Generation for loss calculation]]/24)*Table6[[#This Row],[Breakdown Time]]</f>
        <v>261.60555555555464</v>
      </c>
      <c r="AB1673" s="102"/>
      <c r="AC1673" s="35"/>
      <c r="AD1673" s="35"/>
    </row>
    <row r="1674" spans="1:30">
      <c r="A1674" s="102">
        <f t="shared" si="26"/>
        <v>1673</v>
      </c>
      <c r="B1674" s="468">
        <f>YEAR(Table6[[#This Row],[Date]])+IF(MONTH(Table6[[#This Row],[Date]])&gt;=4,1,0)</f>
        <v>2026</v>
      </c>
      <c r="C1674" s="102">
        <f>YEAR(Table6[[#This Row],[Date]])</f>
        <v>2025</v>
      </c>
      <c r="D1674" s="102" t="s">
        <v>1986</v>
      </c>
      <c r="E1674" s="469">
        <f>Table6[[#This Row],[Date]]-DAY(Table6[[#This Row],[Date]])+1</f>
        <v>45839</v>
      </c>
      <c r="F1674" s="470">
        <v>45869</v>
      </c>
      <c r="G1674" s="35" t="s">
        <v>83</v>
      </c>
      <c r="H1674" s="35" t="str">
        <f>IFERROR(_xlfn.XLOOKUP(Table6[[#This Row],[Affected WTG]],'Basic Data'!$A:$A,'Basic Data'!$B:$B),"")</f>
        <v>TQGXIIPL</v>
      </c>
      <c r="I1674" s="35" t="str">
        <f>IFERROR(_xlfn.XLOOKUP(Table6[[#This Row],[Affected WTG]],'Basic Data'!$A:$A,'Basic Data'!$C:$C),"")</f>
        <v>GEDA</v>
      </c>
      <c r="J1674" s="471">
        <f>IFERROR(_xlfn.XLOOKUP(Table6[[#This Row],[Affected WTG]],'Basic Data'!$A:$A,'Basic Data'!$E:$E),"")</f>
        <v>3.846153846153845E-2</v>
      </c>
      <c r="K1674" s="102">
        <v>665</v>
      </c>
      <c r="L1674" s="35" t="str">
        <f>IFERROR(_xlfn.XLOOKUP(Table6[[#This Row],[Error Code]],'Basic Data'!$AA:$AA,'Basic Data'!$AB:$AB),"Incorrect Error Code")</f>
        <v>Pitch error</v>
      </c>
      <c r="M1674" s="35" t="s">
        <v>292</v>
      </c>
      <c r="N1674" s="475"/>
      <c r="O1674" s="476">
        <v>0.20624999999999999</v>
      </c>
      <c r="P1674" s="476">
        <v>0.20624999999999999</v>
      </c>
      <c r="Q1674" s="477">
        <v>0.21458333333333332</v>
      </c>
      <c r="R1674" s="472">
        <f>IF(Table6[[#This Row],[Work Start TimeStamp]]="","",(Table6[[#This Row],[Work Start TimeStamp]]-Table6[[#This Row],[Fault Start TimeStamp]])*24)</f>
        <v>0</v>
      </c>
      <c r="S1674" s="472">
        <f>(Table6[[#This Row],[Fault Clearance time]]-Table6[[#This Row],[Work Start TimeStamp]])*24</f>
        <v>0.19999999999999996</v>
      </c>
      <c r="T1674" s="472">
        <f>(Table6[[#This Row],[Fault Clearance time]]-Table6[[#This Row],[Fault Start TimeStamp]])*24</f>
        <v>0.19999999999999996</v>
      </c>
      <c r="U1674" s="35" t="s">
        <v>336</v>
      </c>
      <c r="V1674" s="102" t="s">
        <v>293</v>
      </c>
      <c r="W1674" s="549">
        <f>IFERROR(Table6[[#This Row],[Breakdown Time]]*Table6[[#This Row],[Plant Equivalent Weightage]],"")</f>
        <v>7.6923076923076884E-3</v>
      </c>
      <c r="X1674" s="473" t="s">
        <v>294</v>
      </c>
      <c r="Y1674" s="474" t="s">
        <v>88</v>
      </c>
      <c r="Z1674" s="102">
        <v>24215</v>
      </c>
      <c r="AA1674" s="468">
        <f>(Table6[[#This Row],[Paired WTG Generation for loss calculation]]/24)*Table6[[#This Row],[Breakdown Time]]</f>
        <v>201.79166666666663</v>
      </c>
      <c r="AB1674" s="102"/>
      <c r="AC1674" s="35"/>
      <c r="AD1674" s="35"/>
    </row>
    <row r="1675" spans="1:30">
      <c r="A1675" s="102">
        <f t="shared" si="26"/>
        <v>1674</v>
      </c>
      <c r="B1675" s="468">
        <f>YEAR(Table6[[#This Row],[Date]])+IF(MONTH(Table6[[#This Row],[Date]])&gt;=4,1,0)</f>
        <v>2026</v>
      </c>
      <c r="C1675" s="102">
        <f>YEAR(Table6[[#This Row],[Date]])</f>
        <v>2025</v>
      </c>
      <c r="D1675" s="102" t="s">
        <v>1986</v>
      </c>
      <c r="E1675" s="469">
        <f>Table6[[#This Row],[Date]]-DAY(Table6[[#This Row],[Date]])+1</f>
        <v>45839</v>
      </c>
      <c r="F1675" s="470">
        <v>45869</v>
      </c>
      <c r="G1675" s="35" t="s">
        <v>85</v>
      </c>
      <c r="H1675" s="35" t="str">
        <f>IFERROR(_xlfn.XLOOKUP(Table6[[#This Row],[Affected WTG]],'Basic Data'!$A:$A,'Basic Data'!$B:$B),"")</f>
        <v>TQGXIIPL</v>
      </c>
      <c r="I1675" s="35" t="str">
        <f>IFERROR(_xlfn.XLOOKUP(Table6[[#This Row],[Affected WTG]],'Basic Data'!$A:$A,'Basic Data'!$C:$C),"")</f>
        <v>GEDA</v>
      </c>
      <c r="J1675" s="471">
        <f>IFERROR(_xlfn.XLOOKUP(Table6[[#This Row],[Affected WTG]],'Basic Data'!$A:$A,'Basic Data'!$E:$E),"")</f>
        <v>3.846153846153845E-2</v>
      </c>
      <c r="K1675" s="102">
        <v>55</v>
      </c>
      <c r="L1675" s="35" t="str">
        <f>IFERROR(_xlfn.XLOOKUP(Table6[[#This Row],[Error Code]],'Basic Data'!$AA:$AA,'Basic Data'!$AB:$AB),"Incorrect Error Code")</f>
        <v>WTG shut down</v>
      </c>
      <c r="M1675" s="35" t="s">
        <v>291</v>
      </c>
      <c r="N1675" s="475"/>
      <c r="O1675" s="476">
        <v>0.44236111111111109</v>
      </c>
      <c r="P1675" s="476">
        <v>0.44236111111111109</v>
      </c>
      <c r="Q1675" s="477">
        <v>0.47847222222222224</v>
      </c>
      <c r="R1675" s="472">
        <f>IF(Table6[[#This Row],[Work Start TimeStamp]]="","",(Table6[[#This Row],[Work Start TimeStamp]]-Table6[[#This Row],[Fault Start TimeStamp]])*24)</f>
        <v>0</v>
      </c>
      <c r="S1675" s="472">
        <f>(Table6[[#This Row],[Fault Clearance time]]-Table6[[#This Row],[Work Start TimeStamp]])*24</f>
        <v>0.86666666666666758</v>
      </c>
      <c r="T1675" s="472">
        <f>(Table6[[#This Row],[Fault Clearance time]]-Table6[[#This Row],[Fault Start TimeStamp]])*24</f>
        <v>0.86666666666666758</v>
      </c>
      <c r="U1675" s="35" t="s">
        <v>2120</v>
      </c>
      <c r="V1675" s="102" t="s">
        <v>293</v>
      </c>
      <c r="W1675" s="549">
        <f>IFERROR(Table6[[#This Row],[Breakdown Time]]*Table6[[#This Row],[Plant Equivalent Weightage]],"")</f>
        <v>3.3333333333333361E-2</v>
      </c>
      <c r="X1675" s="473" t="s">
        <v>290</v>
      </c>
      <c r="Y1675" s="474" t="s">
        <v>87</v>
      </c>
      <c r="Z1675" s="102">
        <v>11904</v>
      </c>
      <c r="AA1675" s="468">
        <f>(Table6[[#This Row],[Paired WTG Generation for loss calculation]]/24)*Table6[[#This Row],[Breakdown Time]]</f>
        <v>429.86666666666713</v>
      </c>
      <c r="AB1675" s="102"/>
      <c r="AC1675" s="35"/>
      <c r="AD1675" s="35"/>
    </row>
    <row r="1676" spans="1:30">
      <c r="A1676" s="102">
        <f t="shared" si="26"/>
        <v>1675</v>
      </c>
      <c r="B1676" s="468">
        <f>YEAR(Table6[[#This Row],[Date]])+IF(MONTH(Table6[[#This Row],[Date]])&gt;=4,1,0)</f>
        <v>2026</v>
      </c>
      <c r="C1676" s="102">
        <f>YEAR(Table6[[#This Row],[Date]])</f>
        <v>2025</v>
      </c>
      <c r="D1676" s="102" t="s">
        <v>1986</v>
      </c>
      <c r="E1676" s="469">
        <f>Table6[[#This Row],[Date]]-DAY(Table6[[#This Row],[Date]])+1</f>
        <v>45839</v>
      </c>
      <c r="F1676" s="470">
        <v>45869</v>
      </c>
      <c r="G1676" s="35" t="s">
        <v>85</v>
      </c>
      <c r="H1676" s="35" t="str">
        <f>IFERROR(_xlfn.XLOOKUP(Table6[[#This Row],[Affected WTG]],'Basic Data'!$A:$A,'Basic Data'!$B:$B),"")</f>
        <v>TQGXIIPL</v>
      </c>
      <c r="I1676" s="35" t="str">
        <f>IFERROR(_xlfn.XLOOKUP(Table6[[#This Row],[Affected WTG]],'Basic Data'!$A:$A,'Basic Data'!$C:$C),"")</f>
        <v>GEDA</v>
      </c>
      <c r="J1676" s="471">
        <f>IFERROR(_xlfn.XLOOKUP(Table6[[#This Row],[Affected WTG]],'Basic Data'!$A:$A,'Basic Data'!$E:$E),"")</f>
        <v>3.846153846153845E-2</v>
      </c>
      <c r="K1676" s="102">
        <v>55</v>
      </c>
      <c r="L1676" s="35" t="str">
        <f>IFERROR(_xlfn.XLOOKUP(Table6[[#This Row],[Error Code]],'Basic Data'!$AA:$AA,'Basic Data'!$AB:$AB),"Incorrect Error Code")</f>
        <v>WTG shut down</v>
      </c>
      <c r="M1676" s="35" t="s">
        <v>291</v>
      </c>
      <c r="N1676" s="475"/>
      <c r="O1676" s="476">
        <v>0.50694444444444442</v>
      </c>
      <c r="P1676" s="476">
        <v>0.50694444444444442</v>
      </c>
      <c r="Q1676" s="477">
        <v>0.52361111111111114</v>
      </c>
      <c r="R1676" s="472">
        <f>IF(Table6[[#This Row],[Work Start TimeStamp]]="","",(Table6[[#This Row],[Work Start TimeStamp]]-Table6[[#This Row],[Fault Start TimeStamp]])*24)</f>
        <v>0</v>
      </c>
      <c r="S1676" s="472">
        <f>(Table6[[#This Row],[Fault Clearance time]]-Table6[[#This Row],[Work Start TimeStamp]])*24</f>
        <v>0.40000000000000124</v>
      </c>
      <c r="T1676" s="472">
        <f>(Table6[[#This Row],[Fault Clearance time]]-Table6[[#This Row],[Fault Start TimeStamp]])*24</f>
        <v>0.40000000000000124</v>
      </c>
      <c r="U1676" s="35" t="s">
        <v>2121</v>
      </c>
      <c r="V1676" s="102" t="s">
        <v>293</v>
      </c>
      <c r="W1676" s="549">
        <f>IFERROR(Table6[[#This Row],[Breakdown Time]]*Table6[[#This Row],[Plant Equivalent Weightage]],"")</f>
        <v>1.5384615384615427E-2</v>
      </c>
      <c r="X1676" s="473" t="s">
        <v>290</v>
      </c>
      <c r="Y1676" s="474" t="s">
        <v>87</v>
      </c>
      <c r="Z1676" s="102">
        <v>11904</v>
      </c>
      <c r="AA1676" s="468">
        <f>(Table6[[#This Row],[Paired WTG Generation for loss calculation]]/24)*Table6[[#This Row],[Breakdown Time]]</f>
        <v>198.4000000000006</v>
      </c>
      <c r="AB1676" s="102"/>
      <c r="AC1676" s="35"/>
      <c r="AD1676" s="35"/>
    </row>
    <row r="1677" spans="1:30">
      <c r="A1677" s="102">
        <f t="shared" si="26"/>
        <v>1676</v>
      </c>
      <c r="B1677" s="468">
        <f>YEAR(Table6[[#This Row],[Date]])+IF(MONTH(Table6[[#This Row],[Date]])&gt;=4,1,0)</f>
        <v>2026</v>
      </c>
      <c r="C1677" s="102">
        <f>YEAR(Table6[[#This Row],[Date]])</f>
        <v>2025</v>
      </c>
      <c r="D1677" s="102" t="s">
        <v>1986</v>
      </c>
      <c r="E1677" s="469">
        <f>Table6[[#This Row],[Date]]-DAY(Table6[[#This Row],[Date]])+1</f>
        <v>45839</v>
      </c>
      <c r="F1677" s="470">
        <v>45869</v>
      </c>
      <c r="G1677" s="35" t="s">
        <v>88</v>
      </c>
      <c r="H1677" s="35" t="str">
        <f>IFERROR(_xlfn.XLOOKUP(Table6[[#This Row],[Affected WTG]],'Basic Data'!$A:$A,'Basic Data'!$B:$B),"")</f>
        <v>TQGXIIPL</v>
      </c>
      <c r="I1677" s="35" t="str">
        <f>IFERROR(_xlfn.XLOOKUP(Table6[[#This Row],[Affected WTG]],'Basic Data'!$A:$A,'Basic Data'!$C:$C),"")</f>
        <v>GEDA</v>
      </c>
      <c r="J1677" s="471">
        <f>IFERROR(_xlfn.XLOOKUP(Table6[[#This Row],[Affected WTG]],'Basic Data'!$A:$A,'Basic Data'!$E:$E),"")</f>
        <v>3.846153846153845E-2</v>
      </c>
      <c r="K1677" s="102">
        <v>3000</v>
      </c>
      <c r="L1677" s="35" t="str">
        <f>IFERROR(_xlfn.XLOOKUP(Table6[[#This Row],[Error Code]],'Basic Data'!$AA:$AA,'Basic Data'!$AB:$AB),"Incorrect Error Code")</f>
        <v>Frequency converter not ready</v>
      </c>
      <c r="M1677" s="35" t="s">
        <v>291</v>
      </c>
      <c r="N1677" s="475"/>
      <c r="O1677" s="476">
        <v>0.53055555555555556</v>
      </c>
      <c r="P1677" s="476">
        <v>0.53055555555555556</v>
      </c>
      <c r="Q1677" s="477">
        <v>0.55000000000000004</v>
      </c>
      <c r="R1677" s="472">
        <f>IF(Table6[[#This Row],[Work Start TimeStamp]]="","",(Table6[[#This Row],[Work Start TimeStamp]]-Table6[[#This Row],[Fault Start TimeStamp]])*24)</f>
        <v>0</v>
      </c>
      <c r="S1677" s="472">
        <f>(Table6[[#This Row],[Fault Clearance time]]-Table6[[#This Row],[Work Start TimeStamp]])*24</f>
        <v>0.46666666666666767</v>
      </c>
      <c r="T1677" s="472">
        <f>(Table6[[#This Row],[Fault Clearance time]]-Table6[[#This Row],[Fault Start TimeStamp]])*24</f>
        <v>0.46666666666666767</v>
      </c>
      <c r="U1677" s="35" t="s">
        <v>2110</v>
      </c>
      <c r="V1677" s="102" t="s">
        <v>293</v>
      </c>
      <c r="W1677" s="549">
        <f>IFERROR(Table6[[#This Row],[Breakdown Time]]*Table6[[#This Row],[Plant Equivalent Weightage]],"")</f>
        <v>1.7948717948717982E-2</v>
      </c>
      <c r="X1677" s="473" t="s">
        <v>294</v>
      </c>
      <c r="Y1677" s="474" t="s">
        <v>83</v>
      </c>
      <c r="Z1677" s="102">
        <v>25183</v>
      </c>
      <c r="AA1677" s="468">
        <f>(Table6[[#This Row],[Paired WTG Generation for loss calculation]]/24)*Table6[[#This Row],[Breakdown Time]]</f>
        <v>489.66944444444556</v>
      </c>
      <c r="AB1677" s="102"/>
      <c r="AC1677" s="35"/>
      <c r="AD1677" s="35"/>
    </row>
    <row r="1678" spans="1:30">
      <c r="A1678" s="102">
        <f t="shared" si="26"/>
        <v>1677</v>
      </c>
      <c r="B1678" s="468">
        <f>YEAR(Table6[[#This Row],[Date]])+IF(MONTH(Table6[[#This Row],[Date]])&gt;=4,1,0)</f>
        <v>2026</v>
      </c>
      <c r="C1678" s="102">
        <f>YEAR(Table6[[#This Row],[Date]])</f>
        <v>2025</v>
      </c>
      <c r="D1678" s="102" t="s">
        <v>1986</v>
      </c>
      <c r="E1678" s="469">
        <f>Table6[[#This Row],[Date]]-DAY(Table6[[#This Row],[Date]])+1</f>
        <v>45839</v>
      </c>
      <c r="F1678" s="470">
        <v>45869</v>
      </c>
      <c r="G1678" s="35" t="s">
        <v>88</v>
      </c>
      <c r="H1678" s="35" t="str">
        <f>IFERROR(_xlfn.XLOOKUP(Table6[[#This Row],[Affected WTG]],'Basic Data'!$A:$A,'Basic Data'!$B:$B),"")</f>
        <v>TQGXIIPL</v>
      </c>
      <c r="I1678" s="35" t="str">
        <f>IFERROR(_xlfn.XLOOKUP(Table6[[#This Row],[Affected WTG]],'Basic Data'!$A:$A,'Basic Data'!$C:$C),"")</f>
        <v>GEDA</v>
      </c>
      <c r="J1678" s="471">
        <f>IFERROR(_xlfn.XLOOKUP(Table6[[#This Row],[Affected WTG]],'Basic Data'!$A:$A,'Basic Data'!$E:$E),"")</f>
        <v>3.846153846153845E-2</v>
      </c>
      <c r="K1678" s="102">
        <v>3000</v>
      </c>
      <c r="L1678" s="35" t="str">
        <f>IFERROR(_xlfn.XLOOKUP(Table6[[#This Row],[Error Code]],'Basic Data'!$AA:$AA,'Basic Data'!$AB:$AB),"Incorrect Error Code")</f>
        <v>Frequency converter not ready</v>
      </c>
      <c r="M1678" s="35" t="s">
        <v>291</v>
      </c>
      <c r="N1678" s="475"/>
      <c r="O1678" s="476">
        <v>0.62986111111111109</v>
      </c>
      <c r="P1678" s="476">
        <v>0.62986111111111109</v>
      </c>
      <c r="Q1678" s="477">
        <v>0.65069444444444446</v>
      </c>
      <c r="R1678" s="472">
        <f>IF(Table6[[#This Row],[Work Start TimeStamp]]="","",(Table6[[#This Row],[Work Start TimeStamp]]-Table6[[#This Row],[Fault Start TimeStamp]])*24)</f>
        <v>0</v>
      </c>
      <c r="S1678" s="472">
        <f>(Table6[[#This Row],[Fault Clearance time]]-Table6[[#This Row],[Work Start TimeStamp]])*24</f>
        <v>0.50000000000000089</v>
      </c>
      <c r="T1678" s="472">
        <f>(Table6[[#This Row],[Fault Clearance time]]-Table6[[#This Row],[Fault Start TimeStamp]])*24</f>
        <v>0.50000000000000089</v>
      </c>
      <c r="U1678" s="35" t="s">
        <v>2122</v>
      </c>
      <c r="V1678" s="102" t="s">
        <v>293</v>
      </c>
      <c r="W1678" s="549">
        <f>IFERROR(Table6[[#This Row],[Breakdown Time]]*Table6[[#This Row],[Plant Equivalent Weightage]],"")</f>
        <v>1.923076923076926E-2</v>
      </c>
      <c r="X1678" s="473" t="s">
        <v>294</v>
      </c>
      <c r="Y1678" s="474" t="s">
        <v>83</v>
      </c>
      <c r="Z1678" s="102">
        <v>25183</v>
      </c>
      <c r="AA1678" s="468">
        <f>(Table6[[#This Row],[Paired WTG Generation for loss calculation]]/24)*Table6[[#This Row],[Breakdown Time]]</f>
        <v>524.64583333333428</v>
      </c>
      <c r="AB1678" s="102"/>
      <c r="AC1678" s="35"/>
      <c r="AD1678" s="35"/>
    </row>
    <row r="1679" spans="1:30">
      <c r="A1679" s="102">
        <f t="shared" ref="A1679:A1692" si="27">A1678+1</f>
        <v>1678</v>
      </c>
      <c r="B1679" s="468">
        <f>YEAR(Table6[[#This Row],[Date]])+IF(MONTH(Table6[[#This Row],[Date]])&gt;=4,1,0)</f>
        <v>2026</v>
      </c>
      <c r="C1679" s="102">
        <f>YEAR(Table6[[#This Row],[Date]])</f>
        <v>2025</v>
      </c>
      <c r="D1679" s="102" t="s">
        <v>1986</v>
      </c>
      <c r="E1679" s="469">
        <f>Table6[[#This Row],[Date]]-DAY(Table6[[#This Row],[Date]])+1</f>
        <v>45839</v>
      </c>
      <c r="F1679" s="470">
        <v>45869</v>
      </c>
      <c r="G1679" s="35" t="s">
        <v>88</v>
      </c>
      <c r="H1679" s="35" t="str">
        <f>IFERROR(_xlfn.XLOOKUP(Table6[[#This Row],[Affected WTG]],'Basic Data'!$A:$A,'Basic Data'!$B:$B),"")</f>
        <v>TQGXIIPL</v>
      </c>
      <c r="I1679" s="35" t="str">
        <f>IFERROR(_xlfn.XLOOKUP(Table6[[#This Row],[Affected WTG]],'Basic Data'!$A:$A,'Basic Data'!$C:$C),"")</f>
        <v>GEDA</v>
      </c>
      <c r="J1679" s="471">
        <f>IFERROR(_xlfn.XLOOKUP(Table6[[#This Row],[Affected WTG]],'Basic Data'!$A:$A,'Basic Data'!$E:$E),"")</f>
        <v>3.846153846153845E-2</v>
      </c>
      <c r="K1679" s="102">
        <v>3000</v>
      </c>
      <c r="L1679" s="35" t="str">
        <f>IFERROR(_xlfn.XLOOKUP(Table6[[#This Row],[Error Code]],'Basic Data'!$AA:$AA,'Basic Data'!$AB:$AB),"Incorrect Error Code")</f>
        <v>Frequency converter not ready</v>
      </c>
      <c r="M1679" s="35" t="s">
        <v>291</v>
      </c>
      <c r="N1679" s="475"/>
      <c r="O1679" s="476">
        <v>0.58194444444444449</v>
      </c>
      <c r="P1679" s="476">
        <v>0.58194444444444449</v>
      </c>
      <c r="Q1679" s="477">
        <v>0.60069444444444442</v>
      </c>
      <c r="R1679" s="472">
        <f>IF(Table6[[#This Row],[Work Start TimeStamp]]="","",(Table6[[#This Row],[Work Start TimeStamp]]-Table6[[#This Row],[Fault Start TimeStamp]])*24)</f>
        <v>0</v>
      </c>
      <c r="S1679" s="472">
        <f>(Table6[[#This Row],[Fault Clearance time]]-Table6[[#This Row],[Work Start TimeStamp]])*24</f>
        <v>0.4499999999999984</v>
      </c>
      <c r="T1679" s="472">
        <f>(Table6[[#This Row],[Fault Clearance time]]-Table6[[#This Row],[Fault Start TimeStamp]])*24</f>
        <v>0.4499999999999984</v>
      </c>
      <c r="U1679" s="35" t="s">
        <v>2110</v>
      </c>
      <c r="V1679" s="102" t="s">
        <v>293</v>
      </c>
      <c r="W1679" s="549">
        <f>IFERROR(Table6[[#This Row],[Breakdown Time]]*Table6[[#This Row],[Plant Equivalent Weightage]],"")</f>
        <v>1.7307692307692239E-2</v>
      </c>
      <c r="X1679" s="473" t="s">
        <v>290</v>
      </c>
      <c r="Y1679" s="474" t="s">
        <v>83</v>
      </c>
      <c r="Z1679" s="102">
        <v>25183</v>
      </c>
      <c r="AA1679" s="468">
        <f>(Table6[[#This Row],[Paired WTG Generation for loss calculation]]/24)*Table6[[#This Row],[Breakdown Time]]</f>
        <v>472.18124999999833</v>
      </c>
      <c r="AB1679" s="102"/>
      <c r="AC1679" s="35"/>
      <c r="AD1679" s="35"/>
    </row>
    <row r="1680" spans="1:30">
      <c r="A1680" s="102">
        <f t="shared" si="27"/>
        <v>1679</v>
      </c>
      <c r="B1680" s="468">
        <f>YEAR(Table6[[#This Row],[Date]])+IF(MONTH(Table6[[#This Row],[Date]])&gt;=4,1,0)</f>
        <v>2026</v>
      </c>
      <c r="C1680" s="102">
        <f>YEAR(Table6[[#This Row],[Date]])</f>
        <v>2025</v>
      </c>
      <c r="D1680" s="102" t="s">
        <v>1986</v>
      </c>
      <c r="E1680" s="469">
        <f>Table6[[#This Row],[Date]]-DAY(Table6[[#This Row],[Date]])+1</f>
        <v>45839</v>
      </c>
      <c r="F1680" s="470">
        <v>45869</v>
      </c>
      <c r="G1680" s="35" t="s">
        <v>92</v>
      </c>
      <c r="H1680" s="35" t="str">
        <f>IFERROR(_xlfn.XLOOKUP(Table6[[#This Row],[Affected WTG]],'Basic Data'!$A:$A,'Basic Data'!$B:$B),"")</f>
        <v>TQGXIIPL</v>
      </c>
      <c r="I1680" s="35" t="str">
        <f>IFERROR(_xlfn.XLOOKUP(Table6[[#This Row],[Affected WTG]],'Basic Data'!$A:$A,'Basic Data'!$C:$C),"")</f>
        <v>GEDA</v>
      </c>
      <c r="J1680" s="471">
        <f>IFERROR(_xlfn.XLOOKUP(Table6[[#This Row],[Affected WTG]],'Basic Data'!$A:$A,'Basic Data'!$E:$E),"")</f>
        <v>3.846153846153845E-2</v>
      </c>
      <c r="K1680" s="102">
        <v>4970</v>
      </c>
      <c r="L1680" s="35" t="str">
        <f>IFERROR(_xlfn.XLOOKUP(Table6[[#This Row],[Error Code]],'Basic Data'!$AA:$AA,'Basic Data'!$AB:$AB),"Incorrect Error Code")</f>
        <v>Tower oscillation XF</v>
      </c>
      <c r="M1680" s="35" t="s">
        <v>291</v>
      </c>
      <c r="N1680" s="475"/>
      <c r="O1680" s="476">
        <v>0.58194444444444449</v>
      </c>
      <c r="P1680" s="476">
        <v>0.58194444444444449</v>
      </c>
      <c r="Q1680" s="477">
        <v>0.59027777777777779</v>
      </c>
      <c r="R1680" s="472">
        <f>IF(Table6[[#This Row],[Work Start TimeStamp]]="","",(Table6[[#This Row],[Work Start TimeStamp]]-Table6[[#This Row],[Fault Start TimeStamp]])*24)</f>
        <v>0</v>
      </c>
      <c r="S1680" s="472">
        <f>(Table6[[#This Row],[Fault Clearance time]]-Table6[[#This Row],[Work Start TimeStamp]])*24</f>
        <v>0.19999999999999929</v>
      </c>
      <c r="T1680" s="472">
        <f>(Table6[[#This Row],[Fault Clearance time]]-Table6[[#This Row],[Fault Start TimeStamp]])*24</f>
        <v>0.19999999999999929</v>
      </c>
      <c r="U1680" s="35" t="s">
        <v>1919</v>
      </c>
      <c r="V1680" s="102" t="s">
        <v>293</v>
      </c>
      <c r="W1680" s="549">
        <f>IFERROR(Table6[[#This Row],[Breakdown Time]]*Table6[[#This Row],[Plant Equivalent Weightage]],"")</f>
        <v>7.6923076923076624E-3</v>
      </c>
      <c r="X1680" s="473" t="s">
        <v>294</v>
      </c>
      <c r="Y1680" s="474" t="s">
        <v>80</v>
      </c>
      <c r="Z1680" s="102">
        <v>28345</v>
      </c>
      <c r="AA1680" s="468">
        <f>(Table6[[#This Row],[Paired WTG Generation for loss calculation]]/24)*Table6[[#This Row],[Breakdown Time]]</f>
        <v>236.20833333333252</v>
      </c>
      <c r="AB1680" s="102"/>
      <c r="AC1680" s="35"/>
      <c r="AD1680" s="35"/>
    </row>
    <row r="1681" spans="1:30">
      <c r="A1681" s="102">
        <f t="shared" si="27"/>
        <v>1680</v>
      </c>
      <c r="B1681" s="468">
        <f>YEAR(Table6[[#This Row],[Date]])+IF(MONTH(Table6[[#This Row],[Date]])&gt;=4,1,0)</f>
        <v>2026</v>
      </c>
      <c r="C1681" s="102">
        <f>YEAR(Table6[[#This Row],[Date]])</f>
        <v>2025</v>
      </c>
      <c r="D1681" s="102" t="s">
        <v>1986</v>
      </c>
      <c r="E1681" s="469">
        <f>Table6[[#This Row],[Date]]-DAY(Table6[[#This Row],[Date]])+1</f>
        <v>45870</v>
      </c>
      <c r="F1681" s="470">
        <v>45870</v>
      </c>
      <c r="G1681" s="35" t="s">
        <v>75</v>
      </c>
      <c r="H1681" s="35" t="str">
        <f>IFERROR(_xlfn.XLOOKUP(Table6[[#This Row],[Affected WTG]],'Basic Data'!$A:$A,'Basic Data'!$B:$B),"")</f>
        <v>TQGXIIPL</v>
      </c>
      <c r="I1681" s="35" t="str">
        <f>IFERROR(_xlfn.XLOOKUP(Table6[[#This Row],[Affected WTG]],'Basic Data'!$A:$A,'Basic Data'!$C:$C),"")</f>
        <v>GEDA</v>
      </c>
      <c r="J1681" s="471">
        <f>IFERROR(_xlfn.XLOOKUP(Table6[[#This Row],[Affected WTG]],'Basic Data'!$A:$A,'Basic Data'!$E:$E),"")</f>
        <v>3.846153846153845E-2</v>
      </c>
      <c r="K1681" s="102">
        <v>641</v>
      </c>
      <c r="L1681" s="35" t="str">
        <f>IFERROR(_xlfn.XLOOKUP(Table6[[#This Row],[Error Code]],'Basic Data'!$AA:$AA,'Basic Data'!$AB:$AB),"Incorrect Error Code")</f>
        <v>Sim.angle E enc. &lt;&gt; act.angle 1</v>
      </c>
      <c r="M1681" s="35" t="s">
        <v>291</v>
      </c>
      <c r="N1681" s="475"/>
      <c r="O1681" s="476">
        <v>0.5395833333333333</v>
      </c>
      <c r="P1681" s="476">
        <v>0.5395833333333333</v>
      </c>
      <c r="Q1681" s="477">
        <v>0.54097222222222219</v>
      </c>
      <c r="R1681" s="472">
        <f>IF(Table6[[#This Row],[Work Start TimeStamp]]="","",(Table6[[#This Row],[Work Start TimeStamp]]-Table6[[#This Row],[Fault Start TimeStamp]])*24)</f>
        <v>0</v>
      </c>
      <c r="S1681" s="472">
        <f>(Table6[[#This Row],[Fault Clearance time]]-Table6[[#This Row],[Work Start TimeStamp]])*24</f>
        <v>3.3333333333333215E-2</v>
      </c>
      <c r="T1681" s="472">
        <f>(Table6[[#This Row],[Fault Clearance time]]-Table6[[#This Row],[Fault Start TimeStamp]])*24</f>
        <v>3.3333333333333215E-2</v>
      </c>
      <c r="U1681" s="35" t="s">
        <v>1919</v>
      </c>
      <c r="V1681" s="102" t="s">
        <v>293</v>
      </c>
      <c r="W1681" s="549">
        <f>IFERROR(Table6[[#This Row],[Breakdown Time]]*Table6[[#This Row],[Plant Equivalent Weightage]],"")</f>
        <v>1.2820512820512771E-3</v>
      </c>
      <c r="X1681" s="473" t="s">
        <v>294</v>
      </c>
      <c r="Y1681" s="474" t="s">
        <v>78</v>
      </c>
      <c r="Z1681" s="102">
        <v>31766</v>
      </c>
      <c r="AA1681" s="468">
        <f>(Table6[[#This Row],[Paired WTG Generation for loss calculation]]/24)*Table6[[#This Row],[Breakdown Time]]</f>
        <v>44.119444444444284</v>
      </c>
      <c r="AB1681" s="102"/>
      <c r="AC1681" s="35"/>
      <c r="AD1681" s="35"/>
    </row>
    <row r="1682" spans="1:30">
      <c r="A1682" s="102">
        <f t="shared" si="27"/>
        <v>1681</v>
      </c>
      <c r="B1682" s="468">
        <f>YEAR(Table6[[#This Row],[Date]])+IF(MONTH(Table6[[#This Row],[Date]])&gt;=4,1,0)</f>
        <v>2026</v>
      </c>
      <c r="C1682" s="102">
        <f>YEAR(Table6[[#This Row],[Date]])</f>
        <v>2025</v>
      </c>
      <c r="D1682" s="102" t="s">
        <v>1986</v>
      </c>
      <c r="E1682" s="469">
        <f>Table6[[#This Row],[Date]]-DAY(Table6[[#This Row],[Date]])+1</f>
        <v>45870</v>
      </c>
      <c r="F1682" s="470">
        <v>45870</v>
      </c>
      <c r="G1682" s="35" t="s">
        <v>75</v>
      </c>
      <c r="H1682" s="35" t="str">
        <f>IFERROR(_xlfn.XLOOKUP(Table6[[#This Row],[Affected WTG]],'Basic Data'!$A:$A,'Basic Data'!$B:$B),"")</f>
        <v>TQGXIIPL</v>
      </c>
      <c r="I1682" s="35" t="str">
        <f>IFERROR(_xlfn.XLOOKUP(Table6[[#This Row],[Affected WTG]],'Basic Data'!$A:$A,'Basic Data'!$C:$C),"")</f>
        <v>GEDA</v>
      </c>
      <c r="J1682" s="471">
        <f>IFERROR(_xlfn.XLOOKUP(Table6[[#This Row],[Affected WTG]],'Basic Data'!$A:$A,'Basic Data'!$E:$E),"")</f>
        <v>3.846153846153845E-2</v>
      </c>
      <c r="K1682" s="102">
        <v>641</v>
      </c>
      <c r="L1682" s="35" t="str">
        <f>IFERROR(_xlfn.XLOOKUP(Table6[[#This Row],[Error Code]],'Basic Data'!$AA:$AA,'Basic Data'!$AB:$AB),"Incorrect Error Code")</f>
        <v>Sim.angle E enc. &lt;&gt; act.angle 1</v>
      </c>
      <c r="M1682" s="35" t="s">
        <v>291</v>
      </c>
      <c r="N1682" s="475"/>
      <c r="O1682" s="476">
        <v>0.55972222222222223</v>
      </c>
      <c r="P1682" s="476">
        <v>0.55972222222222223</v>
      </c>
      <c r="Q1682" s="477">
        <v>0.6645833333333333</v>
      </c>
      <c r="R1682" s="472">
        <f>IF(Table6[[#This Row],[Work Start TimeStamp]]="","",(Table6[[#This Row],[Work Start TimeStamp]]-Table6[[#This Row],[Fault Start TimeStamp]])*24)</f>
        <v>0</v>
      </c>
      <c r="S1682" s="472">
        <f>(Table6[[#This Row],[Fault Clearance time]]-Table6[[#This Row],[Work Start TimeStamp]])*24</f>
        <v>2.5166666666666657</v>
      </c>
      <c r="T1682" s="472">
        <f>(Table6[[#This Row],[Fault Clearance time]]-Table6[[#This Row],[Fault Start TimeStamp]])*24</f>
        <v>2.5166666666666657</v>
      </c>
      <c r="U1682" s="35" t="s">
        <v>2130</v>
      </c>
      <c r="V1682" s="102" t="s">
        <v>293</v>
      </c>
      <c r="W1682" s="549">
        <f>IFERROR(Table6[[#This Row],[Breakdown Time]]*Table6[[#This Row],[Plant Equivalent Weightage]],"")</f>
        <v>9.6794871794871729E-2</v>
      </c>
      <c r="X1682" s="473" t="s">
        <v>290</v>
      </c>
      <c r="Y1682" s="474" t="s">
        <v>78</v>
      </c>
      <c r="Z1682" s="102">
        <v>31766</v>
      </c>
      <c r="AA1682" s="468">
        <f>(Table6[[#This Row],[Paired WTG Generation for loss calculation]]/24)*Table6[[#This Row],[Breakdown Time]]</f>
        <v>3331.0180555555539</v>
      </c>
      <c r="AB1682" s="102"/>
      <c r="AC1682" s="35"/>
      <c r="AD1682" s="35"/>
    </row>
    <row r="1683" spans="1:30">
      <c r="A1683" s="102">
        <f t="shared" si="27"/>
        <v>1682</v>
      </c>
      <c r="B1683" s="468">
        <f>YEAR(Table6[[#This Row],[Date]])+IF(MONTH(Table6[[#This Row],[Date]])&gt;=4,1,0)</f>
        <v>2026</v>
      </c>
      <c r="C1683" s="102">
        <f>YEAR(Table6[[#This Row],[Date]])</f>
        <v>2025</v>
      </c>
      <c r="D1683" s="102" t="s">
        <v>1986</v>
      </c>
      <c r="E1683" s="469">
        <f>Table6[[#This Row],[Date]]-DAY(Table6[[#This Row],[Date]])+1</f>
        <v>45870</v>
      </c>
      <c r="F1683" s="470">
        <v>45870</v>
      </c>
      <c r="G1683" s="35" t="s">
        <v>78</v>
      </c>
      <c r="H1683" s="35" t="str">
        <f>IFERROR(_xlfn.XLOOKUP(Table6[[#This Row],[Affected WTG]],'Basic Data'!$A:$A,'Basic Data'!$B:$B),"")</f>
        <v>TQGXIIPL</v>
      </c>
      <c r="I1683" s="35" t="str">
        <f>IFERROR(_xlfn.XLOOKUP(Table6[[#This Row],[Affected WTG]],'Basic Data'!$A:$A,'Basic Data'!$C:$C),"")</f>
        <v>GEDA</v>
      </c>
      <c r="J1683" s="471">
        <f>IFERROR(_xlfn.XLOOKUP(Table6[[#This Row],[Affected WTG]],'Basic Data'!$A:$A,'Basic Data'!$E:$E),"")</f>
        <v>3.846153846153845E-2</v>
      </c>
      <c r="K1683" s="102">
        <v>3000</v>
      </c>
      <c r="L1683" s="35" t="str">
        <f>IFERROR(_xlfn.XLOOKUP(Table6[[#This Row],[Error Code]],'Basic Data'!$AA:$AA,'Basic Data'!$AB:$AB),"Incorrect Error Code")</f>
        <v>Frequency converter not ready</v>
      </c>
      <c r="M1683" s="35" t="s">
        <v>291</v>
      </c>
      <c r="N1683" s="475"/>
      <c r="O1683" s="476">
        <v>0.61875000000000002</v>
      </c>
      <c r="P1683" s="476">
        <v>0.61875000000000002</v>
      </c>
      <c r="Q1683" s="477">
        <v>0.62777777777777777</v>
      </c>
      <c r="R1683" s="472">
        <f>IF(Table6[[#This Row],[Work Start TimeStamp]]="","",(Table6[[#This Row],[Work Start TimeStamp]]-Table6[[#This Row],[Fault Start TimeStamp]])*24)</f>
        <v>0</v>
      </c>
      <c r="S1683" s="472">
        <f>(Table6[[#This Row],[Fault Clearance time]]-Table6[[#This Row],[Work Start TimeStamp]])*24</f>
        <v>0.2166666666666659</v>
      </c>
      <c r="T1683" s="472">
        <f>(Table6[[#This Row],[Fault Clearance time]]-Table6[[#This Row],[Fault Start TimeStamp]])*24</f>
        <v>0.2166666666666659</v>
      </c>
      <c r="U1683" s="35" t="s">
        <v>2113</v>
      </c>
      <c r="V1683" s="102" t="s">
        <v>293</v>
      </c>
      <c r="W1683" s="549">
        <f>IFERROR(Table6[[#This Row],[Breakdown Time]]*Table6[[#This Row],[Plant Equivalent Weightage]],"")</f>
        <v>8.333333333333302E-3</v>
      </c>
      <c r="X1683" s="473" t="s">
        <v>294</v>
      </c>
      <c r="Y1683" s="474" t="s">
        <v>75</v>
      </c>
      <c r="Z1683" s="102">
        <v>26272</v>
      </c>
      <c r="AA1683" s="468">
        <f>(Table6[[#This Row],[Paired WTG Generation for loss calculation]]/24)*Table6[[#This Row],[Breakdown Time]]</f>
        <v>237.17777777777695</v>
      </c>
      <c r="AB1683" s="102"/>
      <c r="AC1683" s="35"/>
      <c r="AD1683" s="35"/>
    </row>
    <row r="1684" spans="1:30">
      <c r="A1684" s="102">
        <f t="shared" si="27"/>
        <v>1683</v>
      </c>
      <c r="B1684" s="468">
        <f>YEAR(Table6[[#This Row],[Date]])+IF(MONTH(Table6[[#This Row],[Date]])&gt;=4,1,0)</f>
        <v>2026</v>
      </c>
      <c r="C1684" s="102">
        <f>YEAR(Table6[[#This Row],[Date]])</f>
        <v>2025</v>
      </c>
      <c r="D1684" s="102" t="s">
        <v>1986</v>
      </c>
      <c r="E1684" s="469">
        <f>Table6[[#This Row],[Date]]-DAY(Table6[[#This Row],[Date]])+1</f>
        <v>45870</v>
      </c>
      <c r="F1684" s="470">
        <v>45870</v>
      </c>
      <c r="G1684" s="35" t="s">
        <v>87</v>
      </c>
      <c r="H1684" s="35" t="str">
        <f>IFERROR(_xlfn.XLOOKUP(Table6[[#This Row],[Affected WTG]],'Basic Data'!$A:$A,'Basic Data'!$B:$B),"")</f>
        <v>TQGXIIPL</v>
      </c>
      <c r="I1684" s="35" t="str">
        <f>IFERROR(_xlfn.XLOOKUP(Table6[[#This Row],[Affected WTG]],'Basic Data'!$A:$A,'Basic Data'!$C:$C),"")</f>
        <v>GEDA</v>
      </c>
      <c r="J1684" s="471">
        <f>IFERROR(_xlfn.XLOOKUP(Table6[[#This Row],[Affected WTG]],'Basic Data'!$A:$A,'Basic Data'!$E:$E),"")</f>
        <v>3.846153846153845E-2</v>
      </c>
      <c r="K1684" s="102">
        <v>55</v>
      </c>
      <c r="L1684" s="35" t="str">
        <f>IFERROR(_xlfn.XLOOKUP(Table6[[#This Row],[Error Code]],'Basic Data'!$AA:$AA,'Basic Data'!$AB:$AB),"Incorrect Error Code")</f>
        <v>WTG shut down</v>
      </c>
      <c r="M1684" s="35" t="s">
        <v>291</v>
      </c>
      <c r="N1684" s="475"/>
      <c r="O1684" s="476">
        <v>0.46458333333333335</v>
      </c>
      <c r="P1684" s="476">
        <v>0.46458333333333335</v>
      </c>
      <c r="Q1684" s="477">
        <v>0.70625000000000004</v>
      </c>
      <c r="R1684" s="472">
        <f>IF(Table6[[#This Row],[Work Start TimeStamp]]="","",(Table6[[#This Row],[Work Start TimeStamp]]-Table6[[#This Row],[Fault Start TimeStamp]])*24)</f>
        <v>0</v>
      </c>
      <c r="S1684" s="472">
        <f>(Table6[[#This Row],[Fault Clearance time]]-Table6[[#This Row],[Work Start TimeStamp]])*24</f>
        <v>5.8000000000000007</v>
      </c>
      <c r="T1684" s="472">
        <f>(Table6[[#This Row],[Fault Clearance time]]-Table6[[#This Row],[Fault Start TimeStamp]])*24</f>
        <v>5.8000000000000007</v>
      </c>
      <c r="U1684" s="35" t="s">
        <v>2119</v>
      </c>
      <c r="V1684" s="102" t="s">
        <v>293</v>
      </c>
      <c r="W1684" s="549">
        <f>IFERROR(Table6[[#This Row],[Breakdown Time]]*Table6[[#This Row],[Plant Equivalent Weightage]],"")</f>
        <v>0.22307692307692303</v>
      </c>
      <c r="X1684" s="473" t="s">
        <v>290</v>
      </c>
      <c r="Y1684" s="474" t="s">
        <v>85</v>
      </c>
      <c r="Z1684" s="102">
        <v>28882</v>
      </c>
      <c r="AA1684" s="468">
        <f>(Table6[[#This Row],[Paired WTG Generation for loss calculation]]/24)*Table6[[#This Row],[Breakdown Time]]</f>
        <v>6979.8166666666675</v>
      </c>
      <c r="AB1684" s="102"/>
      <c r="AC1684" s="35"/>
      <c r="AD1684" s="35"/>
    </row>
    <row r="1685" spans="1:30">
      <c r="A1685" s="102">
        <f t="shared" si="27"/>
        <v>1684</v>
      </c>
      <c r="B1685" s="468">
        <f>YEAR(Table6[[#This Row],[Date]])+IF(MONTH(Table6[[#This Row],[Date]])&gt;=4,1,0)</f>
        <v>2026</v>
      </c>
      <c r="C1685" s="102">
        <f>YEAR(Table6[[#This Row],[Date]])</f>
        <v>2025</v>
      </c>
      <c r="D1685" s="102" t="s">
        <v>1986</v>
      </c>
      <c r="E1685" s="469">
        <f>Table6[[#This Row],[Date]]-DAY(Table6[[#This Row],[Date]])+1</f>
        <v>45870</v>
      </c>
      <c r="F1685" s="470">
        <v>45871</v>
      </c>
      <c r="G1685" s="35" t="s">
        <v>87</v>
      </c>
      <c r="H1685" s="35" t="str">
        <f>IFERROR(_xlfn.XLOOKUP(Table6[[#This Row],[Affected WTG]],'Basic Data'!$A:$A,'Basic Data'!$B:$B),"")</f>
        <v>TQGXIIPL</v>
      </c>
      <c r="I1685" s="35" t="str">
        <f>IFERROR(_xlfn.XLOOKUP(Table6[[#This Row],[Affected WTG]],'Basic Data'!$A:$A,'Basic Data'!$C:$C),"")</f>
        <v>GEDA</v>
      </c>
      <c r="J1685" s="471">
        <f>IFERROR(_xlfn.XLOOKUP(Table6[[#This Row],[Affected WTG]],'Basic Data'!$A:$A,'Basic Data'!$E:$E),"")</f>
        <v>3.846153846153845E-2</v>
      </c>
      <c r="K1685" s="102">
        <v>55</v>
      </c>
      <c r="L1685" s="35" t="str">
        <f>IFERROR(_xlfn.XLOOKUP(Table6[[#This Row],[Error Code]],'Basic Data'!$AA:$AA,'Basic Data'!$AB:$AB),"Incorrect Error Code")</f>
        <v>WTG shut down</v>
      </c>
      <c r="M1685" s="35" t="s">
        <v>295</v>
      </c>
      <c r="N1685" s="475"/>
      <c r="O1685" s="476">
        <v>0.31666666666666665</v>
      </c>
      <c r="P1685" s="476">
        <v>0.31666666666666665</v>
      </c>
      <c r="Q1685" s="477">
        <v>0.80208333333333337</v>
      </c>
      <c r="R1685" s="472">
        <f>IF(Table6[[#This Row],[Work Start TimeStamp]]="","",(Table6[[#This Row],[Work Start TimeStamp]]-Table6[[#This Row],[Fault Start TimeStamp]])*24)</f>
        <v>0</v>
      </c>
      <c r="S1685" s="472">
        <f>(Table6[[#This Row],[Fault Clearance time]]-Table6[[#This Row],[Work Start TimeStamp]])*24</f>
        <v>11.650000000000002</v>
      </c>
      <c r="T1685" s="472">
        <f>(Table6[[#This Row],[Fault Clearance time]]-Table6[[#This Row],[Fault Start TimeStamp]])*24</f>
        <v>11.650000000000002</v>
      </c>
      <c r="U1685" s="35" t="s">
        <v>2136</v>
      </c>
      <c r="V1685" s="102" t="s">
        <v>293</v>
      </c>
      <c r="W1685" s="549">
        <f>IFERROR(Table6[[#This Row],[Breakdown Time]]*Table6[[#This Row],[Plant Equivalent Weightage]],"")</f>
        <v>0.44807692307692304</v>
      </c>
      <c r="X1685" s="473" t="s">
        <v>290</v>
      </c>
      <c r="Y1685" s="474" t="s">
        <v>85</v>
      </c>
      <c r="Z1685" s="102">
        <v>26434</v>
      </c>
      <c r="AA1685" s="468">
        <f>(Table6[[#This Row],[Paired WTG Generation for loss calculation]]/24)*Table6[[#This Row],[Breakdown Time]]</f>
        <v>12831.504166666669</v>
      </c>
      <c r="AB1685" s="102"/>
      <c r="AC1685" s="35"/>
      <c r="AD1685" s="35"/>
    </row>
    <row r="1686" spans="1:30">
      <c r="A1686" s="102">
        <f t="shared" si="27"/>
        <v>1685</v>
      </c>
      <c r="B1686" s="468">
        <f>YEAR(Table6[[#This Row],[Date]])+IF(MONTH(Table6[[#This Row],[Date]])&gt;=4,1,0)</f>
        <v>2026</v>
      </c>
      <c r="C1686" s="102">
        <f>YEAR(Table6[[#This Row],[Date]])</f>
        <v>2025</v>
      </c>
      <c r="D1686" s="102" t="s">
        <v>1986</v>
      </c>
      <c r="E1686" s="469">
        <f>Table6[[#This Row],[Date]]-DAY(Table6[[#This Row],[Date]])+1</f>
        <v>45870</v>
      </c>
      <c r="F1686" s="470">
        <v>45871</v>
      </c>
      <c r="G1686" s="35" t="s">
        <v>87</v>
      </c>
      <c r="H1686" s="35" t="str">
        <f>IFERROR(_xlfn.XLOOKUP(Table6[[#This Row],[Affected WTG]],'Basic Data'!$A:$A,'Basic Data'!$B:$B),"")</f>
        <v>TQGXIIPL</v>
      </c>
      <c r="I1686" s="35" t="str">
        <f>IFERROR(_xlfn.XLOOKUP(Table6[[#This Row],[Affected WTG]],'Basic Data'!$A:$A,'Basic Data'!$C:$C),"")</f>
        <v>GEDA</v>
      </c>
      <c r="J1686" s="471">
        <f>IFERROR(_xlfn.XLOOKUP(Table6[[#This Row],[Affected WTG]],'Basic Data'!$A:$A,'Basic Data'!$E:$E),"")</f>
        <v>3.846153846153845E-2</v>
      </c>
      <c r="K1686" s="102">
        <v>55</v>
      </c>
      <c r="L1686" s="35" t="str">
        <f>IFERROR(_xlfn.XLOOKUP(Table6[[#This Row],[Error Code]],'Basic Data'!$AA:$AA,'Basic Data'!$AB:$AB),"Incorrect Error Code")</f>
        <v>WTG shut down</v>
      </c>
      <c r="M1686" s="35" t="s">
        <v>295</v>
      </c>
      <c r="N1686" s="475"/>
      <c r="O1686" s="476">
        <v>0.84305555555555556</v>
      </c>
      <c r="P1686" s="476">
        <v>0.84305555555555556</v>
      </c>
      <c r="Q1686" s="477">
        <v>0.87986111111111109</v>
      </c>
      <c r="R1686" s="472">
        <f>IF(Table6[[#This Row],[Work Start TimeStamp]]="","",(Table6[[#This Row],[Work Start TimeStamp]]-Table6[[#This Row],[Fault Start TimeStamp]])*24)</f>
        <v>0</v>
      </c>
      <c r="S1686" s="472">
        <f>(Table6[[#This Row],[Fault Clearance time]]-Table6[[#This Row],[Work Start TimeStamp]])*24</f>
        <v>0.88333333333333286</v>
      </c>
      <c r="T1686" s="472">
        <f>(Table6[[#This Row],[Fault Clearance time]]-Table6[[#This Row],[Fault Start TimeStamp]])*24</f>
        <v>0.88333333333333286</v>
      </c>
      <c r="U1686" s="35" t="s">
        <v>2137</v>
      </c>
      <c r="V1686" s="102" t="s">
        <v>293</v>
      </c>
      <c r="W1686" s="549">
        <f>IFERROR(Table6[[#This Row],[Breakdown Time]]*Table6[[#This Row],[Plant Equivalent Weightage]],"")</f>
        <v>3.3974358974358944E-2</v>
      </c>
      <c r="X1686" s="473" t="s">
        <v>290</v>
      </c>
      <c r="Y1686" s="474" t="s">
        <v>85</v>
      </c>
      <c r="Z1686" s="102">
        <v>26434</v>
      </c>
      <c r="AA1686" s="468">
        <f>(Table6[[#This Row],[Paired WTG Generation for loss calculation]]/24)*Table6[[#This Row],[Breakdown Time]]</f>
        <v>972.91805555555516</v>
      </c>
      <c r="AB1686" s="102"/>
      <c r="AC1686" s="35"/>
      <c r="AD1686" s="35"/>
    </row>
    <row r="1687" spans="1:30">
      <c r="A1687" s="102">
        <f t="shared" si="27"/>
        <v>1686</v>
      </c>
      <c r="B1687" s="468">
        <f>YEAR(Table6[[#This Row],[Date]])+IF(MONTH(Table6[[#This Row],[Date]])&gt;=4,1,0)</f>
        <v>2026</v>
      </c>
      <c r="C1687" s="102">
        <f>YEAR(Table6[[#This Row],[Date]])</f>
        <v>2025</v>
      </c>
      <c r="D1687" s="102" t="s">
        <v>1986</v>
      </c>
      <c r="E1687" s="469">
        <f>Table6[[#This Row],[Date]]-DAY(Table6[[#This Row],[Date]])+1</f>
        <v>45870</v>
      </c>
      <c r="F1687" s="470">
        <v>45871</v>
      </c>
      <c r="G1687" s="35" t="s">
        <v>96</v>
      </c>
      <c r="H1687" s="35" t="str">
        <f>IFERROR(_xlfn.XLOOKUP(Table6[[#This Row],[Affected WTG]],'Basic Data'!$A:$A,'Basic Data'!$B:$B),"")</f>
        <v>TQGXIIPL</v>
      </c>
      <c r="I1687" s="35" t="str">
        <f>IFERROR(_xlfn.XLOOKUP(Table6[[#This Row],[Affected WTG]],'Basic Data'!$A:$A,'Basic Data'!$C:$C),"")</f>
        <v>GEDA</v>
      </c>
      <c r="J1687" s="471">
        <f>IFERROR(_xlfn.XLOOKUP(Table6[[#This Row],[Affected WTG]],'Basic Data'!$A:$A,'Basic Data'!$E:$E),"")</f>
        <v>3.846153846153845E-2</v>
      </c>
      <c r="K1687" s="102">
        <v>525</v>
      </c>
      <c r="L1687" s="35" t="str">
        <f>IFERROR(_xlfn.XLOOKUP(Table6[[#This Row],[Error Code]],'Basic Data'!$AA:$AA,'Basic Data'!$AB:$AB),"Incorrect Error Code")</f>
        <v>Overload axis 2</v>
      </c>
      <c r="M1687" s="35" t="s">
        <v>291</v>
      </c>
      <c r="N1687" s="475"/>
      <c r="O1687" s="476">
        <v>0.27291666666666664</v>
      </c>
      <c r="P1687" s="476">
        <v>0.27291666666666664</v>
      </c>
      <c r="Q1687" s="477">
        <v>0.27361111111111114</v>
      </c>
      <c r="R1687" s="472">
        <f>IF(Table6[[#This Row],[Work Start TimeStamp]]="","",(Table6[[#This Row],[Work Start TimeStamp]]-Table6[[#This Row],[Fault Start TimeStamp]])*24)</f>
        <v>0</v>
      </c>
      <c r="S1687" s="472">
        <f>(Table6[[#This Row],[Fault Clearance time]]-Table6[[#This Row],[Work Start TimeStamp]])*24</f>
        <v>1.666666666666794E-2</v>
      </c>
      <c r="T1687" s="472">
        <f>(Table6[[#This Row],[Fault Clearance time]]-Table6[[#This Row],[Fault Start TimeStamp]])*24</f>
        <v>1.666666666666794E-2</v>
      </c>
      <c r="U1687" s="35" t="s">
        <v>1919</v>
      </c>
      <c r="V1687" s="102" t="s">
        <v>293</v>
      </c>
      <c r="W1687" s="549">
        <f>IFERROR(Table6[[#This Row],[Breakdown Time]]*Table6[[#This Row],[Plant Equivalent Weightage]],"")</f>
        <v>6.4102564102568981E-4</v>
      </c>
      <c r="X1687" s="473" t="s">
        <v>294</v>
      </c>
      <c r="Y1687" s="474" t="s">
        <v>84</v>
      </c>
      <c r="Z1687" s="102">
        <v>25989</v>
      </c>
      <c r="AA1687" s="468">
        <f>(Table6[[#This Row],[Paired WTG Generation for loss calculation]]/24)*Table6[[#This Row],[Breakdown Time]]</f>
        <v>18.047916666668044</v>
      </c>
      <c r="AB1687" s="102"/>
      <c r="AC1687" s="35"/>
      <c r="AD1687" s="35"/>
    </row>
    <row r="1688" spans="1:30">
      <c r="A1688" s="102">
        <f t="shared" si="27"/>
        <v>1687</v>
      </c>
      <c r="B1688" s="468">
        <f>YEAR(Table6[[#This Row],[Date]])+IF(MONTH(Table6[[#This Row],[Date]])&gt;=4,1,0)</f>
        <v>2026</v>
      </c>
      <c r="C1688" s="102">
        <f>YEAR(Table6[[#This Row],[Date]])</f>
        <v>2025</v>
      </c>
      <c r="D1688" s="102" t="s">
        <v>1986</v>
      </c>
      <c r="E1688" s="469">
        <f>Table6[[#This Row],[Date]]-DAY(Table6[[#This Row],[Date]])+1</f>
        <v>45870</v>
      </c>
      <c r="F1688" s="470">
        <v>45872</v>
      </c>
      <c r="G1688" s="35" t="s">
        <v>78</v>
      </c>
      <c r="H1688" s="35" t="str">
        <f>IFERROR(_xlfn.XLOOKUP(Table6[[#This Row],[Affected WTG]],'Basic Data'!$A:$A,'Basic Data'!$B:$B),"")</f>
        <v>TQGXIIPL</v>
      </c>
      <c r="I1688" s="35" t="str">
        <f>IFERROR(_xlfn.XLOOKUP(Table6[[#This Row],[Affected WTG]],'Basic Data'!$A:$A,'Basic Data'!$C:$C),"")</f>
        <v>GEDA</v>
      </c>
      <c r="J1688" s="471">
        <f>IFERROR(_xlfn.XLOOKUP(Table6[[#This Row],[Affected WTG]],'Basic Data'!$A:$A,'Basic Data'!$E:$E),"")</f>
        <v>3.846153846153845E-2</v>
      </c>
      <c r="K1688" s="102">
        <v>3000</v>
      </c>
      <c r="L1688" s="35" t="str">
        <f>IFERROR(_xlfn.XLOOKUP(Table6[[#This Row],[Error Code]],'Basic Data'!$AA:$AA,'Basic Data'!$AB:$AB),"Incorrect Error Code")</f>
        <v>Frequency converter not ready</v>
      </c>
      <c r="M1688" s="35" t="s">
        <v>291</v>
      </c>
      <c r="N1688" s="475"/>
      <c r="O1688" s="476">
        <v>0.36666666666666664</v>
      </c>
      <c r="P1688" s="476">
        <v>0.36666666666666664</v>
      </c>
      <c r="Q1688" s="477">
        <v>0.36805555555555558</v>
      </c>
      <c r="R1688" s="472">
        <f>IF(Table6[[#This Row],[Work Start TimeStamp]]="","",(Table6[[#This Row],[Work Start TimeStamp]]-Table6[[#This Row],[Fault Start TimeStamp]])*24)</f>
        <v>0</v>
      </c>
      <c r="S1688" s="472">
        <f>(Table6[[#This Row],[Fault Clearance time]]-Table6[[#This Row],[Work Start TimeStamp]])*24</f>
        <v>3.3333333333334547E-2</v>
      </c>
      <c r="T1688" s="472">
        <f>(Table6[[#This Row],[Fault Clearance time]]-Table6[[#This Row],[Fault Start TimeStamp]])*24</f>
        <v>3.3333333333334547E-2</v>
      </c>
      <c r="U1688" s="35" t="s">
        <v>1919</v>
      </c>
      <c r="V1688" s="102" t="s">
        <v>293</v>
      </c>
      <c r="W1688" s="549">
        <f>IFERROR(Table6[[#This Row],[Breakdown Time]]*Table6[[#This Row],[Plant Equivalent Weightage]],"")</f>
        <v>1.2820512820513285E-3</v>
      </c>
      <c r="X1688" s="473" t="s">
        <v>294</v>
      </c>
      <c r="Y1688" s="474" t="s">
        <v>75</v>
      </c>
      <c r="Z1688" s="102">
        <v>17469</v>
      </c>
      <c r="AA1688" s="468">
        <f>(Table6[[#This Row],[Paired WTG Generation for loss calculation]]/24)*Table6[[#This Row],[Breakdown Time]]</f>
        <v>24.262500000000884</v>
      </c>
      <c r="AB1688" s="102"/>
      <c r="AC1688" s="35"/>
      <c r="AD1688" s="35"/>
    </row>
    <row r="1689" spans="1:30">
      <c r="A1689" s="102">
        <f t="shared" si="27"/>
        <v>1688</v>
      </c>
      <c r="B1689" s="468">
        <f>YEAR(Table6[[#This Row],[Date]])+IF(MONTH(Table6[[#This Row],[Date]])&gt;=4,1,0)</f>
        <v>2026</v>
      </c>
      <c r="C1689" s="102">
        <f>YEAR(Table6[[#This Row],[Date]])</f>
        <v>2025</v>
      </c>
      <c r="D1689" s="102" t="s">
        <v>1986</v>
      </c>
      <c r="E1689" s="469">
        <f>Table6[[#This Row],[Date]]-DAY(Table6[[#This Row],[Date]])+1</f>
        <v>45870</v>
      </c>
      <c r="F1689" s="470">
        <v>45872</v>
      </c>
      <c r="G1689" s="35" t="s">
        <v>78</v>
      </c>
      <c r="H1689" s="35" t="str">
        <f>IFERROR(_xlfn.XLOOKUP(Table6[[#This Row],[Affected WTG]],'Basic Data'!$A:$A,'Basic Data'!$B:$B),"")</f>
        <v>TQGXIIPL</v>
      </c>
      <c r="I1689" s="35" t="str">
        <f>IFERROR(_xlfn.XLOOKUP(Table6[[#This Row],[Affected WTG]],'Basic Data'!$A:$A,'Basic Data'!$C:$C),"")</f>
        <v>GEDA</v>
      </c>
      <c r="J1689" s="471">
        <f>IFERROR(_xlfn.XLOOKUP(Table6[[#This Row],[Affected WTG]],'Basic Data'!$A:$A,'Basic Data'!$E:$E),"")</f>
        <v>3.846153846153845E-2</v>
      </c>
      <c r="K1689" s="102">
        <v>3271</v>
      </c>
      <c r="L1689" s="35" t="str">
        <f>IFERROR(_xlfn.XLOOKUP(Table6[[#This Row],[Error Code]],'Basic Data'!$AA:$AA,'Basic Data'!$AB:$AB),"Incorrect Error Code")</f>
        <v>Converter torque monitor level 1</v>
      </c>
      <c r="M1689" s="35" t="s">
        <v>291</v>
      </c>
      <c r="N1689" s="475"/>
      <c r="O1689" s="476">
        <v>0.41944444444444445</v>
      </c>
      <c r="P1689" s="476">
        <v>0.41944444444444445</v>
      </c>
      <c r="Q1689" s="477">
        <v>0.4201388888888889</v>
      </c>
      <c r="R1689" s="472">
        <f>IF(Table6[[#This Row],[Work Start TimeStamp]]="","",(Table6[[#This Row],[Work Start TimeStamp]]-Table6[[#This Row],[Fault Start TimeStamp]])*24)</f>
        <v>0</v>
      </c>
      <c r="S1689" s="472">
        <f>(Table6[[#This Row],[Fault Clearance time]]-Table6[[#This Row],[Work Start TimeStamp]])*24</f>
        <v>1.6666666666666607E-2</v>
      </c>
      <c r="T1689" s="472">
        <f>(Table6[[#This Row],[Fault Clearance time]]-Table6[[#This Row],[Fault Start TimeStamp]])*24</f>
        <v>1.6666666666666607E-2</v>
      </c>
      <c r="U1689" s="35" t="s">
        <v>1919</v>
      </c>
      <c r="V1689" s="102" t="s">
        <v>293</v>
      </c>
      <c r="W1689" s="549">
        <f>IFERROR(Table6[[#This Row],[Breakdown Time]]*Table6[[#This Row],[Plant Equivalent Weightage]],"")</f>
        <v>6.4102564102563853E-4</v>
      </c>
      <c r="X1689" s="473" t="s">
        <v>294</v>
      </c>
      <c r="Y1689" s="474" t="s">
        <v>75</v>
      </c>
      <c r="Z1689" s="102">
        <v>17469</v>
      </c>
      <c r="AA1689" s="468">
        <f>(Table6[[#This Row],[Paired WTG Generation for loss calculation]]/24)*Table6[[#This Row],[Breakdown Time]]</f>
        <v>12.131249999999957</v>
      </c>
      <c r="AB1689" s="102"/>
      <c r="AC1689" s="35"/>
      <c r="AD1689" s="35"/>
    </row>
    <row r="1690" spans="1:30">
      <c r="A1690" s="102">
        <f t="shared" si="27"/>
        <v>1689</v>
      </c>
      <c r="B1690" s="468">
        <f>YEAR(Table6[[#This Row],[Date]])+IF(MONTH(Table6[[#This Row],[Date]])&gt;=4,1,0)</f>
        <v>2026</v>
      </c>
      <c r="C1690" s="102">
        <f>YEAR(Table6[[#This Row],[Date]])</f>
        <v>2025</v>
      </c>
      <c r="D1690" s="102" t="s">
        <v>1986</v>
      </c>
      <c r="E1690" s="469">
        <f>Table6[[#This Row],[Date]]-DAY(Table6[[#This Row],[Date]])+1</f>
        <v>45870</v>
      </c>
      <c r="F1690" s="470">
        <v>45872</v>
      </c>
      <c r="G1690" s="35" t="s">
        <v>82</v>
      </c>
      <c r="H1690" s="35" t="str">
        <f>IFERROR(_xlfn.XLOOKUP(Table6[[#This Row],[Affected WTG]],'Basic Data'!$A:$A,'Basic Data'!$B:$B),"")</f>
        <v>TQGXIIPL</v>
      </c>
      <c r="I1690" s="35" t="str">
        <f>IFERROR(_xlfn.XLOOKUP(Table6[[#This Row],[Affected WTG]],'Basic Data'!$A:$A,'Basic Data'!$C:$C),"")</f>
        <v>GEDA</v>
      </c>
      <c r="J1690" s="471">
        <f>IFERROR(_xlfn.XLOOKUP(Table6[[#This Row],[Affected WTG]],'Basic Data'!$A:$A,'Basic Data'!$E:$E),"")</f>
        <v>3.846153846153845E-2</v>
      </c>
      <c r="K1690" s="102">
        <v>55</v>
      </c>
      <c r="L1690" s="35" t="str">
        <f>IFERROR(_xlfn.XLOOKUP(Table6[[#This Row],[Error Code]],'Basic Data'!$AA:$AA,'Basic Data'!$AB:$AB),"Incorrect Error Code")</f>
        <v>WTG shut down</v>
      </c>
      <c r="M1690" s="35" t="s">
        <v>291</v>
      </c>
      <c r="N1690" s="475"/>
      <c r="O1690" s="476">
        <v>1.8749999999999999E-2</v>
      </c>
      <c r="P1690" s="476">
        <v>1.8749999999999999E-2</v>
      </c>
      <c r="Q1690" s="477">
        <v>5.9722222222222225E-2</v>
      </c>
      <c r="R1690" s="472">
        <f>IF(Table6[[#This Row],[Work Start TimeStamp]]="","",(Table6[[#This Row],[Work Start TimeStamp]]-Table6[[#This Row],[Fault Start TimeStamp]])*24)</f>
        <v>0</v>
      </c>
      <c r="S1690" s="472">
        <f>(Table6[[#This Row],[Fault Clearance time]]-Table6[[#This Row],[Work Start TimeStamp]])*24</f>
        <v>0.9833333333333335</v>
      </c>
      <c r="T1690" s="472">
        <f>(Table6[[#This Row],[Fault Clearance time]]-Table6[[#This Row],[Fault Start TimeStamp]])*24</f>
        <v>0.9833333333333335</v>
      </c>
      <c r="U1690" s="35" t="s">
        <v>2138</v>
      </c>
      <c r="V1690" s="102" t="s">
        <v>293</v>
      </c>
      <c r="W1690" s="549">
        <f>IFERROR(Table6[[#This Row],[Breakdown Time]]*Table6[[#This Row],[Plant Equivalent Weightage]],"")</f>
        <v>3.7820512820512818E-2</v>
      </c>
      <c r="X1690" s="473" t="s">
        <v>290</v>
      </c>
      <c r="Y1690" s="474" t="s">
        <v>76</v>
      </c>
      <c r="Z1690" s="102">
        <v>15663</v>
      </c>
      <c r="AA1690" s="468">
        <f>(Table6[[#This Row],[Paired WTG Generation for loss calculation]]/24)*Table6[[#This Row],[Breakdown Time]]</f>
        <v>641.74791666666681</v>
      </c>
      <c r="AB1690" s="102"/>
      <c r="AC1690" s="35"/>
      <c r="AD1690" s="35"/>
    </row>
    <row r="1691" spans="1:30">
      <c r="A1691" s="102">
        <f t="shared" si="27"/>
        <v>1690</v>
      </c>
      <c r="B1691" s="468">
        <f>YEAR(Table6[[#This Row],[Date]])+IF(MONTH(Table6[[#This Row],[Date]])&gt;=4,1,0)</f>
        <v>2026</v>
      </c>
      <c r="C1691" s="102">
        <f>YEAR(Table6[[#This Row],[Date]])</f>
        <v>2025</v>
      </c>
      <c r="D1691" s="102" t="s">
        <v>1986</v>
      </c>
      <c r="E1691" s="469">
        <f>Table6[[#This Row],[Date]]-DAY(Table6[[#This Row],[Date]])+1</f>
        <v>45870</v>
      </c>
      <c r="F1691" s="470">
        <v>45872</v>
      </c>
      <c r="G1691" s="35" t="s">
        <v>83</v>
      </c>
      <c r="H1691" s="35" t="str">
        <f>IFERROR(_xlfn.XLOOKUP(Table6[[#This Row],[Affected WTG]],'Basic Data'!$A:$A,'Basic Data'!$B:$B),"")</f>
        <v>TQGXIIPL</v>
      </c>
      <c r="I1691" s="35" t="str">
        <f>IFERROR(_xlfn.XLOOKUP(Table6[[#This Row],[Affected WTG]],'Basic Data'!$A:$A,'Basic Data'!$C:$C),"")</f>
        <v>GEDA</v>
      </c>
      <c r="J1691" s="471">
        <f>IFERROR(_xlfn.XLOOKUP(Table6[[#This Row],[Affected WTG]],'Basic Data'!$A:$A,'Basic Data'!$E:$E),"")</f>
        <v>3.846153846153845E-2</v>
      </c>
      <c r="K1691" s="102">
        <v>3271</v>
      </c>
      <c r="L1691" s="35" t="str">
        <f>IFERROR(_xlfn.XLOOKUP(Table6[[#This Row],[Error Code]],'Basic Data'!$AA:$AA,'Basic Data'!$AB:$AB),"Incorrect Error Code")</f>
        <v>Converter torque monitor level 1</v>
      </c>
      <c r="M1691" s="35" t="s">
        <v>291</v>
      </c>
      <c r="N1691" s="475"/>
      <c r="O1691" s="476">
        <v>0.40763888888888888</v>
      </c>
      <c r="P1691" s="476">
        <v>0.40763888888888888</v>
      </c>
      <c r="Q1691" s="477">
        <v>0.40833333333333333</v>
      </c>
      <c r="R1691" s="472">
        <f>IF(Table6[[#This Row],[Work Start TimeStamp]]="","",(Table6[[#This Row],[Work Start TimeStamp]]-Table6[[#This Row],[Fault Start TimeStamp]])*24)</f>
        <v>0</v>
      </c>
      <c r="S1691" s="472">
        <f>(Table6[[#This Row],[Fault Clearance time]]-Table6[[#This Row],[Work Start TimeStamp]])*24</f>
        <v>1.6666666666666607E-2</v>
      </c>
      <c r="T1691" s="472">
        <f>(Table6[[#This Row],[Fault Clearance time]]-Table6[[#This Row],[Fault Start TimeStamp]])*24</f>
        <v>1.6666666666666607E-2</v>
      </c>
      <c r="U1691" s="35" t="s">
        <v>1919</v>
      </c>
      <c r="V1691" s="102" t="s">
        <v>293</v>
      </c>
      <c r="W1691" s="549">
        <f>IFERROR(Table6[[#This Row],[Breakdown Time]]*Table6[[#This Row],[Plant Equivalent Weightage]],"")</f>
        <v>6.4102564102563853E-4</v>
      </c>
      <c r="X1691" s="473" t="s">
        <v>294</v>
      </c>
      <c r="Y1691" s="474" t="s">
        <v>88</v>
      </c>
      <c r="Z1691" s="102">
        <v>12095</v>
      </c>
      <c r="AA1691" s="468">
        <f>(Table6[[#This Row],[Paired WTG Generation for loss calculation]]/24)*Table6[[#This Row],[Breakdown Time]]</f>
        <v>8.3993055555555252</v>
      </c>
      <c r="AB1691" s="102"/>
      <c r="AC1691" s="35"/>
      <c r="AD1691" s="35"/>
    </row>
    <row r="1692" spans="1:30">
      <c r="A1692" s="102">
        <f t="shared" si="27"/>
        <v>1691</v>
      </c>
      <c r="B1692" s="468">
        <f>YEAR(Table6[[#This Row],[Date]])+IF(MONTH(Table6[[#This Row],[Date]])&gt;=4,1,0)</f>
        <v>2026</v>
      </c>
      <c r="C1692" s="102">
        <f>YEAR(Table6[[#This Row],[Date]])</f>
        <v>2025</v>
      </c>
      <c r="D1692" s="102" t="s">
        <v>1986</v>
      </c>
      <c r="E1692" s="469">
        <f>Table6[[#This Row],[Date]]-DAY(Table6[[#This Row],[Date]])+1</f>
        <v>45870</v>
      </c>
      <c r="F1692" s="470">
        <v>45872</v>
      </c>
      <c r="G1692" s="35" t="s">
        <v>85</v>
      </c>
      <c r="H1692" s="35" t="str">
        <f>IFERROR(_xlfn.XLOOKUP(Table6[[#This Row],[Affected WTG]],'Basic Data'!$A:$A,'Basic Data'!$B:$B),"")</f>
        <v>TQGXIIPL</v>
      </c>
      <c r="I1692" s="35" t="str">
        <f>IFERROR(_xlfn.XLOOKUP(Table6[[#This Row],[Affected WTG]],'Basic Data'!$A:$A,'Basic Data'!$C:$C),"")</f>
        <v>GEDA</v>
      </c>
      <c r="J1692" s="471">
        <f>IFERROR(_xlfn.XLOOKUP(Table6[[#This Row],[Affected WTG]],'Basic Data'!$A:$A,'Basic Data'!$E:$E),"")</f>
        <v>3.846153846153845E-2</v>
      </c>
      <c r="K1692" s="102">
        <v>5550</v>
      </c>
      <c r="L1692" s="35" t="str">
        <f>IFERROR(_xlfn.XLOOKUP(Table6[[#This Row],[Error Code]],'Basic Data'!$AA:$AA,'Basic Data'!$AB:$AB),"Incorrect Error Code")</f>
        <v>Low hydraulic oil level</v>
      </c>
      <c r="M1692" s="35" t="s">
        <v>291</v>
      </c>
      <c r="N1692" s="475"/>
      <c r="O1692" s="476">
        <v>0.10625</v>
      </c>
      <c r="P1692" s="476">
        <v>0.13541666666666666</v>
      </c>
      <c r="Q1692" s="477">
        <v>0.21249999999999999</v>
      </c>
      <c r="R1692" s="472">
        <f>IF(Table6[[#This Row],[Work Start TimeStamp]]="","",(Table6[[#This Row],[Work Start TimeStamp]]-Table6[[#This Row],[Fault Start TimeStamp]])*24)</f>
        <v>0.69999999999999984</v>
      </c>
      <c r="S1692" s="472">
        <f>(Table6[[#This Row],[Fault Clearance time]]-Table6[[#This Row],[Work Start TimeStamp]])*24</f>
        <v>1.85</v>
      </c>
      <c r="T1692" s="472">
        <f>(Table6[[#This Row],[Fault Clearance time]]-Table6[[#This Row],[Fault Start TimeStamp]])*24</f>
        <v>2.5499999999999998</v>
      </c>
      <c r="U1692" s="35" t="s">
        <v>2139</v>
      </c>
      <c r="V1692" s="102" t="s">
        <v>293</v>
      </c>
      <c r="W1692" s="549">
        <f>IFERROR(Table6[[#This Row],[Breakdown Time]]*Table6[[#This Row],[Plant Equivalent Weightage]],"")</f>
        <v>9.8076923076923034E-2</v>
      </c>
      <c r="X1692" s="473" t="s">
        <v>290</v>
      </c>
      <c r="Y1692" s="474" t="s">
        <v>87</v>
      </c>
      <c r="Z1692" s="102">
        <v>13105</v>
      </c>
      <c r="AA1692" s="468">
        <f>(Table6[[#This Row],[Paired WTG Generation for loss calculation]]/24)*Table6[[#This Row],[Breakdown Time]]</f>
        <v>1392.4062499999998</v>
      </c>
      <c r="AB1692" s="102"/>
      <c r="AC1692" s="35"/>
      <c r="AD1692" s="35"/>
    </row>
  </sheetData>
  <phoneticPr fontId="10" type="noConversion"/>
  <conditionalFormatting sqref="L1:L1692">
    <cfRule type="containsText" dxfId="4" priority="1" operator="containsText" text="Incorrect Error Code">
      <formula>NOT(ISERROR(SEARCH("Incorrect Error Code",L1)))</formula>
    </cfRule>
  </conditionalFormatting>
  <pageMargins left="0.7" right="0.7" top="0.75" bottom="0.75" header="0.3" footer="0.3"/>
  <ignoredErrors>
    <ignoredError sqref="Y1693: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9"/>
  <sheetViews>
    <sheetView zoomScale="86" workbookViewId="0">
      <pane xSplit="6" ySplit="1" topLeftCell="G149" activePane="bottomRight" state="frozen"/>
      <selection pane="topRight" activeCell="G1" sqref="G1"/>
      <selection pane="bottomLeft" activeCell="A2" sqref="A2"/>
      <selection pane="bottomRight" activeCell="K154" sqref="K154"/>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2022</v>
      </c>
      <c r="W1" s="21" t="s">
        <v>2023</v>
      </c>
      <c r="X1" s="481" t="s">
        <v>1984</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1909</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1909</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1909</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1909</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1809</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1806</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1807</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1808</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1808</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1909</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1811</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1812</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1814</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1817</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1818</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1818</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1822</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1821</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1823</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1824</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1824</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1830</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1852</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1821</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1831</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1829</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1824</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1824</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1832</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1832</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1832</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1830</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1852</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1837</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1838</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1850</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1851</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1852</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1856</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1857</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1837</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1858</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1821</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1859</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1908</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1893</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1893</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1893</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1837</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1894</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1882</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1904</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1883</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1904</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1986</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1884</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1904</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1986</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1885</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1904</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1986</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1886</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1904</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1986</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1887</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1904</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1986</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1888</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1904</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1986</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1889</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1904</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1986</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1904</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1986</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1890</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1904</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1986</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1891</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1904</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1986</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1892</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1904</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1986</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1837</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1907</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1986</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1986</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1837</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1894</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1986</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1837</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1894</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1986</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1882</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1905</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1986</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1883</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1905</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1986</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1885</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1906</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1986</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1886</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1906</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1986</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1887</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1905</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1986</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1891</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1905</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1986</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1892</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1905</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1986</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1898</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1894</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1986</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1899</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1903</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1986</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1885</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1905</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1986</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1891</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1905</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1986</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1883</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1905</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1986</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1899</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1903</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1986</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1986</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1902</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1903</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1986</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1898</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1894</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1986</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1898</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1894</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1986</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1882</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1905</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1986</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1887</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1905</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1986</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1891</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1905</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1986</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1892</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1905</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1986</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1886</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1905</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1986</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1885</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1905</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1986</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1883</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1905</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1986</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1912</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1913</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1986</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1886</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1905</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1986</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1892</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1905</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1986</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1909</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1986</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1986</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1884</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1934</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1986</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1957</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1958</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1986</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1959</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1986</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1957</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1969</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1986</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1957</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1969</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1986</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1957</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1969</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1986</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1957</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1970</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1986</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1971</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1986</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1968</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1971</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1986</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2019</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2021</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1986</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1971</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1986</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2020</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1971</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1986</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2016</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2017</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1986</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2026</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2027</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1986</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2028</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1986</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1968</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2028</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1986</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1957</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1969</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1986</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1898</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2047</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1986</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2067</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2059</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1986</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2068</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2060</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1986</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2069</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2060</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1986</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2070</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2060</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1986</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2065</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1986</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2068</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2066</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1986</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2069</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2066</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1986</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2070</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2066</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1986</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2026</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2083</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1986</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2067</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2017</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1986</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1968</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2028</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1986</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2026</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2102</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row r="158" spans="1:27">
      <c r="A158" s="102">
        <v>156</v>
      </c>
      <c r="B158" s="102">
        <f>YEAR(Table10[[#This Row],[Date]])+IF(MONTH(Table10[[#This Row],[Date]])&gt;=4,1,0)</f>
        <v>2026</v>
      </c>
      <c r="C158" s="102">
        <f>YEAR(Table10[[#This Row],[Date]])</f>
        <v>2025</v>
      </c>
      <c r="D158" s="102" t="s">
        <v>1986</v>
      </c>
      <c r="E158" s="469">
        <f>Table10[[#This Row],[Date]]-DAY(Table10[[#This Row],[Date]])+1</f>
        <v>45839</v>
      </c>
      <c r="F158" s="470">
        <v>45867</v>
      </c>
      <c r="G158" s="102" t="s">
        <v>79</v>
      </c>
      <c r="H158" s="102" t="str">
        <f>IFERROR(_xlfn.XLOOKUP(Table10[[#This Row],[Affected Feeder ]],'Basic Data'!$A$43:$A$70,'Basic Data'!$B$43:$B$70),"")</f>
        <v>TQGXIIPL</v>
      </c>
      <c r="I158" s="102" t="str">
        <f>IFERROR(_xlfn.XLOOKUP(Table10[[#This Row],[Affected Feeder ]],'Basic Data'!$A$43:$A$70,'Basic Data'!$C$43:$C$70),"")</f>
        <v>GEDA</v>
      </c>
      <c r="J158" s="550">
        <f>IFERROR(_xlfn.XLOOKUP(Table10[[#This Row],[Affected Feeder ]],'Basic Data'!$A$43:$A$70,'Basic Data'!$E$43:$E$70),"")</f>
        <v>3.846153846153845E-2</v>
      </c>
      <c r="K158" s="483" t="s">
        <v>2115</v>
      </c>
      <c r="L158" s="484">
        <v>0.67152777777777772</v>
      </c>
      <c r="M158" s="484">
        <v>0.67152777777777772</v>
      </c>
      <c r="N158" s="484">
        <v>0.70138888888888884</v>
      </c>
      <c r="O158" s="101">
        <f>(Table10[[#This Row],[Work Start TimeStamp]]-Table10[[#This Row],[Fault Start TimeStamp]])*24</f>
        <v>0</v>
      </c>
      <c r="P158" s="101">
        <f>IF(Table10[[#This Row],[Work Start TimeStamp]]="","",(Table10[[#This Row],[Fault Clearance time]]-Table10[[#This Row],[Work Start TimeStamp]])*24)</f>
        <v>0.71666666666666679</v>
      </c>
      <c r="Q158" s="544">
        <f>(Table10[[#This Row],[Fault Clearance time]]-Table10[[#This Row],[Fault Start TimeStamp]])*24</f>
        <v>0.71666666666666679</v>
      </c>
      <c r="R158" s="483" t="s">
        <v>2117</v>
      </c>
      <c r="S158" s="102" t="s">
        <v>293</v>
      </c>
      <c r="T158" s="485">
        <f>IFERROR(Table10[[#This Row],[Breakdown Time]]*Table10[[#This Row],[Plant Equivalent Weightage]],"")</f>
        <v>2.756410256410256E-2</v>
      </c>
      <c r="U158" s="102" t="s">
        <v>448</v>
      </c>
      <c r="V158" s="547">
        <f>IFERROR(_xlfn.XLOOKUP(Table10[[#This Row],[Date]],'Daily KPI'!$A:$A,'Daily KPI'!$M:$M),"")</f>
        <v>9.4641544306512415</v>
      </c>
      <c r="W158" s="102">
        <v>2435.5</v>
      </c>
      <c r="X158" s="102">
        <f>Table10[[#This Row],[WTG Loss]]*1*Table10[[#This Row],[Breakdown Time]]</f>
        <v>1745.4416666666671</v>
      </c>
      <c r="Y158" s="102" t="s">
        <v>449</v>
      </c>
      <c r="Z158" s="102"/>
      <c r="AA158" s="102"/>
    </row>
    <row r="159" spans="1:27">
      <c r="A159" s="102">
        <v>157</v>
      </c>
      <c r="B159" s="102">
        <f>YEAR(Table10[[#This Row],[Date]])+IF(MONTH(Table10[[#This Row],[Date]])&gt;=4,1,0)</f>
        <v>2026</v>
      </c>
      <c r="C159" s="102">
        <f>YEAR(Table10[[#This Row],[Date]])</f>
        <v>2025</v>
      </c>
      <c r="D159" s="102" t="s">
        <v>1986</v>
      </c>
      <c r="E159" s="469">
        <f>Table10[[#This Row],[Date]]-DAY(Table10[[#This Row],[Date]])+1</f>
        <v>45839</v>
      </c>
      <c r="F159" s="470">
        <v>45867</v>
      </c>
      <c r="G159" s="102" t="s">
        <v>94</v>
      </c>
      <c r="H159" s="102" t="str">
        <f>IFERROR(_xlfn.XLOOKUP(Table10[[#This Row],[Affected Feeder ]],'Basic Data'!$A$43:$A$70,'Basic Data'!$B$43:$B$70),"")</f>
        <v>TQGXIIPL</v>
      </c>
      <c r="I159" s="102" t="str">
        <f>IFERROR(_xlfn.XLOOKUP(Table10[[#This Row],[Affected Feeder ]],'Basic Data'!$A$43:$A$70,'Basic Data'!$C$43:$C$70),"")</f>
        <v>GEDA</v>
      </c>
      <c r="J159" s="550">
        <f>IFERROR(_xlfn.XLOOKUP(Table10[[#This Row],[Affected Feeder ]],'Basic Data'!$A$43:$A$70,'Basic Data'!$E$43:$E$70),"")</f>
        <v>3.846153846153845E-2</v>
      </c>
      <c r="K159" s="483" t="s">
        <v>2116</v>
      </c>
      <c r="L159" s="484">
        <v>0.6791666666666667</v>
      </c>
      <c r="M159" s="484">
        <v>0.6791666666666667</v>
      </c>
      <c r="N159" s="484">
        <v>0.71597222222222223</v>
      </c>
      <c r="O159" s="101">
        <f>(Table10[[#This Row],[Work Start TimeStamp]]-Table10[[#This Row],[Fault Start TimeStamp]])*24</f>
        <v>0</v>
      </c>
      <c r="P159" s="101">
        <f>IF(Table10[[#This Row],[Work Start TimeStamp]]="","",(Table10[[#This Row],[Fault Clearance time]]-Table10[[#This Row],[Work Start TimeStamp]])*24)</f>
        <v>0.88333333333333286</v>
      </c>
      <c r="Q159" s="544">
        <f>(Table10[[#This Row],[Fault Clearance time]]-Table10[[#This Row],[Fault Start TimeStamp]])*24</f>
        <v>0.88333333333333286</v>
      </c>
      <c r="R159" s="483" t="s">
        <v>2117</v>
      </c>
      <c r="S159" s="102" t="s">
        <v>293</v>
      </c>
      <c r="T159" s="485">
        <f>IFERROR(Table10[[#This Row],[Breakdown Time]]*Table10[[#This Row],[Plant Equivalent Weightage]],"")</f>
        <v>3.3974358974358944E-2</v>
      </c>
      <c r="U159" s="102" t="s">
        <v>448</v>
      </c>
      <c r="V159" s="547">
        <f>IFERROR(_xlfn.XLOOKUP(Table10[[#This Row],[Date]],'Daily KPI'!$A:$A,'Daily KPI'!$M:$M),"")</f>
        <v>9.4641544306512415</v>
      </c>
      <c r="W159" s="102">
        <v>2435.5</v>
      </c>
      <c r="X159" s="102">
        <f>Table10[[#This Row],[WTG Loss]]*1*Table10[[#This Row],[Breakdown Time]]</f>
        <v>2151.3583333333322</v>
      </c>
      <c r="Y159" s="102" t="s">
        <v>449</v>
      </c>
      <c r="Z159" s="102"/>
      <c r="AA159"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W160:W1048576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1987</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1984</v>
      </c>
      <c r="Z1" s="467" t="s">
        <v>1988</v>
      </c>
      <c r="AA1" s="467" t="s">
        <v>1989</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70" t="s">
        <v>1860</v>
      </c>
      <c r="B1" s="673" t="s">
        <v>1861</v>
      </c>
      <c r="C1" s="673" t="s">
        <v>1862</v>
      </c>
      <c r="D1" s="673" t="s">
        <v>1863</v>
      </c>
      <c r="E1" s="673" t="s">
        <v>1864</v>
      </c>
      <c r="F1" s="676" t="s">
        <v>1865</v>
      </c>
      <c r="G1" s="657">
        <v>2024</v>
      </c>
      <c r="H1" s="658"/>
      <c r="I1" s="658"/>
      <c r="J1" s="658"/>
      <c r="K1" s="361"/>
      <c r="L1" s="659">
        <v>2025</v>
      </c>
      <c r="M1" s="660"/>
      <c r="N1" s="660"/>
      <c r="O1" s="660"/>
      <c r="P1" s="660"/>
      <c r="Q1" s="661"/>
    </row>
    <row r="2" spans="1:17">
      <c r="A2" s="671"/>
      <c r="B2" s="674"/>
      <c r="C2" s="674"/>
      <c r="D2" s="674"/>
      <c r="E2" s="674"/>
      <c r="F2" s="677"/>
      <c r="G2" s="662" t="s">
        <v>1866</v>
      </c>
      <c r="H2" s="663"/>
      <c r="I2" s="663"/>
      <c r="J2" s="663"/>
      <c r="K2" s="664"/>
      <c r="L2" s="665" t="s">
        <v>1867</v>
      </c>
      <c r="M2" s="666"/>
      <c r="N2" s="666"/>
      <c r="O2" s="666"/>
      <c r="P2" s="666"/>
      <c r="Q2" s="667"/>
    </row>
    <row r="3" spans="1:17">
      <c r="A3" s="672"/>
      <c r="B3" s="675"/>
      <c r="C3" s="675"/>
      <c r="D3" s="675"/>
      <c r="E3" s="675"/>
      <c r="F3" s="678"/>
      <c r="G3" s="346" t="s">
        <v>1868</v>
      </c>
      <c r="H3" s="347" t="s">
        <v>1869</v>
      </c>
      <c r="I3" s="346" t="s">
        <v>1870</v>
      </c>
      <c r="J3" s="346" t="s">
        <v>1871</v>
      </c>
      <c r="K3" s="346" t="s">
        <v>1872</v>
      </c>
      <c r="L3" s="348" t="s">
        <v>1868</v>
      </c>
      <c r="M3" s="349" t="s">
        <v>1873</v>
      </c>
      <c r="N3" s="349" t="s">
        <v>1874</v>
      </c>
      <c r="O3" s="348" t="s">
        <v>1870</v>
      </c>
      <c r="P3" s="345" t="s">
        <v>1871</v>
      </c>
      <c r="Q3" s="362" t="s">
        <v>12</v>
      </c>
    </row>
    <row r="4" spans="1:17">
      <c r="A4" s="363">
        <v>1</v>
      </c>
      <c r="B4" s="153" t="s">
        <v>1875</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1875</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1876</v>
      </c>
      <c r="L5" s="351">
        <v>45719</v>
      </c>
      <c r="M5" s="356">
        <v>45727</v>
      </c>
      <c r="N5" s="356">
        <v>45728</v>
      </c>
      <c r="O5" s="352">
        <f t="shared" ref="O5:O21" si="3">M5-L5</f>
        <v>8</v>
      </c>
      <c r="P5" s="355"/>
      <c r="Q5" s="364"/>
    </row>
    <row r="6" spans="1:17">
      <c r="A6" s="365">
        <v>3</v>
      </c>
      <c r="B6" s="153" t="s">
        <v>1875</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1875</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1875</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1875</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1875</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1875</v>
      </c>
      <c r="C11" s="153" t="s">
        <v>331</v>
      </c>
      <c r="D11" s="153">
        <v>5337</v>
      </c>
      <c r="E11" s="350">
        <v>45401</v>
      </c>
      <c r="F11" s="350">
        <v>45427</v>
      </c>
      <c r="G11" s="351">
        <f t="shared" si="0"/>
        <v>45476</v>
      </c>
      <c r="H11" s="350">
        <v>45523</v>
      </c>
      <c r="I11" s="352">
        <f t="shared" si="1"/>
        <v>47</v>
      </c>
      <c r="J11" s="353">
        <f t="shared" si="2"/>
        <v>81.111111111111114</v>
      </c>
      <c r="K11" s="131" t="s">
        <v>1877</v>
      </c>
      <c r="L11" s="351">
        <v>45737</v>
      </c>
      <c r="M11" s="356">
        <v>45762</v>
      </c>
      <c r="N11" s="356">
        <v>45768</v>
      </c>
      <c r="O11" s="352">
        <f t="shared" si="3"/>
        <v>25</v>
      </c>
      <c r="P11" s="355"/>
      <c r="Q11" s="364"/>
    </row>
    <row r="12" spans="1:17">
      <c r="A12" s="365">
        <v>9</v>
      </c>
      <c r="B12" s="153" t="s">
        <v>1875</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1875</v>
      </c>
      <c r="C13" s="153" t="s">
        <v>309</v>
      </c>
      <c r="D13" s="153">
        <v>5331</v>
      </c>
      <c r="E13" s="350">
        <v>45437</v>
      </c>
      <c r="F13" s="350">
        <v>45433</v>
      </c>
      <c r="G13" s="351">
        <f t="shared" si="0"/>
        <v>45482</v>
      </c>
      <c r="H13" s="350">
        <v>45520</v>
      </c>
      <c r="I13" s="352">
        <f t="shared" si="1"/>
        <v>38</v>
      </c>
      <c r="J13" s="353">
        <f t="shared" si="2"/>
        <v>91.111111111111114</v>
      </c>
      <c r="K13" s="131" t="s">
        <v>1878</v>
      </c>
      <c r="L13" s="351">
        <v>45743</v>
      </c>
      <c r="M13" s="356">
        <v>45754</v>
      </c>
      <c r="N13" s="356">
        <v>45755</v>
      </c>
      <c r="O13" s="352">
        <f t="shared" si="3"/>
        <v>11</v>
      </c>
      <c r="P13" s="355"/>
      <c r="Q13" s="364"/>
    </row>
    <row r="14" spans="1:17">
      <c r="A14" s="365">
        <v>11</v>
      </c>
      <c r="B14" s="153" t="s">
        <v>1875</v>
      </c>
      <c r="C14" s="153" t="s">
        <v>318</v>
      </c>
      <c r="D14" s="153">
        <v>5329</v>
      </c>
      <c r="E14" s="350">
        <v>45401</v>
      </c>
      <c r="F14" s="350">
        <v>45433</v>
      </c>
      <c r="G14" s="351">
        <f t="shared" si="0"/>
        <v>45482</v>
      </c>
      <c r="H14" s="350">
        <v>45516</v>
      </c>
      <c r="I14" s="352">
        <f t="shared" si="1"/>
        <v>34</v>
      </c>
      <c r="J14" s="353">
        <f t="shared" si="2"/>
        <v>95.555555555555557</v>
      </c>
      <c r="K14" s="131" t="s">
        <v>1878</v>
      </c>
      <c r="L14" s="351">
        <v>45748</v>
      </c>
      <c r="M14" s="356">
        <v>45738</v>
      </c>
      <c r="N14" s="356">
        <v>45741</v>
      </c>
      <c r="O14" s="352">
        <f t="shared" si="3"/>
        <v>-10</v>
      </c>
      <c r="P14" s="355"/>
      <c r="Q14" s="364"/>
    </row>
    <row r="15" spans="1:17">
      <c r="A15" s="365">
        <v>12</v>
      </c>
      <c r="B15" s="153" t="s">
        <v>1875</v>
      </c>
      <c r="C15" s="153" t="s">
        <v>333</v>
      </c>
      <c r="D15" s="153">
        <v>5340</v>
      </c>
      <c r="E15" s="350">
        <v>45437</v>
      </c>
      <c r="F15" s="350">
        <v>45436</v>
      </c>
      <c r="G15" s="351">
        <f t="shared" si="0"/>
        <v>45485</v>
      </c>
      <c r="H15" s="350">
        <v>45592</v>
      </c>
      <c r="I15" s="352">
        <f t="shared" si="1"/>
        <v>107</v>
      </c>
      <c r="J15" s="353">
        <f t="shared" si="2"/>
        <v>14.444444444444443</v>
      </c>
      <c r="K15" s="131" t="s">
        <v>1879</v>
      </c>
      <c r="L15" s="351">
        <v>45750</v>
      </c>
      <c r="M15" s="356">
        <v>45764</v>
      </c>
      <c r="N15" s="356">
        <v>45765</v>
      </c>
      <c r="O15" s="352">
        <f t="shared" si="3"/>
        <v>14</v>
      </c>
      <c r="P15" s="355"/>
      <c r="Q15" s="364"/>
    </row>
    <row r="16" spans="1:17">
      <c r="A16" s="365">
        <v>13</v>
      </c>
      <c r="B16" s="153" t="s">
        <v>1875</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1875</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1875</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1875</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1875</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1875</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1875</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1875</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1875</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1875</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1875</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1875</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1875</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1875</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68"/>
      <c r="B30" s="669"/>
      <c r="C30" s="669"/>
      <c r="D30" s="669"/>
      <c r="E30" s="669"/>
      <c r="F30" s="669"/>
      <c r="G30" s="669"/>
      <c r="H30" s="669"/>
      <c r="I30" s="669"/>
      <c r="J30" s="669"/>
      <c r="K30" s="669"/>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79" t="s">
        <v>2034</v>
      </c>
      <c r="B1" s="679" t="s">
        <v>128</v>
      </c>
      <c r="C1" s="679" t="s">
        <v>2035</v>
      </c>
      <c r="D1" s="679" t="s">
        <v>2036</v>
      </c>
      <c r="E1" s="680" t="s">
        <v>2037</v>
      </c>
      <c r="F1" s="679" t="s">
        <v>2038</v>
      </c>
      <c r="G1" s="679" t="s">
        <v>2039</v>
      </c>
      <c r="H1" s="679" t="s">
        <v>2040</v>
      </c>
      <c r="I1" s="679" t="s">
        <v>2041</v>
      </c>
      <c r="J1" s="565"/>
      <c r="K1" s="679" t="s">
        <v>12</v>
      </c>
    </row>
    <row r="2" spans="1:11" ht="15.5">
      <c r="A2" s="679"/>
      <c r="B2" s="679"/>
      <c r="C2" s="679"/>
      <c r="D2" s="679"/>
      <c r="E2" s="681"/>
      <c r="F2" s="679"/>
      <c r="G2" s="679"/>
      <c r="H2" s="679"/>
      <c r="I2" s="679"/>
      <c r="J2" s="565" t="s">
        <v>2044</v>
      </c>
      <c r="K2" s="679"/>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2042</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2042</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2042</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2043</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2042</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2042</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2042</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2042</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2042</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2043</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2042</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2042</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2042</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2042</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2042</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2042</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2042</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2042</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2042</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2042</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2043</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2042</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2042</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2042</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31</v>
      </c>
      <c r="R17" s="191"/>
      <c r="S17" s="191"/>
      <c r="T17" s="190">
        <f t="shared" si="0"/>
        <v>963.88316796059144</v>
      </c>
      <c r="U17" s="191">
        <f t="shared" si="1"/>
        <v>29880.378206778336</v>
      </c>
      <c r="V17" s="191">
        <f>SUMIF($F$2:F17,F17,$U$2:U17)</f>
        <v>103031.6462398818</v>
      </c>
      <c r="W17" s="192">
        <f t="shared" si="2"/>
        <v>0.57210539408867012</v>
      </c>
      <c r="X17" s="192">
        <f t="shared" si="3"/>
        <v>0.57210539408867012</v>
      </c>
      <c r="Y17" s="192">
        <f t="shared" si="4"/>
        <v>0.50125931296939352</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3</v>
      </c>
      <c r="R18" s="186"/>
      <c r="S18" s="186"/>
      <c r="T18" s="185">
        <f t="shared" si="0"/>
        <v>895.72981265024657</v>
      </c>
      <c r="U18" s="186">
        <f t="shared" si="1"/>
        <v>2687.1894379507398</v>
      </c>
      <c r="V18" s="186">
        <f>SUMIF($F$2:F18,F18,$U$2:U18)</f>
        <v>105718.83567783254</v>
      </c>
      <c r="W18" s="187">
        <f t="shared" si="2"/>
        <v>0.53165349753694591</v>
      </c>
      <c r="X18" s="187">
        <f t="shared" si="3"/>
        <v>0.53165349753694591</v>
      </c>
      <c r="Y18" s="187">
        <f t="shared" si="4"/>
        <v>0.50198877339901482</v>
      </c>
      <c r="Z18" s="185">
        <f>IFERROR(AVERAGEIF('Daily KPI'!D:D,Table14[[#This Row],[Month]],'Daily KPI'!AB:AB),"")</f>
        <v>70.2</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105718.83567783254</v>
      </c>
      <c r="W19" s="192">
        <f t="shared" si="2"/>
        <v>0.31398376847290649</v>
      </c>
      <c r="X19" s="192" t="str">
        <f t="shared" si="3"/>
        <v/>
      </c>
      <c r="Y19" s="192">
        <f t="shared" si="4"/>
        <v>0.50198877339901482</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105718.83567783254</v>
      </c>
      <c r="W20" s="187">
        <f t="shared" si="2"/>
        <v>0.21574344827586206</v>
      </c>
      <c r="X20" s="187" t="str">
        <f t="shared" si="3"/>
        <v/>
      </c>
      <c r="Y20" s="187">
        <f t="shared" si="4"/>
        <v>0.50198877339901482</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105718.83567783254</v>
      </c>
      <c r="W21" s="192">
        <f t="shared" si="2"/>
        <v>0.24078509852216753</v>
      </c>
      <c r="X21" s="192" t="str">
        <f t="shared" si="3"/>
        <v/>
      </c>
      <c r="Y21" s="192">
        <f t="shared" si="4"/>
        <v>0.50198877339901482</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105718.83567783254</v>
      </c>
      <c r="W22" s="187">
        <f t="shared" si="2"/>
        <v>0.34095169950738929</v>
      </c>
      <c r="X22" s="187" t="str">
        <f t="shared" si="3"/>
        <v/>
      </c>
      <c r="Y22" s="187">
        <f t="shared" si="4"/>
        <v>0.50198877339901482</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105718.83567783254</v>
      </c>
      <c r="W23" s="192">
        <f t="shared" si="2"/>
        <v>0.36406706896551722</v>
      </c>
      <c r="X23" s="192" t="str">
        <f t="shared" si="3"/>
        <v/>
      </c>
      <c r="Y23" s="192">
        <f t="shared" si="4"/>
        <v>0.50198877339901482</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105718.83567783254</v>
      </c>
      <c r="W24" s="187">
        <f t="shared" si="2"/>
        <v>0.31013120689655177</v>
      </c>
      <c r="X24" s="187" t="str">
        <f t="shared" si="3"/>
        <v/>
      </c>
      <c r="Y24" s="187">
        <f t="shared" si="4"/>
        <v>0.50198877339901482</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105718.83567783254</v>
      </c>
      <c r="W25" s="192">
        <f t="shared" si="2"/>
        <v>0.3736984729064039</v>
      </c>
      <c r="X25" s="192" t="str">
        <f t="shared" si="3"/>
        <v/>
      </c>
      <c r="Y25" s="192">
        <f t="shared" si="4"/>
        <v>0.50198877339901482</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82" t="s">
        <v>284</v>
      </c>
      <c r="Q2" s="682"/>
      <c r="R2" s="682"/>
      <c r="U2" t="s">
        <v>1990</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1936</v>
      </c>
      <c r="R7" s="98" t="s">
        <v>1935</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1950</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EAC07A-AAE7-472C-AF09-16DC83D01E1B}">
  <ds:schemaRefs>
    <ds:schemaRef ds:uri="http://schemas.microsoft.com/DataMashup"/>
  </ds:schemaRefs>
</ds:datastoreItem>
</file>

<file path=customXml/itemProps2.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4.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2025-08-04T09:46:29Z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