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xand\OneDrive\Personal UCF Data Analy Folder\Week 1 Excel\Homework\"/>
    </mc:Choice>
  </mc:AlternateContent>
  <xr:revisionPtr revIDLastSave="24" documentId="8_{93561307-4B8D-4A6A-8495-6045AA358D11}" xr6:coauthVersionLast="36" xr6:coauthVersionMax="36" xr10:uidLastSave="{F0889EC1-C534-42D8-8619-F2E8C964B204}"/>
  <bookViews>
    <workbookView xWindow="0" yWindow="0" windowWidth="19200" windowHeight="6350" xr2:uid="{00000000-000D-0000-FFFF-FFFF00000000}"/>
  </bookViews>
  <sheets>
    <sheet name="Dataset" sheetId="1" r:id="rId1"/>
    <sheet name="State vs Category Pivot" sheetId="2" r:id="rId2"/>
    <sheet name="Stacked Sub Category Pivot" sheetId="5" r:id="rId3"/>
    <sheet name="Month Pivot" sheetId="8" r:id="rId4"/>
    <sheet name="Bonus Question" sheetId="14" r:id="rId5"/>
    <sheet name="Additional pivot for Conclusion" sheetId="10" r:id="rId6"/>
    <sheet name="Additional pivot for concl 2" sheetId="12" r:id="rId7"/>
  </sheets>
  <calcPr calcId="179021" concurrentCalc="0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13" i="14" l="1"/>
  <c r="D13" i="14"/>
  <c r="C13" i="14"/>
  <c r="B13" i="14"/>
  <c r="E12" i="14"/>
  <c r="D12" i="14"/>
  <c r="C12" i="14"/>
  <c r="B12" i="14"/>
  <c r="E11" i="14"/>
  <c r="D11" i="14"/>
  <c r="C11" i="14"/>
  <c r="B11" i="14"/>
  <c r="E10" i="14"/>
  <c r="D10" i="14"/>
  <c r="C10" i="14"/>
  <c r="B10" i="14"/>
  <c r="E9" i="14"/>
  <c r="D9" i="14"/>
  <c r="C9" i="14"/>
  <c r="B9" i="14"/>
  <c r="E8" i="14"/>
  <c r="D8" i="14"/>
  <c r="C8" i="14"/>
  <c r="G8" i="14"/>
  <c r="B8" i="14"/>
  <c r="E7" i="14"/>
  <c r="D7" i="14"/>
  <c r="C7" i="14"/>
  <c r="B7" i="14"/>
  <c r="E6" i="14"/>
  <c r="D6" i="14"/>
  <c r="C6" i="14"/>
  <c r="G6" i="14"/>
  <c r="B6" i="14"/>
  <c r="E5" i="14"/>
  <c r="D5" i="14"/>
  <c r="H5" i="14"/>
  <c r="C5" i="14"/>
  <c r="G5" i="14"/>
  <c r="B5" i="14"/>
  <c r="E4" i="14"/>
  <c r="D4" i="14"/>
  <c r="H4" i="14"/>
  <c r="C4" i="14"/>
  <c r="G4" i="14"/>
  <c r="B4" i="14"/>
  <c r="E3" i="14"/>
  <c r="D3" i="14"/>
  <c r="H3" i="14"/>
  <c r="C3" i="14"/>
  <c r="G3" i="14"/>
  <c r="B3" i="14"/>
  <c r="F3" i="14"/>
  <c r="E2" i="14"/>
  <c r="E15" i="14"/>
  <c r="D2" i="14"/>
  <c r="H2" i="14"/>
  <c r="H15" i="14"/>
  <c r="C2" i="14"/>
  <c r="C15" i="14"/>
  <c r="B2" i="14"/>
  <c r="H13" i="14"/>
  <c r="G13" i="14"/>
  <c r="F13" i="14"/>
  <c r="H12" i="14"/>
  <c r="G12" i="14"/>
  <c r="F12" i="14"/>
  <c r="H11" i="14"/>
  <c r="G11" i="14"/>
  <c r="F11" i="14"/>
  <c r="H10" i="14"/>
  <c r="G10" i="14"/>
  <c r="F10" i="14"/>
  <c r="H9" i="14"/>
  <c r="G9" i="14"/>
  <c r="F9" i="14"/>
  <c r="H8" i="14"/>
  <c r="F8" i="14"/>
  <c r="H7" i="14"/>
  <c r="G7" i="14"/>
  <c r="F7" i="14"/>
  <c r="H6" i="14"/>
  <c r="F6" i="14"/>
  <c r="F5" i="14"/>
  <c r="F4" i="14"/>
  <c r="B15" i="14"/>
  <c r="D15" i="14"/>
  <c r="F2" i="14"/>
  <c r="F15" i="14"/>
  <c r="G2" i="14"/>
  <c r="G15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2" i="1"/>
  <c r="Q2" i="1"/>
  <c r="O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<sst xmlns="http://schemas.openxmlformats.org/spreadsheetml/2006/main" count="24896" uniqueCount="8404">
  <si>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</si>
  <si>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</si>
  <si>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</si>
  <si>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</si>
  <si>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</si>
  <si>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</si>
  <si>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</si>
  <si>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</si>
  <si>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</si>
  <si>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</si>
  <si>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</si>
  <si>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</si>
  <si>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</si>
  <si>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</si>
  <si>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</si>
  <si>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</si>
  <si>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</si>
  <si>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</si>
  <si>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</si>
  <si>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</si>
  <si>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</si>
  <si>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</si>
  <si>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</si>
  <si>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</si>
  <si>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</si>
  <si>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</si>
  <si>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</si>
  <si>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</si>
  <si>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</si>
  <si>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</si>
  <si>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</si>
  <si>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</si>
  <si>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</si>
  <si>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</si>
  <si>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</si>
  <si>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</si>
  <si>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</si>
  <si>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</si>
  <si>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</si>
  <si>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</si>
  <si>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</si>
  <si>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</si>
  <si>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</si>
  <si>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</si>
  <si>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</si>
  <si>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</si>
  <si>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</si>
  <si>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</si>
  <si>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</si>
  <si>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</si>
  <si>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</si>
  <si>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</si>
  <si>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</si>
  <si>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</si>
  <si>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</si>
  <si>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</si>
  <si>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</si>
  <si>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</si>
  <si>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</si>
  <si>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</si>
  <si>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</si>
  <si>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</si>
  <si>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</si>
  <si>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</si>
  <si>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</si>
  <si>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</si>
  <si>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</si>
  <si>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</si>
  <si>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</si>
  <si>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</si>
  <si>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</si>
  <si>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</si>
  <si>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</si>
  <si>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</si>
  <si>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</si>
  <si>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</si>
  <si>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</si>
  <si>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</si>
  <si>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</si>
  <si>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</si>
  <si>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</si>
  <si>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</si>
  <si>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</si>
  <si>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</si>
  <si>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</si>
  <si>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</si>
  <si>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</si>
  <si>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</si>
  <si>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</si>
  <si>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</si>
  <si>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</si>
  <si>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</si>
  <si>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</si>
  <si>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</si>
  <si>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</si>
  <si>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</si>
  <si>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</si>
  <si>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</si>
  <si>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</si>
  <si>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</si>
  <si>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</si>
  <si>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</si>
  <si>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</si>
  <si>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</si>
  <si>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</si>
  <si>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</si>
  <si>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</si>
  <si>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</si>
  <si>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</si>
  <si>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</si>
  <si>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</si>
  <si>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</si>
  <si>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</si>
  <si>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</si>
  <si>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</si>
  <si>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</si>
  <si>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</si>
  <si>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</si>
  <si>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</si>
  <si>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</si>
  <si>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</si>
  <si>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</si>
  <si>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</si>
  <si>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</si>
  <si>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</si>
  <si>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</si>
  <si>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</si>
  <si>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</si>
  <si>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</si>
  <si>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</si>
  <si>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</si>
  <si>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</si>
  <si>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</si>
  <si>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</si>
  <si>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</si>
  <si>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</si>
  <si>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</si>
  <si>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</si>
  <si>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</si>
  <si>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</si>
  <si>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</si>
  <si>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</si>
  <si>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</si>
  <si>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</si>
  <si>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</si>
  <si>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</si>
  <si>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</si>
  <si>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</si>
  <si>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</si>
  <si>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</si>
  <si>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</si>
  <si>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</si>
  <si>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</si>
  <si>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</si>
  <si>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</si>
  <si>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</si>
  <si>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</si>
  <si>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</si>
  <si>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</si>
  <si>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</si>
  <si>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</si>
  <si>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</si>
  <si>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</si>
  <si>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</si>
  <si>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</si>
  <si>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</si>
  <si>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</si>
  <si>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</si>
  <si>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</si>
  <si>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</si>
  <si>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</si>
  <si>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</si>
  <si>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</si>
  <si>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</si>
  <si>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</si>
  <si>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</si>
  <si>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</si>
  <si>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</si>
  <si>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</si>
  <si>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</si>
  <si>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</si>
  <si>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</si>
  <si>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</si>
  <si>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</si>
  <si>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</si>
  <si>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</si>
  <si>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</si>
  <si>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</si>
  <si>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</si>
  <si>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</si>
  <si>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</si>
  <si>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</si>
  <si>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</si>
  <si>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</si>
  <si>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</si>
  <si>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</si>
  <si>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</si>
  <si>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</si>
  <si>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</si>
  <si>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</si>
  <si>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</si>
  <si>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</si>
  <si>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</si>
  <si>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</si>
  <si>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</si>
  <si>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</si>
  <si>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</si>
  <si>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</si>
  <si>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</si>
  <si>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</si>
  <si>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</si>
  <si>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</si>
  <si>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</si>
  <si>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</si>
  <si>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</si>
  <si>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</si>
  <si>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</si>
  <si>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</si>
  <si>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</si>
  <si>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</si>
  <si>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</si>
  <si>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</si>
  <si>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</si>
  <si>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</si>
  <si>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</si>
  <si>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</si>
  <si>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</si>
  <si>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</si>
  <si>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</si>
  <si>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</si>
  <si>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</si>
  <si>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</si>
  <si>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</si>
  <si>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</si>
  <si>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</si>
  <si>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</si>
  <si>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</si>
  <si>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</si>
  <si>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</si>
  <si>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</si>
  <si>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</si>
  <si>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</si>
  <si>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</si>
  <si>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</si>
  <si>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</si>
  <si>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</si>
  <si>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</si>
  <si>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</si>
  <si>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</si>
  <si>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</si>
  <si>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</si>
  <si>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</si>
  <si>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</si>
  <si>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</si>
  <si>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</si>
  <si>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</si>
  <si>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</si>
  <si>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</si>
  <si>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</si>
  <si>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</si>
  <si>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</si>
  <si>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</si>
  <si>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</si>
  <si>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</si>
  <si>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</si>
  <si>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</si>
  <si>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</si>
  <si>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</si>
  <si>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</si>
  <si>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</si>
  <si>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</si>
  <si>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</si>
  <si>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</si>
  <si>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</si>
  <si>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</si>
  <si>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</si>
  <si>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</si>
  <si>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</si>
  <si>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</si>
  <si>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</si>
  <si>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</si>
  <si>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</si>
  <si>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</si>
  <si>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</si>
  <si>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</si>
  <si>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</si>
  <si>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</si>
  <si>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</si>
  <si>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</si>
  <si>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</si>
  <si>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</si>
  <si>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</si>
  <si>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</si>
  <si>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</si>
  <si>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</si>
  <si>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</si>
  <si>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</si>
  <si>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</si>
  <si>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</si>
  <si>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</si>
  <si>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</si>
  <si>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</si>
  <si>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</si>
  <si>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</si>
  <si>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</si>
  <si>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</si>
  <si>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</si>
  <si>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</si>
  <si>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</si>
  <si>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</si>
  <si>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</si>
  <si>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</si>
  <si>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</si>
  <si>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</si>
  <si>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</si>
  <si>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</si>
  <si>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</si>
  <si>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</si>
  <si>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</si>
  <si>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</si>
  <si>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</si>
  <si>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</si>
  <si>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</si>
  <si>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</si>
  <si>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</si>
  <si>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</si>
  <si>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</si>
  <si>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</si>
  <si>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</si>
  <si>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</si>
  <si>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</si>
  <si>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</si>
  <si>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</si>
  <si>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</si>
  <si>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</si>
  <si>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</si>
  <si>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</si>
  <si>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</si>
  <si>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</si>
  <si>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</si>
  <si>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</si>
  <si>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</si>
  <si>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</si>
  <si>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</si>
  <si>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</si>
  <si>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</si>
  <si>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</si>
  <si>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</si>
  <si>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</si>
  <si>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</si>
  <si>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</si>
  <si>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</si>
  <si>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</si>
  <si>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</si>
  <si>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</si>
  <si>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</si>
  <si>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</si>
  <si>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</si>
  <si>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</si>
  <si>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</si>
  <si>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</si>
  <si>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</si>
  <si>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</si>
  <si>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</si>
  <si>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</si>
  <si>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</si>
  <si>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</si>
  <si>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</si>
  <si>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</si>
  <si>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</si>
  <si>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</si>
  <si>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</si>
  <si>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</si>
  <si>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</si>
  <si>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</si>
  <si>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</si>
  <si>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</si>
  <si>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</si>
  <si>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</si>
  <si>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</si>
  <si>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</si>
  <si>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</si>
  <si>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</si>
  <si>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</si>
  <si>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</si>
  <si>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</si>
  <si>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</si>
  <si>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</si>
  <si>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</si>
  <si>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</si>
  <si>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</si>
  <si>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</si>
  <si>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</si>
  <si>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</si>
  <si>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</si>
  <si>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</si>
  <si>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</si>
  <si>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</si>
  <si>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</si>
  <si>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</si>
  <si>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</si>
  <si>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</si>
  <si>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</si>
  <si>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</si>
  <si>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</si>
  <si>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</si>
  <si>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</si>
  <si>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</si>
  <si>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</si>
  <si>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</si>
  <si>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</si>
  <si>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</si>
  <si>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</si>
  <si>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</si>
  <si>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</si>
  <si>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</si>
  <si>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</si>
  <si>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</si>
  <si>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</si>
  <si>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</si>
  <si>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</si>
  <si>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</si>
  <si>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</si>
  <si>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</si>
  <si>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</si>
  <si>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</si>
  <si>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</si>
  <si>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</si>
  <si>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</si>
  <si>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</si>
  <si>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</si>
  <si>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</si>
  <si>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</si>
  <si>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</si>
  <si>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</si>
  <si>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</si>
  <si>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</si>
  <si>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</si>
  <si>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</si>
  <si>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</si>
  <si>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</si>
  <si>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</si>
  <si>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</si>
  <si>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</si>
  <si>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</si>
  <si>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</si>
  <si>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</si>
  <si>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</si>
  <si>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</si>
  <si>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</si>
  <si>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</si>
  <si>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</si>
  <si>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</si>
  <si>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</si>
  <si>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</si>
  <si>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</si>
  <si>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</si>
  <si>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</si>
  <si>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</si>
  <si>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</si>
  <si>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</si>
  <si>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</si>
  <si>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</si>
  <si>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</si>
  <si>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</si>
  <si>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</si>
  <si>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</si>
  <si>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</si>
  <si>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</si>
  <si>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</si>
  <si>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</si>
  <si>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</si>
  <si>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</si>
  <si>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</si>
  <si>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</si>
  <si>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</si>
  <si>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</si>
  <si>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</si>
  <si>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</si>
  <si>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</si>
  <si>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</si>
  <si>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</si>
  <si>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</si>
  <si>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</si>
  <si>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</si>
  <si>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</si>
  <si>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</si>
  <si>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</si>
  <si>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</si>
  <si>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</si>
  <si>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</si>
  <si>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</si>
  <si>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</si>
  <si>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</si>
  <si>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</si>
  <si>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</si>
  <si>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</si>
  <si>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</si>
  <si>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</si>
  <si>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</si>
  <si>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</si>
  <si>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</si>
  <si>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</si>
  <si>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</si>
  <si>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</si>
  <si>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</si>
  <si>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</si>
  <si>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</si>
  <si>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</si>
  <si>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</si>
  <si>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</si>
  <si>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</si>
  <si>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</si>
  <si>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</si>
  <si>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</si>
  <si>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</si>
  <si>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</si>
  <si>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</si>
  <si>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</si>
  <si>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</si>
  <si>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</si>
  <si>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</si>
  <si>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</si>
  <si>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</si>
  <si>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</si>
  <si>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</si>
  <si>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</si>
  <si>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</si>
  <si>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</si>
  <si>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</si>
  <si>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</si>
  <si>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</si>
  <si>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</si>
  <si>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</si>
  <si>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</si>
  <si>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</si>
  <si>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</si>
  <si>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</si>
  <si>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</si>
  <si>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</si>
  <si>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</si>
  <si>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</si>
  <si>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</si>
  <si>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</si>
  <si>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</si>
  <si>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</si>
  <si>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</si>
  <si>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</si>
  <si>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</si>
  <si>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</si>
  <si>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</si>
  <si>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</si>
  <si>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</si>
  <si>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</si>
  <si>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</si>
  <si>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</si>
  <si>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</si>
  <si>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</si>
  <si>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</si>
  <si>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</si>
  <si>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</si>
  <si>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</si>
  <si>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</si>
  <si>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</si>
  <si>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</si>
  <si>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</si>
  <si>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</si>
  <si>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</si>
  <si>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</si>
  <si>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</si>
  <si>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</si>
  <si>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</si>
  <si>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</si>
  <si>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</si>
  <si>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</si>
  <si>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</si>
  <si>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</si>
  <si>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</si>
  <si>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</si>
  <si>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</si>
  <si>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</si>
  <si>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</si>
  <si>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</si>
  <si>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</si>
  <si>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</si>
  <si>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</si>
  <si>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</si>
  <si>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</si>
  <si>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</si>
  <si>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</si>
  <si>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</si>
  <si>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</si>
  <si>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</si>
  <si>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</si>
  <si>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</si>
  <si>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</si>
  <si>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</si>
  <si>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</si>
  <si>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</si>
  <si>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</si>
  <si>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</si>
  <si>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</si>
  <si>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</si>
  <si>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</si>
  <si>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</si>
  <si>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</si>
  <si>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</si>
  <si>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</si>
  <si>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</si>
  <si>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</si>
  <si>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</si>
  <si>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</si>
  <si>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</si>
  <si>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</si>
  <si>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</si>
  <si>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</si>
  <si>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</si>
  <si>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</si>
  <si>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</si>
  <si>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</si>
  <si>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</si>
  <si>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</si>
  <si>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</si>
  <si>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</si>
  <si>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</si>
  <si>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</si>
  <si>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</si>
  <si>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</si>
  <si>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</si>
  <si>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</si>
  <si>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</si>
  <si>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</si>
  <si>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</si>
  <si>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</si>
  <si>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</si>
  <si>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</si>
  <si>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</si>
  <si>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</si>
  <si>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</si>
  <si>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</si>
  <si>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</si>
  <si>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</si>
  <si>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</si>
  <si>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</si>
  <si>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</si>
  <si>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</si>
  <si>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</si>
  <si>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</si>
  <si>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</si>
  <si>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</si>
  <si>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</si>
  <si>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</si>
  <si>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</si>
  <si>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</si>
  <si>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</si>
  <si>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</si>
  <si>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</si>
  <si>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</si>
  <si>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</si>
  <si>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</si>
  <si>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</si>
  <si>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</si>
  <si>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</si>
  <si>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</si>
  <si>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</si>
  <si>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</si>
  <si>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</si>
  <si>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</si>
  <si>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</si>
  <si>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</si>
  <si>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</si>
  <si>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</si>
  <si>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</si>
  <si>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</si>
  <si>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</si>
  <si>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</si>
  <si>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</si>
  <si>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</si>
  <si>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</si>
  <si>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</si>
  <si>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</si>
  <si>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</si>
  <si>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</si>
  <si>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</si>
  <si>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</si>
  <si>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</si>
  <si>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</si>
  <si>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</si>
  <si>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</si>
  <si>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</si>
  <si>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</si>
  <si>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</si>
  <si>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</si>
  <si>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</si>
  <si>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</si>
  <si>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</si>
  <si>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</si>
  <si>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</si>
  <si>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</si>
  <si>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</si>
  <si>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</si>
  <si>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</si>
  <si>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</si>
  <si>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</si>
  <si>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</si>
  <si>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</si>
  <si>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</si>
  <si>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</si>
  <si>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</si>
  <si>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</si>
  <si>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</si>
  <si>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</si>
  <si>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</si>
  <si>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</si>
  <si>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</si>
  <si>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</si>
  <si>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</si>
  <si>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</si>
  <si>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</si>
  <si>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</si>
  <si>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</si>
  <si>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</si>
  <si>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</si>
  <si>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</si>
  <si>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</si>
  <si>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</si>
  <si>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</si>
  <si>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</si>
  <si>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</si>
  <si>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</si>
  <si>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</si>
  <si>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</si>
  <si>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</si>
  <si>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</si>
  <si>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</si>
  <si>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</si>
  <si>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</si>
  <si>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</si>
  <si>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</si>
  <si>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</si>
  <si>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</si>
  <si>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</si>
  <si>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</si>
  <si>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</si>
  <si>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</si>
  <si>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</si>
  <si>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</si>
  <si>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</si>
  <si>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</si>
  <si>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</si>
  <si>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</si>
  <si>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</si>
  <si>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</si>
  <si>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</si>
  <si>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</si>
  <si>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</si>
  <si>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</si>
  <si>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</si>
  <si>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</si>
  <si>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</si>
  <si>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</si>
  <si>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</si>
  <si>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</si>
  <si>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</si>
  <si>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</si>
  <si>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</si>
  <si>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</si>
  <si>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</si>
  <si>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</si>
  <si>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</si>
  <si>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</si>
  <si>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</si>
  <si>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</si>
  <si>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</si>
  <si>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</si>
  <si>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</si>
  <si>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</si>
  <si>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</si>
  <si>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</si>
  <si>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</si>
  <si>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</si>
  <si>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</si>
  <si>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</si>
  <si>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</si>
  <si>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</si>
  <si>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</si>
  <si>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</si>
  <si>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</si>
  <si>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</si>
  <si>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</si>
  <si>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</si>
  <si>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</si>
  <si>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</si>
  <si>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</si>
  <si>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</si>
  <si>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</si>
  <si>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</si>
  <si>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</si>
  <si>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</si>
  <si>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</si>
  <si>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</si>
  <si>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</si>
  <si>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</si>
  <si>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</si>
  <si>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</si>
  <si>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</si>
  <si>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</si>
  <si>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</si>
  <si>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</si>
  <si>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</si>
  <si>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</si>
  <si>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</si>
  <si>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</si>
  <si>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</si>
  <si>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</si>
  <si>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</si>
  <si>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</si>
  <si>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</si>
  <si>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</si>
  <si>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</si>
  <si>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</si>
  <si>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</si>
  <si>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</si>
  <si>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</si>
  <si>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</si>
  <si>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</si>
  <si>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</si>
  <si>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</si>
  <si>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</si>
  <si>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</si>
  <si>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</si>
  <si>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</si>
  <si>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</si>
  <si>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</si>
  <si>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</si>
  <si>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</si>
  <si>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</si>
  <si>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</si>
  <si>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</si>
  <si>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</si>
  <si>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</si>
  <si>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</si>
  <si>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</si>
  <si>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</si>
  <si>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</si>
  <si>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</si>
  <si>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</si>
  <si>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</si>
  <si>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</si>
  <si>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</si>
  <si>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</si>
  <si>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</si>
  <si>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</si>
  <si>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</si>
  <si>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</si>
  <si>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</si>
  <si>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</si>
  <si>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</si>
  <si>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</si>
  <si>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</si>
  <si>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</si>
  <si>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</si>
  <si>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</si>
  <si>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</si>
  <si>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</si>
  <si>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</si>
  <si>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</si>
  <si>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</si>
  <si>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</si>
  <si>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</si>
  <si>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</si>
  <si>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</si>
  <si>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</si>
  <si>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</si>
  <si>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</si>
  <si>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</si>
  <si>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</si>
  <si>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</si>
  <si>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</si>
  <si>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</si>
  <si>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</si>
  <si>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</si>
  <si>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</si>
  <si>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</si>
  <si>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</si>
  <si>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</si>
  <si>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</si>
  <si>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</si>
  <si>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</si>
  <si>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</si>
  <si>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</si>
  <si>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</si>
  <si>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</si>
  <si>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</si>
  <si>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</si>
  <si>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</si>
  <si>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</si>
  <si>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</si>
  <si>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</si>
  <si>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</si>
  <si>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</si>
  <si>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</si>
  <si>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</si>
  <si>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</si>
  <si>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</si>
  <si>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</si>
  <si>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</si>
  <si>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</si>
  <si>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</si>
  <si>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</si>
  <si>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</si>
  <si>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</si>
  <si>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</si>
  <si>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</si>
  <si>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</si>
  <si>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</si>
  <si>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</si>
  <si>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</si>
  <si>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</si>
  <si>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</si>
  <si>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</si>
  <si>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</si>
  <si>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</si>
  <si>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</si>
  <si>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</si>
  <si>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</si>
  <si>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</si>
  <si>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</si>
  <si>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</si>
  <si>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</si>
  <si>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</si>
  <si>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</si>
  <si>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</si>
  <si>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</si>
  <si>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</si>
  <si>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</si>
  <si>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</si>
  <si>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</si>
  <si>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</si>
  <si>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</si>
  <si>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</si>
  <si>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</si>
  <si>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</si>
  <si>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</si>
  <si>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</si>
  <si>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</si>
  <si>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</si>
  <si>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</si>
  <si>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</si>
  <si>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</si>
  <si>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</si>
  <si>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</si>
  <si>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</si>
  <si>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</si>
  <si>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</si>
  <si>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</si>
  <si>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</si>
  <si>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</si>
  <si>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</si>
  <si>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</si>
  <si>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</si>
  <si>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</si>
  <si>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</si>
  <si>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</si>
  <si>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</si>
  <si>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</si>
  <si>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</si>
  <si>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</si>
  <si>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</si>
  <si>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</si>
  <si>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</si>
  <si>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</si>
  <si>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</si>
  <si>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</si>
  <si>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</si>
  <si>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</si>
  <si>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</si>
  <si>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</si>
  <si>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</si>
  <si>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</si>
  <si>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</si>
  <si>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</si>
  <si>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</si>
  <si>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</si>
  <si>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</si>
  <si>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</si>
  <si>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</si>
  <si>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</si>
  <si>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</si>
  <si>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</si>
  <si>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</si>
  <si>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</si>
  <si>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</si>
  <si>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</si>
  <si>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</si>
  <si>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</si>
  <si>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</si>
  <si>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</si>
  <si>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</si>
  <si>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</si>
  <si>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</si>
  <si>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</si>
  <si>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</si>
  <si>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</si>
  <si>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</si>
  <si>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</si>
  <si>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</si>
  <si>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</si>
  <si>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</si>
  <si>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</si>
  <si>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</si>
  <si>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</si>
  <si>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</si>
  <si>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</si>
  <si>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</si>
  <si>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</si>
  <si>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</si>
  <si>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</si>
  <si>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</si>
  <si>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</si>
  <si>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</si>
  <si>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</si>
  <si>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</si>
  <si>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</si>
  <si>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</si>
  <si>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</si>
  <si>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</si>
  <si>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</si>
  <si>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</si>
  <si>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</si>
  <si>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</si>
  <si>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</si>
  <si>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</si>
  <si>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</si>
  <si>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</si>
  <si>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</si>
  <si>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</si>
  <si>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</si>
  <si>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</si>
  <si>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</si>
  <si>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</si>
  <si>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</si>
  <si>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</si>
  <si>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</si>
  <si>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</si>
  <si>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</si>
  <si>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</si>
  <si>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</si>
  <si>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</si>
  <si>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</si>
  <si>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</si>
  <si>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</si>
  <si>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</si>
  <si>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</si>
  <si>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</si>
  <si>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</si>
  <si>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</si>
  <si>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</si>
  <si>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</si>
  <si>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</si>
  <si>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</si>
  <si>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</si>
  <si>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</si>
  <si>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</si>
  <si>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</si>
  <si>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</si>
  <si>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</si>
  <si>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</si>
  <si>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</si>
  <si>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</si>
  <si>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</si>
  <si>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</si>
  <si>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</si>
  <si>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</si>
  <si>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</si>
  <si>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</si>
  <si>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</si>
  <si>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</si>
  <si>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</si>
  <si>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</si>
  <si>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</si>
  <si>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</si>
  <si>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</si>
  <si>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</si>
  <si>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</si>
  <si>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</si>
  <si>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</si>
  <si>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</si>
  <si>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</si>
  <si>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</si>
  <si>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</si>
  <si>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</si>
  <si>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</si>
  <si>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</si>
  <si>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</si>
  <si>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</si>
  <si>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</si>
  <si>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</si>
  <si>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</si>
  <si>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</si>
  <si>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</si>
  <si>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</si>
  <si>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</si>
  <si>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</si>
  <si>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</si>
  <si>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</si>
  <si>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</si>
  <si>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</si>
  <si>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</si>
  <si>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</si>
  <si>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</si>
  <si>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</si>
  <si>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</si>
  <si>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</si>
  <si>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</si>
  <si>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</si>
  <si>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</si>
  <si>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</si>
  <si>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</si>
  <si>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</si>
  <si>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</si>
  <si>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</si>
  <si>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</si>
  <si>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</si>
  <si>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</si>
  <si>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</si>
  <si>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</si>
  <si>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</si>
  <si>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</si>
  <si>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</si>
  <si>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</si>
  <si>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</si>
  <si>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</si>
  <si>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</si>
  <si>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</si>
  <si>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</si>
  <si>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</si>
  <si>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</si>
  <si>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</si>
  <si>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</si>
  <si>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</si>
  <si>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</si>
  <si>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</si>
  <si>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</si>
  <si>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</si>
  <si>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</si>
  <si>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</si>
  <si>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</si>
  <si>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</si>
  <si>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</si>
  <si>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</si>
  <si>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</si>
  <si>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</si>
  <si>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</si>
  <si>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</si>
  <si>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</si>
  <si>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</si>
  <si>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</si>
  <si>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</si>
  <si>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</si>
  <si>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</si>
  <si>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</si>
  <si>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</si>
  <si>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</si>
  <si>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</si>
  <si>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</si>
  <si>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</si>
  <si>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</si>
  <si>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</si>
  <si>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</si>
  <si>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</si>
  <si>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</si>
  <si>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</si>
  <si>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</si>
  <si>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</si>
  <si>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</si>
  <si>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</si>
  <si>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</si>
  <si>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</si>
  <si>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</si>
  <si>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</si>
  <si>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</si>
  <si>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</si>
  <si>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</si>
  <si>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</si>
  <si>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</si>
  <si>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</si>
  <si>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</si>
  <si>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</si>
  <si>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</si>
  <si>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</si>
  <si>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</si>
  <si>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</si>
  <si>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</si>
  <si>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</si>
  <si>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</si>
  <si>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</si>
  <si>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</si>
  <si>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</si>
  <si>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</si>
  <si>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</si>
  <si>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</si>
  <si>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</si>
  <si>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</si>
  <si>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</si>
  <si>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</si>
  <si>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</si>
  <si>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</si>
  <si>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</si>
  <si>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</si>
  <si>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</si>
  <si>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</si>
  <si>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</si>
  <si>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</si>
  <si>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</si>
  <si>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</si>
  <si>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</si>
  <si>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</si>
  <si>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</si>
  <si>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</si>
  <si>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</si>
  <si>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</si>
  <si>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</si>
  <si>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</si>
  <si>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</si>
  <si>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</si>
  <si>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</si>
  <si>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</si>
  <si>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</si>
  <si>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</si>
  <si>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</si>
  <si>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</si>
  <si>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</si>
  <si>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</si>
  <si>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</si>
  <si>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</si>
  <si>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</si>
  <si>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</si>
  <si>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</si>
  <si>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</si>
  <si>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</si>
  <si>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</si>
  <si>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</si>
  <si>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</si>
  <si>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</si>
  <si>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</si>
  <si>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</si>
  <si>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</si>
  <si>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</si>
  <si>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</si>
  <si>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</si>
  <si>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</si>
  <si>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</si>
  <si>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</si>
  <si>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</si>
  <si>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</si>
  <si>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</si>
  <si>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</si>
  <si>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</si>
  <si>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</si>
  <si>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</si>
  <si>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</si>
  <si>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</si>
  <si>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</si>
  <si>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</si>
  <si>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</si>
  <si>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</si>
  <si>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</si>
  <si>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</si>
  <si>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</si>
  <si>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</si>
  <si>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</si>
  <si>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</si>
  <si>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</si>
  <si>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</si>
  <si>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</si>
  <si>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</si>
  <si>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</si>
  <si>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</si>
  <si>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</si>
  <si>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</si>
  <si>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</si>
  <si>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</si>
  <si>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</si>
  <si>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</si>
  <si>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</si>
  <si>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</si>
  <si>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</si>
  <si>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</si>
  <si>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</si>
  <si>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</si>
  <si>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</si>
  <si>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</si>
  <si>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</si>
  <si>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</si>
  <si>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</si>
  <si>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</si>
  <si>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</si>
  <si>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</si>
  <si>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</si>
  <si>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</si>
  <si>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</si>
  <si>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</si>
  <si>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</si>
  <si>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</si>
  <si>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</si>
  <si>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</si>
  <si>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</si>
  <si>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</si>
  <si>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</si>
  <si>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</si>
  <si>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</si>
  <si>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</si>
  <si>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</si>
  <si>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</si>
  <si>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</si>
  <si>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</si>
  <si>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</si>
  <si>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</si>
  <si>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</si>
  <si>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</si>
  <si>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</si>
  <si>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</si>
  <si>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</si>
  <si>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</si>
  <si>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</si>
  <si>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</si>
  <si>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</si>
  <si>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</si>
  <si>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</si>
  <si>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</si>
  <si>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</si>
  <si>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</si>
  <si>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</si>
  <si>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</si>
  <si>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</si>
  <si>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</si>
  <si>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</si>
  <si>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</si>
  <si>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</si>
  <si>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</si>
  <si>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</si>
  <si>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</si>
  <si>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</si>
  <si>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</si>
  <si>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</si>
  <si>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</si>
  <si>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</si>
  <si>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</si>
  <si>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</si>
  <si>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</si>
  <si>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</si>
  <si>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</si>
  <si>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</si>
  <si>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</si>
  <si>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</si>
  <si>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</si>
  <si>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</si>
  <si>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</si>
  <si>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</si>
  <si>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</si>
  <si>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</si>
  <si>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</si>
  <si>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</si>
  <si>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</si>
  <si>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</si>
  <si>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</si>
  <si>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</si>
  <si>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</si>
  <si>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</si>
  <si>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</si>
  <si>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</si>
  <si>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</si>
  <si>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</si>
  <si>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</si>
  <si>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</si>
  <si>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</si>
  <si>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</si>
  <si>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</si>
  <si>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</si>
  <si>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</si>
  <si>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</si>
  <si>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</si>
  <si>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</si>
  <si>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</si>
  <si>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</si>
  <si>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</si>
  <si>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</si>
  <si>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</si>
  <si>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</si>
  <si>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</si>
  <si>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</si>
  <si>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</si>
  <si>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</si>
  <si>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</si>
  <si>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</si>
  <si>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</si>
  <si>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</si>
  <si>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</si>
  <si>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</si>
  <si>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</si>
  <si>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</si>
  <si>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</si>
  <si>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</si>
  <si>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</si>
  <si>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</si>
  <si>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</si>
  <si>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</si>
  <si>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</si>
  <si>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</si>
  <si>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</si>
  <si>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</si>
  <si>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</si>
  <si>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</si>
  <si>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</si>
  <si>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</si>
  <si>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</si>
  <si>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</si>
  <si>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</si>
  <si>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</si>
  <si>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</si>
  <si>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</si>
  <si>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</si>
  <si>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</si>
  <si>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</si>
  <si>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</si>
  <si>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</si>
  <si>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</si>
  <si>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</si>
  <si>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</si>
  <si>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</si>
  <si>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</si>
  <si>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</si>
  <si>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</si>
  <si>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</si>
  <si>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</si>
  <si>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</si>
  <si>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</si>
  <si>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</si>
  <si>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</si>
  <si>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</si>
  <si>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</si>
  <si>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</si>
  <si>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</si>
  <si>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</si>
  <si>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</si>
  <si>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</si>
  <si>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</si>
  <si>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</si>
  <si>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</si>
  <si>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</si>
  <si>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</si>
  <si>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</si>
  <si>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</si>
  <si>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</si>
  <si>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</si>
  <si>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</si>
  <si>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</si>
  <si>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</si>
  <si>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</si>
  <si>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</si>
  <si>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</si>
  <si>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</si>
  <si>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</si>
  <si>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</si>
  <si>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</si>
  <si>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</si>
  <si>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</si>
  <si>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</si>
  <si>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</si>
  <si>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</si>
  <si>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</si>
  <si>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</si>
  <si>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</si>
  <si>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</si>
  <si>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</si>
  <si>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</si>
  <si>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</si>
  <si>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</si>
  <si>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</si>
  <si>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</si>
  <si>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</si>
  <si>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</si>
  <si>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</si>
  <si>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</si>
  <si>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</si>
  <si>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</si>
  <si>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</si>
  <si>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</si>
  <si>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</si>
  <si>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</si>
  <si>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</si>
  <si>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</si>
  <si>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</si>
  <si>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</si>
  <si>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</si>
  <si>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</si>
  <si>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</si>
  <si>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</si>
  <si>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</si>
  <si>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</si>
  <si>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</si>
  <si>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</si>
  <si>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</si>
  <si>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</si>
  <si>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</si>
  <si>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</si>
  <si>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</si>
  <si>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</si>
  <si>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</si>
  <si>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</si>
  <si>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</si>
  <si>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</si>
  <si>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</si>
  <si>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</si>
  <si>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</si>
  <si>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</si>
  <si>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</si>
  <si>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</si>
  <si>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</si>
  <si>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</si>
  <si>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</si>
  <si>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</si>
  <si>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</si>
  <si>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</si>
  <si>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</si>
  <si>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</si>
  <si>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</si>
  <si>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</si>
  <si>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</si>
  <si>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</si>
  <si>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</si>
  <si>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</si>
  <si>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</si>
  <si>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</si>
  <si>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</si>
  <si>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</si>
  <si>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</si>
  <si>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</si>
  <si>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</si>
  <si>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</si>
  <si>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</si>
  <si>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</si>
  <si>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</si>
  <si>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</si>
  <si>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</si>
  <si>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</si>
  <si>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</si>
  <si>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</si>
  <si>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</si>
  <si>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</si>
  <si>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</si>
  <si>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</si>
  <si>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</si>
  <si>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</si>
  <si>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</si>
  <si>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</si>
  <si>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</si>
  <si>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</si>
  <si>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</si>
  <si>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</si>
  <si>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</si>
  <si>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</si>
  <si>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</si>
  <si>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</si>
  <si>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</si>
  <si>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</si>
  <si>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</si>
  <si>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</si>
  <si>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</si>
  <si>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</si>
  <si>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</si>
  <si>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</si>
  <si>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</si>
  <si>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</si>
  <si>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</si>
  <si>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</si>
  <si>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</si>
  <si>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</si>
  <si>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</si>
  <si>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</si>
  <si>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</si>
  <si>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</si>
  <si>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</si>
  <si>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</si>
  <si>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</si>
  <si>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</si>
  <si>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</si>
  <si>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</si>
  <si>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</si>
  <si>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</si>
  <si>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</si>
  <si>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</si>
  <si>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</si>
  <si>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</si>
  <si>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</si>
  <si>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</si>
  <si>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</si>
  <si>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</si>
  <si>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</si>
  <si>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</si>
  <si>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</si>
  <si>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</si>
  <si>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</si>
  <si>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</si>
  <si>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</si>
  <si>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</si>
  <si>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</si>
  <si>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</si>
  <si>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</si>
  <si>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</si>
  <si>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</si>
  <si>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</si>
  <si>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</si>
  <si>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</si>
  <si>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</si>
  <si>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</si>
  <si>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</si>
  <si>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</si>
  <si>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</si>
  <si>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</si>
  <si>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</si>
  <si>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</si>
  <si>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</si>
  <si>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</si>
  <si>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</si>
  <si>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</si>
  <si>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</si>
  <si>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</si>
  <si>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</si>
  <si>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</si>
  <si>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</si>
  <si>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</si>
  <si>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</si>
  <si>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</si>
  <si>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</si>
  <si>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</si>
  <si>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</si>
  <si>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</si>
  <si>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</si>
  <si>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</si>
  <si>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</si>
  <si>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</si>
  <si>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</si>
  <si>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</si>
  <si>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</si>
  <si>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</si>
  <si>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</si>
  <si>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</si>
  <si>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</si>
  <si>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</si>
  <si>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</si>
  <si>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</si>
  <si>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</si>
  <si>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</si>
  <si>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</si>
  <si>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</si>
  <si>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</si>
  <si>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</si>
  <si>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</si>
  <si>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</si>
  <si>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</si>
  <si>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</si>
  <si>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</si>
  <si>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</si>
  <si>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</si>
  <si>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</si>
  <si>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</si>
  <si>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</si>
  <si>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</si>
  <si>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</si>
  <si>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</si>
  <si>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</si>
  <si>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</si>
  <si>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</si>
  <si>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</si>
  <si>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</si>
  <si>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</si>
  <si>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</si>
  <si>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</si>
  <si>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</si>
  <si>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</si>
  <si>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</si>
  <si>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</si>
  <si>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</si>
  <si>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</si>
  <si>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</si>
  <si>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</si>
  <si>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</si>
  <si>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</si>
  <si>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</si>
  <si>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</si>
  <si>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</si>
  <si>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</si>
  <si>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</si>
  <si>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</si>
  <si>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</si>
  <si>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</si>
  <si>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</si>
  <si>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</si>
  <si>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</si>
  <si>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</si>
  <si>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</si>
  <si>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</si>
  <si>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</si>
  <si>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</si>
  <si>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</si>
  <si>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</si>
  <si>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</si>
  <si>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</si>
  <si>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</si>
  <si>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</si>
  <si>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</si>
  <si>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</si>
  <si>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</si>
  <si>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</si>
  <si>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</si>
  <si>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</si>
  <si>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</si>
  <si>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</si>
  <si>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</si>
  <si>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</si>
  <si>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</si>
  <si>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</si>
  <si>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</si>
  <si>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</si>
  <si>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</si>
  <si>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</si>
  <si>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</si>
  <si>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</si>
  <si>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</si>
  <si>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</si>
  <si>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</si>
  <si>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</si>
  <si>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</si>
  <si>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</si>
  <si>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</si>
  <si>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</si>
  <si>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</si>
  <si>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</si>
  <si>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</si>
  <si>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</si>
  <si>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</si>
  <si>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</si>
  <si>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</si>
  <si>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</si>
  <si>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</si>
  <si>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</si>
  <si>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</si>
  <si>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</si>
  <si>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</si>
  <si>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</si>
  <si>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</si>
  <si>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</si>
  <si>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</si>
  <si>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</si>
  <si>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</si>
  <si>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</si>
  <si>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</si>
  <si>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</si>
  <si>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</si>
  <si>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</si>
  <si>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</si>
  <si>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</si>
  <si>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</si>
  <si>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</si>
  <si>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</si>
  <si>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</si>
  <si>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</si>
  <si>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</si>
  <si>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</si>
  <si>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</si>
  <si>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</si>
  <si>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</si>
  <si>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</si>
  <si>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</si>
  <si>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</si>
  <si>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</si>
  <si>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</si>
  <si>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</si>
  <si>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</si>
  <si>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</si>
  <si>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</si>
  <si>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</si>
  <si>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</si>
  <si>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</si>
  <si>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</si>
  <si>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</si>
  <si>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</si>
  <si>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</si>
  <si>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</si>
  <si>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</si>
  <si>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</si>
  <si>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</si>
  <si>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</si>
  <si>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</si>
  <si>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</si>
  <si>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</si>
  <si>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</si>
  <si>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</si>
  <si>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</si>
  <si>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</si>
  <si>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</si>
  <si>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</si>
  <si>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</si>
  <si>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</si>
  <si>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</si>
  <si>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</si>
  <si>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</si>
  <si>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</si>
  <si>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</si>
  <si>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</si>
  <si>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</si>
  <si>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</si>
  <si>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</si>
  <si>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</si>
  <si>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</si>
  <si>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</si>
  <si>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</si>
  <si>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</si>
  <si>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</si>
  <si>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</si>
  <si>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</si>
  <si>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</si>
  <si>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</si>
  <si>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</si>
  <si>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</si>
  <si>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</si>
  <si>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</si>
  <si>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</si>
  <si>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</si>
  <si>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</si>
  <si>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</si>
  <si>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</si>
  <si>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</si>
  <si>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</si>
  <si>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</si>
  <si>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</si>
  <si>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</si>
  <si>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</si>
  <si>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</si>
  <si>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</si>
  <si>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</si>
  <si>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</si>
  <si>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</si>
  <si>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</si>
  <si>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</si>
  <si>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</si>
  <si>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</si>
  <si>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</si>
  <si>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</si>
  <si>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</si>
  <si>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</si>
  <si>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</si>
  <si>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</si>
  <si>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</si>
  <si>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</si>
  <si>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</si>
  <si>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</si>
  <si>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</si>
  <si>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</si>
  <si>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</si>
  <si>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</si>
  <si>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</si>
  <si>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</si>
  <si>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</si>
  <si>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</si>
  <si>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</si>
  <si>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</si>
  <si>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</si>
  <si>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</si>
  <si>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</si>
  <si>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</si>
  <si>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</si>
  <si>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</si>
  <si>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</si>
  <si>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</si>
  <si>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</si>
  <si>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</si>
  <si>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</si>
  <si>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</si>
  <si>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</si>
  <si>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</si>
  <si>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</si>
  <si>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</si>
  <si>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</si>
  <si>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</si>
  <si>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</si>
  <si>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</si>
  <si>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</si>
  <si>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</si>
  <si>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</si>
  <si>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</si>
  <si>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</si>
  <si>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</si>
  <si>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</si>
  <si>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</si>
  <si>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</si>
  <si>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</si>
  <si>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</si>
  <si>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</si>
  <si>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</si>
  <si>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</si>
  <si>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</si>
  <si>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</si>
  <si>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</si>
  <si>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</si>
  <si>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</si>
  <si>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</si>
  <si>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</si>
  <si>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</si>
  <si>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</si>
  <si>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</si>
  <si>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</si>
  <si>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</si>
  <si>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</si>
  <si>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</si>
  <si>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</si>
  <si>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</si>
  <si>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</si>
  <si>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</si>
  <si>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</si>
  <si>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</si>
  <si>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</si>
  <si>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</si>
  <si>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</si>
  <si>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</si>
  <si>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</si>
  <si>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</si>
  <si>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</si>
  <si>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</si>
  <si>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</si>
  <si>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</si>
  <si>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</si>
  <si>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</si>
  <si>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</si>
  <si>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</si>
  <si>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</si>
  <si>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</si>
  <si>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</si>
  <si>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</si>
  <si>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</si>
  <si>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</si>
  <si>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</si>
  <si>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</si>
  <si>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</si>
  <si>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</si>
  <si>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</si>
  <si>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</si>
  <si>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</si>
  <si>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</si>
  <si>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</si>
  <si>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</si>
  <si>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</si>
  <si>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</si>
  <si>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</si>
  <si>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</si>
  <si>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</si>
  <si>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</si>
  <si>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</si>
  <si>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</si>
  <si>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</si>
  <si>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</si>
  <si>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</si>
  <si>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</si>
  <si>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</si>
  <si>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</si>
  <si>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</si>
  <si>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</si>
  <si>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</si>
  <si>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</si>
  <si>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</si>
  <si>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</si>
  <si>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</si>
  <si>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</si>
  <si>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</si>
  <si>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</si>
  <si>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</si>
  <si>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</si>
  <si>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</si>
  <si>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</si>
  <si>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</si>
  <si>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</si>
  <si>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</si>
  <si>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</si>
  <si>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</si>
  <si>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</si>
  <si>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</si>
  <si>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</si>
  <si>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</si>
  <si>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</si>
  <si>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</si>
  <si>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</si>
  <si>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</si>
  <si>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</si>
  <si>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</si>
  <si>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</si>
  <si>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</si>
  <si>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</si>
  <si>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</si>
  <si>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</si>
  <si>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</si>
  <si>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</si>
  <si>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</si>
  <si>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</si>
  <si>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</si>
  <si>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</si>
  <si>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</si>
  <si>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</si>
  <si>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</si>
  <si>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</si>
  <si>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</si>
  <si>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</si>
  <si>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</si>
  <si>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</si>
  <si>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</si>
  <si>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</si>
  <si>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</si>
  <si>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</si>
  <si>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</si>
  <si>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</si>
  <si>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</si>
  <si>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</si>
  <si>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</si>
  <si>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</si>
  <si>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</si>
  <si>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</si>
  <si>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</si>
  <si>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</si>
  <si>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</si>
  <si>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</si>
  <si>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</si>
  <si>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</si>
  <si>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</si>
  <si>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</si>
  <si>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</si>
  <si>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</si>
  <si>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</si>
  <si>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</si>
  <si>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</si>
  <si>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</si>
  <si>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</si>
  <si>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</si>
  <si>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</si>
  <si>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</si>
  <si>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</si>
  <si>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</si>
  <si>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</si>
  <si>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</si>
  <si>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</si>
  <si>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</si>
  <si>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</si>
  <si>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</si>
  <si>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</si>
  <si>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</si>
  <si>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</si>
  <si>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</si>
  <si>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</si>
  <si>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</si>
  <si>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</si>
  <si>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</si>
  <si>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</si>
  <si>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</si>
  <si>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</si>
  <si>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</si>
  <si>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</si>
  <si>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</si>
  <si>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</si>
  <si>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</si>
  <si>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</si>
  <si>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</si>
  <si>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</si>
  <si>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</si>
  <si>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</si>
  <si>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</si>
  <si>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</si>
  <si>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</si>
  <si>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</si>
  <si>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</si>
  <si>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</si>
  <si>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</si>
  <si>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</si>
  <si>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</si>
  <si>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</si>
  <si>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</si>
  <si>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</si>
  <si>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</si>
  <si>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</si>
  <si>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</si>
  <si>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</si>
  <si>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</si>
  <si>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</si>
  <si>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</si>
  <si>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</si>
  <si>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</si>
  <si>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</si>
  <si>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</si>
  <si>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</si>
  <si>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</si>
  <si>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</si>
  <si>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</si>
  <si>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</si>
  <si>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</si>
  <si>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</si>
  <si>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</si>
  <si>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</si>
  <si>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</si>
  <si>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</si>
  <si>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</si>
  <si>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</si>
  <si>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</si>
  <si>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</si>
  <si>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</si>
  <si>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</si>
  <si>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</si>
  <si>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</si>
  <si>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</si>
  <si>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</si>
  <si>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</si>
  <si>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</si>
  <si>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</si>
  <si>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</si>
  <si>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</si>
  <si>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</si>
  <si>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</si>
  <si>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</si>
  <si>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</si>
  <si>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</si>
  <si>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</si>
  <si>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</si>
  <si>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</si>
  <si>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</si>
  <si>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</si>
  <si>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</si>
  <si>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</si>
  <si>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</si>
  <si>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</si>
  <si>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</si>
  <si>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</si>
  <si>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</si>
  <si>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</si>
  <si>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</si>
  <si>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</si>
  <si>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</si>
  <si>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</si>
  <si>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</si>
  <si>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</si>
  <si>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</si>
  <si>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</si>
  <si>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</si>
  <si>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</si>
  <si>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</si>
  <si>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</si>
  <si>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</si>
  <si>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</si>
  <si>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</si>
  <si>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</si>
  <si>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</si>
  <si>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</si>
  <si>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</si>
  <si>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</si>
  <si>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</si>
  <si>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</si>
  <si>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</si>
  <si>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</si>
  <si>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</si>
  <si>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</si>
  <si>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</si>
  <si>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</si>
  <si>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</si>
  <si>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</si>
  <si>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</si>
  <si>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</si>
  <si>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</si>
  <si>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</si>
  <si>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</si>
  <si>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</si>
  <si>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</si>
  <si>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</si>
  <si>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</si>
  <si>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</si>
  <si>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</si>
  <si>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</si>
  <si>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</si>
  <si>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</si>
  <si>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</si>
  <si>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</si>
  <si>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</si>
  <si>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</si>
  <si>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</si>
  <si>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</si>
  <si>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</si>
  <si>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</si>
  <si>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</si>
  <si>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</si>
  <si>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</si>
  <si>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</si>
  <si>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</si>
  <si>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</si>
  <si>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</si>
  <si>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</si>
  <si>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</si>
  <si>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</si>
  <si>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</si>
  <si>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</si>
  <si>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</si>
  <si>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</si>
  <si>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</si>
  <si>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</si>
  <si>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</si>
  <si>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</si>
  <si>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</si>
  <si>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</si>
  <si>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</si>
  <si>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</si>
  <si>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</si>
  <si>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</si>
  <si>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</si>
  <si>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</si>
  <si>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</si>
  <si>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</si>
  <si>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</si>
  <si>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</si>
  <si>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</si>
  <si>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</si>
  <si>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</si>
  <si>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</si>
  <si>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</si>
  <si>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</si>
  <si>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</si>
  <si>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</si>
  <si>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</si>
  <si>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</si>
  <si>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</si>
  <si>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</si>
  <si>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</si>
  <si>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</si>
  <si>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</si>
  <si>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</si>
  <si>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</si>
  <si>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</si>
  <si>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</si>
  <si>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</si>
  <si>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</si>
  <si>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</si>
  <si>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</si>
  <si>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</si>
  <si>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</si>
  <si>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</si>
  <si>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</si>
  <si>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</si>
  <si>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</si>
  <si>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</si>
  <si>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</si>
  <si>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</si>
  <si>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</si>
  <si>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</si>
  <si>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</si>
  <si>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</si>
  <si>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</si>
  <si>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</si>
  <si>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</si>
  <si>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</si>
  <si>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</si>
  <si>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</si>
  <si>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</si>
  <si>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</si>
  <si>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</si>
  <si>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</si>
  <si>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</si>
  <si>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</si>
  <si>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</si>
  <si>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</si>
  <si>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</si>
  <si>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</si>
  <si>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</si>
  <si>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</si>
  <si>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</si>
  <si>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</si>
  <si>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</si>
  <si>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</si>
  <si>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</si>
  <si>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</si>
  <si>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</si>
  <si>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</si>
  <si>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</si>
  <si>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</si>
  <si>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</si>
  <si>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</si>
  <si>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</si>
  <si>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</si>
  <si>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</si>
  <si>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</si>
  <si>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</si>
  <si>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</si>
  <si>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</si>
  <si>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</si>
  <si>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</si>
  <si>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</si>
  <si>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</si>
  <si>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</si>
  <si>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</si>
  <si>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</si>
  <si>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</si>
  <si>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</si>
  <si>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</si>
  <si>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</si>
  <si>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</si>
  <si>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</si>
  <si>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</si>
  <si>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</si>
  <si>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</si>
  <si>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</si>
  <si>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</si>
  <si>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</si>
  <si>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</si>
  <si>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</si>
  <si>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</si>
  <si>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</si>
  <si>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</si>
  <si>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</si>
  <si>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</si>
  <si>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</si>
  <si>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</si>
  <si>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</si>
  <si>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</si>
  <si>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</si>
  <si>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</si>
  <si>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</si>
  <si>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</si>
  <si>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</si>
  <si>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</si>
  <si>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</si>
  <si>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</si>
  <si>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</si>
  <si>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</si>
  <si>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</si>
  <si>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</si>
  <si>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</si>
  <si>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</si>
  <si>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</si>
  <si>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</si>
  <si>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</si>
  <si>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</si>
  <si>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</si>
  <si>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</si>
  <si>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</si>
  <si>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</si>
  <si>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</si>
  <si>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</si>
  <si>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</si>
  <si>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</si>
  <si>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</si>
  <si>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</si>
  <si>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</si>
  <si>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</si>
  <si>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</si>
  <si>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</si>
  <si>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</si>
  <si>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</si>
  <si>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</si>
  <si>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</si>
  <si>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</si>
  <si>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</si>
  <si>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</si>
  <si>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</si>
  <si>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</si>
  <si>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</si>
  <si>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</si>
  <si>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</si>
  <si>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</si>
  <si>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</si>
  <si>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</si>
  <si>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</si>
  <si>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</si>
  <si>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</si>
  <si>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</si>
  <si>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</si>
  <si>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</si>
  <si>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</si>
  <si>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</si>
  <si>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</si>
  <si>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</si>
  <si>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</si>
  <si>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</si>
  <si>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</si>
  <si>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</si>
  <si>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</si>
  <si>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</si>
  <si>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</si>
  <si>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</si>
  <si>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</si>
  <si>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</si>
  <si>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</si>
  <si>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</si>
  <si>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</si>
  <si>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</si>
  <si>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</si>
  <si>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</si>
  <si>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</si>
  <si>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</si>
  <si>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</si>
  <si>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</si>
  <si>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</si>
  <si>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</si>
  <si>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</si>
  <si>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</si>
  <si>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</si>
  <si>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</si>
  <si>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</si>
  <si>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</si>
  <si>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</si>
  <si>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</si>
  <si>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</si>
  <si>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</si>
  <si>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</si>
  <si>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</si>
  <si>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</si>
  <si>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</si>
  <si>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</si>
  <si>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</si>
  <si>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</si>
  <si>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</si>
  <si>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</si>
  <si>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</si>
  <si>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</si>
  <si>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</si>
  <si>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</si>
  <si>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</si>
  <si>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</si>
  <si>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</si>
  <si>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</si>
  <si>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</si>
  <si>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</si>
  <si>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</si>
  <si>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</si>
  <si>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</si>
  <si>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</si>
  <si>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</si>
  <si>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</si>
  <si>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</si>
  <si>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</si>
  <si>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</si>
  <si>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</si>
  <si>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</si>
  <si>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</si>
  <si>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</si>
  <si>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</si>
  <si>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</si>
  <si>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</si>
  <si>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</si>
  <si>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</si>
  <si>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</si>
  <si>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</si>
  <si>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</si>
  <si>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</si>
  <si>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</si>
  <si>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</si>
  <si>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</si>
  <si>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</si>
  <si>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</si>
  <si>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</si>
  <si>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</si>
  <si>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</si>
  <si>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</si>
  <si>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</si>
  <si>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</si>
  <si>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</si>
  <si>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</si>
  <si>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</si>
  <si>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</si>
  <si>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</si>
  <si>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</si>
  <si>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</si>
  <si>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</si>
  <si>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</si>
  <si>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</si>
  <si>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</si>
  <si>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</si>
  <si>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</si>
  <si>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</si>
  <si>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</si>
  <si>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</si>
  <si>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</si>
  <si>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</si>
  <si>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</si>
  <si>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</si>
  <si>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</si>
  <si>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</si>
  <si>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</si>
  <si>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</si>
  <si>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</si>
  <si>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</si>
  <si>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</si>
  <si>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</si>
  <si>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</si>
  <si>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</si>
  <si>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</si>
  <si>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</si>
  <si>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</si>
  <si>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</si>
  <si>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</si>
  <si>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</si>
  <si>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</si>
  <si>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</si>
  <si>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</si>
  <si>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</si>
  <si>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</si>
  <si>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</si>
  <si>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</si>
  <si>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</si>
  <si>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</si>
  <si>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</si>
  <si>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</si>
  <si>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</si>
  <si>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</si>
  <si>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</si>
  <si>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</si>
  <si>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</si>
  <si>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</si>
  <si>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</si>
  <si>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</si>
  <si>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</si>
  <si>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</si>
  <si>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</si>
  <si>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</si>
  <si>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</si>
  <si>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</si>
  <si>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</si>
  <si>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</si>
  <si>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</si>
  <si>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</si>
  <si>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</si>
  <si>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</si>
  <si>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</si>
  <si>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</si>
  <si>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</si>
  <si>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</si>
  <si>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</si>
  <si>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</si>
  <si>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</si>
  <si>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</si>
  <si>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</si>
  <si>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</si>
  <si>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</si>
  <si>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</si>
  <si>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</si>
  <si>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</si>
  <si>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</si>
  <si>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</si>
  <si>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</si>
  <si>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</si>
  <si>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</si>
  <si>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</si>
  <si>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</si>
  <si>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</si>
  <si>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</si>
  <si>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</si>
  <si>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</si>
  <si>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</si>
  <si>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</si>
  <si>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</si>
  <si>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</si>
  <si>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</si>
  <si>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</si>
  <si>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</si>
  <si>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</si>
  <si>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</si>
  <si>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</si>
  <si>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</si>
  <si>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</si>
  <si>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</si>
  <si>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</si>
  <si>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</si>
  <si>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</si>
  <si>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</si>
  <si>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</si>
  <si>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</si>
  <si>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</si>
  <si>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</si>
  <si>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</si>
  <si>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</si>
  <si>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</si>
  <si>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</si>
  <si>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</si>
  <si>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</si>
  <si>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</si>
  <si>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</si>
  <si>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</si>
  <si>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</si>
  <si>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</si>
  <si>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</si>
  <si>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</si>
  <si>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</si>
  <si>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</si>
  <si>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</si>
  <si>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</si>
  <si>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</si>
  <si>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</si>
  <si>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</si>
  <si>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</si>
  <si>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</si>
  <si>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</si>
  <si>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</si>
  <si>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</si>
  <si>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</si>
  <si>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</si>
  <si>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</si>
  <si>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</si>
  <si>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</si>
  <si>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</si>
  <si>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</si>
  <si>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</si>
  <si>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</si>
  <si>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</si>
  <si>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</si>
  <si>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</si>
  <si>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</si>
  <si>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</si>
  <si>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</si>
  <si>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</si>
  <si>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</si>
  <si>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</si>
  <si>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</si>
  <si>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</si>
  <si>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</si>
  <si>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</si>
  <si>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</si>
  <si>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</si>
  <si>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</si>
  <si>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</si>
  <si>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</si>
  <si>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</si>
  <si>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</si>
  <si>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</si>
  <si>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</si>
  <si>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</si>
  <si>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</si>
  <si>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</si>
  <si>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</si>
  <si>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</si>
  <si>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</si>
  <si>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</si>
  <si>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</si>
  <si>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</si>
  <si>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</si>
  <si>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</si>
  <si>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</si>
  <si>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</si>
  <si>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</si>
  <si>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</si>
  <si>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</si>
  <si>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</si>
  <si>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</si>
  <si>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</si>
  <si>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</si>
  <si>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</si>
  <si>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</si>
  <si>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</si>
  <si>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</si>
  <si>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</si>
  <si>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</si>
  <si>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</si>
  <si>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</si>
  <si>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</si>
  <si>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</si>
  <si>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</si>
  <si>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</si>
  <si>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</si>
  <si>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</si>
  <si>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</si>
  <si>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</si>
  <si>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</si>
  <si>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</si>
  <si>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</si>
  <si>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</si>
  <si>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</si>
  <si>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</si>
  <si>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</si>
  <si>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</si>
  <si>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</si>
  <si>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</si>
  <si>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</si>
  <si>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</si>
  <si>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</si>
  <si>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</si>
  <si>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</si>
  <si>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</si>
  <si>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</si>
  <si>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</si>
  <si>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</si>
  <si>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</si>
  <si>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</si>
  <si>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</si>
  <si>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</si>
  <si>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</si>
  <si>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</si>
  <si>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</si>
  <si>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</si>
  <si>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</si>
  <si>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</si>
  <si>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</si>
  <si>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</si>
  <si>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</si>
  <si>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</si>
  <si>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</si>
  <si>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</si>
  <si>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</si>
  <si>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</si>
  <si>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</si>
  <si>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</si>
  <si>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</si>
  <si>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</si>
  <si>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</si>
  <si>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</si>
  <si>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</si>
  <si>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</si>
  <si>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</si>
  <si>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</si>
  <si>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</si>
  <si>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</si>
  <si>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</si>
  <si>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</si>
  <si>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</si>
  <si>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</si>
  <si>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</si>
  <si>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</si>
  <si>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</si>
  <si>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</si>
  <si>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</si>
  <si>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</si>
  <si>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</si>
  <si>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</si>
  <si>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</si>
  <si>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</si>
  <si>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</si>
  <si>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</si>
  <si>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</si>
  <si>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</si>
  <si>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</si>
  <si>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</si>
  <si>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</si>
  <si>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</si>
  <si>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</si>
  <si>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</si>
  <si>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</si>
  <si>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</si>
  <si>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</si>
  <si>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</si>
  <si>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</si>
  <si>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</si>
  <si>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</si>
  <si>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</si>
  <si>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</si>
  <si>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</si>
  <si>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</si>
  <si>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</si>
  <si>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</si>
  <si>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</si>
  <si>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</si>
  <si>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</si>
  <si>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</si>
  <si>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</si>
  <si>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</si>
  <si>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</si>
  <si>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</si>
  <si>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</si>
  <si>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</si>
  <si>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</si>
  <si>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</si>
  <si>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</si>
  <si>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</si>
  <si>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</si>
  <si>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</si>
  <si>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</si>
  <si>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</si>
  <si>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</si>
  <si>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</si>
  <si>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</si>
  <si>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</si>
  <si>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</si>
  <si>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</si>
  <si>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</si>
  <si>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</si>
  <si>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</si>
  <si>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</si>
  <si>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</si>
  <si>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</si>
  <si>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</si>
  <si>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</si>
  <si>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</si>
  <si>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</si>
  <si>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</si>
  <si>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</si>
  <si>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</si>
  <si>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</si>
  <si>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</si>
  <si>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</si>
  <si>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</si>
  <si>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</si>
  <si>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</si>
  <si>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</si>
  <si>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</si>
  <si>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</si>
  <si>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</si>
  <si>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</si>
  <si>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</si>
  <si>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</si>
  <si>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</si>
  <si>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</si>
  <si>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</si>
  <si>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</si>
  <si>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</si>
  <si>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</si>
  <si>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</si>
  <si>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</si>
  <si>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</si>
  <si>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</si>
  <si>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</si>
  <si>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</si>
  <si>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</si>
  <si>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</si>
  <si>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</si>
  <si>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</si>
  <si>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</si>
  <si>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</si>
  <si>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</si>
  <si>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</si>
  <si>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</si>
  <si>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</si>
  <si>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</si>
  <si>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</si>
  <si>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</si>
  <si>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</si>
  <si>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</si>
  <si>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</si>
  <si>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</si>
  <si>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</si>
  <si>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</si>
  <si>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</si>
  <si>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</si>
  <si>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</si>
  <si>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</si>
  <si>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</si>
  <si>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</si>
  <si>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</si>
  <si>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</si>
  <si>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</si>
  <si>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</si>
  <si>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</si>
  <si>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</si>
  <si>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</si>
  <si>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</si>
  <si>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</si>
  <si>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</si>
  <si>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</si>
  <si>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</si>
  <si>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</si>
  <si>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</si>
  <si>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</si>
  <si>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</si>
  <si>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</si>
  <si>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</si>
  <si>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</si>
  <si>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</si>
  <si>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</si>
  <si>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</si>
  <si>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</si>
  <si>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</si>
  <si>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</si>
  <si>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</si>
  <si>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</si>
  <si>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</si>
  <si>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</si>
  <si>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</si>
  <si>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</si>
  <si>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</si>
  <si>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</si>
  <si>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</si>
  <si>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</si>
  <si>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</si>
  <si>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</si>
  <si>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</si>
  <si>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</si>
  <si>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</si>
  <si>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</si>
  <si>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</si>
  <si>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</si>
  <si>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</si>
  <si>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</si>
  <si>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</si>
  <si>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</si>
  <si>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</si>
  <si>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</si>
  <si>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</si>
  <si>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</si>
  <si>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</si>
  <si>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</si>
  <si>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</si>
  <si>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</si>
  <si>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</si>
  <si>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</si>
  <si>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</si>
  <si>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</si>
  <si>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</si>
  <si>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</si>
  <si>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</si>
  <si>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</si>
  <si>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</si>
  <si>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</si>
  <si>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</si>
  <si>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</si>
  <si>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</si>
  <si>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</si>
  <si>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</si>
  <si>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</si>
  <si>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</si>
  <si>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</si>
  <si>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</si>
  <si>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</si>
  <si>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</si>
  <si>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</si>
  <si>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</si>
  <si>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</si>
  <si>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</si>
  <si>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</si>
  <si>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</si>
  <si>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</si>
  <si>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</si>
  <si>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</si>
  <si>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</si>
  <si>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</si>
  <si>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</si>
  <si>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</si>
  <si>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</si>
  <si>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</si>
  <si>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</si>
  <si>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</si>
  <si>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</si>
  <si>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</si>
  <si>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</si>
  <si>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</si>
  <si>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</si>
  <si>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</si>
  <si>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</si>
  <si>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</si>
  <si>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</si>
  <si>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</si>
  <si>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</si>
  <si>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</si>
  <si>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</si>
  <si>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</si>
  <si>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</si>
  <si>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</si>
  <si>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</si>
  <si>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</si>
  <si>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</si>
  <si>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</si>
  <si>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</si>
  <si>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</si>
  <si>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</si>
  <si>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</si>
  <si>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</si>
  <si>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</si>
  <si>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</si>
  <si>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</si>
  <si>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</si>
  <si>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</si>
  <si>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</si>
  <si>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</si>
  <si>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</si>
  <si>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</si>
  <si>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</si>
  <si>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</si>
  <si>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</si>
  <si>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</si>
  <si>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</si>
  <si>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</si>
  <si>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</si>
  <si>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</si>
  <si>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</si>
  <si>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</si>
  <si>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</si>
  <si>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</si>
  <si>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</si>
  <si>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</si>
  <si>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</si>
  <si>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</si>
  <si>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</si>
  <si>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</si>
  <si>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</si>
  <si>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</si>
  <si>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</si>
  <si>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</si>
  <si>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</si>
  <si>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</si>
  <si>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</si>
  <si>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</si>
  <si>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</si>
  <si>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</si>
  <si>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</si>
  <si>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</si>
  <si>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</si>
  <si>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</si>
  <si>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</si>
  <si>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</si>
  <si>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</si>
  <si>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</si>
  <si>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</si>
  <si>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</si>
  <si>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</si>
  <si>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</si>
  <si>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</si>
  <si>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</si>
  <si>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</si>
  <si>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</si>
  <si>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</si>
  <si>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</si>
  <si>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</si>
  <si>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</si>
  <si>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</si>
  <si>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</si>
  <si>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</si>
  <si>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</si>
  <si>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</si>
  <si>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</si>
  <si>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</si>
  <si>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</si>
  <si>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</si>
  <si>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</si>
  <si>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</si>
  <si>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</si>
  <si>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</si>
  <si>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</si>
  <si>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</si>
  <si>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</si>
  <si>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</si>
  <si>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</si>
  <si>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</si>
  <si>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</si>
  <si>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</si>
  <si>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</si>
  <si>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</si>
  <si>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</si>
  <si>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</si>
  <si>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</si>
  <si>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</si>
  <si>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</si>
  <si>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</si>
  <si>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</si>
  <si>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</si>
  <si>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</si>
  <si>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</si>
  <si>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</si>
  <si>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</si>
  <si>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</si>
  <si>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</si>
  <si>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</si>
  <si>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</si>
  <si>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</si>
  <si>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</si>
  <si>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</si>
  <si>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</si>
  <si>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</si>
  <si>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</si>
  <si>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</si>
  <si>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</si>
  <si>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</si>
  <si>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</si>
  <si>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</si>
  <si>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</si>
  <si>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</si>
  <si>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</si>
  <si>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</si>
  <si>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</si>
  <si>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</si>
  <si>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</si>
  <si>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</si>
  <si>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</si>
  <si>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</si>
  <si>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</si>
  <si>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</si>
  <si>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</si>
  <si>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</si>
  <si>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</si>
  <si>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</si>
  <si>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</si>
  <si>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</si>
  <si>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</si>
  <si>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</si>
  <si>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</si>
  <si>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</si>
  <si>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</si>
  <si>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</si>
  <si>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</si>
  <si>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</si>
  <si>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</si>
  <si>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</si>
  <si>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</si>
  <si>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</si>
  <si>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</si>
  <si>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</si>
  <si>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</si>
  <si>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</si>
  <si>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</si>
  <si>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</si>
  <si>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</si>
  <si>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</si>
  <si>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</si>
  <si>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</si>
  <si>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</si>
  <si>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</si>
  <si>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</si>
  <si>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</si>
  <si>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</si>
  <si>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</si>
  <si>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</si>
  <si>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</si>
  <si>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</si>
  <si>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</si>
  <si>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</si>
  <si>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</si>
  <si>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</si>
  <si>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</si>
  <si>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</si>
  <si>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</si>
  <si>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</si>
  <si>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</si>
  <si>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</si>
  <si>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</si>
  <si>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</si>
  <si>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</si>
  <si>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</si>
  <si>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</si>
  <si>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</si>
  <si>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</si>
  <si>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</si>
  <si>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</si>
  <si>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</si>
  <si>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</si>
  <si>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</si>
  <si>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</si>
  <si>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</si>
  <si>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</si>
  <si>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</si>
  <si>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</si>
  <si>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</si>
  <si>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</si>
  <si>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</si>
  <si>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</si>
  <si>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</si>
  <si>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</si>
  <si>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</si>
  <si>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</si>
  <si>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</si>
  <si>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</si>
  <si>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</si>
  <si>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</si>
  <si>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</si>
  <si>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</si>
  <si>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</si>
  <si>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</si>
  <si>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</si>
  <si>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</si>
  <si>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</si>
  <si>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</si>
  <si>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</si>
  <si>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</si>
  <si>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</si>
  <si>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</si>
  <si>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</si>
  <si>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</si>
  <si>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</si>
  <si>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</si>
  <si>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</si>
  <si>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</si>
  <si>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</si>
  <si>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</si>
  <si>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</si>
  <si>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</si>
  <si>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</si>
  <si>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</si>
  <si>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</si>
  <si>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</si>
  <si>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</si>
  <si>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</si>
  <si>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</si>
  <si>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</si>
  <si>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</si>
  <si>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</si>
  <si>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</si>
  <si>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</si>
  <si>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</si>
  <si>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</si>
  <si>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</si>
  <si>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</si>
  <si>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</si>
  <si>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</si>
  <si>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</si>
  <si>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</si>
  <si>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</si>
  <si>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</si>
  <si>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</si>
  <si>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</si>
  <si>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</si>
  <si>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</si>
  <si>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</si>
  <si>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</si>
  <si>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</si>
  <si>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</si>
  <si>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</si>
  <si>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</si>
  <si>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</si>
  <si>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</si>
  <si>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</si>
  <si>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</si>
  <si>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</si>
  <si>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</si>
  <si>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</si>
  <si>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</si>
  <si>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</si>
  <si>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</si>
  <si>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</si>
  <si>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</si>
  <si>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</si>
  <si>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</si>
  <si>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</si>
  <si>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</si>
  <si>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</si>
  <si>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</si>
  <si>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</si>
  <si>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</si>
  <si>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</si>
  <si>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</si>
  <si>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</si>
  <si>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</si>
  <si>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</si>
  <si>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</si>
  <si>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</si>
  <si>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</si>
  <si>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</si>
  <si>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</si>
  <si>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</si>
  <si>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</si>
  <si>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</si>
  <si>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</si>
  <si>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</si>
  <si>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</si>
  <si>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</si>
  <si>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</si>
  <si>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</si>
  <si>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</si>
  <si>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</si>
  <si>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</si>
  <si>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</si>
  <si>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</si>
  <si>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</si>
  <si>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</si>
  <si>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</si>
  <si>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</si>
  <si>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</si>
  <si>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</si>
  <si>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</si>
  <si>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</si>
  <si>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</si>
  <si>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</si>
  <si>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</si>
  <si>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</si>
  <si>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</si>
  <si>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</si>
  <si>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</si>
  <si>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</si>
  <si>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</si>
  <si>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</si>
  <si>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</si>
  <si>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</si>
  <si>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</si>
  <si>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</si>
  <si>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</si>
  <si>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</si>
  <si>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</si>
  <si>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</si>
  <si>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</si>
  <si>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</si>
  <si>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</si>
  <si>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</si>
  <si>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</si>
  <si>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</si>
  <si>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</si>
  <si>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</si>
  <si>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</si>
  <si>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</si>
  <si>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</si>
  <si>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</si>
  <si>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</si>
  <si>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</si>
  <si>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</si>
  <si>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</si>
  <si>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</si>
  <si>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</si>
  <si>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</si>
  <si>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</si>
  <si>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</si>
  <si>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</si>
  <si>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</si>
  <si>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</si>
  <si>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</si>
  <si>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</si>
  <si>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</si>
  <si>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</si>
  <si>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</si>
  <si>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</si>
  <si>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</si>
  <si>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</si>
  <si>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</si>
  <si>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</si>
  <si>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</si>
  <si>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</si>
  <si>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</si>
  <si>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</si>
  <si>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</si>
  <si>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</si>
  <si>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</si>
  <si>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</si>
  <si>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</si>
  <si>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</si>
  <si>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</si>
  <si>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</si>
  <si>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</si>
  <si>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</si>
  <si>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</si>
  <si>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</si>
  <si>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</si>
  <si>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</si>
  <si>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</si>
  <si>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</si>
  <si>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</si>
  <si>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</si>
  <si>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</si>
  <si>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</si>
  <si>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</si>
  <si>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</si>
  <si>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</si>
  <si>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</si>
  <si>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</si>
  <si>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</si>
  <si>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</si>
  <si>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</si>
  <si>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</si>
  <si>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</si>
  <si>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</si>
  <si>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</si>
  <si>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</si>
  <si>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</si>
  <si>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</si>
  <si>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</si>
  <si>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</si>
  <si>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</si>
  <si>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</si>
  <si>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</si>
  <si>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</si>
  <si>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</si>
  <si>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</si>
  <si>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</si>
  <si>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</si>
  <si>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</si>
  <si>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</si>
  <si>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</si>
  <si>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</si>
  <si>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</si>
  <si>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</si>
  <si>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</si>
  <si>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</si>
  <si>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</si>
  <si>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</si>
  <si>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</si>
  <si>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</si>
  <si>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</si>
  <si>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</si>
  <si>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</si>
  <si>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</si>
  <si>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</si>
  <si>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</si>
  <si>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</si>
  <si>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</si>
  <si>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</si>
  <si>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</si>
  <si>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</si>
  <si>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</si>
  <si>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</si>
  <si>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</si>
  <si>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</si>
  <si>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</si>
  <si>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</si>
  <si>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</si>
  <si>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</si>
  <si>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</si>
  <si>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</si>
  <si>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</si>
  <si>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</si>
  <si>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</si>
  <si>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</si>
  <si>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</si>
  <si>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</si>
  <si>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</si>
  <si>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</si>
  <si>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</si>
  <si>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</si>
  <si>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</si>
  <si>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</si>
  <si>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</si>
  <si>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</si>
  <si>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</si>
  <si>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</si>
  <si>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</si>
  <si>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</si>
  <si>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</si>
  <si>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</si>
  <si>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</si>
  <si>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</si>
  <si>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</si>
  <si>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</si>
  <si>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</si>
  <si>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</si>
  <si>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</si>
  <si>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</si>
  <si>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</si>
  <si>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</si>
  <si>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</si>
  <si>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</si>
  <si>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</si>
  <si>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</si>
  <si>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</si>
  <si>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</si>
  <si>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</si>
  <si>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</si>
  <si>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</si>
  <si>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</si>
  <si>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</si>
  <si>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</si>
  <si>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</si>
  <si>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</si>
  <si>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</si>
  <si>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</si>
  <si>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</si>
  <si>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</si>
  <si>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</si>
  <si>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</si>
  <si>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</si>
  <si>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</si>
  <si>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</si>
  <si>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</si>
  <si>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</si>
  <si>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</si>
  <si>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</si>
  <si>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</si>
  <si>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</si>
  <si>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</si>
  <si>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</si>
  <si>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</si>
  <si>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</si>
  <si>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</si>
  <si>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</si>
  <si>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</si>
  <si>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</si>
  <si>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</si>
  <si>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</si>
  <si>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</si>
  <si>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</si>
  <si>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</si>
  <si>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</si>
  <si>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</si>
  <si>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</si>
  <si>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</si>
  <si>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</si>
  <si>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</si>
  <si>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</si>
  <si>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</si>
  <si>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</si>
  <si>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</si>
  <si>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</si>
  <si>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</si>
  <si>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</si>
  <si>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</si>
  <si>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</si>
  <si>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</si>
  <si>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</si>
  <si>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</si>
  <si>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</si>
  <si>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</si>
  <si>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</si>
  <si>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</si>
  <si>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</si>
  <si>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</si>
  <si>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</si>
  <si>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</si>
  <si>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</si>
  <si>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</si>
  <si>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</si>
  <si>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</si>
  <si>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</si>
  <si>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</si>
  <si>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</si>
  <si>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</si>
  <si>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</si>
  <si>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</si>
  <si>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</si>
  <si>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</si>
  <si>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</si>
  <si>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</si>
  <si>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</si>
  <si>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</si>
  <si>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</si>
  <si>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</si>
  <si>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</si>
  <si>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</si>
  <si>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</si>
  <si>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</si>
  <si>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</si>
  <si>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</si>
  <si>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</si>
  <si>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</si>
  <si>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</si>
  <si>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</si>
  <si>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</si>
  <si>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</si>
  <si>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</si>
  <si>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</si>
  <si>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</si>
  <si>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</si>
  <si>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</si>
  <si>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</si>
  <si>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</si>
  <si>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</si>
  <si>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</si>
  <si>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</si>
  <si>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</si>
  <si>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</si>
  <si>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</si>
  <si>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</si>
  <si>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</si>
  <si>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</si>
  <si>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</si>
  <si>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</si>
  <si>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</si>
  <si>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</si>
  <si>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</si>
  <si>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</si>
  <si>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</si>
  <si>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</si>
  <si>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</si>
  <si>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</si>
  <si>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</si>
  <si>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</si>
  <si>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</si>
  <si>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</si>
  <si>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</si>
  <si>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</si>
  <si>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</si>
  <si>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</si>
  <si>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</si>
  <si>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</si>
  <si>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</si>
  <si>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</si>
  <si>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</si>
  <si>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</si>
  <si>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</si>
  <si>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</si>
  <si>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</si>
  <si>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</si>
  <si>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</si>
  <si>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</si>
  <si>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</si>
  <si>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</si>
  <si>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</si>
  <si>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</si>
  <si>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</si>
  <si>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</si>
  <si>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</si>
  <si>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</si>
  <si>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</si>
  <si>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</si>
  <si>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</si>
  <si>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</si>
  <si>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</si>
  <si>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</si>
  <si>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</si>
  <si>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</si>
  <si>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</si>
  <si>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</si>
  <si>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</si>
  <si>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</si>
  <si>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</si>
  <si>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</si>
  <si>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</si>
  <si>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</si>
  <si>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</si>
  <si>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</si>
  <si>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</si>
  <si>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</si>
  <si>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</si>
  <si>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</si>
  <si>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</si>
  <si>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</si>
  <si>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</si>
  <si>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</si>
  <si>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</si>
  <si>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</si>
  <si>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</si>
  <si>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</si>
  <si>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</si>
  <si>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</si>
  <si>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</si>
  <si>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</si>
  <si>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</si>
  <si>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</si>
  <si>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</si>
  <si>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</si>
  <si>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</si>
  <si>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</si>
  <si>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</si>
  <si>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</si>
  <si>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</si>
  <si>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</si>
  <si>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</si>
  <si>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</si>
  <si>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</si>
  <si>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</si>
  <si>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</si>
  <si>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</si>
  <si>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</si>
  <si>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</si>
  <si>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</si>
  <si>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</si>
  <si>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</si>
  <si>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</si>
  <si>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</si>
  <si>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</si>
  <si>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</si>
  <si>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</si>
  <si>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</si>
  <si>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</si>
  <si>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</si>
  <si>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</si>
  <si>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</si>
  <si>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</si>
  <si>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</si>
  <si>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</si>
  <si>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</si>
  <si>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</si>
  <si>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</si>
  <si>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</si>
  <si>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</si>
  <si>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</si>
  <si>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</si>
  <si>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</si>
  <si>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</si>
  <si>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</si>
  <si>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</si>
  <si>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</si>
  <si>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</si>
  <si>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</si>
  <si>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</si>
  <si>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</si>
  <si>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</si>
  <si>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</si>
  <si>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</si>
  <si>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</si>
  <si>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</si>
  <si>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</si>
  <si>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</si>
  <si>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</si>
  <si>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</si>
  <si>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</si>
  <si>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</si>
  <si>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</si>
  <si>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</si>
  <si>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</si>
  <si>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</si>
  <si>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</si>
  <si>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</si>
  <si>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</si>
  <si>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</si>
  <si>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</si>
  <si>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</si>
  <si>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</si>
  <si>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</si>
  <si>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</si>
  <si>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</si>
  <si>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</si>
  <si>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</si>
  <si>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</si>
  <si>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</si>
  <si>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</si>
  <si>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</si>
  <si>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</si>
  <si>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</si>
  <si>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</si>
  <si>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</si>
  <si>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</si>
  <si>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</si>
  <si>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</si>
  <si>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</si>
  <si>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</si>
  <si>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</si>
  <si>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</si>
  <si>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</si>
  <si>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</si>
  <si>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</si>
  <si>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</si>
  <si>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</si>
  <si>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</si>
  <si>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</si>
  <si>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</si>
  <si>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</si>
  <si>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</si>
  <si>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</si>
  <si>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</si>
  <si>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</si>
  <si>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</si>
  <si>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</si>
  <si>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</si>
  <si>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</si>
  <si>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</si>
  <si>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</si>
  <si>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</si>
  <si>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</si>
  <si>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</si>
  <si>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</si>
  <si>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</si>
  <si>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</si>
  <si>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</si>
  <si>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</si>
  <si>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</si>
  <si>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</si>
  <si>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</si>
  <si>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</si>
  <si>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</si>
  <si>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</si>
  <si>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</si>
  <si>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</si>
  <si>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</si>
  <si>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</si>
  <si>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</si>
  <si>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</si>
  <si>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</si>
  <si>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</si>
  <si>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</si>
  <si>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</si>
  <si>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</si>
  <si>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</si>
  <si>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</si>
  <si>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</si>
  <si>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</si>
  <si>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</si>
  <si>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</si>
  <si>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</si>
  <si>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</si>
  <si>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</si>
  <si>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</si>
  <si>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</si>
  <si>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</si>
  <si>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</si>
  <si>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</si>
  <si>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</si>
  <si>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</si>
  <si>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</si>
  <si>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</si>
  <si>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</si>
  <si>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</si>
  <si>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</si>
  <si>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</si>
  <si>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</si>
  <si>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</si>
  <si>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</si>
  <si>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</si>
  <si>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</si>
  <si>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</si>
  <si>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</si>
  <si>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</si>
  <si>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</si>
  <si>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</si>
  <si>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</si>
  <si>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</si>
  <si>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</si>
  <si>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</si>
  <si>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</si>
  <si>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</si>
  <si>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</si>
  <si>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</si>
  <si>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</si>
  <si>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</si>
  <si>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</si>
  <si>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</si>
  <si>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</si>
  <si>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</si>
  <si>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</si>
  <si>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</si>
  <si>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</si>
  <si>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</si>
  <si>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</si>
  <si>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</si>
  <si>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</si>
  <si>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</si>
  <si>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</si>
  <si>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</si>
  <si>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</si>
  <si>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</si>
  <si>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</si>
  <si>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</si>
  <si>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</si>
  <si>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</si>
  <si>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</si>
  <si>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</si>
  <si>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</si>
  <si>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</si>
  <si>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</si>
  <si>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</si>
  <si>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</si>
  <si>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</si>
  <si>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</si>
  <si>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</si>
  <si>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</si>
  <si>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</si>
  <si>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</si>
  <si>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</si>
  <si>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</si>
  <si>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</si>
  <si>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</si>
  <si>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</si>
  <si>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</si>
  <si>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</si>
  <si>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</si>
  <si>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</si>
  <si>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</si>
  <si>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</si>
  <si>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</si>
  <si>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</si>
  <si>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</si>
  <si>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</si>
  <si>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</si>
  <si>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</si>
  <si>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</si>
  <si>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</si>
  <si>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</si>
  <si>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</si>
  <si>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</si>
  <si>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</si>
  <si>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</si>
  <si>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</si>
  <si>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</si>
  <si>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</si>
  <si>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</si>
  <si>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</si>
  <si>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</si>
  <si>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</si>
  <si>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</si>
  <si>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</si>
  <si>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</si>
  <si>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</si>
  <si>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</si>
  <si>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</si>
  <si>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</si>
  <si>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</si>
  <si>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</si>
  <si>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</si>
  <si>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</si>
  <si>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</si>
  <si>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</si>
  <si>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</si>
  <si>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</si>
  <si>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</si>
  <si>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</si>
  <si>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</si>
  <si>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</si>
  <si>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</si>
  <si>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</si>
  <si>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</si>
  <si>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</si>
  <si>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</si>
  <si>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</si>
  <si>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</si>
  <si>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</si>
  <si>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</si>
  <si>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</si>
  <si>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</si>
  <si>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</si>
  <si>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</si>
  <si>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</si>
  <si>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</si>
  <si>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</si>
  <si>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</si>
  <si>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</si>
  <si>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</si>
  <si>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</si>
  <si>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</si>
  <si>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</si>
  <si>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</si>
  <si>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</si>
  <si>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</si>
  <si>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</si>
  <si>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</si>
  <si>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</si>
  <si>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</si>
  <si>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</si>
  <si>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</si>
  <si>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</si>
  <si>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</si>
  <si>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</si>
  <si>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</si>
  <si>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</si>
  <si>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</si>
  <si>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</si>
  <si>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</si>
  <si>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</si>
  <si>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</si>
  <si>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</si>
  <si>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</si>
  <si>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</si>
  <si>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</si>
  <si>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</si>
  <si>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</si>
  <si>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</si>
  <si>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</si>
  <si>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</si>
  <si>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</si>
  <si>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</si>
  <si>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</si>
  <si>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</si>
  <si>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</si>
  <si>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</si>
  <si>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</si>
  <si>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</si>
  <si>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</si>
  <si>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</si>
  <si>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</si>
  <si>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</si>
  <si>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</si>
  <si>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</si>
  <si>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</si>
  <si>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</si>
  <si>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</si>
  <si>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</si>
  <si>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</si>
  <si>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</si>
  <si>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</si>
  <si>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</si>
  <si>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</si>
  <si>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</si>
  <si>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</si>
  <si>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</si>
  <si>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</si>
  <si>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</si>
  <si>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</si>
  <si>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</si>
  <si>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</si>
  <si>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</si>
  <si>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</si>
  <si>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</si>
  <si>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</si>
  <si>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</si>
  <si>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</si>
  <si>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</si>
  <si>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</si>
  <si>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</si>
  <si>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</si>
  <si>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</si>
  <si>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</si>
  <si>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</si>
  <si>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</si>
  <si>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</si>
  <si>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</si>
  <si>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</si>
  <si>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</si>
  <si>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</si>
  <si>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</si>
  <si>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</si>
  <si>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</si>
  <si>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</si>
  <si>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</si>
  <si>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</si>
  <si>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</si>
  <si>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</si>
  <si>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</si>
  <si>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</si>
  <si>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</si>
  <si>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</si>
  <si>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</si>
  <si>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</si>
  <si>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</si>
  <si>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</si>
  <si>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</si>
  <si>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</si>
  <si>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</si>
  <si>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</si>
  <si>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</si>
  <si>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</si>
  <si>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</si>
  <si>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</si>
  <si>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</si>
  <si>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</si>
  <si>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</si>
  <si>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</si>
  <si>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</si>
  <si>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</si>
  <si>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</si>
  <si>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</si>
  <si>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</si>
  <si>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</si>
  <si>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</si>
  <si>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</si>
  <si>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</si>
  <si>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</si>
  <si>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</si>
  <si>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</si>
  <si>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</si>
  <si>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</si>
  <si>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</si>
  <si>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</si>
  <si>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</si>
  <si>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</si>
  <si>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</si>
  <si>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</si>
  <si>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</si>
  <si>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</si>
  <si>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</si>
  <si>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</si>
  <si>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</si>
  <si>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</si>
  <si>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</si>
  <si>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</si>
  <si>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</si>
  <si>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</si>
  <si>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</si>
  <si>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</si>
  <si>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</si>
  <si>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</si>
  <si>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</si>
  <si>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</si>
  <si>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</si>
  <si>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</si>
  <si>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</si>
  <si>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</si>
  <si>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</si>
  <si>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</si>
  <si>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</si>
  <si>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</si>
  <si>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</si>
  <si>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</si>
  <si>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</si>
  <si>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</si>
  <si>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</si>
  <si>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</si>
  <si>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</si>
  <si>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</si>
  <si>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</si>
  <si>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</si>
  <si>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</si>
  <si>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</si>
  <si>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</si>
  <si>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</si>
  <si>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</si>
  <si>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</si>
  <si>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</si>
  <si>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</si>
  <si>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</si>
  <si>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</si>
  <si>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</si>
  <si>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</si>
  <si>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</si>
  <si>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</si>
  <si>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</si>
  <si>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</si>
  <si>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</si>
  <si>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</si>
  <si>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</si>
  <si>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</si>
  <si>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</si>
  <si>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</si>
  <si>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</si>
  <si>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</si>
  <si>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</si>
  <si>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</si>
  <si>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</si>
  <si>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</si>
  <si>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</si>
  <si>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</si>
  <si>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</si>
  <si>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</si>
  <si>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</si>
  <si>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</si>
  <si>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</si>
  <si>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</si>
  <si>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</si>
  <si>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</si>
  <si>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</si>
  <si>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</si>
  <si>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</si>
  <si>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</si>
  <si>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</si>
  <si>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</si>
  <si>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</si>
  <si>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</si>
  <si>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</si>
  <si>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</si>
  <si>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</si>
  <si>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</si>
  <si>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</si>
  <si>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</si>
  <si>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</si>
  <si>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</si>
  <si>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</si>
  <si>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</si>
  <si>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</si>
  <si>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</si>
  <si>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</si>
  <si>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</si>
  <si>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</si>
  <si>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</si>
  <si>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</si>
  <si>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</si>
  <si>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</si>
  <si>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</si>
  <si>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</si>
  <si>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</si>
  <si>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</si>
  <si>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</si>
  <si>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</si>
  <si>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</si>
  <si>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</si>
  <si>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</si>
  <si>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</si>
  <si>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</si>
  <si>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</si>
  <si>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</si>
  <si>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</si>
  <si>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</si>
  <si>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</si>
  <si>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</si>
  <si>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</si>
  <si>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</si>
  <si>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</si>
  <si>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</si>
  <si>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</si>
  <si>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</si>
  <si>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</si>
  <si>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</si>
  <si>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</si>
  <si>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</si>
  <si>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</si>
  <si>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</si>
  <si>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</si>
  <si>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</si>
  <si>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</si>
  <si>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</si>
  <si>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</si>
  <si>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</si>
  <si>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</si>
  <si>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</si>
  <si>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</si>
  <si>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</si>
  <si>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</si>
  <si>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</si>
  <si>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</si>
  <si>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</si>
  <si>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</si>
  <si>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</si>
  <si>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</si>
  <si>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</si>
  <si>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</si>
  <si>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</si>
  <si>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</si>
  <si>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</si>
  <si>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</si>
  <si>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</si>
  <si>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</si>
  <si>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</si>
  <si>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</si>
  <si>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</si>
  <si>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</si>
  <si>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</si>
  <si>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</si>
  <si>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</si>
  <si>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</si>
  <si>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</si>
  <si>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</si>
  <si>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</si>
  <si>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</si>
  <si>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</si>
  <si>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</si>
  <si>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</si>
  <si>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</si>
  <si>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</si>
  <si>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</si>
  <si>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</si>
  <si>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</si>
  <si>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</si>
  <si>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</si>
  <si>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</si>
  <si>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</si>
  <si>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</si>
  <si>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</si>
  <si>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</si>
  <si>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</si>
  <si>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</si>
  <si>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</si>
  <si>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</si>
  <si>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</si>
  <si>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</si>
  <si>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</si>
  <si>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</si>
  <si>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</si>
  <si>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</si>
  <si>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</si>
  <si>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</si>
  <si>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</si>
  <si>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</si>
  <si>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</si>
  <si>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</si>
  <si>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</si>
  <si>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</si>
  <si>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</si>
  <si>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</si>
  <si>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</si>
  <si>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</si>
  <si>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</si>
  <si>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</si>
  <si>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</si>
  <si>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</si>
  <si>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</si>
  <si>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</si>
  <si>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</si>
  <si>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</si>
  <si>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</si>
  <si>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</si>
  <si>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</si>
  <si>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</si>
  <si>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</si>
  <si>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</si>
  <si>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</si>
  <si>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</si>
  <si>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</si>
  <si>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</si>
  <si>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</si>
  <si>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</si>
  <si>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</si>
  <si>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</si>
  <si>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</si>
  <si>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</si>
  <si>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</si>
  <si>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</si>
  <si>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</si>
  <si>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</si>
  <si>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</si>
  <si>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</si>
  <si>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</si>
  <si>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</si>
  <si>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</si>
  <si>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</si>
  <si>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</si>
  <si>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</si>
  <si>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</si>
  <si>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</si>
  <si>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</si>
  <si>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</si>
  <si>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</si>
  <si>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</si>
  <si>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</si>
  <si>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</si>
  <si>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</si>
  <si>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</si>
  <si>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</si>
  <si>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</si>
  <si>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</si>
  <si>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</si>
  <si>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</si>
  <si>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</si>
  <si>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</si>
  <si>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</si>
  <si>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</si>
  <si>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</si>
  <si>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</si>
  <si>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</si>
  <si>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</si>
  <si>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</si>
  <si>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</si>
  <si>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</si>
  <si>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</si>
  <si>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</si>
  <si>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</si>
  <si>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</si>
  <si>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</si>
  <si>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</si>
  <si>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</si>
  <si>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</si>
  <si>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</si>
  <si>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</si>
  <si>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</si>
  <si>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</si>
  <si>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</si>
  <si>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</si>
  <si>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</si>
  <si>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</si>
  <si>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</si>
  <si>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</si>
  <si>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</si>
  <si>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</si>
  <si>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</si>
  <si>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</si>
  <si>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</si>
  <si>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</si>
  <si>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</si>
  <si>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</si>
  <si>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</si>
  <si>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</si>
  <si>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</si>
  <si>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</si>
  <si>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</si>
  <si>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</si>
  <si>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</si>
  <si>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</si>
  <si>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</si>
  <si>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</si>
  <si>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</si>
  <si>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</si>
  <si>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</si>
  <si>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</si>
  <si>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</si>
  <si>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</si>
  <si>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</si>
  <si>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</si>
  <si>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</si>
  <si>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</si>
  <si>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</si>
  <si>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</si>
  <si>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</si>
  <si>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</si>
  <si>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</si>
  <si>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</si>
  <si>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</si>
  <si>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</si>
  <si>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</si>
  <si>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</si>
  <si>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</si>
  <si>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</si>
  <si>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</si>
  <si>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</si>
  <si>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</si>
  <si>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</si>
  <si>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</si>
  <si>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</si>
  <si>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</si>
  <si>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</si>
  <si>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</si>
  <si>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</si>
  <si>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</si>
  <si>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</si>
  <si>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</si>
  <si>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</si>
  <si>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</si>
  <si>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</si>
  <si>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</si>
  <si>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</si>
  <si>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</si>
  <si>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</si>
  <si>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</si>
  <si>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</si>
  <si>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</si>
  <si>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</si>
  <si>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</si>
  <si>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</si>
  <si>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</si>
  <si>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</si>
  <si>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</si>
  <si>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</si>
  <si>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</si>
  <si>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</si>
  <si>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</si>
  <si>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</si>
  <si>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</si>
  <si>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</si>
  <si>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</si>
  <si>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</si>
  <si>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</si>
  <si>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</si>
  <si>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</si>
  <si>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</si>
  <si>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</si>
  <si>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</si>
  <si>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</si>
  <si>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</si>
  <si>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</si>
  <si>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</si>
  <si>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</si>
  <si>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</si>
  <si>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</si>
  <si>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</si>
  <si>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</si>
  <si>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</si>
  <si>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</si>
  <si>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</si>
  <si>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</si>
  <si>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</si>
  <si>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</si>
  <si>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</si>
  <si>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</si>
  <si>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</si>
  <si>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</si>
  <si>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</si>
  <si>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</si>
  <si>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</si>
  <si>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</si>
  <si>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</si>
  <si>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</si>
  <si>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</si>
  <si>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</si>
  <si>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</si>
  <si>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</si>
  <si>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</si>
  <si>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</si>
  <si>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</si>
  <si>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</si>
  <si>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</si>
  <si>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</si>
  <si>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</si>
  <si>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</si>
  <si>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</si>
  <si>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</si>
  <si>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</si>
  <si>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</si>
  <si>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</si>
  <si>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</si>
  <si>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</si>
  <si>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</si>
  <si>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</si>
  <si>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</si>
  <si>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</si>
  <si>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</si>
  <si>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</si>
  <si>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</si>
  <si>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</si>
  <si>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</si>
  <si>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</si>
  <si>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</si>
  <si>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</si>
  <si>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</si>
  <si>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</si>
  <si>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</si>
  <si>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</si>
  <si>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</si>
  <si>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</si>
  <si>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</si>
  <si>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</si>
  <si>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</si>
  <si>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</si>
  <si>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</si>
  <si>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</si>
  <si>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</si>
  <si>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</si>
  <si>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</si>
  <si>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</si>
  <si>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</si>
  <si>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</si>
  <si>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</si>
  <si>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</si>
  <si>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</si>
  <si>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</si>
  <si>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</si>
  <si>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</si>
  <si>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</si>
  <si>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</si>
  <si>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</si>
  <si>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</si>
  <si>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</si>
  <si>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</si>
  <si>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</si>
  <si>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</si>
  <si>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</si>
  <si>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</si>
  <si>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</si>
  <si>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</si>
  <si>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</si>
  <si>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</si>
  <si>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</si>
  <si>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</si>
  <si>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</si>
  <si>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</si>
  <si>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</si>
  <si>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</si>
  <si>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</si>
  <si>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</si>
  <si>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</si>
  <si>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</si>
  <si>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</si>
  <si>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</si>
  <si>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</si>
  <si>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</si>
  <si>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</si>
  <si>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</si>
  <si>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</si>
  <si>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</si>
  <si>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</si>
  <si>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</si>
  <si>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</si>
  <si>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</si>
  <si>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</si>
  <si>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</si>
  <si>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</si>
  <si>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</si>
  <si>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</si>
  <si>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</si>
  <si>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</si>
  <si>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</si>
  <si>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</si>
  <si>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</si>
  <si>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</si>
  <si>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</si>
  <si>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</si>
  <si>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</si>
  <si>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</si>
  <si>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</si>
  <si>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</si>
  <si>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</si>
  <si>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</si>
  <si>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</si>
  <si>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</si>
  <si>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</si>
  <si>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</si>
  <si>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</si>
  <si>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</si>
  <si>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</si>
  <si>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</si>
  <si>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</si>
  <si>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</si>
  <si>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</si>
  <si>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</si>
  <si>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</si>
  <si>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</si>
  <si>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</si>
  <si>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</si>
  <si>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</si>
  <si>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</si>
  <si>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</si>
  <si>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</si>
  <si>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</si>
  <si>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</si>
  <si>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</si>
  <si>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</si>
  <si>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</si>
  <si>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</si>
  <si>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</si>
  <si>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</si>
  <si>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</si>
  <si>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</si>
  <si>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</si>
  <si>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</si>
  <si>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</si>
  <si>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</si>
  <si>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</si>
  <si>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</si>
  <si>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</si>
  <si>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</si>
  <si>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</si>
  <si>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</si>
  <si>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</si>
  <si>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</si>
  <si>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</si>
  <si>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</si>
  <si>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</si>
  <si>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</si>
  <si>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</si>
  <si>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</si>
  <si>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</si>
  <si>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</si>
  <si>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</si>
  <si>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</si>
  <si>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</si>
  <si>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</si>
  <si>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</si>
  <si>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</si>
  <si>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</si>
  <si>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</si>
  <si>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</si>
  <si>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</si>
  <si>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</si>
  <si>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</si>
  <si>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</si>
  <si>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</si>
  <si>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</si>
  <si>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</si>
  <si>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</si>
  <si>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</si>
  <si>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</si>
  <si>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</si>
  <si>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</si>
  <si>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</si>
  <si>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</si>
  <si>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</si>
  <si>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</si>
  <si>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</si>
  <si>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</si>
  <si>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</si>
  <si>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</si>
  <si>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</si>
  <si>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</si>
  <si>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</si>
  <si>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</si>
  <si>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</si>
  <si>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</si>
  <si>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</si>
  <si>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</si>
  <si>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</si>
  <si>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</si>
  <si>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</si>
  <si>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</si>
  <si>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</si>
  <si>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</si>
  <si>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</si>
  <si>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</si>
  <si>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</si>
  <si>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</si>
  <si>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</si>
  <si>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</si>
  <si>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</si>
  <si>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</si>
  <si>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</si>
  <si>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</si>
  <si>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</si>
  <si>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</si>
  <si>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</si>
  <si>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</si>
  <si>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</si>
  <si>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</si>
  <si>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</si>
  <si>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</si>
  <si>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</si>
  <si>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</si>
  <si>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</si>
  <si>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</si>
  <si>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</si>
  <si>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</si>
  <si>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</si>
  <si>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</si>
  <si>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</si>
  <si>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</si>
  <si>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</si>
  <si>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</si>
  <si>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</si>
  <si>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</si>
  <si>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</si>
  <si>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</si>
  <si>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</si>
  <si>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</si>
  <si>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</si>
  <si>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</si>
  <si>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</si>
  <si>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</si>
  <si>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</si>
  <si>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</si>
  <si>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</si>
  <si>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</si>
  <si>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</si>
  <si>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</si>
  <si>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</si>
  <si>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</si>
  <si>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</si>
  <si>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</si>
  <si>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</si>
  <si>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</si>
  <si>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</si>
  <si>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</si>
  <si>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</si>
  <si>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</si>
  <si>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</si>
  <si>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</si>
  <si>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</si>
  <si>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</si>
  <si>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</si>
  <si>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</si>
  <si>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</si>
  <si>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</si>
  <si>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</si>
  <si>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</si>
  <si>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</si>
  <si>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</si>
  <si>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</si>
  <si>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</si>
  <si>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</si>
  <si>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</si>
  <si>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</si>
  <si>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</si>
  <si>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</si>
  <si>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</si>
  <si>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</si>
  <si>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</si>
  <si>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</si>
  <si>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</si>
  <si>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</si>
  <si>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</si>
  <si>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</si>
  <si>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</si>
  <si>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</si>
  <si>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</si>
  <si>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</si>
  <si>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</si>
  <si>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</si>
  <si>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</si>
  <si>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</si>
  <si>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</si>
  <si>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</si>
  <si>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</si>
  <si>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</si>
  <si>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</si>
  <si>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</si>
  <si>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</si>
  <si>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</si>
  <si>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</si>
  <si>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</si>
  <si>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</si>
  <si>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</si>
  <si>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</si>
  <si>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</si>
  <si>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</si>
  <si>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</si>
  <si>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</si>
  <si>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</si>
  <si>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</si>
  <si>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</si>
  <si>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</si>
  <si>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</si>
  <si>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</si>
  <si>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</si>
  <si>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</si>
  <si>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</si>
  <si>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</si>
  <si>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</si>
  <si>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</si>
  <si>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</si>
  <si>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</si>
  <si>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</si>
  <si>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</si>
  <si>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</si>
  <si>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</si>
  <si>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</si>
  <si>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</si>
  <si>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</si>
  <si>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</si>
  <si>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</si>
  <si>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</si>
  <si>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</si>
  <si>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</si>
  <si>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</si>
  <si>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</si>
  <si>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</si>
  <si>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</si>
  <si>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</si>
  <si>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</si>
  <si>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</si>
  <si>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</si>
  <si>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</si>
  <si>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</si>
  <si>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</si>
  <si>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</si>
  <si>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</si>
  <si>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</si>
  <si>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</si>
  <si>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</si>
  <si>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</si>
  <si>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</si>
  <si>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</si>
  <si>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</si>
  <si>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</si>
  <si>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</si>
  <si>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</si>
  <si>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</si>
  <si>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</si>
  <si>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</si>
  <si>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</si>
  <si>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</si>
  <si>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</si>
  <si>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</si>
  <si>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</si>
  <si>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</si>
  <si>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</si>
  <si>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</si>
  <si>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</si>
  <si>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</si>
  <si>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</si>
  <si>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</si>
  <si>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</si>
  <si>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</si>
  <si>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</si>
  <si>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</si>
  <si>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</si>
  <si>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</si>
  <si>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</si>
  <si>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</si>
  <si>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</si>
  <si>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</si>
  <si>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</si>
  <si>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</si>
  <si>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</si>
  <si>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</si>
  <si>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</si>
  <si>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</si>
  <si>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</si>
  <si>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</si>
  <si>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</si>
  <si>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</si>
  <si>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</si>
  <si>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</si>
  <si>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</si>
  <si>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</si>
  <si>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</si>
  <si>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</si>
  <si>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</si>
  <si>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</si>
  <si>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</si>
  <si>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</si>
  <si>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</si>
  <si>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</si>
  <si>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</si>
  <si>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</si>
  <si>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</si>
  <si>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</si>
  <si>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</si>
  <si>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</si>
  <si>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</si>
  <si>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</si>
  <si>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</si>
  <si>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</si>
  <si>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</si>
  <si>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</si>
  <si>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</si>
  <si>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</si>
  <si>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</si>
  <si>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</si>
  <si>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</si>
  <si>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</si>
  <si>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</si>
  <si>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</si>
  <si>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</si>
  <si>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</si>
  <si>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</si>
  <si>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</si>
  <si>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</si>
  <si>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</si>
  <si>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</si>
  <si>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</si>
  <si>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</si>
  <si>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</si>
  <si>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</si>
  <si>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</si>
  <si>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</si>
  <si>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</si>
  <si>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</si>
  <si>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</si>
  <si>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</si>
  <si>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</si>
  <si>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</si>
  <si>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</si>
  <si>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</si>
  <si>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</si>
  <si>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</si>
  <si>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</si>
  <si>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</si>
  <si>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</si>
  <si>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</si>
  <si>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</si>
  <si>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</si>
  <si>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</si>
  <si>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</si>
  <si>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</si>
  <si>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</si>
  <si>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</si>
  <si>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</si>
  <si>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</si>
  <si>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</si>
  <si>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</si>
  <si>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</si>
  <si>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</si>
  <si>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</si>
  <si>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</si>
  <si>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</si>
  <si>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</si>
  <si>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</si>
  <si>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</si>
  <si>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</si>
  <si>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</si>
  <si>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</si>
  <si>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</si>
  <si>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</si>
  <si>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</si>
  <si>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</si>
  <si>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</si>
  <si>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</si>
  <si>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</si>
  <si>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</si>
  <si>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</si>
  <si>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</si>
  <si>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</si>
  <si>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</si>
  <si>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</si>
  <si>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</si>
  <si>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</si>
  <si>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</si>
  <si>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</si>
  <si>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</si>
  <si>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</si>
  <si>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</si>
  <si>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</si>
  <si>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</si>
  <si>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</si>
  <si>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</si>
  <si>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</si>
  <si>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</si>
  <si>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</si>
  <si>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</si>
  <si>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</si>
  <si>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</si>
  <si>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</si>
  <si>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</si>
  <si>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</si>
  <si>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</si>
  <si>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</si>
  <si>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</si>
  <si>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</si>
  <si>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</si>
  <si>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</si>
  <si>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</si>
  <si>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</si>
  <si>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</si>
  <si>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</si>
  <si>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</si>
  <si>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</si>
  <si>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</si>
  <si>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</si>
  <si>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</si>
  <si>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</si>
  <si>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</si>
  <si>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</si>
  <si>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</si>
  <si>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</si>
  <si>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</si>
  <si>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</si>
  <si>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</si>
  <si>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</si>
  <si>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</si>
  <si>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</si>
  <si>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</si>
  <si>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</si>
  <si>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</si>
  <si>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</si>
  <si>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</si>
  <si>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</si>
  <si>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</si>
  <si>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</si>
  <si>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</si>
  <si>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</si>
  <si>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</si>
  <si>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</si>
  <si>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</si>
  <si>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</si>
  <si>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</si>
  <si>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</si>
  <si>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</si>
  <si>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</si>
  <si>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</si>
  <si>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</si>
  <si>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</si>
  <si>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</si>
  <si>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</si>
  <si>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</si>
  <si>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</si>
  <si>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</si>
  <si>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</si>
  <si>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</si>
  <si>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</si>
  <si>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</si>
  <si>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</si>
  <si>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</si>
  <si>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</si>
  <si>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</si>
  <si>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</si>
  <si>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</si>
  <si>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</si>
  <si>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</si>
  <si>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</si>
  <si>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</si>
  <si>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</si>
  <si>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</si>
  <si>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</si>
  <si>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</si>
  <si>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</si>
  <si>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</si>
  <si>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</si>
  <si>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</si>
  <si>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</si>
  <si>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</si>
  <si>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</si>
  <si>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</si>
  <si>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</si>
  <si>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</si>
  <si>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</si>
  <si>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</si>
  <si>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</si>
  <si>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</si>
  <si>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</si>
  <si>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</si>
  <si>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</si>
  <si>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</si>
  <si>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</si>
  <si>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</si>
  <si>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</si>
  <si>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</si>
  <si>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</si>
  <si>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</si>
  <si>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</si>
  <si>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</si>
  <si>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</si>
  <si>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</si>
  <si>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</si>
  <si>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</si>
  <si>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</si>
  <si>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</si>
  <si>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</si>
  <si>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</si>
  <si>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</si>
  <si>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</si>
  <si>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</si>
  <si>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</si>
  <si>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</si>
  <si>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</si>
  <si>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</si>
  <si>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</si>
  <si>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</si>
  <si>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</si>
  <si>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</si>
  <si>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</si>
  <si>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</si>
  <si>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</si>
  <si>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</si>
  <si>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</si>
  <si>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</si>
  <si>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</si>
  <si>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</si>
  <si>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</si>
  <si>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</si>
  <si>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</si>
  <si>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</si>
  <si>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</si>
  <si>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</si>
  <si>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</si>
  <si>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</si>
  <si>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</si>
  <si>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</si>
  <si>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</si>
  <si>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</si>
  <si>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</si>
  <si>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</si>
  <si>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</si>
  <si>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</si>
  <si>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</si>
  <si>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</si>
  <si>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</si>
  <si>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</si>
  <si>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</si>
  <si>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</si>
  <si>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</si>
  <si>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</si>
  <si>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</si>
  <si>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</si>
  <si>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</si>
  <si>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</si>
  <si>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</si>
  <si>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</si>
  <si>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</si>
  <si>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</si>
  <si>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</si>
  <si>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</si>
  <si>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</si>
  <si>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</si>
  <si>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</si>
  <si>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</si>
  <si>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</si>
  <si>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</si>
  <si>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</si>
  <si>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</si>
  <si>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</si>
  <si>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</si>
  <si>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</si>
  <si>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</si>
  <si>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</si>
  <si>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</si>
  <si>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</si>
  <si>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</si>
  <si>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</si>
  <si>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</si>
  <si>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</si>
  <si>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</si>
  <si>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</si>
  <si>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</si>
  <si>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</si>
  <si>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</si>
  <si>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</si>
  <si>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</si>
  <si>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</si>
  <si>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</si>
  <si>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</si>
  <si>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</si>
  <si>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</si>
  <si>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</si>
  <si>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</si>
  <si>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</si>
  <si>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</si>
  <si>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</si>
  <si>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</si>
  <si>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</si>
  <si>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</si>
  <si>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</si>
  <si>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</si>
  <si>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</si>
  <si>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</si>
  <si>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</si>
  <si>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</si>
  <si>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</si>
  <si>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</si>
  <si>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</si>
  <si>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</si>
  <si>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</si>
  <si>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</si>
  <si>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</si>
  <si>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</si>
  <si>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</si>
  <si>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</si>
  <si>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</si>
  <si>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</si>
  <si>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</si>
  <si>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</si>
  <si>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</si>
  <si>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</si>
  <si>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</si>
  <si>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</si>
  <si>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</si>
  <si>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</si>
  <si>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</si>
  <si>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</si>
  <si>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</si>
  <si>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</si>
  <si>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</si>
  <si>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</si>
  <si>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</si>
  <si>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</si>
  <si>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</si>
  <si>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</si>
  <si>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</si>
  <si>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</si>
  <si>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</si>
  <si>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</si>
  <si>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</si>
  <si>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</si>
  <si>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</si>
  <si>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</si>
  <si>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</si>
  <si>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</si>
  <si>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</si>
  <si>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</si>
  <si>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</si>
  <si>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</si>
  <si>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</si>
  <si>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</si>
  <si>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</si>
  <si>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</si>
  <si>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</si>
  <si>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</si>
  <si>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</si>
  <si>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</si>
  <si>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</si>
  <si>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</si>
  <si>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</si>
  <si>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</si>
  <si>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</si>
  <si>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</si>
  <si>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</si>
  <si>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</si>
  <si>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</si>
  <si>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</si>
  <si>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</si>
  <si>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</si>
  <si>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</si>
  <si>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</si>
  <si>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</si>
  <si>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</si>
  <si>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</si>
  <si>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</si>
  <si>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</si>
  <si>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</si>
  <si>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</si>
  <si>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</si>
  <si>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</si>
  <si>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</si>
  <si>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</si>
  <si>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</si>
  <si>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</si>
  <si>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</si>
  <si>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</si>
  <si>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</si>
  <si>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</si>
  <si>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</si>
  <si>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</si>
  <si>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</si>
  <si>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</si>
  <si>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</si>
  <si>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</si>
  <si>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</si>
  <si>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</si>
  <si>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</si>
  <si>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</si>
  <si>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</si>
  <si>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</si>
  <si>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</si>
  <si>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</si>
  <si>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</si>
  <si>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</si>
  <si>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</si>
  <si>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</si>
  <si>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</si>
  <si>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</si>
  <si>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</si>
  <si>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</si>
  <si>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</si>
  <si>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</si>
  <si>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</si>
  <si>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</si>
  <si>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</si>
  <si>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</si>
  <si>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</si>
  <si>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</si>
  <si>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</si>
  <si>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</si>
  <si>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</si>
  <si>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</si>
  <si>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</si>
  <si>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</si>
  <si>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</si>
  <si>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</si>
  <si>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</si>
  <si>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</si>
  <si>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</si>
  <si>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</si>
  <si>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</si>
  <si>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</si>
  <si>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</si>
  <si>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</si>
  <si>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</si>
  <si>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</si>
  <si>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</si>
  <si>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</si>
  <si>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</si>
  <si>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</si>
  <si>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</si>
  <si>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</si>
  <si>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</si>
  <si>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</si>
  <si>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</si>
  <si>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</si>
  <si>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</si>
  <si>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</si>
  <si>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</si>
  <si>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</si>
  <si>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</si>
  <si>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</si>
  <si>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</si>
  <si>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</si>
  <si>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</si>
  <si>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</si>
  <si>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</si>
  <si>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</si>
  <si>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</si>
  <si>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</si>
  <si>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</si>
  <si>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</si>
  <si>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</si>
  <si>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</si>
  <si>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</si>
  <si>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</si>
  <si>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</si>
  <si>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</si>
  <si>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</si>
  <si>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</si>
  <si>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</si>
  <si>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</si>
  <si>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</si>
  <si>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</si>
  <si>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</si>
  <si>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</si>
  <si>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</si>
  <si>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</si>
  <si>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</si>
  <si>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</si>
  <si>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</si>
  <si>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</si>
  <si>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</si>
  <si>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</si>
  <si>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</si>
  <si>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</si>
  <si>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</si>
  <si>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</si>
  <si>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</si>
  <si>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</si>
  <si>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</si>
  <si>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</si>
  <si>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</si>
  <si>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</si>
  <si>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</si>
  <si>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</si>
  <si>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</si>
  <si>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</si>
  <si>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</si>
  <si>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</si>
  <si>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</si>
  <si>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</si>
  <si>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</si>
  <si>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</si>
  <si>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</si>
  <si>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</si>
  <si>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</si>
  <si>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</si>
  <si>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</si>
  <si>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</si>
  <si>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</si>
  <si>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</si>
  <si>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</si>
  <si>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</si>
  <si>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</si>
  <si>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</si>
  <si>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</si>
  <si>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</si>
  <si>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</si>
  <si>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</si>
  <si>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</si>
  <si>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</si>
  <si>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</si>
  <si>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</si>
  <si>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</si>
  <si>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</si>
  <si>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</si>
  <si>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</si>
  <si>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</si>
  <si>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</si>
  <si>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</si>
  <si>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</si>
  <si>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</si>
  <si>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</si>
  <si>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</si>
  <si>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</si>
  <si>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</si>
  <si>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</si>
  <si>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</si>
  <si>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</si>
  <si>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</si>
  <si>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</si>
  <si>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</si>
  <si>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</si>
  <si>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</si>
  <si>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</si>
  <si>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</si>
  <si>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</si>
  <si>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</si>
  <si>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</si>
  <si>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</si>
  <si>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</si>
  <si>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</si>
  <si>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</si>
  <si>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</si>
  <si>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</si>
  <si>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</si>
  <si>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</si>
  <si>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</si>
  <si>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</si>
  <si>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</si>
  <si>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</si>
  <si>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</si>
  <si>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</si>
  <si>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</si>
  <si>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</si>
  <si>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</si>
  <si>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</si>
  <si>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</si>
  <si>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</si>
  <si>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</si>
  <si>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</si>
  <si>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</si>
  <si>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</si>
  <si>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</si>
  <si>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</si>
  <si>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</si>
  <si>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</si>
  <si>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</si>
  <si>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</si>
  <si>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</si>
  <si>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</si>
  <si>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</si>
  <si>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</si>
  <si>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</si>
  <si>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</si>
  <si>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</si>
  <si>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</si>
  <si>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</si>
  <si>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</si>
  <si>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</si>
  <si>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</si>
  <si>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</si>
  <si>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</si>
  <si>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</si>
  <si>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</si>
  <si>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</si>
  <si>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</si>
  <si>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</si>
  <si>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</si>
  <si>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</si>
  <si>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</si>
  <si>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</si>
  <si>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</si>
  <si>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</si>
  <si>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</si>
  <si>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</si>
  <si>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</si>
  <si>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</si>
  <si>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</si>
  <si>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</si>
  <si>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</si>
  <si>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</si>
  <si>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</si>
  <si>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</si>
  <si>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</si>
  <si>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</si>
  <si>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</si>
  <si>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</si>
  <si>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</si>
  <si>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</si>
  <si>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</si>
  <si>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</si>
  <si>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</si>
  <si>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</si>
  <si>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</si>
  <si>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</si>
  <si>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</si>
  <si>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</si>
  <si>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</si>
  <si>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</si>
  <si>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</si>
  <si>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</si>
  <si>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</si>
  <si>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</si>
  <si>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</si>
  <si>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</si>
  <si>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</si>
  <si>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</si>
  <si>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</si>
  <si>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</si>
  <si>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</si>
  <si>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</si>
  <si>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</si>
  <si>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</si>
  <si>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</si>
  <si>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</si>
  <si>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</si>
  <si>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</si>
  <si>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</si>
  <si>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</si>
  <si>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</si>
  <si>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</si>
  <si>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</si>
  <si>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</si>
  <si>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</si>
  <si>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</si>
  <si>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</si>
  <si>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</si>
  <si>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</si>
  <si>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</si>
  <si>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</si>
  <si>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</si>
  <si>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</si>
  <si>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</si>
  <si>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</si>
  <si>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</si>
  <si>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</si>
  <si>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</si>
  <si>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</si>
  <si>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</si>
  <si>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</si>
  <si>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</si>
  <si>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</si>
  <si>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</si>
  <si>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</si>
  <si>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</si>
  <si>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</si>
  <si>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</si>
  <si>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</si>
  <si>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</si>
  <si>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</si>
  <si>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</si>
  <si>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</si>
  <si>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</si>
  <si>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</si>
  <si>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</si>
  <si>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</si>
  <si>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</si>
  <si>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</si>
  <si>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</si>
  <si>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</si>
  <si>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</si>
  <si>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</si>
  <si>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</si>
  <si>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</si>
  <si>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</si>
  <si>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</si>
  <si>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</si>
  <si>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</si>
  <si>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</si>
  <si>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</si>
  <si>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</si>
  <si>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</si>
  <si>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</si>
  <si>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</si>
  <si>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</si>
  <si>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</si>
  <si>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</si>
  <si>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</si>
  <si>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</si>
  <si>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</si>
  <si>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</si>
  <si>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</si>
  <si>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</si>
  <si>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</si>
  <si>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</si>
  <si>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</si>
  <si>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</si>
  <si>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</si>
  <si>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</si>
  <si>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</si>
  <si>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</si>
  <si>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</si>
  <si>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</si>
  <si>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</si>
  <si>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</si>
  <si>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</si>
  <si>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</si>
  <si>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</si>
  <si>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</si>
  <si>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</si>
  <si>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</si>
  <si>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</si>
  <si>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</si>
  <si>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</si>
  <si>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</si>
  <si>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</si>
  <si>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</si>
  <si>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</si>
  <si>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</si>
  <si>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</si>
  <si>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</si>
  <si>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</si>
  <si>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</si>
  <si>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</si>
  <si>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</si>
  <si>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</si>
  <si>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</si>
  <si>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</si>
  <si>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</si>
  <si>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</si>
  <si>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</si>
  <si>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</si>
  <si>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</si>
  <si>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</si>
  <si>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</si>
  <si>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</si>
  <si>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</si>
  <si>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</si>
  <si>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</si>
  <si>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</si>
  <si>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</si>
  <si>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</si>
  <si>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</si>
  <si>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</si>
  <si>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</si>
  <si>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</si>
  <si>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</si>
  <si>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</si>
  <si>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</si>
  <si>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</si>
  <si>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</si>
  <si>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</si>
  <si>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</si>
  <si>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</si>
  <si>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</si>
  <si>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</si>
  <si>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</si>
  <si>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</si>
  <si>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</si>
  <si>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</si>
  <si>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</si>
  <si>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</si>
  <si>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</si>
  <si>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</si>
  <si>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</si>
  <si>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</si>
  <si>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</si>
  <si>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</si>
  <si>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</si>
  <si>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</si>
  <si>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</si>
  <si>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</si>
  <si>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</si>
  <si>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</si>
  <si>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</si>
  <si>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</si>
  <si>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</si>
  <si>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</si>
  <si>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</si>
  <si>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</si>
  <si>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</si>
  <si>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</si>
  <si>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</si>
  <si>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</si>
  <si>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</si>
  <si>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</si>
  <si>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</si>
  <si>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</si>
  <si>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</si>
  <si>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</si>
  <si>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</si>
  <si>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</si>
  <si>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</si>
  <si>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</si>
  <si>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</si>
  <si>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</si>
  <si>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</si>
  <si>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</si>
  <si>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</si>
  <si>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</si>
  <si>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</si>
  <si>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</si>
  <si>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</si>
  <si>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</si>
  <si>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</si>
  <si>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</si>
  <si>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</si>
  <si>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</si>
  <si>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</si>
  <si>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</si>
  <si>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</si>
  <si>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</si>
  <si>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</si>
  <si>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</si>
  <si>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</si>
  <si>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</si>
  <si>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</si>
  <si>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</si>
  <si>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</si>
  <si>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</si>
  <si>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</si>
  <si>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</si>
  <si>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</si>
  <si>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</si>
  <si>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</si>
  <si>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</si>
  <si>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</si>
  <si>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</si>
  <si>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</si>
  <si>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</si>
  <si>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</si>
  <si>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</si>
  <si>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</si>
  <si>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</si>
  <si>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</si>
  <si>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</si>
  <si>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</si>
  <si>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</si>
  <si>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</si>
  <si>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</si>
  <si>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</si>
  <si>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</si>
  <si>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</si>
  <si>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</si>
  <si>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</si>
  <si>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</si>
  <si>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</si>
  <si>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</si>
  <si>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</si>
  <si>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</si>
  <si>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</si>
  <si>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</si>
  <si>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</si>
  <si>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</si>
  <si>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</si>
  <si>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</si>
  <si>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</si>
  <si>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</si>
  <si>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</si>
  <si>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</si>
  <si>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</si>
  <si>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</si>
  <si>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</si>
  <si>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</si>
  <si>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</si>
  <si>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</si>
  <si>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</si>
  <si>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</si>
  <si>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</si>
  <si>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</si>
  <si>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</si>
  <si>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</si>
  <si>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</si>
  <si>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</si>
  <si>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</si>
  <si>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</si>
  <si>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</si>
  <si>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</si>
  <si>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</si>
  <si>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</si>
  <si>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</si>
  <si>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</si>
  <si>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</si>
  <si>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</si>
  <si>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</si>
  <si>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</si>
  <si>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</si>
  <si>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</si>
  <si>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</si>
  <si>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</si>
  <si>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</si>
  <si>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</si>
  <si>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</si>
  <si>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</si>
  <si>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</si>
  <si>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</si>
  <si>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</si>
  <si>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</si>
  <si>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</si>
  <si>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</si>
  <si>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</si>
  <si>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</si>
  <si>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</si>
  <si>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</si>
  <si>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</si>
  <si>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</si>
  <si>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</si>
  <si>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</si>
  <si>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</si>
  <si>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</si>
  <si>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</si>
  <si>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</si>
  <si>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</si>
  <si>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</si>
  <si>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</si>
  <si>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</si>
  <si>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</si>
  <si>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</si>
  <si>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</si>
  <si>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</si>
  <si>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</si>
  <si>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</si>
  <si>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</si>
  <si>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</si>
  <si>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</si>
  <si>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</si>
  <si>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</si>
  <si>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</si>
  <si>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</si>
  <si>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</si>
  <si>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</si>
  <si>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</si>
  <si>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</si>
  <si>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</si>
  <si>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</si>
  <si>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</si>
  <si>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</si>
  <si>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</si>
  <si>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</si>
  <si>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</si>
  <si>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</si>
  <si>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</si>
  <si>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</si>
  <si>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</si>
  <si>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</si>
  <si>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</si>
  <si>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</si>
  <si>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</si>
  <si>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</si>
  <si>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</si>
  <si>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</si>
  <si>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</si>
  <si>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</si>
  <si>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</si>
  <si>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</si>
  <si>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</si>
  <si>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</si>
  <si>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</si>
  <si>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</si>
  <si>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</si>
  <si>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</si>
  <si>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</si>
  <si>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</si>
  <si>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</si>
  <si>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</si>
  <si>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</si>
  <si>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</si>
  <si>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</si>
  <si>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</si>
  <si>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</si>
  <si>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</si>
  <si>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</si>
  <si>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</si>
  <si>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</si>
  <si>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</si>
  <si>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</si>
  <si>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</si>
  <si>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</si>
  <si>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</si>
  <si>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</si>
  <si>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</si>
  <si>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</si>
  <si>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</si>
  <si>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</si>
  <si>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</si>
  <si>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</si>
  <si>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</si>
  <si>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</si>
  <si>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</si>
  <si>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</si>
  <si>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</si>
  <si>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</si>
  <si>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</si>
  <si>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</si>
  <si>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</si>
  <si>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</si>
  <si>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</si>
  <si>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</si>
  <si>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</si>
  <si>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</si>
  <si>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</si>
  <si>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</si>
  <si>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</si>
  <si>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</si>
  <si>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</si>
  <si>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</si>
  <si>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</si>
  <si>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</si>
  <si>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</si>
  <si>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</si>
  <si>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</si>
  <si>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</si>
  <si>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</si>
  <si>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</si>
  <si>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</si>
  <si>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</si>
  <si>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</si>
  <si>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</si>
  <si>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</si>
  <si>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</si>
  <si>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</si>
  <si>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</si>
  <si>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</si>
  <si>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</si>
  <si>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</si>
  <si>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</si>
  <si>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</si>
  <si>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</si>
  <si>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</si>
  <si>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</si>
  <si>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</si>
  <si>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</si>
  <si>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</si>
  <si>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</si>
  <si>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</si>
  <si>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</si>
  <si>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</si>
  <si>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</si>
  <si>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</si>
  <si>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</si>
  <si>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</si>
  <si>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</si>
  <si>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</si>
  <si>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</si>
  <si>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</si>
  <si>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</si>
  <si>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</si>
  <si>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</si>
  <si>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</si>
  <si>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</si>
  <si>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</si>
  <si>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</si>
  <si>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</si>
  <si>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</si>
  <si>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</si>
  <si>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</si>
  <si>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</si>
  <si>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</si>
  <si>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</si>
  <si>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</si>
  <si>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</si>
  <si>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</si>
  <si>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</si>
  <si>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</si>
  <si>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</si>
  <si>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</si>
  <si>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</si>
  <si>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</si>
  <si>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</si>
  <si>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</si>
  <si>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</si>
  <si>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</si>
  <si>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</si>
  <si>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</si>
  <si>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</si>
  <si>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</si>
  <si>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</si>
  <si>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</si>
  <si>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</si>
  <si>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</si>
  <si>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</si>
  <si>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</si>
  <si>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</si>
  <si>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</si>
  <si>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</si>
  <si>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</si>
  <si>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</si>
  <si>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</si>
  <si>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</si>
  <si>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</si>
  <si>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</si>
  <si>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</si>
  <si>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</si>
  <si>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</si>
  <si>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</si>
  <si>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</si>
  <si>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</si>
  <si>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</si>
  <si>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</si>
  <si>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</si>
  <si>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</si>
  <si>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</si>
  <si>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</si>
  <si>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</si>
  <si>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</si>
  <si>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</si>
  <si>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</si>
  <si>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</si>
  <si>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</si>
  <si>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</si>
  <si>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</si>
  <si>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</si>
  <si>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</si>
  <si>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</si>
  <si>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</si>
  <si>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</si>
  <si>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</si>
  <si>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</si>
  <si>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</si>
  <si>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</si>
  <si>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</si>
  <si>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</si>
  <si>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</si>
  <si>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</si>
  <si>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</si>
  <si>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</si>
  <si>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</si>
  <si>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</si>
  <si>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</si>
  <si>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</si>
  <si>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</si>
  <si>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</si>
  <si>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</si>
  <si>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</si>
  <si>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</si>
  <si>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</si>
  <si>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</si>
  <si>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</si>
  <si>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</si>
  <si>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</si>
  <si>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</si>
  <si>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</si>
  <si>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</si>
  <si>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</si>
  <si>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</si>
  <si>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</si>
  <si>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</si>
  <si>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</si>
  <si>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</si>
  <si>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</si>
  <si>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</si>
  <si>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</si>
  <si>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</si>
  <si>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</si>
  <si>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</si>
  <si>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</si>
  <si>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</si>
  <si>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</si>
  <si>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</si>
  <si>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</si>
  <si>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</si>
  <si>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</si>
  <si>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</si>
  <si>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</si>
  <si>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</si>
  <si>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</si>
  <si>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</si>
  <si>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</si>
  <si>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</si>
  <si>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</si>
  <si>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</si>
  <si>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</si>
  <si>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</si>
  <si>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</si>
  <si>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</si>
  <si>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</si>
  <si>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</si>
  <si>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</si>
  <si>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</si>
  <si>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</si>
  <si>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</si>
  <si>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</si>
  <si>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</si>
  <si>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</si>
  <si>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</si>
  <si>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</si>
  <si>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</si>
  <si>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</si>
  <si>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</si>
  <si>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</si>
  <si>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</si>
  <si>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</si>
  <si>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</si>
  <si>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</si>
  <si>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</si>
  <si>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</si>
  <si>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</si>
  <si>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</si>
  <si>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</si>
  <si>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</si>
  <si>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</si>
  <si>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</si>
  <si>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</si>
  <si>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</si>
  <si>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</si>
  <si>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</si>
  <si>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</si>
  <si>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</si>
  <si>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</si>
  <si>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</si>
  <si>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</si>
  <si>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</si>
  <si>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</si>
  <si>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</si>
  <si>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</si>
  <si>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</si>
  <si>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</si>
  <si>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</si>
  <si>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</si>
  <si>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</si>
  <si>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</si>
  <si>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</si>
  <si>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</si>
  <si>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</si>
  <si>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</si>
  <si>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</si>
  <si>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</si>
  <si>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</si>
  <si>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</si>
  <si>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</si>
  <si>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</si>
  <si>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</si>
  <si>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</si>
  <si>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</si>
  <si>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</si>
  <si>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</si>
  <si>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</si>
  <si>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</si>
  <si>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</si>
  <si>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</si>
  <si>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</si>
  <si>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</si>
  <si>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</si>
  <si>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</si>
  <si>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</si>
  <si>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</si>
  <si>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</si>
  <si>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</si>
  <si>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</si>
  <si>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</si>
  <si>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</si>
  <si>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</si>
  <si>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</si>
  <si>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</si>
  <si>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</si>
  <si>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</si>
  <si>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</si>
  <si>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</si>
  <si>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</si>
  <si>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</si>
  <si>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</si>
  <si>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</si>
  <si>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</si>
  <si>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</si>
  <si>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</si>
  <si>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</si>
  <si>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</si>
  <si>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</si>
  <si>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</si>
  <si>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</si>
  <si>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</si>
  <si>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</si>
  <si>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</si>
  <si>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</si>
  <si>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</si>
  <si>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</si>
  <si>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</si>
  <si>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</si>
  <si>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</si>
  <si>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</si>
  <si>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</si>
  <si>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</si>
  <si>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</si>
  <si>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</si>
  <si>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</si>
  <si>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</si>
  <si>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</si>
  <si>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</si>
  <si>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</si>
  <si>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</si>
  <si>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</si>
  <si>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</si>
  <si>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</si>
  <si>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</si>
  <si>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</si>
  <si>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</si>
  <si>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</si>
  <si>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</si>
  <si>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</si>
  <si>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</si>
  <si>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</si>
  <si>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</si>
  <si>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</si>
  <si>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</si>
  <si>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</si>
  <si>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</si>
  <si>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</si>
  <si>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</si>
  <si>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</si>
  <si>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</si>
  <si>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</si>
  <si>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</si>
  <si>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</si>
  <si>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</si>
  <si>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</si>
  <si>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</si>
  <si>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</si>
  <si>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</si>
  <si>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</si>
  <si>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</si>
  <si>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</si>
  <si>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</si>
  <si>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</si>
  <si>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</si>
  <si>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</si>
  <si>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</si>
  <si>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</si>
  <si>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</si>
  <si>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</si>
  <si>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</si>
  <si>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</si>
  <si>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</si>
  <si>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</si>
  <si>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</si>
  <si>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</si>
  <si>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</si>
  <si>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</si>
  <si>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</si>
  <si>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</si>
  <si>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</si>
  <si>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</si>
  <si>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</si>
  <si>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</si>
  <si>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</si>
  <si>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</si>
  <si>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</si>
  <si>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</si>
  <si>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</si>
  <si>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</si>
  <si>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</si>
  <si>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</si>
  <si>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</si>
  <si>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</si>
  <si>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</si>
  <si>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</si>
  <si>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</si>
  <si>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</si>
  <si>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</si>
  <si>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</si>
  <si>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</si>
  <si>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</si>
  <si>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</si>
  <si>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</si>
  <si>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</si>
  <si>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</si>
  <si>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</si>
  <si>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</si>
  <si>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</si>
  <si>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</si>
  <si>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</si>
  <si>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</si>
  <si>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</si>
  <si>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</si>
  <si>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</si>
  <si>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</si>
  <si>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</si>
  <si>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</si>
  <si>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</si>
  <si>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</si>
  <si>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</si>
  <si>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</si>
  <si>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</si>
  <si>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</si>
  <si>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</si>
  <si>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</si>
  <si>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</si>
  <si>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</si>
  <si>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</si>
  <si>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</si>
  <si>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</si>
  <si>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</si>
  <si>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</si>
  <si>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</si>
  <si>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</si>
  <si>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</si>
  <si>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</si>
  <si>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</si>
  <si>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</si>
  <si>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</si>
  <si>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</si>
  <si>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</si>
  <si>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</si>
  <si>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</si>
  <si>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</si>
  <si>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</si>
  <si>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</si>
  <si>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</si>
  <si>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</si>
  <si>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</si>
  <si>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</si>
  <si>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</si>
  <si>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</si>
  <si>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</si>
  <si>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</si>
  <si>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</si>
  <si>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</si>
  <si>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</si>
  <si>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</si>
  <si>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</si>
  <si>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</si>
  <si>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</si>
  <si>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</si>
  <si>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</si>
  <si>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</si>
  <si>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</si>
  <si>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</si>
  <si>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</si>
  <si>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</si>
  <si>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</si>
  <si>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</si>
  <si>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</si>
  <si>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</si>
  <si>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</si>
  <si>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</si>
  <si>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</si>
  <si>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</si>
  <si>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</si>
  <si>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</si>
  <si>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</si>
  <si>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</si>
  <si>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</si>
  <si>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</si>
  <si>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</si>
  <si>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</si>
  <si>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</si>
  <si>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</si>
  <si>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</si>
  <si>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</si>
  <si>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</si>
  <si>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</si>
  <si>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</si>
  <si>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</si>
  <si>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</si>
  <si>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</si>
  <si>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</si>
  <si>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</si>
  <si>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</si>
  <si>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</si>
  <si>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</si>
  <si>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</si>
  <si>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</si>
  <si>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</si>
  <si>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</si>
  <si>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</si>
  <si>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</si>
  <si>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</si>
  <si>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</si>
  <si>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</si>
  <si>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</si>
  <si>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</si>
  <si>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</si>
  <si>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</si>
  <si>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</si>
  <si>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</si>
  <si>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</si>
  <si>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</si>
  <si>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</si>
  <si>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</si>
  <si>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</si>
  <si>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</si>
  <si>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</si>
  <si>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</si>
  <si>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</si>
  <si>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</si>
  <si>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</si>
  <si>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</si>
  <si>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</si>
  <si>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</si>
  <si>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</si>
  <si>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</si>
  <si>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</si>
  <si>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</si>
  <si>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</si>
  <si>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</si>
  <si>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</si>
  <si>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</si>
  <si>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</si>
  <si>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</si>
  <si>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</si>
  <si>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</si>
  <si>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</si>
  <si>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</si>
  <si>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</si>
  <si>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</si>
  <si>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</si>
  <si>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</si>
  <si>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</si>
  <si>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</si>
  <si>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</si>
  <si>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</si>
  <si>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</si>
  <si>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</si>
  <si>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</si>
  <si>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</si>
  <si>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</si>
  <si>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</si>
  <si>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</si>
  <si>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</si>
  <si>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</si>
  <si>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</si>
  <si>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</si>
  <si>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</si>
  <si>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</si>
  <si>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</si>
  <si>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</si>
  <si>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</si>
  <si>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</si>
  <si>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</si>
  <si>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</si>
  <si>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</si>
  <si>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</si>
  <si>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</si>
  <si>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</si>
  <si>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</si>
  <si>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</si>
  <si>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</si>
  <si>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</si>
  <si>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</si>
  <si>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</si>
  <si>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</si>
  <si>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</si>
  <si>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</si>
  <si>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</si>
  <si>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</si>
  <si>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</si>
  <si>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</si>
  <si>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</si>
  <si>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</si>
  <si>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</si>
  <si>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</si>
  <si>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</si>
  <si>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</si>
  <si>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</si>
  <si>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</si>
  <si>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</si>
  <si>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</si>
  <si>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</si>
  <si>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</si>
  <si>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</si>
  <si>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</si>
  <si>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</si>
  <si>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</si>
  <si>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</si>
  <si>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</si>
  <si>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</si>
  <si>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</si>
  <si>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</si>
  <si>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</si>
  <si>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</si>
  <si>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</si>
  <si>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</si>
  <si>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</si>
  <si>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</si>
  <si>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</si>
  <si>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</si>
  <si>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</si>
  <si>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</si>
  <si>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</si>
  <si>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</si>
  <si>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</si>
  <si>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</si>
  <si>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</si>
  <si>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</si>
  <si>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</si>
  <si>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</si>
  <si>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</si>
  <si>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</si>
  <si>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</si>
  <si>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</si>
  <si>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</si>
  <si>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</si>
  <si>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</si>
  <si>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</si>
  <si>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</si>
  <si>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</si>
  <si>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</si>
  <si>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</si>
  <si>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</si>
  <si>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</si>
  <si>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</si>
  <si>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</si>
  <si>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</si>
  <si>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</si>
  <si>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</si>
  <si>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</si>
  <si>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</si>
  <si>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</si>
  <si>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</si>
  <si>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</si>
  <si>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</si>
  <si>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</si>
  <si>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</si>
  <si>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</si>
  <si>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</si>
  <si>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</si>
  <si>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</si>
  <si>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</si>
  <si>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</si>
  <si>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</si>
  <si>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</si>
  <si>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</si>
  <si>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</si>
  <si>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</si>
  <si>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</si>
  <si>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</si>
  <si>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</si>
  <si>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</si>
  <si>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</si>
  <si>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</si>
  <si>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</si>
  <si>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</si>
  <si>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</si>
  <si>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</si>
  <si>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</si>
  <si>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</si>
  <si>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</si>
  <si>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</si>
  <si>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</si>
  <si>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</si>
  <si>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</si>
  <si>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</si>
  <si>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</si>
  <si>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</si>
  <si>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</si>
  <si>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</si>
  <si>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</si>
  <si>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</si>
  <si>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</si>
  <si>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</si>
  <si>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</si>
  <si>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</si>
  <si>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</si>
  <si>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</si>
  <si>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</si>
  <si>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</si>
  <si>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</si>
  <si>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</si>
  <si>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</si>
  <si>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</si>
  <si>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</si>
  <si>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</si>
  <si>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</si>
  <si>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</si>
  <si>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</si>
  <si>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</si>
  <si>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</si>
  <si>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</si>
  <si>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</si>
  <si>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</si>
  <si>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</si>
  <si>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</si>
  <si>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</si>
  <si>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</si>
  <si>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</si>
  <si>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</si>
  <si>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</si>
  <si>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</si>
  <si>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</si>
  <si>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</si>
  <si>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</si>
  <si>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</si>
  <si>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</si>
  <si>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</si>
  <si>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</si>
  <si>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</si>
  <si>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</si>
  <si>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</si>
  <si>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</si>
  <si>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</si>
  <si>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</si>
  <si>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</si>
  <si>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</si>
  <si>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</si>
  <si>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</si>
  <si>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</si>
  <si>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</si>
  <si>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</si>
  <si>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</si>
  <si>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</si>
  <si>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</si>
  <si>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</si>
  <si>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</si>
  <si>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</si>
  <si>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</si>
  <si>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</si>
  <si>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</si>
  <si>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</si>
  <si>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</si>
  <si>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</si>
  <si>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</si>
  <si>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</si>
  <si>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</si>
  <si>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</si>
  <si>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</si>
  <si>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</si>
  <si>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</si>
  <si>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</si>
  <si>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</si>
  <si>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</si>
  <si>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</si>
  <si>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</si>
  <si>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</si>
  <si>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</si>
  <si>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</si>
  <si>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</si>
  <si>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</si>
  <si>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</si>
  <si>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</si>
  <si>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</si>
  <si>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</si>
  <si>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</si>
  <si>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</si>
  <si>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</si>
  <si>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</si>
  <si>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</si>
  <si>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</si>
  <si>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</si>
  <si>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</si>
  <si>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</si>
  <si>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</si>
  <si>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</si>
  <si>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</si>
  <si>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</si>
  <si>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</si>
  <si>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</si>
  <si>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</si>
  <si>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</si>
  <si>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</si>
  <si>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</si>
  <si>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</si>
  <si>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</si>
  <si>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</si>
  <si>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</si>
  <si>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</si>
  <si>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</si>
  <si>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</si>
  <si>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</si>
  <si>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</si>
  <si>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</si>
  <si>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</si>
  <si>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</si>
  <si>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</si>
  <si>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</si>
  <si>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</si>
  <si>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</si>
  <si>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</si>
  <si>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</si>
  <si>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</si>
  <si>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</si>
  <si>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</si>
  <si>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</si>
  <si>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</si>
  <si>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</si>
  <si>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</si>
  <si>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</si>
  <si>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</si>
  <si>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</si>
  <si>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</si>
  <si>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</si>
  <si>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</si>
  <si>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</si>
  <si>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</si>
  <si>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</si>
  <si>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</si>
  <si>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</si>
  <si>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</si>
  <si>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</si>
  <si>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</si>
  <si>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</si>
  <si>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</si>
  <si>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</si>
  <si>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</si>
  <si>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</si>
  <si>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</si>
  <si>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</si>
  <si>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</si>
  <si>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</si>
  <si>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</si>
  <si>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</si>
  <si>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</si>
  <si>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</si>
  <si>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</si>
  <si>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</si>
  <si>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</si>
  <si>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</si>
  <si>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</si>
  <si>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</si>
  <si>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</si>
  <si>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</si>
  <si>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</si>
  <si>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</si>
  <si>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</si>
  <si>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</si>
  <si>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</si>
  <si>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</si>
  <si>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</si>
  <si>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</si>
  <si>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</si>
  <si>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</si>
  <si>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</si>
  <si>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</si>
  <si>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</si>
  <si>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</si>
  <si>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</si>
  <si>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</si>
  <si>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</si>
  <si>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</si>
  <si>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</si>
  <si>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</si>
  <si>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</si>
  <si>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</si>
  <si>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</si>
  <si>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</si>
  <si>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</si>
  <si>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</si>
  <si>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</si>
  <si>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</si>
  <si>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</si>
  <si>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</si>
  <si>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</si>
  <si>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</si>
  <si>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</si>
  <si>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</si>
  <si>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</si>
  <si>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</si>
  <si>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</si>
  <si>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</si>
  <si>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</si>
  <si>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</si>
  <si>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</si>
  <si>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</si>
  <si>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</si>
  <si>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</si>
  <si>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</si>
  <si>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</si>
  <si>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</si>
  <si>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</si>
  <si>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</si>
  <si>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</si>
  <si>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</si>
  <si>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</si>
  <si>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</si>
  <si>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</si>
  <si>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</si>
  <si>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</si>
  <si>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</si>
  <si>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</si>
  <si>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</si>
  <si>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</si>
  <si>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</si>
  <si>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</si>
  <si>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</si>
  <si>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</si>
  <si>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</si>
  <si>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</si>
  <si>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</si>
  <si>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</si>
  <si>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</si>
  <si>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</si>
  <si>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</si>
  <si>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</si>
  <si>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</si>
  <si>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</si>
  <si>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</si>
  <si>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</si>
  <si>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</si>
  <si>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</si>
  <si>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</si>
  <si>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</si>
  <si>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</si>
  <si>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</si>
  <si>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</si>
  <si>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</si>
  <si>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</si>
  <si>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</si>
  <si>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</si>
  <si>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</si>
  <si>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</si>
  <si>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</si>
  <si>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</si>
  <si>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</si>
  <si>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</si>
  <si>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</si>
  <si>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</si>
  <si>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</si>
  <si>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</si>
  <si>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</si>
  <si>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</si>
  <si>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</si>
  <si>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</si>
  <si>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</si>
  <si>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</si>
  <si>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</si>
  <si>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</si>
  <si>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</si>
  <si>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</si>
  <si>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</si>
  <si>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</si>
  <si>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</si>
  <si>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</si>
  <si>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</si>
  <si>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</si>
  <si>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</si>
  <si>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</si>
  <si>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</si>
  <si>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</si>
  <si>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</si>
  <si>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</si>
  <si>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</si>
  <si>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</si>
  <si>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</si>
  <si>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</si>
  <si>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</si>
  <si>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</si>
  <si>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</si>
  <si>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</si>
  <si>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</si>
  <si>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</si>
  <si>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</si>
  <si>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</si>
  <si>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</si>
  <si>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</si>
  <si>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</si>
  <si>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</si>
  <si>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</si>
  <si>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</si>
  <si>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</si>
  <si>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</si>
  <si>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</si>
  <si>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</si>
  <si>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</si>
  <si>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</si>
  <si>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</si>
  <si>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</si>
  <si>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</si>
  <si>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</si>
  <si>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</si>
  <si>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</si>
  <si>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</si>
  <si>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</si>
  <si>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</si>
  <si>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</si>
  <si>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</si>
  <si>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</si>
  <si>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</si>
  <si>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</si>
  <si>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</si>
  <si>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</si>
  <si>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</si>
  <si>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</si>
  <si>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</si>
  <si>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</si>
  <si>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</si>
  <si>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</si>
  <si>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</si>
  <si>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</si>
  <si>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</si>
  <si>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</si>
  <si>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</si>
  <si>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</si>
  <si>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</si>
  <si>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</si>
  <si>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</si>
  <si>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</si>
  <si>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</si>
  <si>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</si>
  <si>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</si>
  <si>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</si>
  <si>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</si>
  <si>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</si>
  <si>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</si>
  <si>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</si>
  <si>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</si>
  <si>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</si>
  <si>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</si>
  <si>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</si>
  <si>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</si>
  <si>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</si>
  <si>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</si>
  <si>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</si>
  <si>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</si>
  <si>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</si>
  <si>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</si>
  <si>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</si>
  <si>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</si>
  <si>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</si>
  <si>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</si>
  <si>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</si>
  <si>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</si>
  <si>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</si>
  <si>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</si>
  <si>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</si>
  <si>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</si>
  <si>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</si>
  <si>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</si>
  <si>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</si>
  <si>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</si>
  <si>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</si>
  <si>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</si>
  <si>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</si>
  <si>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</si>
  <si>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</si>
  <si>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</si>
  <si>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</si>
  <si>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</si>
  <si>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</si>
  <si>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</si>
  <si>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</si>
  <si>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</si>
  <si>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</si>
  <si>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</si>
  <si>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</si>
  <si>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</si>
  <si>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</si>
  <si>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</si>
  <si>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</si>
  <si>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</si>
  <si>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</si>
  <si>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</si>
  <si>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</si>
  <si>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</si>
  <si>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</si>
  <si>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</si>
  <si>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</si>
  <si>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</si>
  <si>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</si>
  <si>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</si>
  <si>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</si>
  <si>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</si>
  <si>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</si>
  <si>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</si>
  <si>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</si>
  <si>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</si>
  <si>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</si>
  <si>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</si>
  <si>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</si>
  <si>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</si>
  <si>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</si>
  <si>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</si>
  <si>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</si>
  <si>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</si>
  <si>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</si>
  <si>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</si>
  <si>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</si>
  <si>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</si>
  <si>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</si>
  <si>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</si>
  <si>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</si>
  <si>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</si>
  <si>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</si>
  <si>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</si>
  <si>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</si>
  <si>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</si>
  <si>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</si>
  <si>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</si>
  <si>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</si>
  <si>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</si>
  <si>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</si>
  <si>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</si>
  <si>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</si>
  <si>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</si>
  <si>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</si>
  <si>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</si>
  <si>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</si>
  <si>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</si>
  <si>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</si>
  <si>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</si>
  <si>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</si>
  <si>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</si>
  <si>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</si>
  <si>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</si>
  <si>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</si>
  <si>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</si>
  <si>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</si>
  <si>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</si>
  <si>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</si>
  <si>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</si>
  <si>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</si>
  <si>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</si>
  <si>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</si>
  <si>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</si>
  <si>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</si>
  <si>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</si>
  <si>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</si>
  <si>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</si>
  <si>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</si>
  <si>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</si>
  <si>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</si>
  <si>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</si>
  <si>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</si>
  <si>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</si>
  <si>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</si>
  <si>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</si>
  <si>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</si>
  <si>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</si>
  <si>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</si>
  <si>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</si>
  <si>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</si>
  <si>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</si>
  <si>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</si>
  <si>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</si>
  <si>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</si>
  <si>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</si>
  <si>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</si>
  <si>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</si>
  <si>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</si>
  <si>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</si>
  <si>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</si>
  <si>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</si>
  <si>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</si>
  <si>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</si>
  <si>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</si>
  <si>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</si>
  <si>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</si>
  <si>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</si>
  <si>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</si>
  <si>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</si>
  <si>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</si>
  <si>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</si>
  <si>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</si>
  <si>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</si>
  <si>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</si>
  <si>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</si>
  <si>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</si>
  <si>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</si>
  <si>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</si>
  <si>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</si>
  <si>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</si>
  <si>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</si>
  <si>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</si>
  <si>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</si>
  <si>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</si>
  <si>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</si>
  <si>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</si>
  <si>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</si>
  <si>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</si>
  <si>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</si>
  <si>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</si>
  <si>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</si>
  <si>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</si>
  <si>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</si>
  <si>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</si>
  <si>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</si>
  <si>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</si>
  <si>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</si>
  <si>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</si>
  <si>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</si>
  <si>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</si>
  <si>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</si>
  <si>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</si>
  <si>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</si>
  <si>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</si>
  <si>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</si>
  <si>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</si>
  <si>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</si>
  <si>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</si>
  <si>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</si>
  <si>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</si>
  <si>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</si>
  <si>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</si>
  <si>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</si>
  <si>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</si>
  <si>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</si>
  <si>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</si>
  <si>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</si>
  <si>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</si>
  <si>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</si>
  <si>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</si>
  <si>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</si>
  <si>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</si>
  <si>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</si>
  <si>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</si>
  <si>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</si>
  <si>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</si>
  <si>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</si>
  <si>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</si>
  <si>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</si>
  <si>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</si>
  <si>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</si>
  <si>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</si>
  <si>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</si>
  <si>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</si>
  <si>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</si>
  <si>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</si>
  <si>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</si>
  <si>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</si>
  <si>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</si>
  <si>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</si>
  <si>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</si>
  <si>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</si>
  <si>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</si>
  <si>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</si>
  <si>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</si>
  <si>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</si>
  <si>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</si>
  <si>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</si>
  <si>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</si>
  <si>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</si>
  <si>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</si>
  <si>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</si>
  <si>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</si>
  <si>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</si>
  <si>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</si>
  <si>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</si>
  <si>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</si>
  <si>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</si>
  <si>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</si>
  <si>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</si>
  <si>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</si>
  <si>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</si>
  <si>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</si>
  <si>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</si>
  <si>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</si>
  <si>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</si>
  <si>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</si>
  <si>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</si>
  <si>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</si>
  <si>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</si>
  <si>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</si>
  <si>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</si>
  <si>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</si>
  <si>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</si>
  <si>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</si>
  <si>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</si>
  <si>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</si>
  <si>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</si>
  <si>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</si>
  <si>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</si>
  <si>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</si>
  <si>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</si>
  <si>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</si>
  <si>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</si>
  <si>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</si>
  <si>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</si>
  <si>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</si>
  <si>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</si>
  <si>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</si>
  <si>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</si>
  <si>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</si>
  <si>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</si>
  <si>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</si>
  <si>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</si>
  <si>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</si>
  <si>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</si>
  <si>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</si>
  <si>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</si>
  <si>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</si>
  <si>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</si>
  <si>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</si>
  <si>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</si>
  <si>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</si>
  <si>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</si>
  <si>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</si>
  <si>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</si>
  <si>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</si>
  <si>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</si>
  <si>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</si>
  <si>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</si>
  <si>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</si>
  <si>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</si>
  <si>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</si>
  <si>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</si>
  <si>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</si>
  <si>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</si>
  <si>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</si>
  <si>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</si>
  <si>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</si>
  <si>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</si>
  <si>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</si>
  <si>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</si>
  <si>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</si>
  <si>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</si>
  <si>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</si>
  <si>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</si>
  <si>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</si>
  <si>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</si>
  <si>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</si>
  <si>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</si>
  <si>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</si>
  <si>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</si>
  <si>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</si>
  <si>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</si>
  <si>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</si>
  <si>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</si>
  <si>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</si>
  <si>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</si>
  <si>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</si>
  <si>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</si>
  <si>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</si>
  <si>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</si>
  <si>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</si>
  <si>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</si>
  <si>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</si>
  <si>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</si>
  <si>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</si>
  <si>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</si>
  <si>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</si>
  <si>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</si>
  <si>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</si>
  <si>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</si>
  <si>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</si>
  <si>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</si>
  <si>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</si>
  <si>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</si>
  <si>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</si>
  <si>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</si>
  <si>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</si>
  <si>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</si>
  <si>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</si>
  <si>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</si>
  <si>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</si>
  <si>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</si>
  <si>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</si>
  <si>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</si>
  <si>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</si>
  <si>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</si>
  <si>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</si>
  <si>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</si>
  <si>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</si>
  <si>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</si>
  <si>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</si>
  <si>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</si>
  <si>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</si>
  <si>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</si>
  <si>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</si>
  <si>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</si>
  <si>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</si>
  <si>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</si>
  <si>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</si>
  <si>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</si>
  <si>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</si>
  <si>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</si>
  <si>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</si>
  <si>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</si>
  <si>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</si>
  <si>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</si>
  <si>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</si>
  <si>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</si>
  <si>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</si>
  <si>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</si>
  <si>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</si>
  <si>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</si>
  <si>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</si>
  <si>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</si>
  <si>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</si>
  <si>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</si>
  <si>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</si>
  <si>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</si>
  <si>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</si>
  <si>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</si>
  <si>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</si>
  <si>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</si>
  <si>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</si>
  <si>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</si>
  <si>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</si>
  <si>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</si>
  <si>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</si>
  <si>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</si>
  <si>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</si>
  <si>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</si>
  <si>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</si>
  <si>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</si>
  <si>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</si>
  <si>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</si>
  <si>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</si>
  <si>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</si>
  <si>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</si>
  <si>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</si>
  <si>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</si>
  <si>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</si>
  <si>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</si>
  <si>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</si>
  <si>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</si>
  <si>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</si>
  <si>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</si>
  <si>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</si>
  <si>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</si>
  <si>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</si>
  <si>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</si>
  <si>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</si>
  <si>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</si>
  <si>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</si>
  <si>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</si>
  <si>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</si>
  <si>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</si>
  <si>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</si>
  <si>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</si>
  <si>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</si>
  <si>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</si>
  <si>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</si>
  <si>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</si>
  <si>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</si>
  <si>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</si>
  <si>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</si>
  <si>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</si>
  <si>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</si>
  <si>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</si>
  <si>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</si>
  <si>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</si>
  <si>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</si>
  <si>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</si>
  <si>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</si>
  <si>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</si>
  <si>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</si>
  <si>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</si>
  <si>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</si>
  <si>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</si>
  <si>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</si>
  <si>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</si>
  <si>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</si>
  <si>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</si>
  <si>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</si>
  <si>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</si>
  <si>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</si>
  <si>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</si>
  <si>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</si>
  <si>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</si>
  <si>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</si>
  <si>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</si>
  <si>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</si>
  <si>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</si>
  <si>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</si>
  <si>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</si>
  <si>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</si>
  <si>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</si>
  <si>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</si>
  <si>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</si>
  <si>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</si>
  <si>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</si>
  <si>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</si>
  <si>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</si>
  <si>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</si>
  <si>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</si>
  <si>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</si>
  <si>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</si>
  <si>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</si>
  <si>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</si>
  <si>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</si>
  <si>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</si>
  <si>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</si>
  <si>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</si>
  <si>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</si>
  <si>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</si>
  <si>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</si>
  <si>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</si>
  <si>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</si>
  <si>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</si>
  <si>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</si>
  <si>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</si>
  <si>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</si>
  <si>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</si>
  <si>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</si>
  <si>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</si>
  <si>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</si>
  <si>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</si>
  <si>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</si>
  <si>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</si>
  <si>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</si>
  <si>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</si>
  <si>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</si>
  <si>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</si>
  <si>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</si>
  <si>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</si>
  <si>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</si>
  <si>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</si>
  <si>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</si>
  <si>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</si>
  <si>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</si>
  <si>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</si>
  <si>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</si>
  <si>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</si>
  <si>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</si>
  <si>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</si>
  <si>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</si>
  <si>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</si>
  <si>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</si>
  <si>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</si>
  <si>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</si>
  <si>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</si>
  <si>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</si>
  <si>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</si>
  <si>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</si>
  <si>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</si>
  <si>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</si>
  <si>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</si>
  <si>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</si>
  <si>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</si>
  <si>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</si>
  <si>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</si>
  <si>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</si>
  <si>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</si>
  <si>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</si>
  <si>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</si>
  <si>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</si>
  <si>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</si>
  <si>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</si>
  <si>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</si>
  <si>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</si>
  <si>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</si>
  <si>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</si>
  <si>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</si>
  <si>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</si>
  <si>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</si>
  <si>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</si>
  <si>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</si>
  <si>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</si>
  <si>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</si>
  <si>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</si>
  <si>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</si>
  <si>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</si>
  <si>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</si>
  <si>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</si>
  <si>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</si>
  <si>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</si>
  <si>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</si>
  <si>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</si>
  <si>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</si>
  <si>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</si>
  <si>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</si>
  <si>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</si>
  <si>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</si>
  <si>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</si>
  <si>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</si>
  <si>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</si>
  <si>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</si>
  <si>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</si>
  <si>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</si>
  <si>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</si>
  <si>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</si>
  <si>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</si>
  <si>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</si>
  <si>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</si>
  <si>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</si>
  <si>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</si>
  <si>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</si>
  <si>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</si>
  <si>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</si>
  <si>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</si>
  <si>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</si>
  <si>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</si>
  <si>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</si>
  <si>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</si>
  <si>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</si>
  <si>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</si>
  <si>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</si>
  <si>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</si>
  <si>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</si>
  <si>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</si>
  <si>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</si>
  <si>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</si>
  <si>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</si>
  <si>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</si>
  <si>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</si>
  <si>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</si>
  <si>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</si>
  <si>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</si>
  <si>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</si>
  <si>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</si>
  <si>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</si>
  <si>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</si>
  <si>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</si>
  <si>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</si>
  <si>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</si>
  <si>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</si>
  <si>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</si>
  <si>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</si>
  <si>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</si>
  <si>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</si>
  <si>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</si>
  <si>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</si>
  <si>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</si>
  <si>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</si>
  <si>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</si>
  <si>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</si>
  <si>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</si>
  <si>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</si>
  <si>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</si>
  <si>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</si>
  <si>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</si>
  <si>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</si>
  <si>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</si>
  <si>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</si>
  <si>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</si>
  <si>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</si>
  <si>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</si>
  <si>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</si>
  <si>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</si>
  <si>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</si>
  <si>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</si>
  <si>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</si>
  <si>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</si>
  <si>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</si>
  <si>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</si>
  <si>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</si>
  <si>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</si>
  <si>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</si>
  <si>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</si>
  <si>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</si>
  <si>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</si>
  <si>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</si>
  <si>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</si>
  <si>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</si>
  <si>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</si>
  <si>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</si>
  <si>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</si>
  <si>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</si>
  <si>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</si>
  <si>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</si>
  <si>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</si>
  <si>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</si>
  <si>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</si>
  <si>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</si>
  <si>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</si>
  <si>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</si>
  <si>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</si>
  <si>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</si>
  <si>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</si>
  <si>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</si>
  <si>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</si>
  <si>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</si>
  <si>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</si>
  <si>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</si>
  <si>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</si>
  <si>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</si>
  <si>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</si>
  <si>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</si>
  <si>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</si>
  <si>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</si>
  <si>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</si>
  <si>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</si>
  <si>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</si>
  <si>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</si>
  <si>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</si>
  <si>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</si>
  <si>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</si>
  <si>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</si>
  <si>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</si>
  <si>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</si>
  <si>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</si>
  <si>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</si>
  <si>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</si>
  <si>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</si>
  <si>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</si>
  <si>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</si>
  <si>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</si>
  <si>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</si>
  <si>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</si>
  <si>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</si>
  <si>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</si>
  <si>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</si>
  <si>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</si>
  <si>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</si>
  <si>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</si>
  <si>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</si>
  <si>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</si>
  <si>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</si>
  <si>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</si>
  <si>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</si>
  <si>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</si>
  <si>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</si>
  <si>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</si>
  <si>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</si>
  <si>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</si>
  <si>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</si>
  <si>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</si>
  <si>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</si>
  <si>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</si>
  <si>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</si>
  <si>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</si>
  <si>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</si>
  <si>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</si>
  <si>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</si>
  <si>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</si>
  <si>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</si>
  <si>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</si>
  <si>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</si>
  <si>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</si>
  <si>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</si>
  <si>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</si>
  <si>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</si>
  <si>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</si>
  <si>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</si>
  <si>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</si>
  <si>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</si>
  <si>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</si>
  <si>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</si>
  <si>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</si>
  <si>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</si>
  <si>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</si>
  <si>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</si>
  <si>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</si>
  <si>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</si>
  <si>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</si>
  <si>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</si>
  <si>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</si>
  <si>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</si>
  <si>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</si>
  <si>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</si>
  <si>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</si>
  <si>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</si>
  <si>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</si>
  <si>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</si>
  <si>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</si>
  <si>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</si>
  <si>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</si>
  <si>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</si>
  <si>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</si>
  <si>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</si>
  <si>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</si>
  <si>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</si>
  <si>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</si>
  <si>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</si>
  <si>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</si>
  <si>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</si>
  <si>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</si>
  <si>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</si>
  <si>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</si>
  <si>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</si>
  <si>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</si>
  <si>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</si>
  <si>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</si>
  <si>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</si>
  <si>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</si>
  <si>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</si>
  <si>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</si>
  <si>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</si>
  <si>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</si>
  <si>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</si>
  <si>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</si>
  <si>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</si>
  <si>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</si>
  <si>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</si>
  <si>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</si>
  <si>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</si>
  <si>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</si>
  <si>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</si>
  <si>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</si>
  <si>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</si>
  <si>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</si>
  <si>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</si>
  <si>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</si>
  <si>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</si>
  <si>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</si>
  <si>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</si>
  <si>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</si>
  <si>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</si>
  <si>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</si>
  <si>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</si>
  <si>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</si>
  <si>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</si>
  <si>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</si>
  <si>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</si>
  <si>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</si>
  <si>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</si>
  <si>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</si>
  <si>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</si>
  <si>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</si>
  <si>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</si>
  <si>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</si>
  <si>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</si>
  <si>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</si>
  <si>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</si>
  <si>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</si>
  <si>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</si>
  <si>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</si>
  <si>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</si>
  <si>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</si>
  <si>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</si>
  <si>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</si>
  <si>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</si>
  <si>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</si>
  <si>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</si>
  <si>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</si>
  <si>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</si>
  <si>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</si>
  <si>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</si>
  <si>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</si>
  <si>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</si>
  <si>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</si>
  <si>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</si>
  <si>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</si>
  <si>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</si>
  <si>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</si>
  <si>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</si>
  <si>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</si>
  <si>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</si>
  <si>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</si>
  <si>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</si>
  <si>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</si>
  <si>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</si>
  <si>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</si>
  <si>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</si>
  <si>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</si>
  <si>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</si>
  <si>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</si>
  <si>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</si>
  <si>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</si>
  <si>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</si>
  <si>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</si>
  <si>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</si>
  <si>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</si>
  <si>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</si>
  <si>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</si>
  <si>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</si>
  <si>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</si>
  <si>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</si>
  <si>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</si>
  <si>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</si>
  <si>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</si>
  <si>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</si>
  <si>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</si>
  <si>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</si>
  <si>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</si>
  <si>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</si>
  <si>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</si>
  <si>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</si>
  <si>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</si>
  <si>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</si>
  <si>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</si>
  <si>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</si>
  <si>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</si>
  <si>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</si>
  <si>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</si>
  <si>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</si>
  <si>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</si>
  <si>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</si>
  <si>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</si>
  <si>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</si>
  <si>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</si>
  <si>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</si>
  <si>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</si>
  <si>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</si>
  <si>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</si>
  <si>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</si>
  <si>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</si>
  <si>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</si>
  <si>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</si>
  <si>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</si>
  <si>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</si>
  <si>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</si>
  <si>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</si>
  <si>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</si>
  <si>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</si>
  <si>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</si>
  <si>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</si>
  <si>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</si>
  <si>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</si>
  <si>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</si>
  <si>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</si>
  <si>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</si>
  <si>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</si>
  <si>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</si>
  <si>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</si>
  <si>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</si>
  <si>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</si>
  <si>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</si>
  <si>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</si>
  <si>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</si>
  <si>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</si>
  <si>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</si>
  <si>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</si>
  <si>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</si>
  <si>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</si>
  <si>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</si>
  <si>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</si>
  <si>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</si>
  <si>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</si>
  <si>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</si>
  <si>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</si>
  <si>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</si>
  <si>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</si>
  <si>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</si>
  <si>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</si>
  <si>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</si>
  <si>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</si>
  <si>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</si>
  <si>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</si>
  <si>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</si>
  <si>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</si>
  <si>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</si>
  <si>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</si>
  <si>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</si>
  <si>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</si>
  <si>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</si>
  <si>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</si>
  <si>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</si>
  <si>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</si>
  <si>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</si>
  <si>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</si>
  <si>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</si>
  <si>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</si>
  <si>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</si>
  <si>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</si>
  <si>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</si>
  <si>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</si>
  <si>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</si>
  <si>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</si>
  <si>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</si>
  <si>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</si>
  <si>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</si>
  <si>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</si>
  <si>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</si>
  <si>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</si>
  <si>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</si>
  <si>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</si>
  <si>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</si>
  <si>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</si>
  <si>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</si>
  <si>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</si>
  <si>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</si>
  <si>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</si>
  <si>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</si>
  <si>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</si>
  <si>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</si>
  <si>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</si>
  <si>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</si>
  <si>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</si>
  <si>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</si>
  <si>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</si>
  <si>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</si>
  <si>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</si>
  <si>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</si>
  <si>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</si>
  <si>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</si>
  <si>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</si>
  <si>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</si>
  <si>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</si>
  <si>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</si>
  <si>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</si>
  <si>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</si>
  <si>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</si>
  <si>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</si>
  <si>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</si>
  <si>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</si>
  <si>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</si>
  <si>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</si>
  <si>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</si>
  <si>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</si>
  <si>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</si>
  <si>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</si>
  <si>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</si>
  <si>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</si>
  <si>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</si>
  <si>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</si>
  <si>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</si>
  <si>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</si>
  <si>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</si>
  <si>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</si>
  <si>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</si>
  <si>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</si>
  <si>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</si>
  <si>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</si>
  <si>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</si>
  <si>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</si>
  <si>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</si>
  <si>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</si>
  <si>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</si>
  <si>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</si>
  <si>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</si>
  <si>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</si>
  <si>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</si>
  <si>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</si>
  <si>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</si>
  <si>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</si>
  <si>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</si>
  <si>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</si>
  <si>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</si>
  <si>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</si>
  <si>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</si>
  <si>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</si>
  <si>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</si>
  <si>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</si>
  <si>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</si>
  <si>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</si>
  <si>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</si>
  <si>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</si>
  <si>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</si>
  <si>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</si>
  <si>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</si>
  <si>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</si>
  <si>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</si>
  <si>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</si>
  <si>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</si>
  <si>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</si>
  <si>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</si>
  <si>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</si>
  <si>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</si>
  <si>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</si>
  <si>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</si>
  <si>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</si>
  <si>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</si>
  <si>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</si>
  <si>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</si>
  <si>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</si>
  <si>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</si>
  <si>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</si>
  <si>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</si>
  <si>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</si>
  <si>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</si>
  <si>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</si>
  <si>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</si>
  <si>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</si>
  <si>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</si>
  <si>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</si>
  <si>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</si>
  <si>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</si>
  <si>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</si>
  <si>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</si>
  <si>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</si>
  <si>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</si>
  <si>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</si>
  <si>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</si>
  <si>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</si>
  <si>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</si>
  <si>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</si>
  <si>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</si>
  <si>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</si>
  <si>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</si>
  <si>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</si>
  <si>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</si>
  <si>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</si>
  <si>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</si>
  <si>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</si>
  <si>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</si>
  <si>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</si>
  <si>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</si>
  <si>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</si>
  <si>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</si>
  <si>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</si>
  <si>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</si>
  <si>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</si>
  <si>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</si>
  <si>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</si>
  <si>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</si>
  <si>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</si>
  <si>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</si>
  <si>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</si>
  <si>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</si>
  <si>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</si>
  <si>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</si>
  <si>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</si>
  <si>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</si>
  <si>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</si>
  <si>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</si>
  <si>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</si>
  <si>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</si>
  <si>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</si>
  <si>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</si>
  <si>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</si>
  <si>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</si>
  <si>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</si>
  <si>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</si>
  <si>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</si>
  <si>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</si>
  <si>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</si>
  <si>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</si>
  <si>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</si>
  <si>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</si>
  <si>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</si>
  <si>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</si>
  <si>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</si>
  <si>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</si>
  <si>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</si>
  <si>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</si>
  <si>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</si>
  <si>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</si>
  <si>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</si>
  <si>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</si>
  <si>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</si>
  <si>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</si>
  <si>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</si>
  <si>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</si>
  <si>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</si>
  <si>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</si>
  <si>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</si>
  <si>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</si>
  <si>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</si>
  <si>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</si>
  <si>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</si>
  <si>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</si>
  <si>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</si>
  <si>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</si>
  <si>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</si>
  <si>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</si>
  <si>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</si>
  <si>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</si>
  <si>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</si>
  <si>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</si>
  <si>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</si>
  <si>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</si>
  <si>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</si>
  <si>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</si>
  <si>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</si>
  <si>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</si>
  <si>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</si>
  <si>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</si>
  <si>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</si>
  <si>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</si>
  <si>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</si>
  <si>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</si>
  <si>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</si>
  <si>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</si>
  <si>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</si>
  <si>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</si>
  <si>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</si>
  <si>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</si>
  <si>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</si>
  <si>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</si>
  <si>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</si>
  <si>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</si>
  <si>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</si>
  <si>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</si>
  <si>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</si>
  <si>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</si>
  <si>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</si>
  <si>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</si>
  <si>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</si>
  <si>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</si>
  <si>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</si>
  <si>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</si>
  <si>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</si>
  <si>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</si>
  <si>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</si>
  <si>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</si>
  <si>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</si>
  <si>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</si>
  <si>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</si>
  <si>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</si>
  <si>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</si>
  <si>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</si>
  <si>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</si>
  <si>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</si>
  <si>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</si>
  <si>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</si>
  <si>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</si>
  <si>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</si>
  <si>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</si>
  <si>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</si>
  <si>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</si>
  <si>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</si>
  <si>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</si>
  <si>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</si>
  <si>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</si>
  <si>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</si>
  <si>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</si>
  <si>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</si>
  <si>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</si>
  <si>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</si>
  <si>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</si>
  <si>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</si>
  <si>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</si>
  <si>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</si>
  <si>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</si>
  <si>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</si>
  <si>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</si>
  <si>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</si>
  <si>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</si>
  <si>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</si>
  <si>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</si>
  <si>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</si>
  <si>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</si>
  <si>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</si>
  <si>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</si>
  <si>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</si>
  <si>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</si>
  <si>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</si>
  <si>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</si>
  <si>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</si>
  <si>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</si>
  <si>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</si>
  <si>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</si>
  <si>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</si>
  <si>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</si>
  <si>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</si>
  <si>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</si>
  <si>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</si>
  <si>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</si>
  <si>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</si>
  <si>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</si>
  <si>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</si>
  <si>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</si>
  <si>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</si>
  <si>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</si>
  <si>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</si>
  <si>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</si>
  <si>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</si>
  <si>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</si>
  <si>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</si>
  <si>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</si>
  <si>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</si>
  <si>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</si>
  <si>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</si>
  <si>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</si>
  <si>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</si>
  <si>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</si>
  <si>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</si>
  <si>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</si>
  <si>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</si>
  <si>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</si>
  <si>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</si>
  <si>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</si>
  <si>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</si>
  <si>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</si>
  <si>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</si>
  <si>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</si>
  <si>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</si>
  <si>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</si>
  <si>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</si>
  <si>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</si>
  <si>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</si>
  <si>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</si>
  <si>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</si>
  <si>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</si>
  <si>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</si>
  <si>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</si>
  <si>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</si>
  <si>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</si>
  <si>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</si>
  <si>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</si>
  <si>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</si>
  <si>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</si>
  <si>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</si>
  <si>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</si>
  <si>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</si>
  <si>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</si>
  <si>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</si>
  <si>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</si>
  <si>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</si>
  <si>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</si>
  <si>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</si>
  <si>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</si>
  <si>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</si>
  <si>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</si>
  <si>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</si>
  <si>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</si>
  <si>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</si>
  <si>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</si>
  <si>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</si>
  <si>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</si>
  <si>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</si>
  <si>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</si>
  <si>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</si>
  <si>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</si>
  <si>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</si>
  <si>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</si>
  <si>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</si>
  <si>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</si>
  <si>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</si>
  <si>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</si>
  <si>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</si>
  <si>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</si>
  <si>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</si>
  <si>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</si>
  <si>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</si>
  <si>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</si>
  <si>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</si>
  <si>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</si>
  <si>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</si>
  <si>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</si>
  <si>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</si>
  <si>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</si>
  <si>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</si>
  <si>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</si>
  <si>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</si>
  <si>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</si>
  <si>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</si>
  <si>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</si>
  <si>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</si>
  <si>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</si>
  <si>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</si>
  <si>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</si>
  <si>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</si>
  <si>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</si>
  <si>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</si>
  <si>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</si>
  <si>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</si>
  <si>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</si>
  <si>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</si>
  <si>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</si>
  <si>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</si>
  <si>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</si>
  <si>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</si>
  <si>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</si>
  <si>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</si>
  <si>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</si>
  <si>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</si>
  <si>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</si>
  <si>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</si>
  <si>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</si>
  <si>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</si>
  <si>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</si>
  <si>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</si>
  <si>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</si>
  <si>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</si>
  <si>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</si>
  <si>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</si>
  <si>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</si>
  <si>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</si>
  <si>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</si>
  <si>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</si>
  <si>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</si>
  <si>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</si>
  <si>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</si>
  <si>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</si>
  <si>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</si>
  <si>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</si>
  <si>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</si>
  <si>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</si>
  <si>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</si>
  <si>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</si>
  <si>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</si>
  <si>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</si>
  <si>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</si>
  <si>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</si>
  <si>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</si>
  <si>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</si>
  <si>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</si>
  <si>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</si>
  <si>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</si>
  <si>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</si>
  <si>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</si>
  <si>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</si>
  <si>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</si>
  <si>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</si>
  <si>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</si>
  <si>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</si>
  <si>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</si>
  <si>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</si>
  <si>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</si>
  <si>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</si>
  <si>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</si>
  <si>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</si>
  <si>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</si>
  <si>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</si>
  <si>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</si>
  <si>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</si>
  <si>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</si>
  <si>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</si>
  <si>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</si>
  <si>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</si>
  <si>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</si>
  <si>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</si>
  <si>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</si>
  <si>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</si>
  <si>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</si>
  <si>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</si>
  <si>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</si>
  <si>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</si>
  <si>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</si>
  <si>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</si>
  <si>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</si>
  <si>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</si>
  <si>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</si>
  <si>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</si>
  <si>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</si>
  <si>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</si>
  <si>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</si>
  <si>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</si>
  <si>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</si>
  <si>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</si>
  <si>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</si>
  <si>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</si>
  <si>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</si>
  <si>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</si>
  <si>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</si>
  <si>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</si>
  <si>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</si>
  <si>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</si>
  <si>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</si>
  <si>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</si>
  <si>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</si>
  <si>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</si>
  <si>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</si>
  <si>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</si>
  <si>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</si>
  <si>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</si>
  <si>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</si>
  <si>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</si>
  <si>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</si>
  <si>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</si>
  <si>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</si>
  <si>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</si>
  <si>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</si>
  <si>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</si>
  <si>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</si>
  <si>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</si>
  <si>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</si>
  <si>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</si>
  <si>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</si>
  <si>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</si>
  <si>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</si>
  <si>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</si>
  <si>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</si>
  <si>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</si>
  <si>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</si>
  <si>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</si>
  <si>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</si>
  <si>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</si>
  <si>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</si>
  <si>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</si>
  <si>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</si>
  <si>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</si>
  <si>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</si>
  <si>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</si>
  <si>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</si>
  <si>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</si>
  <si>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</si>
  <si>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</si>
  <si>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</si>
  <si>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</si>
  <si>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</si>
  <si>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</si>
  <si>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</si>
  <si>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</si>
  <si>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</si>
  <si>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</si>
  <si>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</si>
  <si>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</si>
  <si>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</si>
  <si>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</si>
  <si>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</si>
  <si>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</si>
  <si>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</si>
  <si>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</si>
  <si>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</si>
  <si>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</si>
  <si>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</si>
  <si>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</si>
  <si>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</si>
  <si>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</si>
  <si>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</si>
  <si>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</si>
  <si>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</si>
  <si>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</si>
  <si>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</si>
  <si>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</si>
  <si>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</si>
  <si>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</si>
  <si>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</si>
  <si>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</si>
  <si>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</si>
  <si>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</si>
  <si>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</si>
  <si>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</si>
  <si>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</si>
  <si>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</si>
  <si>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</si>
  <si>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</si>
  <si>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</si>
  <si>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</si>
  <si>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</si>
  <si>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</si>
  <si>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</si>
  <si>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</si>
  <si>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</si>
  <si>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</si>
  <si>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</si>
  <si>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</si>
  <si>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</si>
  <si>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</si>
  <si>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</si>
  <si>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</si>
  <si>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world music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</si>
  <si>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</si>
  <si>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</si>
  <si>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</si>
  <si>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</si>
  <si>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</si>
  <si>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</si>
  <si>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</si>
  <si>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</si>
  <si>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</si>
  <si>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</si>
  <si>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</si>
  <si>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</si>
  <si>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</si>
  <si>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</si>
  <si>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</si>
  <si>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</si>
  <si>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</si>
  <si>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</si>
  <si>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</si>
  <si>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</si>
  <si>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</si>
  <si>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</si>
  <si>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</si>
  <si>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</si>
  <si>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</si>
  <si>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</si>
  <si>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</si>
  <si>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</si>
  <si>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</si>
  <si>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</si>
  <si>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</si>
  <si>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</si>
  <si>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</si>
  <si>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</si>
  <si>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</si>
  <si>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</si>
  <si>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</si>
  <si>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</si>
  <si>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</si>
  <si>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</si>
  <si>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</si>
  <si>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</si>
  <si>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</si>
  <si>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</si>
  <si>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</si>
  <si>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</si>
  <si>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</si>
  <si>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</si>
  <si>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</si>
  <si>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</si>
  <si>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</si>
  <si>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</si>
  <si>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</si>
  <si>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</si>
  <si>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</si>
  <si>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</si>
  <si>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Sum of percent funded</t>
  </si>
  <si>
    <t>Sum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</si>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</sst>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0" fontId="0" fillId="0" borderId="0" xfId="0" applyNumberFormat="1"/>
    <xf numFmtId="164" fontId="0" fillId="0" borderId="0" xfId="1" applyNumberFormat="1" applyFont="1"/>
    <xf numFmtId="9" fontId="0" fillId="0" borderId="0" xfId="2" applyFont="1"/>
    <xf numFmtId="0" fontId="0" fillId="0" borderId="1" xfId="0" applyBorder="1"/>
    <xf numFmtId="9" fontId="0" fillId="0" borderId="1" xfId="2" applyFont="1" applyBorder="1"/>
    <xf numFmtId="16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7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[StarterBook_hw_Solved_v3.xlsx]State vs Category Pivot!PivotTable6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vs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vs 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vs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CE-4833-8013-3576771A56FB}"/>
            </c:ext>
          </c:extLst>
        </c:ser>
        <c:ser>
          <c:idx val="1"/>
          <c:order val="1"/>
          <c:tx>
            <c:strRef>
              <c:f>'State vs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vs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CE-4833-8013-3576771A56FB}"/>
            </c:ext>
          </c:extLst>
        </c:ser>
        <c:ser>
          <c:idx val="2"/>
          <c:order val="2"/>
          <c:tx>
            <c:strRef>
              <c:f>'State vs 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vs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6CE-4833-8013-3576771A56FB}"/>
            </c:ext>
          </c:extLst>
        </c:ser>
        <c:ser>
          <c:idx val="3"/>
          <c:order val="3"/>
          <c:tx>
            <c:strRef>
              <c:f>'State vs 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vs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6CE-4833-8013-3576771A5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6014680"/>
        <c:axId val="986016320"/>
      </c:barChart>
      <c:catAx>
        <c:axId val="986014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016320"/>
        <c:crosses val="autoZero"/>
        <c:auto val="1"/>
        <c:lblAlgn val="ctr"/>
        <c:lblOffset val="100"/>
        <c:noMultiLvlLbl val="0"/>
      </c:catAx>
      <c:valAx>
        <c:axId val="98601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014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099559994512034"/>
          <c:y val="0.39914826498422712"/>
          <c:w val="9.8159394820243329E-2"/>
          <c:h val="0.258769716088328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[StarterBook_hw_Solved_v3.xlsx]Stacked Sub Category Pivot!PivotTable7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Sub 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Sub 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E-4C2E-8C5E-399B59BCA84F}"/>
            </c:ext>
          </c:extLst>
        </c:ser>
        <c:ser>
          <c:idx val="1"/>
          <c:order val="1"/>
          <c:tx>
            <c:strRef>
              <c:f>'Stacked Sub 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Sub 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0D-434F-98F3-0DE89D22AD66}"/>
            </c:ext>
          </c:extLst>
        </c:ser>
        <c:ser>
          <c:idx val="2"/>
          <c:order val="2"/>
          <c:tx>
            <c:strRef>
              <c:f>'Stacked Sub 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Sub 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0D-434F-98F3-0DE89D22AD66}"/>
            </c:ext>
          </c:extLst>
        </c:ser>
        <c:ser>
          <c:idx val="3"/>
          <c:order val="3"/>
          <c:tx>
            <c:strRef>
              <c:f>'Stacked Sub 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Sub 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0D-434F-98F3-0DE89D22A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4710520"/>
        <c:axId val="624710848"/>
      </c:barChart>
      <c:catAx>
        <c:axId val="624710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710848"/>
        <c:crosses val="autoZero"/>
        <c:auto val="1"/>
        <c:lblAlgn val="ctr"/>
        <c:lblOffset val="100"/>
        <c:noMultiLvlLbl val="0"/>
      </c:catAx>
      <c:valAx>
        <c:axId val="62471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710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[StarterBook_hw_Solved_v3.xlsx]Month Pivot!PivotTable10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7D-4DC2-BEB9-1C3E67062A4B}"/>
            </c:ext>
          </c:extLst>
        </c:ser>
        <c:ser>
          <c:idx val="1"/>
          <c:order val="1"/>
          <c:tx>
            <c:strRef>
              <c:f>'Month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7D-4DC2-BEB9-1C3E67062A4B}"/>
            </c:ext>
          </c:extLst>
        </c:ser>
        <c:ser>
          <c:idx val="2"/>
          <c:order val="2"/>
          <c:tx>
            <c:strRef>
              <c:f>'Month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7D-4DC2-BEB9-1C3E67062A4B}"/>
            </c:ext>
          </c:extLst>
        </c:ser>
        <c:ser>
          <c:idx val="3"/>
          <c:order val="3"/>
          <c:tx>
            <c:strRef>
              <c:f>'Month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7D-4DC2-BEB9-1C3E67062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7392016"/>
        <c:axId val="489247584"/>
      </c:lineChart>
      <c:catAx>
        <c:axId val="48739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247584"/>
        <c:crosses val="autoZero"/>
        <c:auto val="1"/>
        <c:lblAlgn val="ctr"/>
        <c:lblOffset val="100"/>
        <c:noMultiLvlLbl val="0"/>
      </c:catAx>
      <c:valAx>
        <c:axId val="48924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9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vs Goal Amount</a:t>
            </a:r>
            <a:endParaRPr lang="en-US"/>
          </a:p>
        </c:rich>
      </c:tx>
      <c:layout>
        <c:manualLayout>
          <c:xMode val="edge"/>
          <c:yMode val="edge"/>
          <c:x val="0.39624393840722055"/>
          <c:y val="3.42759119146848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589533963756915E-2"/>
          <c:y val="4.1439577504853956E-2"/>
          <c:w val="0.93160093269591304"/>
          <c:h val="0.63964546292182989"/>
        </c:manualLayout>
      </c:layout>
      <c:lineChart>
        <c:grouping val="standard"/>
        <c:varyColors val="0"/>
        <c:ser>
          <c:idx val="0"/>
          <c:order val="0"/>
          <c:tx>
            <c:strRef>
              <c:f>'Bonus Question'!$F$1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Question'!$A$2:$A$13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Question'!$F$2:$F$13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C9-44D3-9DD6-44C4A9141A14}"/>
            </c:ext>
          </c:extLst>
        </c:ser>
        <c:ser>
          <c:idx val="1"/>
          <c:order val="1"/>
          <c:tx>
            <c:strRef>
              <c:f>'Bonus Question'!$G$1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Question'!$A$2:$A$13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Question'!$G$2:$G$13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C9-44D3-9DD6-44C4A9141A14}"/>
            </c:ext>
          </c:extLst>
        </c:ser>
        <c:ser>
          <c:idx val="2"/>
          <c:order val="2"/>
          <c:tx>
            <c:strRef>
              <c:f>'Bonus Question'!$H$1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Question'!$A$2:$A$13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Question'!$H$2:$H$13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C9-44D3-9DD6-44C4A9141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5125416"/>
        <c:axId val="1135123448"/>
      </c:lineChart>
      <c:catAx>
        <c:axId val="1135125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123448"/>
        <c:crosses val="autoZero"/>
        <c:auto val="1"/>
        <c:lblAlgn val="ctr"/>
        <c:lblOffset val="100"/>
        <c:noMultiLvlLbl val="0"/>
      </c:catAx>
      <c:valAx>
        <c:axId val="113512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125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[StarterBook_hw_Solved_v3.xlsx]Additional pivot for concl 2!PivotTable13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pivot for concl 2'!$B$1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'Additional pivot for concl 2'!$A$2:$A$37</c:f>
              <c:multiLvlStrCache>
                <c:ptCount val="26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live</c:v>
                  </c:pt>
                  <c:pt idx="6">
                    <c:v>successful</c:v>
                  </c:pt>
                  <c:pt idx="7">
                    <c:v>failed</c:v>
                  </c:pt>
                  <c:pt idx="8">
                    <c:v>successful</c:v>
                  </c:pt>
                  <c:pt idx="9">
                    <c:v>canceled</c:v>
                  </c:pt>
                  <c:pt idx="10">
                    <c:v>canceled</c:v>
                  </c:pt>
                  <c:pt idx="11">
                    <c:v>failed</c:v>
                  </c:pt>
                  <c:pt idx="12">
                    <c:v>live</c:v>
                  </c:pt>
                  <c:pt idx="13">
                    <c:v>successful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canceled</c:v>
                  </c:pt>
                  <c:pt idx="17">
                    <c:v>failed</c:v>
                  </c:pt>
                  <c:pt idx="18">
                    <c:v>successful</c:v>
                  </c:pt>
                  <c:pt idx="19">
                    <c:v>canceled</c:v>
                  </c:pt>
                  <c:pt idx="20">
                    <c:v>failed</c:v>
                  </c:pt>
                  <c:pt idx="21">
                    <c:v>successful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live</c:v>
                  </c:pt>
                  <c:pt idx="25">
                    <c:v>successful</c:v>
                  </c:pt>
                </c:lvl>
                <c:lvl>
                  <c:pt idx="0">
                    <c:v>film &amp; video</c:v>
                  </c:pt>
                  <c:pt idx="3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4">
                    <c:v>photography</c:v>
                  </c:pt>
                  <c:pt idx="16">
                    <c:v>publishing</c:v>
                  </c:pt>
                  <c:pt idx="19">
                    <c:v>technology</c:v>
                  </c:pt>
                  <c:pt idx="22">
                    <c:v>theater</c:v>
                  </c:pt>
                </c:lvl>
              </c:multiLvlStrCache>
            </c:multiLvlStrRef>
          </c:cat>
          <c:val>
            <c:numRef>
              <c:f>'Additional pivot for concl 2'!$B$2:$B$37</c:f>
              <c:numCache>
                <c:formatCode>_("$"* #,##0_);_("$"* \(#,##0\);_("$"* "-"??_);_(@_)</c:formatCode>
                <c:ptCount val="26"/>
                <c:pt idx="0">
                  <c:v>53469</c:v>
                </c:pt>
                <c:pt idx="1">
                  <c:v>337771.78</c:v>
                </c:pt>
                <c:pt idx="2">
                  <c:v>5313576.17</c:v>
                </c:pt>
                <c:pt idx="3">
                  <c:v>1127</c:v>
                </c:pt>
                <c:pt idx="4">
                  <c:v>80300.509999999995</c:v>
                </c:pt>
                <c:pt idx="5">
                  <c:v>6078</c:v>
                </c:pt>
                <c:pt idx="6">
                  <c:v>849487.14</c:v>
                </c:pt>
                <c:pt idx="7">
                  <c:v>260905.32999999996</c:v>
                </c:pt>
                <c:pt idx="8">
                  <c:v>2791408.56</c:v>
                </c:pt>
                <c:pt idx="9">
                  <c:v>9537</c:v>
                </c:pt>
                <c:pt idx="10">
                  <c:v>9637</c:v>
                </c:pt>
                <c:pt idx="11">
                  <c:v>66175.320000000007</c:v>
                </c:pt>
                <c:pt idx="12">
                  <c:v>105800.38</c:v>
                </c:pt>
                <c:pt idx="13">
                  <c:v>3147611.6399999997</c:v>
                </c:pt>
                <c:pt idx="14">
                  <c:v>223920.30999999997</c:v>
                </c:pt>
                <c:pt idx="15">
                  <c:v>2177693.4200000004</c:v>
                </c:pt>
                <c:pt idx="16">
                  <c:v>18781</c:v>
                </c:pt>
                <c:pt idx="17">
                  <c:v>49591.25</c:v>
                </c:pt>
                <c:pt idx="18">
                  <c:v>1535350.9</c:v>
                </c:pt>
                <c:pt idx="19">
                  <c:v>2352021.5099999998</c:v>
                </c:pt>
                <c:pt idx="20">
                  <c:v>1386682.01</c:v>
                </c:pt>
                <c:pt idx="21">
                  <c:v>19665020.160000008</c:v>
                </c:pt>
                <c:pt idx="22">
                  <c:v>98359</c:v>
                </c:pt>
                <c:pt idx="23">
                  <c:v>433620.89</c:v>
                </c:pt>
                <c:pt idx="24">
                  <c:v>84231</c:v>
                </c:pt>
                <c:pt idx="25">
                  <c:v>5115585.3800000018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58-4238-8033-696BA2A6D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889360"/>
        <c:axId val="493889688"/>
      </c:barChart>
      <c:catAx>
        <c:axId val="49388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89688"/>
        <c:crosses val="autoZero"/>
        <c:auto val="1"/>
        <c:lblAlgn val="ctr"/>
        <c:lblOffset val="100"/>
        <c:noMultiLvlLbl val="0"/>
      </c:catAx>
      <c:valAx>
        <c:axId val="49388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8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123824</xdr:colOff>
      <xdr:row>0</xdr:row>
      <xdr:rowOff>139700</xdr:rowOff>
    </xdr:from>
    <xdr:to>
      <xdr:col>17</xdr:col>
      <xdr:colOff>444500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F911F5-2F33-4775-8363-5CB1110B9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15</xdr:row>
      <xdr:rowOff>38100</xdr:rowOff>
    </xdr:from>
    <xdr:to>
      <xdr:col>20</xdr:col>
      <xdr:colOff>165100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FDC99F-FF76-4D78-A0FA-C043547E1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225424</xdr:colOff>
      <xdr:row>1</xdr:row>
      <xdr:rowOff>82550</xdr:rowOff>
    </xdr:from>
    <xdr:to>
      <xdr:col>19</xdr:col>
      <xdr:colOff>495300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178272-8E92-4792-B440-0847393B3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16</xdr:row>
      <xdr:rowOff>104774</xdr:rowOff>
    </xdr:from>
    <xdr:to>
      <xdr:col>7</xdr:col>
      <xdr:colOff>495300</xdr:colOff>
      <xdr:row>36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1E68AE-94BC-40F5-B5F6-BB22646437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2</xdr:row>
      <xdr:rowOff>76200</xdr:rowOff>
    </xdr:from>
    <xdr:to>
      <xdr:col>22</xdr:col>
      <xdr:colOff>419100</xdr:colOff>
      <xdr:row>21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DE0E28-C263-440A-9B77-0D38F46E6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xander Wilson" refreshedDate="43359.486742245368" createdVersion="6" refreshedVersion="6" minRefreshableVersion="3" recordCount="4114" xr:uid="{C96EC8FB-0AB0-4E0B-B747-E81A09C9C6FB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xander Wilson" refreshedDate="43359.487320601853" createdVersion="6" refreshedVersion="6" minRefreshableVersion="3" recordCount="4115" xr:uid="{8B5F2665-AB96-4847-8605-2EFB84B180EB}">
  <cacheSource type="worksheet">
    <worksheetSource ref="A1:T1048576" sheet="Data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xander Wilson" refreshedDate="43359.496295486111" createdVersion="6" refreshedVersion="6" minRefreshableVersion="3" recordCount="4114" xr:uid="{0D4DE680-6B7E-4DF2-8DF8-A6263B99F4BE}">
  <cacheSource type="worksheet">
    <worksheetSource ref="A1:T4115" sheet="Datas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999999999999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99999999999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00000000000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1000000000001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999999999998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7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99999999999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99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7000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500000000000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500000000000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099999999999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3000000000000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60000000000008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99999999999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9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99999999999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9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700000000000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200000000000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4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8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99999999999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999999999998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99999999999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3000000000004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99999999999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000000000000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999999999999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4000000000000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20000000000000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1999999999999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60000000000008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999999999999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800000000000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700000000000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4000000000000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99999999999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2999999999999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6999999999999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90000000000000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2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800000000000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899999999999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99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5000000000000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999999999999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999999999999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4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2000000000000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900000000000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8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20000000000007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99999999999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9999999999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00000000000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00000000000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500000000000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200000000000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9000000000000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999999999999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90000000000009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99999999999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999999999999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1000000000000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5000000000000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0000000000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100000000000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99999999999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999999999999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90000000000000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99999999999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30000000000001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2000000000000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9000000000001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60000000000008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9000000000001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000000000000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99999999999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5000000000000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200000000000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400000000000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99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1999999999999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000000000000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300000000000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999999999999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10000000000008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20000000000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99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300000000000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99999999999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00000000000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300000000000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99999999999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99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99999999999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00000000000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1000000000001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.010000000000005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000000000001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99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99999999999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999999999999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099999999999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1000000000001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499999999999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299999999999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499999999999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500000000000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5000000000000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999999999999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999999999999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999999999999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200000000000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200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8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000000000000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999999999999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99999999999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5000000000000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6000000000000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099999999999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9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9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9000000000001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4999999999998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00000000000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99999999999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90000000000009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10000000000000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89999999999996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99999999999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700000000000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6999999999999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999999999999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3000000000000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999999999999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499999999999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7999999999999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49999999999999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3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9999999999999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499999999999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5000000000000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999999999999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4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99999999999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700000000000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199999999999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9999999999996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899999999999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000000000000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000000000000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400000000000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599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9000000000000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000000000000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2999999999999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99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00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99999999999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8000000000000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299999999999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4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99999999999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1000000000001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99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5000000000000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899999999999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99999999999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500000000000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1000000000000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2999999999999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599999999999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700000000000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4000000000000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300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50000000000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6999999999999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5000000000000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799999999999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299999999999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40000000000000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999999999999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999999999999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999999999999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999999999999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999999999999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999999999999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999999999999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8999999999999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50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6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59999999999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500000000000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099999999999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999999999999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700000000000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999999999999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600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999999999999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000000000000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8000000000000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999999999999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80000000000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2999999999999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0000000000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999999999999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7999999999999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800000000000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2999999999999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6000000000000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6999999999999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8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7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7000000000000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400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1999999999999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90000000000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9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999999999999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000000000000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999999999999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000000000000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9999999999999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8000000000000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800000000000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000000000000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99999999999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2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6000000000000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99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999999999999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6999999999999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999999999999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200000000000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6999999999999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1000000000001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19999999999995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00000000000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6999999999999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7999999999999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00000000000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99999999999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999999999999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9000000000000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60000000000000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6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29999999999999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99999999999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99999999999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99999999999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000000000000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6000000000000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50000000000009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8999999999999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700000000000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4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900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00000000000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7000000000000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3999999999999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000000000000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2999999999999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70000000000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999999999999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19999999999995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.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1000000000000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60000000000008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0000000000001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8000000000000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9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400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60000000000003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79999999999999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999999999999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99999999999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999999999999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999999999999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999999999999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4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999999999999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400000000000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8000000000000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999999999999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000000000001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999999999999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99999999999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800000000000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99999999999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60000000000000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99999999999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700000000000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999999999999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3000000000000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9000000000000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6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100000000000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500000000000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999999999999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000000000000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6999999999999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5000000000000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999999999999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3000000000000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99999999999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3000000000000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00000000000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99999999999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999999999999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8000000000000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4000000000001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9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7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8000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99999999999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099999999999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90000000000000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200000000000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999999999999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999999999999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999999999999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700000000000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4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59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999999999999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8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4999999999999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0000000000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30000000000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5999999999999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400000000000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999999999999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999999999999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8000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00000000000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999999999999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4000000000001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7000000000000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9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2999999999998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4000000000000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999999999999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999999999999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6999999999999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7999999999999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9999999999995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60000000000000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999999999999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7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8000000000000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0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10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8000000000000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999999999999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6000000000001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999999999999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40000000000009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999999999999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000000000001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99999999999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9000000000001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1999999999999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99999999999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6000000000001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9999999999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20000000000007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70000000000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00000000000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200000000000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0000000000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999999999998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70000000000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1999999999999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3000000000000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6999999999999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999999999999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60000000000008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9000000000001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000000000001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300000000000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999999999999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6000000000000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8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900000000000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200000000000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6000000000000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999999999999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1000000000000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000000000000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0000000000009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99999999999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000000000001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600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999999999999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999999999999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100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9000000000000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000000000000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1999999999999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4000000000001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300000000000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9999999999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99999999999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7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9999999999996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200000000000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00000000000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000000000000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6999999999999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000000000000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8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4000000000000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99999999999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999999999999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10000000000000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999999999999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5000000000000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7999999999999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00000000000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400000000000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3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500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300000000000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999999999999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000000000000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4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00000000000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8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8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6999999999999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999999999999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999999999999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500000000000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4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0999999999998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2999999999999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00000000000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4000000000001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999999999999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1000000000000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999999999999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999999999999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7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000000000000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000000000000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5999999999999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8000000000000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99999999998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99999999999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60000000000000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0000000000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3000000000000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99999999999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3000000000000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99999999999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999999999998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200000000000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999999999999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4000000000001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2000000000000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099999999999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99999999999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9999999999995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99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70000000000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99999999999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7999999999999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5000000000000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2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9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999999999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9000000000001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999999999999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700000000000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99999999999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000000000000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7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9000000000001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99999999999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5000000000000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399999999999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1000000000000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999999999999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7000000000000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600000000000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999999999997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9999999999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59999999999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999999999999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500000000000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7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7.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000000000000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0999999999999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99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99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60000000000008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700000000000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99999999999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700000000000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6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99999999999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7000000000000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99999999999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8999999999994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000000000001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6000000000001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8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80000000000003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2000000000000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60000000000000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999999999999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9000000000001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6000000000000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600000000000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999999999999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999999999999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4000000000000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999999999999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9000000000000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99999999999994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20000000000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3000000000000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00000000000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000000000000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3000000000000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999999999999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1000000000000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00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5999999999999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300000000000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2000000000000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90000000000000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6000000000001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1000000000000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99999999999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99999999999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999999999999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999999999999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0000000000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5000000000000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0999999999999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199999999999996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99999999999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7000000000000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3000000000000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400000000000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00000000000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7000000000000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.01000000000000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999999999999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100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0000000000001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1000000000000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7000000000000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99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99999999999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8999999999999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2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4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999999999999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600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2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900000000000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20000000000007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10000000000000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4000000000000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40000000000006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7.3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29999999999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1000000000000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999999999999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9000000000001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50000000000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300000000000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00000000000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99999999999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7999999999999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4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4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7000000000000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99999999999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999999999999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999999999999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9999999999996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6000000000000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999999999998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70000000000000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00000000000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999999999999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0000000000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8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000000000000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99999999999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1000000000001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999999999999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2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5000000000000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5000000000000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900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9999999999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700000000000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99999999999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800000000000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000000000001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4000000000000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6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999999999999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99999999999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000000000000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4000000000001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5000000000000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99999999999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29999999999998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999999999999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8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300000000000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000000000000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000000000000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999999999999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000000000001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0999999999999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7000000000000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200000000000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999999999999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8999999999999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999999999999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6000000000000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800000000000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999999999999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999999999999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900000000000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70000000000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99999999999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99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4000000000000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800000000000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999999999999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.0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800000000000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7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999999999999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6000000000000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9000000000000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99999999999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700000000000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999999999997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500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99999999999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99999999999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3000000000000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4000000000000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999999999999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999999999999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4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60000000000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7999999999999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999999999999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999999999999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999999999999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5000000000000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800000000000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100000000000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5000000000000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6000000000000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600000000000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8000000000000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999999999999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700000000000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200000000000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700000000000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0000000000000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999999999999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3000000000000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000000000000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000000000000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300000000000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999999999999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999999999999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2000000000000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999999999999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999999999998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999999999999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99999999999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8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4000000000000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999999999999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90000000000000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7000000000000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000000000001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9000000000000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4000000000000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99999999999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999999999999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0000000000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599999999999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999999999999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99999999999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6000000000000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4.1600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1000000000001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999999999999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4000000000000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40000000000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99999999999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9000000000001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99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0.7699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9999999999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000000000001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3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2000000000000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3.3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999999999999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8.9199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000000000000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999999999999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700000000000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600000000000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0.15000000000000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8000000000000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999999999999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.2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999999999999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4000000000000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800000000000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9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1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99999999998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5000000000000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9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00000000000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00000000000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40000000000009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0.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0999999999999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2000000000000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999999999999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999999999999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999999999999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8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999999999999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99999999999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6999999999999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999999999999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4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2.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999999999999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99999999999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8999999999999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00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00000000000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1999999999999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39.8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000000000000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69.57000000000000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800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30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7.62999999999999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70000000000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399999999999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4.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6000000000001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2000000000000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1.23999999999999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999999999999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999999999999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99999999999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999999999999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5.2100000000000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99999999999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3000000000000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69.1900000000000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300000000000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100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6999999999999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19.27000000000000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1000000000000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999999999998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999999999999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4000000000000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99999999999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70000000000000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1000000000000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99999999999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600000000000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1000000000000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30000000000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6000000000000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8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999999999999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100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3000000000000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999999999999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400000000000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8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90000000000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20000000000000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999999999999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1000000000000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6000000000001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70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99999999999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2000000000000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99999999999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999999999999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200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300000000000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3000000000000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400000000000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1.98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000000000000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00000000000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7000000000000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999999999999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1.16000000000001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999999999999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000000000000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999999999999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99999999999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6000000000001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00000000000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9000000000000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2999999999999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8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999999999999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999999999999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9000000000001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999999999999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600000000000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999999999999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999999999999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400000000000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99999999999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3.23999999999999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7999999999999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4.91000000000001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999999999999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800000000000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700000000000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3000000000000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000000000000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1000000000000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3999999999999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1000000000000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700000000000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200000000000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999999999999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90000000000000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500000000000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6000000000000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0.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40000000000000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6000000000000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7000000000000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999999999999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999999999999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800000000000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999999999999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999999999999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999999999999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6000000000001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8000000000000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000000000000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7.0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999999999998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999999999999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6.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99999999999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4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000000000000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7.9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999999999999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5000000000000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999999999999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1.989999999999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000000000000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4000000000000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00000000000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8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999999999999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999999999999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7999999999999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8000000000000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999999999999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999999999999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000000000000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999999999999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6000000000000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69999999999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000000000000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999999999999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999999999999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3999999999999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500000000000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999999999999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99999999999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999999999999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5000000000000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6.05999999999999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000000000000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30000000000001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99999999999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00000000000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999999999999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00000000000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999999999999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99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6999999999999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3.9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2000000000000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6999999999999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6999999999999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8999999999999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5.9599999999999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0.93000000000000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5000000000000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500000000000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2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7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999999999999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0000000000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999999999999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7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6999999999999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0.630000000000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8000000000000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00000000000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999999999999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999999999998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7000000000000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.1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000000000001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999999999999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4.2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999999999999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4.9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00000000000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1000000000001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800000000000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60000000000008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999999999999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5999999999999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999999999999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4000000000000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0000000000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.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3999999999999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5000000000001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2.39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99999999999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2999999999999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9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000000000000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999999999999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999999999999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000000000000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999999999999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4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999999999999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8.7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8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999999999999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2000000000000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2999999999999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6999999999999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99999999999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699999999999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999999999999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99999999999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2999999999999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6999999999999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8000000000000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500000000000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3999999999999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.1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000000000000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59.58999999999999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999999999999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999999999999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2000000000000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5000000000000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999999999999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999999999999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2.8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n v="137"/>
    <n v="63.919999999999995"/>
    <x v="0"/>
    <s v="television"/>
    <x v="0"/>
    <d v="2015-07-22T22:00:00"/>
  </r>
  <r>
    <n v="1"/>
    <s v="FannibalFest Fan Convention"/>
    <s v="A Hannibal TV Show Fan Convention and Art Collective"/>
    <n v="10275"/>
    <x v="1"/>
    <x v="0"/>
    <s v="US"/>
    <s v="USD"/>
    <n v="1488464683"/>
    <n v="1485872683"/>
    <b v="0"/>
    <n v="79"/>
    <b v="1"/>
    <s v="film &amp; video/television"/>
    <n v="143"/>
    <n v="185.4899999999999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s v="film &amp; video/television"/>
    <n v="104"/>
    <n v="69.27000000000001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s v="film &amp; video/television"/>
    <n v="123"/>
    <n v="190.56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s v="film &amp; video/television"/>
    <n v="110"/>
    <n v="93.410000000000011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s v="film &amp; video/television"/>
    <n v="107"/>
    <n v="146.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s v="film &amp; video/television"/>
    <n v="102"/>
    <n v="159.82999999999998"/>
    <x v="0"/>
    <s v="television"/>
    <x v="7"/>
    <d v="2016-07-04T20:07:47"/>
  </r>
  <r>
    <n v="8"/>
    <s v="Sizzling in the Kitchen Flynn Style"/>
    <s v="Help us raise the funds to film our pilot episode!"/>
    <n v="3500"/>
    <x v="8"/>
    <x v="0"/>
    <s v="US"/>
    <s v="USD"/>
    <n v="1460754000"/>
    <n v="1460155212"/>
    <b v="0"/>
    <n v="12"/>
    <b v="1"/>
    <s v="film &amp; video/television"/>
    <n v="101"/>
    <n v="291.8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s v="film &amp; video/television"/>
    <n v="101"/>
    <n v="158.6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s v="film &amp; video/television"/>
    <n v="121"/>
    <n v="80.34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s v="film &amp; video/television"/>
    <n v="166"/>
    <n v="59.97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s v="film &amp; video/television"/>
    <n v="160"/>
    <n v="109.79"/>
    <x v="0"/>
    <s v="television"/>
    <x v="13"/>
    <d v="2016-06-23T15:27:00"/>
  </r>
  <r>
    <n v="14"/>
    <s v="3010 | Sci-fi Series"/>
    <s v="A highly charged post apocalyptic sci fi series that pulls no punches!"/>
    <n v="6000"/>
    <x v="14"/>
    <x v="0"/>
    <s v="AU"/>
    <s v="AUD"/>
    <n v="1405259940"/>
    <n v="1403051888"/>
    <b v="0"/>
    <n v="41"/>
    <b v="1"/>
    <s v="film &amp; video/television"/>
    <n v="101"/>
    <n v="147.7099999999999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s v="film &amp; video/television"/>
    <n v="101"/>
    <n v="171.85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s v="film &amp; video/television"/>
    <n v="101"/>
    <n v="41.949999999999996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s v="film &amp; video/television"/>
    <n v="107"/>
    <n v="93.27000000000001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s v="film &amp; video/television"/>
    <n v="146"/>
    <n v="56.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s v="film &amp; video/television"/>
    <n v="101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s v="film &amp; video/television"/>
    <n v="110"/>
    <n v="199.91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s v="film &amp; video/television"/>
    <n v="118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s v="film &amp; video/television"/>
    <n v="119"/>
    <n v="103.05000000000001"/>
    <x v="0"/>
    <s v="television"/>
    <x v="23"/>
    <d v="2015-04-30T10:20:00"/>
  </r>
  <r>
    <n v="24"/>
    <s v="Bring STL Up Late to TV"/>
    <s v="STL Up Late is a weekly late night comedy talk show for St. Louis television."/>
    <n v="35000"/>
    <x v="24"/>
    <x v="0"/>
    <s v="US"/>
    <s v="USD"/>
    <n v="1442345940"/>
    <n v="1439494863"/>
    <b v="0"/>
    <n v="574"/>
    <b v="1"/>
    <s v="film &amp; video/television"/>
    <n v="109"/>
    <n v="66.350000000000009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s v="film &amp; video/television"/>
    <n v="134"/>
    <n v="57.15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s v="film &amp; video/television"/>
    <n v="156"/>
    <n v="102.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n v="1447715284"/>
    <b v="0"/>
    <n v="71"/>
    <b v="1"/>
    <s v="film &amp; video/television"/>
    <n v="101"/>
    <n v="169.6099999999999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s v="film &amp; video/television"/>
    <n v="124"/>
    <n v="31.630000000000003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s v="film &amp; video/television"/>
    <n v="102"/>
    <n v="76.460000000000008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s v="film &amp; video/television"/>
    <n v="101"/>
    <n v="320.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s v="film &amp; video/television"/>
    <n v="103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s v="film &amp; video/television"/>
    <n v="131"/>
    <n v="49.89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s v="film &amp; video/television"/>
    <n v="167"/>
    <n v="59.47"/>
    <x v="0"/>
    <s v="television"/>
    <x v="35"/>
    <d v="2015-04-27T19:00:00"/>
  </r>
  <r>
    <n v="36"/>
    <s v="THE LISTENING BOX"/>
    <s v="A modern day priest makes an unusual discovery, setting off a chain of events."/>
    <n v="6000"/>
    <x v="36"/>
    <x v="0"/>
    <s v="US"/>
    <s v="USD"/>
    <n v="1428128525"/>
    <n v="1425540125"/>
    <b v="0"/>
    <n v="44"/>
    <b v="1"/>
    <s v="film &amp; video/television"/>
    <n v="143"/>
    <n v="193.85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s v="film &amp; video/television"/>
    <n v="184"/>
    <n v="159.51999999999998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s v="film &amp; video/television"/>
    <n v="111"/>
    <n v="41.69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s v="film &amp; video/television"/>
    <n v="131"/>
    <n v="150.89999999999998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s v="film &amp; video/television"/>
    <n v="102"/>
    <n v="126.69000000000001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s v="film &amp; video/television"/>
    <n v="100"/>
    <n v="105.27000000000001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s v="film &amp; video/television"/>
    <n v="142"/>
    <n v="117.5200000000000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s v="film &amp; video/television"/>
    <n v="309"/>
    <n v="117.3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s v="film &amp; video/television"/>
    <n v="100"/>
    <n v="133.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s v="film &amp; video/television"/>
    <n v="120"/>
    <n v="98.3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s v="film &amp; video/television"/>
    <n v="105"/>
    <n v="194.45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07:00:00"/>
  </r>
  <r>
    <n v="49"/>
    <s v="Driving Jersey - Season Five"/>
    <s v="Driving Jersey is real people telling real stories."/>
    <n v="12000"/>
    <x v="48"/>
    <x v="0"/>
    <s v="US"/>
    <s v="USD"/>
    <n v="1445660045"/>
    <n v="1443068045"/>
    <b v="0"/>
    <n v="87"/>
    <b v="1"/>
    <s v="film &amp; video/television"/>
    <n v="100"/>
    <n v="137.94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s v="film &amp; video/television"/>
    <n v="100"/>
    <n v="27.28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s v="film &amp; video/television"/>
    <n v="129"/>
    <n v="118.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s v="film &amp; video/television"/>
    <n v="117"/>
    <n v="223.48999999999998"/>
    <x v="0"/>
    <s v="television"/>
    <x v="52"/>
    <d v="2014-07-17T11:50:46"/>
  </r>
  <r>
    <n v="53"/>
    <s v="Rolling out Vegan Mashup's Season 2"/>
    <s v="Delicious TV's Vegan Mashup launching season two on public television"/>
    <n v="3000"/>
    <x v="52"/>
    <x v="0"/>
    <s v="US"/>
    <s v="USD"/>
    <n v="1396648800"/>
    <n v="1395407445"/>
    <b v="0"/>
    <n v="117"/>
    <b v="1"/>
    <s v="film &amp; video/television"/>
    <n v="110"/>
    <n v="28.12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s v="film &amp; video/television"/>
    <n v="101"/>
    <n v="194.23999999999998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s v="film &amp; video/television"/>
    <n v="129"/>
    <n v="128.95999999999998"/>
    <x v="0"/>
    <s v="television"/>
    <x v="55"/>
    <d v="2016-05-27T18:15:16"/>
  </r>
  <r>
    <n v="56"/>
    <s v="Voxwomen Cycling Show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s v="film &amp; video/television"/>
    <n v="108"/>
    <n v="49.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s v="film &amp; video/television"/>
    <n v="102"/>
    <n v="221.53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s v="film &amp; video/television"/>
    <n v="103"/>
    <n v="137.22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s v="film &amp; video/television"/>
    <n v="101"/>
    <n v="606.83000000000004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s v="film &amp; video/shorts"/>
    <n v="104"/>
    <n v="43.05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s v="film &amp; video/shorts"/>
    <n v="149"/>
    <n v="322.39999999999998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s v="film &amp; video/shorts"/>
    <n v="155"/>
    <n v="96.710000000000008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s v="film &amp; video/shorts"/>
    <n v="114"/>
    <n v="35.47999999999999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s v="film &amp; video/shorts"/>
    <n v="174"/>
    <n v="86.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s v="film &amp; video/shorts"/>
    <n v="108"/>
    <n v="132.06"/>
    <x v="0"/>
    <s v="shorts"/>
    <x v="65"/>
    <d v="2014-08-11T00:59:00"/>
  </r>
  <r>
    <n v="66"/>
    <s v="A Stagnant Fever: Short Film"/>
    <s v="A dark comedy set in the '60s about clinical depression and one night stands."/>
    <n v="2000"/>
    <x v="65"/>
    <x v="0"/>
    <s v="US"/>
    <s v="USD"/>
    <n v="1468873420"/>
    <n v="1466281420"/>
    <b v="0"/>
    <n v="26"/>
    <b v="1"/>
    <s v="film &amp; video/shorts"/>
    <n v="119"/>
    <n v="91.240000000000009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s v="film &amp; video/shorts"/>
    <n v="117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s v="film &amp; video/shorts"/>
    <n v="128"/>
    <n v="21.20000000000000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s v="film &amp; video/shorts"/>
    <n v="128"/>
    <n v="37.41999999999999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s v="film &amp; video/shorts"/>
    <n v="109"/>
    <n v="58.1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s v="film &amp; video/shorts"/>
    <n v="113"/>
    <n v="19.4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s v="film &amp; video/shorts"/>
    <n v="116"/>
    <n v="85.960000000000008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s v="film &amp; video/shorts"/>
    <n v="154"/>
    <n v="30.67"/>
    <x v="0"/>
    <s v="shorts"/>
    <x v="76"/>
    <d v="2011-12-27T12:35:58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s v="film &amp; video/shorts"/>
    <n v="393"/>
    <n v="60.39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s v="film &amp; video/shorts"/>
    <n v="127"/>
    <n v="40.269999999999996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s v="film &amp; video/shorts"/>
    <n v="108"/>
    <n v="273.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s v="film &amp; video/shorts"/>
    <n v="101"/>
    <n v="40.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s v="film &amp; video/shorts"/>
    <n v="126"/>
    <n v="71.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s v="film &amp; video/shorts"/>
    <n v="107"/>
    <n v="375.77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s v="film &amp; video/shorts"/>
    <n v="116"/>
    <n v="123.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n v="1307862499"/>
    <b v="0"/>
    <n v="16"/>
    <b v="1"/>
    <s v="film &amp; video/shorts"/>
    <n v="101"/>
    <n v="31.380000000000003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s v="film &amp; video/shorts"/>
    <n v="120"/>
    <n v="78.2700000000000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s v="film &amp; video/shorts"/>
    <n v="106"/>
    <n v="122.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s v="film &amp; video/shorts"/>
    <n v="111"/>
    <n v="73.740000000000009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s v="film &amp; video/shorts"/>
    <n v="132"/>
    <n v="21.91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s v="film &amp; video/shorts"/>
    <n v="115"/>
    <n v="50.589999999999996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s v="film &amp; video/shorts"/>
    <n v="107"/>
    <n v="53.12999999999999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s v="film &amp; video/shorts"/>
    <n v="107"/>
    <n v="56.669999999999995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s v="film &amp; video/shorts"/>
    <n v="107"/>
    <n v="40.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s v="film &amp; video/shorts"/>
    <n v="128"/>
    <n v="117.93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s v="film &amp; video/shorts"/>
    <n v="106"/>
    <n v="27.900000000000002"/>
    <x v="0"/>
    <s v="shorts"/>
    <x v="103"/>
    <d v="2014-03-07T14:20:30"/>
  </r>
  <r>
    <n v="104"/>
    <s v="Good 'Ol Trumpet"/>
    <s v="UCF short film about an old man, his love for music, and his misplaced trumpet.  "/>
    <n v="500"/>
    <x v="49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s v="film &amp; video/shorts"/>
    <n v="108"/>
    <n v="39.39"/>
    <x v="0"/>
    <s v="shorts"/>
    <x v="105"/>
    <d v="2016-05-13T19:00:00"/>
  </r>
  <r>
    <n v="106"/>
    <s v="LOST WEEKEND"/>
    <s v="A Boy. A Girl. A Car. A Serial Killer."/>
    <n v="5000"/>
    <x v="102"/>
    <x v="0"/>
    <s v="US"/>
    <s v="USD"/>
    <n v="1333391901"/>
    <n v="1332182301"/>
    <b v="0"/>
    <n v="27"/>
    <b v="1"/>
    <s v="film &amp; video/shorts"/>
    <n v="101"/>
    <n v="186.12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s v="film &amp; video/shorts"/>
    <n v="103"/>
    <n v="111.3800000000000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s v="film &amp; video/shorts"/>
    <n v="247"/>
    <n v="78.7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s v="film &amp; video/shorts"/>
    <n v="220"/>
    <n v="46.71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s v="film &amp; video/shorts"/>
    <n v="131"/>
    <n v="65.39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n v="1311963128"/>
    <b v="0"/>
    <n v="78"/>
    <b v="1"/>
    <s v="film &amp; video/shorts"/>
    <n v="141"/>
    <n v="90.39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s v="film &amp; video/shorts"/>
    <n v="104"/>
    <n v="88.58"/>
    <x v="0"/>
    <s v="shorts"/>
    <x v="114"/>
    <d v="2012-01-13T01:34:48"/>
  </r>
  <r>
    <n v="115"/>
    <s v="The World's Greatest Lover"/>
    <s v="Never judge a book (or a lover) by their cover."/>
    <n v="450"/>
    <x v="110"/>
    <x v="0"/>
    <s v="US"/>
    <s v="USD"/>
    <n v="1328377444"/>
    <n v="1326217444"/>
    <b v="0"/>
    <n v="22"/>
    <b v="1"/>
    <s v="film &amp; video/shorts"/>
    <n v="141"/>
    <n v="28.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s v="film &amp; video/shorts"/>
    <n v="101"/>
    <n v="167.48999999999998"/>
    <x v="0"/>
    <s v="shorts"/>
    <x v="117"/>
    <d v="2010-06-09T14:00:00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s v="film &amp; video/shorts"/>
    <n v="114"/>
    <n v="144.91999999999999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s v="film &amp; video/shorts"/>
    <n v="105"/>
    <n v="91.850000000000009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s v="film &amp; video/science fiction"/>
    <n v="1"/>
    <n v="25.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s v="film &amp; video/science fiction"/>
    <n v="6"/>
    <n v="106.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s v="film &amp; video/science fiction"/>
    <n v="3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x v="122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x v="117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x v="117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s v="film &amp; video/science fiction"/>
    <n v="1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s v="film &amp; video/science fiction"/>
    <n v="4"/>
    <n v="81.2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s v="film &amp; video/science fiction"/>
    <n v="28"/>
    <n v="55.94999999999999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s v="film &amp; video/science fiction"/>
    <n v="8"/>
    <n v="37.559999999999995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s v="film &amp; video/science fiction"/>
    <n v="1"/>
    <n v="38.339999999999996"/>
    <x v="0"/>
    <s v="science fiction"/>
    <x v="146"/>
    <d v="2017-01-17T19:23:18"/>
  </r>
  <r>
    <n v="147"/>
    <s v="Consumed (Static Air) (Canceled)"/>
    <s v="Film makers catch live footage beyond their wildest dreams."/>
    <n v="7000"/>
    <x v="117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s v="film &amp; video/science fiction"/>
    <n v="1"/>
    <n v="15.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s v="film &amp; video/science fiction"/>
    <n v="24"/>
    <n v="449.44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x v="134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s v="film &amp; video/science fiction"/>
    <n v="3"/>
    <n v="13.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s v="film &amp; video/science fiction"/>
    <n v="1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3:18:21"/>
  </r>
  <r>
    <n v="165"/>
    <s v="NET"/>
    <s v="A teacher. A boy. The beach and a heatwave that drove them all insane."/>
    <n v="17000"/>
    <x v="117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s v="film &amp; video/drama"/>
    <n v="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s v="film &amp; video/drama"/>
    <n v="5"/>
    <n v="108.34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s v="film &amp; video/drama"/>
    <n v="23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s v="film &amp; video/drama"/>
    <n v="4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s v="film &amp; video/drama"/>
    <n v="7"/>
    <n v="49.89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s v="film &amp; video/drama"/>
    <n v="40"/>
    <n v="25.720000000000002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x v="148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s v="film &amp; video/drama"/>
    <n v="34"/>
    <n v="30.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s v="film &amp; video/drama"/>
    <n v="2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x v="151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s v="film &amp; video/drama"/>
    <n v="4"/>
    <n v="25.5"/>
    <x v="0"/>
    <s v="drama"/>
    <x v="184"/>
    <d v="2014-08-31T22:59:00"/>
  </r>
  <r>
    <n v="185"/>
    <s v="BLANK Short Movie"/>
    <s v="Love has no boundaries!"/>
    <n v="40000"/>
    <x v="153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s v="film &amp; video/drama"/>
    <n v="1"/>
    <n v="69"/>
    <x v="0"/>
    <s v="drama"/>
    <x v="189"/>
    <d v="2016-09-03T11:34:37"/>
  </r>
  <r>
    <n v="190"/>
    <s v="REGIONRAT, the movie"/>
    <s v="Because hope can be a 4 letter word"/>
    <n v="12000"/>
    <x v="155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s v="film &amp; video/drama"/>
    <n v="5"/>
    <n v="83.34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s v="film &amp; video/drama"/>
    <n v="1"/>
    <n v="5.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s v="film &amp; video/drama"/>
    <n v="11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s v="film &amp; video/drama"/>
    <n v="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s v="film &amp; video/drama"/>
    <n v="27"/>
    <n v="87.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s v="film &amp; video/drama"/>
    <n v="59"/>
    <n v="54.29"/>
    <x v="0"/>
    <s v="drama"/>
    <x v="201"/>
    <d v="2015-02-08T14:38:49"/>
  </r>
  <r>
    <n v="202"/>
    <s v="Modern Gangsters"/>
    <s v="new web series created by jonney terry"/>
    <n v="6000"/>
    <x v="117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s v="film &amp; video/drama"/>
    <n v="51"/>
    <n v="117.69000000000001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s v="film &amp; video/drama"/>
    <n v="17"/>
    <n v="76.48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s v="film &amp; video/drama"/>
    <n v="16"/>
    <n v="163.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s v="film &amp; video/drama"/>
    <n v="26"/>
    <n v="91.820000000000007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s v="film &amp; video/drama"/>
    <n v="45"/>
    <n v="185.8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s v="film &amp; video/drama"/>
    <n v="1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s v="film &amp; video/drama"/>
    <n v="56"/>
    <n v="331.53999999999996"/>
    <x v="0"/>
    <s v="drama"/>
    <x v="216"/>
    <d v="2015-04-22T17:00:37"/>
  </r>
  <r>
    <n v="217"/>
    <s v="Bitch"/>
    <s v="A roadmovie by paw"/>
    <n v="100000"/>
    <x v="172"/>
    <x v="2"/>
    <s v="SE"/>
    <s v="SEK"/>
    <n v="1419780149"/>
    <n v="1417101749"/>
    <b v="0"/>
    <n v="38"/>
    <b v="0"/>
    <s v="film &amp; video/drama"/>
    <n v="12"/>
    <n v="314.28999999999996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s v="film &amp; video/drama"/>
    <n v="18"/>
    <n v="115.99000000000001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x v="117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x v="117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s v="film &amp; video/drama"/>
    <n v="1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s v="film &amp; video/drama"/>
    <n v="3"/>
    <n v="15.72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s v="film &amp; video/drama"/>
    <n v="4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x v="155"/>
    <x v="2"/>
    <s v="US"/>
    <s v="USD"/>
    <n v="1457445069"/>
    <n v="1452261069"/>
    <b v="0"/>
    <n v="1"/>
    <b v="0"/>
    <s v="film &amp; video/drama"/>
    <n v="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s v="film &amp; video/documentary"/>
    <n v="108"/>
    <n v="117.8500000000000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s v="film &amp; video/documentary"/>
    <n v="113"/>
    <n v="109.05000000000001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s v="film &amp; video/documentary"/>
    <n v="114"/>
    <n v="73.02000000000001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s v="film &amp; video/documentary"/>
    <n v="104"/>
    <n v="54.03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s v="film &amp; video/documentary"/>
    <n v="306"/>
    <n v="68.490000000000009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s v="film &amp; video/documentary"/>
    <n v="135"/>
    <n v="108.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s v="film &amp; video/documentary"/>
    <n v="102"/>
    <n v="589.9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s v="film &amp; video/documentary"/>
    <n v="113"/>
    <n v="48.05999999999999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s v="film &amp; video/documentary"/>
    <n v="106"/>
    <n v="72.490000000000009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s v="film &amp; video/documentary"/>
    <n v="185"/>
    <n v="85.4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s v="film &amp; video/documentary"/>
    <n v="101"/>
    <n v="215.85999999999999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n v="1297687082"/>
    <b v="1"/>
    <n v="188"/>
    <b v="1"/>
    <s v="film &amp; video/documentary"/>
    <n v="107"/>
    <n v="45.41999999999999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s v="film &amp; video/documentary"/>
    <n v="140"/>
    <n v="65.76000000000000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s v="film &amp; video/documentary"/>
    <n v="107"/>
    <n v="66.710000000000008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s v="film &amp; video/documentary"/>
    <n v="192"/>
    <n v="83.350000000000009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s v="film &amp; video/documentary"/>
    <n v="132"/>
    <n v="105.05000000000001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s v="film &amp; video/documentary"/>
    <n v="107"/>
    <n v="120.9100000000000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s v="film &amp; video/documentary"/>
    <n v="108"/>
    <n v="97.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s v="film &amp; video/documentary"/>
    <n v="240"/>
    <n v="41.379999999999995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s v="film &amp; video/documentary"/>
    <n v="119"/>
    <n v="30.66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s v="film &amp; video/documentary"/>
    <n v="119"/>
    <n v="64.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s v="film &amp; video/documentary"/>
    <n v="112"/>
    <n v="95.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s v="film &amp; video/documentary"/>
    <n v="146"/>
    <n v="40.419999999999995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s v="film &amp; video/documentary"/>
    <n v="112"/>
    <n v="50.19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s v="film &amp; video/documentary"/>
    <n v="148"/>
    <n v="92.26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s v="film &amp; video/documentary"/>
    <n v="153"/>
    <n v="57.55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s v="film &amp; video/documentary"/>
    <n v="105"/>
    <n v="109.43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s v="film &amp; video/documentary"/>
    <n v="178"/>
    <n v="81.90000000000000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s v="film &amp; video/documentary"/>
    <n v="108"/>
    <n v="45.669999999999995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s v="film &amp; video/documentary"/>
    <n v="156"/>
    <n v="55.23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s v="film &amp; video/documentary"/>
    <n v="109"/>
    <n v="65.30000000000001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s v="film &amp; video/documentary"/>
    <n v="111"/>
    <n v="75.4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s v="film &amp; video/documentary"/>
    <n v="151"/>
    <n v="97.820000000000007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s v="film &amp; video/documentary"/>
    <n v="158"/>
    <n v="87.690000000000012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s v="film &amp; video/documentary"/>
    <n v="157"/>
    <n v="54.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s v="film &amp; video/documentary"/>
    <n v="121"/>
    <n v="83.960000000000008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s v="film &amp; video/documentary"/>
    <n v="102"/>
    <n v="254.39"/>
    <x v="0"/>
    <s v="documentary"/>
    <x v="282"/>
    <d v="2010-02-22T17:00:00"/>
  </r>
  <r>
    <n v="283"/>
    <s v="SOLE SURVIVOR"/>
    <s v="What is the impact of survivorship on the human condition?"/>
    <n v="18000"/>
    <x v="221"/>
    <x v="0"/>
    <s v="US"/>
    <s v="USD"/>
    <n v="1306904340"/>
    <n v="1305219744"/>
    <b v="1"/>
    <n v="202"/>
    <b v="1"/>
    <s v="film &amp; video/documentary"/>
    <n v="115"/>
    <n v="101.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s v="film &amp; video/documentary"/>
    <n v="229"/>
    <n v="56.91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s v="film &amp; video/documentary"/>
    <n v="110"/>
    <n v="121.29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n v="1349160018"/>
    <b v="1"/>
    <n v="290"/>
    <b v="1"/>
    <s v="film &amp; video/documentary"/>
    <n v="177"/>
    <n v="91.190000000000012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s v="film &amp; video/documentary"/>
    <n v="104"/>
    <n v="115.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s v="film &amp; video/documentary"/>
    <n v="105"/>
    <n v="67.7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s v="film &amp; video/documentary"/>
    <n v="107"/>
    <n v="28.580000000000002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s v="film &amp; video/documentary"/>
    <n v="121"/>
    <n v="46.89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s v="film &amp; video/documentary"/>
    <n v="102"/>
    <n v="154.42999999999998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s v="film &amp; video/documentary"/>
    <n v="102"/>
    <n v="201.2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s v="film &amp; video/documentary"/>
    <n v="134"/>
    <n v="100.09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n v="1394536048"/>
    <b v="1"/>
    <n v="2436"/>
    <b v="1"/>
    <s v="film &amp; video/documentary"/>
    <n v="109"/>
    <n v="56.3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s v="film &amp; video/documentary"/>
    <n v="179"/>
    <n v="73.350000000000009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s v="film &amp; video/documentary"/>
    <n v="101"/>
    <n v="93.02000000000001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s v="film &amp; video/documentary"/>
    <n v="138"/>
    <n v="50.3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s v="film &amp; video/documentary"/>
    <n v="232"/>
    <n v="106.44000000000001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s v="film &amp; video/documentary"/>
    <n v="131"/>
    <n v="51.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n v="1362081933"/>
    <b v="1"/>
    <n v="80"/>
    <b v="1"/>
    <s v="film &amp; video/documentary"/>
    <n v="293"/>
    <n v="36.619999999999997"/>
    <x v="0"/>
    <s v="documentary"/>
    <x v="306"/>
    <d v="2013-03-20T14:05:33"/>
  </r>
  <r>
    <n v="307"/>
    <s v="Grammar Revolution"/>
    <s v="Why is grammar important?"/>
    <n v="22000"/>
    <x v="244"/>
    <x v="0"/>
    <s v="US"/>
    <s v="USD"/>
    <n v="1360276801"/>
    <n v="1357684801"/>
    <b v="1"/>
    <n v="576"/>
    <b v="1"/>
    <s v="film &amp; video/documentary"/>
    <n v="112"/>
    <n v="42.519999999999996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s v="film &amp; video/documentary"/>
    <n v="106"/>
    <n v="62.72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s v="film &amp; video/documentary"/>
    <n v="119"/>
    <n v="89.960000000000008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s v="film &amp; video/documentary"/>
    <n v="105"/>
    <n v="28.930000000000003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s v="film &amp; video/documentary"/>
    <n v="105"/>
    <n v="138.8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s v="film &amp; video/documentary"/>
    <n v="112"/>
    <n v="61.309999999999995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s v="film &amp; video/documentary"/>
    <n v="105"/>
    <n v="80.210000000000008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s v="film &amp; video/documentary"/>
    <n v="386"/>
    <n v="32.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s v="film &amp; video/documentary"/>
    <n v="102"/>
    <n v="200.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s v="film &amp; video/documentary"/>
    <n v="114"/>
    <n v="108.020000000000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s v="film &amp; video/documentary"/>
    <n v="284"/>
    <n v="49.89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s v="film &amp; video/documentary"/>
    <n v="113"/>
    <n v="110.48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s v="film &amp; video/documentary"/>
    <n v="107"/>
    <n v="134.91999999999999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s v="film &amp; video/documentary"/>
    <n v="103"/>
    <n v="106.63000000000001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s v="film &amp; video/documentary"/>
    <n v="108"/>
    <n v="145.04999999999998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s v="film &amp; video/documentary"/>
    <n v="124"/>
    <n v="114.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n v="102"/>
    <n v="105.32000000000001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s v="film &amp; video/documentary"/>
    <n v="105"/>
    <n v="70.9300000000000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s v="film &amp; video/documentary"/>
    <n v="113"/>
    <n v="147.1799999999999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s v="film &amp; video/documentary"/>
    <n v="137"/>
    <n v="160.47999999999999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s v="film &amp; video/documentary"/>
    <n v="104"/>
    <n v="156.04999999999998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s v="film &amp; video/documentary"/>
    <n v="106"/>
    <n v="63.1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s v="film &amp; video/documentary"/>
    <n v="102"/>
    <n v="104.83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s v="film &amp; video/documentary"/>
    <n v="114"/>
    <n v="203.6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s v="film &amp; video/documentary"/>
    <n v="126"/>
    <n v="188.32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s v="film &amp; video/documentary"/>
    <n v="102"/>
    <n v="146.66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n v="103"/>
    <n v="109.19000000000001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s v="film &amp; video/documentary"/>
    <n v="102"/>
    <n v="97.91000000000001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s v="film &amp; video/documentary"/>
    <n v="111"/>
    <n v="70.010000000000005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s v="film &amp; video/documentary"/>
    <n v="109"/>
    <n v="72.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s v="film &amp; video/documentary"/>
    <n v="126"/>
    <n v="146.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s v="film &amp; video/documentary"/>
    <n v="107"/>
    <n v="67.910000000000011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n v="1459363465"/>
    <b v="1"/>
    <n v="325"/>
    <b v="1"/>
    <s v="film &amp; video/documentary"/>
    <n v="101"/>
    <n v="169.85999999999999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s v="film &amp; video/documentary"/>
    <n v="103"/>
    <n v="58.419999999999995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s v="film &amp; video/documentary"/>
    <n v="103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s v="film &amp; video/documentary"/>
    <n v="124"/>
    <n v="99.87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s v="film &amp; video/documentary"/>
    <n v="171"/>
    <n v="90.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s v="film &amp; video/documentary"/>
    <n v="112"/>
    <n v="117.7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s v="film &amp; video/documentary"/>
    <n v="103"/>
    <n v="86.56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s v="film &amp; video/documentary"/>
    <n v="128"/>
    <n v="44.91999999999999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s v="film &amp; video/documentary"/>
    <n v="109"/>
    <n v="103.53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s v="film &amp; video/documentary"/>
    <n v="117"/>
    <n v="246.60999999999999"/>
    <x v="0"/>
    <s v="documentary"/>
    <x v="355"/>
    <d v="2014-12-01T03:03:14"/>
  </r>
  <r>
    <n v="356"/>
    <s v="43 and 80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s v="film &amp; video/documentary"/>
    <n v="103"/>
    <n v="79.410000000000011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s v="film &amp; video/documentary"/>
    <n v="104"/>
    <n v="193.0499999999999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s v="film &amp; video/documentary"/>
    <n v="105"/>
    <n v="84.03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s v="film &amp; video/documentary"/>
    <n v="102"/>
    <n v="139.82999999999998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s v="film &amp; video/documentary"/>
    <n v="112"/>
    <n v="109.83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s v="film &amp; video/documentary"/>
    <n v="125"/>
    <n v="139.54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s v="film &amp; video/documentary"/>
    <n v="102"/>
    <n v="347.8499999999999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s v="film &amp; video/documentary"/>
    <n v="111"/>
    <n v="68.2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s v="film &amp; video/documentary"/>
    <n v="102"/>
    <n v="287.32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s v="film &amp; video/documentary"/>
    <n v="104"/>
    <n v="86.850000000000009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s v="film &amp; video/documentary"/>
    <n v="105"/>
    <n v="81.85000000000000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s v="film &amp; video/documentary"/>
    <n v="111"/>
    <n v="42.879999999999995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s v="film &amp; video/documentary"/>
    <n v="123"/>
    <n v="709.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s v="film &amp; video/documentary"/>
    <n v="115"/>
    <n v="161.26"/>
    <x v="0"/>
    <s v="documentary"/>
    <x v="371"/>
    <d v="2013-02-01T13:25:39"/>
  </r>
  <r>
    <n v="372"/>
    <s v="Wild Equus"/>
    <s v="A short documentary exploring the uses of 'Natural Horsemanship' across Europe"/>
    <n v="300"/>
    <x v="308"/>
    <x v="0"/>
    <s v="GB"/>
    <s v="GBP"/>
    <n v="1459872000"/>
    <n v="1456408244"/>
    <b v="0"/>
    <n v="9"/>
    <b v="1"/>
    <s v="film &amp; video/documentary"/>
    <n v="126"/>
    <n v="41.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s v="film &amp; video/documentary"/>
    <n v="131"/>
    <n v="45.05999999999999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s v="film &amp; video/documentary"/>
    <n v="106"/>
    <n v="54.08999999999999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s v="film &amp; video/documentary"/>
    <n v="115"/>
    <n v="103.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s v="film &amp; video/documentary"/>
    <n v="117"/>
    <n v="116.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s v="film &amp; video/documentary"/>
    <n v="142"/>
    <n v="115.5200000000000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s v="film &amp; video/documentary"/>
    <n v="105"/>
    <n v="104.3200000000000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s v="film &amp; video/documentary"/>
    <n v="256"/>
    <n v="69.78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s v="film &amp; video/documentary"/>
    <n v="207"/>
    <n v="43.0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s v="film &amp; video/documentary"/>
    <n v="113"/>
    <n v="58.55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s v="film &amp; video/documentary"/>
    <n v="106"/>
    <n v="111.80000000000001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s v="film &amp; video/documentary"/>
    <n v="101"/>
    <n v="46.239999999999995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s v="film &amp; video/documentary"/>
    <n v="214"/>
    <n v="144.6999999999999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s v="film &amp; video/documentary"/>
    <n v="127"/>
    <n v="88.85000000000000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s v="film &amp; video/documentary"/>
    <n v="182"/>
    <n v="81.76000000000000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s v="film &amp; video/documentary"/>
    <n v="111"/>
    <n v="157.34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s v="film &amp; video/documentary"/>
    <n v="109"/>
    <n v="58.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s v="film &amp; video/documentary"/>
    <n v="107"/>
    <n v="81.64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s v="film &amp; video/documentary"/>
    <n v="104"/>
    <n v="56.47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s v="film &amp; video/documentary"/>
    <n v="126"/>
    <n v="140.10999999999999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s v="film &amp; video/documentary"/>
    <n v="107"/>
    <n v="224.85999999999999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s v="film &amp; video/documentary"/>
    <n v="113"/>
    <n v="181.14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s v="film &amp; video/documentary"/>
    <n v="104"/>
    <n v="711.05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s v="film &amp; video/documentary"/>
    <n v="142"/>
    <n v="65.89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s v="film &amp; video/documentary"/>
    <n v="106"/>
    <n v="75.190000000000012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s v="film &amp; video/documentary"/>
    <n v="104"/>
    <n v="133.14999999999998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s v="film &amp; video/documentary"/>
    <n v="108"/>
    <n v="86.17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s v="film &amp; video/documentary"/>
    <n v="102"/>
    <n v="92.320000000000007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s v="film &amp; video/documentary"/>
    <n v="102"/>
    <n v="160.16999999999999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s v="film &amp; video/documentary"/>
    <n v="129"/>
    <n v="183.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s v="film &amp; video/documentary"/>
    <n v="102"/>
    <n v="125.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s v="film &amp; video/documentary"/>
    <n v="127"/>
    <n v="57.6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s v="film &amp; video/documentary"/>
    <n v="106"/>
    <n v="78.6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s v="film &amp; video/documentary"/>
    <n v="103"/>
    <n v="91.490000000000009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s v="film &amp; video/documentary"/>
    <n v="103"/>
    <n v="68.100000000000009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s v="film &amp; video/documentary"/>
    <n v="121"/>
    <n v="48.089999999999996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s v="film &amp; video/documentary"/>
    <n v="101"/>
    <n v="202.42999999999998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s v="film &amp; video/documentary"/>
    <n v="101"/>
    <n v="110.07000000000001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s v="film &amp; video/animation"/>
    <n v="1"/>
    <n v="4.84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s v="film &amp; video/animation"/>
    <n v="3"/>
    <n v="50.169999999999995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s v="film &amp; video/animation"/>
    <n v="2"/>
    <n v="35.83999999999999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s v="film &amp; video/animation"/>
    <n v="2"/>
    <n v="16.63000000000000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x v="362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s v="film &amp; video/animation"/>
    <n v="3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s v="film &amp; video/animation"/>
    <n v="14"/>
    <n v="51.87999999999999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s v="film &amp; video/animation"/>
    <n v="10"/>
    <n v="170.54999999999998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x v="368"/>
    <x v="2"/>
    <s v="US"/>
    <s v="USD"/>
    <n v="1424380783"/>
    <n v="1421788783"/>
    <b v="0"/>
    <n v="17"/>
    <b v="0"/>
    <s v="film &amp; video/animation"/>
    <n v="40"/>
    <n v="393.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s v="film &amp; video/animation"/>
    <n v="8"/>
    <n v="47.87999999999999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s v="film &amp; video/animation"/>
    <n v="4"/>
    <n v="20.5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s v="film &amp; video/animation"/>
    <n v="3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s v="film &amp; video/animation"/>
    <n v="1"/>
    <n v="56.58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s v="film &amp; video/animation"/>
    <n v="1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s v="film &amp; video/animation"/>
    <n v="1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s v="film &amp; video/animation"/>
    <n v="1"/>
    <n v="20.34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s v="film &amp; video/animation"/>
    <n v="9"/>
    <n v="16.76000000000000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s v="film &amp; video/animation"/>
    <n v="1"/>
    <n v="25"/>
    <x v="0"/>
    <s v="animation"/>
    <x v="459"/>
    <d v="2011-11-13T11:22:07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n v="1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s v="film &amp; video/animation"/>
    <n v="3"/>
    <n v="113.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x v="381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s v="film &amp; video/animation"/>
    <n v="22"/>
    <n v="110.65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s v="film &amp; video/animation"/>
    <n v="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x v="387"/>
    <x v="2"/>
    <s v="US"/>
    <s v="USD"/>
    <n v="1401767940"/>
    <n v="1398727441"/>
    <b v="0"/>
    <n v="124"/>
    <b v="0"/>
    <s v="film &amp; video/animation"/>
    <n v="3"/>
    <n v="39.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s v="film &amp; video/animation"/>
    <n v="20"/>
    <n v="55.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s v="film &amp; video/animation"/>
    <n v="7"/>
    <n v="87.15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s v="film &amp; video/animation"/>
    <n v="51"/>
    <n v="51.23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s v="film &amp; video/animation"/>
    <n v="1"/>
    <n v="13.549999999999999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s v="film &amp; video/animation"/>
    <n v="22"/>
    <n v="66.53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s v="film &amp; video/animation"/>
    <n v="1"/>
    <n v="71.67"/>
    <x v="0"/>
    <s v="animation"/>
    <x v="489"/>
    <d v="2012-01-05T06:33:00"/>
  </r>
  <r>
    <n v="490"/>
    <s v="PROJECT IS CANCELLED"/>
    <s v="Cancelled"/>
    <n v="1000"/>
    <x v="117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s v="film &amp; video/animation"/>
    <n v="1"/>
    <n v="10.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17:21:14"/>
  </r>
  <r>
    <n v="497"/>
    <s v="Galaxy Probe Kids"/>
    <s v="live-action/animated series pilot."/>
    <n v="4480"/>
    <x v="134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s v="film &amp; video/animation"/>
    <n v="5"/>
    <n v="136.1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s v="film &amp; video/animation"/>
    <n v="10"/>
    <n v="73.4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s v="film &amp; video/animation"/>
    <n v="4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s v="film &amp; video/animation"/>
    <n v="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s v="film &amp; video/animation"/>
    <n v="1"/>
    <n v="3.7199999999999998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s v="film &amp; video/animation"/>
    <n v="1"/>
    <n v="133.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s v="film &amp; video/animation"/>
    <n v="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s v="film &amp; video/animation"/>
    <n v="14"/>
    <n v="102.39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s v="film &amp; video/animation"/>
    <n v="4"/>
    <n v="16.67000000000000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s v="film &amp; video/animation"/>
    <n v="26"/>
    <n v="725.03"/>
    <x v="0"/>
    <s v="animation"/>
    <x v="515"/>
    <d v="2015-12-29T06:46:41"/>
  </r>
  <r>
    <n v="516"/>
    <s v="Shipmates"/>
    <s v="A big brother style comedy animation series starring famous seafarers"/>
    <n v="5000"/>
    <x v="117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s v="film &amp; video/animation"/>
    <n v="2"/>
    <n v="68.34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s v="theater/plays"/>
    <n v="103"/>
    <n v="150.14999999999998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s v="theater/plays"/>
    <n v="114"/>
    <n v="74.350000000000009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1:05:00"/>
  </r>
  <r>
    <n v="528"/>
    <s v="Devastated No Matter What"/>
    <s v="A Festival Backed Production of a Full-Length Play."/>
    <n v="1150"/>
    <x v="414"/>
    <x v="0"/>
    <s v="US"/>
    <s v="USD"/>
    <n v="1434921600"/>
    <n v="1433109907"/>
    <b v="0"/>
    <n v="30"/>
    <b v="1"/>
    <s v="theater/plays"/>
    <n v="116"/>
    <n v="44.33999999999999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s v="theater/plays"/>
    <n v="131"/>
    <n v="86.95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s v="theater/plays"/>
    <n v="108"/>
    <n v="126.56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s v="theater/plays"/>
    <n v="100"/>
    <n v="129.04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s v="theater/plays"/>
    <n v="124"/>
    <n v="71.2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s v="theater/plays"/>
    <n v="101"/>
    <n v="117.89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s v="theater/plays"/>
    <n v="105"/>
    <n v="327.0899999999999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s v="theater/plays"/>
    <n v="119"/>
    <n v="100.07000000000001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s v="theater/plays"/>
    <n v="303"/>
    <n v="252.0199999999999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s v="theater/plays"/>
    <n v="101"/>
    <n v="25.17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s v="technology/web"/>
    <n v="1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s v="technology/web"/>
    <n v="1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s v="technology/web"/>
    <n v="1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s v="technology/web"/>
    <n v="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s v="technology/web"/>
    <n v="28"/>
    <n v="402.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s v="technology/web"/>
    <n v="1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s v="technology/web"/>
    <n v="1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s v="technology/web"/>
    <n v="6"/>
    <n v="135.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s v="technology/web"/>
    <n v="1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s v="technology/web"/>
    <n v="37"/>
    <n v="64.37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x v="148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s v="technology/web"/>
    <n v="1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s v="technology/web"/>
    <n v="1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s v="technology/web"/>
    <n v="1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s v="technology/web"/>
    <n v="1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s v="technology/web"/>
    <n v="1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s v="technology/web"/>
    <n v="1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s v="technology/web"/>
    <n v="1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s v="technology/web"/>
    <n v="1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s v="technology/web"/>
    <n v="1"/>
    <n v="38.449999999999996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s v="technology/web"/>
    <n v="1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s v="technology/web"/>
    <n v="1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s v="technology/web"/>
    <n v="1"/>
    <n v="10"/>
    <x v="2"/>
    <s v="web"/>
    <x v="577"/>
    <d v="2016-05-20T09:08:22"/>
  </r>
  <r>
    <n v="578"/>
    <s v="weBuy Crowdsourced Shopping"/>
    <s v="weBuy trade built on technology and Crowd Sourced Power"/>
    <n v="125000"/>
    <x v="441"/>
    <x v="2"/>
    <s v="GB"/>
    <s v="GBP"/>
    <n v="1441633993"/>
    <n v="1439560393"/>
    <b v="0"/>
    <n v="7"/>
    <b v="0"/>
    <s v="technology/web"/>
    <n v="1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s v="technology/web"/>
    <n v="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s v="technology/web"/>
    <n v="1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s v="technology/web"/>
    <n v="1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x v="117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s v="technology/web"/>
    <n v="10"/>
    <n v="389.28999999999996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s v="technology/web"/>
    <n v="4"/>
    <n v="150.5"/>
    <x v="2"/>
    <s v="web"/>
    <x v="588"/>
    <d v="2016-11-17T14:28:06"/>
  </r>
  <r>
    <n v="589"/>
    <s v="Get Neighborly"/>
    <s v="Services closer than you think..."/>
    <n v="7500"/>
    <x v="116"/>
    <x v="2"/>
    <s v="US"/>
    <s v="USD"/>
    <n v="1436366699"/>
    <n v="1435070699"/>
    <b v="0"/>
    <n v="1"/>
    <b v="0"/>
    <s v="technology/web"/>
    <n v="1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s v="technology/web"/>
    <n v="5"/>
    <n v="24.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s v="technology/web"/>
    <n v="1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s v="technology/web"/>
    <n v="4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s v="technology/web"/>
    <n v="23"/>
    <n v="16.430000000000003"/>
    <x v="2"/>
    <s v="web"/>
    <x v="593"/>
    <d v="2015-04-06T10:15:45"/>
  </r>
  <r>
    <n v="594"/>
    <s v="Unleashed Fitness"/>
    <s v="Creating a fitness site that will change the fitness game forever!"/>
    <n v="25000"/>
    <x v="375"/>
    <x v="2"/>
    <s v="US"/>
    <s v="USD"/>
    <n v="1460832206"/>
    <n v="1458240206"/>
    <b v="0"/>
    <n v="2"/>
    <b v="0"/>
    <s v="technology/web"/>
    <n v="1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s v="technology/web"/>
    <n v="1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s v="technology/web"/>
    <n v="1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s v="technology/web"/>
    <n v="1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s v="technology/web"/>
    <n v="34"/>
    <n v="121.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s v="technology/web"/>
    <n v="1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s v="technology/web"/>
    <n v="2"/>
    <n v="23.34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s v="technology/web"/>
    <n v="4"/>
    <n v="45.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x v="449"/>
    <x v="1"/>
    <s v="US"/>
    <s v="USD"/>
    <n v="1440318908"/>
    <n v="1436430908"/>
    <b v="0"/>
    <n v="8"/>
    <b v="0"/>
    <s v="technology/web"/>
    <n v="3"/>
    <n v="16.380000000000003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s v="technology/web"/>
    <n v="1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x v="117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s v="technology/web"/>
    <n v="22"/>
    <n v="105.94000000000001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x v="116"/>
    <x v="1"/>
    <s v="US"/>
    <s v="USD"/>
    <n v="1416933390"/>
    <n v="1411745790"/>
    <b v="0"/>
    <n v="1"/>
    <b v="0"/>
    <s v="technology/web"/>
    <n v="1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s v="technology/web"/>
    <n v="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s v="technology/web"/>
    <n v="6"/>
    <n v="37.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s v="technology/web"/>
    <n v="18"/>
    <n v="111.42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s v="technology/web"/>
    <n v="1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s v="technology/web"/>
    <n v="1"/>
    <n v="116.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s v="technology/web"/>
    <n v="1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s v="technology/web"/>
    <n v="2"/>
    <n v="76.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s v="technology/web"/>
    <n v="13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s v="technology/web"/>
    <n v="1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n v="1426212762"/>
    <b v="0"/>
    <n v="1"/>
    <b v="0"/>
    <s v="technology/web"/>
    <n v="1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s v="technology/web"/>
    <n v="1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x v="461"/>
    <x v="1"/>
    <s v="DE"/>
    <s v="EUR"/>
    <n v="1490447662"/>
    <n v="1485267262"/>
    <b v="0"/>
    <n v="6"/>
    <b v="0"/>
    <s v="technology/web"/>
    <n v="1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n v="1408024795"/>
    <b v="0"/>
    <n v="1"/>
    <b v="0"/>
    <s v="technology/web"/>
    <n v="1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s v="technology/wearables"/>
    <n v="145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s v="technology/wearables"/>
    <n v="120"/>
    <n v="151.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s v="technology/wearables"/>
    <n v="1461"/>
    <n v="134.35999999999999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s v="technology/wearables"/>
    <n v="301"/>
    <n v="73.490000000000009"/>
    <x v="2"/>
    <s v="wearables"/>
    <x v="644"/>
    <d v="2014-10-28T20:00:00"/>
  </r>
  <r>
    <n v="645"/>
    <s v="Carbon Fiber Collar Stays"/>
    <s v="Ever wanted to own something made out of carbon fiber? Now you can!"/>
    <n v="2000"/>
    <x v="467"/>
    <x v="0"/>
    <s v="US"/>
    <s v="USD"/>
    <n v="1470962274"/>
    <n v="1468370274"/>
    <b v="0"/>
    <n v="237"/>
    <b v="1"/>
    <s v="technology/wearables"/>
    <n v="279"/>
    <n v="23.52000000000000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s v="technology/wearables"/>
    <n v="132"/>
    <n v="39.08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s v="technology/wearables"/>
    <n v="108"/>
    <n v="125.95"/>
    <x v="2"/>
    <s v="wearables"/>
    <x v="647"/>
    <d v="2016-03-17T12:25:49"/>
  </r>
  <r>
    <n v="648"/>
    <s v="Audio Jacket"/>
    <s v="Get ready for the next product that you canâ€™t live without"/>
    <n v="35000"/>
    <x v="470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s v="technology/wearables"/>
    <n v="140"/>
    <n v="42.68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s v="technology/wearables"/>
    <n v="113"/>
    <n v="35.12999999999999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s v="technology/wearables"/>
    <n v="101"/>
    <n v="239.3599999999999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s v="technology/wearables"/>
    <n v="101"/>
    <n v="107.65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s v="technology/wearables"/>
    <n v="142"/>
    <n v="95.84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s v="technology/wearables"/>
    <n v="268"/>
    <n v="31.67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s v="technology/wearables"/>
    <n v="214"/>
    <n v="122.74000000000001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s v="technology/wearables"/>
    <n v="126"/>
    <n v="190.45999999999998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s v="technology/wearables"/>
    <n v="105"/>
    <n v="109.34"/>
    <x v="2"/>
    <s v="wearables"/>
    <x v="658"/>
    <d v="2015-07-26T13:00:00"/>
  </r>
  <r>
    <n v="659"/>
    <s v="Lulu Watch Designs - Apple Watch"/>
    <s v="Sync up your lifestyle"/>
    <n v="3000"/>
    <x v="481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s v="technology/wearables"/>
    <n v="4"/>
    <n v="84.9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s v="technology/wearables"/>
    <n v="1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s v="technology/wearables"/>
    <n v="8"/>
    <n v="31.180000000000003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s v="technology/wearables"/>
    <n v="19"/>
    <n v="155.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s v="technology/wearables"/>
    <n v="11"/>
    <n v="178.92999999999998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s v="technology/wearables"/>
    <n v="30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s v="technology/wearables"/>
    <n v="40"/>
    <n v="788.54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s v="technology/wearables"/>
    <n v="1"/>
    <n v="68.34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n v="1402627627"/>
    <b v="0"/>
    <n v="2"/>
    <b v="0"/>
    <s v="technology/wearables"/>
    <n v="1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s v="technology/wearables"/>
    <n v="15"/>
    <n v="34.26999999999999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s v="technology/wearables"/>
    <n v="2"/>
    <n v="61.3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s v="technology/wearables"/>
    <n v="16"/>
    <n v="93.910000000000011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s v="technology/wearables"/>
    <n v="26"/>
    <n v="150.66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s v="technology/wearables"/>
    <n v="1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s v="technology/wearables"/>
    <n v="1"/>
    <n v="99.34"/>
    <x v="2"/>
    <s v="wearables"/>
    <x v="683"/>
    <d v="2016-10-31T16:36:04"/>
  </r>
  <r>
    <n v="684"/>
    <s v="Arcus Motion Analyzer | The Versatile Smart Ring"/>
    <s v="Arcus gives your fingers super powers."/>
    <n v="320000"/>
    <x v="502"/>
    <x v="2"/>
    <s v="US"/>
    <s v="USD"/>
    <n v="1406257200"/>
    <n v="1403176891"/>
    <b v="0"/>
    <n v="135"/>
    <b v="0"/>
    <s v="technology/wearables"/>
    <n v="8"/>
    <n v="177.39999999999998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23:59:00"/>
  </r>
  <r>
    <n v="690"/>
    <s v="BLOXSHIELD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s v="technology/wearables"/>
    <n v="13"/>
    <n v="72.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s v="technology/wearables"/>
    <n v="36"/>
    <n v="119.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s v="technology/wearables"/>
    <n v="1"/>
    <n v="84.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s v="technology/wearables"/>
    <n v="2"/>
    <n v="90.86"/>
    <x v="2"/>
    <s v="wearables"/>
    <x v="695"/>
    <d v="2014-10-31T07:30:20"/>
  </r>
  <r>
    <n v="696"/>
    <s v="trustee"/>
    <s v="Show your fidelity by wearing the Trustee rings! Show where you are (at)!"/>
    <n v="175000"/>
    <x v="116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s v="technology/wearables"/>
    <n v="47"/>
    <n v="20.350000000000001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s v="technology/wearables"/>
    <n v="16"/>
    <n v="530.6899999999999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s v="technology/wearables"/>
    <n v="83"/>
    <n v="120.4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s v="technology/wearables"/>
    <n v="27"/>
    <n v="291.33999999999997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s v="technology/wearables"/>
    <n v="6"/>
    <n v="119.58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x v="518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s v="technology/wearables"/>
    <n v="23"/>
    <n v="23.950000000000003"/>
    <x v="2"/>
    <s v="wearables"/>
    <x v="708"/>
    <d v="2014-09-13T08:56:40"/>
  </r>
  <r>
    <n v="709"/>
    <s v="lumiglove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s v="technology/wearables"/>
    <n v="1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s v="technology/wearables"/>
    <n v="34"/>
    <n v="99.98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s v="technology/wearables"/>
    <n v="1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s v="technology/wearables"/>
    <n v="15"/>
    <n v="80.3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s v="technology/wearables"/>
    <n v="11"/>
    <n v="44.69"/>
    <x v="2"/>
    <s v="wearables"/>
    <x v="716"/>
    <d v="2014-11-30T19:00:00"/>
  </r>
  <r>
    <n v="717"/>
    <s v="cool air belt"/>
    <s v="Cool air flowing under clothing keeps you cool."/>
    <n v="100000"/>
    <x v="527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s v="technology/wearables"/>
    <n v="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s v="publishing/nonfiction"/>
    <n v="144"/>
    <n v="66.71000000000000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s v="publishing/nonfiction"/>
    <n v="123"/>
    <n v="84.15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s v="publishing/nonfiction"/>
    <n v="133"/>
    <n v="215.7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s v="publishing/nonfiction"/>
    <n v="110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s v="publishing/nonfiction"/>
    <n v="106"/>
    <n v="51.629999999999995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s v="publishing/nonfiction"/>
    <n v="101"/>
    <n v="143.35999999999999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s v="publishing/nonfiction"/>
    <n v="102"/>
    <n v="72.430000000000007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s v="publishing/nonfiction"/>
    <n v="156"/>
    <n v="36.54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s v="publishing/nonfiction"/>
    <n v="106"/>
    <n v="60.9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x v="539"/>
    <x v="0"/>
    <s v="US"/>
    <s v="USD"/>
    <n v="1323280391"/>
    <n v="1320688391"/>
    <b v="0"/>
    <n v="265"/>
    <b v="1"/>
    <s v="publishing/nonfiction"/>
    <n v="133"/>
    <n v="99.77000000000001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s v="publishing/nonfiction"/>
    <n v="126"/>
    <n v="88.74000000000000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s v="publishing/nonfiction"/>
    <n v="160"/>
    <n v="4.93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s v="publishing/nonfiction"/>
    <n v="121"/>
    <n v="17.830000000000002"/>
    <x v="3"/>
    <s v="nonfiction"/>
    <x v="733"/>
    <d v="2013-12-20T05:04:52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n v="126"/>
    <n v="187.2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s v="publishing/nonfiction"/>
    <n v="115"/>
    <n v="234.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s v="publishing/nonfiction"/>
    <n v="316"/>
    <n v="105.05000000000001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s v="publishing/nonfiction"/>
    <n v="123"/>
    <n v="56.669999999999995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s v="publishing/nonfiction"/>
    <n v="159"/>
    <n v="68.350000000000009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s v="publishing/nonfiction"/>
    <n v="108"/>
    <n v="169.57999999999998"/>
    <x v="3"/>
    <s v="nonfiction"/>
    <x v="740"/>
    <d v="2015-06-20T22:31:22"/>
  </r>
  <r>
    <n v="741"/>
    <s v="reVILNA: the vilna ghetto project"/>
    <s v="A revolutionary digital mapping project of the Vilna Ghetto"/>
    <n v="13000"/>
    <x v="550"/>
    <x v="0"/>
    <s v="US"/>
    <s v="USD"/>
    <n v="1370964806"/>
    <n v="1367940806"/>
    <b v="0"/>
    <n v="94"/>
    <b v="1"/>
    <s v="publishing/nonfiction"/>
    <n v="103"/>
    <n v="141.42999999999998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s v="publishing/nonfiction"/>
    <n v="111"/>
    <n v="67.400000000000006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s v="publishing/nonfiction"/>
    <n v="148"/>
    <n v="54.26999999999999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s v="publishing/nonfiction"/>
    <n v="103"/>
    <n v="82.52000000000001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s v="publishing/nonfiction"/>
    <n v="180"/>
    <n v="53.73"/>
    <x v="3"/>
    <s v="nonfiction"/>
    <x v="745"/>
    <d v="2013-05-03T08:44:05"/>
  </r>
  <r>
    <n v="746"/>
    <s v="Attention: People With Body Parts"/>
    <s v="This is a book of letters. Letters to our body parts."/>
    <n v="2987"/>
    <x v="555"/>
    <x v="0"/>
    <s v="US"/>
    <s v="USD"/>
    <n v="1348372740"/>
    <n v="1346806909"/>
    <b v="0"/>
    <n v="97"/>
    <b v="1"/>
    <s v="publishing/nonfiction"/>
    <n v="112"/>
    <n v="34.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s v="publishing/nonfiction"/>
    <n v="101"/>
    <n v="127.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s v="publishing/nonfiction"/>
    <n v="101"/>
    <n v="45.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s v="publishing/nonfiction"/>
    <n v="106"/>
    <n v="95.97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s v="publishing/nonfiction"/>
    <n v="103"/>
    <n v="77.28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s v="publishing/nonfiction"/>
    <n v="119"/>
    <n v="57.339999999999996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s v="publishing/nonfiction"/>
    <n v="112"/>
    <n v="53.199999999999996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s v="publishing/nonfiction"/>
    <n v="118"/>
    <n v="37.46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s v="publishing/nonfiction"/>
    <n v="238"/>
    <n v="33.059999999999995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s v="publishing/nonfiction"/>
    <n v="102"/>
    <n v="134.22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s v="publishing/nonfiction"/>
    <n v="102"/>
    <n v="51.48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s v="publishing/fiction"/>
    <n v="5"/>
    <n v="39.169999999999995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s v="publishing/fiction"/>
    <n v="1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s v="publishing/fiction"/>
    <n v="37"/>
    <n v="57.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s v="publishing/fiction"/>
    <n v="42"/>
    <n v="31.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s v="publishing/fiction"/>
    <n v="1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s v="publishing/fiction"/>
    <n v="4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s v="publishing/fiction"/>
    <n v="71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s v="publishing/fiction"/>
    <n v="52"/>
    <n v="63.129999999999995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s v="publishing/fiction"/>
    <n v="1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s v="music/rock"/>
    <n v="104"/>
    <n v="38.519999999999996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s v="music/rock"/>
    <n v="134"/>
    <n v="42.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s v="music/rock"/>
    <n v="149"/>
    <n v="63.489999999999995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s v="music/rock"/>
    <n v="181"/>
    <n v="31.150000000000002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s v="music/rock"/>
    <n v="143"/>
    <n v="162.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s v="music/rock"/>
    <n v="115"/>
    <n v="80.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s v="music/rock"/>
    <n v="204"/>
    <n v="59.86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s v="music/rock"/>
    <n v="110"/>
    <n v="132.85999999999999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s v="music/rock"/>
    <n v="145"/>
    <n v="92.550000000000011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s v="music/rock"/>
    <n v="104"/>
    <n v="60.8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n v="1381265883"/>
    <b v="0"/>
    <n v="60"/>
    <b v="1"/>
    <s v="music/rock"/>
    <n v="101"/>
    <n v="41.86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s v="music/rock"/>
    <n v="103"/>
    <n v="88.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s v="music/rock"/>
    <n v="106"/>
    <n v="158.97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s v="music/rock"/>
    <n v="112"/>
    <n v="85.06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s v="music/rock"/>
    <n v="102"/>
    <n v="112.62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s v="music/rock"/>
    <n v="108"/>
    <n v="45.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s v="music/rock"/>
    <n v="115"/>
    <n v="46.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s v="music/rock"/>
    <n v="101"/>
    <n v="178.6099999999999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s v="music/rock"/>
    <n v="15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s v="music/rock"/>
    <n v="112"/>
    <n v="43.739999999999995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s v="music/rock"/>
    <n v="102"/>
    <n v="81.070000000000007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s v="music/rock"/>
    <n v="124"/>
    <n v="74.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s v="music/rock"/>
    <n v="100"/>
    <n v="305.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s v="music/rock"/>
    <n v="105"/>
    <n v="58.339999999999996"/>
    <x v="4"/>
    <s v="rock"/>
    <x v="805"/>
    <d v="2011-07-16T18:00:00"/>
  </r>
  <r>
    <n v="806"/>
    <s v="Golden Animals NEW Album!"/>
    <s v="Help Golden Animals finish their NEW Album!"/>
    <n v="8000"/>
    <x v="603"/>
    <x v="0"/>
    <s v="US"/>
    <s v="USD"/>
    <n v="1315413339"/>
    <n v="1312821339"/>
    <b v="0"/>
    <n v="71"/>
    <b v="1"/>
    <s v="music/rock"/>
    <n v="105"/>
    <n v="117.68"/>
    <x v="4"/>
    <s v="rock"/>
    <x v="806"/>
    <d v="2011-09-07T11:35:39"/>
  </r>
  <r>
    <n v="807"/>
    <s v="Sic Vita - New EP Release - 2017"/>
    <s v="Join the Sic Vita family and lend a hand as we create a new album!"/>
    <n v="4000"/>
    <x v="604"/>
    <x v="0"/>
    <s v="US"/>
    <s v="USD"/>
    <n v="1488333600"/>
    <n v="1485270311"/>
    <b v="0"/>
    <n v="57"/>
    <b v="1"/>
    <s v="music/rock"/>
    <n v="106"/>
    <n v="73.78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s v="music/rock"/>
    <n v="100"/>
    <n v="104.66000000000001"/>
    <x v="4"/>
    <s v="rock"/>
    <x v="808"/>
    <d v="2014-12-21T23:59:00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s v="music/rock"/>
    <n v="104"/>
    <n v="79.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s v="music/rock"/>
    <n v="105"/>
    <n v="58.339999999999996"/>
    <x v="4"/>
    <s v="rock"/>
    <x v="810"/>
    <d v="2012-08-31T20:21:02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s v="music/rock"/>
    <n v="104"/>
    <n v="86.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s v="music/rock"/>
    <n v="152"/>
    <n v="27.610000000000003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s v="music/rock"/>
    <n v="128"/>
    <n v="45.47"/>
    <x v="4"/>
    <s v="rock"/>
    <x v="814"/>
    <d v="2011-05-31T13:04:00"/>
  </r>
  <r>
    <n v="815"/>
    <s v="Some Late Help for The Early Reset"/>
    <s v="Be a part of helping The Early Reset finish their new 7 song EP."/>
    <n v="4000"/>
    <x v="611"/>
    <x v="0"/>
    <s v="US"/>
    <s v="USD"/>
    <n v="1414879303"/>
    <n v="1412287303"/>
    <b v="0"/>
    <n v="43"/>
    <b v="1"/>
    <s v="music/rock"/>
    <n v="107"/>
    <n v="99.54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s v="music/rock"/>
    <n v="11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s v="music/rock"/>
    <n v="138"/>
    <n v="89.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s v="music/rock"/>
    <n v="156"/>
    <n v="28.69"/>
    <x v="4"/>
    <s v="rock"/>
    <x v="818"/>
    <d v="2012-08-07T12:01:00"/>
  </r>
  <r>
    <n v="819"/>
    <s v="Winter Tour"/>
    <s v="We are touring the Southeast in support of our new EP"/>
    <n v="400"/>
    <x v="140"/>
    <x v="0"/>
    <s v="US"/>
    <s v="USD"/>
    <n v="1387601040"/>
    <n v="1386806254"/>
    <b v="0"/>
    <n v="14"/>
    <b v="1"/>
    <s v="music/rock"/>
    <n v="109"/>
    <n v="31.080000000000002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s v="music/rock"/>
    <n v="135"/>
    <n v="70.56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s v="music/rock"/>
    <n v="100"/>
    <n v="224.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s v="music/rock"/>
    <n v="120"/>
    <n v="51.8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s v="music/rock"/>
    <n v="180"/>
    <n v="43.51999999999999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s v="music/rock"/>
    <n v="135"/>
    <n v="39.82"/>
    <x v="4"/>
    <s v="rock"/>
    <x v="824"/>
    <d v="2010-04-18T01:59:00"/>
  </r>
  <r>
    <n v="825"/>
    <s v="KILL FREEMAN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s v="music/rock"/>
    <n v="101"/>
    <n v="126.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s v="music/rock"/>
    <n v="102"/>
    <n v="113.88000000000001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s v="music/rock"/>
    <n v="104"/>
    <n v="28.19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s v="music/rock"/>
    <n v="107"/>
    <n v="36.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s v="music/rock"/>
    <n v="108"/>
    <n v="60.66"/>
    <x v="4"/>
    <s v="rock"/>
    <x v="830"/>
    <d v="2013-03-22T06:37:05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s v="music/rock"/>
    <n v="2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s v="music/rock"/>
    <n v="101"/>
    <n v="98"/>
    <x v="4"/>
    <s v="rock"/>
    <x v="832"/>
    <d v="2012-01-21T03:13:00"/>
  </r>
  <r>
    <n v="833"/>
    <s v="Ragman Rolls"/>
    <s v="This is an American rock album."/>
    <n v="6000"/>
    <x v="627"/>
    <x v="0"/>
    <s v="US"/>
    <s v="USD"/>
    <n v="1397941475"/>
    <n v="1395349475"/>
    <b v="0"/>
    <n v="41"/>
    <b v="1"/>
    <s v="music/rock"/>
    <n v="102"/>
    <n v="148.7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s v="music/rock"/>
    <n v="132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s v="music/rock"/>
    <n v="118"/>
    <n v="58.629999999999995"/>
    <x v="4"/>
    <s v="rock"/>
    <x v="835"/>
    <d v="2012-05-18T22:00:00"/>
  </r>
  <r>
    <n v="836"/>
    <s v="DESMADRE Full Album + Press Kit"/>
    <s v="An album you can bring home to mom."/>
    <n v="5000"/>
    <x v="630"/>
    <x v="0"/>
    <s v="US"/>
    <s v="USD"/>
    <n v="1381108918"/>
    <n v="1378516918"/>
    <b v="0"/>
    <n v="46"/>
    <b v="1"/>
    <s v="music/rock"/>
    <n v="101"/>
    <n v="109.7100000000000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s v="music/rock"/>
    <n v="122"/>
    <n v="49.12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s v="music/rock"/>
    <n v="146"/>
    <n v="47.6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s v="music/rock"/>
    <n v="117"/>
    <n v="60.739999999999995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s v="music/metal"/>
    <n v="121"/>
    <n v="63.379999999999995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s v="music/metal"/>
    <n v="102"/>
    <n v="53.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s v="music/metal"/>
    <n v="105"/>
    <n v="66.88000000000001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s v="music/metal"/>
    <n v="268"/>
    <n v="63.1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s v="music/metal"/>
    <n v="195"/>
    <n v="36.629999999999995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s v="music/metal"/>
    <n v="121"/>
    <n v="34.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s v="music/metal"/>
    <n v="123"/>
    <n v="28.560000000000002"/>
    <x v="4"/>
    <s v="metal"/>
    <x v="846"/>
    <d v="2014-03-10T09:00:00"/>
  </r>
  <r>
    <n v="847"/>
    <s v="CENTROPYMUSIC"/>
    <s v="MUSIC WITH MEANING!  MUSIC THAT MATTERS!!!"/>
    <n v="10"/>
    <x v="115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s v="music/metal"/>
    <n v="120"/>
    <n v="41.71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s v="music/metal"/>
    <n v="156"/>
    <n v="46.669999999999995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s v="music/metal"/>
    <n v="131"/>
    <n v="37.28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s v="music/metal"/>
    <n v="119"/>
    <n v="65.87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s v="music/metal"/>
    <n v="104"/>
    <n v="31.9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s v="music/metal"/>
    <n v="218"/>
    <n v="19.470000000000002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s v="music/metal"/>
    <n v="145"/>
    <n v="22.740000000000002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s v="music/metal"/>
    <n v="105"/>
    <n v="42.7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s v="music/jazz"/>
    <n v="19"/>
    <n v="52.919999999999995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s v="music/jazz"/>
    <n v="3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s v="music/jazz"/>
    <n v="1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s v="music/jazz"/>
    <n v="42"/>
    <n v="34.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s v="music/jazz"/>
    <n v="3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s v="music/jazz"/>
    <n v="19"/>
    <n v="58.19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s v="music/jazz"/>
    <n v="25"/>
    <n v="109.19000000000001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s v="music/jazz"/>
    <n v="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s v="music/jazz"/>
    <n v="12"/>
    <n v="346.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s v="music/jazz"/>
    <n v="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s v="music/jazz"/>
    <n v="6"/>
    <n v="27.09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s v="music/jazz"/>
    <n v="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s v="music/jazz"/>
    <n v="25"/>
    <n v="34.76999999999999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x v="656"/>
    <x v="2"/>
    <s v="GB"/>
    <s v="GBP"/>
    <n v="1359978927"/>
    <n v="1357127727"/>
    <b v="0"/>
    <n v="45"/>
    <b v="0"/>
    <s v="music/jazz"/>
    <n v="41"/>
    <n v="28.580000000000002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s v="music/jazz"/>
    <n v="68"/>
    <n v="46.589999999999996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s v="music/jazz"/>
    <n v="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s v="music/jazz"/>
    <n v="31"/>
    <n v="21.470000000000002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s v="music/indie rock"/>
    <n v="3"/>
    <n v="14.129999999999999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s v="music/indie rock"/>
    <n v="21"/>
    <n v="21.58000000000000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s v="music/indie rock"/>
    <n v="41"/>
    <n v="83.38000000000001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s v="music/indie rock"/>
    <n v="75"/>
    <n v="35.72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s v="music/indie rock"/>
    <n v="41"/>
    <n v="29.290000000000003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s v="music/indie rock"/>
    <n v="8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s v="music/indie rock"/>
    <n v="10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s v="music/indie rock"/>
    <n v="5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s v="music/indie rock"/>
    <n v="4"/>
    <n v="28.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s v="music/indie rock"/>
    <n v="41"/>
    <n v="143.82999999999998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s v="music/indie rock"/>
    <n v="40"/>
    <n v="147.82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s v="music/indie rock"/>
    <n v="3"/>
    <n v="27.860000000000003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s v="music/indie rock"/>
    <n v="40"/>
    <n v="44.449999999999996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s v="music/indie rock"/>
    <n v="38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s v="music/jazz"/>
    <n v="1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s v="music/jazz"/>
    <n v="1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s v="music/jazz"/>
    <n v="4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s v="music/jazz"/>
    <n v="1"/>
    <n v="50.33999999999999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s v="music/jazz"/>
    <n v="4"/>
    <n v="32.669999999999995"/>
    <x v="4"/>
    <s v="jazz"/>
    <x v="905"/>
    <d v="2011-01-24T00:45:26"/>
  </r>
  <r>
    <n v="906"/>
    <s v="24th Music Presents Channeling Motown (Live)"/>
    <s v="The DMV's most respected saxophonist pay tribute to Motown."/>
    <n v="15000"/>
    <x v="117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s v="music/jazz"/>
    <n v="4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s v="music/jazz"/>
    <n v="2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s v="music/jazz"/>
    <n v="7"/>
    <n v="82.5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s v="music/jazz"/>
    <n v="6"/>
    <n v="41.669999999999995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s v="music/jazz"/>
    <n v="6"/>
    <n v="19.600000000000001"/>
    <x v="4"/>
    <s v="jazz"/>
    <x v="918"/>
    <d v="2014-12-01T17:59:21"/>
  </r>
  <r>
    <n v="919"/>
    <s v="Jazz CD:  Out of The Blue"/>
    <s v="Cool jazz with a New Orleans flavor."/>
    <n v="20000"/>
    <x v="173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s v="music/jazz"/>
    <n v="22"/>
    <n v="189.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s v="music/jazz"/>
    <n v="3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x v="117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s v="music/jazz"/>
    <n v="39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s v="music/jazz"/>
    <n v="7"/>
    <n v="18.720000000000002"/>
    <x v="4"/>
    <s v="jazz"/>
    <x v="931"/>
    <d v="2014-03-16T17:00:00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s v="music/jazz"/>
    <n v="15"/>
    <n v="46.04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s v="music/jazz"/>
    <n v="31"/>
    <n v="50.669999999999995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s v="music/jazz"/>
    <n v="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s v="music/jazz"/>
    <n v="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s v="music/jazz"/>
    <n v="1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s v="music/jazz"/>
    <n v="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s v="technology/wearables"/>
    <n v="18"/>
    <n v="110.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s v="technology/wearables"/>
    <n v="3"/>
    <n v="37.46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s v="technology/wearables"/>
    <n v="10"/>
    <n v="24.09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s v="technology/wearables"/>
    <n v="14"/>
    <n v="69.41000000000001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s v="technology/wearables"/>
    <n v="3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s v="technology/wearables"/>
    <n v="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s v="technology/wearables"/>
    <n v="29"/>
    <n v="58.419999999999995"/>
    <x v="2"/>
    <s v="wearables"/>
    <x v="950"/>
    <d v="2016-01-17T13:01:01"/>
  </r>
  <r>
    <n v="951"/>
    <s v="Smart Harness"/>
    <s v="Revolutionizing the way we walk our dogs!"/>
    <n v="50000"/>
    <x v="689"/>
    <x v="2"/>
    <s v="US"/>
    <s v="USD"/>
    <n v="1465054872"/>
    <n v="1461166872"/>
    <b v="0"/>
    <n v="121"/>
    <b v="0"/>
    <s v="technology/wearables"/>
    <n v="39"/>
    <n v="158.6399999999999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s v="technology/wearables"/>
    <n v="44"/>
    <n v="89.2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s v="technology/wearables"/>
    <n v="6"/>
    <n v="182.6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s v="technology/wearables"/>
    <n v="12"/>
    <n v="51.8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s v="technology/wearables"/>
    <n v="39"/>
    <n v="113.63000000000001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s v="technology/wearables"/>
    <n v="47"/>
    <n v="136.47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s v="technology/wearables"/>
    <n v="43"/>
    <n v="364.36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s v="technology/wearables"/>
    <n v="29"/>
    <n v="19.25"/>
    <x v="2"/>
    <s v="wearables"/>
    <x v="962"/>
    <d v="2016-02-11T12:05:53"/>
  </r>
  <r>
    <n v="963"/>
    <s v="The Ultimate Learning Center"/>
    <s v="WE are molding an educated, motivated, non violent GENERATION!"/>
    <n v="35000"/>
    <x v="700"/>
    <x v="2"/>
    <s v="US"/>
    <s v="USD"/>
    <n v="1476717319"/>
    <n v="1473693319"/>
    <b v="0"/>
    <n v="9"/>
    <b v="0"/>
    <s v="technology/wearables"/>
    <n v="2"/>
    <n v="41.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s v="technology/wearables"/>
    <n v="1"/>
    <n v="30.32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s v="technology/wearables"/>
    <n v="2"/>
    <n v="49.669999999999995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s v="technology/wearables"/>
    <n v="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s v="technology/wearables"/>
    <n v="3"/>
    <n v="51.37999999999999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s v="technology/wearables"/>
    <n v="1"/>
    <n v="93.34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s v="technology/wearables"/>
    <n v="3"/>
    <n v="108.63000000000001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s v="technology/wearables"/>
    <n v="57"/>
    <n v="790.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s v="technology/wearables"/>
    <n v="1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s v="technology/wearables"/>
    <n v="30"/>
    <n v="171.7999999999999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s v="technology/wearables"/>
    <n v="2"/>
    <n v="35.33999999999999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s v="technology/wearables"/>
    <n v="7"/>
    <n v="82.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s v="technology/wearables"/>
    <n v="14"/>
    <n v="161.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x v="718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s v="technology/wearables"/>
    <n v="5"/>
    <n v="30.290000000000003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s v="technology/wearables"/>
    <n v="1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s v="technology/wearables"/>
    <n v="26"/>
    <n v="89.600000000000009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s v="technology/wearables"/>
    <n v="3"/>
    <n v="424.46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s v="technology/wearables"/>
    <n v="8"/>
    <n v="80.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s v="technology/wearables"/>
    <n v="2"/>
    <n v="8.129999999999999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s v="technology/wearables"/>
    <n v="59"/>
    <n v="153.42999999999998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s v="technology/wearables"/>
    <n v="3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s v="technology/wearables"/>
    <n v="30"/>
    <n v="134.54999999999998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s v="technology/wearables"/>
    <n v="17"/>
    <n v="214.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s v="technology/wearables"/>
    <n v="83"/>
    <n v="216.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s v="technology/wearables"/>
    <n v="76"/>
    <n v="932.31999999999994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s v="technology/wearables"/>
    <n v="45"/>
    <n v="174.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s v="technology/wearables"/>
    <n v="1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s v="technology/wearables"/>
    <n v="14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s v="technology/wearables"/>
    <n v="21536"/>
    <n v="1389.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s v="technology/wearables"/>
    <n v="35"/>
    <n v="95.92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s v="technology/wearables"/>
    <n v="4"/>
    <n v="88.72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s v="technology/wearables"/>
    <n v="48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s v="music/electronic music"/>
    <n v="352"/>
    <n v="22.08000000000000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n v="1429284677"/>
    <b v="1"/>
    <n v="74"/>
    <b v="1"/>
    <s v="music/electronic music"/>
    <n v="115"/>
    <n v="31.060000000000002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s v="music/electronic music"/>
    <n v="238"/>
    <n v="36.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s v="music/electronic music"/>
    <n v="110"/>
    <n v="71.850000000000009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s v="music/electronic music"/>
    <n v="101"/>
    <n v="57.39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s v="music/electronic music"/>
    <n v="104"/>
    <n v="69.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s v="music/electronic music"/>
    <n v="118"/>
    <n v="45.989999999999995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s v="music/electronic music"/>
    <n v="112"/>
    <n v="79.27000000000001"/>
    <x v="4"/>
    <s v="electronic music"/>
    <x v="1029"/>
    <d v="2015-04-04T16:59:00"/>
  </r>
  <r>
    <n v="1030"/>
    <s v="The Gothsicles - I FEEL SICLE"/>
    <s v="Help fund the latest Gothsicles mega-album, I FEEL SICLE!"/>
    <n v="2000"/>
    <x v="754"/>
    <x v="0"/>
    <s v="US"/>
    <s v="USD"/>
    <n v="1473680149"/>
    <n v="1472470549"/>
    <b v="0"/>
    <n v="159"/>
    <b v="1"/>
    <s v="music/electronic music"/>
    <n v="343"/>
    <n v="43.04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s v="music/electronic music"/>
    <n v="108"/>
    <n v="108.49000000000001"/>
    <x v="4"/>
    <s v="electronic music"/>
    <x v="1031"/>
    <d v="2015-12-16T13:20:10"/>
  </r>
  <r>
    <n v="1032"/>
    <s v="Phantom Ship / Coastal (Album Preorder)"/>
    <s v="Ideal for living rooms and open spaces."/>
    <n v="5400"/>
    <x v="756"/>
    <x v="0"/>
    <s v="US"/>
    <s v="USD"/>
    <n v="1466697625"/>
    <n v="1464105625"/>
    <b v="0"/>
    <n v="96"/>
    <b v="1"/>
    <s v="music/electronic music"/>
    <n v="109"/>
    <n v="61.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s v="music/electronic music"/>
    <n v="103"/>
    <n v="50.6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s v="music/electronic music"/>
    <n v="131"/>
    <n v="39.15999999999999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s v="music/electronic music"/>
    <n v="108"/>
    <n v="65.1600000000000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s v="music/electronic music"/>
    <n v="113"/>
    <n v="23.970000000000002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s v="music/electronic music"/>
    <n v="103"/>
    <n v="48.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s v="music/electronic music"/>
    <n v="146"/>
    <n v="35.739999999999995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s v="music/electronic music"/>
    <n v="129"/>
    <n v="21.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s v="journalism/audio"/>
    <n v="1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s v="journalism/audio"/>
    <n v="9"/>
    <n v="29.240000000000002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s v="journalism/audio"/>
    <n v="1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s v="journalism/audio"/>
    <n v="1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s v="journalism/audio"/>
    <n v="2"/>
    <n v="53"/>
    <x v="5"/>
    <s v="audio"/>
    <x v="1048"/>
    <d v="2016-09-24T20:16:29"/>
  </r>
  <r>
    <n v="1049"/>
    <s v="J1 (Canceled)"/>
    <s v="------"/>
    <n v="12000"/>
    <x v="117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x v="117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x v="117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x v="121"/>
    <x v="1"/>
    <s v="US"/>
    <s v="USD"/>
    <n v="1468351341"/>
    <n v="1467746541"/>
    <b v="0"/>
    <n v="4"/>
    <b v="0"/>
    <s v="journalism/audio"/>
    <n v="9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s v="games/video games"/>
    <n v="4"/>
    <n v="34.129999999999995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s v="games/video games"/>
    <n v="1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s v="games/video games"/>
    <n v="1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s v="games/video games"/>
    <n v="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s v="games/video games"/>
    <n v="7"/>
    <n v="113.57000000000001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s v="games/video games"/>
    <n v="63"/>
    <n v="48.29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s v="games/video games"/>
    <n v="30"/>
    <n v="43.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s v="games/video games"/>
    <n v="3"/>
    <n v="37.669999999999995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s v="games/video games"/>
    <n v="10"/>
    <n v="18.5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s v="games/video games"/>
    <n v="1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x v="117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3-14T10:06:15"/>
  </r>
  <r>
    <n v="1086"/>
    <s v="Cyber Universe Online"/>
    <s v="Humanity's future in the Galaxy"/>
    <n v="18000"/>
    <x v="493"/>
    <x v="2"/>
    <s v="US"/>
    <s v="USD"/>
    <n v="1408913291"/>
    <n v="1406321291"/>
    <b v="0"/>
    <n v="2"/>
    <b v="0"/>
    <s v="games/video games"/>
    <n v="1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s v="games/video games"/>
    <n v="15"/>
    <n v="43.419999999999995"/>
    <x v="6"/>
    <s v="video games"/>
    <x v="1088"/>
    <d v="2014-04-24T14:11:07"/>
  </r>
  <r>
    <n v="1089"/>
    <s v="Farabel"/>
    <s v="Farabel is a single player turn-based fantasy strategy game for Mac/PC/Linux"/>
    <n v="15000"/>
    <x v="7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s v="games/video games"/>
    <n v="1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s v="games/video games"/>
    <n v="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s v="games/video games"/>
    <n v="15"/>
    <n v="10.57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s v="games/video games"/>
    <n v="19"/>
    <n v="122.01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s v="games/video games"/>
    <n v="6"/>
    <n v="267.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s v="games/video games"/>
    <n v="18"/>
    <n v="74.210000000000008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s v="games/video games"/>
    <n v="1"/>
    <n v="6.72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s v="games/video games"/>
    <n v="8"/>
    <n v="81.960000000000008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s v="games/video games"/>
    <n v="1"/>
    <n v="6.84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s v="games/video games"/>
    <n v="6"/>
    <n v="17.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s v="games/video games"/>
    <n v="5"/>
    <n v="80.30000000000001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s v="games/video games"/>
    <n v="1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s v="games/video games"/>
    <n v="42"/>
    <n v="23.580000000000002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s v="games/video games"/>
    <n v="3"/>
    <n v="34.89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s v="games/video games"/>
    <n v="1"/>
    <n v="23.19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s v="games/video games"/>
    <n v="36"/>
    <n v="100.24000000000001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s v="games/video games"/>
    <n v="1"/>
    <n v="3.34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s v="games/video games"/>
    <n v="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s v="games/video games"/>
    <n v="1"/>
    <n v="17.860000000000003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s v="games/video games"/>
    <n v="9"/>
    <n v="10.379999999999999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s v="games/video games"/>
    <n v="3"/>
    <n v="36.33999999999999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s v="games/video games"/>
    <n v="1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s v="games/video games"/>
    <n v="1"/>
    <n v="3.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s v="games/mobile games"/>
    <n v="1"/>
    <n v="60.72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s v="games/mobile games"/>
    <n v="2"/>
    <n v="25.44"/>
    <x v="6"/>
    <s v="mobile games"/>
    <x v="1127"/>
    <d v="2014-11-14T16:30:00"/>
  </r>
  <r>
    <n v="1128"/>
    <s v="Flying Turds"/>
    <s v="#havingfunFTW"/>
    <n v="1000"/>
    <x v="116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s v="games/mobile games"/>
    <n v="1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s v="games/mobile games"/>
    <n v="1"/>
    <n v="3.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s v="games/mobile games"/>
    <n v="15"/>
    <n v="110.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s v="games/mobile games"/>
    <n v="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s v="games/mobile games"/>
    <n v="40"/>
    <n v="253.20999999999998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s v="games/mobile games"/>
    <n v="1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x v="117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s v="food/food trucks"/>
    <n v="9"/>
    <n v="44.169999999999995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s v="food/food trucks"/>
    <n v="1"/>
    <n v="24.34"/>
    <x v="7"/>
    <s v="food trucks"/>
    <x v="1148"/>
    <d v="2016-12-01T00:06:21"/>
  </r>
  <r>
    <n v="1149"/>
    <s v="The Floridian Food Truck"/>
    <s v="Bringing culturally diverse Floridian cuisine to the people!"/>
    <n v="50000"/>
    <x v="73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x v="800"/>
    <x v="2"/>
    <s v="US"/>
    <s v="USD"/>
    <n v="1452293675"/>
    <n v="1447109675"/>
    <b v="0"/>
    <n v="6"/>
    <b v="0"/>
    <s v="food/food trucks"/>
    <n v="11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x v="608"/>
    <x v="2"/>
    <s v="US"/>
    <s v="USD"/>
    <n v="1431709312"/>
    <n v="1429117312"/>
    <b v="0"/>
    <n v="15"/>
    <b v="0"/>
    <s v="food/food trucks"/>
    <n v="6"/>
    <n v="60.739999999999995"/>
    <x v="7"/>
    <s v="food trucks"/>
    <x v="1152"/>
    <d v="2015-05-15T12:01:52"/>
  </r>
  <r>
    <n v="1153"/>
    <s v="The Cold Spot Mobile Trailer"/>
    <s v="A mobile concession trailer for snow cones, ice cream, smoothies and more"/>
    <n v="8000"/>
    <x v="155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s v="food/food trucks"/>
    <n v="7"/>
    <n v="108.34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s v="food/food trucks"/>
    <n v="2"/>
    <n v="50.33999999999999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s v="food/food trucks"/>
    <n v="1"/>
    <n v="11.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s v="food/food trucks"/>
    <n v="1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s v="food/food trucks"/>
    <n v="20"/>
    <n v="358.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s v="food/food trucks"/>
    <n v="1"/>
    <n v="5.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15:18:47"/>
  </r>
  <r>
    <n v="1172"/>
    <s v="let your dayz take you to the dogs."/>
    <s v="Bringing YOUR favorite dog recipes to the streets."/>
    <n v="9000"/>
    <x v="117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s v="food/food trucks"/>
    <n v="6"/>
    <n v="46.64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s v="food/food trucks"/>
    <n v="1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s v="food/food trucks"/>
    <n v="1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s v="food/food trucks"/>
    <n v="6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4:21:54"/>
  </r>
  <r>
    <n v="1181"/>
    <s v="Gringo Loco Tacos Food Truck"/>
    <s v="Bringing the best tacos to the streets of Chicago!"/>
    <n v="50000"/>
    <x v="460"/>
    <x v="2"/>
    <s v="US"/>
    <s v="USD"/>
    <n v="1425197321"/>
    <n v="1422605321"/>
    <b v="0"/>
    <n v="3"/>
    <b v="0"/>
    <s v="food/food trucks"/>
    <n v="1"/>
    <n v="1.34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s v="food/food trucks"/>
    <n v="5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s v="food/food trucks"/>
    <n v="4"/>
    <n v="33.33999999999999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s v="photography/photobooks"/>
    <n v="105"/>
    <n v="61.57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s v="photography/photobooks"/>
    <n v="106"/>
    <n v="118.74000000000001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s v="photography/photobooks"/>
    <n v="107"/>
    <n v="65.09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s v="photography/photobooks"/>
    <n v="105"/>
    <n v="130.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s v="photography/photobooks"/>
    <n v="108"/>
    <n v="112.8000000000000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s v="photography/photobooks"/>
    <n v="135"/>
    <n v="51.93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s v="photography/photobooks"/>
    <n v="110"/>
    <n v="89.25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s v="photography/photobooks"/>
    <n v="290"/>
    <n v="19.34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s v="photography/photobooks"/>
    <n v="323"/>
    <n v="56.419999999999995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s v="photography/photobooks"/>
    <n v="135"/>
    <n v="79.42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n v="1447875539"/>
    <b v="0"/>
    <n v="512"/>
    <b v="1"/>
    <s v="photography/photobooks"/>
    <n v="270"/>
    <n v="76.440000000000012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s v="photography/photobooks"/>
    <n v="254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s v="photography/photobooks"/>
    <n v="102"/>
    <n v="299.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s v="photography/photobooks"/>
    <n v="126"/>
    <n v="58.54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s v="photography/photobooks"/>
    <n v="103"/>
    <n v="55.37999999999999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s v="photography/photobooks"/>
    <n v="200"/>
    <n v="183.81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s v="photography/photobooks"/>
    <n v="103"/>
    <n v="165.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s v="photography/photobooks"/>
    <n v="101"/>
    <n v="211.4899999999999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s v="photography/photobooks"/>
    <n v="115"/>
    <n v="32.35"/>
    <x v="8"/>
    <s v="photobooks"/>
    <x v="1206"/>
    <d v="2017-03-11T08:29:00"/>
  </r>
  <r>
    <n v="1207"/>
    <s v="ITALIANA"/>
    <s v="A humanistic photo book about ancestral &amp; post-modern Italy."/>
    <n v="16700"/>
    <x v="832"/>
    <x v="0"/>
    <s v="IT"/>
    <s v="EUR"/>
    <n v="1459418400"/>
    <n v="1456827573"/>
    <b v="0"/>
    <n v="141"/>
    <b v="1"/>
    <s v="photography/photobooks"/>
    <n v="105"/>
    <n v="123.38000000000001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s v="photography/photobooks"/>
    <n v="156"/>
    <n v="207.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s v="photography/photobooks"/>
    <n v="106"/>
    <n v="138.26999999999998"/>
    <x v="8"/>
    <s v="photobooks"/>
    <x v="1209"/>
    <d v="2017-02-25T15:18:25"/>
  </r>
  <r>
    <n v="1210"/>
    <s v="Det Andra GÃ¶teborg"/>
    <s v="En fotobok om livet i det enda andra GÃ¶teborg i vÃ¤rlden"/>
    <n v="20000"/>
    <x v="835"/>
    <x v="0"/>
    <s v="SE"/>
    <s v="SEK"/>
    <n v="1433106000"/>
    <n v="1431124572"/>
    <b v="0"/>
    <n v="103"/>
    <b v="1"/>
    <s v="photography/photobooks"/>
    <n v="255"/>
    <n v="493.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s v="photography/photobooks"/>
    <n v="102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s v="photography/photobooks"/>
    <n v="130"/>
    <n v="38.86999999999999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s v="photography/photobooks"/>
    <n v="103"/>
    <n v="61.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s v="photography/photobooks"/>
    <n v="787"/>
    <n v="71.60000000000000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n v="1441032457"/>
    <b v="0"/>
    <n v="222"/>
    <b v="1"/>
    <s v="photography/photobooks"/>
    <n v="146"/>
    <n v="91.89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s v="photography/photobooks"/>
    <n v="103"/>
    <n v="148.57999999999998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s v="photography/photobooks"/>
    <n v="173"/>
    <n v="174.22"/>
    <x v="8"/>
    <s v="photobooks"/>
    <x v="1218"/>
    <d v="2015-10-31T22:00:00"/>
  </r>
  <r>
    <n v="1219"/>
    <s v="The Box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s v="photography/photobooks"/>
    <n v="160"/>
    <n v="102.87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s v="photography/photobooks"/>
    <n v="112"/>
    <n v="23.8"/>
    <x v="8"/>
    <s v="photobooks"/>
    <x v="1221"/>
    <d v="2016-12-03T19:00:00"/>
  </r>
  <r>
    <n v="1222"/>
    <s v="Project Pilgrim"/>
    <s v="Project Pilgrim is my effort to work towards normalizing mental health."/>
    <n v="4000"/>
    <x v="846"/>
    <x v="0"/>
    <s v="CA"/>
    <s v="CAD"/>
    <n v="1459483200"/>
    <n v="1456852647"/>
    <b v="0"/>
    <n v="138"/>
    <b v="1"/>
    <s v="photography/photobooks"/>
    <n v="281"/>
    <n v="81.27000000000001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s v="photography/photobooks"/>
    <n v="113"/>
    <n v="116.22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n v="1396876302"/>
    <b v="0"/>
    <n v="18"/>
    <b v="0"/>
    <s v="music/world music"/>
    <n v="8"/>
    <n v="58.8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s v="music/world music"/>
    <n v="30"/>
    <n v="61.05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s v="music/world music"/>
    <n v="12"/>
    <n v="19.34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x v="117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s v="music/world music"/>
    <n v="18"/>
    <n v="59.33999999999999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s v="music/world music"/>
    <n v="4"/>
    <n v="30.13000000000000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s v="music/world music"/>
    <n v="15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s v="music/rock"/>
    <n v="104"/>
    <n v="46.14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s v="music/rock"/>
    <n v="121"/>
    <n v="141.47999999999999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s v="music/rock"/>
    <n v="117"/>
    <n v="75.490000000000009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n v="1365231655"/>
    <b v="1"/>
    <n v="50"/>
    <b v="1"/>
    <s v="music/rock"/>
    <n v="123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s v="music/rock"/>
    <n v="152"/>
    <n v="64.26000000000000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s v="music/rock"/>
    <n v="105"/>
    <n v="64.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s v="music/rock"/>
    <n v="201"/>
    <n v="118.21000000000001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s v="music/rock"/>
    <n v="102"/>
    <n v="82.550000000000011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s v="music/rock"/>
    <n v="138"/>
    <n v="34.18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s v="music/rock"/>
    <n v="303834"/>
    <n v="42.739999999999995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s v="music/rock"/>
    <n v="199"/>
    <n v="94.49000000000000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s v="music/rock"/>
    <n v="203"/>
    <n v="55.69999999999999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s v="music/rock"/>
    <n v="118"/>
    <n v="98.0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s v="music/rock"/>
    <n v="295"/>
    <n v="92.11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s v="music/rock"/>
    <n v="214"/>
    <n v="38.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s v="music/rock"/>
    <n v="105"/>
    <n v="27.15000000000000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s v="music/rock"/>
    <n v="114"/>
    <n v="50.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s v="music/rock"/>
    <n v="102"/>
    <n v="38.949999999999996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s v="music/rock"/>
    <n v="126"/>
    <n v="77.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n v="1393034470"/>
    <b v="1"/>
    <n v="41"/>
    <b v="1"/>
    <s v="music/rock"/>
    <n v="119"/>
    <n v="43.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s v="music/rock"/>
    <n v="167"/>
    <n v="31.83000000000000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s v="music/rock"/>
    <n v="120"/>
    <n v="63.19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s v="music/rock"/>
    <n v="101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s v="music/rock"/>
    <n v="102"/>
    <n v="140.85999999999999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s v="music/rock"/>
    <n v="117"/>
    <n v="76.93000000000000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s v="music/rock"/>
    <n v="109"/>
    <n v="99.160000000000011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s v="music/rock"/>
    <n v="115"/>
    <n v="67.89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s v="music/rock"/>
    <n v="102"/>
    <n v="246.29999999999998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s v="music/rock"/>
    <n v="106"/>
    <n v="189.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s v="music/rock"/>
    <n v="104"/>
    <n v="76.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s v="music/rock"/>
    <n v="155"/>
    <n v="82.97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s v="music/rock"/>
    <n v="163"/>
    <n v="62.53"/>
    <x v="4"/>
    <s v="rock"/>
    <x v="1275"/>
    <d v="2013-08-07T15:49:47"/>
  </r>
  <r>
    <n v="1276"/>
    <s v="MR. DREAM GOES TO JAIL"/>
    <s v="Sponsor this Brooklyn punk band's debut seven-inch, MR. DREAM GOES TO JAIL."/>
    <n v="3000"/>
    <x v="887"/>
    <x v="0"/>
    <s v="US"/>
    <s v="USD"/>
    <n v="1251777600"/>
    <n v="1247504047"/>
    <b v="1"/>
    <n v="68"/>
    <b v="1"/>
    <s v="music/rock"/>
    <n v="105"/>
    <n v="46.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s v="music/rock"/>
    <n v="107"/>
    <n v="38.549999999999997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s v="music/rock"/>
    <n v="155"/>
    <n v="53.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s v="music/rock"/>
    <n v="111"/>
    <n v="73.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s v="music/rock"/>
    <n v="124"/>
    <n v="67.68000000000000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s v="music/rock"/>
    <n v="212"/>
    <n v="95.940000000000012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s v="theater/plays"/>
    <n v="101"/>
    <n v="65.17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s v="theater/plays"/>
    <n v="102"/>
    <n v="32.269999999999996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s v="theater/plays"/>
    <n v="109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s v="theater/plays"/>
    <n v="101"/>
    <n v="65.8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s v="theater/plays"/>
    <n v="126"/>
    <n v="36.08"/>
    <x v="1"/>
    <s v="plays"/>
    <x v="1289"/>
    <d v="2017-01-03T22:14:05"/>
  </r>
  <r>
    <n v="1290"/>
    <s v="I Died... I Came Back, ... Whatever"/>
    <s v="Sometimes your Heart has to STOP for your Life to START."/>
    <n v="3500"/>
    <x v="9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s v="theater/plays"/>
    <n v="146"/>
    <n v="104.08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s v="theater/plays"/>
    <n v="110"/>
    <n v="35.97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s v="theater/plays"/>
    <n v="103"/>
    <n v="127.80000000000001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s v="theater/plays"/>
    <n v="142"/>
    <n v="52.1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s v="theater/plays"/>
    <n v="105"/>
    <n v="63.4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s v="theater/plays"/>
    <n v="103"/>
    <n v="70.87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x v="912"/>
    <x v="0"/>
    <s v="GB"/>
    <s v="GBP"/>
    <n v="1469962800"/>
    <n v="1468578920"/>
    <b v="0"/>
    <n v="108"/>
    <b v="1"/>
    <s v="theater/plays"/>
    <n v="131"/>
    <n v="42.2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s v="technology/wearables"/>
    <n v="40"/>
    <n v="152.41999999999999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s v="technology/wearables"/>
    <n v="66"/>
    <n v="201.60999999999999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n v="1453118679"/>
    <b v="0"/>
    <n v="45"/>
    <b v="0"/>
    <s v="technology/wearables"/>
    <n v="12"/>
    <n v="127.94000000000001"/>
    <x v="2"/>
    <s v="wearables"/>
    <x v="1307"/>
    <d v="2016-02-17T07:04:39"/>
  </r>
  <r>
    <n v="1308"/>
    <s v="Boost Band: Wristband Phone Charger (Canceled)"/>
    <s v="Boost Band, a wristband that charges any device"/>
    <n v="10000"/>
    <x v="917"/>
    <x v="1"/>
    <s v="US"/>
    <s v="USD"/>
    <n v="1475937812"/>
    <n v="1472481812"/>
    <b v="0"/>
    <n v="38"/>
    <b v="0"/>
    <s v="technology/wearables"/>
    <n v="12"/>
    <n v="29.900000000000002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s v="technology/wearables"/>
    <n v="112"/>
    <n v="367.9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s v="technology/wearables"/>
    <n v="33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s v="technology/wearables"/>
    <n v="32"/>
    <n v="102.02000000000001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s v="technology/wearables"/>
    <n v="2"/>
    <n v="184.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s v="technology/wearables"/>
    <n v="41"/>
    <n v="162.91999999999999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s v="technology/wearables"/>
    <n v="16"/>
    <n v="45.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s v="technology/wearables"/>
    <n v="16"/>
    <n v="97.34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s v="technology/wearables"/>
    <n v="2"/>
    <n v="859.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s v="technology/wearables"/>
    <n v="9"/>
    <n v="30.28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s v="technology/wearables"/>
    <n v="10"/>
    <n v="54.66999999999999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s v="technology/wearables"/>
    <n v="3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s v="technology/wearables"/>
    <n v="2"/>
    <n v="102.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s v="technology/wearables"/>
    <n v="4"/>
    <n v="41.589999999999996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s v="technology/wearables"/>
    <n v="3"/>
    <n v="116.54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s v="technology/wearables"/>
    <n v="1"/>
    <n v="45.33999999999999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s v="technology/wearables"/>
    <n v="2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s v="technology/wearables"/>
    <n v="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s v="technology/wearables"/>
    <n v="11"/>
    <n v="51.83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s v="technology/wearables"/>
    <n v="50"/>
    <n v="176.37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s v="technology/wearables"/>
    <n v="4"/>
    <n v="66.070000000000007"/>
    <x v="2"/>
    <s v="wearables"/>
    <x v="1338"/>
    <d v="2015-08-02T14:17:13"/>
  </r>
  <r>
    <n v="1339"/>
    <s v="Linkoo (Canceled)"/>
    <s v="World's Smallest customizable Phone &amp; GPS Watch for kids !"/>
    <n v="50000"/>
    <x v="943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s v="technology/wearables"/>
    <n v="71"/>
    <n v="382.4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s v="technology/wearables"/>
    <n v="103"/>
    <n v="158.3599999999999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s v="publishing/nonfiction"/>
    <n v="378"/>
    <n v="40.76999999999999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s v="publishing/nonfiction"/>
    <n v="125"/>
    <n v="53.58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s v="publishing/nonfiction"/>
    <n v="148"/>
    <n v="48.449999999999996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s v="publishing/nonfiction"/>
    <n v="103"/>
    <n v="82.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s v="publishing/nonfiction"/>
    <n v="102"/>
    <n v="230.2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s v="publishing/nonfiction"/>
    <n v="205"/>
    <n v="59.37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s v="publishing/nonfiction"/>
    <n v="105"/>
    <n v="66.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s v="publishing/nonfiction"/>
    <n v="102"/>
    <n v="168.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s v="publishing/nonfiction"/>
    <n v="137"/>
    <n v="59.98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s v="publishing/nonfiction"/>
    <n v="134"/>
    <n v="31.81000000000000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s v="publishing/nonfiction"/>
    <n v="131"/>
    <n v="24.430000000000003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s v="publishing/nonfiction"/>
    <n v="183"/>
    <n v="71.45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s v="publishing/nonfiction"/>
    <n v="126"/>
    <n v="38.559999999999995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s v="publishing/nonfiction"/>
    <n v="116"/>
    <n v="40.22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s v="publishing/nonfiction"/>
    <n v="174"/>
    <n v="32.08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s v="publishing/nonfiction"/>
    <n v="126"/>
    <n v="28.64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s v="publishing/nonfiction"/>
    <n v="110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s v="music/rock"/>
    <n v="119"/>
    <n v="346.05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s v="music/rock"/>
    <n v="101"/>
    <n v="81.740000000000009"/>
    <x v="4"/>
    <s v="rock"/>
    <x v="1365"/>
    <d v="2015-03-16T11:35:52"/>
  </r>
  <r>
    <n v="1366"/>
    <s v="Kick It! A Tribute to the A.K.s"/>
    <s v="A musical memorial for Alexi Petersen."/>
    <n v="7500"/>
    <x v="966"/>
    <x v="0"/>
    <s v="US"/>
    <s v="USD"/>
    <n v="1417049663"/>
    <n v="1413158063"/>
    <b v="0"/>
    <n v="147"/>
    <b v="1"/>
    <s v="music/rock"/>
    <n v="127"/>
    <n v="64.54000000000000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s v="music/rock"/>
    <n v="115"/>
    <n v="63.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s v="music/rock"/>
    <n v="111"/>
    <n v="63.629999999999995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s v="music/rock"/>
    <n v="106"/>
    <n v="83.9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s v="music/rock"/>
    <n v="108"/>
    <n v="107.08"/>
    <x v="4"/>
    <s v="rock"/>
    <x v="1371"/>
    <d v="2015-05-07T13:12:22"/>
  </r>
  <r>
    <n v="1372"/>
    <s v="Ted Lukas &amp; the Misled new CD - &quot;FEED&quot;"/>
    <s v="Please help us raise funds to press our new CD!"/>
    <n v="500"/>
    <x v="972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s v="music/rock"/>
    <n v="106"/>
    <n v="201.95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s v="music/rock"/>
    <n v="190"/>
    <n v="43.07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s v="music/rock"/>
    <n v="172"/>
    <n v="62.879999999999995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n v="1478189006"/>
    <b v="0"/>
    <n v="168"/>
    <b v="1"/>
    <s v="music/rock"/>
    <n v="253"/>
    <n v="55.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s v="music/rock"/>
    <n v="117"/>
    <n v="48.71"/>
    <x v="4"/>
    <s v="rock"/>
    <x v="1377"/>
    <d v="2017-02-02T23:11:00"/>
  </r>
  <r>
    <n v="1378"/>
    <s v="SIX BY SEVEN"/>
    <s v="A psychedelic post rock masterpiece!"/>
    <n v="2000"/>
    <x v="976"/>
    <x v="0"/>
    <s v="GB"/>
    <s v="GBP"/>
    <n v="1470075210"/>
    <n v="1468779210"/>
    <b v="0"/>
    <n v="133"/>
    <b v="1"/>
    <s v="music/rock"/>
    <n v="204"/>
    <n v="30.580000000000002"/>
    <x v="4"/>
    <s v="rock"/>
    <x v="1378"/>
    <d v="2016-08-01T13:13:30"/>
  </r>
  <r>
    <n v="1379"/>
    <s v="J. Walter Makes a Record"/>
    <s v="---------The long-awaited debut full-length from Justin Ruddy--------"/>
    <n v="10000"/>
    <x v="977"/>
    <x v="0"/>
    <s v="US"/>
    <s v="USD"/>
    <n v="1433504876"/>
    <n v="1430912876"/>
    <b v="0"/>
    <n v="151"/>
    <b v="1"/>
    <s v="music/rock"/>
    <n v="112"/>
    <n v="73.910000000000011"/>
    <x v="4"/>
    <s v="rock"/>
    <x v="1379"/>
    <d v="2015-06-05T06:47:56"/>
  </r>
  <r>
    <n v="1380"/>
    <s v="BARNFEST 2015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s v="music/rock"/>
    <n v="108"/>
    <n v="73.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s v="music/rock"/>
    <n v="105"/>
    <n v="56.419999999999995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s v="music/rock"/>
    <n v="213"/>
    <n v="50.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s v="music/rock"/>
    <n v="125"/>
    <n v="68.940000000000012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s v="music/rock"/>
    <n v="111"/>
    <n v="65.92"/>
    <x v="4"/>
    <s v="rock"/>
    <x v="1385"/>
    <d v="2016-04-29T07:11:00"/>
  </r>
  <r>
    <n v="1386"/>
    <s v="MALTESE CROSS: The First Album"/>
    <s v="We are a classic hard rock/heavy metal band just trying to keep rock alive!"/>
    <n v="400"/>
    <x v="983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s v="music/rock"/>
    <n v="137"/>
    <n v="70.070000000000007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s v="music/rock"/>
    <n v="135"/>
    <n v="60.19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s v="music/rock"/>
    <n v="146"/>
    <n v="21.39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s v="music/rock"/>
    <n v="110"/>
    <n v="160.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s v="music/rock"/>
    <n v="111"/>
    <n v="42.39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s v="music/rock"/>
    <n v="114"/>
    <n v="27.32"/>
    <x v="4"/>
    <s v="rock"/>
    <x v="1392"/>
    <d v="2016-03-02T22:43:06"/>
  </r>
  <r>
    <n v="1393"/>
    <s v="WolfHunt | Social Commentary Rock Project"/>
    <s v="Rock n' Roll tales of our times"/>
    <n v="10000"/>
    <x v="990"/>
    <x v="0"/>
    <s v="US"/>
    <s v="USD"/>
    <n v="1470068523"/>
    <n v="1467476523"/>
    <b v="0"/>
    <n v="52"/>
    <b v="1"/>
    <s v="music/rock"/>
    <n v="103"/>
    <n v="196.82999999999998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s v="music/rock"/>
    <n v="123"/>
    <n v="53.89"/>
    <x v="4"/>
    <s v="rock"/>
    <x v="1394"/>
    <d v="2017-02-28T22:00:00"/>
  </r>
  <r>
    <n v="1395"/>
    <s v="Quiet Oaks Full Length Album"/>
    <s v="Help Quiet Oaks record their debut album!!!"/>
    <n v="3500"/>
    <x v="992"/>
    <x v="0"/>
    <s v="US"/>
    <s v="USD"/>
    <n v="1484430481"/>
    <n v="1481838481"/>
    <b v="0"/>
    <n v="82"/>
    <b v="1"/>
    <s v="music/rock"/>
    <n v="112"/>
    <n v="47.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s v="music/rock"/>
    <n v="108"/>
    <n v="88.2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s v="music/rock"/>
    <n v="114"/>
    <n v="72.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s v="music/rock"/>
    <n v="110"/>
    <n v="74.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s v="music/rock"/>
    <n v="127"/>
    <n v="61.71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s v="music/rock"/>
    <n v="168"/>
    <n v="17.240000000000002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s v="music/rock"/>
    <n v="497"/>
    <n v="51.73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s v="music/rock"/>
    <n v="110"/>
    <n v="24.16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s v="music/rock"/>
    <n v="103"/>
    <n v="62.169999999999995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n v="1414599601"/>
    <b v="1"/>
    <n v="17"/>
    <b v="0"/>
    <s v="publishing/translations"/>
    <n v="1"/>
    <n v="6.18"/>
    <x v="3"/>
    <s v="translations"/>
    <x v="1405"/>
    <d v="2014-11-28T12:20:01"/>
  </r>
  <r>
    <n v="1406"/>
    <s v="Man Down! Translation project"/>
    <s v="The White coat and the battle dress uniform"/>
    <n v="12000"/>
    <x v="493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s v="publishing/translations"/>
    <n v="1"/>
    <n v="2.34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s v="publishing/translations"/>
    <n v="19"/>
    <n v="88.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s v="publishing/translations"/>
    <n v="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s v="publishing/translations"/>
    <n v="1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s v="publishing/translations"/>
    <n v="8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x v="158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s v="publishing/translations"/>
    <n v="21"/>
    <n v="109.08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s v="publishing/translations"/>
    <n v="9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s v="publishing/translations"/>
    <n v="9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s v="publishing/translations"/>
    <n v="32"/>
    <n v="115.5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s v="publishing/translations"/>
    <n v="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s v="publishing/translations"/>
    <n v="27"/>
    <n v="36.69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s v="publishing/translations"/>
    <n v="2"/>
    <n v="673.34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x v="73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x v="1011"/>
    <x v="1"/>
    <s v="IT"/>
    <s v="EUR"/>
    <n v="1483459365"/>
    <n v="1480867365"/>
    <b v="0"/>
    <n v="3"/>
    <b v="0"/>
    <s v="publishing/translations"/>
    <n v="3"/>
    <n v="48.33999999999999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s v="publishing/radio &amp; podcasts"/>
    <n v="102"/>
    <n v="44.66999999999999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x v="1014"/>
    <x v="0"/>
    <s v="US"/>
    <s v="USD"/>
    <n v="1361029958"/>
    <n v="1358437958"/>
    <b v="1"/>
    <n v="234"/>
    <b v="1"/>
    <s v="publishing/radio &amp; podcasts"/>
    <n v="164"/>
    <n v="34.87999999999999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s v="publishing/radio &amp; podcasts"/>
    <n v="457"/>
    <n v="52.629999999999995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s v="publishing/radio &amp; podcasts"/>
    <n v="108"/>
    <n v="69.600000000000009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s v="publishing/radio &amp; podcasts"/>
    <n v="116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s v="publishing/radio &amp; podcasts"/>
    <n v="103"/>
    <n v="33.199999999999996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s v="publishing/radio &amp; podcasts"/>
    <n v="109"/>
    <n v="149.47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s v="publishing/radio &amp; podcasts"/>
    <n v="126"/>
    <n v="23.18000000000000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s v="publishing/radio &amp; podcasts"/>
    <n v="104"/>
    <n v="96.88000000000001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s v="publishing/radio &amp; podcasts"/>
    <n v="139"/>
    <n v="103.21000000000001"/>
    <x v="3"/>
    <s v="radio &amp; podcasts"/>
    <x v="1472"/>
    <d v="2013-10-16T08:01:43"/>
  </r>
  <r>
    <n v="1473"/>
    <s v="ONE LOVES ONLY FORM"/>
    <s v="Public Radio Project"/>
    <n v="1500"/>
    <x v="1023"/>
    <x v="0"/>
    <s v="US"/>
    <s v="USD"/>
    <n v="1330644639"/>
    <n v="1328052639"/>
    <b v="1"/>
    <n v="47"/>
    <b v="1"/>
    <s v="publishing/radio &amp; podcasts"/>
    <n v="121"/>
    <n v="38.47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s v="publishing/radio &amp; podcasts"/>
    <n v="113"/>
    <n v="44.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s v="publishing/radio &amp; podcasts"/>
    <n v="189"/>
    <n v="64.18000000000000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s v="publishing/radio &amp; podcasts"/>
    <n v="662"/>
    <n v="43.339999999999996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s v="publishing/radio &amp; podcasts"/>
    <n v="112"/>
    <n v="90.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s v="publishing/radio &amp; podcasts"/>
    <n v="138"/>
    <n v="30.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s v="publishing/radio &amp; podcasts"/>
    <n v="118"/>
    <n v="92.160000000000011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s v="publishing/fiction"/>
    <n v="3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s v="publishing/fiction"/>
    <n v="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x v="117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s v="publishing/fiction"/>
    <n v="3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s v="publishing/fiction"/>
    <n v="1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s v="publishing/fiction"/>
    <n v="3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s v="publishing/fiction"/>
    <n v="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s v="publishing/fiction"/>
    <n v="9"/>
    <n v="40.46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s v="publishing/fiction"/>
    <n v="1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s v="publishing/fiction"/>
    <n v="26"/>
    <n v="46.739999999999995"/>
    <x v="3"/>
    <s v="fiction"/>
    <x v="1500"/>
    <d v="2013-05-01T16:42:37"/>
  </r>
  <r>
    <n v="1501"/>
    <s v="This is Nowhere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s v="photography/photobooks"/>
    <n v="167"/>
    <n v="97.740000000000009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s v="photography/photobooks"/>
    <n v="102"/>
    <n v="67.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s v="photography/photobooks"/>
    <n v="108"/>
    <n v="56.989999999999995"/>
    <x v="8"/>
    <s v="photobooks"/>
    <x v="1503"/>
    <d v="2016-10-23T03:20:01"/>
  </r>
  <r>
    <n v="1504"/>
    <s v="RYU X RIO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s v="photography/photobooks"/>
    <n v="278"/>
    <n v="67.160000000000011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s v="photography/photobooks"/>
    <n v="112"/>
    <n v="38.869999999999997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s v="photography/photobooks"/>
    <n v="215"/>
    <n v="78.190000000000012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s v="photography/photobooks"/>
    <n v="111"/>
    <n v="97.12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s v="photography/photobooks"/>
    <n v="124"/>
    <n v="110.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s v="photography/photobooks"/>
    <n v="102"/>
    <n v="39.919999999999995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s v="photography/photobooks"/>
    <n v="559"/>
    <n v="58.379999999999995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s v="photography/photobooks"/>
    <n v="151"/>
    <n v="55.83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s v="photography/photobooks"/>
    <n v="107"/>
    <n v="151.25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s v="photography/photobooks"/>
    <n v="158"/>
    <n v="849.68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s v="photography/photobooks"/>
    <n v="109"/>
    <n v="159.25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n v="1398973252"/>
    <b v="1"/>
    <n v="236"/>
    <b v="1"/>
    <s v="photography/photobooks"/>
    <n v="206"/>
    <n v="130.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s v="photography/photobooks"/>
    <n v="104"/>
    <n v="64.160000000000011"/>
    <x v="8"/>
    <s v="photobooks"/>
    <x v="1519"/>
    <d v="2014-06-20T16:59:00"/>
  </r>
  <r>
    <n v="1520"/>
    <s v="TULIPS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s v="photography/photobooks"/>
    <n v="104"/>
    <n v="111.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s v="photography/photobooks"/>
    <n v="139"/>
    <n v="133.73999999999998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s v="photography/photobooks"/>
    <n v="125"/>
    <n v="95.84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s v="photography/photobooks"/>
    <n v="175"/>
    <n v="32.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s v="photography/photobooks"/>
    <n v="121"/>
    <n v="98.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s v="photography/photobooks"/>
    <n v="111"/>
    <n v="55.2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n v="1483292122"/>
    <b v="1"/>
    <n v="160"/>
    <b v="1"/>
    <s v="photography/photobooks"/>
    <n v="282"/>
    <n v="52.8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s v="photography/photobooks"/>
    <n v="176"/>
    <n v="56.65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s v="photography/photobooks"/>
    <n v="485"/>
    <n v="82.320000000000007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s v="photography/photobooks"/>
    <n v="146"/>
    <n v="88.2700000000000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s v="photography/photobooks"/>
    <n v="418"/>
    <n v="84.9100000000000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s v="photography/photobooks"/>
    <n v="133"/>
    <n v="48.1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s v="photography/photobooks"/>
    <n v="251"/>
    <n v="66.02000000000001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s v="photography/photobooks"/>
    <n v="180"/>
    <n v="96.38000000000001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s v="photography/photobooks"/>
    <n v="103"/>
    <n v="156.17999999999998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s v="photography/photobooks"/>
    <n v="136"/>
    <n v="95.77000000000001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s v="photography/nature"/>
    <n v="1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s v="photography/nature"/>
    <n v="1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s v="photography/nature"/>
    <n v="29"/>
    <n v="26.28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s v="photography/nature"/>
    <n v="34"/>
    <n v="28.34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s v="photography/nature"/>
    <n v="14"/>
    <n v="14.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s v="photography/nature"/>
    <n v="50"/>
    <n v="132.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s v="photography/nature"/>
    <n v="46"/>
    <n v="56.419999999999995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s v="publishing/art books"/>
    <n v="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s v="publishing/art books"/>
    <n v="22"/>
    <n v="108.06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n v="5"/>
    <n v="26.93000000000000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x v="117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n v="1457551882"/>
    <b v="0"/>
    <n v="52"/>
    <b v="0"/>
    <s v="publishing/art books"/>
    <n v="42"/>
    <n v="47.76999999999999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s v="publishing/art books"/>
    <n v="5"/>
    <n v="41.669999999999995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s v="publishing/art books"/>
    <n v="3"/>
    <n v="74.3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s v="publishing/art books"/>
    <n v="6"/>
    <n v="84.3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s v="publishing/art books"/>
    <n v="23"/>
    <n v="65.460000000000008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x v="1085"/>
    <x v="2"/>
    <s v="US"/>
    <s v="USD"/>
    <n v="1445894400"/>
    <n v="1440961053"/>
    <b v="0"/>
    <n v="3"/>
    <b v="0"/>
    <s v="photography/places"/>
    <n v="10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s v="photography/places"/>
    <n v="1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06:00:00"/>
  </r>
  <r>
    <n v="1586"/>
    <s v="Missouri In Pictures"/>
    <s v="Show the world the beauty that is in all of our back yards!"/>
    <n v="1500"/>
    <x v="117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17:49:25"/>
  </r>
  <r>
    <n v="1588"/>
    <s v="The Right Side of Texas"/>
    <s v="Southeast Texas as seen through the lens of a cell phone camera"/>
    <n v="516"/>
    <x v="117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x v="806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s v="photography/places"/>
    <n v="30"/>
    <n v="44.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s v="photography/places"/>
    <n v="1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s v="photography/places"/>
    <n v="3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s v="photography/places"/>
    <n v="8"/>
    <n v="40.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s v="music/rock"/>
    <n v="109"/>
    <n v="48.3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s v="music/rock"/>
    <n v="101"/>
    <n v="46.96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s v="music/rock"/>
    <n v="101"/>
    <n v="66.690000000000012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s v="music/rock"/>
    <n v="123"/>
    <n v="48.85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s v="music/rock"/>
    <n v="102"/>
    <n v="87.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s v="music/rock"/>
    <n v="146"/>
    <n v="70.79000000000000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s v="music/rock"/>
    <n v="102"/>
    <n v="52.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s v="music/rock"/>
    <n v="119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n v="1353017510"/>
    <b v="0"/>
    <n v="112"/>
    <b v="1"/>
    <s v="music/rock"/>
    <n v="272"/>
    <n v="48.55"/>
    <x v="4"/>
    <s v="rock"/>
    <x v="1610"/>
    <d v="2012-12-15T17:11:50"/>
  </r>
  <r>
    <n v="1611"/>
    <s v="Skelton-Luns CD/7&quot;             No Big Deal."/>
    <s v="Skelton-Luns CD/7&quot; No Big Deal."/>
    <n v="800"/>
    <x v="1099"/>
    <x v="0"/>
    <s v="US"/>
    <s v="USD"/>
    <n v="1370390432"/>
    <n v="1368576032"/>
    <b v="0"/>
    <n v="27"/>
    <b v="1"/>
    <s v="music/rock"/>
    <n v="126"/>
    <n v="37.08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s v="music/rock"/>
    <n v="102"/>
    <n v="39.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s v="music/rock"/>
    <n v="103"/>
    <n v="66.690000000000012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s v="music/rock"/>
    <n v="115"/>
    <n v="67.1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s v="music/rock"/>
    <n v="105"/>
    <n v="66.3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s v="music/rock"/>
    <n v="146"/>
    <n v="64.63000000000001"/>
    <x v="4"/>
    <s v="rock"/>
    <x v="1617"/>
    <d v="2013-11-01T14:00:00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s v="music/rock"/>
    <n v="106"/>
    <n v="58.379999999999995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s v="music/rock"/>
    <n v="134"/>
    <n v="86.960000000000008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n v="1361002140"/>
    <b v="0"/>
    <n v="17"/>
    <b v="1"/>
    <s v="music/rock"/>
    <n v="113"/>
    <n v="66.48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s v="music/rock"/>
    <n v="122"/>
    <n v="163.79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s v="music/rock"/>
    <n v="102"/>
    <n v="107.99000000000001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s v="music/rock"/>
    <n v="102"/>
    <n v="42.1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s v="music/rock"/>
    <n v="156"/>
    <n v="112.02000000000001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s v="music/rock"/>
    <n v="102"/>
    <n v="74.960000000000008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s v="music/rock"/>
    <n v="117"/>
    <n v="61.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n v="1400175682"/>
    <b v="0"/>
    <n v="88"/>
    <b v="1"/>
    <s v="music/rock"/>
    <n v="101"/>
    <n v="45.87999999999999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n v="1389041333"/>
    <b v="0"/>
    <n v="82"/>
    <b v="1"/>
    <s v="music/rock"/>
    <n v="104"/>
    <n v="75.8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s v="music/rock"/>
    <n v="266"/>
    <n v="84.210000000000008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s v="music/rock"/>
    <n v="102"/>
    <n v="86.49000000000000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s v="music/rock"/>
    <n v="100"/>
    <n v="172.42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s v="music/rock"/>
    <n v="101"/>
    <n v="62.82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s v="music/rock"/>
    <n v="126"/>
    <n v="67.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s v="music/rock"/>
    <n v="104"/>
    <n v="53.57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x v="1121"/>
    <x v="0"/>
    <s v="US"/>
    <s v="USD"/>
    <n v="1362086700"/>
    <n v="1358180968"/>
    <b v="0"/>
    <n v="27"/>
    <b v="1"/>
    <s v="music/rock"/>
    <n v="105"/>
    <n v="38.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s v="music/rock"/>
    <n v="100"/>
    <n v="94.740000000000009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s v="music/rock"/>
    <n v="170"/>
    <n v="39.97"/>
    <x v="4"/>
    <s v="rock"/>
    <x v="1640"/>
    <d v="2010-08-02T20:59:00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n v="1416406744"/>
    <b v="0"/>
    <n v="26"/>
    <b v="1"/>
    <s v="music/pop"/>
    <n v="102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s v="music/pop"/>
    <n v="100"/>
    <n v="42.8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s v="music/pop"/>
    <n v="125"/>
    <n v="168.51999999999998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s v="music/pop"/>
    <n v="110"/>
    <n v="85.550000000000011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s v="music/pop"/>
    <n v="111"/>
    <n v="26.560000000000002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s v="music/pop"/>
    <n v="105"/>
    <n v="113.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s v="music/pop"/>
    <n v="126"/>
    <n v="32.019999999999996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s v="music/pop"/>
    <n v="101"/>
    <n v="47.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s v="music/pop"/>
    <n v="142"/>
    <n v="88.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s v="music/pop"/>
    <n v="101"/>
    <n v="64.72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s v="music/pop"/>
    <n v="175"/>
    <n v="51.8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s v="music/pop"/>
    <n v="120"/>
    <n v="38.799999999999997"/>
    <x v="4"/>
    <s v="pop"/>
    <x v="1654"/>
    <d v="2012-04-18T16:22:40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s v="music/pop"/>
    <n v="143"/>
    <n v="44.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s v="music/pop"/>
    <n v="101"/>
    <n v="156.78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s v="music/pop"/>
    <n v="105"/>
    <n v="118.71000000000001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s v="music/pop"/>
    <n v="133"/>
    <n v="74.15000000000000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s v="music/pop"/>
    <n v="113"/>
    <n v="12.54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s v="music/pop"/>
    <n v="1254"/>
    <n v="27.87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s v="music/pop"/>
    <n v="103"/>
    <n v="132.4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s v="music/pop"/>
    <n v="123"/>
    <n v="34.39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s v="music/pop"/>
    <n v="120"/>
    <n v="44.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s v="music/pop"/>
    <n v="161"/>
    <n v="41.05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s v="music/pop"/>
    <n v="127"/>
    <n v="52.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s v="music/pop"/>
    <n v="103"/>
    <n v="70.790000000000006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s v="music/pop"/>
    <n v="103"/>
    <n v="44.61"/>
    <x v="4"/>
    <s v="pop"/>
    <x v="1670"/>
    <d v="2010-07-04T23:00:00"/>
  </r>
  <r>
    <n v="1671"/>
    <s v="Luke O'Brien's Kickstarter"/>
    <s v="I am seeking funding in order to help take my music from a hobby to a career."/>
    <n v="2000"/>
    <x v="1150"/>
    <x v="0"/>
    <s v="US"/>
    <s v="USD"/>
    <n v="1470056614"/>
    <n v="1467464614"/>
    <b v="0"/>
    <n v="77"/>
    <b v="1"/>
    <s v="music/pop"/>
    <n v="101"/>
    <n v="26.150000000000002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s v="music/pop"/>
    <n v="113"/>
    <n v="39.1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s v="music/pop"/>
    <n v="129"/>
    <n v="45.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s v="music/pop"/>
    <n v="202"/>
    <n v="89.2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s v="music/pop"/>
    <n v="138"/>
    <n v="40.419999999999995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s v="music/pop"/>
    <n v="116"/>
    <n v="82.39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s v="music/pop"/>
    <n v="112"/>
    <n v="159.53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s v="music/pop"/>
    <n v="119"/>
    <n v="36.2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x v="1156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s v="music/faith"/>
    <n v="102"/>
    <n v="74.5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n v="1487360041"/>
    <b v="0"/>
    <n v="101"/>
    <b v="0"/>
    <s v="music/faith"/>
    <n v="110"/>
    <n v="86.440000000000012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s v="music/faith"/>
    <n v="1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s v="music/faith"/>
    <n v="32"/>
    <n v="80.13000000000001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s v="music/faith"/>
    <n v="45"/>
    <n v="253.14999999999998"/>
    <x v="4"/>
    <s v="faith"/>
    <x v="1688"/>
    <d v="2017-04-09T06:49:54"/>
  </r>
  <r>
    <n v="1689"/>
    <s v="Fly Away"/>
    <s v="Praising the Living God in the second half of life."/>
    <n v="2400"/>
    <x v="1162"/>
    <x v="3"/>
    <s v="US"/>
    <s v="USD"/>
    <n v="1489700230"/>
    <n v="1487111830"/>
    <b v="0"/>
    <n v="14"/>
    <b v="0"/>
    <s v="music/faith"/>
    <n v="100"/>
    <n v="171.42999999999998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s v="music/faith"/>
    <n v="26"/>
    <n v="57.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s v="music/faith"/>
    <n v="34"/>
    <n v="264.27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s v="music/faith"/>
    <n v="48"/>
    <n v="159.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s v="music/faith"/>
    <n v="10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s v="music/faith"/>
    <n v="1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s v="music/faith"/>
    <n v="12"/>
    <n v="61.089999999999996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s v="music/faith"/>
    <n v="21"/>
    <n v="114.8200000000000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s v="music/faith"/>
    <n v="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s v="music/faith"/>
    <n v="27"/>
    <n v="65.98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s v="music/faith"/>
    <n v="1"/>
    <n v="5"/>
    <x v="4"/>
    <s v="faith"/>
    <x v="1701"/>
    <d v="2015-01-15T10:56:45"/>
  </r>
  <r>
    <n v="1702"/>
    <s v="lyndale lewis and new vision prosper cd release"/>
    <s v="I can do all things through christ jesus"/>
    <n v="16500"/>
    <x v="116"/>
    <x v="2"/>
    <s v="US"/>
    <s v="USD"/>
    <n v="1427745150"/>
    <n v="1425156750"/>
    <b v="0"/>
    <n v="1"/>
    <b v="0"/>
    <s v="music/faith"/>
    <n v="1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s v="music/faith"/>
    <n v="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s v="music/faith"/>
    <n v="66"/>
    <n v="118.37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s v="music/faith"/>
    <n v="10"/>
    <n v="54.12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s v="music/faith"/>
    <n v="8"/>
    <n v="115.7100000000000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s v="music/faith"/>
    <n v="1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s v="music/faith"/>
    <n v="43"/>
    <n v="34.03"/>
    <x v="4"/>
    <s v="faith"/>
    <x v="1717"/>
    <d v="2016-04-20T23:00:00"/>
  </r>
  <r>
    <n v="1718"/>
    <s v="The Prodigal Son"/>
    <s v="A melody for the galaxy."/>
    <n v="35000"/>
    <x v="735"/>
    <x v="2"/>
    <s v="US"/>
    <s v="USD"/>
    <n v="1463201940"/>
    <n v="1459435149"/>
    <b v="0"/>
    <n v="2"/>
    <b v="0"/>
    <s v="music/faith"/>
    <n v="1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s v="music/faith"/>
    <n v="1"/>
    <n v="11.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s v="music/faith"/>
    <n v="6"/>
    <n v="28.13000000000000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s v="music/faith"/>
    <n v="1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s v="music/faith"/>
    <n v="7"/>
    <n v="216.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s v="music/faith"/>
    <n v="11"/>
    <n v="62.23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s v="music/faith"/>
    <n v="1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s v="music/faith"/>
    <n v="69"/>
    <n v="122.15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x v="117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s v="music/faith"/>
    <n v="1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s v="music/faith"/>
    <n v="22"/>
    <n v="56.669999999999995"/>
    <x v="4"/>
    <s v="faith"/>
    <x v="1737"/>
    <d v="2015-07-20T17:46:32"/>
  </r>
  <r>
    <n v="1738"/>
    <s v="The Flashing Lights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s v="music/faith"/>
    <n v="1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s v="music/faith"/>
    <n v="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x v="414"/>
    <x v="0"/>
    <s v="GB"/>
    <s v="GBP"/>
    <n v="1433948671"/>
    <n v="1430060671"/>
    <b v="0"/>
    <n v="52"/>
    <b v="1"/>
    <s v="photography/photobooks"/>
    <n v="111"/>
    <n v="25.580000000000002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s v="photography/photobooks"/>
    <n v="109"/>
    <n v="63.98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s v="photography/photobooks"/>
    <n v="101"/>
    <n v="89.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s v="photography/photobooks"/>
    <n v="119"/>
    <n v="93.08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s v="photography/photobooks"/>
    <n v="115"/>
    <n v="89.68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s v="photography/photobooks"/>
    <n v="149"/>
    <n v="207.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s v="photography/photobooks"/>
    <n v="130"/>
    <n v="358.98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s v="photography/photobooks"/>
    <n v="124"/>
    <n v="94.740000000000009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s v="photography/photobooks"/>
    <n v="261"/>
    <n v="34.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s v="photography/photobooks"/>
    <n v="116"/>
    <n v="414.28999999999996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s v="photography/photobooks"/>
    <n v="115"/>
    <n v="42.489999999999995"/>
    <x v="8"/>
    <s v="photobooks"/>
    <x v="1758"/>
    <d v="2016-07-14T17:56:32"/>
  </r>
  <r>
    <n v="1759"/>
    <s v="Death Valley"/>
    <s v="Death Valley will be the first photo book of Andi State"/>
    <n v="5000"/>
    <x v="1194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s v="photography/photobooks"/>
    <n v="166"/>
    <n v="81.100000000000009"/>
    <x v="8"/>
    <s v="photobooks"/>
    <x v="1760"/>
    <d v="2016-02-25T11:08:33"/>
  </r>
  <r>
    <n v="1761"/>
    <s v="I Wanted To See Boobs"/>
    <s v="A hardcover photobook telling the naked truth of a young photographers journey."/>
    <n v="100"/>
    <x v="1196"/>
    <x v="0"/>
    <s v="GB"/>
    <s v="GBP"/>
    <n v="1442065060"/>
    <n v="1437745060"/>
    <b v="0"/>
    <n v="3"/>
    <b v="1"/>
    <s v="photography/photobooks"/>
    <n v="155"/>
    <n v="51.669999999999995"/>
    <x v="8"/>
    <s v="photobooks"/>
    <x v="1761"/>
    <d v="2015-09-12T08:37:40"/>
  </r>
  <r>
    <n v="1762"/>
    <s v="&quot;The Naked Pixel&quot; Ali Pakele"/>
    <s v="Project rewards $25 gets you 190+ digital images"/>
    <n v="100"/>
    <x v="1197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s v="photography/photobooks"/>
    <n v="20"/>
    <n v="55.29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s v="photography/photobooks"/>
    <n v="60"/>
    <n v="72.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s v="photography/photobooks"/>
    <n v="22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s v="photography/photobooks"/>
    <n v="7"/>
    <n v="98.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s v="photography/photobooks"/>
    <n v="66"/>
    <n v="170.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s v="photography/photobooks"/>
    <n v="2"/>
    <n v="66.34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s v="photography/photobooks"/>
    <n v="37"/>
    <n v="104.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s v="photography/photobooks"/>
    <n v="40"/>
    <n v="78.4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s v="photography/photobooks"/>
    <n v="26"/>
    <n v="59.05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s v="photography/photobooks"/>
    <n v="16"/>
    <n v="71.35000000000000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s v="photography/photobooks"/>
    <n v="40"/>
    <n v="60.25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s v="photography/photobooks"/>
    <n v="21"/>
    <n v="44.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s v="photography/photobooks"/>
    <n v="16"/>
    <n v="63.87999999999999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s v="photography/photobooks"/>
    <n v="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s v="photography/photobooks"/>
    <n v="5"/>
    <n v="109.07000000000001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s v="photography/photobooks"/>
    <n v="62"/>
    <n v="109.94000000000001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s v="photography/photobooks"/>
    <n v="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s v="photography/photobooks"/>
    <n v="12"/>
    <n v="55.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s v="photography/photobooks"/>
    <n v="39"/>
    <n v="133.91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s v="photography/photobooks"/>
    <n v="23"/>
    <n v="48.73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s v="photography/photobooks"/>
    <n v="14"/>
    <n v="58.98"/>
    <x v="8"/>
    <s v="photobooks"/>
    <x v="1798"/>
    <d v="2016-02-04T02:50:33"/>
  </r>
  <r>
    <n v="1799"/>
    <s v="The UnDiscovered Image"/>
    <s v="The UnDiscovered Image, a monthly publication dedicated to photographers."/>
    <n v="4000"/>
    <x v="1227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s v="photography/photobooks"/>
    <n v="21"/>
    <n v="83.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s v="photography/photobooks"/>
    <n v="49"/>
    <n v="94.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s v="photography/photobooks"/>
    <n v="36"/>
    <n v="104.85000000000001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s v="photography/photobooks"/>
    <n v="37"/>
    <n v="67.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s v="photography/photobooks"/>
    <n v="3"/>
    <n v="73.88000000000001"/>
    <x v="8"/>
    <s v="photobooks"/>
    <x v="1806"/>
    <d v="2014-09-30T10:19:09"/>
  </r>
  <r>
    <n v="1807"/>
    <s v="Anywhere but Here"/>
    <s v="I want to explore alternative cultures and lifestyles in America."/>
    <n v="5000"/>
    <x v="503"/>
    <x v="2"/>
    <s v="US"/>
    <s v="USD"/>
    <n v="1411868313"/>
    <n v="1409276313"/>
    <b v="1"/>
    <n v="8"/>
    <b v="0"/>
    <s v="photography/photobooks"/>
    <n v="12"/>
    <n v="69.13000000000001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s v="photography/photobooks"/>
    <n v="42"/>
    <n v="120.78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s v="photography/photobooks"/>
    <n v="11"/>
    <n v="42.23"/>
    <x v="8"/>
    <s v="photobooks"/>
    <x v="1809"/>
    <d v="2015-03-01T16:47:19"/>
  </r>
  <r>
    <n v="1810"/>
    <s v="Film Speed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s v="photography/photobooks"/>
    <n v="4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s v="photography/photobooks"/>
    <n v="1"/>
    <n v="1.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s v="photography/photobooks"/>
    <n v="14"/>
    <n v="37.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s v="photography/photobooks"/>
    <n v="50"/>
    <n v="42.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s v="photography/photobooks"/>
    <n v="3"/>
    <n v="84.84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s v="photography/photobooks"/>
    <n v="5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s v="photography/photobooks"/>
    <n v="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s v="music/rock"/>
    <n v="135"/>
    <n v="59.169999999999995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n v="1388084862"/>
    <b v="0"/>
    <n v="11"/>
    <b v="1"/>
    <s v="music/rock"/>
    <n v="100"/>
    <n v="27.28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s v="music/rock"/>
    <n v="116"/>
    <n v="24.580000000000002"/>
    <x v="4"/>
    <s v="rock"/>
    <x v="1823"/>
    <d v="2012-10-24T11:26:16"/>
  </r>
  <r>
    <n v="1824"/>
    <s v="Tin Man's Broken Wisdom Fund"/>
    <s v="cd fund raiser"/>
    <n v="3000"/>
    <x v="1243"/>
    <x v="0"/>
    <s v="US"/>
    <s v="USD"/>
    <n v="1389146880"/>
    <n v="1387403967"/>
    <b v="0"/>
    <n v="40"/>
    <b v="1"/>
    <s v="music/rock"/>
    <n v="101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s v="music/rock"/>
    <n v="106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x v="895"/>
    <x v="0"/>
    <s v="US"/>
    <s v="USD"/>
    <n v="1392675017"/>
    <n v="1390083017"/>
    <b v="0"/>
    <n v="38"/>
    <b v="1"/>
    <s v="music/rock"/>
    <n v="101"/>
    <n v="53.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s v="music/rock"/>
    <n v="101"/>
    <n v="83.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s v="music/rock"/>
    <n v="101"/>
    <n v="417.34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s v="music/rock"/>
    <n v="167"/>
    <n v="75.77000000000001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s v="music/rock"/>
    <n v="103"/>
    <n v="73.58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x v="1250"/>
    <x v="0"/>
    <s v="US"/>
    <s v="USD"/>
    <n v="1422140895"/>
    <n v="1418684895"/>
    <b v="0"/>
    <n v="90"/>
    <b v="1"/>
    <s v="music/rock"/>
    <n v="119"/>
    <n v="131.16999999999999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s v="music/rock"/>
    <n v="104"/>
    <n v="47.28"/>
    <x v="4"/>
    <s v="rock"/>
    <x v="1835"/>
    <d v="2016-03-31T10:51:11"/>
  </r>
  <r>
    <n v="1836"/>
    <s v="KICKSTART OUR &lt;+3"/>
    <s v="Help fund our 2013 Sound &amp; Lighting Touring rig!"/>
    <n v="5000"/>
    <x v="1251"/>
    <x v="0"/>
    <s v="US"/>
    <s v="USD"/>
    <n v="1361129129"/>
    <n v="1359660329"/>
    <b v="0"/>
    <n v="55"/>
    <b v="1"/>
    <s v="music/rock"/>
    <n v="201"/>
    <n v="182.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s v="music/rock"/>
    <n v="307"/>
    <n v="61.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s v="music/rock"/>
    <n v="101"/>
    <n v="35.76999999999999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s v="music/rock"/>
    <n v="206"/>
    <n v="45.629999999999995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s v="music/rock"/>
    <n v="109"/>
    <n v="75.39"/>
    <x v="4"/>
    <s v="rock"/>
    <x v="1840"/>
    <d v="2013-05-06T23:59:00"/>
  </r>
  <r>
    <n v="1841"/>
    <s v="Hydra Effect Debut EP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s v="music/rock"/>
    <n v="102"/>
    <n v="50.87999999999999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s v="music/rock"/>
    <n v="126"/>
    <n v="119.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s v="music/rock"/>
    <n v="125"/>
    <n v="92.55000000000001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s v="music/rock"/>
    <n v="102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s v="music/rock"/>
    <n v="100"/>
    <n v="52.64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s v="music/rock"/>
    <n v="138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s v="music/rock"/>
    <n v="121"/>
    <n v="79.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s v="music/rock"/>
    <n v="108"/>
    <n v="134.20999999999998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s v="music/rock"/>
    <n v="101"/>
    <n v="37.62999999999999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s v="music/rock"/>
    <n v="102"/>
    <n v="51.05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s v="music/rock"/>
    <n v="101"/>
    <n v="50.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s v="music/rock"/>
    <n v="117"/>
    <n v="133.9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s v="music/rock"/>
    <n v="102"/>
    <n v="58.22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s v="music/rock"/>
    <n v="103"/>
    <n v="88.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s v="music/rock"/>
    <n v="155"/>
    <n v="70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s v="music/rock"/>
    <n v="102"/>
    <n v="53.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s v="music/rock"/>
    <n v="100"/>
    <n v="136.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0:48:41"/>
  </r>
  <r>
    <n v="1859"/>
    <s v="Queen Kwong Tour to London and Paris"/>
    <s v="Queen Kwong is going ON TOUR to London and Paris!"/>
    <n v="3000"/>
    <x v="1270"/>
    <x v="0"/>
    <s v="US"/>
    <s v="USD"/>
    <n v="1316716129"/>
    <n v="1314124129"/>
    <b v="0"/>
    <n v="56"/>
    <b v="1"/>
    <s v="music/rock"/>
    <n v="132"/>
    <n v="70.6300000000000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s v="music/rock"/>
    <n v="134"/>
    <n v="52.69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s v="games/mobile games"/>
    <n v="9"/>
    <n v="90.940000000000012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s v="games/mobile games"/>
    <n v="1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s v="games/mobile games"/>
    <n v="43"/>
    <n v="58.08999999999999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s v="games/mobile games"/>
    <n v="1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s v="games/mobile games"/>
    <n v="1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s v="games/mobile games"/>
    <n v="11"/>
    <n v="32.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s v="games/mobile games"/>
    <n v="2"/>
    <n v="16.310000000000002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s v="games/mobile games"/>
    <n v="1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s v="games/mobile games"/>
    <n v="1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x v="1276"/>
    <x v="2"/>
    <s v="GB"/>
    <s v="GBP"/>
    <n v="1459341380"/>
    <n v="1456839380"/>
    <b v="0"/>
    <n v="24"/>
    <b v="0"/>
    <s v="games/mobile games"/>
    <n v="21"/>
    <n v="41.83999999999999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s v="music/indie rock"/>
    <n v="173"/>
    <n v="49.339999999999996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s v="music/indie rock"/>
    <n v="136"/>
    <n v="51.97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s v="music/indie rock"/>
    <n v="117"/>
    <n v="50.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s v="music/indie rock"/>
    <n v="103"/>
    <n v="42.25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s v="music/indie rock"/>
    <n v="112"/>
    <n v="416.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s v="music/indie rock"/>
    <n v="167"/>
    <n v="46.66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s v="music/indie rock"/>
    <n v="107"/>
    <n v="48.46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s v="music/indie rock"/>
    <n v="106"/>
    <n v="87.96000000000000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s v="music/indie rock"/>
    <n v="137"/>
    <n v="26.270000000000003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22:59:00"/>
  </r>
  <r>
    <n v="1894"/>
    <s v="Help me release my first 3 song EP!!"/>
    <s v="Im trying to raise $1000 for a 3 song EP in a studio!"/>
    <n v="1000"/>
    <x v="1288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s v="music/indie rock"/>
    <n v="102"/>
    <n v="196.35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s v="music/indie rock"/>
    <n v="103"/>
    <n v="35.559999999999995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s v="music/indie rock"/>
    <n v="134"/>
    <n v="28.580000000000002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s v="music/indie rock"/>
    <n v="110"/>
    <n v="50.64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s v="technology/gadgets"/>
    <n v="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s v="technology/gadgets"/>
    <n v="43"/>
    <n v="215.95999999999998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s v="technology/gadgets"/>
    <n v="1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s v="technology/gadgets"/>
    <n v="15"/>
    <n v="129.97999999999999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s v="technology/gadgets"/>
    <n v="40"/>
    <n v="117.5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s v="technology/gadgets"/>
    <n v="1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s v="technology/gadgets"/>
    <n v="60"/>
    <n v="70.600000000000009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n v="1410178578"/>
    <b v="0"/>
    <n v="26"/>
    <b v="0"/>
    <s v="technology/gadgets"/>
    <n v="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s v="technology/gadgets"/>
    <n v="10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x v="1302"/>
    <x v="2"/>
    <s v="HK"/>
    <s v="HKD"/>
    <n v="1486708133"/>
    <n v="1484116133"/>
    <b v="0"/>
    <n v="70"/>
    <b v="0"/>
    <s v="technology/gadgets"/>
    <n v="53"/>
    <n v="2928.930000000000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s v="technology/gadgets"/>
    <n v="2"/>
    <n v="28.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s v="technology/gadgets"/>
    <n v="48"/>
    <n v="29.63000000000000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s v="technology/gadgets"/>
    <n v="44"/>
    <n v="40.989999999999995"/>
    <x v="2"/>
    <s v="gadgets"/>
    <x v="1920"/>
    <d v="2015-10-21T18:00:00"/>
  </r>
  <r>
    <n v="1921"/>
    <s v="The Fine Spirits are making an album!"/>
    <s v="The Fine Spirits are making an album, but we need your help!"/>
    <n v="1500"/>
    <x v="1305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s v="music/indie rock"/>
    <n v="241"/>
    <n v="23.16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s v="music/indie rock"/>
    <n v="115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s v="music/indie rock"/>
    <n v="111"/>
    <n v="31.83000000000000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s v="music/indie rock"/>
    <n v="196"/>
    <n v="27.39"/>
    <x v="4"/>
    <s v="indie rock"/>
    <x v="1926"/>
    <d v="2010-11-01T19:26:00"/>
  </r>
  <r>
    <n v="1927"/>
    <s v="GBS Detroit Presents Hampshire"/>
    <s v="Hampshire is headed to GBS Detroit."/>
    <n v="600"/>
    <x v="972"/>
    <x v="0"/>
    <s v="US"/>
    <s v="USD"/>
    <n v="1331182740"/>
    <n v="1329856839"/>
    <b v="0"/>
    <n v="11"/>
    <b v="1"/>
    <s v="music/indie rock"/>
    <n v="104"/>
    <n v="56.3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n v="1365348794"/>
    <b v="0"/>
    <n v="34"/>
    <b v="1"/>
    <s v="music/indie rock"/>
    <n v="104"/>
    <n v="77.36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s v="music/indie rock"/>
    <n v="101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s v="music/indie rock"/>
    <n v="121"/>
    <n v="48.25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s v="music/indie rock"/>
    <n v="107"/>
    <n v="70.22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s v="music/indie rock"/>
    <n v="173"/>
    <n v="94.06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s v="music/indie rock"/>
    <n v="124"/>
    <n v="80.28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s v="music/indie rock"/>
    <n v="109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s v="music/indie rock"/>
    <n v="117"/>
    <n v="60.269999999999996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s v="music/indie rock"/>
    <n v="188"/>
    <n v="38.75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s v="music/indie rock"/>
    <n v="116"/>
    <n v="152.54999999999998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s v="music/indie rock"/>
    <n v="111"/>
    <n v="115.3200000000000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s v="music/indie rock"/>
    <n v="171"/>
    <n v="35.83999999999999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s v="technology/hardware"/>
    <n v="127"/>
    <n v="64.58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s v="technology/hardware"/>
    <n v="139"/>
    <n v="87.440000000000012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s v="technology/hardware"/>
    <n v="1706"/>
    <n v="68.820000000000007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s v="technology/hardware"/>
    <n v="789"/>
    <n v="176.20999999999998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s v="technology/hardware"/>
    <n v="349"/>
    <n v="511.8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s v="technology/hardware"/>
    <n v="150"/>
    <n v="160.44999999999999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s v="technology/hardware"/>
    <n v="101"/>
    <n v="35.0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n v="1460557809"/>
    <b v="1"/>
    <n v="4245"/>
    <b v="1"/>
    <s v="technology/hardware"/>
    <n v="801"/>
    <n v="188.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s v="technology/hardware"/>
    <n v="107"/>
    <n v="56.21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s v="technology/hardware"/>
    <n v="201"/>
    <n v="51.309999999999995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s v="technology/hardware"/>
    <n v="213"/>
    <n v="127.3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s v="technology/hardware"/>
    <n v="199"/>
    <n v="101.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22:00:00"/>
  </r>
  <r>
    <n v="1954"/>
    <s v="Orison â€“ Rethink the Power of Energy"/>
    <s v="The First Home Battery System You Simply Plug in to Install"/>
    <n v="50000"/>
    <x v="1336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s v="technology/hardware"/>
    <n v="295"/>
    <n v="483.34999999999997"/>
    <x v="2"/>
    <s v="hardware"/>
    <x v="1956"/>
    <d v="2015-04-18T16:10:05"/>
  </r>
  <r>
    <n v="1957"/>
    <s v="freeSoC and freeSoC Mini"/>
    <s v="An open hardware platform for the best microcontroller in the world."/>
    <n v="30000"/>
    <x v="1339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s v="technology/hardware"/>
    <n v="118"/>
    <n v="2500.9700000000003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s v="technology/hardware"/>
    <n v="1106"/>
    <n v="67.7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s v="technology/hardware"/>
    <n v="260"/>
    <n v="180.76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s v="technology/hardware"/>
    <n v="263"/>
    <n v="127.33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s v="technology/hardware"/>
    <n v="207"/>
    <n v="136.64999999999998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s v="technology/hardware"/>
    <n v="371"/>
    <n v="182.79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s v="technology/hardware"/>
    <n v="580"/>
    <n v="61.379999999999995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s v="technology/hardware"/>
    <n v="264"/>
    <n v="272.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s v="technology/hardware"/>
    <n v="675"/>
    <n v="70.850000000000009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s v="technology/hardware"/>
    <n v="257"/>
    <n v="247.95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s v="technology/hardware"/>
    <n v="376"/>
    <n v="186.82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s v="technology/hardware"/>
    <n v="209"/>
    <n v="131.9899999999999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n v="1371159325"/>
    <b v="1"/>
    <n v="473"/>
    <b v="1"/>
    <s v="technology/hardware"/>
    <n v="347"/>
    <n v="29.32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s v="technology/hardware"/>
    <n v="403"/>
    <n v="245.03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s v="technology/hardware"/>
    <n v="1027"/>
    <n v="1323.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s v="technology/hardware"/>
    <n v="115"/>
    <n v="282.659999999999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n v="1456232462"/>
    <b v="1"/>
    <n v="1945"/>
    <b v="1"/>
    <s v="technology/hardware"/>
    <n v="355"/>
    <n v="91.22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s v="photography/people"/>
    <n v="6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s v="photography/people"/>
    <n v="5"/>
    <n v="88.690000000000012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s v="photography/people"/>
    <n v="22"/>
    <n v="453.15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s v="photography/people"/>
    <n v="4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4:24:43"/>
  </r>
  <r>
    <n v="1987"/>
    <s v="Ethiopia: Beheld"/>
    <s v="A collection of images that depicts the beauty and diversity within Ethiopia"/>
    <n v="5500"/>
    <x v="1366"/>
    <x v="2"/>
    <s v="GB"/>
    <s v="GBP"/>
    <n v="1425223276"/>
    <n v="1422631276"/>
    <b v="0"/>
    <n v="28"/>
    <b v="0"/>
    <s v="photography/people"/>
    <n v="43"/>
    <n v="83.43"/>
    <x v="8"/>
    <s v="people"/>
    <x v="1987"/>
    <d v="2015-03-01T10:21:16"/>
  </r>
  <r>
    <n v="1988"/>
    <s v="Phillip Michael Photography"/>
    <s v="Expressing art in an image!"/>
    <n v="6000"/>
    <x v="379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s v="photography/people"/>
    <n v="7"/>
    <n v="46.669999999999995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n v="1421637991"/>
    <b v="0"/>
    <n v="2"/>
    <b v="0"/>
    <s v="photography/people"/>
    <n v="1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s v="photography/people"/>
    <n v="27"/>
    <n v="218.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s v="photography/people"/>
    <n v="1"/>
    <n v="33.72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s v="technology/hardware"/>
    <n v="383"/>
    <n v="128.3899999999999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s v="technology/hardware"/>
    <n v="217"/>
    <n v="78.84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s v="technology/hardware"/>
    <n v="312"/>
    <n v="91.77000000000001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s v="technology/hardware"/>
    <n v="235"/>
    <n v="331.1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s v="technology/hardware"/>
    <n v="124"/>
    <n v="194.26999999999998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s v="technology/hardware"/>
    <n v="116"/>
    <n v="84.460000000000008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s v="technology/hardware"/>
    <n v="118"/>
    <n v="44.86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s v="technology/hardware"/>
    <n v="306"/>
    <n v="383.37"/>
    <x v="2"/>
    <s v="hardware"/>
    <x v="2009"/>
    <d v="2016-11-23T03:45:43"/>
  </r>
  <r>
    <n v="2010"/>
    <s v="Weighitz: Weigh Smarter"/>
    <s v="Weighitz are miniature smart scales designed to weigh anything in the home."/>
    <n v="30000"/>
    <x v="1380"/>
    <x v="0"/>
    <s v="US"/>
    <s v="USD"/>
    <n v="1471564491"/>
    <n v="1468972491"/>
    <b v="1"/>
    <n v="1737"/>
    <b v="1"/>
    <s v="technology/hardware"/>
    <n v="321"/>
    <n v="55.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s v="technology/hardware"/>
    <n v="820"/>
    <n v="422.03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s v="technology/hardware"/>
    <n v="235"/>
    <n v="64.190000000000012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s v="technology/hardware"/>
    <n v="495"/>
    <n v="173.5799999999999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s v="technology/hardware"/>
    <n v="7814"/>
    <n v="88.6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s v="technology/hardware"/>
    <n v="114"/>
    <n v="50.23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s v="technology/hardware"/>
    <n v="126"/>
    <n v="73.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s v="technology/hardware"/>
    <n v="103"/>
    <n v="147.69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s v="technology/hardware"/>
    <n v="193"/>
    <n v="23.650000000000002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s v="technology/hardware"/>
    <n v="282"/>
    <n v="147.94999999999999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s v="technology/hardware"/>
    <n v="126"/>
    <n v="385.03999999999996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s v="technology/hardware"/>
    <n v="162"/>
    <n v="457.4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s v="technology/hardware"/>
    <n v="586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s v="technology/hardware"/>
    <n v="202"/>
    <n v="220.75"/>
    <x v="2"/>
    <s v="hardware"/>
    <x v="2025"/>
    <d v="2015-06-10T23:25:46"/>
  </r>
  <r>
    <n v="2026"/>
    <s v="MIDI Sprout - Biodata Sonification Device"/>
    <s v="MIDI Sprout enables plants to play synthesizers in real time."/>
    <n v="25000"/>
    <x v="1396"/>
    <x v="0"/>
    <s v="US"/>
    <s v="USD"/>
    <n v="1398052740"/>
    <n v="1394127585"/>
    <b v="1"/>
    <n v="454"/>
    <b v="1"/>
    <s v="technology/hardware"/>
    <n v="134"/>
    <n v="73.51000000000000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s v="technology/hardware"/>
    <n v="121"/>
    <n v="223.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n v="1265493806"/>
    <b v="1"/>
    <n v="79"/>
    <b v="1"/>
    <s v="technology/hardware"/>
    <n v="127"/>
    <n v="47.919999999999995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s v="technology/hardware"/>
    <n v="362"/>
    <n v="96.070000000000007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s v="technology/hardware"/>
    <n v="227"/>
    <n v="118.62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s v="technology/hardware"/>
    <n v="121"/>
    <n v="118.4600000000000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s v="technology/hardware"/>
    <n v="305"/>
    <n v="143.2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s v="technology/hardware"/>
    <n v="179"/>
    <n v="282.71999999999997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s v="technology/hardware"/>
    <n v="387"/>
    <n v="593.939999999999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s v="technology/hardware"/>
    <n v="212"/>
    <n v="262.15999999999997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s v="technology/hardware"/>
    <n v="132"/>
    <n v="46.589999999999996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s v="technology/hardware"/>
    <n v="301"/>
    <n v="70.050000000000011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s v="technology/hardware"/>
    <n v="137"/>
    <n v="449.27"/>
    <x v="2"/>
    <s v="hardware"/>
    <x v="2039"/>
    <d v="2016-11-30T23:59:00"/>
  </r>
  <r>
    <n v="2040"/>
    <s v="Programmable Capacitor"/>
    <s v="4.29 Billion+ Capacitor Combinations._x000a_No Coding Required."/>
    <n v="3000"/>
    <x v="1410"/>
    <x v="0"/>
    <s v="US"/>
    <s v="USD"/>
    <n v="1384557303"/>
    <n v="1383257703"/>
    <b v="1"/>
    <n v="271"/>
    <b v="1"/>
    <s v="technology/hardware"/>
    <n v="249"/>
    <n v="27.48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s v="technology/hardware"/>
    <n v="124"/>
    <n v="88.240000000000009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s v="technology/hardware"/>
    <n v="507"/>
    <n v="36.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s v="technology/hardware"/>
    <n v="109"/>
    <n v="90.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s v="technology/hardware"/>
    <n v="820"/>
    <n v="152.6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s v="technology/hardware"/>
    <n v="122"/>
    <n v="55.809999999999995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s v="technology/hardware"/>
    <n v="103"/>
    <n v="227.85999999999999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s v="technology/hardware"/>
    <n v="149"/>
    <n v="91.83"/>
    <x v="2"/>
    <s v="hardware"/>
    <x v="2048"/>
    <d v="2013-05-23T10:38:11"/>
  </r>
  <r>
    <n v="2049"/>
    <s v="LOCK8 - the World's First Smart Bike Lock"/>
    <s v="Keyless. Alarm secured. GPS tracking."/>
    <n v="50000"/>
    <x v="1419"/>
    <x v="0"/>
    <s v="GB"/>
    <s v="GBP"/>
    <n v="1386025140"/>
    <n v="1382963963"/>
    <b v="0"/>
    <n v="742"/>
    <b v="1"/>
    <s v="technology/hardware"/>
    <n v="121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s v="technology/hardware"/>
    <n v="474"/>
    <n v="278.3999999999999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s v="technology/hardware"/>
    <n v="131"/>
    <n v="43.1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s v="technology/hardware"/>
    <n v="354"/>
    <n v="326.3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s v="technology/hardware"/>
    <n v="102"/>
    <n v="41.75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s v="technology/hardware"/>
    <n v="114"/>
    <n v="64.03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s v="technology/hardware"/>
    <n v="168"/>
    <n v="99.460000000000008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s v="technology/hardware"/>
    <n v="154"/>
    <n v="138.5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s v="technology/hardware"/>
    <n v="203"/>
    <n v="45.55"/>
    <x v="2"/>
    <s v="hardware"/>
    <x v="2057"/>
    <d v="2016-02-26T06:52:12"/>
  </r>
  <r>
    <n v="2058"/>
    <s v="Raspberry Pi Debug Clip"/>
    <s v="Making using the serial terminal on the Raspberry Pi as easy as Pi!"/>
    <n v="2560"/>
    <x v="1427"/>
    <x v="0"/>
    <s v="GB"/>
    <s v="GBP"/>
    <n v="1425326400"/>
    <n v="1421916830"/>
    <b v="0"/>
    <n v="410"/>
    <b v="1"/>
    <s v="technology/hardware"/>
    <n v="169"/>
    <n v="10.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s v="technology/hardware"/>
    <n v="144"/>
    <n v="114.77000000000001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s v="technology/hardware"/>
    <n v="197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s v="technology/hardware"/>
    <n v="108"/>
    <n v="154.1799999999999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s v="technology/hardware"/>
    <n v="149"/>
    <n v="120.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s v="technology/hardware"/>
    <n v="192"/>
    <n v="86.17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s v="technology/hardware"/>
    <n v="200"/>
    <n v="51.22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s v="technology/hardware"/>
    <n v="219"/>
    <n v="67.27000000000001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s v="technology/hardware"/>
    <n v="106"/>
    <n v="346.14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s v="technology/hardware"/>
    <n v="129"/>
    <n v="244.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s v="technology/hardware"/>
    <n v="318"/>
    <n v="259.26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s v="technology/hardware"/>
    <n v="281"/>
    <n v="201.97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s v="technology/hardware"/>
    <n v="111"/>
    <n v="226.20999999999998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s v="technology/hardware"/>
    <n v="1679"/>
    <n v="20.470000000000002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s v="technology/hardware"/>
    <n v="544"/>
    <n v="116.3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s v="technology/hardware"/>
    <n v="116"/>
    <n v="307.20999999999998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s v="technology/hardware"/>
    <n v="132"/>
    <n v="546.68999999999994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s v="technology/hardware"/>
    <n v="289"/>
    <n v="47.48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s v="music/indie rock"/>
    <n v="115"/>
    <n v="72.910000000000011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s v="music/indie rock"/>
    <n v="111"/>
    <n v="43.72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s v="music/indie rock"/>
    <n v="114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s v="music/indie rock"/>
    <n v="109"/>
    <n v="70.66000000000001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s v="music/indie rock"/>
    <n v="124"/>
    <n v="89.31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s v="music/indie rock"/>
    <n v="116"/>
    <n v="46.21"/>
    <x v="4"/>
    <s v="indie rock"/>
    <x v="2088"/>
    <d v="2010-09-10T22:59:00"/>
  </r>
  <r>
    <n v="2089"/>
    <s v="Little Moses EP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s v="music/indie rock"/>
    <n v="121"/>
    <n v="48.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s v="music/indie rock"/>
    <n v="116"/>
    <n v="57.53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s v="music/indie rock"/>
    <n v="121"/>
    <n v="88.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s v="music/indie rock"/>
    <n v="102"/>
    <n v="110.5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s v="music/indie rock"/>
    <n v="103"/>
    <n v="66.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s v="music/indie rock"/>
    <n v="102"/>
    <n v="43.58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s v="music/indie rock"/>
    <n v="101"/>
    <n v="188.13"/>
    <x v="4"/>
    <s v="indie rock"/>
    <x v="2098"/>
    <d v="2012-03-07T21:43:55"/>
  </r>
  <r>
    <n v="2099"/>
    <s v="Roosevelt Died."/>
    <s v="Our tour van died, we need help!"/>
    <n v="3000"/>
    <x v="1464"/>
    <x v="0"/>
    <s v="US"/>
    <s v="USD"/>
    <n v="1435808400"/>
    <n v="1434650084"/>
    <b v="0"/>
    <n v="63"/>
    <b v="1"/>
    <s v="music/indie rock"/>
    <n v="133"/>
    <n v="63.04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s v="music/indie rock"/>
    <n v="137"/>
    <n v="30.380000000000003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s v="music/indie rock"/>
    <n v="114"/>
    <n v="51.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15:50:48"/>
  </r>
  <r>
    <n v="2103"/>
    <s v="Matthew Moon's New Album"/>
    <s v="Indie rocker, Matthew Moon, has something to share with you..."/>
    <n v="7777"/>
    <x v="1468"/>
    <x v="0"/>
    <s v="US"/>
    <s v="USD"/>
    <n v="1352488027"/>
    <n v="1349892427"/>
    <b v="0"/>
    <n v="115"/>
    <b v="1"/>
    <s v="music/indie rock"/>
    <n v="147"/>
    <n v="98.820000000000007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s v="music/indie rock"/>
    <n v="254"/>
    <n v="51.32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s v="music/indie rock"/>
    <n v="108"/>
    <n v="53.5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s v="music/indie rock"/>
    <n v="108"/>
    <n v="89.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n v="1398873969"/>
    <b v="0"/>
    <n v="38"/>
    <b v="1"/>
    <s v="music/indie rock"/>
    <n v="101"/>
    <n v="52.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s v="music/indie rock"/>
    <n v="100"/>
    <n v="27.28"/>
    <x v="4"/>
    <s v="indie rock"/>
    <x v="2112"/>
    <d v="2013-04-15T17:16:33"/>
  </r>
  <r>
    <n v="2113"/>
    <s v="Summer Underground // Honeycomb LP"/>
    <s v="Help us fund our second full-length album Honeycomb!"/>
    <n v="7000"/>
    <x v="1475"/>
    <x v="0"/>
    <s v="US"/>
    <s v="USD"/>
    <n v="1411505176"/>
    <n v="1408481176"/>
    <b v="0"/>
    <n v="107"/>
    <b v="1"/>
    <s v="music/indie rock"/>
    <n v="105"/>
    <n v="68.60000000000000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s v="music/indie rock"/>
    <n v="105"/>
    <n v="35.61999999999999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23:59:00"/>
  </r>
  <r>
    <n v="2118"/>
    <s v="PORCHES. vs. THE U.S.A."/>
    <s v="PORCHES.  and Documentarians tour from New York to San Francisco and back."/>
    <n v="1000"/>
    <x v="1480"/>
    <x v="0"/>
    <s v="US"/>
    <s v="USD"/>
    <n v="1311538136"/>
    <n v="1308946136"/>
    <b v="0"/>
    <n v="17"/>
    <b v="1"/>
    <s v="music/indie rock"/>
    <n v="135"/>
    <n v="79.190000000000012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s v="music/indie rock"/>
    <n v="101"/>
    <n v="91.60000000000000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s v="music/indie rock"/>
    <n v="101"/>
    <n v="116.97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s v="games/video games"/>
    <n v="1"/>
    <n v="103.34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s v="games/video games"/>
    <n v="11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s v="games/video games"/>
    <n v="2"/>
    <n v="31.56000000000000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s v="games/video games"/>
    <n v="1"/>
    <n v="5"/>
    <x v="6"/>
    <s v="video games"/>
    <x v="2126"/>
    <d v="2014-12-08T18:21:27"/>
  </r>
  <r>
    <n v="2127"/>
    <s v="Three Monkeys - Part 1: Into the Abyss"/>
    <s v="Three Monkeys is an audio adventure game for PC."/>
    <n v="28000"/>
    <x v="1484"/>
    <x v="2"/>
    <s v="GB"/>
    <s v="GBP"/>
    <n v="1426158463"/>
    <n v="1423570063"/>
    <b v="0"/>
    <n v="236"/>
    <b v="0"/>
    <s v="games/video games"/>
    <n v="29"/>
    <n v="34.229999999999997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n v="1405130663"/>
    <b v="0"/>
    <n v="4"/>
    <b v="0"/>
    <s v="games/video games"/>
    <n v="1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s v="games/video games"/>
    <n v="5"/>
    <n v="8.34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s v="games/video games"/>
    <n v="3"/>
    <n v="21.35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s v="games/video games"/>
    <n v="2"/>
    <n v="5.34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s v="games/video games"/>
    <n v="2"/>
    <n v="34.66999999999999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s v="games/video games"/>
    <n v="1"/>
    <n v="11.93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s v="games/video games"/>
    <n v="29"/>
    <n v="26.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s v="games/video games"/>
    <n v="6"/>
    <n v="29.040000000000003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s v="games/video games"/>
    <n v="1"/>
    <n v="50.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s v="games/video games"/>
    <n v="6"/>
    <n v="50.08999999999999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s v="games/video games"/>
    <n v="12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s v="games/video games"/>
    <n v="2"/>
    <n v="25.3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s v="games/video games"/>
    <n v="31"/>
    <n v="51.3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1:18:30"/>
  </r>
  <r>
    <n v="2147"/>
    <s v="Johnny Rocketfingers 3"/>
    <s v="A Point and Click Adventure on Steroids."/>
    <n v="390000"/>
    <x v="1495"/>
    <x v="2"/>
    <s v="US"/>
    <s v="USD"/>
    <n v="1416125148"/>
    <n v="1413356748"/>
    <b v="0"/>
    <n v="55"/>
    <b v="0"/>
    <s v="games/video games"/>
    <n v="1"/>
    <n v="49.3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x v="1496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s v="games/video games"/>
    <n v="1"/>
    <n v="19.67000000000000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s v="games/video games"/>
    <n v="3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s v="games/video games"/>
    <n v="3"/>
    <n v="17.990000000000002"/>
    <x v="6"/>
    <s v="video games"/>
    <x v="2156"/>
    <d v="2013-09-16T15:30:06"/>
  </r>
  <r>
    <n v="2157"/>
    <s v="Nin"/>
    <s v="Gamers and 90's fans unite in this small tale of epic proportions!"/>
    <n v="75000"/>
    <x v="1499"/>
    <x v="2"/>
    <s v="US"/>
    <s v="USD"/>
    <n v="1482479940"/>
    <n v="1479684783"/>
    <b v="0"/>
    <n v="57"/>
    <b v="0"/>
    <s v="games/video games"/>
    <n v="29"/>
    <n v="370.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s v="games/video games"/>
    <n v="1"/>
    <n v="5.3199999999999994"/>
    <x v="6"/>
    <s v="video games"/>
    <x v="2160"/>
    <d v="2012-05-19T12:05:05"/>
  </r>
  <r>
    <n v="2161"/>
    <s v="CallMeGhost DEBUT ALBUM preorder!"/>
    <s v="We're trying to fund hard copies of our debut album!"/>
    <n v="400"/>
    <x v="1501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s v="music/rock"/>
    <n v="113"/>
    <n v="87.11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s v="music/rock"/>
    <n v="133"/>
    <n v="75.12"/>
    <x v="4"/>
    <s v="rock"/>
    <x v="2163"/>
    <d v="2015-06-07T22:50:00"/>
  </r>
  <r>
    <n v="2164"/>
    <s v="Rosaline debut record"/>
    <s v="South Florida roots country/rock outfit's long awaited debut record"/>
    <n v="5500"/>
    <x v="1504"/>
    <x v="0"/>
    <s v="US"/>
    <s v="USD"/>
    <n v="1466827140"/>
    <n v="1464196414"/>
    <b v="0"/>
    <n v="83"/>
    <b v="1"/>
    <s v="music/rock"/>
    <n v="103"/>
    <n v="68.02000000000001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s v="music/rock"/>
    <n v="139"/>
    <n v="29.630000000000003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s v="music/rock"/>
    <n v="147"/>
    <n v="91.63000000000001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s v="music/rock"/>
    <n v="100"/>
    <n v="21.860000000000003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s v="music/rock"/>
    <n v="181"/>
    <n v="33.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s v="music/rock"/>
    <n v="107"/>
    <n v="90.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s v="music/rock"/>
    <n v="100"/>
    <n v="76.93000000000000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s v="music/rock"/>
    <n v="127"/>
    <n v="59.239999999999995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s v="music/rock"/>
    <n v="103"/>
    <n v="65.39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s v="music/rock"/>
    <n v="250"/>
    <n v="67.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s v="music/rock"/>
    <n v="127"/>
    <n v="88.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s v="music/rock"/>
    <n v="101"/>
    <n v="65.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s v="music/rock"/>
    <n v="162"/>
    <n v="76.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s v="music/rock"/>
    <n v="108"/>
    <n v="68.71000000000000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s v="games/tabletop games"/>
    <n v="154"/>
    <n v="57.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s v="games/tabletop games"/>
    <n v="525"/>
    <n v="44.18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s v="games/tabletop games"/>
    <n v="490"/>
    <n v="31.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s v="games/tabletop games"/>
    <n v="285"/>
    <n v="107.05000000000001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s v="games/tabletop games"/>
    <n v="1857"/>
    <n v="149.04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s v="games/tabletop games"/>
    <n v="1015"/>
    <n v="56.9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s v="games/tabletop games"/>
    <n v="413"/>
    <n v="44.059999999999995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s v="games/tabletop games"/>
    <n v="504"/>
    <n v="68.63000000000001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s v="games/tabletop games"/>
    <n v="185"/>
    <n v="65.320000000000007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s v="games/tabletop games"/>
    <n v="1082"/>
    <n v="40.08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s v="games/tabletop games"/>
    <n v="453"/>
    <n v="75.6500000000000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s v="games/tabletop games"/>
    <n v="538"/>
    <n v="61.21"/>
    <x v="6"/>
    <s v="tabletop games"/>
    <x v="2194"/>
    <d v="2016-03-26T12:11:30"/>
  </r>
  <r>
    <n v="2195"/>
    <s v="Purgatoria: City of Angels"/>
    <s v="A gritty, noir tabletop RPG with a fast-paced combo-based battle system."/>
    <n v="4600"/>
    <x v="968"/>
    <x v="0"/>
    <s v="US"/>
    <s v="USD"/>
    <n v="1439317900"/>
    <n v="1436725900"/>
    <b v="0"/>
    <n v="115"/>
    <b v="1"/>
    <s v="games/tabletop games"/>
    <n v="121"/>
    <n v="48.14"/>
    <x v="6"/>
    <s v="tabletop games"/>
    <x v="2195"/>
    <d v="2015-08-11T13:31:40"/>
  </r>
  <r>
    <n v="2196"/>
    <s v="LACORSA Grand Prix Game (relaunch)"/>
    <s v="Race your friends in style with this classic Grand Prix game."/>
    <n v="14000"/>
    <x v="1532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s v="games/tabletop games"/>
    <n v="952"/>
    <n v="65.90000000000000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s v="games/tabletop games"/>
    <n v="133"/>
    <n v="81.660000000000011"/>
    <x v="6"/>
    <s v="tabletop games"/>
    <x v="2198"/>
    <d v="2015-11-14T08:20:00"/>
  </r>
  <r>
    <n v="2199"/>
    <s v="Decadolo. Flip it!"/>
    <s v="A new strategic board game designed to flip out your opponent."/>
    <n v="9000"/>
    <x v="1535"/>
    <x v="0"/>
    <s v="IE"/>
    <s v="EUR"/>
    <n v="1444903198"/>
    <n v="1442311198"/>
    <b v="1"/>
    <n v="251"/>
    <b v="1"/>
    <s v="games/tabletop games"/>
    <n v="147"/>
    <n v="52.71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s v="games/tabletop games"/>
    <n v="543"/>
    <n v="41.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s v="music/electronic music"/>
    <n v="705"/>
    <n v="39.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s v="music/electronic music"/>
    <n v="133"/>
    <n v="27.310000000000002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s v="music/electronic music"/>
    <n v="152"/>
    <n v="42.23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s v="music/electronic music"/>
    <n v="103"/>
    <n v="33.239999999999995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s v="music/electronic music"/>
    <n v="100"/>
    <n v="285.71999999999997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s v="music/electronic music"/>
    <n v="102"/>
    <n v="42.33999999999999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s v="music/electronic music"/>
    <n v="151"/>
    <n v="50.26999999999999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s v="music/electronic music"/>
    <n v="112"/>
    <n v="61.91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s v="music/electronic music"/>
    <n v="115"/>
    <n v="55.8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s v="music/electronic music"/>
    <n v="293"/>
    <n v="73.13000000000001"/>
    <x v="4"/>
    <s v="electronic music"/>
    <x v="2214"/>
    <d v="2014-02-06T14:00:48"/>
  </r>
  <r>
    <n v="2215"/>
    <s v="&quot;Something to See, Not to Say&quot; - Anemometer's First EP Album"/>
    <s v="Ambient Electro Grind-fest!"/>
    <n v="550"/>
    <x v="1548"/>
    <x v="0"/>
    <s v="US"/>
    <s v="USD"/>
    <n v="1331621940"/>
    <n v="1329671572"/>
    <b v="0"/>
    <n v="33"/>
    <b v="1"/>
    <s v="music/electronic music"/>
    <n v="157"/>
    <n v="26.07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s v="music/electronic music"/>
    <n v="106"/>
    <n v="22.65000000000000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s v="music/electronic music"/>
    <n v="102"/>
    <n v="47.23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s v="music/electronic music"/>
    <n v="123"/>
    <n v="32.33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s v="music/electronic music"/>
    <n v="102"/>
    <n v="53.4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s v="music/electronic music"/>
    <n v="102"/>
    <n v="51.309999999999995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s v="games/tabletop games"/>
    <n v="109"/>
    <n v="37.199999999999996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s v="games/tabletop games"/>
    <n v="244"/>
    <n v="82.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s v="games/tabletop games"/>
    <n v="945"/>
    <n v="164.79999999999998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s v="games/tabletop games"/>
    <n v="109"/>
    <n v="60.83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s v="games/tabletop games"/>
    <n v="158"/>
    <n v="67.9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s v="games/tabletop games"/>
    <n v="1175"/>
    <n v="81.570000000000007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s v="games/tabletop games"/>
    <n v="172"/>
    <n v="25.43000000000000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s v="games/tabletop games"/>
    <n v="1213"/>
    <n v="27.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s v="games/tabletop games"/>
    <n v="496"/>
    <n v="25.1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s v="games/tabletop games"/>
    <n v="333"/>
    <n v="21.240000000000002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s v="games/tabletop games"/>
    <n v="154"/>
    <n v="135.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s v="games/tabletop games"/>
    <n v="538"/>
    <n v="22.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s v="games/tabletop games"/>
    <n v="353"/>
    <n v="64.63000000000001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n v="1486565716"/>
    <b v="0"/>
    <n v="79"/>
    <b v="1"/>
    <s v="games/tabletop games"/>
    <n v="138"/>
    <n v="69.570000000000007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s v="games/tabletop games"/>
    <n v="129"/>
    <n v="75.14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s v="games/tabletop games"/>
    <n v="807"/>
    <n v="49.4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s v="games/tabletop games"/>
    <n v="1361"/>
    <n v="53.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s v="games/tabletop games"/>
    <n v="930250"/>
    <n v="4.58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s v="games/tabletop games"/>
    <n v="378"/>
    <n v="65.01000000000000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s v="games/tabletop games"/>
    <n v="2648"/>
    <n v="53.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s v="games/tabletop games"/>
    <n v="101"/>
    <n v="43.919999999999995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s v="games/tabletop games"/>
    <n v="105"/>
    <n v="50.86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s v="games/tabletop games"/>
    <n v="108"/>
    <n v="58.64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s v="games/tabletop games"/>
    <n v="976"/>
    <n v="426.94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n v="135"/>
    <n v="23.810000000000002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s v="games/tabletop games"/>
    <n v="273"/>
    <n v="98.42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s v="games/tabletop games"/>
    <n v="113"/>
    <n v="107.33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s v="games/tabletop games"/>
    <n v="460"/>
    <n v="11.68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n v="1460069451"/>
    <b v="0"/>
    <n v="271"/>
    <b v="1"/>
    <s v="games/tabletop games"/>
    <n v="287"/>
    <n v="41.79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s v="games/tabletop games"/>
    <n v="637"/>
    <n v="94.11"/>
    <x v="6"/>
    <s v="tabletop games"/>
    <x v="2257"/>
    <d v="2016-06-19T18:00:00"/>
  </r>
  <r>
    <n v="2258"/>
    <s v="A Sundered World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s v="games/tabletop games"/>
    <n v="147"/>
    <n v="15.73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s v="games/tabletop games"/>
    <n v="1868"/>
    <n v="90.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s v="games/tabletop games"/>
    <n v="327"/>
    <n v="97.30000000000001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s v="games/tabletop games"/>
    <n v="155"/>
    <n v="28.110000000000003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s v="games/tabletop games"/>
    <n v="116"/>
    <n v="144.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s v="games/tabletop games"/>
    <n v="181"/>
    <n v="24.28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s v="games/tabletop games"/>
    <n v="321"/>
    <n v="24.770000000000003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s v="games/tabletop games"/>
    <n v="103"/>
    <n v="148.09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s v="games/tabletop games"/>
    <n v="1802"/>
    <n v="49.94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s v="games/tabletop games"/>
    <n v="721"/>
    <n v="107.83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s v="games/tabletop games"/>
    <n v="284"/>
    <n v="42.64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s v="games/tabletop games"/>
    <n v="1357"/>
    <n v="14.379999999999999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s v="games/tabletop games"/>
    <n v="221"/>
    <n v="37.47999999999999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s v="games/tabletop games"/>
    <n v="120"/>
    <n v="30.2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s v="games/tabletop games"/>
    <n v="408"/>
    <n v="33.55999999999999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n v="142"/>
    <n v="57.94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s v="games/tabletop games"/>
    <n v="154"/>
    <n v="48.07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s v="music/rock"/>
    <n v="185"/>
    <n v="50.46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s v="music/rock"/>
    <n v="186"/>
    <n v="115.84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s v="music/rock"/>
    <n v="101"/>
    <n v="63.04"/>
    <x v="4"/>
    <s v="rock"/>
    <x v="2283"/>
    <d v="2012-05-08T21:00:04"/>
  </r>
  <r>
    <n v="2284"/>
    <s v="Make a record, write a song, take the Vinyl Skyway. "/>
    <s v="The Vinyl Skyway reunite to make a third album. "/>
    <n v="6000"/>
    <x v="1614"/>
    <x v="0"/>
    <s v="US"/>
    <s v="USD"/>
    <n v="1299902400"/>
    <n v="1297451245"/>
    <b v="0"/>
    <n v="59"/>
    <b v="1"/>
    <s v="music/rock"/>
    <n v="107"/>
    <n v="108.03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s v="music/rock"/>
    <n v="122"/>
    <n v="46.08999999999999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s v="music/rock"/>
    <n v="101"/>
    <n v="107.22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s v="music/rock"/>
    <n v="120"/>
    <n v="50.94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s v="music/rock"/>
    <n v="10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s v="music/rock"/>
    <n v="108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s v="music/rock"/>
    <n v="105"/>
    <n v="53.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s v="music/rock"/>
    <n v="108"/>
    <n v="46.64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n v="1346345999"/>
    <b v="0"/>
    <n v="27"/>
    <b v="1"/>
    <s v="music/rock"/>
    <n v="109"/>
    <n v="34.08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s v="music/rock"/>
    <n v="147"/>
    <n v="65.22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s v="music/rock"/>
    <n v="126"/>
    <n v="44.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s v="music/rock"/>
    <n v="150"/>
    <n v="71.97"/>
    <x v="4"/>
    <s v="rock"/>
    <x v="2296"/>
    <d v="2012-02-23T12:33:46"/>
  </r>
  <r>
    <n v="2297"/>
    <s v="Company Company: Debut EP"/>
    <s v="New Jersey Alternative Rock band COCO needs YOUR help self-releasing debut EP!"/>
    <n v="1000"/>
    <x v="1626"/>
    <x v="0"/>
    <s v="US"/>
    <s v="USD"/>
    <n v="1331697540"/>
    <n v="1328749249"/>
    <b v="0"/>
    <n v="19"/>
    <b v="1"/>
    <s v="music/rock"/>
    <n v="101"/>
    <n v="52.949999999999996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s v="music/rock"/>
    <n v="106"/>
    <n v="109.46000000000001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s v="music/rock"/>
    <n v="351"/>
    <n v="75.04000000000000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s v="music/rock"/>
    <n v="102"/>
    <n v="115.72"/>
    <x v="4"/>
    <s v="rock"/>
    <x v="2300"/>
    <d v="2012-06-28T12:26:56"/>
  </r>
  <r>
    <n v="2301"/>
    <s v="Time Crash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s v="music/indie rock"/>
    <n v="110"/>
    <n v="68.490000000000009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s v="music/indie rock"/>
    <n v="102"/>
    <n v="109.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s v="music/indie rock"/>
    <n v="102"/>
    <n v="82.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s v="music/indie rock"/>
    <n v="429"/>
    <n v="64.820000000000007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s v="music/indie rock"/>
    <n v="105"/>
    <n v="90.100000000000009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s v="music/indie rock"/>
    <n v="108"/>
    <n v="40.97"/>
    <x v="4"/>
    <s v="indie rock"/>
    <x v="2312"/>
    <d v="2014-04-18T18:00:00"/>
  </r>
  <r>
    <n v="2313"/>
    <s v="A SUNNY DAY IN GLASGOW"/>
    <s v="A Sunny Day in Glasgow are recording a new album and we need your help!"/>
    <n v="5000"/>
    <x v="1642"/>
    <x v="0"/>
    <s v="US"/>
    <s v="USD"/>
    <n v="1336086026"/>
    <n v="1333494026"/>
    <b v="1"/>
    <n v="157"/>
    <b v="1"/>
    <s v="music/indie rock"/>
    <n v="176"/>
    <n v="56.01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s v="music/indie rock"/>
    <n v="157"/>
    <n v="37.6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s v="music/indie rock"/>
    <n v="105"/>
    <n v="78.04000000000000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s v="music/indie rock"/>
    <n v="122"/>
    <n v="37.14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s v="music/indie rock"/>
    <n v="108"/>
    <n v="41.97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s v="music/indie rock"/>
    <n v="109"/>
    <n v="61.05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s v="food/small batch"/>
    <n v="40"/>
    <n v="64.540000000000006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s v="food/small batch"/>
    <n v="4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s v="food/small batch"/>
    <n v="21"/>
    <n v="25.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s v="food/small batch"/>
    <n v="527"/>
    <n v="54.89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s v="food/small batch"/>
    <n v="255"/>
    <n v="47.3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s v="food/small batch"/>
    <n v="103"/>
    <n v="219.92999999999998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s v="food/small batch"/>
    <n v="145"/>
    <n v="40.79999999999999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s v="food/small batch"/>
    <n v="107"/>
    <n v="75.51000000000000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s v="food/small batch"/>
    <n v="213"/>
    <n v="13.549999999999999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s v="food/small batch"/>
    <n v="103"/>
    <n v="115.7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s v="food/small batch"/>
    <n v="521"/>
    <n v="48.11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s v="food/small batch"/>
    <n v="111"/>
    <n v="74.190000000000012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s v="food/small batch"/>
    <n v="102"/>
    <n v="123.35000000000001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s v="food/small batch"/>
    <n v="295"/>
    <n v="66.63000000000001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s v="technology/web"/>
    <n v="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s v="technology/web"/>
    <n v="1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s v="technology/web"/>
    <n v="1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n v="1427768739"/>
    <b v="0"/>
    <n v="7"/>
    <b v="0"/>
    <s v="technology/web"/>
    <n v="1"/>
    <n v="15.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s v="technology/web"/>
    <n v="1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s v="technology/web"/>
    <n v="1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s v="technology/web"/>
    <n v="11"/>
    <n v="97.41000000000001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s v="technology/web"/>
    <n v="2"/>
    <n v="47.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s v="technology/web"/>
    <n v="1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s v="technology/web"/>
    <n v="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s v="technology/web"/>
    <n v="4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x v="155"/>
    <x v="1"/>
    <s v="SE"/>
    <s v="SEK"/>
    <n v="1440863624"/>
    <n v="1438271624"/>
    <b v="0"/>
    <n v="1"/>
    <b v="0"/>
    <s v="technology/web"/>
    <n v="1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s v="technology/web"/>
    <n v="1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s v="technology/web"/>
    <n v="11"/>
    <n v="81.59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s v="technology/web"/>
    <n v="1"/>
    <n v="18.34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s v="technology/web"/>
    <n v="2"/>
    <n v="224.42999999999998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s v="technology/web"/>
    <n v="5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s v="technology/web"/>
    <n v="2"/>
    <n v="112.58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s v="technology/web"/>
    <n v="2"/>
    <n v="57.87999999999999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s v="technology/web"/>
    <n v="1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n v="1425236644"/>
    <b v="0"/>
    <n v="1"/>
    <b v="0"/>
    <s v="technology/web"/>
    <n v="1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s v="technology/web"/>
    <n v="1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s v="technology/web"/>
    <n v="1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s v="technology/web"/>
    <n v="1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s v="food/food trucks"/>
    <n v="1"/>
    <n v="22.34"/>
    <x v="7"/>
    <s v="food trucks"/>
    <x v="2401"/>
    <d v="2016-03-05T14:44:56"/>
  </r>
  <r>
    <n v="2402"/>
    <s v="Cupcake Truck Unite"/>
    <s v="Small town, delicious treats, and a mobile truck"/>
    <n v="12000"/>
    <x v="401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s v="food/food trucks"/>
    <n v="17"/>
    <n v="16.84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s v="food/food trucks"/>
    <n v="42"/>
    <n v="84.070000000000007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s v="food/food trucks"/>
    <n v="26"/>
    <n v="168.39999999999998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s v="food/food trucks"/>
    <n v="1"/>
    <n v="50.33999999999999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s v="food/food trucks"/>
    <n v="1"/>
    <n v="8.34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s v="food/food trucks"/>
    <n v="4"/>
    <n v="35.39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s v="food/food trucks"/>
    <n v="1"/>
    <n v="55.83999999999999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s v="food/food trucks"/>
    <n v="1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x v="139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s v="food/food trucks"/>
    <n v="15"/>
    <n v="69.48"/>
    <x v="7"/>
    <s v="food trucks"/>
    <x v="2420"/>
    <d v="2014-11-09T20:41:35"/>
  </r>
  <r>
    <n v="2421"/>
    <s v="hot dog cart"/>
    <s v="help me start Merrill's first hot dog cart in this empty lot"/>
    <n v="6000"/>
    <x v="116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x v="116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x v="622"/>
    <x v="2"/>
    <s v="US"/>
    <s v="USD"/>
    <n v="1414445108"/>
    <n v="1411853108"/>
    <b v="0"/>
    <n v="9"/>
    <b v="0"/>
    <s v="food/food trucks"/>
    <n v="2"/>
    <n v="34.449999999999996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x v="116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s v="food/food trucks"/>
    <n v="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x v="369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s v="food/food trucks"/>
    <n v="1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n v="1452807313"/>
    <b v="0"/>
    <n v="2"/>
    <b v="0"/>
    <s v="food/food trucks"/>
    <n v="1"/>
    <n v="5"/>
    <x v="7"/>
    <s v="food trucks"/>
    <x v="2440"/>
    <d v="2016-02-13T16:35:13"/>
  </r>
  <r>
    <n v="2441"/>
    <s v="Bring Alchemy Pops to the People!"/>
    <s v="YOU can help Alchemy Pops POP up on a street near you!"/>
    <n v="7500"/>
    <x v="1678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s v="food/small batch"/>
    <n v="126"/>
    <n v="81.26000000000000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s v="food/small batch"/>
    <n v="203"/>
    <n v="130.23999999999998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s v="food/small batch"/>
    <n v="173"/>
    <n v="75.14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s v="food/small batch"/>
    <n v="428"/>
    <n v="31.700000000000003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s v="food/small batch"/>
    <n v="102"/>
    <n v="149.32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s v="food/small batch"/>
    <n v="116"/>
    <n v="62.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s v="food/small batch"/>
    <n v="155"/>
    <n v="69.27000000000001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s v="food/small batch"/>
    <n v="182"/>
    <n v="34.12999999999999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s v="food/small batch"/>
    <n v="181"/>
    <n v="40.5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s v="food/small batch"/>
    <n v="103"/>
    <n v="189.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s v="food/small batch"/>
    <n v="111"/>
    <n v="68.8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s v="food/small batch"/>
    <n v="103"/>
    <n v="108.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n v="101"/>
    <n v="125.99000000000001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s v="music/indie rock"/>
    <n v="104"/>
    <n v="90.5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s v="music/indie rock"/>
    <n v="111"/>
    <n v="28.89"/>
    <x v="4"/>
    <s v="indie rock"/>
    <x v="2462"/>
    <d v="2012-07-18T23:28:16"/>
  </r>
  <r>
    <n v="2463"/>
    <s v="Emma Ate the Lion &quot;Songs Two Count Too&quot;"/>
    <s v="Emma Ate The Lion's debut full length album"/>
    <n v="2000"/>
    <x v="66"/>
    <x v="0"/>
    <s v="US"/>
    <s v="USD"/>
    <n v="1366138800"/>
    <n v="1362710425"/>
    <b v="0"/>
    <n v="75"/>
    <b v="1"/>
    <s v="music/indie rock"/>
    <n v="117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s v="music/indie rock"/>
    <n v="112"/>
    <n v="51.68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s v="music/indie rock"/>
    <n v="181"/>
    <n v="26.28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s v="music/indie rock"/>
    <n v="119"/>
    <n v="27.56000000000000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s v="music/indie rock"/>
    <n v="108"/>
    <n v="36.9799999999999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s v="music/indie rock"/>
    <n v="114"/>
    <n v="29.03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s v="music/indie rock"/>
    <n v="104"/>
    <n v="28.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s v="music/indie rock"/>
    <n v="136"/>
    <n v="97.910000000000011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s v="music/indie rock"/>
    <n v="100"/>
    <n v="42.55999999999999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s v="music/indie rock"/>
    <n v="101"/>
    <n v="131.59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s v="music/indie rock"/>
    <n v="105"/>
    <n v="32.33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s v="music/indie rock"/>
    <n v="106"/>
    <n v="61.11"/>
    <x v="4"/>
    <s v="indie rock"/>
    <x v="2476"/>
    <d v="2014-11-03T03:52:50"/>
  </r>
  <r>
    <n v="2477"/>
    <s v="Debut Album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s v="music/indie rock"/>
    <n v="172"/>
    <n v="31.3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s v="music/indie rock"/>
    <n v="128"/>
    <n v="129.12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s v="music/indie rock"/>
    <n v="134"/>
    <n v="25.03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s v="music/indie rock"/>
    <n v="113"/>
    <n v="47.55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s v="music/indie rock"/>
    <n v="10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s v="music/indie rock"/>
    <n v="114"/>
    <n v="65.85000000000000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s v="music/indie rock"/>
    <n v="120"/>
    <n v="46.41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s v="music/indie rock"/>
    <n v="104"/>
    <n v="50.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s v="music/indie rock"/>
    <n v="101"/>
    <n v="39.5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s v="music/indie rock"/>
    <n v="122"/>
    <n v="37.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s v="music/indie rock"/>
    <n v="104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x v="661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s v="music/indie rock"/>
    <n v="129"/>
    <n v="99.3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s v="music/indie rock"/>
    <n v="102"/>
    <n v="38.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s v="music/indie rock"/>
    <n v="113"/>
    <n v="80.56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s v="music/indie rock"/>
    <n v="114"/>
    <n v="23.45000000000000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s v="food/restaurants"/>
    <n v="3"/>
    <n v="40.15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s v="food/restaurants"/>
    <n v="1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x v="117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s v="food/restaurants"/>
    <n v="2"/>
    <n v="35.72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s v="food/restaurants"/>
    <n v="1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s v="food/restaurants"/>
    <n v="1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s v="music/classical music"/>
    <n v="110"/>
    <n v="103.69000000000001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s v="music/classical music"/>
    <n v="157"/>
    <n v="54.16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s v="music/classical music"/>
    <n v="102"/>
    <n v="177.20999999999998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s v="music/classical music"/>
    <n v="101"/>
    <n v="100.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s v="music/classical music"/>
    <n v="103"/>
    <n v="57.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s v="music/classical music"/>
    <n v="108"/>
    <n v="52.97"/>
    <x v="4"/>
    <s v="classical music"/>
    <x v="2528"/>
    <d v="2015-08-20T06:00:00"/>
  </r>
  <r>
    <n v="2529"/>
    <s v="UrbanArias is DC's Contemporary Opera Company"/>
    <s v="Opera. Short. New."/>
    <n v="6000"/>
    <x v="1736"/>
    <x v="0"/>
    <s v="US"/>
    <s v="USD"/>
    <n v="1332636975"/>
    <n v="1328752575"/>
    <b v="0"/>
    <n v="76"/>
    <b v="1"/>
    <s v="music/classical music"/>
    <n v="105"/>
    <n v="82.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s v="music/classical music"/>
    <n v="101"/>
    <n v="74.070000000000007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s v="music/classical music"/>
    <n v="127"/>
    <n v="84.0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x v="1741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s v="music/classical music"/>
    <n v="114"/>
    <n v="109.9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s v="music/classical music"/>
    <n v="101"/>
    <n v="169.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s v="music/classical music"/>
    <n v="104"/>
    <n v="95.75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s v="music/classical music"/>
    <n v="108"/>
    <n v="59.47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s v="music/classical music"/>
    <n v="104"/>
    <n v="55.76999999999999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s v="music/classical music"/>
    <n v="157"/>
    <n v="30.080000000000002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s v="music/classical music"/>
    <n v="101"/>
    <n v="88.440000000000012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s v="music/classical music"/>
    <n v="196"/>
    <n v="64.040000000000006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s v="music/classical music"/>
    <n v="112"/>
    <n v="60.16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s v="music/classical music"/>
    <n v="120"/>
    <n v="49.199999999999996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s v="music/classical music"/>
    <n v="102"/>
    <n v="165.17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s v="music/classical music"/>
    <n v="103"/>
    <n v="43.629999999999995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s v="music/classical music"/>
    <n v="156"/>
    <n v="38.8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s v="music/classical music"/>
    <n v="123"/>
    <n v="54.98999999999999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s v="music/classical music"/>
    <n v="108"/>
    <n v="61.35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18:47:37"/>
  </r>
  <r>
    <n v="2557"/>
    <s v="European Tour"/>
    <s v="Raising money for our concert tour of Switzerland and Germany in June/July 2014"/>
    <n v="900"/>
    <x v="1761"/>
    <x v="0"/>
    <s v="GB"/>
    <s v="GBP"/>
    <n v="1400176386"/>
    <n v="1397584386"/>
    <b v="0"/>
    <n v="36"/>
    <b v="1"/>
    <s v="music/classical music"/>
    <n v="119"/>
    <n v="29.62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s v="music/classical music"/>
    <n v="109"/>
    <n v="75.62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s v="music/classical music"/>
    <n v="112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s v="music/classical music"/>
    <n v="10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x v="117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s v="food/food trucks"/>
    <n v="1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s v="food/food trucks"/>
    <n v="3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s v="food/food trucks"/>
    <n v="1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x v="117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s v="food/food trucks"/>
    <n v="1"/>
    <n v="23.09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s v="food/food trucks"/>
    <n v="11"/>
    <n v="48.19"/>
    <x v="7"/>
    <s v="food trucks"/>
    <x v="2581"/>
    <d v="2015-11-16T11:04:58"/>
  </r>
  <r>
    <n v="2582"/>
    <s v="Drunken Wings"/>
    <s v="The place where chicken meets liquor for the first time!"/>
    <n v="90000"/>
    <x v="116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s v="food/food trucks"/>
    <n v="1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s v="food/food trucks"/>
    <n v="3"/>
    <n v="202.8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s v="food/food trucks"/>
    <n v="4"/>
    <n v="29.13000000000000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s v="food/food trucks"/>
    <n v="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s v="food/food trucks"/>
    <n v="1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x v="1767"/>
    <x v="2"/>
    <s v="US"/>
    <s v="USD"/>
    <n v="1487915500"/>
    <n v="1485323500"/>
    <b v="0"/>
    <n v="19"/>
    <b v="0"/>
    <s v="food/food trucks"/>
    <n v="13"/>
    <n v="96.0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s v="food/food trucks"/>
    <n v="6"/>
    <n v="12.15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s v="food/food trucks"/>
    <n v="39"/>
    <n v="83.58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s v="food/food trucks"/>
    <n v="7"/>
    <n v="115.54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s v="technology/space exploration"/>
    <n v="662"/>
    <n v="21.91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s v="technology/space exploration"/>
    <n v="327"/>
    <n v="80.03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s v="technology/space exploration"/>
    <n v="102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s v="technology/space exploration"/>
    <n v="105"/>
    <n v="64.940000000000012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s v="technology/space exploration"/>
    <n v="108"/>
    <n v="60.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s v="technology/space exploration"/>
    <n v="111"/>
    <n v="31.450000000000003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s v="technology/space exploration"/>
    <n v="304"/>
    <n v="157.29999999999998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s v="technology/space exploration"/>
    <n v="142"/>
    <n v="55.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s v="technology/space exploration"/>
    <n v="2791"/>
    <n v="83.81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s v="technology/space exploration"/>
    <n v="172"/>
    <n v="58.43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s v="technology/space exploration"/>
    <n v="102"/>
    <n v="270.58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s v="technology/space exploration"/>
    <n v="170"/>
    <n v="47.19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x v="1786"/>
    <x v="0"/>
    <s v="US"/>
    <s v="USD"/>
    <n v="1449000061"/>
    <n v="1443812461"/>
    <b v="1"/>
    <n v="77"/>
    <b v="1"/>
    <s v="technology/space exploration"/>
    <n v="106"/>
    <n v="205.29999999999998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s v="technology/space exploration"/>
    <n v="189"/>
    <n v="35.54999999999999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s v="technology/space exploration"/>
    <n v="146"/>
    <n v="47.059999999999995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s v="technology/space exploration"/>
    <n v="132"/>
    <n v="26.6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s v="technology/space exploration"/>
    <n v="114"/>
    <n v="36.78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s v="technology/space exploration"/>
    <n v="1380"/>
    <n v="31.83000000000000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s v="technology/space exploration"/>
    <n v="956"/>
    <n v="27.580000000000002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s v="technology/space exploration"/>
    <n v="647"/>
    <n v="21.56000000000000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s v="technology/space exploration"/>
    <n v="111"/>
    <n v="44.1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s v="technology/space exploration"/>
    <n v="158"/>
    <n v="38.989999999999995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s v="technology/space exploration"/>
    <n v="115"/>
    <n v="80.190000000000012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s v="technology/space exploration"/>
    <n v="138"/>
    <n v="34.909999999999997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s v="technology/space exploration"/>
    <n v="355"/>
    <n v="89.11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s v="technology/space exploration"/>
    <n v="107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s v="technology/space exploration"/>
    <n v="100"/>
    <n v="136.91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s v="technology/space exploration"/>
    <n v="188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s v="technology/space exploration"/>
    <n v="167"/>
    <n v="31.97000000000000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s v="technology/space exploration"/>
    <n v="102"/>
    <n v="25.220000000000002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s v="technology/space exploration"/>
    <n v="164"/>
    <n v="10.049999999999999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s v="technology/space exploration"/>
    <n v="106"/>
    <n v="45.94999999999999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s v="technology/space exploration"/>
    <n v="34"/>
    <n v="223.59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s v="technology/space exploration"/>
    <n v="3"/>
    <n v="39.489999999999995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s v="technology/space exploration"/>
    <n v="11"/>
    <n v="91.3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s v="technology/space exploration"/>
    <n v="9"/>
    <n v="78.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2:09:20"/>
  </r>
  <r>
    <n v="2649"/>
    <s v="The Mission - Please Check Back Soon (Canceled)"/>
    <s v="They have launched a Kickstarter."/>
    <n v="125000"/>
    <x v="1811"/>
    <x v="1"/>
    <s v="US"/>
    <s v="USD"/>
    <n v="1454370941"/>
    <n v="1449186941"/>
    <b v="0"/>
    <n v="3"/>
    <b v="0"/>
    <s v="technology/space exploration"/>
    <n v="1"/>
    <n v="41.33999999999999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s v="technology/space exploration"/>
    <n v="2"/>
    <n v="307.83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s v="technology/space exploration"/>
    <n v="1"/>
    <n v="80.460000000000008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s v="technology/space exploration"/>
    <n v="12"/>
    <n v="83.95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s v="technology/space exploration"/>
    <n v="1"/>
    <n v="8.5"/>
    <x v="2"/>
    <s v="space exploration"/>
    <x v="2654"/>
    <d v="2015-04-21T08:25:26"/>
  </r>
  <r>
    <n v="2655"/>
    <s v="Balloons (Canceled)"/>
    <s v="Thank you for your support!"/>
    <n v="15000"/>
    <x v="1815"/>
    <x v="1"/>
    <s v="US"/>
    <s v="USD"/>
    <n v="1455048000"/>
    <n v="1452631647"/>
    <b v="0"/>
    <n v="43"/>
    <b v="0"/>
    <s v="technology/space exploration"/>
    <n v="22"/>
    <n v="73.38000000000001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n v="1485966688"/>
    <b v="0"/>
    <n v="152"/>
    <b v="0"/>
    <s v="technology/space exploration"/>
    <n v="12"/>
    <n v="112.87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d v="2016-07-30T16:13:14"/>
  </r>
  <r>
    <n v="2659"/>
    <s v="test (Canceled)"/>
    <s v="test"/>
    <n v="49000"/>
    <x v="1819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s v="technology/makerspaces"/>
    <n v="104"/>
    <n v="174.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s v="technology/makerspaces"/>
    <n v="124"/>
    <n v="93.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s v="technology/makerspaces"/>
    <n v="160"/>
    <n v="77.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s v="technology/makerspaces"/>
    <n v="111"/>
    <n v="92.23"/>
    <x v="2"/>
    <s v="makerspaces"/>
    <x v="2667"/>
    <d v="2016-02-10T17:13:36"/>
  </r>
  <r>
    <n v="2668"/>
    <s v="UOttawa Makermobile"/>
    <s v="Creativity on the go! |_x000a_CrÃ©ativitÃ© en mouvement !"/>
    <n v="1000"/>
    <x v="1240"/>
    <x v="0"/>
    <s v="CA"/>
    <s v="CAD"/>
    <n v="1447079520"/>
    <n v="1443449265"/>
    <b v="0"/>
    <n v="28"/>
    <b v="1"/>
    <s v="technology/makerspaces"/>
    <n v="171"/>
    <n v="60.97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s v="technology/makerspaces"/>
    <n v="126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s v="technology/makerspaces"/>
    <n v="7"/>
    <n v="41.58999999999999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s v="technology/makerspaces"/>
    <n v="12"/>
    <n v="33.76999999999999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s v="technology/makerspaces"/>
    <n v="34"/>
    <n v="70.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s v="technology/makerspaces"/>
    <n v="28"/>
    <n v="167.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s v="technology/makerspaces"/>
    <n v="8"/>
    <n v="65.42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s v="technology/makerspaces"/>
    <n v="51"/>
    <n v="117.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s v="technology/makerspaces"/>
    <n v="18"/>
    <n v="126.49000000000001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s v="technology/makerspaces"/>
    <n v="1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7T19:01:34"/>
  </r>
  <r>
    <n v="2680"/>
    <s v="iHeart Pillow"/>
    <s v="iHeartPillow, Connecting loved ones"/>
    <n v="32000"/>
    <x v="183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s v="food/food trucks"/>
    <n v="29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s v="food/food trucks"/>
    <n v="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s v="food/food trucks"/>
    <n v="1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x v="1838"/>
    <x v="2"/>
    <s v="US"/>
    <s v="USD"/>
    <n v="1424746800"/>
    <n v="1422067870"/>
    <b v="0"/>
    <n v="14"/>
    <b v="0"/>
    <s v="food/food trucks"/>
    <n v="1"/>
    <n v="5.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s v="food/food trucks"/>
    <n v="11"/>
    <n v="72.77000000000001"/>
    <x v="7"/>
    <s v="food trucks"/>
    <x v="2690"/>
    <d v="2015-06-02T21:31:16"/>
  </r>
  <r>
    <n v="2691"/>
    <s v="Cook"/>
    <s v="A Great New local Food Truck serving up ethnic fusion inspired eats in Ottawa."/>
    <n v="65000"/>
    <x v="428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s v="food/food trucks"/>
    <n v="1"/>
    <n v="13.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s v="food/food trucks"/>
    <n v="1"/>
    <n v="23.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s v="food/food trucks"/>
    <n v="6"/>
    <n v="89.22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s v="food/food trucks"/>
    <n v="27"/>
    <n v="116.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s v="food/food trucks"/>
    <n v="1"/>
    <n v="13.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s v="theater/spaces"/>
    <n v="47"/>
    <n v="34.1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s v="theater/spaces"/>
    <n v="35"/>
    <n v="132.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s v="theater/spaces"/>
    <n v="104"/>
    <n v="922.23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s v="theater/spaces"/>
    <n v="7"/>
    <n v="163.57999999999998"/>
    <x v="1"/>
    <s v="spaces"/>
    <x v="2704"/>
    <d v="2017-04-05T14:41:54"/>
  </r>
  <r>
    <n v="2705"/>
    <s v="Fischer Theatre Marquee"/>
    <s v="Help light the lights at the historic Fischer Theatre in Danville, IL."/>
    <n v="16500"/>
    <x v="1846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s v="theater/spaces"/>
    <n v="113"/>
    <n v="149.4499999999999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s v="theater/spaces"/>
    <n v="351"/>
    <n v="71.240000000000009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s v="theater/spaces"/>
    <n v="234"/>
    <n v="44.47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s v="theater/spaces"/>
    <n v="102"/>
    <n v="164.95"/>
    <x v="1"/>
    <s v="spaces"/>
    <x v="2709"/>
    <d v="2016-10-03T22:59:00"/>
  </r>
  <r>
    <n v="2710"/>
    <s v="House of Yes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s v="theater/spaces"/>
    <n v="154"/>
    <n v="84.88000000000001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s v="theater/spaces"/>
    <n v="101"/>
    <n v="53.94999999999999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s v="theater/spaces"/>
    <n v="132"/>
    <n v="50.54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s v="theater/spaces"/>
    <n v="103"/>
    <n v="108.01"/>
    <x v="1"/>
    <s v="spaces"/>
    <x v="2713"/>
    <d v="2015-12-24T10:41:24"/>
  </r>
  <r>
    <n v="2714"/>
    <s v="The Crane Theater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s v="theater/spaces"/>
    <n v="117"/>
    <n v="95.38000000000001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s v="theater/spaces"/>
    <n v="265"/>
    <n v="57.64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s v="theater/spaces"/>
    <n v="120"/>
    <n v="64.17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s v="theater/spaces"/>
    <n v="121"/>
    <n v="92.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s v="theater/spaces"/>
    <n v="119"/>
    <n v="170.7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s v="technology/hardware"/>
    <n v="1462"/>
    <n v="40.76999999999999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s v="technology/hardware"/>
    <n v="253"/>
    <n v="68.26000000000000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s v="technology/hardware"/>
    <n v="141"/>
    <n v="95.49000000000000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s v="technology/hardware"/>
    <n v="297"/>
    <n v="7.2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s v="technology/hardware"/>
    <n v="145"/>
    <n v="511.65999999999997"/>
    <x v="2"/>
    <s v="hardware"/>
    <x v="2725"/>
    <d v="2017-03-01T12:52:15"/>
  </r>
  <r>
    <n v="2726"/>
    <s v="Krimston TWO - Dual SIM case for iPhone"/>
    <s v="Krimston TWO: iPhone Dual SIM Case"/>
    <n v="100000"/>
    <x v="1867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s v="technology/hardware"/>
    <n v="494"/>
    <n v="69.77000000000001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n v="1427867197"/>
    <b v="0"/>
    <n v="23"/>
    <b v="1"/>
    <s v="technology/hardware"/>
    <n v="105"/>
    <n v="340.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s v="technology/hardware"/>
    <n v="171"/>
    <n v="67.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s v="technology/hardware"/>
    <n v="105"/>
    <n v="845.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s v="technology/hardware"/>
    <n v="119"/>
    <n v="97.2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s v="technology/hardware"/>
    <n v="108"/>
    <n v="451.84999999999997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s v="technology/hardware"/>
    <n v="979"/>
    <n v="21.65000000000000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s v="technology/hardware"/>
    <n v="123"/>
    <n v="169.51999999999998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s v="technology/hardware"/>
    <n v="247"/>
    <n v="161.88999999999999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s v="technology/hardware"/>
    <n v="148"/>
    <n v="493.14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s v="technology/hardware"/>
    <n v="385"/>
    <n v="22.130000000000003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s v="technology/hardware"/>
    <n v="104"/>
    <n v="18.240000000000002"/>
    <x v="2"/>
    <s v="hardware"/>
    <x v="2740"/>
    <d v="2015-03-11T18:45:52"/>
  </r>
  <r>
    <n v="2741"/>
    <s v="Mrs. Brown and Her Lost Puppy."/>
    <s v="Help me publish my 1st children's book as an aspiring author!"/>
    <n v="8000"/>
    <x v="428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s v="publishing/children's books"/>
    <n v="30"/>
    <n v="40.619999999999997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s v="publishing/children's books"/>
    <n v="6"/>
    <n v="37.96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s v="publishing/children's books"/>
    <n v="22"/>
    <n v="35.739999999999995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x v="178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s v="publishing/children's books"/>
    <n v="12"/>
    <n v="39.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s v="publishing/children's books"/>
    <n v="52"/>
    <n v="17.34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s v="publishing/children's books"/>
    <n v="11"/>
    <n v="31.76"/>
    <x v="3"/>
    <s v="children's books"/>
    <x v="2756"/>
    <d v="2014-01-11T16:36:41"/>
  </r>
  <r>
    <n v="2757"/>
    <s v="C is for Crooked"/>
    <s v="A children's letter book that Lampoons Hillary Clinton"/>
    <n v="1500"/>
    <x v="115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s v="publishing/children's books"/>
    <n v="1"/>
    <n v="11.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s v="publishing/children's books"/>
    <n v="15"/>
    <n v="29.48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s v="publishing/children's books"/>
    <n v="11"/>
    <n v="63.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s v="publishing/children's books"/>
    <n v="15"/>
    <n v="43.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s v="publishing/children's books"/>
    <n v="8"/>
    <n v="45.98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s v="publishing/children's books"/>
    <n v="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s v="publishing/children's books"/>
    <n v="3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s v="theater/plays"/>
    <n v="106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s v="theater/plays"/>
    <n v="115"/>
    <n v="18.7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s v="theater/plays"/>
    <n v="119"/>
    <n v="66.12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16:00:00"/>
  </r>
  <r>
    <n v="2786"/>
    <s v="Fierce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s v="theater/plays"/>
    <n v="118"/>
    <n v="39.82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x v="1891"/>
    <x v="0"/>
    <s v="US"/>
    <s v="USD"/>
    <n v="1426132800"/>
    <n v="1424477934"/>
    <b v="0"/>
    <n v="24"/>
    <b v="1"/>
    <s v="theater/plays"/>
    <n v="102"/>
    <n v="126.46000000000001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s v="theater/plays"/>
    <n v="106"/>
    <n v="47.87999999999999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s v="theater/plays"/>
    <n v="103"/>
    <n v="73.22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s v="theater/plays"/>
    <n v="111"/>
    <n v="151.47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s v="theater/plays"/>
    <n v="105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s v="theater/plays"/>
    <n v="102"/>
    <n v="36.47999999999999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s v="theater/plays"/>
    <n v="133"/>
    <n v="42.91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s v="theater/plays"/>
    <n v="134"/>
    <n v="51.239999999999995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s v="theater/plays"/>
    <n v="102"/>
    <n v="33.949999999999996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s v="theater/plays"/>
    <n v="128"/>
    <n v="90.75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s v="theater/plays"/>
    <n v="110"/>
    <n v="24.45000000000000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s v="theater/plays"/>
    <n v="113"/>
    <n v="44.25"/>
    <x v="1"/>
    <s v="plays"/>
    <x v="2806"/>
    <d v="2015-08-05T06:00:00"/>
  </r>
  <r>
    <n v="2807"/>
    <s v="The Commission Theatre Co."/>
    <s v="Bringing Shakespeare back to the Playwrights"/>
    <n v="5000"/>
    <x v="540"/>
    <x v="0"/>
    <s v="US"/>
    <s v="USD"/>
    <n v="1435611438"/>
    <n v="1433019438"/>
    <b v="0"/>
    <n v="93"/>
    <b v="1"/>
    <s v="theater/plays"/>
    <n v="126"/>
    <n v="67.7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s v="theater/plays"/>
    <n v="101"/>
    <n v="65.38000000000001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s v="theater/plays"/>
    <n v="103"/>
    <n v="121.91000000000001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s v="theater/plays"/>
    <n v="109"/>
    <n v="47.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s v="theater/plays"/>
    <n v="101"/>
    <n v="92.850000000000009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s v="theater/plays"/>
    <n v="114"/>
    <n v="68.26000000000000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s v="theater/plays"/>
    <n v="242"/>
    <n v="43.22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s v="theater/plays"/>
    <n v="142"/>
    <n v="25.14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s v="theater/plays"/>
    <n v="107"/>
    <n v="103.96000000000001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s v="theater/plays"/>
    <n v="105"/>
    <n v="50.39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s v="theater/plays"/>
    <n v="100"/>
    <n v="28.580000000000002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s v="theater/plays"/>
    <n v="117"/>
    <n v="50.669999999999995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s v="theater/plays"/>
    <n v="104"/>
    <n v="60.79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s v="theater/plays"/>
    <n v="108"/>
    <n v="113.4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s v="theater/plays"/>
    <n v="121"/>
    <n v="104.57000000000001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s v="theater/plays"/>
    <n v="101"/>
    <n v="98.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05:25:18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17:00:00"/>
  </r>
  <r>
    <n v="2833"/>
    <s v="Star Man Rocket Man"/>
    <s v="A new play about exploring outer space"/>
    <n v="2700"/>
    <x v="1920"/>
    <x v="0"/>
    <s v="US"/>
    <s v="USD"/>
    <n v="1444528800"/>
    <n v="1442804633"/>
    <b v="0"/>
    <n v="35"/>
    <b v="1"/>
    <s v="theater/plays"/>
    <n v="109"/>
    <n v="83.5200000000000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s v="theater/plays"/>
    <n v="170"/>
    <n v="64.77000000000001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s v="theater/plays"/>
    <n v="188"/>
    <n v="20.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s v="theater/plays"/>
    <n v="108"/>
    <n v="44.1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s v="theater/plays"/>
    <n v="121"/>
    <n v="44.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s v="theater/plays"/>
    <n v="112"/>
    <n v="125.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s v="theater/plays"/>
    <n v="104"/>
    <n v="19.700000000000003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s v="theater/plays"/>
    <n v="6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s v="theater/plays"/>
    <n v="32"/>
    <n v="60.669999999999995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s v="theater/plays"/>
    <n v="1"/>
    <n v="23.34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s v="theater/plays"/>
    <n v="4"/>
    <n v="23.93000000000000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s v="theater/plays"/>
    <n v="2"/>
    <n v="15.8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s v="theater/plays"/>
    <n v="42"/>
    <n v="29.790000000000003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s v="theater/plays"/>
    <n v="5"/>
    <n v="24.3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s v="theater/plays"/>
    <n v="7"/>
    <n v="29.560000000000002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s v="theater/plays"/>
    <n v="1"/>
    <n v="18.34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s v="theater/plays"/>
    <n v="1"/>
    <n v="20"/>
    <x v="1"/>
    <s v="plays"/>
    <x v="2863"/>
    <d v="2014-09-09T11:12:03"/>
  </r>
  <r>
    <n v="2864"/>
    <s v="'Haunting Julia' by Alan Ayckbourn"/>
    <s v="Accessible, original theatre for all!"/>
    <n v="2500"/>
    <x v="130"/>
    <x v="2"/>
    <s v="GB"/>
    <s v="GBP"/>
    <n v="1437139080"/>
    <n v="1434552207"/>
    <b v="0"/>
    <n v="3"/>
    <b v="0"/>
    <s v="theater/plays"/>
    <n v="2"/>
    <n v="13.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s v="theater/plays"/>
    <n v="21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s v="theater/plays"/>
    <n v="43"/>
    <n v="105.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s v="theater/plays"/>
    <n v="15"/>
    <n v="83.34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s v="theater/plays"/>
    <n v="5"/>
    <n v="35.93"/>
    <x v="1"/>
    <s v="plays"/>
    <x v="2871"/>
    <d v="2014-12-21T12:43:33"/>
  </r>
  <r>
    <n v="2872"/>
    <s v="Loud Arts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s v="theater/plays"/>
    <n v="39"/>
    <n v="119.13000000000001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s v="theater/plays"/>
    <n v="6"/>
    <n v="90.34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s v="theater/plays"/>
    <n v="1"/>
    <n v="2.34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s v="theater/plays"/>
    <n v="11"/>
    <n v="108.34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s v="theater/plays"/>
    <n v="1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s v="theater/plays"/>
    <n v="24"/>
    <n v="96.56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s v="theater/plays"/>
    <n v="20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s v="theater/plays"/>
    <n v="1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x v="176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s v="theater/plays"/>
    <n v="1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s v="theater/plays"/>
    <n v="39"/>
    <n v="81.58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s v="theater/plays"/>
    <n v="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s v="theater/plays"/>
    <n v="10"/>
    <n v="29.42"/>
    <x v="1"/>
    <s v="plays"/>
    <x v="2892"/>
    <d v="2014-08-25T16:00:00"/>
  </r>
  <r>
    <n v="2893"/>
    <s v="REDISCOVERING KIA THE PLAY"/>
    <s v="Fundraising for REDISCOVERING KIA THE PLAY"/>
    <n v="5000"/>
    <x v="379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x v="117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s v="theater/plays"/>
    <n v="21"/>
    <n v="52.08999999999999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s v="theater/plays"/>
    <n v="5"/>
    <n v="183.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s v="theater/plays"/>
    <n v="5"/>
    <n v="26.34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s v="theater/plays"/>
    <n v="1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s v="theater/plays"/>
    <n v="18"/>
    <n v="36.589999999999996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s v="theater/plays"/>
    <n v="10"/>
    <n v="80.72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s v="theater/plays"/>
    <n v="1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s v="theater/plays"/>
    <n v="1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s v="theater/plays"/>
    <n v="1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s v="theater/plays"/>
    <n v="15"/>
    <n v="78.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s v="theater/plays"/>
    <n v="1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s v="theater/plays"/>
    <n v="1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s v="theater/plays"/>
    <n v="62"/>
    <n v="203.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s v="theater/plays"/>
    <n v="8"/>
    <n v="20.720000000000002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s v="theater/plays"/>
    <n v="22"/>
    <n v="48.559999999999995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s v="theater/plays"/>
    <n v="2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s v="theater/musical"/>
    <n v="100"/>
    <n v="83.34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s v="theater/musical"/>
    <n v="104"/>
    <n v="175.51999999999998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s v="theater/musical"/>
    <n v="103"/>
    <n v="231.67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s v="theater/musical"/>
    <n v="131"/>
    <n v="112.15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n v="1454543846"/>
    <b v="0"/>
    <n v="24"/>
    <b v="1"/>
    <s v="theater/musical"/>
    <n v="100"/>
    <n v="41.669999999999995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s v="theater/musical"/>
    <n v="103"/>
    <n v="255.17999999999998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s v="theater/musical"/>
    <n v="101"/>
    <n v="162.78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s v="theater/musical"/>
    <n v="106"/>
    <n v="88.34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s v="theater/musical"/>
    <n v="106"/>
    <n v="85.740000000000009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s v="theater/musical"/>
    <n v="103"/>
    <n v="47.5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s v="theater/musical"/>
    <n v="108"/>
    <n v="72.9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23:59:00"/>
  </r>
  <r>
    <n v="2937"/>
    <s v="UCAS"/>
    <s v="UCAS is a new British musical premiering at the Edinburgh Fringe Festival 2014."/>
    <n v="1500"/>
    <x v="41"/>
    <x v="0"/>
    <s v="GB"/>
    <s v="GBP"/>
    <n v="1405249113"/>
    <n v="1402657113"/>
    <b v="0"/>
    <n v="55"/>
    <b v="1"/>
    <s v="theater/musical"/>
    <n v="134"/>
    <n v="36.36999999999999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s v="theater/musical"/>
    <n v="102"/>
    <n v="126.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s v="theater/musical"/>
    <n v="108"/>
    <n v="81.2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s v="theater/spaces"/>
    <n v="1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s v="theater/spaces"/>
    <n v="21"/>
    <n v="202.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s v="theater/spaces"/>
    <n v="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s v="theater/spaces"/>
    <n v="5"/>
    <n v="82.4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s v="theater/spaces"/>
    <n v="3"/>
    <n v="18.90000000000000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s v="theater/spaces"/>
    <n v="9"/>
    <n v="200.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s v="theater/spaces"/>
    <n v="1"/>
    <n v="201.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s v="theater/spaces"/>
    <n v="2"/>
    <n v="93.34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s v="theater/plays"/>
    <n v="107"/>
    <n v="109.04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s v="theater/plays"/>
    <n v="101"/>
    <n v="25.700000000000003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s v="theater/plays"/>
    <n v="109"/>
    <n v="41.93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s v="theater/plays"/>
    <n v="114"/>
    <n v="88.78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s v="theater/plays"/>
    <n v="106"/>
    <n v="78.940000000000012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s v="theater/plays"/>
    <n v="106"/>
    <n v="69.900000000000006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s v="theater/plays"/>
    <n v="101"/>
    <n v="74.540000000000006"/>
    <x v="1"/>
    <s v="plays"/>
    <x v="2971"/>
    <d v="2014-08-31T10:47:58"/>
  </r>
  <r>
    <n v="2972"/>
    <s v="A Bad Plan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s v="theater/plays"/>
    <n v="106"/>
    <n v="123.95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s v="theater/plays"/>
    <n v="175"/>
    <n v="264.8499999999999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s v="theater/plays"/>
    <n v="102"/>
    <n v="58.629999999999995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s v="theater/plays"/>
    <n v="101"/>
    <n v="70.89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s v="theater/plays"/>
    <n v="172"/>
    <n v="8.58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s v="theater/plays"/>
    <n v="114"/>
    <n v="113.57000000000001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s v="theater/plays"/>
    <n v="130"/>
    <n v="60.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s v="theater/plays"/>
    <n v="102"/>
    <n v="110.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s v="theater/plays"/>
    <n v="110"/>
    <n v="136.45999999999998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s v="theater/spaces"/>
    <n v="129"/>
    <n v="53.169999999999995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s v="theater/spaces"/>
    <n v="103"/>
    <n v="86.5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s v="theater/spaces"/>
    <n v="147"/>
    <n v="155.23999999999998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s v="theater/spaces"/>
    <n v="101"/>
    <n v="115.09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s v="theater/spaces"/>
    <n v="122"/>
    <n v="109.60000000000001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s v="theater/spaces"/>
    <n v="106"/>
    <n v="45.22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s v="theater/spaces"/>
    <n v="111"/>
    <n v="104.16000000000001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s v="theater/spaces"/>
    <n v="100"/>
    <n v="35.72"/>
    <x v="1"/>
    <s v="spaces"/>
    <x v="2988"/>
    <d v="2016-06-20T03:41:21"/>
  </r>
  <r>
    <n v="2989"/>
    <s v="Let's Light Up The Gem!"/>
    <s v="Bring the movies back to Bethel, Maine."/>
    <n v="20000"/>
    <x v="198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s v="theater/spaces"/>
    <n v="100"/>
    <n v="370.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n v="104"/>
    <n v="94.41000000000001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s v="theater/spaces"/>
    <n v="105"/>
    <n v="48.989999999999995"/>
    <x v="1"/>
    <s v="spaces"/>
    <x v="2992"/>
    <d v="2016-10-09T13:25:10"/>
  </r>
  <r>
    <n v="2993"/>
    <s v="TRUE WEST: Think, Dog! Productions"/>
    <s v="Help us build the Kitchen from Hell!"/>
    <n v="1000"/>
    <x v="1141"/>
    <x v="0"/>
    <s v="US"/>
    <s v="USD"/>
    <n v="1455998867"/>
    <n v="1453406867"/>
    <b v="0"/>
    <n v="22"/>
    <b v="1"/>
    <s v="theater/spaces"/>
    <n v="101"/>
    <n v="45.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s v="theater/spaces"/>
    <n v="172"/>
    <n v="153.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s v="theater/spaces"/>
    <n v="104"/>
    <n v="118.98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s v="theater/spaces"/>
    <n v="109"/>
    <n v="73.040000000000006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s v="theater/spaces"/>
    <n v="102"/>
    <n v="178.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s v="theater/spaces"/>
    <n v="121"/>
    <n v="108.25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3:09:51"/>
  </r>
  <r>
    <n v="3007"/>
    <s v="Bethlem"/>
    <s v="Consuite for 2015 CoreCon.  An adventure into insanity."/>
    <n v="600"/>
    <x v="1144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s v="theater/spaces"/>
    <n v="102"/>
    <n v="116.74000000000001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s v="theater/spaces"/>
    <n v="120"/>
    <n v="233.89999999999998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s v="theater/spaces"/>
    <n v="118"/>
    <n v="85.190000000000012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s v="theater/spaces"/>
    <n v="157"/>
    <n v="146.6999999999999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s v="theater/spaces"/>
    <n v="114"/>
    <n v="50.76999999999999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s v="theater/spaces"/>
    <n v="104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s v="theater/spaces"/>
    <n v="101"/>
    <n v="103.18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s v="theater/spaces"/>
    <n v="122"/>
    <n v="80.47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s v="theater/spaces"/>
    <n v="117"/>
    <n v="50.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s v="theater/spaces"/>
    <n v="101"/>
    <n v="162.70999999999998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s v="theater/spaces"/>
    <n v="247"/>
    <n v="67.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s v="theater/spaces"/>
    <n v="303"/>
    <n v="52.1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s v="theater/spaces"/>
    <n v="14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s v="theater/spaces"/>
    <n v="132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s v="theater/spaces"/>
    <n v="169"/>
    <n v="84.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s v="theater/spaces"/>
    <n v="110"/>
    <n v="94.550000000000011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s v="theater/spaces"/>
    <n v="100"/>
    <n v="51.73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s v="theater/spaces"/>
    <n v="128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s v="theater/spaces"/>
    <n v="147"/>
    <n v="191.14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s v="theater/spaces"/>
    <n v="113"/>
    <n v="89.320000000000007"/>
    <x v="1"/>
    <s v="spaces"/>
    <x v="3034"/>
    <d v="2016-10-31T22:59:00"/>
  </r>
  <r>
    <n v="3035"/>
    <s v="The Coalition Theater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s v="theater/spaces"/>
    <n v="127"/>
    <n v="96.31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s v="theater/spaces"/>
    <n v="214"/>
    <n v="33.32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s v="theater/spaces"/>
    <n v="101"/>
    <n v="37.22999999999999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s v="theater/spaces"/>
    <n v="109"/>
    <n v="92.1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18:00:00"/>
  </r>
  <r>
    <n v="3041"/>
    <s v="Lend a Hand in Our Home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s v="theater/spaces"/>
    <n v="111"/>
    <n v="96.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s v="theater/spaces"/>
    <n v="128"/>
    <n v="51.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s v="theater/spaces"/>
    <n v="111"/>
    <n v="128.9199999999999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s v="theater/spaces"/>
    <n v="110"/>
    <n v="84.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s v="theater/spaces"/>
    <n v="133"/>
    <n v="82.95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s v="theater/spaces"/>
    <n v="167"/>
    <n v="177.03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s v="theater/spaces"/>
    <n v="107"/>
    <n v="74.08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s v="theater/spaces"/>
    <n v="24"/>
    <n v="23.63000000000000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s v="theater/spaces"/>
    <n v="1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s v="theater/spaces"/>
    <n v="1"/>
    <n v="13.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s v="theater/spaces"/>
    <n v="1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s v="theater/spaces"/>
    <n v="1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s v="theater/spaces"/>
    <n v="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s v="theater/spaces"/>
    <n v="1"/>
    <n v="55.839999999999996"/>
    <x v="1"/>
    <s v="spaces"/>
    <x v="3060"/>
    <d v="2015-09-28T01:35:34"/>
  </r>
  <r>
    <n v="3061"/>
    <s v="Help Save Parkway Cinemas!"/>
    <s v="Save a historic Local theater."/>
    <n v="1000000"/>
    <x v="117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s v="theater/spaces"/>
    <n v="67"/>
    <n v="99.77000000000001"/>
    <x v="1"/>
    <s v="spaces"/>
    <x v="3062"/>
    <d v="2015-09-30T13:00:00"/>
  </r>
  <r>
    <n v="3063"/>
    <s v="Spec Haus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s v="theater/spaces"/>
    <n v="20"/>
    <n v="25.53"/>
    <x v="1"/>
    <s v="spaces"/>
    <x v="3063"/>
    <d v="2016-10-22T17:08:58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n v="1445483246"/>
    <b v="0"/>
    <n v="72"/>
    <b v="0"/>
    <s v="theater/spaces"/>
    <n v="12"/>
    <n v="117.66000000000001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s v="theater/spaces"/>
    <n v="1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s v="theater/spaces"/>
    <n v="1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s v="theater/spaces"/>
    <n v="15"/>
    <n v="20.15000000000000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s v="theater/spaces"/>
    <n v="4"/>
    <n v="20.880000000000003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s v="theater/spaces"/>
    <n v="60"/>
    <n v="61.309999999999995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s v="theater/spaces"/>
    <n v="1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s v="theater/spaces"/>
    <n v="1"/>
    <n v="92.15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s v="theater/spaces"/>
    <n v="1"/>
    <n v="7.34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x v="84"/>
    <x v="2"/>
    <s v="US"/>
    <s v="USD"/>
    <n v="1444405123"/>
    <n v="1439221123"/>
    <b v="0"/>
    <n v="50"/>
    <b v="0"/>
    <s v="theater/spaces"/>
    <n v="1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s v="theater/spaces"/>
    <n v="1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s v="theater/spaces"/>
    <n v="1"/>
    <n v="23.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s v="theater/spaces"/>
    <n v="1"/>
    <n v="53.72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s v="theater/spaces"/>
    <n v="1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s v="theater/spaces"/>
    <n v="1"/>
    <n v="18.670000000000002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s v="theater/spaces"/>
    <n v="12"/>
    <n v="78.34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s v="theater/spaces"/>
    <n v="3"/>
    <n v="67.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s v="theater/spaces"/>
    <n v="1"/>
    <n v="16.67000000000000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s v="theater/spaces"/>
    <n v="1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s v="theater/spaces"/>
    <n v="24"/>
    <n v="130.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s v="theater/spaces"/>
    <n v="6"/>
    <n v="1270.23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s v="theater/spaces"/>
    <n v="16"/>
    <n v="88.45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s v="theater/spaces"/>
    <n v="2"/>
    <n v="56.35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s v="theater/spaces"/>
    <n v="1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s v="theater/spaces"/>
    <n v="1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s v="theater/spaces"/>
    <n v="18"/>
    <n v="40.83999999999999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s v="theater/spaces"/>
    <n v="4"/>
    <n v="65.12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s v="theater/spaces"/>
    <n v="16"/>
    <n v="140.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s v="theater/spaces"/>
    <n v="40"/>
    <n v="69.540000000000006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s v="theater/spaces"/>
    <n v="1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s v="theater/spaces"/>
    <n v="43"/>
    <n v="79.88000000000001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s v="theater/spaces"/>
    <n v="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4:32:31"/>
  </r>
  <r>
    <n v="3108"/>
    <s v="Funding a home for our Children's Theater"/>
    <s v="We need a permanent home for the theater!"/>
    <n v="50000"/>
    <x v="375"/>
    <x v="2"/>
    <s v="US"/>
    <s v="USD"/>
    <n v="1430234394"/>
    <n v="1425053994"/>
    <b v="0"/>
    <n v="2"/>
    <b v="0"/>
    <s v="theater/spaces"/>
    <n v="1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s v="theater/spaces"/>
    <n v="26"/>
    <n v="58.19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s v="theater/spaces"/>
    <n v="1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s v="theater/spaces"/>
    <n v="5"/>
    <n v="125.28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s v="theater/spaces"/>
    <n v="58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s v="theater/spaces"/>
    <n v="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n v="1465832123"/>
    <b v="0"/>
    <n v="2"/>
    <b v="0"/>
    <s v="theater/spaces"/>
    <n v="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s v="theater/spaces"/>
    <n v="1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s v="theater/spaces"/>
    <n v="1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x v="851"/>
    <x v="1"/>
    <s v="US"/>
    <s v="USD"/>
    <n v="1478733732"/>
    <n v="1478298132"/>
    <b v="0"/>
    <n v="2"/>
    <b v="0"/>
    <s v="theater/spaces"/>
    <n v="59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s v="theater/spaces"/>
    <n v="69"/>
    <n v="244.81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3:43:21"/>
  </r>
  <r>
    <n v="3125"/>
    <s v="N/A (Canceled)"/>
    <s v="N/A"/>
    <n v="1500000"/>
    <x v="117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s v="theater/spaces"/>
    <n v="5"/>
    <n v="61.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s v="theater/plays"/>
    <n v="109"/>
    <n v="139.23999999999998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x v="2043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x v="115"/>
    <x v="3"/>
    <s v="US"/>
    <s v="USD"/>
    <n v="1492759460"/>
    <n v="1487579060"/>
    <b v="0"/>
    <n v="1"/>
    <b v="0"/>
    <s v="theater/plays"/>
    <n v="1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s v="theater/plays"/>
    <n v="21"/>
    <n v="23.15000000000000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s v="theater/plays"/>
    <n v="4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s v="theater/plays"/>
    <n v="6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s v="theater/plays"/>
    <n v="76"/>
    <n v="251.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s v="theater/plays"/>
    <n v="118"/>
    <n v="110.36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n v="1410278284"/>
    <b v="1"/>
    <n v="57"/>
    <b v="1"/>
    <s v="theater/plays"/>
    <n v="132"/>
    <n v="41.43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s v="theater/plays"/>
    <n v="101"/>
    <n v="103.36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s v="theater/plays"/>
    <n v="106"/>
    <n v="34.799999999999997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s v="theater/plays"/>
    <n v="336"/>
    <n v="41.78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s v="theater/plays"/>
    <n v="113"/>
    <n v="64.27000000000001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s v="theater/plays"/>
    <n v="102"/>
    <n v="62.93"/>
    <x v="1"/>
    <s v="plays"/>
    <x v="3156"/>
    <d v="2012-06-01T17:52:24"/>
  </r>
  <r>
    <n v="3157"/>
    <s v="Summer FourPlay"/>
    <s v="Four Directors.  Four One Acts.  Four Genres.  For You."/>
    <n v="4000"/>
    <x v="74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0:00:00"/>
  </r>
  <r>
    <n v="3158"/>
    <s v="Nursery Crimes"/>
    <s v="A 40s crime-noir play using nursery rhyme characters."/>
    <n v="5000"/>
    <x v="208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s v="theater/plays"/>
    <n v="134"/>
    <n v="38.51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s v="theater/plays"/>
    <n v="102"/>
    <n v="80.1600000000000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s v="theater/plays"/>
    <n v="106"/>
    <n v="28.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s v="theater/plays"/>
    <n v="128"/>
    <n v="80.740000000000009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s v="theater/plays"/>
    <n v="112"/>
    <n v="200.7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s v="theater/plays"/>
    <n v="107"/>
    <n v="37.6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s v="theater/plays"/>
    <n v="161"/>
    <n v="60.309999999999995"/>
    <x v="1"/>
    <s v="plays"/>
    <x v="3166"/>
    <d v="2014-11-26T02:59:00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n v="1405743181"/>
    <b v="1"/>
    <n v="55"/>
    <b v="1"/>
    <s v="theater/plays"/>
    <n v="117"/>
    <n v="63.3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s v="theater/plays"/>
    <n v="125"/>
    <n v="50.91"/>
    <x v="1"/>
    <s v="plays"/>
    <x v="3168"/>
    <d v="2014-06-13T17:00:00"/>
  </r>
  <r>
    <n v="3169"/>
    <s v="The Window"/>
    <s v="We're bringing The Window to the Cherry Lane Theater in January 2014."/>
    <n v="8000"/>
    <x v="2091"/>
    <x v="0"/>
    <s v="US"/>
    <s v="USD"/>
    <n v="1386910740"/>
    <n v="1384364561"/>
    <b v="1"/>
    <n v="82"/>
    <b v="1"/>
    <s v="theater/plays"/>
    <n v="104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s v="theater/plays"/>
    <n v="113"/>
    <n v="31.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s v="theater/plays"/>
    <n v="109"/>
    <n v="65.11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s v="theater/plays"/>
    <n v="115"/>
    <n v="79.320000000000007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s v="theater/plays"/>
    <n v="102"/>
    <n v="131.91999999999999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s v="theater/plays"/>
    <n v="115"/>
    <n v="39.68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s v="theater/plays"/>
    <n v="118"/>
    <n v="57.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s v="theater/plays"/>
    <n v="115"/>
    <n v="77.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s v="theater/plays"/>
    <n v="120"/>
    <n v="31.9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s v="theater/plays"/>
    <n v="109"/>
    <n v="36.33999999999999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s v="theater/plays"/>
    <n v="101"/>
    <n v="46.769999999999996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s v="theater/plays"/>
    <n v="109"/>
    <n v="40.08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s v="theater/plays"/>
    <n v="108"/>
    <n v="100.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s v="theater/plays"/>
    <n v="100"/>
    <n v="41.669999999999995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s v="theater/plays"/>
    <n v="103"/>
    <n v="46.72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s v="theater/plays"/>
    <n v="117"/>
    <n v="71.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s v="theater/musical"/>
    <n v="65"/>
    <n v="14.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s v="theater/musical"/>
    <n v="13"/>
    <n v="356.8499999999999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s v="theater/musical"/>
    <n v="5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s v="theater/musical"/>
    <n v="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s v="theater/musical"/>
    <n v="60"/>
    <n v="53.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s v="theater/musical"/>
    <n v="1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s v="theater/musical"/>
    <n v="12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s v="theater/musical"/>
    <n v="1"/>
    <n v="36.669999999999995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s v="theater/musical"/>
    <n v="53"/>
    <n v="49.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s v="theater/musical"/>
    <n v="1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s v="theater/musical"/>
    <n v="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s v="theater/musical"/>
    <n v="25"/>
    <n v="41.669999999999995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s v="theater/musical"/>
    <n v="4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s v="theater/musical"/>
    <n v="47"/>
    <n v="70.84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s v="theater/plays"/>
    <n v="120"/>
    <n v="50.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s v="theater/plays"/>
    <n v="126"/>
    <n v="62.89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s v="theater/plays"/>
    <n v="120"/>
    <n v="85.54"/>
    <x v="1"/>
    <s v="plays"/>
    <x v="3211"/>
    <d v="2014-08-14T21:00:00"/>
  </r>
  <r>
    <n v="3212"/>
    <s v="Campo Maldito"/>
    <s v="Help us bring our production of Campo Maldito to New York AND San Francisco!"/>
    <n v="4000"/>
    <x v="2111"/>
    <x v="0"/>
    <s v="US"/>
    <s v="USD"/>
    <n v="1407524751"/>
    <n v="1404932751"/>
    <b v="1"/>
    <n v="94"/>
    <b v="1"/>
    <s v="theater/plays"/>
    <n v="127"/>
    <n v="53.73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s v="theater/plays"/>
    <n v="101"/>
    <n v="127.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s v="theater/plays"/>
    <n v="103"/>
    <n v="106.58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s v="theater/plays"/>
    <n v="101"/>
    <n v="262.1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s v="theater/plays"/>
    <n v="101"/>
    <n v="57.18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s v="theater/plays"/>
    <n v="117"/>
    <n v="50.21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s v="theater/plays"/>
    <n v="103"/>
    <n v="66.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s v="theater/plays"/>
    <n v="101"/>
    <n v="168.26"/>
    <x v="1"/>
    <s v="plays"/>
    <x v="3219"/>
    <d v="2015-03-22T17:35:47"/>
  </r>
  <r>
    <n v="3220"/>
    <s v="Burners"/>
    <s v="A sci-fi thriller for the stage opening March 10 in Los Angeles."/>
    <n v="15000"/>
    <x v="2117"/>
    <x v="0"/>
    <s v="US"/>
    <s v="USD"/>
    <n v="1489352400"/>
    <n v="1486411204"/>
    <b v="1"/>
    <n v="59"/>
    <b v="1"/>
    <s v="theater/plays"/>
    <n v="101"/>
    <n v="256.3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s v="theater/plays"/>
    <n v="104"/>
    <n v="36.61999999999999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s v="theater/plays"/>
    <n v="125"/>
    <n v="37.15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s v="theater/plays"/>
    <n v="110"/>
    <n v="45.879999999999995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s v="theater/plays"/>
    <n v="103"/>
    <n v="141.7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s v="theater/plays"/>
    <n v="103"/>
    <n v="52.489999999999995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s v="theater/plays"/>
    <n v="105"/>
    <n v="59.53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x v="2123"/>
    <x v="0"/>
    <s v="US"/>
    <s v="USD"/>
    <n v="1450328340"/>
    <n v="1447606884"/>
    <b v="1"/>
    <n v="37"/>
    <b v="1"/>
    <s v="theater/plays"/>
    <n v="103"/>
    <n v="193.63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s v="theater/plays"/>
    <n v="108"/>
    <n v="106.80000000000001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s v="theater/plays"/>
    <n v="132"/>
    <n v="50.47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s v="theater/plays"/>
    <n v="119"/>
    <n v="97.38000000000001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s v="theater/plays"/>
    <n v="101"/>
    <n v="34.91999999999999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s v="theater/plays"/>
    <n v="104"/>
    <n v="85.5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s v="theater/plays"/>
    <n v="113"/>
    <n v="39.82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s v="theater/plays"/>
    <n v="106"/>
    <n v="59.71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s v="theater/plays"/>
    <n v="101"/>
    <n v="88.74000000000000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n v="116"/>
    <n v="58.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s v="theater/plays"/>
    <n v="128"/>
    <n v="69.570000000000007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s v="theater/plays"/>
    <n v="103"/>
    <n v="115.8800000000000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s v="theater/plays"/>
    <n v="105"/>
    <n v="81.1300000000000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s v="theater/plays"/>
    <n v="112"/>
    <n v="57.629999999999995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05:25:12"/>
  </r>
  <r>
    <n v="3248"/>
    <s v="Honest Accomplice Theatre 2015-16 Season"/>
    <s v="Honest Accomplice Theatre produces theatre for social change."/>
    <n v="12000"/>
    <x v="2142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s v="theater/plays"/>
    <n v="102"/>
    <n v="119.2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s v="theater/plays"/>
    <n v="102"/>
    <n v="70.78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s v="theater/plays"/>
    <n v="129"/>
    <n v="72.77000000000001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s v="theater/plays"/>
    <n v="107"/>
    <n v="51.86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s v="theater/plays"/>
    <n v="106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s v="theater/plays"/>
    <n v="107"/>
    <n v="251.73999999999998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s v="theater/plays"/>
    <n v="110"/>
    <n v="74.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s v="theater/plays"/>
    <n v="101"/>
    <n v="67.660000000000011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n v="1416555262"/>
    <b v="1"/>
    <n v="134"/>
    <b v="1"/>
    <s v="theater/plays"/>
    <n v="104"/>
    <n v="93.820000000000007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n v="1444220588"/>
    <b v="1"/>
    <n v="68"/>
    <b v="1"/>
    <s v="theater/plays"/>
    <n v="113"/>
    <n v="41.239999999999995"/>
    <x v="1"/>
    <s v="plays"/>
    <x v="3263"/>
    <d v="2015-10-30T16:00:00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s v="theater/plays"/>
    <n v="103"/>
    <n v="52.55999999999999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s v="theater/plays"/>
    <n v="132"/>
    <n v="48.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s v="theater/plays"/>
    <n v="103"/>
    <n v="53.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s v="theater/plays"/>
    <n v="128"/>
    <n v="60.96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x v="2161"/>
    <x v="0"/>
    <s v="GB"/>
    <s v="GBP"/>
    <n v="1414927775"/>
    <n v="1412332175"/>
    <b v="1"/>
    <n v="51"/>
    <b v="1"/>
    <s v="theater/plays"/>
    <n v="130"/>
    <n v="38.239999999999995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s v="theater/plays"/>
    <n v="155"/>
    <n v="106.51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s v="theater/plays"/>
    <n v="108"/>
    <n v="204.5799999999999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s v="theater/plays"/>
    <n v="102"/>
    <n v="54.91999999999999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s v="theater/plays"/>
    <n v="101"/>
    <n v="150.4199999999999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s v="theater/plays"/>
    <n v="104"/>
    <n v="76.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s v="theater/plays"/>
    <n v="115"/>
    <n v="105.2100000000000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s v="theater/plays"/>
    <n v="122"/>
    <n v="129.37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s v="theater/plays"/>
    <n v="103"/>
    <n v="134.26999999999998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s v="theater/plays"/>
    <n v="105"/>
    <n v="17.83000000000000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x v="2173"/>
    <x v="0"/>
    <s v="US"/>
    <s v="USD"/>
    <n v="1488258000"/>
    <n v="1485556626"/>
    <b v="0"/>
    <n v="81"/>
    <b v="1"/>
    <s v="theater/plays"/>
    <n v="113"/>
    <n v="69.190000000000012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s v="theater/plays"/>
    <n v="102"/>
    <n v="125.13000000000001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s v="theater/plays"/>
    <n v="101"/>
    <n v="48.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s v="theater/plays"/>
    <n v="134"/>
    <n v="26.6100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s v="theater/plays"/>
    <n v="122"/>
    <n v="33.669999999999995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s v="theater/plays"/>
    <n v="114"/>
    <n v="40.72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s v="theater/plays"/>
    <n v="287"/>
    <n v="19.270000000000003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s v="theater/plays"/>
    <n v="171"/>
    <n v="84.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s v="theater/plays"/>
    <n v="119"/>
    <n v="29.59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s v="theater/plays"/>
    <n v="145"/>
    <n v="45.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s v="theater/plays"/>
    <n v="101"/>
    <n v="125.10000000000001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s v="theater/plays"/>
    <n v="102"/>
    <n v="141.29999999999998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s v="theater/plays"/>
    <n v="117"/>
    <n v="55.33999999999999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s v="theater/plays"/>
    <n v="137"/>
    <n v="46.43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s v="theater/plays"/>
    <n v="134"/>
    <n v="57.2"/>
    <x v="1"/>
    <s v="plays"/>
    <x v="3301"/>
    <d v="2016-08-01T01:59:00"/>
  </r>
  <r>
    <n v="3302"/>
    <s v="El muro de BorÃ­s KiÃ©n"/>
    <s v="FilosofÃ­a de los anÃ³nimos"/>
    <n v="8400"/>
    <x v="2186"/>
    <x v="0"/>
    <s v="ES"/>
    <s v="EUR"/>
    <n v="1481099176"/>
    <n v="1478507176"/>
    <b v="0"/>
    <n v="50"/>
    <b v="1"/>
    <s v="theater/plays"/>
    <n v="104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s v="theater/plays"/>
    <n v="103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s v="theater/plays"/>
    <n v="176"/>
    <n v="48.71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s v="theater/plays"/>
    <n v="123"/>
    <n v="75.09"/>
    <x v="1"/>
    <s v="plays"/>
    <x v="3308"/>
    <d v="2016-04-13T16:02:45"/>
  </r>
  <r>
    <n v="3309"/>
    <s v="Collision Course"/>
    <s v="Two unlikely friends, a garage, tinned beans &amp; the end of the world."/>
    <n v="350"/>
    <x v="2191"/>
    <x v="0"/>
    <s v="GB"/>
    <s v="GBP"/>
    <n v="1476632178"/>
    <n v="1473953778"/>
    <b v="0"/>
    <n v="31"/>
    <b v="1"/>
    <s v="theater/plays"/>
    <n v="160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s v="theater/plays"/>
    <n v="101"/>
    <n v="209.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s v="theater/plays"/>
    <n v="110"/>
    <n v="61.03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s v="theater/plays"/>
    <n v="101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s v="theater/plays"/>
    <n v="117"/>
    <n v="80.040000000000006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s v="theater/plays"/>
    <n v="101"/>
    <n v="93.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s v="theater/plays"/>
    <n v="107"/>
    <n v="61.949999999999996"/>
    <x v="1"/>
    <s v="plays"/>
    <x v="3317"/>
    <d v="2016-06-07T19:57:04"/>
  </r>
  <r>
    <n v="3318"/>
    <s v="ROOMIES - Atlantic Canada Tour 2016-17"/>
    <s v="Help us strengthen and inspire disability arts in Atlantic Canada"/>
    <n v="2000"/>
    <x v="2197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s v="theater/plays"/>
    <n v="108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s v="theater/plays"/>
    <n v="102"/>
    <n v="145.6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s v="theater/plays"/>
    <n v="126"/>
    <n v="25.700000000000003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s v="theater/plays"/>
    <n v="102"/>
    <n v="142.29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s v="theater/plays"/>
    <n v="102"/>
    <n v="24.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s v="theater/plays"/>
    <n v="147"/>
    <n v="292.7799999999999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s v="theater/plays"/>
    <n v="117"/>
    <n v="44.93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s v="theater/plays"/>
    <n v="107"/>
    <n v="23.11000000000000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s v="theater/plays"/>
    <n v="105"/>
    <n v="32.9799999999999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s v="theater/plays"/>
    <n v="139"/>
    <n v="116.66000000000001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s v="theater/plays"/>
    <n v="101"/>
    <n v="79.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s v="theater/plays"/>
    <n v="111"/>
    <n v="81.0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s v="theater/plays"/>
    <n v="103"/>
    <n v="136.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s v="theater/plays"/>
    <n v="105"/>
    <n v="177.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s v="theater/plays"/>
    <n v="139"/>
    <n v="109.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s v="theater/plays"/>
    <n v="100"/>
    <n v="119.65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s v="theater/plays"/>
    <n v="102"/>
    <n v="78.21000000000000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s v="theater/plays"/>
    <n v="172"/>
    <n v="52.1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s v="theater/plays"/>
    <n v="102"/>
    <n v="114.13000000000001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s v="theater/plays"/>
    <n v="120"/>
    <n v="108.60000000000001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s v="theater/plays"/>
    <n v="101"/>
    <n v="69.8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s v="theater/plays"/>
    <n v="154"/>
    <n v="109.58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s v="theater/plays"/>
    <n v="105"/>
    <n v="71.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s v="theater/plays"/>
    <n v="102"/>
    <n v="93.62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s v="theater/plays"/>
    <n v="127"/>
    <n v="147.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s v="theater/plays"/>
    <n v="102"/>
    <n v="56.33999999999999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s v="theater/plays"/>
    <n v="101"/>
    <n v="96.2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s v="theater/plays"/>
    <n v="103"/>
    <n v="63.58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s v="theater/plays"/>
    <n v="107"/>
    <n v="184.79"/>
    <x v="1"/>
    <s v="plays"/>
    <x v="3359"/>
    <d v="2017-02-24T20:22:14"/>
  </r>
  <r>
    <n v="3360"/>
    <s v="Pretty Butch"/>
    <s v="World Premiere, an M1 Singapore Fringe Festival 2017 commission."/>
    <n v="9000"/>
    <x v="2225"/>
    <x v="0"/>
    <s v="SG"/>
    <s v="SGD"/>
    <n v="1481731140"/>
    <n v="1479866343"/>
    <b v="0"/>
    <n v="72"/>
    <b v="1"/>
    <s v="theater/plays"/>
    <n v="102"/>
    <n v="126.7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s v="theater/plays"/>
    <n v="114"/>
    <n v="83.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s v="theater/plays"/>
    <n v="102"/>
    <n v="302.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s v="theater/plays"/>
    <n v="104"/>
    <n v="96.210000000000008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n v="1479283285"/>
    <b v="0"/>
    <n v="26"/>
    <b v="1"/>
    <s v="theater/plays"/>
    <n v="118"/>
    <n v="67.930000000000007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s v="theater/plays"/>
    <n v="104"/>
    <n v="38.33999999999999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s v="theater/plays"/>
    <n v="101"/>
    <n v="66.84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s v="theater/plays"/>
    <n v="107"/>
    <n v="71.740000000000009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s v="theater/plays"/>
    <n v="100"/>
    <n v="176.48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s v="theater/plays"/>
    <n v="101"/>
    <n v="421.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s v="theater/plays"/>
    <n v="102"/>
    <n v="104.99000000000001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s v="theater/plays"/>
    <n v="108"/>
    <n v="28.200000000000003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s v="theater/plays"/>
    <n v="104"/>
    <n v="54.55999999999999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s v="theater/plays"/>
    <n v="105"/>
    <n v="111.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s v="theater/plays"/>
    <n v="103"/>
    <n v="85.210000000000008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s v="theater/plays"/>
    <n v="101"/>
    <n v="76.660000000000011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s v="theater/plays"/>
    <n v="101"/>
    <n v="93.77000000000001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s v="theater/plays"/>
    <n v="100"/>
    <n v="133.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s v="theater/plays"/>
    <n v="117"/>
    <n v="100.1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s v="theater/plays"/>
    <n v="115"/>
    <n v="184.6799999999999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s v="theater/plays"/>
    <n v="103"/>
    <n v="69.820000000000007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s v="theater/plays"/>
    <n v="223"/>
    <n v="61.949999999999996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s v="theater/plays"/>
    <n v="100"/>
    <n v="41.669999999999995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s v="theater/plays"/>
    <n v="143"/>
    <n v="29"/>
    <x v="1"/>
    <s v="plays"/>
    <x v="3394"/>
    <d v="2014-07-27T09:17:25"/>
  </r>
  <r>
    <n v="3395"/>
    <s v="MIRAMAR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s v="theater/plays"/>
    <n v="184"/>
    <n v="24.220000000000002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s v="theater/plays"/>
    <n v="105"/>
    <n v="55.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s v="theater/plays"/>
    <n v="112"/>
    <n v="68.36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s v="theater/plays"/>
    <n v="101"/>
    <n v="118.13000000000001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s v="theater/plays"/>
    <n v="122"/>
    <n v="203.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s v="theater/plays"/>
    <n v="138"/>
    <n v="28.33000000000000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s v="theater/plays"/>
    <n v="101"/>
    <n v="110.24000000000001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s v="theater/plays"/>
    <n v="108"/>
    <n v="31.98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s v="theater/plays"/>
    <n v="211"/>
    <n v="58.62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s v="theater/plays"/>
    <n v="124"/>
    <n v="29.43000000000000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s v="theater/plays"/>
    <n v="109"/>
    <n v="81.3800000000000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s v="theater/plays"/>
    <n v="100"/>
    <n v="115.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s v="theater/plays"/>
    <n v="104"/>
    <n v="70.570000000000007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s v="theater/plays"/>
    <n v="100"/>
    <n v="22.23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s v="theater/plays"/>
    <n v="101"/>
    <n v="37.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s v="theater/plays"/>
    <n v="101"/>
    <n v="72.06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s v="theater/plays"/>
    <n v="107"/>
    <n v="63.699999999999996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s v="theater/plays"/>
    <n v="138"/>
    <n v="28.42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s v="theater/plays"/>
    <n v="102"/>
    <n v="103.22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s v="theater/plays"/>
    <n v="110"/>
    <n v="71.16000000000001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s v="theater/plays"/>
    <n v="109"/>
    <n v="46.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s v="theater/plays"/>
    <n v="100"/>
    <n v="51.73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s v="theater/plays"/>
    <n v="103"/>
    <n v="40.299999999999997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s v="theater/plays"/>
    <n v="109"/>
    <n v="30.16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s v="theater/plays"/>
    <n v="100"/>
    <n v="95.240000000000009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s v="theater/plays"/>
    <n v="110"/>
    <n v="52.22"/>
    <x v="1"/>
    <s v="plays"/>
    <x v="3432"/>
    <d v="2016-02-05T17:00:00"/>
  </r>
  <r>
    <n v="3433"/>
    <s v="The Dybbuk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s v="theater/plays"/>
    <n v="101"/>
    <n v="134.16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s v="theater/plays"/>
    <n v="112"/>
    <n v="58.949999999999996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s v="theater/plays"/>
    <n v="106"/>
    <n v="143.10999999999999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s v="theater/plays"/>
    <n v="105"/>
    <n v="186.0799999999999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s v="theater/plays"/>
    <n v="106"/>
    <n v="64.160000000000011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s v="theater/plays"/>
    <n v="103"/>
    <n v="59.6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s v="theater/plays"/>
    <n v="186"/>
    <n v="41.23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s v="theater/plays"/>
    <n v="100"/>
    <n v="64.52000000000001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s v="theater/plays"/>
    <n v="109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s v="theater/plays"/>
    <n v="110"/>
    <n v="51.23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s v="theater/plays"/>
    <n v="152"/>
    <n v="19.490000000000002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s v="theater/plays"/>
    <n v="102"/>
    <n v="41.12999999999999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s v="theater/plays"/>
    <n v="154"/>
    <n v="41.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s v="theater/plays"/>
    <n v="129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s v="theater/plays"/>
    <n v="101"/>
    <n v="33.58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s v="theater/plays"/>
    <n v="192"/>
    <n v="358.6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n v="1421081857"/>
    <b v="0"/>
    <n v="55"/>
    <b v="1"/>
    <s v="theater/plays"/>
    <n v="141"/>
    <n v="50.989999999999995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s v="theater/plays"/>
    <n v="125"/>
    <n v="45.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s v="theater/plays"/>
    <n v="127"/>
    <n v="17.5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s v="theater/plays"/>
    <n v="139"/>
    <n v="57.919999999999995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s v="theater/plays"/>
    <n v="104"/>
    <n v="90.690000000000012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s v="theater/plays"/>
    <n v="103"/>
    <n v="55.019999999999996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s v="theater/plays"/>
    <n v="103"/>
    <n v="57.23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s v="theater/plays"/>
    <n v="128"/>
    <n v="72.960000000000008"/>
    <x v="1"/>
    <s v="plays"/>
    <x v="3466"/>
    <d v="2016-04-19T18:27:30"/>
  </r>
  <r>
    <n v="3467"/>
    <s v="Venus in Fur, Los Angeles."/>
    <s v="Venus in Fur, By David Ives."/>
    <n v="3000"/>
    <x v="168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s v="theater/plays"/>
    <n v="122"/>
    <n v="716.3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s v="theater/plays"/>
    <n v="114"/>
    <n v="50.4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s v="theater/plays"/>
    <n v="150"/>
    <n v="41.669999999999995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s v="theater/plays"/>
    <n v="215"/>
    <n v="35.76999999999999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s v="theater/plays"/>
    <n v="103"/>
    <n v="88.7400000000000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s v="theater/plays"/>
    <n v="100"/>
    <n v="148.4899999999999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s v="theater/plays"/>
    <n v="101"/>
    <n v="51.8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s v="theater/plays"/>
    <n v="114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s v="theater/plays"/>
    <n v="116"/>
    <n v="53.239999999999995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s v="theater/plays"/>
    <n v="119"/>
    <n v="125.06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s v="theater/plays"/>
    <n v="139"/>
    <n v="51.87999999999999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s v="theater/plays"/>
    <n v="115"/>
    <n v="64.91000000000001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s v="theater/plays"/>
    <n v="101"/>
    <n v="55.33999999999999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s v="theater/plays"/>
    <n v="156"/>
    <n v="83.15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s v="theater/plays"/>
    <n v="128"/>
    <n v="38.72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s v="theater/plays"/>
    <n v="122"/>
    <n v="125.38000000000001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s v="theater/plays"/>
    <n v="113"/>
    <n v="78.27000000000001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s v="theater/plays"/>
    <n v="128"/>
    <n v="47.23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s v="theater/plays"/>
    <n v="15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s v="theater/plays"/>
    <n v="106"/>
    <n v="114.30000000000001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s v="theater/plays"/>
    <n v="100"/>
    <n v="51.73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s v="theater/plays"/>
    <n v="100"/>
    <n v="30.770000000000003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s v="theater/plays"/>
    <n v="107"/>
    <n v="74.210000000000008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s v="theater/plays"/>
    <n v="125"/>
    <n v="47.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s v="theater/plays"/>
    <n v="103"/>
    <n v="40.239999999999995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s v="theater/plays"/>
    <n v="107"/>
    <n v="25.310000000000002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s v="theater/plays"/>
    <n v="101"/>
    <n v="35.9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s v="theater/plays"/>
    <n v="106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s v="theater/plays"/>
    <n v="108"/>
    <n v="70.7700000000000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s v="theater/plays"/>
    <n v="104"/>
    <n v="66.5200000000000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s v="theater/plays"/>
    <n v="105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s v="theater/plays"/>
    <n v="107"/>
    <n v="96.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s v="theater/plays"/>
    <n v="101"/>
    <n v="60.33999999999999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s v="theater/plays"/>
    <n v="102"/>
    <n v="79.90000000000000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s v="theater/plays"/>
    <n v="100"/>
    <n v="58.8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s v="theater/plays"/>
    <n v="119"/>
    <n v="75.350000000000009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s v="theater/plays"/>
    <n v="103"/>
    <n v="66.960000000000008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s v="theater/plays"/>
    <n v="100"/>
    <n v="227.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s v="theater/plays"/>
    <n v="100"/>
    <n v="307.7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s v="theater/plays"/>
    <n v="111"/>
    <n v="50.0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s v="theater/plays"/>
    <n v="102"/>
    <n v="72.400000000000006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s v="theater/plays"/>
    <n v="101"/>
    <n v="95.960000000000008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s v="theater/plays"/>
    <n v="170"/>
    <n v="45.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s v="theater/plays"/>
    <n v="102"/>
    <n v="137.25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s v="theater/plays"/>
    <n v="106"/>
    <n v="75.72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s v="theater/plays"/>
    <n v="117"/>
    <n v="81.570000000000007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s v="theater/plays"/>
    <n v="102"/>
    <n v="45.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s v="theater/plays"/>
    <n v="132"/>
    <n v="36.669999999999995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x v="1958"/>
    <x v="0"/>
    <s v="US"/>
    <s v="USD"/>
    <n v="1467301334"/>
    <n v="1464709334"/>
    <b v="0"/>
    <n v="26"/>
    <b v="1"/>
    <s v="theater/plays"/>
    <n v="128"/>
    <n v="49.239999999999995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s v="theater/plays"/>
    <n v="127"/>
    <n v="78.88000000000001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s v="theater/plays"/>
    <n v="157"/>
    <n v="38.29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s v="theater/plays"/>
    <n v="104"/>
    <n v="44.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s v="theater/plays"/>
    <n v="154"/>
    <n v="13.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s v="theater/plays"/>
    <n v="181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s v="theater/plays"/>
    <n v="129"/>
    <n v="30.96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s v="theater/plays"/>
    <n v="120"/>
    <n v="55.23999999999999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s v="theater/plays"/>
    <n v="123"/>
    <n v="46.12999999999999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s v="theater/plays"/>
    <n v="105"/>
    <n v="39.37999999999999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s v="theater/plays"/>
    <n v="103"/>
    <n v="66.16000000000001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s v="theater/plays"/>
    <n v="101"/>
    <n v="31.380000000000003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s v="theater/plays"/>
    <n v="103"/>
    <n v="59.22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s v="theater/plays"/>
    <n v="115"/>
    <n v="119.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s v="theater/plays"/>
    <n v="102"/>
    <n v="24.290000000000003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s v="theater/plays"/>
    <n v="107"/>
    <n v="56.21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s v="theater/plays"/>
    <n v="114"/>
    <n v="107.0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s v="theater/plays"/>
    <n v="100"/>
    <n v="171.42999999999998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s v="theater/plays"/>
    <n v="101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s v="theater/plays"/>
    <n v="101"/>
    <n v="179.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s v="theater/plays"/>
    <n v="104"/>
    <n v="43.12999999999999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s v="theater/plays"/>
    <n v="109"/>
    <n v="46.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s v="theater/plays"/>
    <n v="103"/>
    <n v="47.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s v="theater/plays"/>
    <n v="149"/>
    <n v="15.129999999999999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s v="theater/plays"/>
    <n v="106"/>
    <n v="21.1"/>
    <x v="1"/>
    <s v="plays"/>
    <x v="3563"/>
    <d v="2016-08-01T14:00:00"/>
  </r>
  <r>
    <n v="3564"/>
    <s v="The Pillowman Aberdeen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s v="theater/plays"/>
    <n v="105"/>
    <n v="55.14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s v="theater/plays"/>
    <n v="109"/>
    <n v="26.540000000000003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s v="theater/plays"/>
    <n v="111"/>
    <n v="58.43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s v="theater/plays"/>
    <n v="101"/>
    <n v="122.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s v="theater/plays"/>
    <n v="115"/>
    <n v="87.9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s v="theater/plays"/>
    <n v="123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x v="83"/>
    <x v="0"/>
    <s v="GB"/>
    <s v="GBP"/>
    <n v="1434894082"/>
    <n v="1432302082"/>
    <b v="0"/>
    <n v="9"/>
    <b v="1"/>
    <s v="theater/plays"/>
    <n v="100"/>
    <n v="55.559999999999995"/>
    <x v="1"/>
    <s v="plays"/>
    <x v="3572"/>
    <d v="2015-06-21T08:41:22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s v="theater/plays"/>
    <n v="107"/>
    <n v="136.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s v="theater/plays"/>
    <n v="102"/>
    <n v="99.35000000000000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s v="theater/plays"/>
    <n v="101"/>
    <n v="40.549999999999997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s v="theater/plays"/>
    <n v="100"/>
    <n v="35.72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s v="theater/plays"/>
    <n v="114"/>
    <n v="37.97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s v="theater/plays"/>
    <n v="100"/>
    <n v="33.33999999999999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s v="theater/plays"/>
    <n v="287"/>
    <n v="58.58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s v="theater/plays"/>
    <n v="120"/>
    <n v="176.09"/>
    <x v="1"/>
    <s v="plays"/>
    <x v="3585"/>
    <d v="2014-12-21T12:11:30"/>
  </r>
  <r>
    <n v="3586"/>
    <s v="Actors &amp; Musicians who are Blind or Autistic"/>
    <s v="See Theatre In A New Light"/>
    <n v="7500"/>
    <x v="2369"/>
    <x v="0"/>
    <s v="US"/>
    <s v="USD"/>
    <n v="1474649070"/>
    <n v="1469465070"/>
    <b v="0"/>
    <n v="54"/>
    <b v="1"/>
    <s v="theater/plays"/>
    <n v="110"/>
    <n v="151.98999999999998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s v="theater/plays"/>
    <n v="127"/>
    <n v="22.61000000000000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s v="theater/plays"/>
    <n v="101"/>
    <n v="18.2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s v="theater/plays"/>
    <n v="101"/>
    <n v="68.540000000000006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s v="theater/plays"/>
    <n v="128"/>
    <n v="72.72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s v="theater/plays"/>
    <n v="111"/>
    <n v="77.190000000000012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s v="theater/plays"/>
    <n v="126"/>
    <n v="55.98"/>
    <x v="1"/>
    <s v="plays"/>
    <x v="3594"/>
    <d v="2016-09-03T20:36:22"/>
  </r>
  <r>
    <n v="3595"/>
    <s v="The Flu Season"/>
    <s v="A new theatre company staging Will Eno's The Flu Season in Seattle"/>
    <n v="2600"/>
    <x v="2372"/>
    <x v="0"/>
    <s v="US"/>
    <s v="USD"/>
    <n v="1426229940"/>
    <n v="1423959123"/>
    <b v="0"/>
    <n v="62"/>
    <b v="1"/>
    <s v="theater/plays"/>
    <n v="119"/>
    <n v="49.69999999999999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s v="theater/plays"/>
    <n v="111"/>
    <n v="40.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s v="theater/plays"/>
    <n v="202"/>
    <n v="59.419999999999995"/>
    <x v="1"/>
    <s v="plays"/>
    <x v="3599"/>
    <d v="2015-08-29T19:00:00"/>
  </r>
  <r>
    <n v="3600"/>
    <s v="Pariah"/>
    <s v="The First Play From The Man Who Brought You The Black James Bond!"/>
    <n v="10"/>
    <x v="31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s v="theater/plays"/>
    <n v="105"/>
    <n v="39.379999999999995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s v="theater/plays"/>
    <n v="101"/>
    <n v="81.68000000000000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s v="theater/plays"/>
    <n v="171"/>
    <n v="44.91999999999999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s v="theater/plays"/>
    <n v="113"/>
    <n v="49.05999999999999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s v="theater/plays"/>
    <n v="131"/>
    <n v="61.07"/>
    <x v="1"/>
    <s v="plays"/>
    <x v="3606"/>
    <d v="2016-08-14T09:30:57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n v="1448924882"/>
    <b v="0"/>
    <n v="20"/>
    <b v="1"/>
    <s v="theater/plays"/>
    <n v="106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s v="theater/plays"/>
    <n v="100"/>
    <n v="29.63000000000000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s v="theater/plays"/>
    <n v="154"/>
    <n v="143.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s v="theater/plays"/>
    <n v="163"/>
    <n v="52.3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s v="theater/plays"/>
    <n v="145"/>
    <n v="126.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s v="theater/plays"/>
    <n v="101"/>
    <n v="35.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s v="theater/plays"/>
    <n v="107"/>
    <n v="37.08999999999999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s v="theater/plays"/>
    <n v="125"/>
    <n v="69.34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s v="theater/plays"/>
    <n v="119"/>
    <n v="17.260000000000002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s v="theater/plays"/>
    <n v="101"/>
    <n v="36.08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s v="theater/plays"/>
    <n v="113"/>
    <n v="66.48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s v="theater/plays"/>
    <n v="106"/>
    <n v="56.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s v="theater/plays"/>
    <n v="101"/>
    <n v="47.669999999999995"/>
    <x v="1"/>
    <s v="plays"/>
    <x v="3622"/>
    <d v="2014-09-27T22:23:00"/>
  </r>
  <r>
    <n v="3623"/>
    <s v="Since I've Been Here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s v="theater/plays"/>
    <n v="120"/>
    <n v="88.240000000000009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s v="theater/plays"/>
    <n v="103"/>
    <n v="39.489999999999995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s v="theater/plays"/>
    <n v="102"/>
    <n v="84.86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s v="theater/musical"/>
    <n v="1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s v="theater/musical"/>
    <n v="52"/>
    <n v="147.88999999999999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s v="theater/musical"/>
    <n v="36"/>
    <n v="56.839999999999996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s v="theater/musical"/>
    <n v="5"/>
    <n v="176.95"/>
    <x v="1"/>
    <s v="musical"/>
    <x v="3634"/>
    <d v="2017-01-13T22:59:00"/>
  </r>
  <r>
    <n v="3635"/>
    <s v="Mary's Son"/>
    <s v="Mary's Son is a pop opera about Jesus and the hope he brings to all people."/>
    <n v="3500"/>
    <x v="2391"/>
    <x v="2"/>
    <s v="US"/>
    <s v="USD"/>
    <n v="1461186676"/>
    <n v="1458594676"/>
    <b v="0"/>
    <n v="10"/>
    <b v="0"/>
    <s v="theater/musical"/>
    <n v="37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s v="theater/musical"/>
    <n v="31"/>
    <n v="66.15000000000000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s v="theater/musical"/>
    <n v="1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s v="theater/musical"/>
    <n v="6"/>
    <n v="18.34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s v="theater/musical"/>
    <n v="3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s v="theater/musical"/>
    <n v="17"/>
    <n v="68.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s v="theater/musical"/>
    <n v="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s v="theater/musical"/>
    <n v="5"/>
    <n v="60.12999999999999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s v="theater/plays"/>
    <n v="101"/>
    <n v="550.04999999999995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s v="theater/plays"/>
    <n v="100"/>
    <n v="29.42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s v="theater/plays"/>
    <n v="251"/>
    <n v="44.239999999999995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s v="theater/plays"/>
    <n v="175"/>
    <n v="68.85000000000000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s v="theater/plays"/>
    <n v="117"/>
    <n v="73.59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s v="theater/plays"/>
    <n v="106"/>
    <n v="115.03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x v="17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s v="theater/plays"/>
    <n v="103"/>
    <n v="235.47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s v="theater/plays"/>
    <n v="100"/>
    <n v="11.37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s v="theater/plays"/>
    <n v="102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s v="theater/plays"/>
    <n v="110"/>
    <n v="46.05999999999999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s v="theater/plays"/>
    <n v="116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x v="647"/>
    <x v="0"/>
    <s v="US"/>
    <s v="USD"/>
    <n v="1406185200"/>
    <n v="1404337382"/>
    <b v="0"/>
    <n v="38"/>
    <b v="1"/>
    <s v="theater/plays"/>
    <n v="100"/>
    <n v="31.58000000000000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s v="theater/plays"/>
    <n v="104"/>
    <n v="53.37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s v="theater/plays"/>
    <n v="104"/>
    <n v="36.9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s v="theater/plays"/>
    <n v="139"/>
    <n v="81.30000000000001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s v="theater/plays"/>
    <n v="110"/>
    <n v="20.09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s v="theater/plays"/>
    <n v="100"/>
    <n v="145.16999999999999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s v="theater/plays"/>
    <n v="140"/>
    <n v="23.34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s v="theater/plays"/>
    <n v="129"/>
    <n v="64.38000000000001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s v="theater/plays"/>
    <n v="103"/>
    <n v="62.05999999999999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s v="theater/plays"/>
    <n v="103"/>
    <n v="66.13000000000001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s v="theater/plays"/>
    <n v="11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s v="theater/plays"/>
    <n v="112"/>
    <n v="62.169999999999995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s v="theater/plays"/>
    <n v="140"/>
    <n v="62.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s v="theater/plays"/>
    <n v="140"/>
    <n v="45.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s v="theater/plays"/>
    <n v="106"/>
    <n v="41.949999999999996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s v="theater/plays"/>
    <n v="102"/>
    <n v="59.169999999999995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s v="theater/plays"/>
    <n v="1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s v="theater/plays"/>
    <n v="110"/>
    <n v="83.9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s v="theater/plays"/>
    <n v="119"/>
    <n v="57.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s v="theater/plays"/>
    <n v="120"/>
    <n v="58.07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n v="1421426929"/>
    <b v="0"/>
    <n v="274"/>
    <b v="1"/>
    <s v="theater/plays"/>
    <n v="128"/>
    <n v="186.81"/>
    <x v="1"/>
    <s v="plays"/>
    <x v="3691"/>
    <d v="2015-03-01T23:59:00"/>
  </r>
  <r>
    <n v="3692"/>
    <s v="An Evening With Durang"/>
    <s v="Help us independently produce two great comedies by Christopher Durang."/>
    <n v="1000"/>
    <x v="2343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s v="theater/plays"/>
    <n v="130"/>
    <n v="30.720000000000002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s v="theater/plays"/>
    <n v="108"/>
    <n v="62.669999999999995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s v="theater/plays"/>
    <n v="101"/>
    <n v="121.37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s v="theater/plays"/>
    <n v="155"/>
    <n v="39.7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s v="theater/plays"/>
    <n v="111"/>
    <n v="40.64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x v="2422"/>
    <x v="0"/>
    <s v="US"/>
    <s v="USD"/>
    <n v="1412092800"/>
    <n v="1409493800"/>
    <b v="0"/>
    <n v="18"/>
    <b v="1"/>
    <s v="theater/plays"/>
    <n v="122"/>
    <n v="33.669999999999995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s v="theater/plays"/>
    <n v="101"/>
    <n v="38.589999999999996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s v="theater/plays"/>
    <n v="110"/>
    <n v="155.95999999999998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s v="theater/plays"/>
    <n v="124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s v="theater/plays"/>
    <n v="137"/>
    <n v="15.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s v="theater/plays"/>
    <n v="104"/>
    <n v="83.58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s v="theater/plays"/>
    <n v="122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s v="theater/plays"/>
    <n v="109"/>
    <n v="30.93000000000000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n v="1425908988"/>
    <b v="0"/>
    <n v="27"/>
    <b v="1"/>
    <s v="theater/plays"/>
    <n v="142"/>
    <n v="67.97"/>
    <x v="1"/>
    <s v="plays"/>
    <x v="3710"/>
    <d v="2015-04-03T08:49:48"/>
  </r>
  <r>
    <n v="3711"/>
    <s v="The Youth Shakespeare Project 2014"/>
    <s v="Two teachers and twenty kids bring one of Shakespeare's plays to life!"/>
    <n v="500"/>
    <x v="365"/>
    <x v="0"/>
    <s v="US"/>
    <s v="USD"/>
    <n v="1402848000"/>
    <n v="1400606573"/>
    <b v="0"/>
    <n v="21"/>
    <b v="1"/>
    <s v="theater/plays"/>
    <n v="114"/>
    <n v="27.15000000000000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s v="theater/plays"/>
    <n v="102"/>
    <n v="106.85000000000001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s v="theater/plays"/>
    <n v="103"/>
    <n v="105.52000000000001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s v="theater/plays"/>
    <n v="103"/>
    <n v="132.97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s v="theater/plays"/>
    <n v="156"/>
    <n v="51.919999999999995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s v="theater/plays"/>
    <n v="240"/>
    <n v="26.03"/>
    <x v="1"/>
    <s v="plays"/>
    <x v="3718"/>
    <d v="2015-02-27T12:11:15"/>
  </r>
  <r>
    <n v="3719"/>
    <s v="Corium"/>
    <s v="A new piece of physical theatre about love, regret and longing."/>
    <n v="200"/>
    <x v="2433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x v="2434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s v="theater/plays"/>
    <n v="101"/>
    <n v="114.55000000000001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s v="theater/plays"/>
    <n v="112"/>
    <n v="47.66"/>
    <x v="1"/>
    <s v="plays"/>
    <x v="3722"/>
    <d v="2016-02-11T17:59:00"/>
  </r>
  <r>
    <n v="3723"/>
    <s v="Beauty and the Beast"/>
    <s v="Saltmine Theatre Company present Beauty and the Beast:"/>
    <n v="4500"/>
    <x v="2437"/>
    <x v="0"/>
    <s v="GB"/>
    <s v="GBP"/>
    <n v="1417374262"/>
    <n v="1414778662"/>
    <b v="0"/>
    <n v="63"/>
    <b v="1"/>
    <s v="theater/plays"/>
    <n v="103"/>
    <n v="72.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s v="theater/plays"/>
    <n v="339"/>
    <n v="62.589999999999996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s v="theater/plays"/>
    <n v="101"/>
    <n v="61.07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s v="theater/plays"/>
    <n v="10"/>
    <n v="60.07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s v="theater/plays"/>
    <n v="8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s v="theater/plays"/>
    <n v="12"/>
    <n v="51.669999999999995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s v="theater/plays"/>
    <n v="16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s v="theater/plays"/>
    <n v="2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s v="theater/plays"/>
    <n v="1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s v="theater/plays"/>
    <n v="22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s v="theater/plays"/>
    <n v="21"/>
    <n v="100.630000000000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s v="theater/plays"/>
    <n v="18"/>
    <n v="25.580000000000002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s v="theater/plays"/>
    <n v="3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s v="theater/musical"/>
    <n v="101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s v="theater/musical"/>
    <n v="133"/>
    <n v="120.5500000000000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s v="theater/musical"/>
    <n v="113"/>
    <n v="37.669999999999995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s v="theater/musical"/>
    <n v="104"/>
    <n v="172.23999999999998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s v="theater/musical"/>
    <n v="120"/>
    <n v="111.12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s v="theater/musical"/>
    <n v="130"/>
    <n v="25.470000000000002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s v="theater/musical"/>
    <n v="102"/>
    <n v="267.6499999999999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x v="317"/>
    <x v="0"/>
    <s v="US"/>
    <s v="USD"/>
    <n v="1400475600"/>
    <n v="1397819938"/>
    <b v="0"/>
    <n v="26"/>
    <b v="1"/>
    <s v="theater/musical"/>
    <n v="103"/>
    <n v="59.04"/>
    <x v="1"/>
    <s v="musical"/>
    <x v="3758"/>
    <d v="2014-05-19T00:00:00"/>
  </r>
  <r>
    <n v="3759"/>
    <s v="Pared Down Productions"/>
    <s v="A production company specializing in small-scale musicals"/>
    <n v="4000"/>
    <x v="2450"/>
    <x v="0"/>
    <s v="US"/>
    <s v="USD"/>
    <n v="1440556553"/>
    <n v="1435372553"/>
    <b v="0"/>
    <n v="88"/>
    <b v="1"/>
    <s v="theater/musical"/>
    <n v="111"/>
    <n v="50.12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s v="theater/musical"/>
    <n v="102"/>
    <n v="55.51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s v="theater/musical"/>
    <n v="107"/>
    <n v="47.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n v="1425319226"/>
    <b v="0"/>
    <n v="77"/>
    <b v="1"/>
    <s v="theater/musical"/>
    <n v="100"/>
    <n v="64.940000000000012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s v="theater/musical"/>
    <n v="100"/>
    <n v="55.559999999999995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s v="theater/musical"/>
    <n v="114"/>
    <n v="74.23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s v="theater/musical"/>
    <n v="117"/>
    <n v="41.699999999999996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s v="theater/musical"/>
    <n v="108"/>
    <n v="74.2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s v="theater/musical"/>
    <n v="100"/>
    <n v="73.34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x v="2457"/>
    <x v="0"/>
    <s v="US"/>
    <s v="USD"/>
    <n v="1463529600"/>
    <n v="1462307652"/>
    <b v="0"/>
    <n v="38"/>
    <b v="1"/>
    <s v="theater/musical"/>
    <n v="146"/>
    <n v="38.43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s v="theater/musical"/>
    <n v="111"/>
    <n v="166.97"/>
    <x v="1"/>
    <s v="musical"/>
    <x v="3772"/>
    <d v="2016-11-29T01:00:00"/>
  </r>
  <r>
    <n v="3773"/>
    <s v="Dundee: A Hip-Hopera"/>
    <s v="A dramatic hip-hopera, inspired from monologues written by the performers."/>
    <n v="5000"/>
    <x v="106"/>
    <x v="0"/>
    <s v="US"/>
    <s v="USD"/>
    <n v="1479175680"/>
    <n v="1476317247"/>
    <b v="0"/>
    <n v="57"/>
    <b v="1"/>
    <s v="theater/musical"/>
    <n v="109"/>
    <n v="94.92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s v="theater/musical"/>
    <n v="101"/>
    <n v="143.2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s v="theater/musical"/>
    <n v="107"/>
    <n v="90.820000000000007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s v="theater/musical"/>
    <n v="144"/>
    <n v="48.55"/>
    <x v="1"/>
    <s v="musical"/>
    <x v="3777"/>
    <d v="2014-09-26T23:00:00"/>
  </r>
  <r>
    <n v="3778"/>
    <s v="Give a Puppet a Hand"/>
    <s v="Sponsor an AVENUE Q puppet for The Barn Players April 2015 production."/>
    <n v="2400"/>
    <x v="570"/>
    <x v="0"/>
    <s v="US"/>
    <s v="USD"/>
    <n v="1423942780"/>
    <n v="1418758780"/>
    <b v="0"/>
    <n v="36"/>
    <b v="1"/>
    <s v="theater/musical"/>
    <n v="106"/>
    <n v="70.0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s v="theater/musical"/>
    <n v="110"/>
    <n v="94.910000000000011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s v="theater/musical"/>
    <n v="102"/>
    <n v="75.38000000000001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s v="theater/musical"/>
    <n v="129"/>
    <n v="64.460000000000008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s v="theater/musical"/>
    <n v="111"/>
    <n v="93.78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s v="theater/musical"/>
    <n v="101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s v="theater/musical"/>
    <n v="4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x v="428"/>
    <x v="2"/>
    <s v="US"/>
    <s v="USD"/>
    <n v="1436957022"/>
    <n v="1434365022"/>
    <b v="0"/>
    <n v="2"/>
    <b v="0"/>
    <s v="theater/musical"/>
    <n v="1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s v="theater/musical"/>
    <n v="1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s v="theater/musical"/>
    <n v="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s v="theater/musical"/>
    <n v="5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s v="theater/musical"/>
    <n v="5"/>
    <n v="55.07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s v="theater/musical"/>
    <n v="9"/>
    <n v="47.33999999999999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s v="theater/musical"/>
    <n v="31"/>
    <n v="50.559999999999995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s v="theater/plays"/>
    <n v="100"/>
    <n v="41.669999999999995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s v="theater/plays"/>
    <n v="102"/>
    <n v="53.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s v="theater/plays"/>
    <n v="122"/>
    <n v="70.240000000000009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s v="theater/plays"/>
    <n v="330"/>
    <n v="43.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s v="theater/plays"/>
    <n v="110"/>
    <n v="199.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s v="theater/plays"/>
    <n v="101"/>
    <n v="78.52000000000001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s v="theater/plays"/>
    <n v="141"/>
    <n v="61.8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n v="1437545657"/>
    <b v="0"/>
    <n v="20"/>
    <b v="1"/>
    <s v="theater/plays"/>
    <n v="101"/>
    <n v="50.01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s v="theater/plays"/>
    <n v="120"/>
    <n v="48.33999999999999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s v="theater/plays"/>
    <n v="108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s v="theater/plays"/>
    <n v="107"/>
    <n v="40.93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s v="theater/plays"/>
    <n v="14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s v="theater/plays"/>
    <n v="105"/>
    <n v="79.550000000000011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s v="theater/plays"/>
    <n v="111"/>
    <n v="72.39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s v="theater/plays"/>
    <n v="106"/>
    <n v="64.64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s v="theater/plays"/>
    <n v="108"/>
    <n v="38.58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s v="theater/plays"/>
    <n v="106"/>
    <n v="107.5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s v="theater/plays"/>
    <n v="120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s v="theater/plays"/>
    <n v="153"/>
    <n v="70.4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s v="theater/plays"/>
    <n v="100"/>
    <n v="178.5799999999999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s v="theater/plays"/>
    <n v="101"/>
    <n v="62.62999999999999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s v="theater/plays"/>
    <n v="107"/>
    <n v="58.91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s v="theater/plays"/>
    <n v="110"/>
    <n v="57.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n v="1432837358"/>
    <b v="0"/>
    <n v="17"/>
    <b v="1"/>
    <s v="theater/plays"/>
    <n v="103"/>
    <n v="120.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s v="theater/plays"/>
    <n v="102"/>
    <n v="63.29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s v="theater/plays"/>
    <n v="9"/>
    <n v="25.650000000000002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s v="theater/plays"/>
    <n v="22"/>
    <n v="47.699999999999996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s v="theater/plays"/>
    <n v="22"/>
    <n v="56.05999999999999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s v="theater/plays"/>
    <n v="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s v="theater/plays"/>
    <n v="3"/>
    <n v="70.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s v="theater/plays"/>
    <n v="3"/>
    <n v="23.63000000000000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s v="theater/plays"/>
    <n v="17"/>
    <n v="188.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s v="theater/plays"/>
    <n v="17"/>
    <n v="49.519999999999996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s v="theater/plays"/>
    <n v="8"/>
    <n v="75.47"/>
    <x v="1"/>
    <s v="plays"/>
    <x v="3849"/>
    <d v="2015-06-11T13:24:44"/>
  </r>
  <r>
    <n v="3850"/>
    <s v="The Vagina Monologues 2015"/>
    <s v="V-Day is a global activist movement to end violence against women and girls."/>
    <n v="1000"/>
    <x v="2495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s v="theater/plays"/>
    <n v="35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s v="theater/plays"/>
    <n v="1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s v="theater/plays"/>
    <n v="1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x v="2496"/>
    <x v="2"/>
    <s v="US"/>
    <s v="USD"/>
    <n v="1431206058"/>
    <n v="1428614058"/>
    <b v="0"/>
    <n v="20"/>
    <b v="0"/>
    <s v="theater/plays"/>
    <n v="17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s v="theater/plays"/>
    <n v="1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s v="theater/plays"/>
    <n v="6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s v="theater/plays"/>
    <n v="1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0:51:50"/>
  </r>
  <r>
    <n v="3861"/>
    <s v="READY OR NOT HERE I COME"/>
    <s v="THE COMING OF THE LORD!"/>
    <n v="2000"/>
    <x v="173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x v="116"/>
    <x v="2"/>
    <s v="US"/>
    <s v="USD"/>
    <n v="1473699540"/>
    <n v="1472451356"/>
    <b v="0"/>
    <n v="1"/>
    <b v="0"/>
    <s v="theater/plays"/>
    <n v="1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s v="theater/plays"/>
    <n v="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x v="115"/>
    <x v="1"/>
    <s v="GB"/>
    <s v="GBP"/>
    <n v="1410191405"/>
    <n v="1408031405"/>
    <b v="0"/>
    <n v="1"/>
    <b v="0"/>
    <s v="theater/musical"/>
    <n v="1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s v="theater/musical"/>
    <n v="4"/>
    <n v="30.14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s v="theater/musical"/>
    <n v="3"/>
    <n v="13.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s v="theater/musical"/>
    <n v="53"/>
    <n v="44.76999999999999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s v="theater/musical"/>
    <n v="5"/>
    <n v="88.65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s v="theater/musical"/>
    <n v="1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s v="theater/musical"/>
    <n v="14"/>
    <n v="57.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x v="117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s v="theater/plays"/>
    <n v="28"/>
    <n v="38.72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s v="theater/plays"/>
    <n v="2"/>
    <n v="13.12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x v="92"/>
    <x v="2"/>
    <s v="US"/>
    <s v="USD"/>
    <n v="1427086740"/>
    <n v="1424488244"/>
    <b v="0"/>
    <n v="7"/>
    <b v="0"/>
    <s v="theater/plays"/>
    <n v="33"/>
    <n v="37.15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s v="theater/plays"/>
    <n v="22"/>
    <n v="128.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s v="theater/plays"/>
    <n v="4"/>
    <n v="47.28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s v="theater/plays"/>
    <n v="33"/>
    <n v="50.87999999999999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s v="theater/plays"/>
    <n v="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s v="theater/plays"/>
    <n v="6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x v="158"/>
    <x v="2"/>
    <s v="US"/>
    <s v="USD"/>
    <n v="1429074240"/>
    <n v="1427866200"/>
    <b v="0"/>
    <n v="2"/>
    <b v="0"/>
    <s v="theater/plays"/>
    <n v="1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s v="theater/plays"/>
    <n v="12"/>
    <n v="24.720000000000002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s v="theater/plays"/>
    <n v="68"/>
    <n v="63.12999999999999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s v="theater/plays"/>
    <n v="16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s v="theater/plays"/>
    <n v="1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s v="theater/plays"/>
    <n v="4"/>
    <n v="61.669999999999995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s v="theater/plays"/>
    <n v="38"/>
    <n v="83.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s v="theater/plays"/>
    <n v="1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s v="theater/plays"/>
    <n v="10"/>
    <n v="142.85999999999999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s v="theater/plays"/>
    <n v="37"/>
    <n v="33.669999999999995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s v="theater/plays"/>
    <n v="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s v="theater/plays"/>
    <n v="1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s v="theater/plays"/>
    <n v="1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s v="theater/plays"/>
    <n v="6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s v="theater/plays"/>
    <n v="9"/>
    <n v="10.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s v="theater/plays"/>
    <n v="13"/>
    <n v="81.42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s v="theater/plays"/>
    <n v="16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s v="theater/plays"/>
    <n v="1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s v="theater/plays"/>
    <n v="14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s v="theater/plays"/>
    <n v="3"/>
    <n v="32.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s v="theater/plays"/>
    <n v="1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s v="theater/plays"/>
    <n v="16"/>
    <n v="91.84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s v="theater/plays"/>
    <n v="11"/>
    <n v="45.83999999999999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s v="theater/plays"/>
    <n v="44"/>
    <n v="57.1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s v="theater/plays"/>
    <n v="87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s v="theater/plays"/>
    <n v="13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s v="theater/plays"/>
    <n v="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s v="theater/plays"/>
    <n v="1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s v="theater/plays"/>
    <n v="36"/>
    <n v="137.07999999999998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s v="theater/plays"/>
    <n v="1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n v="1422388822"/>
    <b v="0"/>
    <n v="5"/>
    <b v="0"/>
    <s v="theater/plays"/>
    <n v="4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s v="theater/plays"/>
    <n v="4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s v="theater/plays"/>
    <n v="16"/>
    <n v="49.2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s v="theater/plays"/>
    <n v="1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s v="theater/plays"/>
    <n v="1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s v="theater/plays"/>
    <n v="25"/>
    <n v="53.12999999999999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s v="theater/plays"/>
    <n v="1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s v="theater/plays"/>
    <n v="33"/>
    <n v="40.07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s v="theater/plays"/>
    <n v="25"/>
    <n v="24.3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s v="theater/plays"/>
    <n v="1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s v="theater/plays"/>
    <n v="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s v="theater/plays"/>
    <n v="7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s v="theater/plays"/>
    <n v="1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s v="theater/plays"/>
    <n v="25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s v="theater/plays"/>
    <n v="8"/>
    <n v="35.16999999999999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s v="theater/plays"/>
    <n v="1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s v="theater/plays"/>
    <n v="1"/>
    <n v="22.67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s v="theater/plays"/>
    <n v="22"/>
    <n v="26.380000000000003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s v="theater/plays"/>
    <n v="79"/>
    <n v="105.55000000000001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s v="theater/plays"/>
    <n v="32"/>
    <n v="29.1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s v="theater/plays"/>
    <n v="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s v="theater/plays"/>
    <n v="2"/>
    <n v="18.34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s v="theater/plays"/>
    <n v="5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s v="theater/plays"/>
    <n v="35"/>
    <n v="84.29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s v="theater/plays"/>
    <n v="7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s v="theater/plays"/>
    <n v="33"/>
    <n v="33.739999999999995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17:11:30"/>
  </r>
  <r>
    <n v="3988"/>
    <s v="Folk-Tales: What Stories Do Your Folks Tell?"/>
    <s v="An evening of of stories based both in myth and truth."/>
    <n v="1500"/>
    <x v="573"/>
    <x v="2"/>
    <s v="US"/>
    <s v="USD"/>
    <n v="1440813413"/>
    <n v="1439517413"/>
    <b v="0"/>
    <n v="4"/>
    <b v="0"/>
    <s v="theater/plays"/>
    <n v="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s v="theater/plays"/>
    <n v="5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s v="theater/plays"/>
    <n v="6"/>
    <n v="60.12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s v="theater/plays"/>
    <n v="1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s v="theater/plays"/>
    <n v="1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s v="theater/plays"/>
    <n v="17"/>
    <n v="29.240000000000002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s v="theater/plays"/>
    <n v="58"/>
    <n v="59.58999999999999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s v="theater/plays"/>
    <n v="17"/>
    <n v="82.58"/>
    <x v="1"/>
    <s v="plays"/>
    <x v="3999"/>
    <d v="2014-08-31T14:51:49"/>
  </r>
  <r>
    <n v="4000"/>
    <s v="The Escorts"/>
    <s v="An Enticing Trip into the World of Assisted Dying"/>
    <n v="8000"/>
    <x v="115"/>
    <x v="2"/>
    <s v="US"/>
    <s v="USD"/>
    <n v="1462631358"/>
    <n v="1457450958"/>
    <b v="0"/>
    <n v="1"/>
    <b v="0"/>
    <s v="theater/plays"/>
    <n v="1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s v="theater/plays"/>
    <n v="11"/>
    <n v="100.5"/>
    <x v="1"/>
    <s v="plays"/>
    <x v="4003"/>
    <d v="2015-02-15T09:05:47"/>
  </r>
  <r>
    <n v="4004"/>
    <s v="South Florida Tours"/>
    <s v="Help Launch The Queen Into South Florida!"/>
    <n v="500"/>
    <x v="116"/>
    <x v="2"/>
    <s v="US"/>
    <s v="USD"/>
    <n v="1412740457"/>
    <n v="1410148457"/>
    <b v="0"/>
    <n v="1"/>
    <b v="0"/>
    <s v="theater/plays"/>
    <n v="1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s v="theater/plays"/>
    <n v="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s v="theater/plays"/>
    <n v="1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s v="theater/plays"/>
    <n v="1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s v="theater/plays"/>
    <n v="25"/>
    <n v="45.85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s v="theater/plays"/>
    <n v="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s v="theater/plays"/>
    <n v="1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s v="theater/plays"/>
    <n v="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s v="theater/plays"/>
    <n v="17"/>
    <n v="33.33999999999999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s v="theater/plays"/>
    <n v="70"/>
    <n v="63.559999999999995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s v="theater/plays"/>
    <n v="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s v="theater/plays"/>
    <n v="8"/>
    <n v="30.720000000000002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s v="theater/plays"/>
    <n v="29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s v="theater/plays"/>
    <n v="26"/>
    <n v="65.350000000000009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s v="theater/plays"/>
    <n v="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s v="theater/plays"/>
    <n v="48"/>
    <n v="166.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s v="theater/plays"/>
    <n v="12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s v="theater/plays"/>
    <n v="13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s v="theater/plays"/>
    <n v="32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s v="theater/plays"/>
    <n v="1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s v="theater/plays"/>
    <n v="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s v="theater/plays"/>
    <n v="1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s v="theater/plays"/>
    <n v="9"/>
    <n v="38.33999999999999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s v="theater/plays"/>
    <n v="3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s v="theater/plays"/>
    <n v="1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s v="theater/plays"/>
    <n v="1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s v="theater/plays"/>
    <n v="18"/>
    <n v="41.96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s v="theater/plays"/>
    <n v="53"/>
    <n v="88.34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s v="theater/plays"/>
    <n v="23"/>
    <n v="129.1699999999999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s v="theater/plays"/>
    <n v="3"/>
    <n v="35.72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s v="theater/plays"/>
    <n v="3"/>
    <n v="163.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s v="theater/plays"/>
    <n v="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s v="theater/plays"/>
    <n v="20"/>
    <n v="64.1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s v="theater/plays"/>
    <n v="1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s v="theater/plays"/>
    <n v="35"/>
    <n v="33.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s v="theater/plays"/>
    <n v="1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s v="theater/plays"/>
    <n v="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s v="theater/plays"/>
    <n v="29"/>
    <n v="44.309999999999995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s v="theater/plays"/>
    <n v="1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s v="theater/plays"/>
    <n v="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s v="theater/plays"/>
    <n v="1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x v="117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s v="theater/plays"/>
    <n v="4"/>
    <n v="10.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s v="theater/plays"/>
    <n v="1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s v="theater/plays"/>
    <n v="3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s v="theater/plays"/>
    <n v="12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s v="theater/plays"/>
    <n v="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s v="theater/plays"/>
    <n v="28"/>
    <n v="22.84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s v="theater/plays"/>
    <n v="22"/>
    <n v="45.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s v="theater/plays"/>
    <n v="7"/>
    <n v="383.34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s v="theater/plays"/>
    <n v="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s v="theater/plays"/>
    <n v="29"/>
    <n v="14.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s v="theater/plays"/>
    <n v="4"/>
    <n v="15.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s v="theater/plays"/>
    <n v="1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s v="theater/plays"/>
    <n v="1"/>
    <n v="1"/>
    <x v="1"/>
    <s v="plays"/>
    <x v="4113"/>
    <d v="2016-01-08T01:34:00"/>
  </r>
  <r>
    <m/>
    <m/>
    <m/>
    <m/>
    <x v="2548"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9999999999995"/>
    <x v="0"/>
    <s v="television"/>
    <d v="2015-06-21T19:10:11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999999999998"/>
    <x v="0"/>
    <s v="television"/>
    <d v="2017-01-31T09:24:43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1:51:23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000000000001"/>
    <x v="0"/>
    <s v="television"/>
    <d v="2014-07-08T07:21:47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6"/>
    <x v="0"/>
    <s v="television"/>
    <d v="2015-11-19T15:01:19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10000000000011"/>
    <x v="0"/>
    <s v="television"/>
    <d v="2016-07-12T17:23:27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8"/>
    <x v="0"/>
    <s v="television"/>
    <d v="2014-06-03T20:44:10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59.82999999999998"/>
    <x v="0"/>
    <s v="television"/>
    <d v="2016-05-25T20:07:4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1.8"/>
    <x v="0"/>
    <s v="television"/>
    <d v="2016-04-08T17:40:12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7T21:29:04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9"/>
    <x v="0"/>
    <s v="television"/>
    <d v="2014-05-20T20:37:5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4"/>
    <x v="0"/>
    <s v="television"/>
    <d v="2016-07-21T13:41:02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59.97"/>
    <x v="0"/>
    <s v="television"/>
    <d v="2014-06-01T12:07:05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9"/>
    <x v="0"/>
    <s v="television"/>
    <d v="2016-05-18T11:15:09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999999999998"/>
    <x v="0"/>
    <s v="television"/>
    <d v="2014-06-17T19:38:08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4:24:18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5"/>
    <x v="0"/>
    <s v="television"/>
    <d v="2014-05-01T14:06:51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9999999999996"/>
    <x v="0"/>
    <s v="television"/>
    <d v="2014-10-05T12:33:42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.27000000000001"/>
    <x v="0"/>
    <s v="television"/>
    <d v="2014-08-18T08:00:56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.14"/>
    <x v="0"/>
    <s v="television"/>
    <d v="2015-06-20T14:35:34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.16"/>
    <x v="0"/>
    <s v="television"/>
    <d v="2015-07-15T13:11:52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199.91"/>
    <x v="0"/>
    <s v="television"/>
    <d v="2014-08-27T10:03:09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.25"/>
    <x v="0"/>
    <s v="television"/>
    <d v="2014-12-16T16:52:20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5000000000001"/>
    <x v="0"/>
    <s v="television"/>
    <d v="2015-04-03T13:41:41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50000000000009"/>
    <x v="0"/>
    <s v="television"/>
    <d v="2015-08-13T14:41:0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.15"/>
    <x v="0"/>
    <s v="television"/>
    <d v="2015-11-09T19:36:01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.11"/>
    <x v="0"/>
    <s v="television"/>
    <d v="2014-07-08T07:22:24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6T22:57:13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0999999999999"/>
    <x v="0"/>
    <s v="television"/>
    <d v="2015-11-16T18:08:04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.630000000000003"/>
    <x v="0"/>
    <s v="television"/>
    <d v="2014-06-22T11:09:28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.460000000000008"/>
    <x v="0"/>
    <s v="television"/>
    <d v="2014-07-22T02:01:55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4:00:34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.45"/>
    <x v="0"/>
    <s v="television"/>
    <d v="2016-04-01T10:03:37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.75"/>
    <x v="0"/>
    <s v="television"/>
    <d v="2015-10-09T10:51:41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.89"/>
    <x v="0"/>
    <s v="television"/>
    <d v="2014-07-21T02:43:21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7"/>
    <x v="0"/>
    <s v="television"/>
    <d v="2015-04-04T02:00:14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.85"/>
    <x v="0"/>
    <s v="television"/>
    <d v="2015-03-05T02:22:05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1999999999998"/>
    <x v="0"/>
    <s v="television"/>
    <d v="2015-01-28T11:37:59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1.69"/>
    <x v="0"/>
    <s v="television"/>
    <d v="2013-04-10T20:22:24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999999999998"/>
    <x v="0"/>
    <s v="television"/>
    <d v="2014-04-24T20:07:48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.69000000000001"/>
    <x v="0"/>
    <s v="television"/>
    <d v="2014-05-30T00:08:08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7000000000001"/>
    <x v="0"/>
    <s v="television"/>
    <d v="2014-09-05T08:39:14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2000000000001"/>
    <x v="0"/>
    <s v="television"/>
    <d v="2014-11-28T10:20:26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7"/>
    <x v="0"/>
    <s v="television"/>
    <d v="2014-06-12T13:58:06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4"/>
    <x v="0"/>
    <s v="television"/>
    <d v="2014-08-22T21:22:17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7"/>
    <x v="0"/>
    <s v="television"/>
    <d v="2016-03-28T09:58:27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.45"/>
    <x v="0"/>
    <s v="television"/>
    <d v="2015-11-15T18:09:34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4:40:0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07:24:20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4"/>
    <x v="0"/>
    <s v="television"/>
    <d v="2015-09-23T23:14:05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8"/>
    <x v="0"/>
    <s v="television"/>
    <d v="2014-12-22T13:04:18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.34"/>
    <x v="0"/>
    <s v="television"/>
    <d v="2015-07-11T17:17:17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.48999999999998"/>
    <x v="0"/>
    <s v="television"/>
    <d v="2014-06-17T11:50:46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2"/>
    <x v="0"/>
    <s v="television"/>
    <d v="2014-03-21T08:10:45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999999999998"/>
    <x v="0"/>
    <s v="television"/>
    <d v="2015-11-25T12:07:01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999999999998"/>
    <x v="0"/>
    <s v="television"/>
    <d v="2016-05-06T18:15:16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.32"/>
    <x v="0"/>
    <s v="television"/>
    <d v="2015-05-25T08:10:24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3"/>
    <x v="0"/>
    <s v="television"/>
    <d v="2015-03-26T14:59:22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2"/>
    <x v="0"/>
    <s v="television"/>
    <d v="2014-10-20T12:52:52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.83000000000004"/>
    <x v="0"/>
    <s v="television"/>
    <d v="2015-08-14T00:39:36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.05"/>
    <x v="0"/>
    <s v="shorts"/>
    <d v="2014-03-03T16:38:37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.39999999999998"/>
    <x v="0"/>
    <s v="shorts"/>
    <d v="2013-05-15T14:32:37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0000000000008"/>
    <x v="0"/>
    <s v="shorts"/>
    <d v="2013-02-06T14:11:18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9999999999997"/>
    <x v="0"/>
    <s v="shorts"/>
    <d v="2013-12-04T16:53:3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.67"/>
    <x v="0"/>
    <s v="shorts"/>
    <d v="2013-06-07T19:26:21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6"/>
    <x v="0"/>
    <s v="shorts"/>
    <d v="2014-07-15T14:42:34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40000000000009"/>
    <x v="0"/>
    <s v="shorts"/>
    <d v="2016-06-18T15:23:40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.25"/>
    <x v="0"/>
    <s v="shorts"/>
    <d v="2012-06-15T09:00:04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.200000000000003"/>
    <x v="0"/>
    <s v="shorts"/>
    <d v="2014-01-24T08:39:51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0T23:30:25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.419999999999995"/>
    <x v="0"/>
    <s v="shorts"/>
    <d v="2011-07-06T16:30:45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1:30:57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8.18"/>
    <x v="0"/>
    <s v="shorts"/>
    <d v="2012-10-25T19:14:4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3:09:44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8"/>
    <x v="0"/>
    <s v="shorts"/>
    <d v="2015-12-22T06:41:35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5.960000000000008"/>
    <x v="0"/>
    <s v="shorts"/>
    <d v="2013-03-24T00:01:12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.67"/>
    <x v="0"/>
    <s v="shorts"/>
    <d v="2011-10-28T11:35:58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9"/>
    <x v="0"/>
    <s v="shorts"/>
    <d v="2012-03-28T22:28:3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2:32:01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9999999999996"/>
    <x v="0"/>
    <s v="shorts"/>
    <d v="2014-03-26T13:38:13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3"/>
    <x v="0"/>
    <s v="shorts"/>
    <d v="2013-11-04T21:00:56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09T22:48:47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.01"/>
    <x v="0"/>
    <s v="shorts"/>
    <d v="2011-09-09T14:41:01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09:46:29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3:11:26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2"/>
    <x v="0"/>
    <s v="shorts"/>
    <d v="2011-08-23T22:00:37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.77"/>
    <x v="0"/>
    <s v="shorts"/>
    <d v="2015-10-14T08:20:45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07:56:43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0:48:51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3.29"/>
    <x v="0"/>
    <s v="shorts"/>
    <d v="2013-05-08T13:03:12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.380000000000003"/>
    <x v="0"/>
    <s v="shorts"/>
    <d v="2011-06-12T02:08: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7000000000001"/>
    <x v="0"/>
    <s v="shorts"/>
    <d v="2011-03-17T04:39:24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.33"/>
    <x v="0"/>
    <s v="shorts"/>
    <d v="2016-12-16T23:46:23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40000000000009"/>
    <x v="0"/>
    <s v="shorts"/>
    <d v="2012-06-05T15:35:37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2:13:42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.91"/>
    <x v="0"/>
    <s v="shorts"/>
    <d v="2012-01-26T19:07:21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9999999999996"/>
    <x v="0"/>
    <s v="shorts"/>
    <d v="2010-05-26T10:54:01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29999999999995"/>
    <x v="0"/>
    <s v="shorts"/>
    <d v="2011-06-11T22:14:42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.669999999999995"/>
    <x v="0"/>
    <s v="shorts"/>
    <d v="2012-11-01T14:04:34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.78"/>
    <x v="0"/>
    <s v="shorts"/>
    <d v="2013-12-23T16:39:5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3:04:46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3:38:30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3"/>
    <x v="0"/>
    <s v="shorts"/>
    <d v="2010-11-22T22:08:53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.900000000000002"/>
    <x v="0"/>
    <s v="shorts"/>
    <d v="2014-02-12T14:20:30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1:41:06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.39"/>
    <x v="0"/>
    <s v="shorts"/>
    <d v="2016-04-25T12:23:40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2"/>
    <x v="0"/>
    <s v="shorts"/>
    <d v="2012-03-19T13:38:21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.38000000000001"/>
    <x v="0"/>
    <s v="shorts"/>
    <d v="2011-04-02T18:34:4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3"/>
    <x v="0"/>
    <s v="shorts"/>
    <d v="2013-04-01T09:42:50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1"/>
    <x v="0"/>
    <s v="shorts"/>
    <d v="2011-01-26T19:37:10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9"/>
    <x v="0"/>
    <s v="shorts"/>
    <d v="2013-10-10T17:47:33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2:59:47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19T20:01:58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9"/>
    <x v="0"/>
    <s v="shorts"/>
    <d v="2011-07-29T13:12:08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.58"/>
    <x v="0"/>
    <s v="shorts"/>
    <d v="2011-11-14T01:34:48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.73"/>
    <x v="0"/>
    <s v="shorts"/>
    <d v="2012-01-10T12:44:04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06:55:5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.48999999999998"/>
    <x v="0"/>
    <s v="shorts"/>
    <d v="2010-03-11T15:02:24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4.91999999999999"/>
    <x v="0"/>
    <s v="shorts"/>
    <d v="2011-06-28T20:17:1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50000000000009"/>
    <x v="0"/>
    <s v="shorts"/>
    <d v="2011-07-14T20:39:46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d v="2016-09-02T20:11:47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d v="2015-04-02T11:55:10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7"/>
    <x v="0"/>
    <s v="science fiction"/>
    <d v="2014-09-22T13:46:04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18:51: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7"/>
    <x v="0"/>
    <s v="science fiction"/>
    <d v="2015-05-11T09:08:57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x v="0"/>
    <s v="science fiction"/>
    <d v="2015-03-04T09:59:01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0:28:1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4:30:07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0.599999999999994"/>
    <x v="0"/>
    <s v="science fiction"/>
    <d v="2014-05-29T04:09:57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.25"/>
    <x v="0"/>
    <s v="science fiction"/>
    <d v="2015-07-01T01:10:41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17:06:12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5T22:40:23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d v="2014-10-26T16:26:18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9999999999996"/>
    <x v="0"/>
    <s v="science fiction"/>
    <d v="2015-02-12T13:17:52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9999999999995"/>
    <x v="0"/>
    <s v="science fiction"/>
    <d v="2015-07-15T08:00:52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9999999999996"/>
    <x v="0"/>
    <s v="science fiction"/>
    <d v="2016-11-18T19:23:18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d v="2016-01-28T01:45:36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4"/>
    <x v="0"/>
    <s v="science fiction"/>
    <d v="2014-11-24T23:07:50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49.44"/>
    <x v="0"/>
    <s v="science fiction"/>
    <d v="2015-03-26T22:53:02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d v="2015-04-19T08:13:1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d v="2014-08-23T20:51:40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09:04:04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4"/>
    <x v="0"/>
    <s v="science fiction"/>
    <d v="2015-04-21T08:08:15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.25"/>
    <x v="0"/>
    <s v="science fiction"/>
    <d v="2015-06-13T08:25:3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d v="2014-06-03T21:59: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d v="2016-01-27T16:52: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d v="2016-05-24T05:25:45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d v="2014-06-02T11:29:55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4T22:02:36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3:18:21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6T20:49:22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.5"/>
    <x v="0"/>
    <s v="drama"/>
    <d v="2015-06-05T17:15:35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.34"/>
    <x v="0"/>
    <s v="drama"/>
    <d v="2015-02-17T15:02:50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d v="2014-09-18T07:07:3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d v="2015-07-31T18:28:03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d v="2016-06-12T23:20:14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49.89"/>
    <x v="0"/>
    <s v="drama"/>
    <d v="2014-08-04T13:40:11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20000000000002"/>
    <x v="0"/>
    <s v="drama"/>
    <d v="2015-03-06T20:08:46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2T20:55:55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.85"/>
    <x v="0"/>
    <s v="drama"/>
    <d v="2015-03-04T18:47:23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.5"/>
    <x v="0"/>
    <s v="drama"/>
    <d v="2015-05-23T12:48:15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4:26:50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x v="0"/>
    <s v="drama"/>
    <d v="2014-07-05T13:59:22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16:52:19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0:37:3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d v="2016-07-05T11:34:37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d v="2016-06-06T10:37:26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4"/>
    <x v="0"/>
    <s v="drama"/>
    <d v="2015-08-23T05:35:38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7"/>
    <x v="0"/>
    <s v="drama"/>
    <d v="2014-09-17T14:00:3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d v="2016-01-06T18:55:31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08:01:38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d v="2017-01-06T15:21:40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.5"/>
    <x v="0"/>
    <s v="drama"/>
    <d v="2014-09-05T04:12:02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.31"/>
    <x v="0"/>
    <s v="drama"/>
    <d v="2014-08-15T21:00:03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.29"/>
    <x v="0"/>
    <s v="drama"/>
    <d v="2015-01-19T14:38:49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15:21:04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9000000000001"/>
    <x v="0"/>
    <s v="drama"/>
    <d v="2016-07-05T09:00:0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.48"/>
    <x v="0"/>
    <s v="drama"/>
    <d v="2015-09-01T10:10:22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.85"/>
    <x v="0"/>
    <s v="drama"/>
    <d v="2014-12-04T23:43:58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.820000000000007"/>
    <x v="0"/>
    <s v="drama"/>
    <d v="2015-09-01T20:33:1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4"/>
    <x v="0"/>
    <s v="drama"/>
    <d v="2015-08-19T22:50:17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d v="2016-02-16T16:08:40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d v="2015-07-17T09:15:47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d v="2015-01-05T10:22:29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d v="2016-01-06T00:31:22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999999999996"/>
    <x v="0"/>
    <s v="drama"/>
    <d v="2015-03-03T18:00:37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99999999996"/>
    <x v="0"/>
    <s v="drama"/>
    <d v="2014-11-27T10:22:29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0:04:49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000000000001"/>
    <x v="0"/>
    <s v="drama"/>
    <d v="2016-02-29T02:50:25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0:27:1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3:28:38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0:59:04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d v="2015-05-05T13:39:11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2"/>
    <x v="0"/>
    <s v="drama"/>
    <d v="2015-01-28T14:49:06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.2"/>
    <x v="0"/>
    <s v="drama"/>
    <d v="2015-05-11T19:50:59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d v="2016-01-08T08:51:09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19T21:38:50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000000000001"/>
    <x v="0"/>
    <s v="documentary"/>
    <d v="2013-03-21T12:00:11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5000000000001"/>
    <x v="0"/>
    <s v="documentary"/>
    <d v="2014-11-06T11:45:04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3.02000000000001"/>
    <x v="0"/>
    <s v="documentary"/>
    <d v="2011-11-15T06:49:50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2T20:08:24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2:45:59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3"/>
    <x v="0"/>
    <s v="documentary"/>
    <d v="2012-07-16T20:16:2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8.490000000000009"/>
    <x v="0"/>
    <s v="documentary"/>
    <d v="2010-10-29T03:43:25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8.15"/>
    <x v="0"/>
    <s v="documentary"/>
    <d v="2010-09-09T09:30:14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.96"/>
    <x v="0"/>
    <s v="documentary"/>
    <d v="2011-11-23T13:35:09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9999999999995"/>
    <x v="0"/>
    <s v="documentary"/>
    <d v="2010-06-03T17:10:20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90000000000009"/>
    <x v="0"/>
    <s v="documentary"/>
    <d v="2013-05-07T08:34:51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3:54:06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5"/>
    <x v="0"/>
    <s v="documentary"/>
    <d v="2010-03-29T10:54:18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999999999999"/>
    <x v="0"/>
    <s v="documentary"/>
    <d v="2012-01-16T10:37:15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17:51:50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9999999999995"/>
    <x v="0"/>
    <s v="documentary"/>
    <d v="2011-02-14T07:38:02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.760000000000005"/>
    <x v="0"/>
    <s v="documentary"/>
    <d v="2013-02-14T13:27:47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10000000000008"/>
    <x v="0"/>
    <s v="documentary"/>
    <d v="2016-04-19T10:02:4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.350000000000009"/>
    <x v="0"/>
    <s v="documentary"/>
    <d v="2011-05-18T20:14:26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000000000001"/>
    <x v="0"/>
    <s v="documentary"/>
    <d v="2015-03-09T12:42:4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.91000000000001"/>
    <x v="0"/>
    <s v="documentary"/>
    <d v="2010-06-01T13:07:59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.64"/>
    <x v="0"/>
    <s v="documentary"/>
    <d v="2012-04-18T16:15:04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999999999995"/>
    <x v="0"/>
    <s v="documentary"/>
    <d v="2011-01-12T00:57:08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.66"/>
    <x v="0"/>
    <s v="documentary"/>
    <d v="2012-08-28T17:54:54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.95"/>
    <x v="0"/>
    <s v="documentary"/>
    <d v="2012-04-11T09:53:15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5.78"/>
    <x v="0"/>
    <s v="documentary"/>
    <d v="2010-03-30T00:53:50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9999999999995"/>
    <x v="0"/>
    <s v="documentary"/>
    <d v="2010-01-26T23:11:47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05:51:39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0.19"/>
    <x v="0"/>
    <s v="documentary"/>
    <d v="2011-09-22T22:39:3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.26"/>
    <x v="0"/>
    <s v="documentary"/>
    <d v="2017-01-22T23:43:42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5"/>
    <x v="0"/>
    <s v="documentary"/>
    <d v="2011-04-04T15:47:5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3"/>
    <x v="0"/>
    <s v="documentary"/>
    <d v="2013-12-03T21:24:2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.900000000000006"/>
    <x v="0"/>
    <s v="documentary"/>
    <d v="2010-02-26T16:36:3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9999999999995"/>
    <x v="0"/>
    <s v="documentary"/>
    <d v="2011-06-03T06:57:46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3"/>
    <x v="0"/>
    <s v="documentary"/>
    <d v="2012-03-01T16:53:49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5.300000000000011"/>
    <x v="0"/>
    <s v="documentary"/>
    <d v="2012-10-10T19:46:06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7T20:57:54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5.45"/>
    <x v="0"/>
    <s v="documentary"/>
    <d v="2015-04-23T16:23:39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.820000000000007"/>
    <x v="0"/>
    <s v="documentary"/>
    <d v="2012-09-11T19:58:59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.690000000000012"/>
    <x v="0"/>
    <s v="documentary"/>
    <d v="2017-01-24T00:51:36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.75"/>
    <x v="0"/>
    <s v="documentary"/>
    <d v="2014-04-15T09:10:35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60000000000008"/>
    <x v="0"/>
    <s v="documentary"/>
    <d v="2009-05-16T22:55:13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.39"/>
    <x v="0"/>
    <s v="documentary"/>
    <d v="2010-01-16T17:04:5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1.83"/>
    <x v="0"/>
    <s v="documentary"/>
    <d v="2011-05-12T12:02:24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2:43:00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1"/>
    <x v="0"/>
    <s v="documentary"/>
    <d v="2013-08-20T13:08:48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1.29"/>
    <x v="0"/>
    <s v="documentary"/>
    <d v="2013-02-08T14:35:24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.190000000000012"/>
    <x v="0"/>
    <s v="documentary"/>
    <d v="2012-10-02T01:40:18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.45"/>
    <x v="0"/>
    <s v="documentary"/>
    <d v="2012-05-21T23:03:13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8"/>
    <x v="0"/>
    <s v="documentary"/>
    <d v="2013-10-03T05:57:14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0000000000002"/>
    <x v="0"/>
    <s v="documentary"/>
    <d v="2010-12-14T03:51:37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.89"/>
    <x v="0"/>
    <s v="documentary"/>
    <d v="2013-04-12T13:27:26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999999999998"/>
    <x v="0"/>
    <s v="documentary"/>
    <d v="2011-09-26T14:16:39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.23"/>
    <x v="0"/>
    <s v="documentary"/>
    <d v="2014-03-21T11:01:54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3T21:01:3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.09"/>
    <x v="0"/>
    <s v="documentary"/>
    <d v="2013-09-01T19:06:49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06:24:43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2:28:21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5"/>
    <x v="0"/>
    <s v="documentary"/>
    <d v="2014-03-11T06:07:2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50000000000009"/>
    <x v="0"/>
    <s v="documentary"/>
    <d v="2010-10-18T00:24:20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18:02:18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2:42:15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.02000000000001"/>
    <x v="0"/>
    <s v="documentary"/>
    <d v="2012-01-25T15:33:58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.3"/>
    <x v="0"/>
    <s v="documentary"/>
    <d v="2012-05-02T20:42:26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4000000000001"/>
    <x v="0"/>
    <s v="documentary"/>
    <d v="2012-07-23T21:16:37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.72"/>
    <x v="0"/>
    <s v="documentary"/>
    <d v="2012-02-09T10:07:29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9999999999997"/>
    <x v="0"/>
    <s v="documentary"/>
    <d v="2013-02-28T15:05:33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2.519999999999996"/>
    <x v="0"/>
    <s v="documentary"/>
    <d v="2013-01-08T17:40:01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2"/>
    <x v="0"/>
    <s v="documentary"/>
    <d v="2011-01-24T11:40:10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0000000000008"/>
    <x v="0"/>
    <s v="documentary"/>
    <d v="2012-08-13T13:02:14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.930000000000003"/>
    <x v="0"/>
    <s v="documentary"/>
    <d v="2011-10-04T23:23:43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.81"/>
    <x v="0"/>
    <s v="documentary"/>
    <d v="2011-11-21T00:16:32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9999999999995"/>
    <x v="0"/>
    <s v="documentary"/>
    <d v="2013-03-15T16:03:5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10000000000008"/>
    <x v="0"/>
    <s v="documentary"/>
    <d v="2010-06-28T00:28:14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.1"/>
    <x v="0"/>
    <s v="documentary"/>
    <d v="2013-01-30T14:59:48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.89"/>
    <x v="0"/>
    <s v="documentary"/>
    <d v="2012-07-23T13:32:14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2000000000001"/>
    <x v="0"/>
    <s v="documentary"/>
    <d v="2014-11-07T17:09:57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1:14:43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.89"/>
    <x v="0"/>
    <s v="documentary"/>
    <d v="2013-02-24T19:55:51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8"/>
    <x v="0"/>
    <s v="documentary"/>
    <d v="2009-11-06T15:07:0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999999999999"/>
    <x v="0"/>
    <s v="documentary"/>
    <d v="2015-11-23T08:13:53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3000000000001"/>
    <x v="0"/>
    <s v="documentary"/>
    <d v="2016-10-04T05:43:06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999999999998"/>
    <x v="0"/>
    <s v="documentary"/>
    <d v="2016-04-13T08:40:48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.59"/>
    <x v="0"/>
    <s v="documentary"/>
    <d v="2016-11-23T02:42:46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000000000001"/>
    <x v="0"/>
    <s v="documentary"/>
    <d v="2015-06-29T10:01:48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.930000000000007"/>
    <x v="0"/>
    <s v="documentary"/>
    <d v="2016-11-14T23:30:33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999999999998"/>
    <x v="0"/>
    <s v="documentary"/>
    <d v="2017-02-09T02:33: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.47999999999999"/>
    <x v="0"/>
    <s v="documentary"/>
    <d v="2015-02-23T00:38:49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999999999998"/>
    <x v="0"/>
    <s v="documentary"/>
    <d v="2015-10-01T17:43:0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8"/>
    <x v="0"/>
    <s v="documentary"/>
    <d v="2015-10-14T06:12:07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3"/>
    <x v="0"/>
    <s v="documentary"/>
    <d v="2013-04-15T07:22:43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08:57:14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3.64"/>
    <x v="0"/>
    <s v="documentary"/>
    <d v="2015-09-16T11:19:37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.32"/>
    <x v="0"/>
    <s v="documentary"/>
    <d v="2016-03-08T10:16:31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6"/>
    <x v="0"/>
    <s v="documentary"/>
    <d v="2015-04-07T11:22:37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000000000001"/>
    <x v="0"/>
    <s v="documentary"/>
    <d v="2015-04-07T12:41:5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09:18:38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.910000000000011"/>
    <x v="0"/>
    <s v="documentary"/>
    <d v="2015-02-11T22:05:08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0.010000000000005"/>
    <x v="0"/>
    <s v="documentary"/>
    <d v="2016-07-08T13:08:10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2.87"/>
    <x v="0"/>
    <s v="documentary"/>
    <d v="2015-03-30T13:14:28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.35"/>
    <x v="0"/>
    <s v="documentary"/>
    <d v="2017-02-06T11:03:27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0000000000011"/>
    <x v="0"/>
    <s v="documentary"/>
    <d v="2014-09-12T16:06:38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.85999999999999"/>
    <x v="0"/>
    <s v="documentary"/>
    <d v="2016-03-30T13:44:25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.419999999999995"/>
    <x v="0"/>
    <s v="documentary"/>
    <d v="2014-10-14T12:42:25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20"/>
    <x v="0"/>
    <s v="documentary"/>
    <d v="2015-04-17T18:18:1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.87"/>
    <x v="0"/>
    <s v="documentary"/>
    <d v="2015-04-20T17:39:50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.58"/>
    <x v="0"/>
    <s v="documentary"/>
    <d v="2015-09-14T07:00:21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8"/>
    <x v="0"/>
    <s v="documentary"/>
    <d v="2015-10-15T06:53:29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6"/>
    <x v="0"/>
    <s v="documentary"/>
    <d v="2015-07-22T09:05:16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06:58:2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3T20:35:0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.919999999999995"/>
    <x v="0"/>
    <s v="documentary"/>
    <d v="2016-02-27T18:09:14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7T23:01:08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3"/>
    <x v="0"/>
    <s v="documentary"/>
    <d v="2015-10-20T14:00:19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4:52:01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.60999999999999"/>
    <x v="0"/>
    <s v="documentary"/>
    <d v="2014-10-31T02:03:14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10000000000011"/>
    <x v="0"/>
    <s v="documentary"/>
    <d v="2016-02-15T14:16:33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0:19: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4999999999998"/>
    <x v="0"/>
    <s v="documentary"/>
    <d v="2016-05-17T15:38:41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3"/>
    <x v="0"/>
    <s v="documentary"/>
    <d v="2014-10-22T20:41:30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2999999999998"/>
    <x v="0"/>
    <s v="documentary"/>
    <d v="2015-06-08T16:33:0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09.83"/>
    <x v="0"/>
    <s v="documentary"/>
    <d v="2014-10-23T19:01:46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.54"/>
    <x v="0"/>
    <s v="documentary"/>
    <d v="2014-07-17T00:03:1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.84999999999997"/>
    <x v="0"/>
    <s v="documentary"/>
    <d v="2010-03-18T12:52:16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5"/>
    <x v="0"/>
    <s v="documentary"/>
    <d v="2014-05-21T15:37:52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09:33:19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.32"/>
    <x v="0"/>
    <s v="documentary"/>
    <d v="2012-04-20T14:01:58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50000000000009"/>
    <x v="0"/>
    <s v="documentary"/>
    <d v="2013-03-22T08:51:18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.850000000000009"/>
    <x v="0"/>
    <s v="documentary"/>
    <d v="2015-02-08T09:32:02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2.879999999999995"/>
    <x v="0"/>
    <s v="documentary"/>
    <d v="2011-12-16T08:14:2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.42"/>
    <x v="0"/>
    <s v="documentary"/>
    <d v="2016-12-07T14:05:0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1.26"/>
    <x v="0"/>
    <s v="documentary"/>
    <d v="2012-12-18T13:25:39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.78"/>
    <x v="0"/>
    <s v="documentary"/>
    <d v="2016-02-25T08:50:44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16:53:18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9999999999995"/>
    <x v="0"/>
    <s v="documentary"/>
    <d v="2011-08-02T16:20:31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18:38:31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9999999999996"/>
    <x v="0"/>
    <s v="documentary"/>
    <d v="2016-07-25T05:51:5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3.22"/>
    <x v="0"/>
    <s v="documentary"/>
    <d v="2015-10-15T01:01:08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08:43:2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.86"/>
    <x v="0"/>
    <s v="documentary"/>
    <d v="2012-03-19T11:31:12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2000000000001"/>
    <x v="0"/>
    <s v="documentary"/>
    <d v="2015-12-29T12:16:32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2000000000001"/>
    <x v="0"/>
    <s v="documentary"/>
    <d v="2012-06-25T11:45:17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8"/>
    <x v="0"/>
    <s v="documentary"/>
    <d v="2012-08-23T12:01:40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3"/>
    <x v="0"/>
    <s v="documentary"/>
    <d v="2014-04-25T21:49:19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8.55"/>
    <x v="0"/>
    <s v="documentary"/>
    <d v="2014-12-07T13:45:47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0000000000001"/>
    <x v="0"/>
    <s v="documentary"/>
    <d v="2014-10-22T09:01:41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.239999999999995"/>
    <x v="0"/>
    <s v="documentary"/>
    <d v="2015-07-26T17:49:51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999999999999"/>
    <x v="0"/>
    <s v="documentary"/>
    <d v="2015-07-15T11:14:18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.850000000000009"/>
    <x v="0"/>
    <s v="documentary"/>
    <d v="2016-06-27T20:49:40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60000000000005"/>
    <x v="0"/>
    <s v="documentary"/>
    <d v="2014-02-03T20:30:50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7T19:52:52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7T20:00:5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2:12:51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7.34"/>
    <x v="0"/>
    <s v="documentary"/>
    <d v="2013-09-09T12:00: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4:38:02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8.72"/>
    <x v="0"/>
    <s v="documentary"/>
    <d v="2012-03-22T16:49:20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4"/>
    <x v="0"/>
    <s v="documentary"/>
    <d v="2012-06-22T08:33:2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7"/>
    <x v="0"/>
    <s v="documentary"/>
    <d v="2010-07-20T13:38:04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.10999999999999"/>
    <x v="0"/>
    <s v="documentary"/>
    <d v="2015-03-15T14:02:06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999999999999"/>
    <x v="0"/>
    <s v="documentary"/>
    <d v="2016-11-13T16:01:07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1.14"/>
    <x v="0"/>
    <s v="documentary"/>
    <d v="2014-04-16T10:15:47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5"/>
    <x v="0"/>
    <s v="documentary"/>
    <d v="2011-07-08T15:12:5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9"/>
    <x v="0"/>
    <s v="documentary"/>
    <d v="2015-10-15T07:56:57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.190000000000012"/>
    <x v="0"/>
    <s v="documentary"/>
    <d v="2011-06-24T02:27:21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.14999999999998"/>
    <x v="0"/>
    <s v="documentary"/>
    <d v="2014-01-07T10:04:22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3T21:02:19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7"/>
    <x v="0"/>
    <s v="documentary"/>
    <d v="2011-04-04T22:53:57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0000000000007"/>
    <x v="0"/>
    <s v="documentary"/>
    <d v="2011-09-20T15:54:10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.16999999999999"/>
    <x v="0"/>
    <s v="documentary"/>
    <d v="2013-09-26T12:39:50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15:42:24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.29"/>
    <x v="0"/>
    <s v="documentary"/>
    <d v="2015-04-19T18:33:17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.79"/>
    <x v="0"/>
    <s v="documentary"/>
    <d v="2013-11-19T23:13:24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6"/>
    <x v="0"/>
    <s v="documentary"/>
    <d v="2012-07-09T12:49:38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.67"/>
    <x v="0"/>
    <s v="documentary"/>
    <d v="2012-06-19T16:03:31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90000000000009"/>
    <x v="0"/>
    <s v="documentary"/>
    <d v="2013-09-11T20:31:05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.100000000000009"/>
    <x v="0"/>
    <s v="documentary"/>
    <d v="2014-09-22T15:26:42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.089999999999996"/>
    <x v="0"/>
    <s v="documentary"/>
    <d v="2014-01-09T04:30:31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.42999999999998"/>
    <x v="0"/>
    <s v="documentary"/>
    <d v="2013-03-27T18:17:40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1:46:37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.07000000000001"/>
    <x v="0"/>
    <s v="documentary"/>
    <d v="2013-04-30T15:13:07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4"/>
    <x v="0"/>
    <s v="animation"/>
    <d v="2014-02-12T00:40:31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69999999999995"/>
    <x v="0"/>
    <s v="animation"/>
    <d v="2015-06-22T06:47:3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.839999999999996"/>
    <x v="0"/>
    <s v="animation"/>
    <d v="2014-08-12T01:14:5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17:13:50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4:01:39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d v="2015-09-28T15:40:04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.630000000000003"/>
    <x v="0"/>
    <s v="animation"/>
    <d v="2016-01-31T12:05:14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3:24:05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x v="0"/>
    <s v="animation"/>
    <d v="2013-08-26T21:34:27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9999999999995"/>
    <x v="0"/>
    <s v="animation"/>
    <d v="2016-06-05T15:54:43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2:26:2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15:01:42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d v="2013-08-14T12:56:20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4999999999998"/>
    <x v="0"/>
    <s v="animation"/>
    <d v="2015-10-19T01:15:5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d v="2016-02-23T18:39:13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.59"/>
    <x v="0"/>
    <s v="animation"/>
    <d v="2015-01-20T16:19:43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d v="2014-01-10T19:21:41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16:46:01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d v="2015-05-06T03:02:5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79999999999995"/>
    <x v="0"/>
    <s v="animation"/>
    <d v="2015-02-01T21:00:20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d v="2013-02-26T08:19:23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1"/>
    <x v="0"/>
    <s v="animation"/>
    <d v="2014-04-24T13:11:35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d v="2013-09-17T08:38:05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8"/>
    <x v="0"/>
    <s v="animation"/>
    <d v="2014-01-15T17:43:2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1:53:35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d v="2015-02-03T14:47:59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2:12:51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.5"/>
    <x v="0"/>
    <s v="animation"/>
    <d v="2012-03-02T19:03:42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4"/>
    <x v="0"/>
    <s v="animation"/>
    <d v="2013-09-30T11:40:01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60000000000002"/>
    <x v="0"/>
    <s v="animation"/>
    <d v="2013-04-14T11:47:40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d v="2011-09-14T10:22:07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0"/>
    <s v="animation"/>
    <d v="2014-04-30T08:01:1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d v="2011-07-26T12:02:3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d v="2016-04-28T15:22:15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0T21:52:54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17:37:44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5"/>
    <x v="0"/>
    <s v="animation"/>
    <d v="2012-08-14T11:18:54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.5"/>
    <x v="0"/>
    <s v="animation"/>
    <d v="2013-11-26T23:01:29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2:19:39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17:08:38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1:45:19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d v="2017-01-18T02:53:4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.57"/>
    <x v="0"/>
    <s v="animation"/>
    <d v="2014-04-28T18:24:01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4:47:15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.46"/>
    <x v="0"/>
    <s v="animation"/>
    <d v="2013-07-10T07:00:15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7.15"/>
    <x v="0"/>
    <s v="animation"/>
    <d v="2012-09-10T11:08:09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d v="2016-03-18T16:31:30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.23"/>
    <x v="0"/>
    <s v="animation"/>
    <d v="2012-11-29T23:44:3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.549999999999999"/>
    <x v="0"/>
    <s v="animation"/>
    <d v="2015-09-25T17:32:52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3"/>
    <x v="0"/>
    <s v="animation"/>
    <d v="2013-04-17T07:08:19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d v="2014-05-02T17:37:19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7"/>
    <x v="0"/>
    <s v="animation"/>
    <d v="2011-12-05T06:33:36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4"/>
    <x v="0"/>
    <s v="animation"/>
    <d v="2014-06-09T14:56:05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d v="2013-12-12T17:21:14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1T19:54:25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1"/>
    <x v="0"/>
    <s v="animation"/>
    <d v="2011-11-11T13:17:29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7"/>
    <x v="0"/>
    <s v="animation"/>
    <d v="2009-08-18T16:29:2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x v="0"/>
    <s v="animation"/>
    <d v="2010-03-10T16:15:51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.5"/>
    <x v="0"/>
    <s v="animation"/>
    <d v="2012-02-17T08:17:05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07:38:2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d v="2012-02-10T18:36:27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.7199999999999998"/>
    <x v="0"/>
    <s v="animation"/>
    <d v="2015-11-09T21:21:26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d v="2013-07-11T08:15:20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d v="2012-09-04T18:00:5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4"/>
    <x v="0"/>
    <s v="animation"/>
    <d v="2012-03-26T19:35:01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d v="2015-05-29T10:09:30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2:16:22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.5"/>
    <x v="0"/>
    <s v="animation"/>
    <d v="2016-10-06T12:48:47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9"/>
    <x v="0"/>
    <s v="animation"/>
    <d v="2016-07-01T10:41:45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70000000000002"/>
    <x v="0"/>
    <s v="animation"/>
    <d v="2014-07-10T09:44:07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.03"/>
    <x v="0"/>
    <s v="animation"/>
    <d v="2015-11-19T06:46:41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4"/>
    <x v="0"/>
    <s v="animation"/>
    <d v="2017-01-03T09:46:01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4:23:41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.14999999999998"/>
    <x v="1"/>
    <s v="plays"/>
    <d v="2015-11-10T11:51:01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2T21:13:39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2-29T19:58:45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1T22:11:16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2:12:49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4:37:21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50000000000009"/>
    <x v="1"/>
    <s v="plays"/>
    <d v="2015-07-07T09:12:24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7T23:56:06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9999999999996"/>
    <x v="1"/>
    <s v="plays"/>
    <d v="2015-05-31T17:05:0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.95"/>
    <x v="1"/>
    <s v="plays"/>
    <d v="2016-12-20T19:44:54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6"/>
    <x v="1"/>
    <s v="plays"/>
    <d v="2015-06-02T09:11:08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4"/>
    <x v="1"/>
    <s v="plays"/>
    <d v="2016-11-01T20:33:49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.25"/>
    <x v="1"/>
    <s v="plays"/>
    <d v="2016-04-12T19:10:08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.89"/>
    <x v="1"/>
    <s v="plays"/>
    <d v="2016-04-22T05:26:05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999999999997"/>
    <x v="1"/>
    <s v="plays"/>
    <d v="2015-09-23T14:27:50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08:05:0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.07000000000001"/>
    <x v="1"/>
    <s v="plays"/>
    <d v="2015-06-24T03:16:47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3:26:31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.01999999999998"/>
    <x v="1"/>
    <s v="plays"/>
    <d v="2016-04-13T14:04:23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7"/>
    <x v="1"/>
    <s v="plays"/>
    <d v="2016-06-13T20:11:47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d v="2015-01-05T14:36:46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8T20:07:14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d v="2016-03-04T12:41:56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d v="2014-10-01T21:12:4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d v="2016-06-04T10:46:00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2.71"/>
    <x v="2"/>
    <s v="web"/>
    <d v="2015-10-06T09:13:09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d v="2015-09-02T11:01:5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d v="2015-09-29T16:40: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0:17:02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1:17:2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5.04"/>
    <x v="2"/>
    <s v="web"/>
    <d v="2015-06-18T01:37:04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d v="2014-10-15T12:16:31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7"/>
    <x v="2"/>
    <s v="web"/>
    <d v="2014-09-19T11:26:12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15:38:37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17:36:43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d v="2015-11-13T01:47:40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d v="2014-11-17T13:30:45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2"/>
    <s v="web"/>
    <d v="2015-09-21T10:48:33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d v="2015-01-17T20:40:47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d v="2016-02-11T17:37:55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d v="2016-06-14T11:25:33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17:07:03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15:20:12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d v="2016-01-19T14:09:29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d v="2015-07-07T14:35:23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.449999999999996"/>
    <x v="2"/>
    <s v="web"/>
    <d v="2014-11-19T20:12:11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05:38:27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.75"/>
    <x v="2"/>
    <s v="web"/>
    <d v="2015-05-14T11:37:23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d v="2015-01-27T06:19:12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d v="2016-03-21T09:08:22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d v="2015-08-14T08:53:13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d v="2014-11-25T15:27:03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d v="2016-08-23T16:47:47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d v="2015-02-17T17:31:27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2:11:56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15:30:07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.28999999999996"/>
    <x v="2"/>
    <s v="web"/>
    <d v="2015-03-17T13:10:33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x v="2"/>
    <s v="web"/>
    <d v="2016-09-18T13:28:06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d v="2015-06-23T09:44:5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8"/>
    <x v="2"/>
    <s v="web"/>
    <d v="2016-01-08T08:18:51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.5"/>
    <x v="2"/>
    <s v="web"/>
    <d v="2015-06-22T08:02:1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d v="2014-11-03T00:34:20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0000000000003"/>
    <x v="2"/>
    <s v="web"/>
    <d v="2015-03-07T11:15:45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d v="2016-03-17T13:43:26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.25"/>
    <x v="2"/>
    <s v="web"/>
    <d v="2015-03-19T20:40:38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d v="2016-10-03T16:31:32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d v="2016-06-24T11:55:35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4T19:03:01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.5"/>
    <x v="2"/>
    <s v="web"/>
    <d v="2015-02-12T14:30:02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4:09:22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4"/>
    <x v="2"/>
    <s v="web"/>
    <d v="2014-11-26T15:35:39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0:20:2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0000000000003"/>
    <x v="2"/>
    <s v="web"/>
    <d v="2015-07-09T03:35:08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d v="2015-04-08T10:36:49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17:06:20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29T19:49:04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.94000000000001"/>
    <x v="2"/>
    <s v="web"/>
    <d v="2015-08-31T06:55:20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3:14:03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d v="2014-09-26T10:36:30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2:12:18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d v="2016-06-07T18:42:17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3:35:38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1.42"/>
    <x v="2"/>
    <s v="web"/>
    <d v="2015-07-13T08:25:39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d v="2016-01-15T02:21:51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.67"/>
    <x v="2"/>
    <s v="web"/>
    <d v="2016-04-14T10:18:28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d v="2015-08-07T09:52:01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7"/>
    <x v="2"/>
    <s v="web"/>
    <d v="2016-04-29T13:32:09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.8"/>
    <x v="2"/>
    <s v="web"/>
    <d v="2016-05-17T02:11:02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d v="2015-01-27T17:17:09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d v="2015-03-12T21:12:42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d v="2015-05-07T05:55:5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d v="2017-01-24T09:14:22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d v="2014-08-14T08:59:55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.5"/>
    <x v="2"/>
    <s v="wearables"/>
    <d v="2016-11-09T05:05:15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.32"/>
    <x v="2"/>
    <s v="wearables"/>
    <d v="2015-07-14T08:40:48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.35999999999999"/>
    <x v="2"/>
    <s v="wearables"/>
    <d v="2015-07-14T10:37:54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0:24:35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.490000000000009"/>
    <x v="2"/>
    <s v="wearables"/>
    <d v="2014-09-16T10:58:59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0000000000003"/>
    <x v="2"/>
    <s v="wearables"/>
    <d v="2016-07-12T19:37: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8"/>
    <x v="2"/>
    <s v="wearables"/>
    <d v="2014-07-12T15:27:47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.95"/>
    <x v="2"/>
    <s v="wearables"/>
    <d v="2016-02-16T13:25:49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1:38:2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8"/>
    <x v="2"/>
    <s v="wearables"/>
    <d v="2014-08-26T16:53:33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5.129999999999995"/>
    <x v="2"/>
    <s v="wearables"/>
    <d v="2014-10-19T19:53:04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999999999999"/>
    <x v="2"/>
    <s v="wearables"/>
    <d v="2014-11-12T19:25:1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5"/>
    <x v="2"/>
    <s v="wearables"/>
    <d v="2016-11-01T11:34:10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.84"/>
    <x v="2"/>
    <s v="wearables"/>
    <d v="2015-07-14T09:50:4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.67"/>
    <x v="2"/>
    <s v="wearables"/>
    <d v="2015-06-08T17:58:33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17:58:32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000000000001"/>
    <x v="2"/>
    <s v="wearables"/>
    <d v="2016-02-17T14:18:39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999999999998"/>
    <x v="2"/>
    <s v="wearables"/>
    <d v="2015-11-23T15:17:52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.34"/>
    <x v="2"/>
    <s v="wearables"/>
    <d v="2015-06-23T22:51:29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09:14:55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.95"/>
    <x v="2"/>
    <s v="wearables"/>
    <d v="2014-10-10T12:47:59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0:29:19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d v="2014-12-17T05:30:4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d v="2015-06-18T15:14:16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80000000000003"/>
    <x v="2"/>
    <s v="wearables"/>
    <d v="2015-03-14T10:59:35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4"/>
    <x v="2"/>
    <s v="wearables"/>
    <d v="2016-11-14T12:04:21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d v="2014-07-18T14:58:18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2999999999998"/>
    <x v="2"/>
    <s v="wearables"/>
    <d v="2016-09-19T03:57:43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4:57:02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0:00:5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5"/>
    <x v="2"/>
    <s v="wearables"/>
    <d v="2016-05-16T12:02:0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.54"/>
    <x v="2"/>
    <s v="wearables"/>
    <d v="2014-12-11T11:37:32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0:16:04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4"/>
    <x v="2"/>
    <s v="wearables"/>
    <d v="2014-07-18T15:10:17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2"/>
    <s v="wearables"/>
    <d v="2014-06-12T21:47:07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999999999996"/>
    <x v="2"/>
    <s v="wearables"/>
    <d v="2014-12-02T17:20: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3"/>
    <x v="2"/>
    <s v="wearables"/>
    <d v="2015-01-08T13:26:2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4:41:35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4:02:1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.910000000000011"/>
    <x v="2"/>
    <s v="wearables"/>
    <d v="2016-07-05T11:41:4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6"/>
    <x v="2"/>
    <s v="wearables"/>
    <d v="2014-08-13T07:02:11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d v="2016-09-26T14:20:04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d v="2017-02-12T13:22:0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4"/>
    <x v="2"/>
    <s v="wearables"/>
    <d v="2016-09-21T16:36:04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999999999998"/>
    <x v="2"/>
    <s v="wearables"/>
    <d v="2014-06-19T06:21:31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15:47:52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3:00:53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4T21:30: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1:01:37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.59"/>
    <x v="2"/>
    <s v="wearables"/>
    <d v="2016-07-28T10:14:01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2T19:40:4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4:01:03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.39"/>
    <x v="2"/>
    <s v="wearables"/>
    <d v="2015-03-31T14:23:47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.29"/>
    <x v="2"/>
    <s v="wearables"/>
    <d v="2017-01-02T10:55:5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.86"/>
    <x v="2"/>
    <s v="wearables"/>
    <d v="2014-10-01T07:30:20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d v="2014-06-25T17:15:02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.350000000000001"/>
    <x v="2"/>
    <s v="wearables"/>
    <d v="2016-01-19T07:33:09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.68999999999994"/>
    <x v="2"/>
    <s v="wearables"/>
    <d v="2014-08-15T17:20:45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.4"/>
    <x v="2"/>
    <s v="wearables"/>
    <d v="2013-10-16T06:39:0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1:31:21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999999999997"/>
    <x v="2"/>
    <s v="wearables"/>
    <d v="2014-06-23T10:54:4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2:26:2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8"/>
    <x v="2"/>
    <s v="wearables"/>
    <d v="2016-12-07T17:49:09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1T23:37:48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06:47:58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0:55:2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.950000000000003"/>
    <x v="2"/>
    <s v="wearables"/>
    <d v="2014-07-15T08:56:40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x v="2"/>
    <s v="wearables"/>
    <d v="2014-11-04T19:59:1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8"/>
    <x v="2"/>
    <s v="wearables"/>
    <d v="2016-11-04T06:01:08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x v="2"/>
    <s v="wearables"/>
    <d v="2016-01-15T11:20:3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07:42:1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3"/>
    <x v="2"/>
    <s v="wearables"/>
    <d v="2016-12-30T13:54:42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2"/>
    <s v="wearables"/>
    <d v="2015-09-25T21:10:4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9"/>
    <x v="2"/>
    <s v="wearables"/>
    <d v="2014-10-28T10:48:27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.25"/>
    <x v="2"/>
    <s v="wearables"/>
    <d v="2014-08-06T15:30:02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15:17:2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2"/>
    <s v="wearables"/>
    <d v="2016-02-08T19:57:56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10000000000008"/>
    <x v="3"/>
    <s v="nonfiction"/>
    <d v="2012-01-01T10:34:51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.15"/>
    <x v="3"/>
    <s v="nonfiction"/>
    <d v="2014-06-17T08:43:27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.73"/>
    <x v="3"/>
    <s v="nonfiction"/>
    <d v="2012-03-09T14:19:38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4.69"/>
    <x v="3"/>
    <s v="nonfiction"/>
    <d v="2015-06-29T14:35:49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1.629999999999995"/>
    <x v="3"/>
    <s v="nonfiction"/>
    <d v="2011-05-31T10:19:23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.35999999999999"/>
    <x v="3"/>
    <s v="nonfiction"/>
    <d v="2015-11-13T10:01:52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30000000000007"/>
    <x v="3"/>
    <s v="nonfiction"/>
    <d v="2013-03-12T20:01:27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4"/>
    <x v="3"/>
    <s v="nonfiction"/>
    <d v="2012-12-03T19:29:09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1"/>
    <x v="3"/>
    <s v="nonfiction"/>
    <d v="2011-07-07T15:05:5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0T23:27:41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.77000000000001"/>
    <x v="3"/>
    <s v="nonfiction"/>
    <d v="2011-11-07T12:53:11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40000000000009"/>
    <x v="3"/>
    <s v="nonfiction"/>
    <d v="2011-12-02T14:05:47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3"/>
    <x v="3"/>
    <s v="nonfiction"/>
    <d v="2013-07-31T05:11:0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.830000000000002"/>
    <x v="3"/>
    <s v="nonfiction"/>
    <d v="2013-11-20T05:04:52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2"/>
    <x v="3"/>
    <s v="nonfiction"/>
    <d v="2015-04-07T22:57:0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4.81"/>
    <x v="3"/>
    <s v="nonfiction"/>
    <d v="2014-11-02T19:42:26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5.05000000000001"/>
    <x v="3"/>
    <s v="nonfiction"/>
    <d v="2013-11-01T12:37:20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.669999999999995"/>
    <x v="3"/>
    <s v="nonfiction"/>
    <d v="2014-01-28T01:36:2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09:29:54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.350000000000009"/>
    <x v="3"/>
    <s v="nonfiction"/>
    <d v="2014-07-09T07:03:4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.57999999999998"/>
    <x v="3"/>
    <s v="nonfiction"/>
    <d v="2015-06-06T22:31:22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.42999999999998"/>
    <x v="3"/>
    <s v="nonfiction"/>
    <d v="2013-05-07T10:33:26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400000000000006"/>
    <x v="3"/>
    <s v="nonfiction"/>
    <d v="2014-02-19T17:01:5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9999999999996"/>
    <x v="3"/>
    <s v="nonfiction"/>
    <d v="2012-03-22T12:01:25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.52000000000001"/>
    <x v="3"/>
    <s v="nonfiction"/>
    <d v="2012-11-13T17:58:2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.73"/>
    <x v="3"/>
    <s v="nonfiction"/>
    <d v="2013-04-03T08:44:0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4.21"/>
    <x v="3"/>
    <s v="nonfiction"/>
    <d v="2012-09-04T20:01:49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.33"/>
    <x v="3"/>
    <s v="nonfiction"/>
    <d v="2014-12-15T08:10:19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.57"/>
    <x v="3"/>
    <s v="nonfiction"/>
    <d v="2014-07-11T15:19:26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7"/>
    <x v="3"/>
    <s v="nonfiction"/>
    <d v="2016-12-29T17:35:30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8"/>
    <x v="3"/>
    <s v="nonfiction"/>
    <d v="2013-01-25T16:04:32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9999999999996"/>
    <x v="3"/>
    <s v="nonfiction"/>
    <d v="2011-06-19T10:07:55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9999999999996"/>
    <x v="3"/>
    <s v="nonfiction"/>
    <d v="2016-09-26T05:06:57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09:09:51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2:58:41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09:31:17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6"/>
    <x v="3"/>
    <s v="nonfiction"/>
    <d v="2011-02-16T13:24:19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9999999999995"/>
    <x v="3"/>
    <s v="nonfiction"/>
    <d v="2012-11-21T20:18:34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2"/>
    <x v="3"/>
    <s v="nonfiction"/>
    <d v="2010-09-08T15:04:2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8"/>
    <x v="3"/>
    <s v="nonfiction"/>
    <d v="2014-05-30T02:55:3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9999999999995"/>
    <x v="3"/>
    <s v="fiction"/>
    <d v="2014-01-03T13:02:06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d v="2013-07-16T05:43:28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.3"/>
    <x v="3"/>
    <s v="fiction"/>
    <d v="2014-09-19T08:01:2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0T22:26:50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.85"/>
    <x v="3"/>
    <s v="fiction"/>
    <d v="2013-11-26T18:54:5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d v="2015-12-11T14:46:42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d v="2009-09-11T20:21:59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2:39:45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d v="2014-01-24T13:43:38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5T20:26:3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.129999999999995"/>
    <x v="3"/>
    <s v="fiction"/>
    <d v="2015-09-03T11:27: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18:32:5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d v="2014-03-31T11:51:20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1:25:05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9999999999996"/>
    <x v="4"/>
    <s v="rock"/>
    <d v="2011-04-03T11:10:25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.61"/>
    <x v="4"/>
    <s v="rock"/>
    <d v="2013-05-08T19:01:14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3:11:4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.489999999999995"/>
    <x v="4"/>
    <s v="rock"/>
    <d v="2012-03-19T13:34:09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4T22:35:19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50000000000002"/>
    <x v="4"/>
    <s v="rock"/>
    <d v="2013-01-29T09:15:1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8"/>
    <x v="4"/>
    <s v="rock"/>
    <d v="2012-03-14T20:20:34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0.59"/>
    <x v="4"/>
    <s v="rock"/>
    <d v="2013-10-02T10:03:46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6"/>
    <x v="4"/>
    <s v="rock"/>
    <d v="2012-05-29T19:09:4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2.85999999999999"/>
    <x v="4"/>
    <s v="rock"/>
    <d v="2013-01-02T23:28:00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.550000000000011"/>
    <x v="4"/>
    <s v="rock"/>
    <d v="2013-01-01T20:08:5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3:44:06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.86"/>
    <x v="4"/>
    <s v="rock"/>
    <d v="2013-10-08T15:58:03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2:47:24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.97"/>
    <x v="4"/>
    <s v="rock"/>
    <d v="2011-07-11T21:45:37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6"/>
    <x v="4"/>
    <s v="rock"/>
    <d v="2012-02-24T09:42:46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.62"/>
    <x v="4"/>
    <s v="rock"/>
    <d v="2013-08-16T16:11:25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18:51:28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09:09:4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.60999999999999"/>
    <x v="4"/>
    <s v="rock"/>
    <d v="2012-03-28T11:00:46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.75"/>
    <x v="4"/>
    <s v="rock"/>
    <d v="2014-08-12T05:24:14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9999999999995"/>
    <x v="4"/>
    <s v="rock"/>
    <d v="2011-06-01T14:05:2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.070000000000007"/>
    <x v="4"/>
    <s v="rock"/>
    <d v="2012-08-01T19:32:04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.61"/>
    <x v="4"/>
    <s v="rock"/>
    <d v="2011-05-02T17:47:58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5T21:32:06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9999999999996"/>
    <x v="4"/>
    <s v="rock"/>
    <d v="2011-05-27T14:45:12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.68"/>
    <x v="4"/>
    <s v="rock"/>
    <d v="2011-08-08T11:35:39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.78"/>
    <x v="4"/>
    <s v="rock"/>
    <d v="2017-01-24T10:05:11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6000000000001"/>
    <x v="4"/>
    <s v="rock"/>
    <d v="2014-11-18T21:24:46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15:00:30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9999999999996"/>
    <x v="4"/>
    <s v="rock"/>
    <d v="2012-08-01T20:21:02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0:26:42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0000000000003"/>
    <x v="4"/>
    <s v="rock"/>
    <d v="2013-01-07T19:25:5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18:02:45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.47"/>
    <x v="4"/>
    <s v="rock"/>
    <d v="2011-05-16T12:50:01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4"/>
    <x v="4"/>
    <s v="rock"/>
    <d v="2014-10-02T17:01:43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39.31"/>
    <x v="4"/>
    <s v="rock"/>
    <d v="2013-03-08T15:54:03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.42"/>
    <x v="4"/>
    <s v="rock"/>
    <d v="2012-01-17T09:23:31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9"/>
    <x v="4"/>
    <s v="rock"/>
    <d v="2012-07-30T16:11:21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80000000000002"/>
    <x v="4"/>
    <s v="rock"/>
    <d v="2013-12-11T18:57:34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.56"/>
    <x v="4"/>
    <s v="rock"/>
    <d v="2014-05-09T15:12:22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17:07:45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.82"/>
    <x v="4"/>
    <s v="rock"/>
    <d v="2012-09-05T17:44:10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9999999999996"/>
    <x v="4"/>
    <s v="rock"/>
    <d v="2015-02-20T18:20:5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.82"/>
    <x v="4"/>
    <s v="rock"/>
    <d v="2010-03-13T00:48:38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1"/>
    <x v="4"/>
    <s v="rock"/>
    <d v="2012-10-04T02:21:24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.88000000000001"/>
    <x v="4"/>
    <s v="rock"/>
    <d v="2012-03-04T19:55:30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.19"/>
    <x v="4"/>
    <s v="rock"/>
    <d v="2012-01-19T06:21:4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2T20:13:02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4:14:00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07:37:05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d v="2012-03-28T10:31:34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d v="2011-11-22T11:12:15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9"/>
    <x v="4"/>
    <s v="rock"/>
    <d v="2014-03-20T16:04:35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.08"/>
    <x v="4"/>
    <s v="rock"/>
    <d v="2013-05-28T14:44:52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.629999999999995"/>
    <x v="4"/>
    <s v="rock"/>
    <d v="2012-04-06T05:59:18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000000000001"/>
    <x v="4"/>
    <s v="rock"/>
    <d v="2013-09-06T20:21:58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2"/>
    <x v="4"/>
    <s v="rock"/>
    <d v="2014-04-01T18:57:42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.68"/>
    <x v="4"/>
    <s v="rock"/>
    <d v="2011-12-18T16:33:05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9999999999995"/>
    <x v="4"/>
    <s v="rock"/>
    <d v="2012-08-23T13:19:16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.379999999999995"/>
    <x v="4"/>
    <s v="metal"/>
    <d v="2016-08-25T00:26:27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.9"/>
    <x v="4"/>
    <s v="metal"/>
    <d v="2014-10-11T15:07:4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.88000000000001"/>
    <x v="4"/>
    <s v="metal"/>
    <d v="2013-09-09T09:13:03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.11"/>
    <x v="4"/>
    <s v="metal"/>
    <d v="2016-11-21T01:11:20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.629999999999995"/>
    <x v="4"/>
    <s v="metal"/>
    <d v="2014-09-23T11:25:52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.01"/>
    <x v="4"/>
    <s v="metal"/>
    <d v="2016-07-26T23:56:36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.560000000000002"/>
    <x v="4"/>
    <s v="metal"/>
    <d v="2014-02-24T04:24:15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4:09:36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4:00:33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1"/>
    <x v="4"/>
    <s v="metal"/>
    <d v="2015-02-15T22:34:24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.669999999999995"/>
    <x v="4"/>
    <s v="metal"/>
    <d v="2016-03-23T14:51:57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.28"/>
    <x v="4"/>
    <s v="metal"/>
    <d v="2016-06-01T16:07:33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4:19:55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4:58:29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.87"/>
    <x v="4"/>
    <s v="metal"/>
    <d v="2016-11-28T00:05:46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.92"/>
    <x v="4"/>
    <s v="metal"/>
    <d v="2016-06-23T22:00:17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70000000000002"/>
    <x v="4"/>
    <s v="metal"/>
    <d v="2016-08-27T02:29:1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08:57:11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.740000000000002"/>
    <x v="4"/>
    <s v="metal"/>
    <d v="2015-03-16T12:53:3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3"/>
    <x v="4"/>
    <s v="metal"/>
    <d v="2015-05-04T14:41:08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.919999999999995"/>
    <x v="4"/>
    <s v="jazz"/>
    <d v="2013-10-23T06:35:13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.5"/>
    <x v="4"/>
    <s v="jazz"/>
    <d v="2016-08-17T18:10:04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.5"/>
    <x v="4"/>
    <s v="jazz"/>
    <d v="2013-10-12T08:19:08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2T21:49:26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3T21:33:58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.5"/>
    <x v="4"/>
    <s v="jazz"/>
    <d v="2012-11-17T13:33:17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.19"/>
    <x v="4"/>
    <s v="jazz"/>
    <d v="2015-01-21T10:18:38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.19000000000001"/>
    <x v="4"/>
    <s v="jazz"/>
    <d v="2009-10-01T21:31:4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d v="2013-12-07T19:39:5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15:17:37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4"/>
    <s v="jazz"/>
    <d v="2013-08-01T19:32:03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7.09"/>
    <x v="4"/>
    <s v="jazz"/>
    <d v="2013-10-30T08:28:15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4:48:47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d v="2012-10-01T23:00:40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.769999999999996"/>
    <x v="4"/>
    <s v="jazz"/>
    <d v="2013-04-04T09:00:3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0000000000002"/>
    <x v="4"/>
    <s v="jazz"/>
    <d v="2013-01-02T06:55:27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9999999999996"/>
    <x v="4"/>
    <s v="jazz"/>
    <d v="2013-11-19T13:56:00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4"/>
    <s v="jazz"/>
    <d v="2010-11-23T00:35:24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0000000000002"/>
    <x v="4"/>
    <s v="jazz"/>
    <d v="2012-05-08T14:55:05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9999999999999"/>
    <x v="4"/>
    <s v="indie rock"/>
    <d v="2012-09-27T02:42:18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1:01: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1.580000000000002"/>
    <x v="4"/>
    <s v="indie rock"/>
    <d v="2011-08-04T15:39:10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.38000000000001"/>
    <x v="4"/>
    <s v="indie rock"/>
    <d v="2016-01-02T17:27:15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4:15:46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2"/>
    <x v="4"/>
    <s v="indie rock"/>
    <d v="2016-12-09T17:35:11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0000000000003"/>
    <x v="4"/>
    <s v="indie rock"/>
    <d v="2016-08-21T15:53:33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d v="2011-07-27T13:04:45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x v="4"/>
    <s v="indie rock"/>
    <d v="2014-09-05T13:49:0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x v="4"/>
    <s v="indie rock"/>
    <d v="2013-10-22T11:46:19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9"/>
    <x v="4"/>
    <s v="indie rock"/>
    <d v="2014-07-21T19:45:3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999999999998"/>
    <x v="4"/>
    <s v="indie rock"/>
    <d v="2010-05-05T23:48:03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16:32:4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.82"/>
    <x v="4"/>
    <s v="indie rock"/>
    <d v="2016-05-06T18:33:30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60000000000003"/>
    <x v="4"/>
    <s v="indie rock"/>
    <d v="2010-09-09T22:03:49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9999999999996"/>
    <x v="4"/>
    <s v="indie rock"/>
    <d v="2015-08-02T15:57:0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3:11:50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d v="2011-04-12T21:22:42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4"/>
    <s v="jazz"/>
    <d v="2016-02-29T15:23:2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d v="2014-07-09T18:10:2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d v="2012-08-28T14:06:20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.339999999999996"/>
    <x v="4"/>
    <s v="jazz"/>
    <d v="2015-12-03T20:55:37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.669999999999995"/>
    <x v="4"/>
    <s v="jazz"/>
    <d v="2010-11-25T00:45:26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d v="2012-06-21T11:34:00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.6"/>
    <x v="4"/>
    <s v="jazz"/>
    <d v="2017-01-02T08:05:1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1T21:37:2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9"/>
    <x v="4"/>
    <s v="jazz"/>
    <d v="2012-04-04T22:20:19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9999999999995"/>
    <x v="4"/>
    <s v="jazz"/>
    <d v="2012-01-29T11:18:3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17:38:50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9.600000000000001"/>
    <x v="4"/>
    <s v="jazz"/>
    <d v="2014-11-01T16:59:21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0:24:05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0T23:06:1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.34"/>
    <x v="4"/>
    <s v="jazz"/>
    <d v="2014-08-27T07:43:1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d v="2014-10-22T18:02:0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17:37:4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16:08:31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15:41:53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d v="2010-05-14T16:58:26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20000000000002"/>
    <x v="4"/>
    <s v="jazz"/>
    <d v="2014-02-10T03:38:22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4"/>
    <x v="4"/>
    <s v="jazz"/>
    <d v="2013-02-05T18:15:45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2T23:03:29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.669999999999995"/>
    <x v="4"/>
    <s v="jazz"/>
    <d v="2014-04-04T12:41:2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d v="2015-12-30T03:00:29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d v="2013-10-04T14:09:1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d v="2012-08-03T06:30:4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d v="2013-05-22T13:18:58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0.29"/>
    <x v="2"/>
    <s v="wearables"/>
    <d v="2015-06-26T19:12:06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6"/>
    <x v="2"/>
    <s v="wearables"/>
    <d v="2017-01-10T21:19:05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15:14:20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9"/>
    <x v="2"/>
    <s v="wearables"/>
    <d v="2016-10-30T11:01:45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69.410000000000011"/>
    <x v="2"/>
    <s v="wearables"/>
    <d v="2016-03-15T09:00:50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x v="2"/>
    <s v="wearables"/>
    <d v="2016-12-28T15:57:06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3:00:48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4:52:44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d v="2015-12-22T20:02:56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8.419999999999995"/>
    <x v="2"/>
    <s v="wearables"/>
    <d v="2015-12-18T13:01:01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999999999999"/>
    <x v="2"/>
    <s v="wearables"/>
    <d v="2016-04-20T10:41:12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09:43:3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5T22:56:39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.2"/>
    <x v="2"/>
    <s v="wearables"/>
    <d v="2015-07-09T15:00:3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3"/>
    <x v="2"/>
    <s v="wearables"/>
    <d v="2016-08-04T02:05:00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16:55:59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08:15:33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3"/>
    <x v="2"/>
    <s v="wearables"/>
    <d v="2015-03-19T14:16:0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000000000001"/>
    <x v="2"/>
    <s v="wearables"/>
    <d v="2014-12-19T23:11:05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.47"/>
    <x v="2"/>
    <s v="wearables"/>
    <d v="2017-01-31T10:02:35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.36"/>
    <x v="2"/>
    <s v="wearables"/>
    <d v="2017-01-05T11:38:55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19.25"/>
    <x v="2"/>
    <s v="wearables"/>
    <d v="2016-01-04T12:05:53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.89"/>
    <x v="2"/>
    <s v="wearables"/>
    <d v="2016-09-12T10:15:19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2"/>
    <x v="2"/>
    <s v="wearables"/>
    <d v="2015-07-23T10:05:1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.669999999999995"/>
    <x v="2"/>
    <s v="wearables"/>
    <d v="2016-09-23T19:24:06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0:15:32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1:06:14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.5"/>
    <x v="2"/>
    <s v="wearables"/>
    <d v="2014-07-16T15:20:34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2:16:47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0:17:33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d v="2015-04-17T12:01:0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15:46:38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.379999999999995"/>
    <x v="2"/>
    <s v="wearables"/>
    <d v="2015-09-09T19:21:3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4"/>
    <x v="2"/>
    <s v="wearables"/>
    <d v="2016-02-24T12:59:16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000000000001"/>
    <x v="2"/>
    <s v="wearables"/>
    <d v="2016-04-29T11:43:0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29T20:24:57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17:36:3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0.84"/>
    <x v="2"/>
    <s v="wearables"/>
    <d v="2016-01-26T02:25:01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05:00:2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16:42:02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.75"/>
    <x v="2"/>
    <s v="wearables"/>
    <d v="2014-07-10T17:43:42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d v="2016-09-02T13:04:46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999999999998"/>
    <x v="2"/>
    <s v="wearables"/>
    <d v="2016-07-23T11:01:25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.339999999999996"/>
    <x v="2"/>
    <s v="wearables"/>
    <d v="2015-02-25T21:46:48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2.09"/>
    <x v="2"/>
    <s v="wearables"/>
    <d v="2015-12-01T18:13:3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3:25:00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1.22"/>
    <x v="2"/>
    <s v="wearables"/>
    <d v="2014-05-14T02:04:10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17:24:55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d v="2014-08-04T13:49:24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90000000000003"/>
    <x v="2"/>
    <s v="wearables"/>
    <d v="2016-06-17T13:09:48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x v="2"/>
    <s v="wearables"/>
    <d v="2016-03-08T17:11:59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.600000000000009"/>
    <x v="2"/>
    <s v="wearables"/>
    <d v="2016-10-09T18:09:2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.46"/>
    <x v="2"/>
    <s v="wearables"/>
    <d v="2014-10-09T01:18:50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7"/>
    <x v="2"/>
    <s v="wearables"/>
    <d v="2014-11-04T17:34:40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15:47:40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29999999999999"/>
    <x v="2"/>
    <s v="wearables"/>
    <d v="2014-10-28T21:28:1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999999999998"/>
    <x v="2"/>
    <s v="wearables"/>
    <d v="2015-10-04T23:03:21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2:11:30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d v="2017-01-13T20:26: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2:16:53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999999999998"/>
    <x v="2"/>
    <s v="wearables"/>
    <d v="2015-11-17T11:25:14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.07"/>
    <x v="2"/>
    <s v="wearables"/>
    <d v="2017-02-14T12:01:01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.34"/>
    <x v="2"/>
    <s v="wearables"/>
    <d v="2016-01-19T12:00:27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.31999999999994"/>
    <x v="2"/>
    <s v="wearables"/>
    <d v="2015-09-29T09:59:43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3T19:57:52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.95"/>
    <x v="2"/>
    <s v="wearables"/>
    <d v="2016-11-02T09:00:23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d v="2016-11-28T14:25:15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d v="2016-05-20T09:30:46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d v="2016-07-10T14:54:22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d v="2014-11-03T16:33:15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.36"/>
    <x v="2"/>
    <s v="wearables"/>
    <d v="2016-12-10T05:34: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2"/>
    <x v="2"/>
    <s v="wearables"/>
    <d v="2015-12-01T15:00:56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1T19:03:35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16:04:5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1T21:34: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1:12:15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.72"/>
    <x v="2"/>
    <s v="wearables"/>
    <d v="2016-06-14T06:48:53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.25"/>
    <x v="2"/>
    <s v="wearables"/>
    <d v="2015-01-05T18:22:2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2T20:40:09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0000000000002"/>
    <x v="4"/>
    <s v="electronic music"/>
    <d v="2015-09-24T01:02:5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60000000000002"/>
    <x v="4"/>
    <s v="electronic music"/>
    <d v="2015-04-17T10:31:17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.21"/>
    <x v="4"/>
    <s v="electronic music"/>
    <d v="2015-05-21T17:04:21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08:56:03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50000000000009"/>
    <x v="4"/>
    <s v="electronic music"/>
    <d v="2015-02-14T15:00:37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.39"/>
    <x v="4"/>
    <s v="electronic music"/>
    <d v="2016-02-26T04:46:5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7"/>
    <x v="4"/>
    <s v="electronic music"/>
    <d v="2014-09-22T19:49:0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.989999999999995"/>
    <x v="4"/>
    <s v="electronic music"/>
    <d v="2017-01-20T10:03:25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7000000000001"/>
    <x v="4"/>
    <s v="electronic music"/>
    <d v="2015-02-09T12:05:07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.04"/>
    <x v="4"/>
    <s v="electronic music"/>
    <d v="2016-08-29T06:35:4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.49000000000001"/>
    <x v="4"/>
    <s v="electronic music"/>
    <d v="2015-11-16T13:20:10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1.03"/>
    <x v="4"/>
    <s v="electronic music"/>
    <d v="2016-05-24T11:00:25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6"/>
    <x v="4"/>
    <s v="electronic music"/>
    <d v="2016-11-14T12:34:40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.159999999999997"/>
    <x v="4"/>
    <s v="electronic music"/>
    <d v="2016-07-03T23:00:0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0000000000011"/>
    <x v="4"/>
    <s v="electronic music"/>
    <d v="2015-01-12T10:23:40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3.970000000000002"/>
    <x v="4"/>
    <s v="electronic music"/>
    <d v="2012-12-06T05:46:30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.62"/>
    <x v="4"/>
    <s v="electronic music"/>
    <d v="2015-04-25T14:44:22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.739999999999995"/>
    <x v="4"/>
    <s v="electronic music"/>
    <d v="2016-02-18T00:33:43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.37"/>
    <x v="4"/>
    <s v="electronic music"/>
    <d v="2016-11-17T21:37:26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d v="2016-07-28T12:00:09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1:42:28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0000000000002"/>
    <x v="5"/>
    <s v="audio"/>
    <d v="2015-04-20T01:04:15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d v="2015-01-07T17:13:21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15:59:10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d v="2014-10-06T14:38:35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d v="2016-08-15T20:16:29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8T23:08:52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16:54:53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.5"/>
    <x v="5"/>
    <s v="audio"/>
    <d v="2016-07-05T14:22:21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0:28:23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4:08:42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29999999999995"/>
    <x v="6"/>
    <s v="video games"/>
    <d v="2013-06-20T18:06:22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15:32:11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.25"/>
    <x v="6"/>
    <s v="video games"/>
    <d v="2016-03-11T03:54:24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0:30:5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0T19:17:02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6"/>
    <s v="video games"/>
    <d v="2014-01-06T14:58:17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d v="2011-09-16T18:09:01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3.57000000000001"/>
    <x v="6"/>
    <s v="video games"/>
    <d v="2013-12-04T23:09:05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16:41:56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9"/>
    <x v="6"/>
    <s v="video games"/>
    <d v="2014-07-18T04:04:10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.98"/>
    <x v="6"/>
    <s v="video games"/>
    <d v="2015-12-14T23:00:11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6T23:42:01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9999999999995"/>
    <x v="6"/>
    <s v="video games"/>
    <d v="2016-04-19T08:35:36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9"/>
    <x v="6"/>
    <s v="video games"/>
    <d v="2014-04-10T22:18:53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d v="2014-12-29T17:14:52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16:44:48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0:49:4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d v="2016-02-13T11:06:1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.5"/>
    <x v="6"/>
    <s v="video games"/>
    <d v="2014-07-25T15:48:11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3.419999999999995"/>
    <x v="6"/>
    <s v="video games"/>
    <d v="2014-03-25T14:11:07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6T23:32:55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d v="2015-04-28T23:27:33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4:41:1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d v="2012-12-06T19:37:18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.57"/>
    <x v="6"/>
    <s v="video games"/>
    <d v="2016-01-27T18:22:17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.01"/>
    <x v="6"/>
    <s v="video games"/>
    <d v="2011-09-09T12:07:13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7.81"/>
    <x v="6"/>
    <s v="video games"/>
    <d v="2013-07-31T07:53: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10000000000008"/>
    <x v="6"/>
    <s v="video games"/>
    <d v="2014-09-03T07:25:54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2"/>
    <x v="6"/>
    <s v="video games"/>
    <d v="2014-01-21T14:01:1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60000000000008"/>
    <x v="6"/>
    <s v="video games"/>
    <d v="2014-03-14T13:18:15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15:04:28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4T21:39:31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.84"/>
    <x v="6"/>
    <s v="video games"/>
    <d v="2016-06-17T13:32:18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7.71"/>
    <x v="6"/>
    <s v="video games"/>
    <d v="2013-10-29T20:05:25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0:19:50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00000000000011"/>
    <x v="6"/>
    <s v="video games"/>
    <d v="2014-05-12T04:50:21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.55"/>
    <x v="6"/>
    <s v="video games"/>
    <d v="2014-02-21T22:15:27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.580000000000002"/>
    <x v="6"/>
    <s v="video games"/>
    <d v="2012-03-05T12:46:1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9"/>
    <x v="6"/>
    <s v="video games"/>
    <d v="2012-02-13T10:17:1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d v="2016-10-19T13:03:10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9"/>
    <x v="6"/>
    <s v="video games"/>
    <d v="2012-11-07T17:23:42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d v="2015-12-08T23:53:10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4000000000001"/>
    <x v="6"/>
    <s v="video games"/>
    <d v="2014-11-20T13:13:31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18:27:00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4"/>
    <x v="6"/>
    <s v="video games"/>
    <d v="2013-09-09T03:18:07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6"/>
    <s v="video games"/>
    <d v="2016-02-29T11:41:3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.860000000000003"/>
    <x v="6"/>
    <s v="video games"/>
    <d v="2012-04-10T15:20:08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79999999999999"/>
    <x v="6"/>
    <s v="video games"/>
    <d v="2015-11-25T09:21:53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9999999999996"/>
    <x v="6"/>
    <s v="video games"/>
    <d v="2014-03-05T22:59:3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d v="2014-03-24T14:01:04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.8"/>
    <x v="6"/>
    <s v="video games"/>
    <d v="2016-02-12T17:25:16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7"/>
    <x v="6"/>
    <s v="video games"/>
    <d v="2014-03-20T07:34:0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2"/>
    <x v="6"/>
    <s v="mobile games"/>
    <d v="2015-03-31T11:00:51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2:51:34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4"/>
    <x v="6"/>
    <s v="mobile games"/>
    <d v="2014-10-14T15:30:00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d v="2014-07-08T10:35:17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6"/>
    <s v="mobile games"/>
    <d v="2016-05-06T01:21:33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.67"/>
    <x v="6"/>
    <s v="mobile games"/>
    <d v="2014-09-26T18:55:0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0.62"/>
    <x v="6"/>
    <s v="mobile games"/>
    <d v="2016-12-01T21:46:11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4:46:21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d v="2014-11-15T01:50:28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18:44:54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d v="2015-11-19T11:07:09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999999999998"/>
    <x v="6"/>
    <s v="mobile games"/>
    <d v="2016-03-24T14:40:21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.25"/>
    <x v="6"/>
    <s v="mobile games"/>
    <d v="2017-01-01T16:45:31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d v="2014-12-02T03:20:26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.25"/>
    <x v="6"/>
    <s v="mobile games"/>
    <d v="2015-11-16T23:38:46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d v="2014-08-03T12:56:32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9999999999995"/>
    <x v="7"/>
    <s v="food trucks"/>
    <d v="2014-03-25T17:52:53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4"/>
    <x v="7"/>
    <s v="food trucks"/>
    <d v="2016-10-31T23:06:21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d v="2016-05-17T12:02:46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d v="2015-11-09T17:54:35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9999999999995"/>
    <x v="7"/>
    <s v="food trucks"/>
    <d v="2015-04-15T12:01: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2:08:25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4"/>
    <x v="7"/>
    <s v="food trucks"/>
    <d v="2015-08-06T21:36:46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3:20:08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9999999999996"/>
    <x v="7"/>
    <s v="food trucks"/>
    <d v="2014-10-06T10:04:40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7"/>
    <x v="7"/>
    <s v="food trucks"/>
    <d v="2014-11-08T21:12:0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5T22:43:06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x v="7"/>
    <s v="food trucks"/>
    <d v="2014-08-25T11:24:24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0:08:50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.88"/>
    <x v="7"/>
    <s v="food trucks"/>
    <d v="2015-05-26T06:39:02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2:38:15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2T20:17:45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7"/>
    <x v="7"/>
    <s v="food trucks"/>
    <d v="2015-01-23T03:29:23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d v="2015-04-30T16:26:11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d v="2014-10-26T14:18:47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d v="2015-06-28T23:27:37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4"/>
    <x v="7"/>
    <s v="food trucks"/>
    <d v="2016-04-08T15:12:07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2:28:59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d v="2017-01-10T19:28:18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d v="2014-07-17T16:44:12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d v="2015-09-28T12:17:07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4:21:54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4"/>
    <x v="7"/>
    <s v="food trucks"/>
    <d v="2015-01-30T03:08:4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x v="7"/>
    <s v="food trucks"/>
    <d v="2016-12-24T14:51:28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9999999999996"/>
    <x v="7"/>
    <s v="food trucks"/>
    <d v="2016-10-13T15:40:2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7"/>
    <x v="8"/>
    <s v="photobooks"/>
    <d v="2017-01-06T09:23:31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.74000000000001"/>
    <x v="8"/>
    <s v="photobooks"/>
    <d v="2015-05-06T15:45:49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9"/>
    <x v="8"/>
    <s v="photobooks"/>
    <d v="2015-04-29T15:43:15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.16"/>
    <x v="8"/>
    <s v="photobooks"/>
    <d v="2015-04-15T16:28:43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1:49:00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80000000000001"/>
    <x v="8"/>
    <s v="photobooks"/>
    <d v="2016-06-08T18:29:55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3"/>
    <x v="8"/>
    <s v="photobooks"/>
    <d v="2014-08-01T10:58:45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89.25"/>
    <x v="8"/>
    <s v="photobooks"/>
    <d v="2016-02-19T09:29:20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4"/>
    <x v="8"/>
    <s v="photobooks"/>
    <d v="2017-01-12T07:09:3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3:37:3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.419999999999995"/>
    <x v="8"/>
    <s v="photobooks"/>
    <d v="2015-03-09T06:42:59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2"/>
    <x v="8"/>
    <s v="photobooks"/>
    <d v="2015-10-21T03:20:53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0000000000012"/>
    <x v="8"/>
    <s v="photobooks"/>
    <d v="2015-11-18T14:38:59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d v="2016-05-13T10:57:14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09:51:26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.23"/>
    <x v="8"/>
    <s v="photobooks"/>
    <d v="2015-06-06T13:30:00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4"/>
    <x v="8"/>
    <s v="photobooks"/>
    <d v="2015-03-26T06:27:36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.379999999999995"/>
    <x v="8"/>
    <s v="photobooks"/>
    <d v="2016-06-15T09:34:0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1"/>
    <x v="8"/>
    <s v="photobooks"/>
    <d v="2015-05-28T01:55:54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.35"/>
    <x v="8"/>
    <s v="photobooks"/>
    <d v="2015-05-01T09:45:27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2:57:13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999999999998"/>
    <x v="8"/>
    <s v="photobooks"/>
    <d v="2015-05-14T07:09:1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5"/>
    <x v="8"/>
    <s v="photobooks"/>
    <d v="2017-02-06T13:37:33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.38000000000001"/>
    <x v="8"/>
    <s v="photobooks"/>
    <d v="2016-03-01T05:19:33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.07"/>
    <x v="8"/>
    <s v="photobooks"/>
    <d v="2016-02-23T12:01: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999999999998"/>
    <x v="8"/>
    <s v="photobooks"/>
    <d v="2017-01-26T15:18:25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3.82"/>
    <x v="8"/>
    <s v="photobooks"/>
    <d v="2015-05-08T17:36:12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.5"/>
    <x v="8"/>
    <s v="photobooks"/>
    <d v="2016-05-25T15:47:4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.869999999999997"/>
    <x v="8"/>
    <s v="photobooks"/>
    <d v="2015-11-10T17:48:15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.53"/>
    <x v="8"/>
    <s v="photobooks"/>
    <d v="2016-12-27T13:08:20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15:10:05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.600000000000009"/>
    <x v="8"/>
    <s v="photobooks"/>
    <d v="2014-04-30T17:09:16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9"/>
    <x v="8"/>
    <s v="photobooks"/>
    <d v="2015-08-31T09:47:37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999999999998"/>
    <x v="8"/>
    <s v="photobooks"/>
    <d v="2016-06-14T14:25:40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.22"/>
    <x v="8"/>
    <s v="photobooks"/>
    <d v="2015-10-01T10:53:20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.87"/>
    <x v="8"/>
    <s v="photobooks"/>
    <d v="2016-09-20T06:05:13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0:05:12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3.8"/>
    <x v="8"/>
    <s v="photobooks"/>
    <d v="2016-11-06T06:24:48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1.27000000000001"/>
    <x v="8"/>
    <s v="photobooks"/>
    <d v="2016-03-01T12:17:27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6.22"/>
    <x v="8"/>
    <s v="photobooks"/>
    <d v="2016-10-10T23:15:09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9"/>
    <x v="4"/>
    <s v="world music"/>
    <d v="2014-04-07T08:11:42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d v="2013-08-23T16:44:38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15:59:4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.05"/>
    <x v="4"/>
    <s v="world music"/>
    <d v="2011-07-30T12:30:0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06:02:07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15:21:10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4"/>
    <x v="4"/>
    <s v="world music"/>
    <d v="2012-01-31T17:46:14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4T22:14:59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9999999999996"/>
    <x v="4"/>
    <s v="world music"/>
    <d v="2011-07-07T09:38:56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.130000000000003"/>
    <x v="4"/>
    <s v="world music"/>
    <d v="2013-05-14T19:57:37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15:06:20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6T22:58:2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4.5"/>
    <x v="4"/>
    <s v="world music"/>
    <d v="2011-05-08T16:06:11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4"/>
    <x v="4"/>
    <s v="rock"/>
    <d v="2013-03-22T14:48:43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.47999999999999"/>
    <x v="4"/>
    <s v="rock"/>
    <d v="2014-05-15T09:23:5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90000000000009"/>
    <x v="4"/>
    <s v="rock"/>
    <d v="2011-10-21T20:02:29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.5"/>
    <x v="4"/>
    <s v="rock"/>
    <d v="2013-04-06T02:00:55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60000000000005"/>
    <x v="4"/>
    <s v="rock"/>
    <d v="2014-05-08T10:45:5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.47"/>
    <x v="4"/>
    <s v="rock"/>
    <d v="2012-06-07T12:46:51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8.21000000000001"/>
    <x v="4"/>
    <s v="rock"/>
    <d v="2014-07-23T10:25:31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50000000000011"/>
    <x v="4"/>
    <s v="rock"/>
    <d v="2011-07-27T14:32:4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8"/>
    <x v="4"/>
    <s v="rock"/>
    <d v="2013-09-26T18:42:49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.739999999999995"/>
    <x v="4"/>
    <s v="rock"/>
    <d v="2014-08-04T13:48:27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0000000000009"/>
    <x v="4"/>
    <s v="rock"/>
    <d v="2010-11-05T09:54:46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5.699999999999996"/>
    <x v="4"/>
    <s v="rock"/>
    <d v="2013-11-01T15:17:32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4"/>
    <x v="4"/>
    <s v="rock"/>
    <d v="2012-01-13T17:03:5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1"/>
    <x v="4"/>
    <s v="rock"/>
    <d v="2011-02-12T21:03:10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8.18"/>
    <x v="4"/>
    <s v="rock"/>
    <d v="2013-08-01T09:40:12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.150000000000002"/>
    <x v="4"/>
    <s v="rock"/>
    <d v="2014-05-07T18:17:4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15:13:4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.949999999999996"/>
    <x v="4"/>
    <s v="rock"/>
    <d v="2013-12-30T03:13:4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.64"/>
    <x v="4"/>
    <s v="rock"/>
    <d v="2014-01-17T13:18:1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1T21:01:10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.830000000000002"/>
    <x v="4"/>
    <s v="rock"/>
    <d v="2013-09-30T10:54:43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.19"/>
    <x v="4"/>
    <s v="rock"/>
    <d v="2010-10-14T10:43:3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.9"/>
    <x v="4"/>
    <s v="rock"/>
    <d v="2013-12-12T16:02:25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999999999999"/>
    <x v="4"/>
    <s v="rock"/>
    <d v="2013-06-24T09:02:38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30000000000007"/>
    <x v="4"/>
    <s v="rock"/>
    <d v="2013-08-21T15:17:27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0000000000011"/>
    <x v="4"/>
    <s v="rock"/>
    <d v="2016-03-16T14:45:12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9"/>
    <x v="4"/>
    <s v="rock"/>
    <d v="2012-01-25T15:34:02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999999999998"/>
    <x v="4"/>
    <s v="rock"/>
    <d v="2013-10-14T11:24:19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2:52:59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2:31:31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7"/>
    <x v="4"/>
    <s v="rock"/>
    <d v="2012-07-26T11:33:45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.53"/>
    <x v="4"/>
    <s v="rock"/>
    <d v="2013-07-03T15:49:47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.07"/>
    <x v="4"/>
    <s v="rock"/>
    <d v="2009-07-13T11:54:07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.549999999999997"/>
    <x v="4"/>
    <s v="rock"/>
    <d v="2012-07-31T08:29:0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08:19:26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1T21:22:50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3:10:54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2:50: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80000000000007"/>
    <x v="4"/>
    <s v="rock"/>
    <d v="2013-11-08T06:24:15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5.940000000000012"/>
    <x v="4"/>
    <s v="rock"/>
    <d v="2013-02-15T12:13:09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7"/>
    <x v="1"/>
    <s v="plays"/>
    <d v="2016-12-08T00:38:02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999999999996"/>
    <x v="1"/>
    <s v="plays"/>
    <d v="2015-06-05T08:59:3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1.25"/>
    <x v="1"/>
    <s v="plays"/>
    <d v="2015-02-04T04:13:47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09:54:16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.87"/>
    <x v="1"/>
    <s v="plays"/>
    <d v="2016-07-09T22:42:43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.08"/>
    <x v="1"/>
    <s v="plays"/>
    <d v="2016-12-04T22:14:05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09:45:31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8"/>
    <x v="1"/>
    <s v="plays"/>
    <d v="2015-03-01T10:39:5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7"/>
    <x v="1"/>
    <s v="plays"/>
    <d v="2015-09-09T13:20:28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.80000000000001"/>
    <x v="1"/>
    <s v="plays"/>
    <d v="2015-10-15T11:49:31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05:53:17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08:44:57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.18"/>
    <x v="1"/>
    <s v="plays"/>
    <d v="2016-02-22T20:12:53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2:55:58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3"/>
    <x v="1"/>
    <s v="plays"/>
    <d v="2016-03-29T11:20:32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4:32:3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1:12:18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7"/>
    <x v="1"/>
    <s v="plays"/>
    <d v="2015-07-10T12:59:38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0-31T20:23:31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.22"/>
    <x v="1"/>
    <s v="plays"/>
    <d v="2016-07-15T05:35:20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999999999999"/>
    <x v="2"/>
    <s v="wearables"/>
    <d v="2017-01-11T23:40:05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0:58:28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.60999999999999"/>
    <x v="2"/>
    <s v="wearables"/>
    <d v="2014-11-04T05:58:54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4000000000001"/>
    <x v="2"/>
    <s v="wearables"/>
    <d v="2016-01-18T07:04:39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900000000000002"/>
    <x v="2"/>
    <s v="wearables"/>
    <d v="2016-08-29T09:43:32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8"/>
    <x v="2"/>
    <s v="wearables"/>
    <d v="2015-09-10T16:11:08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1:00: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.7"/>
    <x v="2"/>
    <s v="wearables"/>
    <d v="2016-10-26T14:15:19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1:52:0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.02000000000001"/>
    <x v="2"/>
    <s v="wearables"/>
    <d v="2016-02-02T12:01:54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.37"/>
    <x v="2"/>
    <s v="wearables"/>
    <d v="2016-08-22T11:04:20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.91999999999999"/>
    <x v="2"/>
    <s v="wearables"/>
    <d v="2015-10-01T06:57:28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d v="2016-01-24T18:05:09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0:39:06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.41"/>
    <x v="2"/>
    <s v="wearables"/>
    <d v="2014-12-11T20:02:52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.34"/>
    <x v="2"/>
    <s v="wearables"/>
    <d v="2014-06-26T14:29:25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1:34:06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6"/>
    <x v="2"/>
    <s v="wearables"/>
    <d v="2016-11-23T12:58:57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.5"/>
    <x v="2"/>
    <s v="wearables"/>
    <d v="2015-04-21T10:45:25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8"/>
    <x v="2"/>
    <s v="wearables"/>
    <d v="2016-03-22T11:45:46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9999999999995"/>
    <x v="2"/>
    <s v="wearables"/>
    <d v="2016-09-13T10:12:3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x v="2"/>
    <s v="wearables"/>
    <d v="2016-11-29T21:03:5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3"/>
    <x v="2"/>
    <s v="wearables"/>
    <d v="2014-12-01T14:00:28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9999999999996"/>
    <x v="2"/>
    <s v="wearables"/>
    <d v="2015-04-29T11:17:15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4"/>
    <x v="2"/>
    <s v="wearables"/>
    <d v="2016-08-30T10:25:34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9999999999996"/>
    <x v="2"/>
    <s v="wearables"/>
    <d v="2014-10-23T00:19:05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.46"/>
    <x v="2"/>
    <s v="wearables"/>
    <d v="2016-06-01T01:38:29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x v="2"/>
    <s v="wearables"/>
    <d v="2016-07-18T07:05:54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3"/>
    <x v="2"/>
    <s v="wearables"/>
    <d v="2016-02-10T13:34:47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17:28:22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15:43:48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.37"/>
    <x v="2"/>
    <s v="wearables"/>
    <d v="2017-02-01T08:51:19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70000000000007"/>
    <x v="2"/>
    <s v="wearables"/>
    <d v="2015-07-03T14:17:13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0:31:55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.4"/>
    <x v="2"/>
    <s v="wearables"/>
    <d v="2016-08-30T09:58:37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d v="2015-06-17T14:35:39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.35999999999999"/>
    <x v="2"/>
    <s v="wearables"/>
    <d v="2016-06-21T07:38:0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9999999999996"/>
    <x v="3"/>
    <s v="nonfiction"/>
    <d v="2016-06-01T13:57:1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8"/>
    <x v="3"/>
    <s v="nonfiction"/>
    <d v="2014-06-09T14:32:39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.449999999999996"/>
    <x v="3"/>
    <s v="nonfiction"/>
    <d v="2013-05-27T20:49: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.42"/>
    <x v="3"/>
    <s v="nonfiction"/>
    <d v="2015-02-05T10:18:45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2"/>
    <x v="3"/>
    <s v="nonfiction"/>
    <d v="2014-11-20T07:08:5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59.37"/>
    <x v="3"/>
    <s v="nonfiction"/>
    <d v="2015-11-09T02:58:5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.7"/>
    <x v="3"/>
    <s v="nonfiction"/>
    <d v="2015-11-25T19:18:54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.78"/>
    <x v="3"/>
    <s v="nonfiction"/>
    <d v="2016-01-13T12:45:44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.98"/>
    <x v="3"/>
    <s v="nonfiction"/>
    <d v="2015-07-15T08:52:46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0000000000002"/>
    <x v="3"/>
    <s v="nonfiction"/>
    <d v="2013-02-03T21:49:4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.430000000000003"/>
    <x v="3"/>
    <s v="nonfiction"/>
    <d v="2016-05-12T14:22:5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1:06:4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5"/>
    <x v="3"/>
    <s v="nonfiction"/>
    <d v="2013-06-04T19:56:00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.559999999999995"/>
    <x v="3"/>
    <s v="nonfiction"/>
    <d v="2013-01-30T18:05:3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08:42:03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2"/>
    <x v="3"/>
    <s v="nonfiction"/>
    <d v="2011-05-05T14:33:10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.08"/>
    <x v="3"/>
    <s v="nonfiction"/>
    <d v="2012-07-05T16:37:0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4"/>
    <x v="3"/>
    <s v="nonfiction"/>
    <d v="2014-05-22T12:12:52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3.64"/>
    <x v="3"/>
    <s v="nonfiction"/>
    <d v="2013-07-09T17:25:31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15:15:27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5"/>
    <x v="4"/>
    <s v="rock"/>
    <d v="2014-11-08T11:41:46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.740000000000009"/>
    <x v="4"/>
    <s v="rock"/>
    <d v="2015-02-14T12:35:52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.540000000000006"/>
    <x v="4"/>
    <s v="rock"/>
    <d v="2014-10-12T18:54:23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3.48"/>
    <x v="4"/>
    <s v="rock"/>
    <d v="2015-10-14T19:04:10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9999999999995"/>
    <x v="4"/>
    <s v="rock"/>
    <d v="2015-05-21T23:34:5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.97"/>
    <x v="4"/>
    <s v="rock"/>
    <d v="2014-03-12T09:15:46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09-30T19:04:5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.08"/>
    <x v="4"/>
    <s v="rock"/>
    <d v="2015-04-07T13:12:22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2:45:3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.95"/>
    <x v="4"/>
    <s v="rock"/>
    <d v="2016-11-30T17:50:3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.07"/>
    <x v="4"/>
    <s v="rock"/>
    <d v="2016-02-23T22:53:08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.879999999999995"/>
    <x v="4"/>
    <s v="rock"/>
    <d v="2016-12-15T20:35:19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5.61"/>
    <x v="4"/>
    <s v="rock"/>
    <d v="2016-11-03T11:03:2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.71"/>
    <x v="4"/>
    <s v="rock"/>
    <d v="2017-01-12T00:16:10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0.580000000000002"/>
    <x v="4"/>
    <s v="rock"/>
    <d v="2016-07-17T13:13:30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0000000000011"/>
    <x v="4"/>
    <s v="rock"/>
    <d v="2015-05-06T06:47:56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3:18:2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.36"/>
    <x v="4"/>
    <s v="rock"/>
    <d v="2016-11-29T00:08:45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.419999999999995"/>
    <x v="4"/>
    <s v="rock"/>
    <d v="2013-04-06T14:12:16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.25"/>
    <x v="4"/>
    <s v="rock"/>
    <d v="2016-12-02T20:47:58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.940000000000012"/>
    <x v="4"/>
    <s v="rock"/>
    <d v="2015-06-05T12:38:42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5.92"/>
    <x v="4"/>
    <s v="rock"/>
    <d v="2016-03-04T11:32:01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0:31:29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70000000000007"/>
    <x v="4"/>
    <s v="rock"/>
    <d v="2015-05-02T17:06:35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9"/>
    <x v="4"/>
    <s v="rock"/>
    <d v="2016-09-21T09:45:17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.39"/>
    <x v="4"/>
    <s v="rock"/>
    <d v="2016-07-14T06:32:37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0.79"/>
    <x v="4"/>
    <s v="rock"/>
    <d v="2015-03-24T14:16:46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2.39"/>
    <x v="4"/>
    <s v="rock"/>
    <d v="2015-07-08T10:36:58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1-31T22:43:06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.82999999999998"/>
    <x v="4"/>
    <s v="rock"/>
    <d v="2016-07-02T11:22:0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.89"/>
    <x v="4"/>
    <s v="rock"/>
    <d v="2017-01-16T22:28:46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16:48:0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.2"/>
    <x v="4"/>
    <s v="rock"/>
    <d v="2015-01-14T18:58:02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17:01:50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15:58:5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.71"/>
    <x v="4"/>
    <s v="rock"/>
    <d v="2014-09-06T19:06:13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.240000000000002"/>
    <x v="4"/>
    <s v="rock"/>
    <d v="2016-05-08T03:11:13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3"/>
    <x v="4"/>
    <s v="rock"/>
    <d v="2013-05-05T18:54:34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4.16"/>
    <x v="4"/>
    <s v="rock"/>
    <d v="2015-03-01T20:16:51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9999999999995"/>
    <x v="4"/>
    <s v="rock"/>
    <d v="2013-06-25T20:30:35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07:14:45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d v="2014-10-29T11:20:01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d v="2015-10-20T05:23:27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07:52:5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d v="2015-10-14T15:55:56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d v="2016-04-19T02:38:4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4"/>
    <x v="3"/>
    <s v="translations"/>
    <d v="2015-01-08T20:25:00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3T20:31:39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05:29:30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d v="2016-12-04T01:04:27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.89"/>
    <x v="3"/>
    <s v="translations"/>
    <d v="2015-07-07T11:13:11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.5"/>
    <x v="3"/>
    <s v="translations"/>
    <d v="2015-08-15T22:36:14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d v="2016-01-26T05:57:14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x v="3"/>
    <s v="translations"/>
    <d v="2016-09-09T05:56:5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1:01:26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d v="2015-01-09T16:58:29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d v="2016-08-22T00:45:04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d v="2015-12-02T03:38:51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09.08"/>
    <x v="3"/>
    <s v="translations"/>
    <d v="2016-11-02T12:13:2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x v="3"/>
    <s v="translations"/>
    <d v="2016-08-19T15:26:25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4:06:57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x v="3"/>
    <s v="translations"/>
    <d v="2014-11-18T14:31:28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6"/>
    <x v="3"/>
    <s v="translations"/>
    <d v="2015-10-27T00:03:36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0:01:15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3:24:38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d v="2015-09-11T13:43:4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3:24:1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9"/>
    <x v="3"/>
    <s v="translations"/>
    <d v="2014-06-06T07:45:39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15:54:5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4:55:01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d v="2016-04-26T12:57:43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4"/>
    <x v="3"/>
    <s v="translations"/>
    <d v="2015-07-13T13:22:49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d v="2016-06-08T12:32:14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d v="2016-01-20T23:06:37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d v="2014-10-19T18:00:59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15:48:00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1:08:40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9999999999996"/>
    <x v="3"/>
    <s v="translations"/>
    <d v="2016-12-04T11:02:45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69999999999995"/>
    <x v="3"/>
    <s v="radio &amp; podcasts"/>
    <d v="2014-09-17T10:29:14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0:54:3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16:52:18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.879999999999995"/>
    <x v="3"/>
    <s v="radio &amp; podcasts"/>
    <d v="2013-01-17T10:52:38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2.629999999999995"/>
    <x v="3"/>
    <s v="radio &amp; podcasts"/>
    <d v="2012-02-20T12:37:32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600000000000009"/>
    <x v="3"/>
    <s v="radio &amp; podcasts"/>
    <d v="2015-12-01T23:07:4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6.72"/>
    <x v="3"/>
    <s v="radio &amp; podcasts"/>
    <d v="2012-01-25T14:14:4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.199999999999996"/>
    <x v="3"/>
    <s v="radio &amp; podcasts"/>
    <d v="2011-04-12T19:20:49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49.47"/>
    <x v="3"/>
    <s v="radio &amp; podcasts"/>
    <d v="2013-01-16T09:21:4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.180000000000003"/>
    <x v="3"/>
    <s v="radio &amp; podcasts"/>
    <d v="2012-12-07T14:51:03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000000000001"/>
    <x v="3"/>
    <s v="radio &amp; podcasts"/>
    <d v="2015-03-10T17:58:54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1000000000001"/>
    <x v="3"/>
    <s v="radio &amp; podcasts"/>
    <d v="2013-09-16T08:01:43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7"/>
    <x v="3"/>
    <s v="radio &amp; podcasts"/>
    <d v="2012-01-31T18:30:39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4.32"/>
    <x v="3"/>
    <s v="radio &amp; podcasts"/>
    <d v="2013-08-14T12:28:12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80000000000007"/>
    <x v="3"/>
    <s v="radio &amp; podcasts"/>
    <d v="2014-11-17T12:21:03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9999999999996"/>
    <x v="3"/>
    <s v="radio &amp; podcasts"/>
    <d v="2011-08-10T20:00:22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0.5"/>
    <x v="3"/>
    <s v="radio &amp; podcasts"/>
    <d v="2011-10-24T09:46:44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15:55:13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.96"/>
    <x v="3"/>
    <s v="radio &amp; podcasts"/>
    <d v="2014-04-25T12:53:0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.160000000000011"/>
    <x v="3"/>
    <s v="radio &amp; podcasts"/>
    <d v="2013-07-09T17:24:59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.5"/>
    <x v="3"/>
    <s v="fiction"/>
    <d v="2013-10-03T17:09:05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d v="2012-08-15T15:35:36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6T23:37:55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d v="2015-05-06T14:06:13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d v="2015-01-27T23:02:41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d v="2013-12-06T08:31:00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08:27:54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d v="2014-12-18T12:07:23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16:14:06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6"/>
    <x v="3"/>
    <s v="fiction"/>
    <d v="2015-03-04T12:20:13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d v="2013-06-19T10:25:2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18:36:1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d v="2016-06-05T19:10:33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.739999999999995"/>
    <x v="3"/>
    <s v="fiction"/>
    <d v="2013-04-01T16:42:37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.740000000000009"/>
    <x v="8"/>
    <s v="photobooks"/>
    <d v="2015-06-08T09:00:23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4"/>
    <x v="8"/>
    <s v="photobooks"/>
    <d v="2016-02-26T08:01:2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9999999999995"/>
    <x v="8"/>
    <s v="photobooks"/>
    <d v="2016-08-24T03:20:01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0000000000011"/>
    <x v="8"/>
    <s v="photobooks"/>
    <d v="2014-05-13T10:47: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05:38:23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8.869999999999997"/>
    <x v="8"/>
    <s v="photobooks"/>
    <d v="2014-06-24T13:51:4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90000000000012"/>
    <x v="8"/>
    <s v="photobooks"/>
    <d v="2010-03-17T05:48:29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2"/>
    <x v="8"/>
    <s v="photobooks"/>
    <d v="2014-05-27T09:44:41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4"/>
    <x v="8"/>
    <s v="photobooks"/>
    <d v="2017-01-16T07:48:05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.919999999999995"/>
    <x v="8"/>
    <s v="photobooks"/>
    <d v="2014-06-19T04:14:38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09:00:0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999999999995"/>
    <x v="8"/>
    <s v="photobooks"/>
    <d v="2017-01-06T11:25:39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.83"/>
    <x v="8"/>
    <s v="photobooks"/>
    <d v="2014-06-16T10:17:46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.25"/>
    <x v="8"/>
    <s v="photobooks"/>
    <d v="2015-08-18T09:20:40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.68"/>
    <x v="8"/>
    <s v="photobooks"/>
    <d v="2016-02-15T01:04:57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5"/>
    <x v="8"/>
    <s v="photobooks"/>
    <d v="2016-09-06T06:11:32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08:35:53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0.53"/>
    <x v="8"/>
    <s v="photobooks"/>
    <d v="2014-05-01T14:40:52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.160000000000011"/>
    <x v="8"/>
    <s v="photobooks"/>
    <d v="2014-05-23T12:48:03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.53"/>
    <x v="8"/>
    <s v="photobooks"/>
    <d v="2014-11-12T15:35:13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2T23:01:3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99999999998"/>
    <x v="8"/>
    <s v="photobooks"/>
    <d v="2014-09-17T14:55:39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4"/>
    <x v="8"/>
    <s v="photobooks"/>
    <d v="2014-11-21T13:01:56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07:01:30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.32"/>
    <x v="8"/>
    <s v="photobooks"/>
    <d v="2016-07-19T11:52:18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.84"/>
    <x v="8"/>
    <s v="photobooks"/>
    <d v="2015-12-01T01:37:27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5.23"/>
    <x v="8"/>
    <s v="photobooks"/>
    <d v="2017-02-14T09:24:46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8"/>
    <x v="8"/>
    <s v="photobooks"/>
    <d v="2017-01-01T12:35:22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0:05:20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d v="2015-09-28T13:24:55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5"/>
    <x v="8"/>
    <s v="photobooks"/>
    <d v="2014-10-29T14:15:26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2.320000000000007"/>
    <x v="8"/>
    <s v="photobooks"/>
    <d v="2016-01-22T06:24:25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.27000000000001"/>
    <x v="8"/>
    <s v="photobooks"/>
    <d v="2016-03-13T19:02:57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0000000000011"/>
    <x v="8"/>
    <s v="photobooks"/>
    <d v="2015-08-05T11:11:02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.16"/>
    <x v="8"/>
    <s v="photobooks"/>
    <d v="2016-04-24T14:53:51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6.02000000000001"/>
    <x v="8"/>
    <s v="photobooks"/>
    <d v="2015-07-28T14:15:10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000000000001"/>
    <x v="8"/>
    <s v="photobooks"/>
    <d v="2016-07-01T02:33:4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999999999998"/>
    <x v="8"/>
    <s v="photobooks"/>
    <d v="2014-12-08T13:46:10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7000000000001"/>
    <x v="8"/>
    <s v="photobooks"/>
    <d v="2016-12-01T17:03: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6T19:10:16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d v="2014-12-01T12:05:38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18:55:00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d v="2014-10-23T07:13:54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d v="2015-01-27T16:13:54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8"/>
    <x v="8"/>
    <s v="nature"/>
    <d v="2014-07-19T00:06:39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16:10:20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4"/>
    <x v="8"/>
    <s v="nature"/>
    <d v="2015-10-03T22:15:5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4.43"/>
    <x v="8"/>
    <s v="nature"/>
    <d v="2016-04-12T05:47:14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.19"/>
    <x v="8"/>
    <s v="nature"/>
    <d v="2014-09-10T11:31:48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.419999999999995"/>
    <x v="8"/>
    <s v="nature"/>
    <d v="2016-06-03T22:40:24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0:40:33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4:32:39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d v="2015-04-13T20:16:3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3T19:29:5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7T20:00:03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x v="3"/>
    <s v="art books"/>
    <d v="2014-01-13T12:49:11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d v="2015-04-27T03:48:29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2:31:01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.06"/>
    <x v="3"/>
    <s v="art books"/>
    <d v="2016-06-28T17:00:04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30000000000003"/>
    <x v="3"/>
    <s v="art books"/>
    <d v="2014-02-01T17:29:0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8T20:29:45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69999999999996"/>
    <x v="3"/>
    <s v="art books"/>
    <d v="2016-03-09T14:31:2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3:28:03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9999999999995"/>
    <x v="3"/>
    <s v="art books"/>
    <d v="2016-02-03T19:47:39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4"/>
    <x v="3"/>
    <s v="art books"/>
    <d v="2017-02-19T19:00:02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4.34"/>
    <x v="3"/>
    <s v="art books"/>
    <d v="2015-01-13T17:15:29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60000000000008"/>
    <x v="3"/>
    <s v="art books"/>
    <d v="2014-06-09T07:34:56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16:06:08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15:20:48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8T20:34:51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18:54:51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05:46:30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d v="2015-08-30T13:57:33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d v="2014-08-26T16:43:11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16:29:28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d v="2014-11-13T17:49:25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15:34:24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.48"/>
    <x v="8"/>
    <s v="places"/>
    <d v="2016-03-04T12:25:4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d v="2015-01-29T15:17:35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2:06:22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d v="2014-05-20T20:12:08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d v="2014-10-29T05:19:29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d v="2015-05-27T11:00:5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8"/>
    <x v="8"/>
    <s v="places"/>
    <d v="2014-05-31T20:22:32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8.33"/>
    <x v="4"/>
    <s v="rock"/>
    <d v="2011-04-04T21:13:53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.96"/>
    <x v="4"/>
    <s v="rock"/>
    <d v="2011-09-02T02:08:37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.690000000000012"/>
    <x v="4"/>
    <s v="rock"/>
    <d v="2011-11-28T23:04:19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.85"/>
    <x v="4"/>
    <s v="rock"/>
    <d v="2012-02-06T15:17:1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2T19:18:3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.83"/>
    <x v="4"/>
    <s v="rock"/>
    <d v="2010-12-23T21:40:38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.790000000000006"/>
    <x v="4"/>
    <s v="rock"/>
    <d v="2012-05-24T14:24:11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.83"/>
    <x v="4"/>
    <s v="rock"/>
    <d v="2013-11-29T14:56:2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.75"/>
    <x v="4"/>
    <s v="rock"/>
    <d v="2011-09-09T19:01:4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5"/>
    <x v="4"/>
    <s v="rock"/>
    <d v="2012-11-15T17:11:5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.08"/>
    <x v="4"/>
    <s v="rock"/>
    <d v="2013-05-14T19:00:32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15:59:44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1T20:40:0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0000000000012"/>
    <x v="4"/>
    <s v="rock"/>
    <d v="2014-06-04T18:32:49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7.14"/>
    <x v="4"/>
    <s v="rock"/>
    <d v="2011-10-28T20:13:16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.37"/>
    <x v="4"/>
    <s v="rock"/>
    <d v="2012-10-12T12:10:21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3000000000001"/>
    <x v="4"/>
    <s v="rock"/>
    <d v="2013-09-29T10:56:28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.379999999999995"/>
    <x v="4"/>
    <s v="rock"/>
    <d v="2013-01-27T10:42:15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.960000000000008"/>
    <x v="4"/>
    <s v="rock"/>
    <d v="2014-08-24T23:28:06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8"/>
    <x v="4"/>
    <s v="rock"/>
    <d v="2013-02-16T03:09:0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.79"/>
    <x v="4"/>
    <s v="rock"/>
    <d v="2012-04-04T09:33:35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9000000000001"/>
    <x v="4"/>
    <s v="rock"/>
    <d v="2014-11-07T02:04:34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.12"/>
    <x v="4"/>
    <s v="rock"/>
    <d v="2013-06-28T11:31:29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3:48:55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.02000000000001"/>
    <x v="4"/>
    <s v="rock"/>
    <d v="2012-08-14T11:47:33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.960000000000008"/>
    <x v="4"/>
    <s v="rock"/>
    <d v="2013-11-01T15:21:07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1:58:09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9999999999995"/>
    <x v="4"/>
    <s v="rock"/>
    <d v="2014-05-15T12:41:22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6"/>
    <x v="4"/>
    <s v="rock"/>
    <d v="2014-01-06T15:48:53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4.210000000000008"/>
    <x v="4"/>
    <s v="rock"/>
    <d v="2012-01-31T15:06:1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15:37:4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0000000000009"/>
    <x v="4"/>
    <s v="rock"/>
    <d v="2011-07-26T03:10:54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2"/>
    <x v="4"/>
    <s v="rock"/>
    <d v="2011-12-19T16:12:36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2"/>
    <x v="4"/>
    <s v="rock"/>
    <d v="2011-04-24T23:33:21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.73"/>
    <x v="4"/>
    <s v="rock"/>
    <d v="2016-05-12T15:51:01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7"/>
    <x v="4"/>
    <s v="rock"/>
    <d v="2011-04-29T21:04:48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3:02:20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1:29:2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0000000000009"/>
    <x v="4"/>
    <s v="rock"/>
    <d v="2012-02-02T10:39:25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0:32:35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.5"/>
    <x v="4"/>
    <s v="pop"/>
    <d v="2014-11-19T09:19:04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4T19:35:27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999999999998"/>
    <x v="4"/>
    <s v="pop"/>
    <d v="2012-08-25T14:46:5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0000000000011"/>
    <x v="4"/>
    <s v="pop"/>
    <d v="2012-09-22T20:26:00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09:49:00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6.560000000000002"/>
    <x v="4"/>
    <s v="pop"/>
    <d v="2014-07-13T05:48:23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4:49:3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.019999999999996"/>
    <x v="4"/>
    <s v="pop"/>
    <d v="2011-02-18T11:54:42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1:25:55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05:27:17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16:37:0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2"/>
    <x v="4"/>
    <s v="pop"/>
    <d v="2013-10-25T06:49:53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.86"/>
    <x v="4"/>
    <s v="pop"/>
    <d v="2011-03-24T15:01:3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9999999999997"/>
    <x v="4"/>
    <s v="pop"/>
    <d v="2012-03-19T16:22:40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4:00:20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6.78"/>
    <x v="4"/>
    <s v="pop"/>
    <d v="2012-11-13T17:17:32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1000000000001"/>
    <x v="4"/>
    <s v="pop"/>
    <d v="2012-04-24T13:46:08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.150000000000006"/>
    <x v="4"/>
    <s v="pop"/>
    <d v="2012-11-10T00:19:27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4"/>
    <x v="4"/>
    <s v="pop"/>
    <d v="2013-11-18T16:55:21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7"/>
    <x v="4"/>
    <s v="pop"/>
    <d v="2016-03-30T11:39:1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18:57:1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0-31T23:45:36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1T19:31:47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.39"/>
    <x v="4"/>
    <s v="pop"/>
    <d v="2012-01-31T13:16:58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.96"/>
    <x v="4"/>
    <s v="pop"/>
    <d v="2011-01-21T10:35:13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5"/>
    <x v="4"/>
    <s v="pop"/>
    <d v="2013-02-26T01:04:33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1T20:41:38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90000000000006"/>
    <x v="4"/>
    <s v="pop"/>
    <d v="2011-10-28T22:35:39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16:14:36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17:19:59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0000000000002"/>
    <x v="4"/>
    <s v="pop"/>
    <d v="2016-07-02T08:03:34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9"/>
    <x v="4"/>
    <s v="pop"/>
    <d v="2012-05-05T10:45:3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.6"/>
    <x v="4"/>
    <s v="pop"/>
    <d v="2015-02-04T16:04:5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09:31:46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.419999999999995"/>
    <x v="4"/>
    <s v="pop"/>
    <d v="2011-09-16T12:35:40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2.39"/>
    <x v="4"/>
    <s v="pop"/>
    <d v="2012-03-05T12:25:47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3"/>
    <x v="4"/>
    <s v="pop"/>
    <d v="2016-02-16T04:46:16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.25"/>
    <x v="4"/>
    <s v="pop"/>
    <d v="2014-01-23T15:31:1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8T20:39:05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3:11:07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8"/>
    <x v="4"/>
    <s v="faith"/>
    <d v="2017-02-07T21:54:44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3:45:38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6.440000000000012"/>
    <x v="4"/>
    <s v="faith"/>
    <d v="2017-02-17T14:34:01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1:00:2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d v="2017-02-26T15:15:1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.13000000000001"/>
    <x v="4"/>
    <s v="faith"/>
    <d v="2017-03-07T20:07:25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.14999999999998"/>
    <x v="4"/>
    <s v="faith"/>
    <d v="2017-03-10T07:49:54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999999999998"/>
    <x v="4"/>
    <s v="faith"/>
    <d v="2017-02-14T17:37:10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.73"/>
    <x v="4"/>
    <s v="faith"/>
    <d v="2017-03-07T05:20:42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.27"/>
    <x v="4"/>
    <s v="faith"/>
    <d v="2017-03-01T11:50:08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4"/>
    <x v="4"/>
    <s v="faith"/>
    <d v="2017-02-21T22:37:47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d v="2017-03-09T17:05:12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d v="2017-02-25T11:04:3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9999999999996"/>
    <x v="4"/>
    <s v="faith"/>
    <d v="2017-03-06T19:45:14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4.82000000000001"/>
    <x v="4"/>
    <s v="faith"/>
    <d v="2017-03-10T19:47:28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d v="2017-03-12T15:44:05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.98"/>
    <x v="4"/>
    <s v="faith"/>
    <d v="2017-03-01T20:43:1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d v="2014-12-16T10:56:45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d v="2015-02-28T15:52:30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x v="4"/>
    <s v="faith"/>
    <d v="2015-07-02T01:45:37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.37"/>
    <x v="4"/>
    <s v="faith"/>
    <d v="2015-01-16T22:21:13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2"/>
    <x v="4"/>
    <s v="faith"/>
    <d v="2016-02-27T12:18:15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08:31:54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09:11:28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0:30:34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4:13:32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000000000001"/>
    <x v="4"/>
    <s v="faith"/>
    <d v="2015-04-01T17:02:41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x v="4"/>
    <s v="faith"/>
    <d v="2015-03-01T00:13:0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08:51:39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3"/>
    <x v="4"/>
    <s v="faith"/>
    <d v="2016-03-31T18:33:58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.5"/>
    <x v="4"/>
    <s v="faith"/>
    <d v="2016-03-31T09:39:0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07:49:51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0000000000003"/>
    <x v="4"/>
    <s v="faith"/>
    <d v="2014-10-10T13:47:51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d v="2016-02-25T18:03:49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4:48:35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17:22:42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3"/>
    <x v="4"/>
    <s v="faith"/>
    <d v="2014-07-25T18:14:09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17:04:24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d v="2015-02-09T17:16:1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.15"/>
    <x v="4"/>
    <s v="faith"/>
    <d v="2015-09-21T10:01:14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d v="2015-04-07T19:52:36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4:32:2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15:40:33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.669999999999995"/>
    <x v="4"/>
    <s v="faith"/>
    <d v="2015-06-20T17:46:32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d v="2014-09-02T15:59:02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d v="2016-03-06T15:58:52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0000000000002"/>
    <x v="8"/>
    <s v="photobooks"/>
    <d v="2015-04-26T10:04:3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8"/>
    <x v="8"/>
    <s v="photobooks"/>
    <d v="2016-12-06T16:02:50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.93"/>
    <x v="8"/>
    <s v="photobooks"/>
    <d v="2016-08-04T17:12:55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.08"/>
    <x v="8"/>
    <s v="photobooks"/>
    <d v="2015-01-22T09:31:1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89.68"/>
    <x v="8"/>
    <s v="photobooks"/>
    <d v="2016-11-16T01:13:58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.62"/>
    <x v="8"/>
    <s v="photobooks"/>
    <d v="2016-10-24T23:14:27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05:27:10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8"/>
    <x v="8"/>
    <s v="photobooks"/>
    <d v="2015-08-03T17:49:03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40000000000009"/>
    <x v="8"/>
    <s v="photobooks"/>
    <d v="2017-01-23T18:25:21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15:05:04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3:45:23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.69"/>
    <x v="8"/>
    <s v="photobooks"/>
    <d v="2016-09-14T01:04:4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2:59:28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16:02:3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3:56:01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19T23:01:09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999999999996"/>
    <x v="8"/>
    <s v="photobooks"/>
    <d v="2016-12-29T14:51:23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9999999999995"/>
    <x v="8"/>
    <s v="photobooks"/>
    <d v="2016-05-15T17:56:32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4:53:4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.100000000000009"/>
    <x v="8"/>
    <s v="photobooks"/>
    <d v="2016-02-05T11:08:33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9999999999995"/>
    <x v="8"/>
    <s v="photobooks"/>
    <d v="2015-07-24T08:37:40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18:34:0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15:50:40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9"/>
    <x v="8"/>
    <s v="photobooks"/>
    <d v="2014-07-05T06:39:39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.17"/>
    <x v="8"/>
    <s v="photobooks"/>
    <d v="2014-07-14T18:31:52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0:48:04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08:27:24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4:39:1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3:43:14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.799999999999997"/>
    <x v="8"/>
    <s v="photobooks"/>
    <d v="2014-09-23T18:30:40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2:13:56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8.79"/>
    <x v="8"/>
    <s v="photobooks"/>
    <d v="2014-12-05T13:14:58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0:14:52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.63"/>
    <x v="8"/>
    <s v="photobooks"/>
    <d v="2014-09-09T18:26:00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17:57:51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3:34:13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4"/>
    <x v="8"/>
    <s v="photobooks"/>
    <d v="2015-02-10T15:43:15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.9"/>
    <x v="8"/>
    <s v="photobooks"/>
    <d v="2016-08-03T11:36:20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5"/>
    <x v="8"/>
    <s v="photobooks"/>
    <d v="2016-05-03T09:25:1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5"/>
    <x v="8"/>
    <s v="photobooks"/>
    <d v="2016-08-15T09:49:05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.350000000000009"/>
    <x v="8"/>
    <s v="photobooks"/>
    <d v="2016-01-19T08:48:09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17:47:58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5"/>
    <x v="8"/>
    <s v="photobooks"/>
    <d v="2014-12-30T10:44:00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4.94"/>
    <x v="8"/>
    <s v="photobooks"/>
    <d v="2014-09-14T22:14:1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08:12:57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.879999999999995"/>
    <x v="8"/>
    <s v="photobooks"/>
    <d v="2015-03-05T10:43:5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d v="2014-10-01T17:45:42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1:00:03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000000000001"/>
    <x v="8"/>
    <s v="photobooks"/>
    <d v="2015-01-06T11:11:18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2:46:05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.94000000000001"/>
    <x v="8"/>
    <s v="photobooks"/>
    <d v="2015-07-03T19:44:4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d v="2014-10-28T16:24:00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9"/>
    <x v="8"/>
    <s v="photobooks"/>
    <d v="2015-01-07T08:13:42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1"/>
    <x v="8"/>
    <s v="photobooks"/>
    <d v="2016-09-15T01:55:41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.73"/>
    <x v="8"/>
    <s v="photobooks"/>
    <d v="2016-05-25T05:32:4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08:39:49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8"/>
    <x v="8"/>
    <s v="photobooks"/>
    <d v="2015-12-06T02:50:33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15:13:28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3.72"/>
    <x v="8"/>
    <s v="photobooks"/>
    <d v="2016-09-10T09:32:5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0:51:08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.28"/>
    <x v="8"/>
    <s v="photobooks"/>
    <d v="2015-06-04T06:20:30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3T20:43:02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.85000000000001"/>
    <x v="8"/>
    <s v="photobooks"/>
    <d v="2015-10-05T11:16:4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.14"/>
    <x v="8"/>
    <s v="photobooks"/>
    <d v="2015-08-31T14:17:38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000000000001"/>
    <x v="8"/>
    <s v="photobooks"/>
    <d v="2014-08-26T10:19:09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3000000000001"/>
    <x v="8"/>
    <s v="photobooks"/>
    <d v="2014-08-28T20:38:33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.78"/>
    <x v="8"/>
    <s v="photobooks"/>
    <d v="2017-01-07T11:20:30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3"/>
    <x v="8"/>
    <s v="photobooks"/>
    <d v="2015-01-25T16:47:1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x v="8"/>
    <s v="photobooks"/>
    <d v="2014-08-09T16:50:26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4"/>
    <x v="8"/>
    <s v="photobooks"/>
    <d v="2014-08-25T05:24:30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d v="2016-06-03T02:38:56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.16"/>
    <x v="8"/>
    <s v="photobooks"/>
    <d v="2015-01-29T02:32:16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.84"/>
    <x v="8"/>
    <s v="photobooks"/>
    <d v="2016-06-27T16:01:43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.19"/>
    <x v="8"/>
    <s v="photobooks"/>
    <d v="2016-12-01T10:53:2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x v="8"/>
    <s v="photobooks"/>
    <d v="2014-06-30T13:03:16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1T21:01:3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9999999999995"/>
    <x v="4"/>
    <s v="rock"/>
    <d v="2012-01-18T02:39:27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8"/>
    <x v="4"/>
    <s v="rock"/>
    <d v="2013-12-26T14:07:4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0000000000002"/>
    <x v="4"/>
    <s v="rock"/>
    <d v="2012-09-24T11:26:16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.05"/>
    <x v="4"/>
    <s v="rock"/>
    <d v="2013-12-18T16:59:27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.02"/>
    <x v="4"/>
    <s v="rock"/>
    <d v="2013-06-18T15:01:43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17:10:1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2:49:21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.34"/>
    <x v="4"/>
    <s v="rock"/>
    <d v="2014-04-07T16:35:30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000000000001"/>
    <x v="4"/>
    <s v="rock"/>
    <d v="2010-12-03T21:06:11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1:25:07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8"/>
    <x v="4"/>
    <s v="rock"/>
    <d v="2012-04-27T18:54:23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07:57:07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8T20:03:2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.16999999999999"/>
    <x v="4"/>
    <s v="rock"/>
    <d v="2014-12-15T18:08:15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8"/>
    <x v="4"/>
    <s v="rock"/>
    <d v="2016-03-01T11:51:11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2.13"/>
    <x v="4"/>
    <s v="rock"/>
    <d v="2013-01-31T14:25:2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7T20:08:55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.769999999999996"/>
    <x v="4"/>
    <s v="rock"/>
    <d v="2011-09-02T13:52:37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5.629999999999995"/>
    <x v="4"/>
    <s v="rock"/>
    <d v="2016-09-01T12:19:42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9"/>
    <x v="4"/>
    <s v="rock"/>
    <d v="2013-04-17T21:18:3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9999999999995"/>
    <x v="4"/>
    <s v="rock"/>
    <d v="2014-04-16T15:17:25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.29"/>
    <x v="4"/>
    <s v="rock"/>
    <d v="2015-01-27T10:09:41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.550000000000011"/>
    <x v="4"/>
    <s v="rock"/>
    <d v="2011-01-21T18:52:3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.05"/>
    <x v="4"/>
    <s v="rock"/>
    <d v="2011-05-03T18:21:5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4"/>
    <x v="4"/>
    <s v="rock"/>
    <d v="2016-06-02T02:59:58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d v="2012-11-15T10:36:17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0:40:32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.20999999999998"/>
    <x v="4"/>
    <s v="rock"/>
    <d v="2011-05-28T13:54: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.629999999999995"/>
    <x v="4"/>
    <s v="rock"/>
    <d v="2012-09-17T15:17:3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5"/>
    <x v="4"/>
    <s v="rock"/>
    <d v="2014-06-10T18:01:4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.04"/>
    <x v="4"/>
    <s v="rock"/>
    <d v="2014-07-07T16:45:38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4"/>
    <x v="4"/>
    <s v="rock"/>
    <d v="2015-03-18T13:30: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2"/>
    <x v="4"/>
    <s v="rock"/>
    <d v="2012-09-24T20:26:57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.04"/>
    <x v="4"/>
    <s v="rock"/>
    <d v="2013-04-23T19:30:37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.58"/>
    <x v="4"/>
    <s v="rock"/>
    <d v="2013-11-22T07:55:40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.29"/>
    <x v="4"/>
    <s v="rock"/>
    <d v="2014-06-27T15:31:12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7"/>
    <x v="4"/>
    <s v="rock"/>
    <d v="2014-08-13T13:26:53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6T23:48:41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000000000001"/>
    <x v="4"/>
    <s v="rock"/>
    <d v="2011-08-23T13:28:4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.69"/>
    <x v="4"/>
    <s v="rock"/>
    <d v="2014-01-16T12:01:24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40000000000012"/>
    <x v="6"/>
    <s v="mobile games"/>
    <d v="2017-01-20T06:49:34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d v="2014-05-13T14:08:0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9999999999996"/>
    <x v="6"/>
    <s v="mobile games"/>
    <d v="2014-04-04T12:11:40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d v="2016-10-02T03:49:07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0:54:57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d v="2016-10-06T17:11:52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3:42:05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2"/>
    <x v="6"/>
    <s v="mobile games"/>
    <d v="2016-01-02T03:32:15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3:48:2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.310000000000002"/>
    <x v="6"/>
    <s v="mobile games"/>
    <d v="2015-05-30T22:06:4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d v="2015-06-09T09:46:50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d v="2016-06-08T18:15:33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16:35:08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d v="2016-02-13T10:35:2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1.839999999999996"/>
    <x v="6"/>
    <s v="mobile games"/>
    <d v="2016-03-01T08:36:2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9999999999996"/>
    <x v="4"/>
    <s v="indie rock"/>
    <d v="2015-02-07T22:39:49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17:46:5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17:45:08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.97"/>
    <x v="4"/>
    <s v="indie rock"/>
    <d v="2012-10-22T23:45:35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.69"/>
    <x v="4"/>
    <s v="indie rock"/>
    <d v="2012-07-08T21:15:1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5"/>
    <x v="4"/>
    <s v="indie rock"/>
    <d v="2014-10-13T16:45:38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6.88"/>
    <x v="4"/>
    <s v="indie rock"/>
    <d v="2015-11-15T14:12:12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.66"/>
    <x v="4"/>
    <s v="indie rock"/>
    <d v="2010-05-01T00:45:32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6"/>
    <x v="4"/>
    <s v="indie rock"/>
    <d v="2013-01-25T14:02:26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3:52:08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0000000000008"/>
    <x v="4"/>
    <s v="indie rock"/>
    <d v="2010-06-06T14:09:14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0000000000003"/>
    <x v="4"/>
    <s v="indie rock"/>
    <d v="2011-05-08T10:18:01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17:36:25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16:43:03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5"/>
    <x v="4"/>
    <s v="indie rock"/>
    <d v="2015-09-20T12:55:22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2:02:45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.559999999999995"/>
    <x v="4"/>
    <s v="indie rock"/>
    <d v="2014-02-10T09:00:06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7T23:37:53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.580000000000002"/>
    <x v="4"/>
    <s v="indie rock"/>
    <d v="2015-02-23T17:36:06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0.64"/>
    <x v="4"/>
    <s v="indie rock"/>
    <d v="2012-09-08T15:55:31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08:02:09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d v="2015-02-02T13:57:27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3:29:51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d v="2015-11-18T11:27:01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.5"/>
    <x v="2"/>
    <s v="gadgets"/>
    <d v="2014-08-08T17:13:14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99999999998"/>
    <x v="2"/>
    <s v="gadgets"/>
    <d v="2016-05-24T11:06:23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d v="2014-05-08T09:05:2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17:01:4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29.97999999999999"/>
    <x v="2"/>
    <s v="gadgets"/>
    <d v="2014-09-23T05:17:5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.5"/>
    <x v="2"/>
    <s v="gadgets"/>
    <d v="2015-09-17T18:06:57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d v="2014-07-09T19:48:54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.600000000000009"/>
    <x v="2"/>
    <s v="gadgets"/>
    <d v="2015-05-05T00:26:00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.5"/>
    <x v="2"/>
    <s v="gadgets"/>
    <d v="2014-09-08T07:16:18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d v="2014-10-16T23:11:13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2T20:10:22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2:12:55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00000000003"/>
    <x v="2"/>
    <s v="gadgets"/>
    <d v="2017-01-11T01:28:53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9"/>
    <x v="2"/>
    <s v="gadgets"/>
    <d v="2014-07-08T13:57:31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.630000000000003"/>
    <x v="2"/>
    <s v="gadgets"/>
    <d v="2015-04-19T16:00:4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.989999999999995"/>
    <x v="2"/>
    <s v="gadgets"/>
    <d v="2015-09-23T16:01:01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0:19:03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1:08:27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6"/>
    <x v="4"/>
    <s v="indie rock"/>
    <d v="2011-08-17T15:22:12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d v="2013-12-18T13:15:55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1.830000000000002"/>
    <x v="4"/>
    <s v="indie rock"/>
    <d v="2013-09-18T16:38:08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.39"/>
    <x v="4"/>
    <s v="indie rock"/>
    <d v="2010-10-05T17:54:1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7"/>
    <x v="4"/>
    <s v="indie rock"/>
    <d v="2012-02-21T15:40:39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6"/>
    <x v="4"/>
    <s v="indie rock"/>
    <d v="2013-04-07T10:33:14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.8"/>
    <x v="4"/>
    <s v="indie rock"/>
    <d v="2011-05-23T19:31:06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08:24:42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5"/>
    <x v="4"/>
    <s v="indie rock"/>
    <d v="2012-05-08T16:25:09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2"/>
    <x v="4"/>
    <s v="indie rock"/>
    <d v="2012-01-03T14:26:1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.06"/>
    <x v="4"/>
    <s v="indie rock"/>
    <d v="2014-08-27T22:08:27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8"/>
    <x v="4"/>
    <s v="indie rock"/>
    <d v="2011-11-18T15:48:41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4.2"/>
    <x v="4"/>
    <s v="indie rock"/>
    <d v="2014-05-14T17:22:51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999999999996"/>
    <x v="4"/>
    <s v="indie rock"/>
    <d v="2011-11-05T16:21:10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.75"/>
    <x v="4"/>
    <s v="indie rock"/>
    <d v="2012-05-29T21:51:21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999999999998"/>
    <x v="4"/>
    <s v="indie rock"/>
    <d v="2013-06-01T01:13:51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2000000000001"/>
    <x v="4"/>
    <s v="indie rock"/>
    <d v="2013-02-08T18:38:28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9999999999996"/>
    <x v="4"/>
    <s v="indie rock"/>
    <d v="2011-05-07T07:10:33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.58"/>
    <x v="2"/>
    <s v="hardware"/>
    <d v="2014-04-15T01:58:5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.440000000000012"/>
    <x v="2"/>
    <s v="hardware"/>
    <d v="2011-04-05T14:52:20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8.820000000000007"/>
    <x v="2"/>
    <s v="hardware"/>
    <d v="2016-06-27T01:28:36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.20999999999998"/>
    <x v="2"/>
    <s v="hardware"/>
    <d v="2014-04-01T09:01:30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.8"/>
    <x v="2"/>
    <s v="hardware"/>
    <d v="2015-06-02T01:02:38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999999999999"/>
    <x v="2"/>
    <s v="hardware"/>
    <d v="2014-02-18T22:36:0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1"/>
    <x v="2"/>
    <s v="hardware"/>
    <d v="2009-10-16T17:02:00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.51"/>
    <x v="2"/>
    <s v="hardware"/>
    <d v="2016-04-13T09:30:09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1"/>
    <x v="2"/>
    <s v="hardware"/>
    <d v="2014-06-10T05:09:11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9999999999995"/>
    <x v="2"/>
    <s v="hardware"/>
    <d v="2011-03-21T23:21:13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.37"/>
    <x v="2"/>
    <s v="hardware"/>
    <d v="2016-10-08T05:05:37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.86"/>
    <x v="2"/>
    <s v="hardware"/>
    <d v="2013-09-09T09:33:35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1T23:47:45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08:56:1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1:31:21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.34999999999997"/>
    <x v="2"/>
    <s v="hardware"/>
    <d v="2015-03-04T17:10:05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6T21:21:53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18:42:41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15:17:40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700000000003"/>
    <x v="2"/>
    <s v="hardware"/>
    <d v="2014-11-21T03:42:21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.7"/>
    <x v="2"/>
    <s v="hardware"/>
    <d v="2012-08-26T23:40:17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3:43:56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05:18:54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6"/>
    <x v="2"/>
    <s v="hardware"/>
    <d v="2016-03-23T01:32:52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.33"/>
    <x v="2"/>
    <s v="hardware"/>
    <d v="2011-12-20T21:08:30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999999999998"/>
    <x v="2"/>
    <s v="hardware"/>
    <d v="2014-07-15T07:58:1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.79"/>
    <x v="2"/>
    <s v="hardware"/>
    <d v="2014-04-01T10:55:29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09:05:15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.379999999999995"/>
    <x v="2"/>
    <s v="hardware"/>
    <d v="2016-07-06T14:01:08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8T23:38:2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2.36"/>
    <x v="2"/>
    <s v="hardware"/>
    <d v="2013-10-14T07:01:0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.850000000000009"/>
    <x v="2"/>
    <s v="hardware"/>
    <d v="2012-10-18T19:17:2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5"/>
    <x v="2"/>
    <s v="hardware"/>
    <d v="2016-06-28T12:21:0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.82"/>
    <x v="2"/>
    <s v="hardware"/>
    <d v="2013-06-20T03:01:09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99999999998"/>
    <x v="2"/>
    <s v="hardware"/>
    <d v="2013-02-08T13:07:31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2"/>
    <x v="2"/>
    <s v="hardware"/>
    <d v="2013-06-13T16:35:25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5.03"/>
    <x v="2"/>
    <s v="hardware"/>
    <d v="2015-11-03T00:12:20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6"/>
    <x v="2"/>
    <s v="hardware"/>
    <d v="2012-05-10T00:24:52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99999999997"/>
    <x v="2"/>
    <s v="hardware"/>
    <d v="2015-10-13T06:02:26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2"/>
    <x v="2"/>
    <s v="hardware"/>
    <d v="2016-02-23T08:01:02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1.75"/>
    <x v="8"/>
    <s v="people"/>
    <d v="2014-06-09T12:24:25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90000000000012"/>
    <x v="8"/>
    <s v="people"/>
    <d v="2016-08-10T19:16:58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.15"/>
    <x v="8"/>
    <s v="people"/>
    <d v="2014-10-01T13:58:01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x v="8"/>
    <s v="people"/>
    <d v="2016-07-04T11:46:11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d v="2016-02-13T05:24:43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.43"/>
    <x v="8"/>
    <s v="people"/>
    <d v="2015-01-30T10:21:16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d v="2015-07-21T13:19:02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1:20:08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8T23:42:12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9999999999995"/>
    <x v="8"/>
    <s v="people"/>
    <d v="2015-06-12T16:26:26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d v="2015-01-18T22:26:31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16:38:56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.34"/>
    <x v="8"/>
    <s v="people"/>
    <d v="2014-06-16T21:50:3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2"/>
    <x v="8"/>
    <s v="people"/>
    <d v="2014-10-14T06:35:08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17:50:13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8.38999999999999"/>
    <x v="2"/>
    <s v="hardware"/>
    <d v="2015-05-12T00:01:56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4"/>
    <x v="2"/>
    <s v="hardware"/>
    <d v="2016-12-24T12:05:43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7000000000001"/>
    <x v="2"/>
    <s v="hardware"/>
    <d v="2010-06-17T22:00:52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1.11"/>
    <x v="2"/>
    <s v="hardware"/>
    <d v="2014-06-10T09:31:03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999999999998"/>
    <x v="2"/>
    <s v="hardware"/>
    <d v="2013-09-18T14:30:18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07:00:45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0000000000008"/>
    <x v="2"/>
    <s v="hardware"/>
    <d v="2010-06-18T15:06:26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.86"/>
    <x v="2"/>
    <s v="hardware"/>
    <d v="2011-08-06T09:30:22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3.37"/>
    <x v="2"/>
    <s v="hardware"/>
    <d v="2016-10-18T02:45:43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.28"/>
    <x v="2"/>
    <s v="hardware"/>
    <d v="2016-07-19T18:54:51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3"/>
    <x v="2"/>
    <s v="hardware"/>
    <d v="2015-12-09T03:36:13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90000000000012"/>
    <x v="2"/>
    <s v="hardware"/>
    <d v="2015-01-06T14:44:01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999999999998"/>
    <x v="2"/>
    <s v="hardware"/>
    <d v="2016-05-09T18:03:34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1"/>
    <x v="2"/>
    <s v="hardware"/>
    <d v="2013-02-19T00:08:59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0.23"/>
    <x v="2"/>
    <s v="hardware"/>
    <d v="2011-08-10T16:02:43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16:08:19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.42"/>
    <x v="2"/>
    <s v="hardware"/>
    <d v="2012-02-21T20:22:35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.69"/>
    <x v="2"/>
    <s v="hardware"/>
    <d v="2015-07-14T03:46:4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2:00:2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.650000000000002"/>
    <x v="2"/>
    <s v="hardware"/>
    <d v="2014-04-07T21:20:24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.94999999999999"/>
    <x v="2"/>
    <s v="hardware"/>
    <d v="2014-08-09T20:41:37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.03999999999996"/>
    <x v="2"/>
    <s v="hardware"/>
    <d v="2016-05-12T08:39:3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.4"/>
    <x v="2"/>
    <s v="hardware"/>
    <d v="2015-05-12T05:05:5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3"/>
    <x v="2"/>
    <s v="hardware"/>
    <d v="2012-07-09T18:12: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0.75"/>
    <x v="2"/>
    <s v="hardware"/>
    <d v="2015-05-11T23:25:46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.510000000000005"/>
    <x v="2"/>
    <s v="hardware"/>
    <d v="2014-03-06T12:39:45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.1"/>
    <x v="2"/>
    <s v="hardware"/>
    <d v="2015-02-13T14:31:59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.919999999999995"/>
    <x v="2"/>
    <s v="hardware"/>
    <d v="2010-02-06T17:03:26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6.070000000000007"/>
    <x v="2"/>
    <s v="hardware"/>
    <d v="2014-07-27T19:31:2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8.62"/>
    <x v="2"/>
    <s v="hardware"/>
    <d v="2012-10-30T18:54:56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.46000000000001"/>
    <x v="2"/>
    <s v="hardware"/>
    <d v="2014-12-02T02:54:1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.22"/>
    <x v="2"/>
    <s v="hardware"/>
    <d v="2016-11-15T08:34:34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999999999997"/>
    <x v="2"/>
    <s v="hardware"/>
    <d v="2014-03-26T20:58:3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999999999994"/>
    <x v="2"/>
    <s v="hardware"/>
    <d v="2015-03-12T22:07:13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2.15999999999997"/>
    <x v="2"/>
    <s v="hardware"/>
    <d v="2015-11-03T10:00:07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9999999999996"/>
    <x v="2"/>
    <s v="hardware"/>
    <d v="2014-04-09T15:45:19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.050000000000011"/>
    <x v="2"/>
    <s v="hardware"/>
    <d v="2013-10-31T00:02:33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1:30:21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.27"/>
    <x v="2"/>
    <s v="hardware"/>
    <d v="2016-11-01T05:32:05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7.48"/>
    <x v="2"/>
    <s v="hardware"/>
    <d v="2013-10-31T17:15:03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07:37:07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0000000000009"/>
    <x v="2"/>
    <s v="hardware"/>
    <d v="2015-11-23T11:59:3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6.33"/>
    <x v="2"/>
    <s v="hardware"/>
    <d v="2016-10-17T23:14:37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0.18"/>
    <x v="2"/>
    <s v="hardware"/>
    <d v="2015-05-14T11:25:1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2.63"/>
    <x v="2"/>
    <s v="hardware"/>
    <d v="2012-06-08T21:07:2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.809999999999995"/>
    <x v="2"/>
    <s v="hardware"/>
    <d v="2013-04-22T23:07:2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999999999999"/>
    <x v="2"/>
    <s v="hardware"/>
    <d v="2015-03-18T16:41:1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.83"/>
    <x v="2"/>
    <s v="hardware"/>
    <d v="2013-04-23T10:38:11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1"/>
    <x v="2"/>
    <s v="hardware"/>
    <d v="2013-10-28T07:39:23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.39999999999998"/>
    <x v="2"/>
    <s v="hardware"/>
    <d v="2015-04-20T20:42:58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.1"/>
    <x v="2"/>
    <s v="hardware"/>
    <d v="2013-11-25T19:32:17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6.3"/>
    <x v="2"/>
    <s v="hardware"/>
    <d v="2016-01-05T21:00:5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.75"/>
    <x v="2"/>
    <s v="hardware"/>
    <d v="2015-10-26T09:49:11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3"/>
    <x v="2"/>
    <s v="hardware"/>
    <d v="2014-04-02T07:30:10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.460000000000008"/>
    <x v="2"/>
    <s v="hardware"/>
    <d v="2014-11-03T11:10:43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.5"/>
    <x v="2"/>
    <s v="hardware"/>
    <d v="2013-03-18T13:15:42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5.55"/>
    <x v="2"/>
    <s v="hardware"/>
    <d v="2016-01-27T06:52:12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.51"/>
    <x v="2"/>
    <s v="hardware"/>
    <d v="2015-01-22T03:53:5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.77000000000001"/>
    <x v="2"/>
    <s v="hardware"/>
    <d v="2015-12-23T09:27:34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6"/>
    <x v="2"/>
    <s v="hardware"/>
    <d v="2014-05-24T10:25:5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999999999998"/>
    <x v="2"/>
    <s v="hardware"/>
    <d v="2016-12-01T13:20:54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4:11:38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.86"/>
    <x v="2"/>
    <s v="hardware"/>
    <d v="2016-04-12T12:35:01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.17"/>
    <x v="2"/>
    <s v="hardware"/>
    <d v="2013-04-25T03:45:23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2"/>
    <x v="2"/>
    <s v="hardware"/>
    <d v="2013-11-25T03:00:29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7000000000001"/>
    <x v="2"/>
    <s v="hardware"/>
    <d v="2014-07-24T13:31:23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15:29:36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.14"/>
    <x v="2"/>
    <s v="hardware"/>
    <d v="2016-09-20T15:11:55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.12"/>
    <x v="2"/>
    <s v="hardware"/>
    <d v="2015-12-02T18:19:5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.26"/>
    <x v="2"/>
    <s v="hardware"/>
    <d v="2016-05-29T10:45:23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7"/>
    <x v="2"/>
    <s v="hardware"/>
    <d v="2016-08-18T01:41:24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999999999998"/>
    <x v="2"/>
    <s v="hardware"/>
    <d v="2016-04-07T08:57:1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1:01:58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4:49:42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0.470000000000002"/>
    <x v="2"/>
    <s v="hardware"/>
    <d v="2013-06-25T11:21:28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.36"/>
    <x v="2"/>
    <s v="hardware"/>
    <d v="2014-06-13T16:08:09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999999999998"/>
    <x v="2"/>
    <s v="hardware"/>
    <d v="2015-04-08T20:01:16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.68999999999994"/>
    <x v="2"/>
    <s v="hardware"/>
    <d v="2016-11-18T13:30:57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7.48"/>
    <x v="2"/>
    <s v="hardware"/>
    <d v="2015-05-26T12:03:13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17:58:2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0000000000011"/>
    <x v="4"/>
    <s v="indie rock"/>
    <d v="2012-04-04T22:45:55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2"/>
    <x v="4"/>
    <s v="indie rock"/>
    <d v="2011-09-24T21:53:16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d v="2012-05-05T12:19:5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0.660000000000011"/>
    <x v="4"/>
    <s v="indie rock"/>
    <d v="2014-04-02T14:59:42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1"/>
    <x v="4"/>
    <s v="indie rock"/>
    <d v="2012-06-15T15:03:07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1:05:32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8T23:54:18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1"/>
    <x v="4"/>
    <s v="indie rock"/>
    <d v="2010-08-05T12:09:12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.55"/>
    <x v="4"/>
    <s v="indie rock"/>
    <d v="2013-06-27T20:49:54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7.53"/>
    <x v="4"/>
    <s v="indie rock"/>
    <d v="2013-01-25T04:09:1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.15"/>
    <x v="4"/>
    <s v="indie rock"/>
    <d v="2011-01-12T02:44:38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.5"/>
    <x v="4"/>
    <s v="indie rock"/>
    <d v="2011-08-08T11:58:5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.83"/>
    <x v="4"/>
    <s v="indie rock"/>
    <d v="2012-10-23T15:30:32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0T19:28:50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2:36:13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8"/>
    <x v="4"/>
    <s v="indie rock"/>
    <d v="2012-10-10T13:12:15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09:02:15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.13"/>
    <x v="4"/>
    <s v="indie rock"/>
    <d v="2012-02-06T21:43:55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.04"/>
    <x v="4"/>
    <s v="indie rock"/>
    <d v="2015-06-18T12:54:44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80000000000003"/>
    <x v="4"/>
    <s v="indie rock"/>
    <d v="2012-06-14T15:02:2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1.48"/>
    <x v="4"/>
    <s v="indie rock"/>
    <d v="2011-12-14T22:35:14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15:50:48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.820000000000007"/>
    <x v="4"/>
    <s v="indie rock"/>
    <d v="2012-10-10T13:07:07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29T20:47:1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2"/>
    <x v="4"/>
    <s v="indie rock"/>
    <d v="2014-11-08T13:55:53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.53"/>
    <x v="4"/>
    <s v="indie rock"/>
    <d v="2012-12-27T00:09:34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2:03:13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.9"/>
    <x v="4"/>
    <s v="indie rock"/>
    <d v="2012-08-13T23:13:00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2:00:17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.82"/>
    <x v="4"/>
    <s v="indie rock"/>
    <d v="2014-04-30T11:06:09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8T23:43:45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8"/>
    <x v="4"/>
    <s v="indie rock"/>
    <d v="2013-04-01T17:16:33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600000000000009"/>
    <x v="4"/>
    <s v="indie rock"/>
    <d v="2014-08-19T15:46:16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9999999999997"/>
    <x v="4"/>
    <s v="indie rock"/>
    <d v="2010-10-07T14:34:30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0T20:56:41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3:40:03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2T20:25:49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90000000000012"/>
    <x v="4"/>
    <s v="indie rock"/>
    <d v="2011-06-24T15:08:56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600000000000009"/>
    <x v="4"/>
    <s v="indie rock"/>
    <d v="2012-07-16T22:07:25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7"/>
    <x v="4"/>
    <s v="indie rock"/>
    <d v="2013-11-13T18:08:56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2:49:08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4"/>
    <x v="6"/>
    <s v="video games"/>
    <d v="2016-12-08T02:12:49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05:11:47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d v="2010-10-12T19:40:35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60000000000002"/>
    <x v="6"/>
    <s v="video games"/>
    <d v="2015-07-05T19:33:53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d v="2014-11-08T18:21:27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9999999999997"/>
    <x v="6"/>
    <s v="video games"/>
    <d v="2015-02-10T07:07:43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d v="2014-07-23T13:32:49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8T19:35:00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6"/>
    <s v="video games"/>
    <d v="2014-07-11T21:04:23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4"/>
    <x v="6"/>
    <s v="video games"/>
    <d v="2015-06-11T23:58:1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5"/>
    <x v="6"/>
    <s v="video games"/>
    <d v="2014-01-04T06:41: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4"/>
    <x v="6"/>
    <s v="video games"/>
    <d v="2011-03-16T21:19:59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9999999999995"/>
    <x v="6"/>
    <s v="video games"/>
    <d v="2013-03-28T16:16:31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18:07:13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.93"/>
    <x v="6"/>
    <s v="video games"/>
    <d v="2013-09-19T07:13:0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6.6"/>
    <x v="6"/>
    <s v="video games"/>
    <d v="2014-11-05T13:30:29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09T19:18:59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29.040000000000003"/>
    <x v="6"/>
    <s v="video games"/>
    <d v="2016-10-04T13:00:0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1"/>
    <x v="6"/>
    <s v="video games"/>
    <d v="2012-12-12T15:00:24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9999999999996"/>
    <x v="6"/>
    <s v="video games"/>
    <d v="2015-12-02T11:50:1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d v="2010-06-03T16:16:52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3"/>
    <x v="6"/>
    <s v="video games"/>
    <d v="2013-08-13T08:07:20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.3"/>
    <x v="6"/>
    <s v="video games"/>
    <d v="2013-10-28T00:41:54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d v="2016-01-28T11:18:30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9"/>
    <x v="6"/>
    <s v="video games"/>
    <d v="2014-10-15T02:05:48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2:36:22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1:49:59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70000000000002"/>
    <x v="6"/>
    <s v="video games"/>
    <d v="2016-05-30T15:20:14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x v="6"/>
    <s v="video games"/>
    <d v="2014-02-13T14:58:29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6"/>
    <s v="video games"/>
    <d v="2014-12-01T16:51:58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0:10:27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d v="2016-03-01T12:56:2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90000000000002"/>
    <x v="6"/>
    <s v="video games"/>
    <d v="2013-08-02T15:30:0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0.95"/>
    <x v="6"/>
    <s v="video games"/>
    <d v="2016-11-20T18:33:03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15:29:34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2:32:54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99999999999994"/>
    <x v="6"/>
    <s v="video games"/>
    <d v="2012-04-19T12:05:05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15:27:39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7.11"/>
    <x v="4"/>
    <s v="rock"/>
    <d v="2014-06-23T13:23:11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.12"/>
    <x v="4"/>
    <s v="rock"/>
    <d v="2015-04-17T16:35:20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2000000000001"/>
    <x v="4"/>
    <s v="rock"/>
    <d v="2016-05-25T12:13:3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30000000000003"/>
    <x v="4"/>
    <s v="rock"/>
    <d v="2016-03-09T11:00:3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000000000001"/>
    <x v="4"/>
    <s v="rock"/>
    <d v="2014-10-21T15:06:58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8-31T20:35:3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09:24:21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0000000000003"/>
    <x v="4"/>
    <s v="rock"/>
    <d v="2017-02-27T11:49:11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3:00:22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.28"/>
    <x v="4"/>
    <s v="rock"/>
    <d v="2015-05-17T17:58:15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30000000000007"/>
    <x v="4"/>
    <s v="rock"/>
    <d v="2015-03-19T08:55:2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9999999999995"/>
    <x v="4"/>
    <s v="rock"/>
    <d v="2013-08-09T11:37:2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9"/>
    <x v="4"/>
    <s v="rock"/>
    <d v="2016-04-05T08:01:47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3T19:13:06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.75"/>
    <x v="4"/>
    <s v="rock"/>
    <d v="2015-04-02T10:11:49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.87"/>
    <x v="4"/>
    <s v="rock"/>
    <d v="2016-05-12T01:01:0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0:16:37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.86"/>
    <x v="4"/>
    <s v="rock"/>
    <d v="2015-03-11T23:06:32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.710000000000008"/>
    <x v="4"/>
    <s v="rock"/>
    <d v="2015-10-02T11:04:28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.78"/>
    <x v="6"/>
    <s v="tabletop games"/>
    <d v="2017-02-06T19:07:33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.18"/>
    <x v="6"/>
    <s v="tabletop games"/>
    <d v="2014-08-28T16:37:05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1.57"/>
    <x v="6"/>
    <s v="tabletop games"/>
    <d v="2017-01-10T03:46:17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000000000001"/>
    <x v="6"/>
    <s v="tabletop games"/>
    <d v="2016-01-11T11:34:01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4"/>
    <x v="6"/>
    <s v="tabletop games"/>
    <d v="2013-02-14T03:23:59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09:45:43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8"/>
    <x v="6"/>
    <s v="tabletop games"/>
    <d v="2015-03-05T00:01:06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.059999999999995"/>
    <x v="6"/>
    <s v="tabletop games"/>
    <d v="2016-09-20T09:04:01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.63000000000001"/>
    <x v="6"/>
    <s v="tabletop games"/>
    <d v="2016-04-07T13:55: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20000000000007"/>
    <x v="6"/>
    <s v="tabletop games"/>
    <d v="2016-02-17T10:00:04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15:00:27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.08"/>
    <x v="6"/>
    <s v="tabletop games"/>
    <d v="2016-11-17T15:25:4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5.650000000000006"/>
    <x v="6"/>
    <s v="tabletop games"/>
    <d v="2016-10-21T04:44:32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.21"/>
    <x v="6"/>
    <s v="tabletop games"/>
    <d v="2016-02-25T13:11:30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.14"/>
    <x v="6"/>
    <s v="tabletop games"/>
    <d v="2015-07-12T13:31:40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06:41:42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.900000000000006"/>
    <x v="6"/>
    <s v="tabletop games"/>
    <d v="2015-01-29T09:00:59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60000000000011"/>
    <x v="6"/>
    <s v="tabletop games"/>
    <d v="2015-10-15T07:20:00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1"/>
    <x v="6"/>
    <s v="tabletop games"/>
    <d v="2015-09-15T04:59:5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.23"/>
    <x v="6"/>
    <s v="tabletop games"/>
    <d v="2015-06-08T10:01:08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15:19:25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.07"/>
    <x v="4"/>
    <s v="electronic music"/>
    <d v="2012-10-02T15:22:48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15:38:0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10000000000002"/>
    <x v="4"/>
    <s v="electronic music"/>
    <d v="2013-02-07T02:28:39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3"/>
    <x v="4"/>
    <s v="electronic music"/>
    <d v="2012-05-02T14:43:09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9999999999995"/>
    <x v="4"/>
    <s v="electronic music"/>
    <d v="2012-03-29T01:10:24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999999999997"/>
    <x v="4"/>
    <s v="electronic music"/>
    <d v="2013-10-16T23:39:33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9999999999996"/>
    <x v="4"/>
    <s v="electronic music"/>
    <d v="2012-02-07T16:10:26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9999999999996"/>
    <x v="4"/>
    <s v="electronic music"/>
    <d v="2014-04-03T06:30:44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1.91"/>
    <x v="4"/>
    <s v="electronic music"/>
    <d v="2012-02-16T20:35: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3:50:25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5.8"/>
    <x v="4"/>
    <s v="electronic music"/>
    <d v="2013-10-01T12:56:17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4:49:39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000000000001"/>
    <x v="4"/>
    <s v="electronic music"/>
    <d v="2014-01-07T14:00:48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.07"/>
    <x v="4"/>
    <s v="electronic music"/>
    <d v="2012-02-19T12:12:52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50000000000002"/>
    <x v="4"/>
    <s v="electronic music"/>
    <d v="2015-07-09T13:02:25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.23"/>
    <x v="4"/>
    <s v="electronic music"/>
    <d v="2015-10-22T13:38:33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3"/>
    <x v="4"/>
    <s v="electronic music"/>
    <d v="2012-08-06T14:29:43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3"/>
    <x v="4"/>
    <s v="electronic music"/>
    <d v="2015-07-20T12:15:12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.309999999999995"/>
    <x v="4"/>
    <s v="electronic music"/>
    <d v="2013-06-26T20:27:16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7.199999999999996"/>
    <x v="6"/>
    <s v="tabletop games"/>
    <d v="2016-03-23T11:00:09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3:54:07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0:22:48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.15"/>
    <x v="6"/>
    <s v="tabletop games"/>
    <d v="2016-10-01T11:01:15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999999999998"/>
    <x v="6"/>
    <s v="tabletop games"/>
    <d v="2014-08-22T14:00:1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0.83"/>
    <x v="6"/>
    <s v="tabletop games"/>
    <d v="2016-01-12T14:10:22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.98"/>
    <x v="6"/>
    <s v="tabletop games"/>
    <d v="2013-10-14T14:22:35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.570000000000007"/>
    <x v="6"/>
    <s v="tabletop games"/>
    <d v="2015-07-17T01:40:36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.430000000000003"/>
    <x v="6"/>
    <s v="tabletop games"/>
    <d v="2013-07-29T10:56:31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16:08:47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.23"/>
    <x v="6"/>
    <s v="tabletop games"/>
    <d v="2013-05-29T16:51:4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1"/>
    <x v="6"/>
    <s v="tabletop games"/>
    <d v="2014-06-16T14:03:28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1.240000000000002"/>
    <x v="6"/>
    <s v="tabletop games"/>
    <d v="2015-11-23T04:05:39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4:47:27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.59"/>
    <x v="6"/>
    <s v="tabletop games"/>
    <d v="2015-02-26T19:31:51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.12"/>
    <x v="6"/>
    <s v="tabletop games"/>
    <d v="2016-01-02T09:48:43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000000000001"/>
    <x v="6"/>
    <s v="tabletop games"/>
    <d v="2014-10-02T19:04:43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.570000000000007"/>
    <x v="6"/>
    <s v="tabletop games"/>
    <d v="2017-02-08T09:55:16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.14"/>
    <x v="6"/>
    <s v="tabletop games"/>
    <d v="2013-10-25T18:00:14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4:49:04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.48"/>
    <x v="6"/>
    <s v="tabletop games"/>
    <d v="2017-01-31T14:51:40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.87"/>
    <x v="6"/>
    <s v="tabletop games"/>
    <d v="2013-10-22T08:48:5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8"/>
    <x v="6"/>
    <s v="tabletop games"/>
    <d v="2017-03-06T13:01:30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.010000000000005"/>
    <x v="6"/>
    <s v="tabletop games"/>
    <d v="2016-10-04T14:39:06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.48"/>
    <x v="6"/>
    <s v="tabletop games"/>
    <d v="2014-01-21T12:00:17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.919999999999995"/>
    <x v="6"/>
    <s v="tabletop games"/>
    <d v="2015-08-05T14:00:10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.86"/>
    <x v="6"/>
    <s v="tabletop games"/>
    <d v="2015-07-15T10:59:25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.64"/>
    <x v="6"/>
    <s v="tabletop games"/>
    <d v="2016-11-14T16:01:1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1:52:45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.94"/>
    <x v="6"/>
    <s v="tabletop games"/>
    <d v="2016-11-02T19:07:53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.810000000000002"/>
    <x v="6"/>
    <s v="tabletop games"/>
    <d v="2014-07-26T03:17:57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.42"/>
    <x v="6"/>
    <s v="tabletop games"/>
    <d v="2016-07-22T02:52:18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3"/>
    <x v="6"/>
    <s v="tabletop games"/>
    <d v="2015-10-19T10:09:07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8"/>
    <x v="6"/>
    <s v="tabletop games"/>
    <d v="2017-01-17T10:32:48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9"/>
    <x v="6"/>
    <s v="tabletop games"/>
    <d v="2016-04-07T17:50:51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05:50:4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.11"/>
    <x v="6"/>
    <s v="tabletop games"/>
    <d v="2016-05-15T17:28:49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3"/>
    <x v="6"/>
    <s v="tabletop games"/>
    <d v="2015-05-12T13:01:27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0.64"/>
    <x v="6"/>
    <s v="tabletop games"/>
    <d v="2016-11-28T14:18:56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00000000000011"/>
    <x v="6"/>
    <s v="tabletop games"/>
    <d v="2014-02-24T19:24:1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2:23:40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.110000000000003"/>
    <x v="6"/>
    <s v="tabletop games"/>
    <d v="2014-10-14T09:02:38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4"/>
    <x v="6"/>
    <s v="tabletop games"/>
    <d v="2015-01-10T14:58:3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.28"/>
    <x v="6"/>
    <s v="tabletop games"/>
    <d v="2016-05-06T08:58:3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15:28:27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.770000000000003"/>
    <x v="6"/>
    <s v="tabletop games"/>
    <d v="2016-04-09T15:59:52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4:54:5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9"/>
    <x v="6"/>
    <s v="tabletop games"/>
    <d v="2017-02-09T20:58:35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4"/>
    <x v="6"/>
    <s v="tabletop games"/>
    <d v="2017-02-10T11:54:23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.83"/>
    <x v="6"/>
    <s v="tabletop games"/>
    <d v="2016-12-21T15:51:53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.64"/>
    <x v="6"/>
    <s v="tabletop games"/>
    <d v="2016-11-09T19:00:04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9999999999999"/>
    <x v="6"/>
    <s v="tabletop games"/>
    <d v="2015-11-07T11:47:16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.479999999999997"/>
    <x v="6"/>
    <s v="tabletop games"/>
    <d v="2017-02-15T08:10:4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1"/>
    <x v="6"/>
    <s v="tabletop games"/>
    <d v="2014-01-24T07:00:57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9999999999995"/>
    <x v="6"/>
    <s v="tabletop games"/>
    <d v="2014-11-22T09:47:59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0:38:09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.94"/>
    <x v="6"/>
    <s v="tabletop games"/>
    <d v="2012-01-28T11:17:03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2:01:07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7"/>
    <x v="6"/>
    <s v="tabletop games"/>
    <d v="2015-01-16T14:21:3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09:59:51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6"/>
    <x v="4"/>
    <s v="rock"/>
    <d v="2011-05-24T01:51:37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.84"/>
    <x v="4"/>
    <s v="rock"/>
    <d v="2015-11-14T23:11:26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4"/>
    <x v="4"/>
    <s v="rock"/>
    <d v="2012-03-09T22:00:04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.03"/>
    <x v="4"/>
    <s v="rock"/>
    <d v="2011-02-11T14:07:2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089999999999996"/>
    <x v="4"/>
    <s v="rock"/>
    <d v="2012-05-29T23:27:23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.22"/>
    <x v="4"/>
    <s v="rock"/>
    <d v="2013-08-08T18:07:34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4"/>
    <x v="4"/>
    <s v="rock"/>
    <d v="2014-06-02T11:01:00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.04"/>
    <x v="4"/>
    <s v="rock"/>
    <d v="2012-06-07T14:51:29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x v="4"/>
    <s v="rock"/>
    <d v="2013-10-24T18:57:40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.83"/>
    <x v="4"/>
    <s v="rock"/>
    <d v="2009-09-14T01:05:3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18:26:58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.64"/>
    <x v="4"/>
    <s v="rock"/>
    <d v="2012-03-19T11:44:36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4.08"/>
    <x v="4"/>
    <s v="rock"/>
    <d v="2012-08-30T11:59:59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.22"/>
    <x v="4"/>
    <s v="rock"/>
    <d v="2012-12-21T12:21:20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.21"/>
    <x v="4"/>
    <s v="rock"/>
    <d v="2012-12-27T17:54:16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.97"/>
    <x v="4"/>
    <s v="rock"/>
    <d v="2012-01-19T12:33:4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9999999999996"/>
    <x v="4"/>
    <s v="rock"/>
    <d v="2012-02-08T20:00:49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.46000000000001"/>
    <x v="4"/>
    <s v="rock"/>
    <d v="2014-02-24T15:10:33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.040000000000006"/>
    <x v="4"/>
    <s v="rock"/>
    <d v="2011-01-21T19:46:4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.72"/>
    <x v="4"/>
    <s v="rock"/>
    <d v="2012-06-14T12:26:56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1T22:31:36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15:50:3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8.490000000000009"/>
    <x v="4"/>
    <s v="indie rock"/>
    <d v="2011-11-02T21:39:5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4:34:51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.11"/>
    <x v="4"/>
    <s v="indie rock"/>
    <d v="2014-07-14T11:41:12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8T23:02:09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4:15:33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.5"/>
    <x v="4"/>
    <s v="indie rock"/>
    <d v="2014-07-31T18:06:36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18:42:17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20000000000007"/>
    <x v="4"/>
    <s v="indie rock"/>
    <d v="2013-02-19T14:03:35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.100000000000009"/>
    <x v="4"/>
    <s v="indie rock"/>
    <d v="2014-04-06T19:06:29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7"/>
    <x v="4"/>
    <s v="indie rock"/>
    <d v="2014-03-18T10:11:18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1"/>
    <x v="4"/>
    <s v="indie rock"/>
    <d v="2012-04-03T18:00:26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8"/>
    <x v="4"/>
    <s v="indie rock"/>
    <d v="2012-05-08T08:14:17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2:25:43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40000000000006"/>
    <x v="4"/>
    <s v="indie rock"/>
    <d v="2009-09-23T12:24:10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08:00:49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.14"/>
    <x v="4"/>
    <s v="indie rock"/>
    <d v="2009-08-25T10:26:54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7"/>
    <x v="4"/>
    <s v="indie rock"/>
    <d v="2013-11-14T20:58:05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5"/>
    <x v="4"/>
    <s v="indie rock"/>
    <d v="2014-02-26T14:36:4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.540000000000006"/>
    <x v="7"/>
    <s v="small batch"/>
    <d v="2017-03-05T01:15:0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d v="2017-03-10T16:29:29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3:07:27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5"/>
    <x v="7"/>
    <s v="small batch"/>
    <d v="2017-02-24T16:14:45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7T19:32:1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09T19:49:08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.89"/>
    <x v="7"/>
    <s v="small batch"/>
    <d v="2014-07-22T17:00:40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7.39"/>
    <x v="7"/>
    <s v="small batch"/>
    <d v="2015-05-15T13:45:37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09:59:06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2999999999998"/>
    <x v="7"/>
    <s v="small batch"/>
    <d v="2015-11-24T16:35:43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.799999999999997"/>
    <x v="7"/>
    <s v="small batch"/>
    <d v="2014-07-18T19:08:1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.510000000000005"/>
    <x v="7"/>
    <s v="small batch"/>
    <d v="2015-01-07T10:04:31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.549999999999999"/>
    <x v="7"/>
    <s v="small batch"/>
    <d v="2014-05-08T10:36:30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1:04:58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.7"/>
    <x v="7"/>
    <s v="small batch"/>
    <d v="2014-05-12T08:44:03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1"/>
    <x v="7"/>
    <s v="small batch"/>
    <d v="2014-01-27T17:11:35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90000000000012"/>
    <x v="7"/>
    <s v="small batch"/>
    <d v="2014-05-27T10:22:2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.35000000000001"/>
    <x v="7"/>
    <s v="small batch"/>
    <d v="2014-05-30T16:31:24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.63000000000001"/>
    <x v="7"/>
    <s v="small batch"/>
    <d v="2016-11-18T14:11:4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d v="2016-09-30T10:25:38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4:48:25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d v="2016-05-25T12:27:49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d v="2016-09-02T14:10:31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09:34:36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d v="2015-12-22T17:22:1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0T21:25: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d v="2014-11-11T12:21:00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17:02:16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0:35:24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d v="2016-01-08T11:58:0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1:31:1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0000000000011"/>
    <x v="2"/>
    <s v="web"/>
    <d v="2015-09-21T07:45:33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.86"/>
    <x v="2"/>
    <s v="web"/>
    <d v="2016-02-25T18:16:56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d v="2015-02-28T12:19:25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.5"/>
    <x v="2"/>
    <s v="web"/>
    <d v="2014-11-17T23:32:21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d v="2015-03-24T20:39:31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d v="2015-07-30T10:53:44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d v="2015-01-13T15:14:2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9"/>
    <x v="2"/>
    <s v="web"/>
    <d v="2015-11-10T17:12:4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4"/>
    <x v="2"/>
    <s v="web"/>
    <d v="2015-09-01T14:02:22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999999999998"/>
    <x v="2"/>
    <s v="web"/>
    <d v="2015-03-11T17:27:28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09T23:30:03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d v="2015-01-22T20:21:47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4T20:37:2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.58"/>
    <x v="2"/>
    <s v="web"/>
    <d v="2015-07-06T11:50:32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0:02:2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.879999999999995"/>
    <x v="2"/>
    <s v="web"/>
    <d v="2014-12-16T15:29:19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d v="2015-06-24T10:40:5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d v="2015-03-01T14:04:04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d v="2015-07-09T10:33:37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x v="2"/>
    <s v="web"/>
    <d v="2015-01-27T03:41:33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d v="2015-09-15T15:22:38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4"/>
    <x v="7"/>
    <s v="food trucks"/>
    <d v="2016-01-05T14:44:56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d v="2015-04-13T11:18:5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4"/>
    <x v="7"/>
    <s v="food trucks"/>
    <d v="2016-01-30T16:10:58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09:02:5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.070000000000007"/>
    <x v="7"/>
    <s v="food trucks"/>
    <d v="2014-12-09T21:39:50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.39999999999998"/>
    <x v="7"/>
    <s v="food trucks"/>
    <d v="2015-03-19T08:48:48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d v="2014-10-06T22:22:37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16:01:15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9999999999996"/>
    <x v="7"/>
    <s v="food trucks"/>
    <d v="2015-07-26T12:34:42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4"/>
    <x v="7"/>
    <s v="food trucks"/>
    <d v="2014-04-30T21:38:02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.39"/>
    <x v="7"/>
    <s v="food trucks"/>
    <d v="2015-07-13T11:41:00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9999999999996"/>
    <x v="7"/>
    <s v="food trucks"/>
    <d v="2016-06-15T15:42:26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d v="2015-01-15T12:42:23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d v="2015-01-23T15:34:04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8"/>
    <x v="7"/>
    <s v="food trucks"/>
    <d v="2014-09-10T19:41:35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d v="2015-01-22T11:29:56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d v="2015-02-09T12:23:56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d v="2014-12-01T11:54:50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.449999999999996"/>
    <x v="7"/>
    <s v="food trucks"/>
    <d v="2014-09-27T16:25:08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d v="2016-05-12T16:55:49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d v="2016-02-12T02:38:53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d v="2015-02-10T13:49:11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x v="7"/>
    <s v="food trucks"/>
    <d v="2016-12-30T16:06:06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2T22:08:24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d v="2016-04-28T21:23:33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d v="2015-02-06T00:14:57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d v="2015-06-24T23:27:5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d v="2015-09-05T01:39:46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7"/>
    <s v="food trucks"/>
    <d v="2015-11-30T09:46:10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d v="2015-10-08T16:57:42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d v="2016-01-14T16:35:13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1T22:00:54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60000000000005"/>
    <x v="7"/>
    <s v="small batch"/>
    <d v="2015-02-17T11:00:2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999999999998"/>
    <x v="7"/>
    <s v="small batch"/>
    <d v="2014-07-16T10:00:22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3:06:31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4"/>
    <x v="7"/>
    <s v="small batch"/>
    <d v="2015-08-26T23:33:4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09:27:51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1.700000000000003"/>
    <x v="7"/>
    <s v="small batch"/>
    <d v="2016-10-11T06:16:3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2:35:13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0T22:25:15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2"/>
    <x v="7"/>
    <s v="small batch"/>
    <d v="2014-09-19T20:44:16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2.07"/>
    <x v="7"/>
    <s v="small batch"/>
    <d v="2017-02-13T16:48:1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15:15:00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000000000001"/>
    <x v="7"/>
    <s v="small batch"/>
    <d v="2017-01-03T11:36:49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3T23:50:08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9999999999995"/>
    <x v="7"/>
    <s v="small batch"/>
    <d v="2016-03-23T13:45:50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5"/>
    <x v="7"/>
    <s v="small batch"/>
    <d v="2017-01-26T18:03:59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.76"/>
    <x v="7"/>
    <s v="small batch"/>
    <d v="2016-02-23T09:27:36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8.87"/>
    <x v="7"/>
    <s v="small batch"/>
    <d v="2016-05-05T15:55:1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.78"/>
    <x v="7"/>
    <s v="small batch"/>
    <d v="2016-02-07T10:18:05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000000000001"/>
    <x v="7"/>
    <s v="small batch"/>
    <d v="2016-11-29T23:29:27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3"/>
    <x v="4"/>
    <s v="indie rock"/>
    <d v="2011-08-28T19:18:1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9"/>
    <x v="4"/>
    <s v="indie rock"/>
    <d v="2012-06-28T23:28:16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d v="2013-03-07T21:40:25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1.68"/>
    <x v="4"/>
    <s v="indie rock"/>
    <d v="2015-09-01T16:36:37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.28"/>
    <x v="4"/>
    <s v="indie rock"/>
    <d v="2012-08-24T12:15:48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8T21:27:33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0000000000002"/>
    <x v="4"/>
    <s v="indie rock"/>
    <d v="2012-04-26T15:58:51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.979999999999997"/>
    <x v="4"/>
    <s v="indie rock"/>
    <d v="2012-09-21T22:42:01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3"/>
    <x v="4"/>
    <s v="indie rock"/>
    <d v="2011-01-14T05:18:4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.66"/>
    <x v="4"/>
    <s v="indie rock"/>
    <d v="2012-04-23T20:47:3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18:49:52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10000000000011"/>
    <x v="4"/>
    <s v="indie rock"/>
    <d v="2010-06-24T21:46:20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9999999999995"/>
    <x v="4"/>
    <s v="indie rock"/>
    <d v="2012-10-11T12:57: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9"/>
    <x v="4"/>
    <s v="indie rock"/>
    <d v="2010-08-26T19:16:16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3"/>
    <x v="4"/>
    <s v="indie rock"/>
    <d v="2010-05-12T01:54:1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.11"/>
    <x v="4"/>
    <s v="indie rock"/>
    <d v="2014-10-01T02:52:50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.35"/>
    <x v="4"/>
    <s v="indie rock"/>
    <d v="2012-06-28T11:35:4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2"/>
    <x v="4"/>
    <s v="indie rock"/>
    <d v="2012-12-14T17:48:33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.03"/>
    <x v="4"/>
    <s v="indie rock"/>
    <d v="2012-07-17T12:26:34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17:28:04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5"/>
    <x v="4"/>
    <s v="indie rock"/>
    <d v="2012-03-31T10:30:08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.04"/>
    <x v="4"/>
    <s v="indie rock"/>
    <d v="2011-06-17T13:46:23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50000000000009"/>
    <x v="4"/>
    <s v="indie rock"/>
    <d v="2012-03-02T13:00:0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.41"/>
    <x v="4"/>
    <s v="indie rock"/>
    <d v="2011-08-16T17:00:03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7"/>
    <x v="4"/>
    <s v="indie rock"/>
    <d v="2011-09-07T18:57:59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1:59:3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.5"/>
    <x v="4"/>
    <s v="indie rock"/>
    <d v="2012-04-26T20:59:5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0:11:4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1:33:5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.94"/>
    <x v="4"/>
    <s v="indie rock"/>
    <d v="2012-04-24T00:27:56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.6"/>
    <x v="4"/>
    <s v="indie rock"/>
    <d v="2010-12-30T15:08:34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18:39:48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9"/>
    <x v="4"/>
    <s v="indie rock"/>
    <d v="2013-03-14T23:02:20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.85"/>
    <x v="4"/>
    <s v="indie rock"/>
    <d v="2012-04-23T10:29:0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17:42:5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18:54:5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6"/>
    <x v="4"/>
    <s v="indie rock"/>
    <d v="2011-07-06T16:05:38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18:13:07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0:33:57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3.450000000000003"/>
    <x v="4"/>
    <s v="indie rock"/>
    <d v="2012-05-24T13:32:5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5"/>
    <x v="7"/>
    <s v="restaurants"/>
    <d v="2015-08-28T13:38:24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x v="7"/>
    <s v="restaurants"/>
    <d v="2014-08-07T14:48:38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2:07:49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.72"/>
    <x v="7"/>
    <s v="restaurants"/>
    <d v="2015-02-23T14:25:4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d v="2015-03-15T18:56:12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4:21:17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15:09:13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4:15:30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.25"/>
    <x v="7"/>
    <s v="restaurants"/>
    <d v="2014-06-18T22:43:24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3.69000000000001"/>
    <x v="4"/>
    <s v="classical music"/>
    <d v="2015-09-22T18:13:4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08:46:00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.16"/>
    <x v="4"/>
    <s v="classical music"/>
    <d v="2014-10-18T18:24:52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99999999998"/>
    <x v="4"/>
    <s v="classical music"/>
    <d v="2014-11-18T14:22:37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3"/>
    <x v="4"/>
    <s v="classical music"/>
    <d v="2012-05-29T15:16:11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09T21:11:14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.54"/>
    <x v="4"/>
    <s v="classical music"/>
    <d v="2013-09-29T13:01:31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.97"/>
    <x v="4"/>
    <s v="classical music"/>
    <d v="2015-08-01T15:01:43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.33"/>
    <x v="4"/>
    <s v="classical music"/>
    <d v="2012-02-08T20:56:1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15:45:05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.070000000000007"/>
    <x v="4"/>
    <s v="classical music"/>
    <d v="2015-07-23T11:19:14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.09"/>
    <x v="4"/>
    <s v="classical music"/>
    <d v="2012-07-17T15:22:46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3:01:51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1:48:32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3:59:0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8T21:32:4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0:34:15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09.97"/>
    <x v="4"/>
    <s v="classical music"/>
    <d v="2013-01-24T07:14:21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.92"/>
    <x v="4"/>
    <s v="classical music"/>
    <d v="2014-12-04T16:39:12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.75"/>
    <x v="4"/>
    <s v="classical music"/>
    <d v="2011-08-30T11:12:01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.47"/>
    <x v="4"/>
    <s v="classical music"/>
    <d v="2013-07-28T05:46:58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999999999996"/>
    <x v="4"/>
    <s v="classical music"/>
    <d v="2013-08-23T05:14:1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.080000000000002"/>
    <x v="4"/>
    <s v="classical music"/>
    <d v="2010-12-01T21:34:58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0000000000012"/>
    <x v="4"/>
    <s v="classical music"/>
    <d v="2012-06-08T07:29: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40000000000006"/>
    <x v="4"/>
    <s v="classical music"/>
    <d v="2015-01-22T22:18:58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6"/>
    <x v="4"/>
    <s v="classical music"/>
    <d v="2013-09-07T15:36:19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9999999999996"/>
    <x v="4"/>
    <s v="classical music"/>
    <d v="2012-03-05T13:33:2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7"/>
    <x v="4"/>
    <s v="classical music"/>
    <d v="2016-09-05T10:00:37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9999999999995"/>
    <x v="4"/>
    <s v="classical music"/>
    <d v="2013-04-26T13:11:10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0:13:26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1:03:05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4:26:2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9"/>
    <x v="4"/>
    <s v="classical music"/>
    <d v="2012-07-22T23:46:47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9999999999995"/>
    <x v="4"/>
    <s v="classical music"/>
    <d v="2015-04-30T20:52:43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.35"/>
    <x v="4"/>
    <s v="classical music"/>
    <d v="2012-04-27T10:43:13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18:47:37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.62"/>
    <x v="4"/>
    <s v="classical music"/>
    <d v="2014-04-15T12:53:06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2"/>
    <x v="4"/>
    <s v="classical music"/>
    <d v="2015-03-30T15:38:26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5.6"/>
    <x v="4"/>
    <s v="classical music"/>
    <d v="2011-10-13T15:58:04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d v="2015-02-04T17:49:34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07:35:39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0:36:29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d v="2015-03-24T16:05:38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0:59:54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.5"/>
    <x v="7"/>
    <s v="food trucks"/>
    <d v="2015-08-17T21:31:5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16:40:35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x v="7"/>
    <s v="food trucks"/>
    <d v="2016-03-20T03:12:0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.09"/>
    <x v="7"/>
    <s v="food trucks"/>
    <d v="2014-07-17T14:55:03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2:50:03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9"/>
    <x v="7"/>
    <s v="food trucks"/>
    <d v="2015-10-17T10:04:58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d v="2016-09-29T18:43:54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3:28:00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d v="2014-06-05T18:07:12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d v="2015-11-25T02:55:3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4"/>
    <x v="7"/>
    <s v="food trucks"/>
    <d v="2015-11-30T11:12:33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0000000000003"/>
    <x v="7"/>
    <s v="food trucks"/>
    <d v="2015-02-07T11:13:46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d v="2016-02-22T07:52:0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16:45:24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d v="2014-09-05T14:13:41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d v="2014-07-08T18:13:48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6"/>
    <x v="7"/>
    <s v="food trucks"/>
    <d v="2017-01-25T00:51:40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0:56:49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5"/>
    <x v="7"/>
    <s v="food trucks"/>
    <d v="2016-05-20T03:11:5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8"/>
    <x v="7"/>
    <s v="food trucks"/>
    <d v="2015-08-24T15:10:01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3:05:47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4"/>
    <x v="7"/>
    <s v="food trucks"/>
    <d v="2016-01-25T16:36:4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.91"/>
    <x v="2"/>
    <s v="space exploration"/>
    <d v="2012-08-29T16:39:09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0.03"/>
    <x v="2"/>
    <s v="space exploration"/>
    <d v="2014-10-03T12:56:08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.520000000000003"/>
    <x v="2"/>
    <s v="space exploration"/>
    <d v="2013-12-09T16:54:14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.940000000000012"/>
    <x v="2"/>
    <s v="space exploration"/>
    <d v="2012-03-29T20:13:43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.97"/>
    <x v="2"/>
    <s v="space exploration"/>
    <d v="2016-05-18T07:59:50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1.450000000000003"/>
    <x v="2"/>
    <s v="space exploration"/>
    <d v="2014-03-28T12:06:22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15:59:32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4:14:2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999999999998"/>
    <x v="2"/>
    <s v="space exploration"/>
    <d v="2012-06-15T00:42:31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.76"/>
    <x v="2"/>
    <s v="space exploration"/>
    <d v="2016-07-13T16:08:45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1"/>
    <x v="2"/>
    <s v="space exploration"/>
    <d v="2016-11-30T03:03:34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3"/>
    <x v="2"/>
    <s v="space exploration"/>
    <d v="2014-12-08T22:26:10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.58"/>
    <x v="2"/>
    <s v="space exploration"/>
    <d v="2012-08-22T14:38:14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2:00:1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9"/>
    <x v="2"/>
    <s v="space exploration"/>
    <d v="2016-03-24T06:56:04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18:52:09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15:59:11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29999999999998"/>
    <x v="2"/>
    <s v="space exploration"/>
    <d v="2015-10-02T14:01:01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.549999999999997"/>
    <x v="2"/>
    <s v="space exploration"/>
    <d v="2015-09-26T16:13:2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3T23:00:42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9999999999995"/>
    <x v="2"/>
    <s v="space exploration"/>
    <d v="2015-04-21T12:56:28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.6"/>
    <x v="2"/>
    <s v="space exploration"/>
    <d v="2016-11-15T12:50:16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8"/>
    <x v="2"/>
    <s v="space exploration"/>
    <d v="2016-11-18T01:09:26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.830000000000002"/>
    <x v="2"/>
    <s v="space exploration"/>
    <d v="2012-08-23T05:07:02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0000000000002"/>
    <x v="2"/>
    <s v="space exploration"/>
    <d v="2016-10-15T14:26:48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0:04:29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0000000000002"/>
    <x v="2"/>
    <s v="space exploration"/>
    <d v="2015-10-27T14:54:21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4.1"/>
    <x v="2"/>
    <s v="space exploration"/>
    <d v="2014-11-10T18:11:07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07:55:22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9999999999995"/>
    <x v="2"/>
    <s v="space exploration"/>
    <d v="2016-06-02T21:31:52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0000000000012"/>
    <x v="2"/>
    <s v="space exploration"/>
    <d v="2015-08-01T23:03:47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.909999999999997"/>
    <x v="2"/>
    <s v="space exploration"/>
    <d v="2016-05-03T20:28:59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1"/>
    <x v="2"/>
    <s v="space exploration"/>
    <d v="2014-01-28T14:45:32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.44"/>
    <x v="2"/>
    <s v="space exploration"/>
    <d v="2016-08-30T10:45:21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1"/>
    <x v="2"/>
    <s v="space exploration"/>
    <d v="2015-02-02T17:49:2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.46"/>
    <x v="2"/>
    <s v="space exploration"/>
    <d v="2016-09-23T09:45:14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.970000000000002"/>
    <x v="2"/>
    <s v="space exploration"/>
    <d v="2016-09-26T08:11:15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20000000000002"/>
    <x v="2"/>
    <s v="space exploration"/>
    <d v="2014-12-16T16:54:55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9999999999999"/>
    <x v="2"/>
    <s v="space exploration"/>
    <d v="2015-01-20T15:45:48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9999999999996"/>
    <x v="2"/>
    <s v="space exploration"/>
    <d v="2015-04-08T22:51:14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4:51:0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9"/>
    <x v="2"/>
    <s v="space exploration"/>
    <d v="2016-11-15T08:58:35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.489999999999995"/>
    <x v="2"/>
    <s v="space exploration"/>
    <d v="2017-02-08T14:00:3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1"/>
    <x v="2"/>
    <s v="space exploration"/>
    <d v="2014-10-09T15:13:23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7"/>
    <x v="2"/>
    <s v="space exploration"/>
    <d v="2015-08-10T02:31:09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d v="2015-07-15T01:16:59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2:09:20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.339999999999996"/>
    <x v="2"/>
    <s v="space exploration"/>
    <d v="2015-12-03T18:55:41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09:59:03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3"/>
    <x v="2"/>
    <s v="space exploration"/>
    <d v="2015-11-19T14:20:09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60000000000008"/>
    <x v="2"/>
    <s v="space exploration"/>
    <d v="2014-11-09T22:48:45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5"/>
    <x v="2"/>
    <s v="space exploration"/>
    <d v="2014-05-12T10:38:47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.5"/>
    <x v="2"/>
    <s v="space exploration"/>
    <d v="2015-02-20T09:25:26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.38000000000001"/>
    <x v="2"/>
    <s v="space exploration"/>
    <d v="2016-01-12T15:47:27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.87"/>
    <x v="2"/>
    <s v="space exploration"/>
    <d v="2017-02-01T11:31:28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17:17:33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d v="2016-06-30T16:13:14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8T20:40: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d v="2015-09-25T12:06:58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18:00:10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2:55:13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09:56:47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.04"/>
    <x v="2"/>
    <s v="makerspaces"/>
    <d v="2015-11-04T19:36:37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.7"/>
    <x v="2"/>
    <s v="makerspaces"/>
    <d v="2015-03-20T16:29:34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.33"/>
    <x v="2"/>
    <s v="makerspaces"/>
    <d v="2015-08-19T13:20:39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3"/>
    <x v="2"/>
    <s v="makerspaces"/>
    <d v="2016-01-11T17:13:36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7"/>
    <x v="2"/>
    <s v="makerspaces"/>
    <d v="2015-09-28T09:07:45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d v="2015-11-10T19:51:36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9999999999996"/>
    <x v="2"/>
    <s v="makerspaces"/>
    <d v="2014-06-30T19:29:4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9999999999996"/>
    <x v="2"/>
    <s v="makerspaces"/>
    <d v="2014-11-19T12:58:36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.62"/>
    <x v="2"/>
    <s v="makerspaces"/>
    <d v="2015-12-06T16:13:10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6"/>
    <x v="2"/>
    <s v="makerspaces"/>
    <d v="2014-09-30T07:59:59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0:11:10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2"/>
    <x v="2"/>
    <s v="makerspaces"/>
    <d v="2014-10-11T15:34:49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.56"/>
    <x v="2"/>
    <s v="makerspaces"/>
    <d v="2016-04-22T09:59:34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9000000000001"/>
    <x v="2"/>
    <s v="makerspaces"/>
    <d v="2014-06-02T19:42:23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d v="2015-08-25T14:09:25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d v="2015-01-28T19:01:34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0:04:51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16:29:10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4.9"/>
    <x v="7"/>
    <s v="food trucks"/>
    <d v="2014-10-20T15:55:40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d v="2015-01-30T13:07:20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d v="2014-06-30T16:57:05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d v="2015-02-26T11:42:1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.29"/>
    <x v="7"/>
    <s v="food trucks"/>
    <d v="2015-01-23T21:51:10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d v="2016-06-30T18:04:5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7000000000001"/>
    <x v="7"/>
    <s v="food trucks"/>
    <d v="2015-04-18T21:31:16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x v="7"/>
    <s v="food trucks"/>
    <d v="2015-03-26T12:22:37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3:01:00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4"/>
    <x v="7"/>
    <s v="food trucks"/>
    <d v="2014-07-13T22:19:26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d v="2014-08-26T22:22:19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7"/>
    <x v="7"/>
    <s v="food trucks"/>
    <d v="2015-02-12T23:21:58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2"/>
    <x v="7"/>
    <s v="food trucks"/>
    <d v="2014-11-21T15:16:00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.56"/>
    <x v="7"/>
    <s v="food trucks"/>
    <d v="2015-07-02T17:33:43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1"/>
    <x v="7"/>
    <s v="food trucks"/>
    <d v="2014-05-28T16:33:2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15:59:32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.14"/>
    <x v="1"/>
    <s v="spaces"/>
    <d v="2017-03-07T13:35:34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.35"/>
    <x v="1"/>
    <s v="spaces"/>
    <d v="2017-03-06T14:14:37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3"/>
    <x v="1"/>
    <s v="spaces"/>
    <d v="2017-01-21T11:33:50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3.57999999999998"/>
    <x v="1"/>
    <s v="spaces"/>
    <d v="2017-02-21T15:41:5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16:59:18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49.44999999999999"/>
    <x v="1"/>
    <s v="spaces"/>
    <d v="2014-09-17T02:04:43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40000000000009"/>
    <x v="1"/>
    <s v="spaces"/>
    <d v="2013-04-27T13:47:23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.47"/>
    <x v="1"/>
    <s v="spaces"/>
    <d v="2016-05-22T11:45:26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5"/>
    <x v="1"/>
    <s v="spaces"/>
    <d v="2016-08-29T22:35:41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8000000000001"/>
    <x v="1"/>
    <s v="spaces"/>
    <d v="2014-07-08T00:30:28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9999999999996"/>
    <x v="1"/>
    <s v="spaces"/>
    <d v="2014-05-21T12:53:1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.54"/>
    <x v="1"/>
    <s v="spaces"/>
    <d v="2013-06-06T20:29:20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.01"/>
    <x v="1"/>
    <s v="spaces"/>
    <d v="2015-11-14T10:41:24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.38000000000001"/>
    <x v="1"/>
    <s v="spaces"/>
    <d v="2016-09-16T10:43:16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4"/>
    <x v="1"/>
    <s v="spaces"/>
    <d v="2016-01-18T04:33:48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7"/>
    <x v="1"/>
    <s v="spaces"/>
    <d v="2015-09-08T02:59:53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.39"/>
    <x v="1"/>
    <s v="spaces"/>
    <d v="2014-10-22T16:57:29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09:19:05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7T19:44:54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.7"/>
    <x v="1"/>
    <s v="spaces"/>
    <d v="2016-10-12T06:10:53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9999999999996"/>
    <x v="2"/>
    <s v="hardware"/>
    <d v="2013-08-07T08:03:18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60000000000005"/>
    <x v="2"/>
    <s v="hardware"/>
    <d v="2016-11-30T15:34:13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90000000000009"/>
    <x v="2"/>
    <s v="hardware"/>
    <d v="2014-11-01T15:08:08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2"/>
    <x v="2"/>
    <s v="hardware"/>
    <d v="2015-07-14T02:50:59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999999999997"/>
    <x v="2"/>
    <s v="hardware"/>
    <d v="2017-01-10T12:52:1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08:55:11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69.77000000000001"/>
    <x v="2"/>
    <s v="hardware"/>
    <d v="2015-07-13T11:14:23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09:23:54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.57"/>
    <x v="2"/>
    <s v="hardware"/>
    <d v="2015-04-01T00:46:37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.42"/>
    <x v="2"/>
    <s v="hardware"/>
    <d v="2013-03-18T07:59:35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1"/>
    <x v="2"/>
    <s v="hardware"/>
    <d v="2014-08-21T07:37:02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.2"/>
    <x v="2"/>
    <s v="hardware"/>
    <d v="2013-04-25T14:23:48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999999999997"/>
    <x v="2"/>
    <s v="hardware"/>
    <d v="2015-02-09T01:32:54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1:03:12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1.650000000000002"/>
    <x v="2"/>
    <s v="hardware"/>
    <d v="2013-02-10T21:54:10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999999999998"/>
    <x v="2"/>
    <s v="hardware"/>
    <d v="2014-03-24T10:59:3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1.88999999999999"/>
    <x v="2"/>
    <s v="hardware"/>
    <d v="2013-12-03T17:01:2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4"/>
    <x v="2"/>
    <s v="hardware"/>
    <d v="2016-09-06T22:26:44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2.130000000000003"/>
    <x v="2"/>
    <s v="hardware"/>
    <d v="2014-03-21T16:18:37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.240000000000002"/>
    <x v="2"/>
    <s v="hardware"/>
    <d v="2015-02-09T19:45:52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d v="2014-09-29T10:46:42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.619999999999997"/>
    <x v="3"/>
    <s v="children's books"/>
    <d v="2012-05-01T12:16:27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.96"/>
    <x v="3"/>
    <s v="children's books"/>
    <d v="2012-01-29T20:29:58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9999999999995"/>
    <x v="3"/>
    <s v="children's books"/>
    <d v="2012-05-15T18:42:48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3:45:1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0:33:1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d v="2016-08-03T12:03:22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d v="2015-03-05T14:10:37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9"/>
    <x v="3"/>
    <s v="children's books"/>
    <d v="2011-11-08T13:21:44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16:37:0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4"/>
    <x v="3"/>
    <s v="children's books"/>
    <d v="2015-03-09T13:58:47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.76"/>
    <x v="3"/>
    <s v="children's books"/>
    <d v="2013-12-12T16:36:41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0:45:3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05:36:2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3:47:46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3T20:31:33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8T19:53:15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d v="2013-04-09T08:54:4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d v="2012-05-01T02:00:31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1:01:58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4"/>
    <x v="3"/>
    <s v="children's books"/>
    <d v="2015-06-17T18:00:50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29.48"/>
    <x v="3"/>
    <s v="children's books"/>
    <d v="2012-02-28T09:45:23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d v="2014-04-16T14:49:50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1"/>
    <x v="3"/>
    <s v="children's books"/>
    <d v="2014-02-16T11:55:3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d v="2016-04-14T15:45:21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3.85"/>
    <x v="3"/>
    <s v="children's books"/>
    <d v="2013-02-05T22:02:08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5T19:19:14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8"/>
    <x v="3"/>
    <s v="children's books"/>
    <d v="2015-05-12T02:07:5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d v="2015-06-17T11:03:24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18:28:26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d v="2015-10-23T09:03:41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d v="2015-01-14T17:35:54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17:11:58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8"/>
    <x v="1"/>
    <s v="plays"/>
    <d v="2015-04-09T07:50:46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2"/>
    <x v="1"/>
    <s v="plays"/>
    <d v="2014-10-08T13:54:03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6T23:32:47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2"/>
    <x v="1"/>
    <s v="plays"/>
    <d v="2014-06-25T08:39:40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7T23:45:52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1:50:43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.46000000000001"/>
    <x v="1"/>
    <s v="plays"/>
    <d v="2015-02-20T19:18:54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.879999999999995"/>
    <x v="1"/>
    <s v="plays"/>
    <d v="2015-01-12T17:31:43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2"/>
    <x v="1"/>
    <s v="plays"/>
    <d v="2016-08-09T16:35:59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0:32:39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7"/>
    <x v="1"/>
    <s v="plays"/>
    <d v="2015-06-21T05:03:25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1:35:59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x v="1"/>
    <s v="plays"/>
    <d v="2014-05-21T07:37:21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07:40:28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17:34:00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.479999999999997"/>
    <x v="1"/>
    <s v="plays"/>
    <d v="2015-07-16T11:12:01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1:21:10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1"/>
    <x v="1"/>
    <s v="plays"/>
    <d v="2014-11-05T08:16:06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239999999999995"/>
    <x v="1"/>
    <s v="plays"/>
    <d v="2014-09-18T00:50:09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9999999999996"/>
    <x v="1"/>
    <s v="plays"/>
    <d v="2015-07-07T10:31:47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5"/>
    <x v="1"/>
    <s v="plays"/>
    <d v="2015-06-02T20:34:36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05:53:10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50000000000003"/>
    <x v="1"/>
    <s v="plays"/>
    <d v="2015-07-28T07:07:53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4.25"/>
    <x v="1"/>
    <s v="plays"/>
    <d v="2015-06-30T01:24:50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5"/>
    <x v="1"/>
    <s v="plays"/>
    <d v="2015-05-30T15:57:18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.38000000000001"/>
    <x v="1"/>
    <s v="plays"/>
    <d v="2015-07-23T15:18:55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.91000000000001"/>
    <x v="1"/>
    <s v="plays"/>
    <d v="2016-03-22T06:55:25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7.46"/>
    <x v="1"/>
    <s v="plays"/>
    <d v="2014-04-29T22:21:04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.850000000000009"/>
    <x v="1"/>
    <s v="plays"/>
    <d v="2015-01-24T06:55:03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8.260000000000005"/>
    <x v="1"/>
    <s v="plays"/>
    <d v="2015-02-19T12:51:38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2:49:21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4:35:15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2"/>
    <x v="1"/>
    <s v="plays"/>
    <d v="2016-07-08T13:38:29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4"/>
    <x v="1"/>
    <s v="plays"/>
    <d v="2015-07-03T06:13:12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0:14:22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.96000000000001"/>
    <x v="1"/>
    <s v="plays"/>
    <d v="2015-09-03T09:21:26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9"/>
    <x v="1"/>
    <s v="plays"/>
    <d v="2015-05-15T07:36:4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09:39:4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80000000000002"/>
    <x v="1"/>
    <s v="plays"/>
    <d v="2014-08-24T17:08:55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1:24:5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3T19:16:46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9999999999995"/>
    <x v="1"/>
    <s v="plays"/>
    <d v="2015-05-12T01:29:56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.79"/>
    <x v="1"/>
    <s v="plays"/>
    <d v="2015-11-04T14:01:26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3"/>
    <x v="1"/>
    <s v="plays"/>
    <d v="2015-06-15T19:50:12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.57000000000001"/>
    <x v="1"/>
    <s v="plays"/>
    <d v="2016-05-04T11:24:26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.31"/>
    <x v="1"/>
    <s v="plays"/>
    <d v="2015-09-07T01:21:09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05:25:18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15:09:08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4:47:50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2:01:34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3.52000000000001"/>
    <x v="1"/>
    <s v="plays"/>
    <d v="2015-09-20T22:03:5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7000000000001"/>
    <x v="1"/>
    <s v="plays"/>
    <d v="2015-01-15T18:02:10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.12"/>
    <x v="1"/>
    <s v="plays"/>
    <d v="2015-11-05T11:53:37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1"/>
    <x v="1"/>
    <s v="plays"/>
    <d v="2017-01-11T01:16:58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16:48:04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.54"/>
    <x v="1"/>
    <s v="plays"/>
    <d v="2014-07-22T09:34:56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5.81"/>
    <x v="1"/>
    <s v="plays"/>
    <d v="2014-08-02T00:45:54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00000000000003"/>
    <x v="1"/>
    <s v="plays"/>
    <d v="2015-02-24T19:51:19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2:44:57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d v="2016-12-05T08:06:20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9999999999995"/>
    <x v="1"/>
    <s v="plays"/>
    <d v="2015-04-08T19:23:53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4"/>
    <x v="1"/>
    <s v="plays"/>
    <d v="2015-04-29T10:34:19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05:16:40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30000000000003"/>
    <x v="1"/>
    <s v="plays"/>
    <d v="2014-08-06T19:10:1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4"/>
    <x v="1"/>
    <s v="plays"/>
    <d v="2014-05-21T20:05:0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0000000000003"/>
    <x v="1"/>
    <s v="plays"/>
    <d v="2015-04-17T12:11:59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12-31T19:11:11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4"/>
    <x v="1"/>
    <s v="plays"/>
    <d v="2015-06-09T19:54:07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17:04:55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3:41:44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0000000000002"/>
    <x v="1"/>
    <s v="plays"/>
    <d v="2016-04-20T14:12:56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09:10:48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4"/>
    <x v="1"/>
    <s v="plays"/>
    <d v="2014-05-25T13:57:09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d v="2014-07-11T11:12:0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4"/>
    <x v="1"/>
    <s v="plays"/>
    <d v="2015-06-17T09:43:27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17:55:21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0.4"/>
    <x v="1"/>
    <s v="plays"/>
    <d v="2016-06-09T23:41:1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.03"/>
    <x v="1"/>
    <s v="plays"/>
    <d v="2016-09-05T14:50:54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09:14:41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4"/>
    <x v="1"/>
    <s v="plays"/>
    <d v="2014-04-16T23:32:45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3"/>
    <x v="1"/>
    <s v="plays"/>
    <d v="2014-12-01T12:43:33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.13000000000001"/>
    <x v="1"/>
    <s v="plays"/>
    <d v="2014-12-29T14:37:11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4"/>
    <x v="1"/>
    <s v="plays"/>
    <d v="2016-12-18T15:16:26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4"/>
    <x v="1"/>
    <s v="plays"/>
    <d v="2016-04-04T22:04:53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4"/>
    <x v="1"/>
    <s v="plays"/>
    <d v="2016-10-29T17:55:24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.75"/>
    <x v="1"/>
    <s v="plays"/>
    <d v="2015-05-04T09:46:35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d v="2015-12-21T12:24:21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6.56"/>
    <x v="1"/>
    <s v="plays"/>
    <d v="2015-07-07T16:44:12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09:18:38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.6"/>
    <x v="1"/>
    <s v="plays"/>
    <d v="2016-01-01T16:40:37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.25"/>
    <x v="1"/>
    <s v="plays"/>
    <d v="2014-11-05T12:27:15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1T20:50:01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0:11:24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d v="2014-12-12T05:15:24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.58"/>
    <x v="1"/>
    <s v="plays"/>
    <d v="2014-07-30T15:43:05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d v="2014-07-11T12:49:52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16:12:08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2"/>
    <x v="1"/>
    <s v="plays"/>
    <d v="2014-08-18T12:08:24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3:33:15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08:19:52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9999999999996"/>
    <x v="1"/>
    <s v="plays"/>
    <d v="2016-11-27T16:48:41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4"/>
    <x v="1"/>
    <s v="plays"/>
    <d v="2015-09-11T10:30:58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4"/>
    <x v="1"/>
    <s v="plays"/>
    <d v="2015-10-01T10:57:33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0:37:12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16:42:19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d v="2015-07-25T05:33:16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0T23:00:18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18:13:51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9999999999996"/>
    <x v="1"/>
    <s v="plays"/>
    <d v="2016-08-23T20:21:53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2"/>
    <x v="1"/>
    <s v="plays"/>
    <d v="2015-07-14T10:34:2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d v="2016-03-15T16:03:5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2:33:39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d v="2014-10-17T01:23:21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d v="2015-04-13T15:11:27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3:27:06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8.08"/>
    <x v="1"/>
    <s v="plays"/>
    <d v="2015-12-15T22:09:34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d v="2014-07-08T17:08:59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d v="2015-01-13T16:46:3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.67"/>
    <x v="1"/>
    <s v="plays"/>
    <d v="2016-02-15T04:33:10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20000000000002"/>
    <x v="1"/>
    <s v="plays"/>
    <d v="2014-04-26T06:26:29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9999999999995"/>
    <x v="1"/>
    <s v="plays"/>
    <d v="2015-08-29T00:37:2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8.099999999999994"/>
    <x v="1"/>
    <s v="plays"/>
    <d v="2015-10-01T10:06:47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09:52:0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4:01:1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16:16:44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4"/>
    <x v="1"/>
    <s v="musical"/>
    <d v="2015-04-03T15:58:47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8T22:39:39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.51999999999998"/>
    <x v="1"/>
    <s v="musical"/>
    <d v="2015-04-09T08:21:50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.67"/>
    <x v="1"/>
    <s v="musical"/>
    <d v="2014-08-12T09:01:08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3:22:59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5"/>
    <x v="1"/>
    <s v="musical"/>
    <d v="2014-06-16T11:03:49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9999999999995"/>
    <x v="1"/>
    <s v="musical"/>
    <d v="2016-02-03T18:57:26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.17999999999998"/>
    <x v="1"/>
    <s v="musical"/>
    <d v="2014-04-25T08:32:38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8"/>
    <x v="1"/>
    <s v="musical"/>
    <d v="2015-04-07T09:01:04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4"/>
    <x v="1"/>
    <s v="musical"/>
    <d v="2014-08-21T01:59:23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.740000000000009"/>
    <x v="1"/>
    <s v="musical"/>
    <d v="2015-01-20T22:57:17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8"/>
    <x v="1"/>
    <s v="musical"/>
    <d v="2016-05-05T17:57: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8"/>
    <x v="1"/>
    <s v="musical"/>
    <d v="2014-05-16T10:16:0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09:00:08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0:37:03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.369999999999997"/>
    <x v="1"/>
    <s v="musical"/>
    <d v="2014-06-13T05:58:33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.72"/>
    <x v="1"/>
    <s v="musical"/>
    <d v="2014-12-31T11:53:34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4:25:12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.25"/>
    <x v="1"/>
    <s v="musical"/>
    <d v="2014-12-09T13:33:38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d v="2015-01-30T18:02:35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2.23"/>
    <x v="1"/>
    <s v="spaces"/>
    <d v="2015-11-26T14:17:39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16:56:38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d v="2016-07-16T07:44:5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7"/>
    <x v="1"/>
    <s v="spaces"/>
    <d v="2016-10-06T08:29:2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7"/>
    <x v="1"/>
    <s v="spaces"/>
    <d v="2015-04-03T10:34:5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4:45:17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900000000000002"/>
    <x v="1"/>
    <s v="spaces"/>
    <d v="2014-08-21T14:16:1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3"/>
    <x v="1"/>
    <s v="spaces"/>
    <d v="2016-09-15T11:33:59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.67"/>
    <x v="1"/>
    <s v="spaces"/>
    <d v="2015-09-08T14:00:21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2:47:29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18:00:50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4"/>
    <x v="1"/>
    <s v="spaces"/>
    <d v="2015-01-26T19:16:12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0:05:59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0:51:46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4"/>
    <x v="1"/>
    <s v="plays"/>
    <d v="2015-06-02T06:17:04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700000000000003"/>
    <x v="1"/>
    <s v="plays"/>
    <d v="2014-07-07T16:50:19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3"/>
    <x v="1"/>
    <s v="plays"/>
    <d v="2015-06-07T12:30:33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8"/>
    <x v="1"/>
    <s v="plays"/>
    <d v="2015-08-17T12:43:32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6T23:44:52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0000000000012"/>
    <x v="1"/>
    <s v="plays"/>
    <d v="2016-08-03T07:34:20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3:52:33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900000000000006"/>
    <x v="1"/>
    <s v="plays"/>
    <d v="2014-06-18T11:04:11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.540000000000006"/>
    <x v="1"/>
    <s v="plays"/>
    <d v="2014-08-01T10:47:58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.95"/>
    <x v="1"/>
    <s v="plays"/>
    <d v="2016-11-19T21:38:40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999999999997"/>
    <x v="1"/>
    <s v="plays"/>
    <d v="2015-12-03T14:38:28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9999999999995"/>
    <x v="1"/>
    <s v="plays"/>
    <d v="2014-08-28T20:27:51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.89"/>
    <x v="1"/>
    <s v="plays"/>
    <d v="2014-10-29T11:24:46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.58"/>
    <x v="1"/>
    <s v="plays"/>
    <d v="2016-02-25T12:32:10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000000000001"/>
    <x v="1"/>
    <s v="plays"/>
    <d v="2015-01-22T16:08:54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.69"/>
    <x v="1"/>
    <s v="plays"/>
    <d v="2014-10-10T10:22:27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.22"/>
    <x v="1"/>
    <s v="plays"/>
    <d v="2014-12-20T14:47:03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6.45999999999998"/>
    <x v="1"/>
    <s v="plays"/>
    <d v="2015-08-03T16:58:5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9999999999995"/>
    <x v="1"/>
    <s v="spaces"/>
    <d v="2015-08-09T08:25:56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5"/>
    <x v="1"/>
    <s v="spaces"/>
    <d v="2016-01-12T11:29:03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999999999998"/>
    <x v="1"/>
    <s v="spaces"/>
    <d v="2014-09-12T10:10:36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.09"/>
    <x v="1"/>
    <s v="spaces"/>
    <d v="2016-07-25T01:41:21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60000000000001"/>
    <x v="1"/>
    <s v="spaces"/>
    <d v="2016-10-11T18:22:08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2"/>
    <x v="1"/>
    <s v="spaces"/>
    <d v="2016-03-02T07:00: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4.16000000000001"/>
    <x v="1"/>
    <s v="spaces"/>
    <d v="2016-09-14T02:22:31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2"/>
    <x v="1"/>
    <s v="spaces"/>
    <d v="2016-05-21T03:41:21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8T19:29:22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8"/>
    <x v="1"/>
    <s v="spaces"/>
    <d v="2015-12-03T08:47:0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10000000000011"/>
    <x v="1"/>
    <s v="spaces"/>
    <d v="2017-01-05T15:05:30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9999999999995"/>
    <x v="1"/>
    <s v="spaces"/>
    <d v="2016-09-09T13:25:10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.6"/>
    <x v="1"/>
    <s v="spaces"/>
    <d v="2016-01-21T15:07:47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06:29:32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0:57:51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3"/>
    <x v="1"/>
    <s v="spaces"/>
    <d v="2015-03-27T16:54:00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2:36:33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.98"/>
    <x v="1"/>
    <s v="spaces"/>
    <d v="2014-05-18T23:38:49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2:46:00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4:51:1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16:29:42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40000000000006"/>
    <x v="1"/>
    <s v="spaces"/>
    <d v="2012-11-26T15:04:1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3"/>
    <x v="1"/>
    <s v="spaces"/>
    <d v="2016-01-29T15:22:56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16:08:4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.25"/>
    <x v="1"/>
    <s v="spaces"/>
    <d v="2014-09-06T11:11:4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3:09:51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0:11:23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.74000000000001"/>
    <x v="1"/>
    <s v="spaces"/>
    <d v="2015-12-22T00:05:19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999999999998"/>
    <x v="1"/>
    <s v="spaces"/>
    <d v="2014-10-27T08:40:40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4:58:39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06:15:16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.190000000000012"/>
    <x v="1"/>
    <s v="spaces"/>
    <d v="2015-01-20T11:52:10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999999999999"/>
    <x v="1"/>
    <s v="spaces"/>
    <d v="2015-05-22T15:04:0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0.769999999999996"/>
    <x v="1"/>
    <s v="spaces"/>
    <d v="2014-10-07T21:58:00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.7"/>
    <x v="1"/>
    <s v="spaces"/>
    <d v="2014-05-26T12:27:18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08:09:1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15:24:03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8"/>
    <x v="1"/>
    <s v="spaces"/>
    <d v="2015-06-08T02:09:36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.47"/>
    <x v="1"/>
    <s v="spaces"/>
    <d v="2014-04-29T15:00:20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15:18:53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.69"/>
    <x v="1"/>
    <s v="spaces"/>
    <d v="2016-10-17T09:51:09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99999999998"/>
    <x v="1"/>
    <s v="spaces"/>
    <d v="2016-07-13T17:53:29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1:13:06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7.7"/>
    <x v="1"/>
    <s v="spaces"/>
    <d v="2012-09-06T18:51:15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.11"/>
    <x v="1"/>
    <s v="spaces"/>
    <d v="2014-05-02T07:13:33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.6"/>
    <x v="1"/>
    <s v="spaces"/>
    <d v="2017-02-17T06:01:32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.3"/>
    <x v="1"/>
    <s v="spaces"/>
    <d v="2015-02-18T11:54:11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.86"/>
    <x v="1"/>
    <s v="spaces"/>
    <d v="2016-07-16T01:20:25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0000000000011"/>
    <x v="1"/>
    <s v="spaces"/>
    <d v="2014-10-20T12:00:47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2:56:11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3"/>
    <x v="1"/>
    <s v="spaces"/>
    <d v="2016-08-15T16:10:47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.88"/>
    <x v="1"/>
    <s v="spaces"/>
    <d v="2015-08-11T20:04:19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4"/>
    <x v="1"/>
    <s v="spaces"/>
    <d v="2016-07-18T21:38:45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20000000000007"/>
    <x v="1"/>
    <s v="spaces"/>
    <d v="2016-10-01T07:50:55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08:26:49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1"/>
    <x v="1"/>
    <s v="spaces"/>
    <d v="2013-07-11T13:50:4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3.32"/>
    <x v="1"/>
    <s v="spaces"/>
    <d v="2010-07-19T16:26:13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9999999999997"/>
    <x v="1"/>
    <s v="spaces"/>
    <d v="2016-01-04T01:03:17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4"/>
    <x v="1"/>
    <s v="spaces"/>
    <d v="2013-12-02T14:03:58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4:00:21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6.53"/>
    <x v="1"/>
    <s v="spaces"/>
    <d v="2015-12-21T15:50:48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9"/>
    <x v="1"/>
    <s v="spaces"/>
    <d v="2015-09-06T11:30:47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8.91999999999999"/>
    <x v="1"/>
    <s v="spaces"/>
    <d v="2015-03-19T20:41:39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4.11"/>
    <x v="1"/>
    <s v="spaces"/>
    <d v="2016-01-18T12:26:38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5"/>
    <x v="1"/>
    <s v="spaces"/>
    <d v="2014-07-22T22:44:1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4:16:2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18:44:14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.03"/>
    <x v="1"/>
    <s v="spaces"/>
    <d v="2014-12-02T16:37:42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8"/>
    <x v="1"/>
    <s v="spaces"/>
    <d v="2015-05-14T19:20:55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4T23:02:4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0000000000003"/>
    <x v="1"/>
    <s v="spaces"/>
    <d v="2017-01-09T04:59:05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.5"/>
    <x v="1"/>
    <s v="spaces"/>
    <d v="2015-04-28T11:04:54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4"/>
    <x v="1"/>
    <s v="spaces"/>
    <d v="2014-08-11T13:16: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d v="2014-11-10T17:59:50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d v="2016-03-31T03:59:00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d v="2014-07-09T17:27:26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.839999999999996"/>
    <x v="1"/>
    <s v="spaces"/>
    <d v="2015-08-29T01:35:34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7000000000001"/>
    <x v="1"/>
    <s v="spaces"/>
    <d v="2015-09-01T07:51:3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3"/>
    <x v="1"/>
    <s v="spaces"/>
    <d v="2016-09-17T17:08:58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6000000000001"/>
    <x v="1"/>
    <s v="spaces"/>
    <d v="2015-10-21T22:07:26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d v="2014-07-04T20:19:32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0:28:5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17:31:19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x v="1"/>
    <s v="spaces"/>
    <d v="2015-09-16T11:35:52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0.150000000000002"/>
    <x v="1"/>
    <s v="spaces"/>
    <d v="2014-11-14T15:00:34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80000000000003"/>
    <x v="1"/>
    <s v="spaces"/>
    <d v="2016-11-16T12:36:09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9999999999995"/>
    <x v="1"/>
    <s v="spaces"/>
    <d v="2015-04-03T12:34:4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d v="2016-10-15T11:34:2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.15"/>
    <x v="1"/>
    <s v="spaces"/>
    <d v="2015-04-17T11:25:00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4"/>
    <x v="1"/>
    <s v="spaces"/>
    <d v="2016-02-09T08:42:39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29T21:27:20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.12"/>
    <x v="1"/>
    <s v="spaces"/>
    <d v="2015-08-10T10:38:43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1"/>
    <s v="spaces"/>
    <d v="2017-01-31T17:57:5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.67"/>
    <x v="1"/>
    <s v="spaces"/>
    <d v="2015-01-26T22:19:55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2:07:15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2"/>
    <x v="1"/>
    <s v="spaces"/>
    <d v="2014-10-27T19:40:44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x v="1"/>
    <s v="spaces"/>
    <d v="2015-08-20T23:21:3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8.670000000000002"/>
    <x v="1"/>
    <s v="spaces"/>
    <d v="2014-08-02T08:31:18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4"/>
    <x v="1"/>
    <s v="spaces"/>
    <d v="2015-04-06T12:22:11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8"/>
    <x v="1"/>
    <s v="spaces"/>
    <d v="2015-08-30T16:12:39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70000000000002"/>
    <x v="1"/>
    <s v="spaces"/>
    <d v="2015-06-18T11:05:59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1T22:36:30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d v="2014-12-08T08:44:07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0.09"/>
    <x v="1"/>
    <s v="spaces"/>
    <d v="2016-06-07T08:01:23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0.23"/>
    <x v="1"/>
    <s v="spaces"/>
    <d v="2015-03-02T14:39:05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5"/>
    <x v="1"/>
    <s v="spaces"/>
    <d v="2016-07-15T17:45:43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.35"/>
    <x v="1"/>
    <s v="spaces"/>
    <d v="2015-09-08T09:51:5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16:49:01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d v="2015-07-22T14:05:56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d v="2016-06-01T19:36:20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4:48:4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9999999999996"/>
    <x v="1"/>
    <s v="spaces"/>
    <d v="2016-09-16T07:05:01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2"/>
    <x v="1"/>
    <s v="spaces"/>
    <d v="2015-12-21T14:00:4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2T23:33:11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.54"/>
    <x v="1"/>
    <s v="spaces"/>
    <d v="2014-09-20T09:56:15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4:12:17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.540000000000006"/>
    <x v="1"/>
    <s v="spaces"/>
    <d v="2016-07-04T03:10:18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1"/>
    <s v="spaces"/>
    <d v="2015-04-12T22:45:06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16:48:31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.88000000000001"/>
    <x v="1"/>
    <s v="spaces"/>
    <d v="2014-08-25T12:15:16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s v="spaces"/>
    <d v="2015-08-25T05:17:5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4:32:31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d v="2015-02-27T11:19:5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.19"/>
    <x v="1"/>
    <s v="spaces"/>
    <d v="2014-07-23T22:00:10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d v="2017-01-09T19:45:19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09:17:00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1T21:55:34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8"/>
    <x v="1"/>
    <s v="spaces"/>
    <d v="2015-03-18T12:33:02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05:43:47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d v="2015-03-18T07:22:05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d v="2016-05-19T03:59:20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d v="2016-06-13T10:35:2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d v="2015-02-24T20:05:32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1"/>
    <s v="spaces"/>
    <d v="2016-03-06T17:36:36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1:18:55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d v="2016-11-04T17:22:1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.81"/>
    <x v="1"/>
    <s v="spaces"/>
    <d v="2016-06-09T18:49:58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.5"/>
    <x v="1"/>
    <s v="spaces"/>
    <d v="2014-12-04T13:43:21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.18"/>
    <x v="1"/>
    <s v="spaces"/>
    <d v="2016-02-26T19:26:0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99999999998"/>
    <x v="1"/>
    <s v="plays"/>
    <d v="2017-02-14T14:49:0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15:13:3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0:21:56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08:54:05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d v="2017-02-20T03:24:20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08:33:54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2:16:59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50000000000002"/>
    <x v="1"/>
    <s v="plays"/>
    <d v="2017-03-12T22:38:41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06:05:54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d v="2017-03-13T16:14:29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d v="2017-02-19T01:29:20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2:15:03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3:04:48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07:18:59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.34"/>
    <x v="1"/>
    <s v="plays"/>
    <d v="2017-03-02T07:55:07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1:22: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6"/>
    <x v="1"/>
    <s v="plays"/>
    <d v="2014-09-27T18:15:55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.43"/>
    <x v="1"/>
    <s v="plays"/>
    <d v="2014-09-09T10:58:04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2T19:25:00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d v="2010-10-27T01:20:03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6"/>
    <x v="1"/>
    <s v="plays"/>
    <d v="2014-08-11T15:09:34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9999999999997"/>
    <x v="1"/>
    <s v="plays"/>
    <d v="2013-10-03T15:49:27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8"/>
    <x v="1"/>
    <s v="plays"/>
    <d v="2011-03-30T22:42:17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000000000001"/>
    <x v="1"/>
    <s v="plays"/>
    <d v="2012-03-02T16:00:58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06:58:4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3"/>
    <x v="1"/>
    <s v="plays"/>
    <d v="2012-04-27T17:52:24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3:55:05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15:09:12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.51"/>
    <x v="1"/>
    <s v="plays"/>
    <d v="2011-12-06T20:36:01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0000000000011"/>
    <x v="1"/>
    <s v="plays"/>
    <d v="2014-07-21T01:21:27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1"/>
    <x v="1"/>
    <s v="plays"/>
    <d v="2014-09-15T07:52:02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.740000000000009"/>
    <x v="1"/>
    <s v="plays"/>
    <d v="2014-06-09T11:27:4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0.7"/>
    <x v="1"/>
    <s v="plays"/>
    <d v="2014-05-16T13:05:25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6"/>
    <x v="1"/>
    <s v="plays"/>
    <d v="2014-05-07T14:20:15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0T22:49:20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.309999999999995"/>
    <x v="1"/>
    <s v="plays"/>
    <d v="2014-10-28T11:35:53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.37"/>
    <x v="1"/>
    <s v="plays"/>
    <d v="2014-07-18T23:13:01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.91"/>
    <x v="1"/>
    <s v="plays"/>
    <d v="2014-05-12T21:32:33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.5"/>
    <x v="1"/>
    <s v="plays"/>
    <d v="2013-11-13T12:42:41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1.62"/>
    <x v="1"/>
    <s v="plays"/>
    <d v="2014-05-29T20:55:4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1"/>
    <x v="1"/>
    <s v="plays"/>
    <d v="2016-04-06T09:35:58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20000000000007"/>
    <x v="1"/>
    <s v="plays"/>
    <d v="2012-01-15T12:31:08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16:04:52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.91999999999999"/>
    <x v="1"/>
    <s v="plays"/>
    <d v="2014-08-11T15:45:08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16:17:07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8"/>
    <x v="1"/>
    <s v="plays"/>
    <d v="2013-07-22T17:20:31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.55"/>
    <x v="1"/>
    <s v="plays"/>
    <d v="2014-05-22T11:00:09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09:31:15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7.34"/>
    <x v="1"/>
    <s v="plays"/>
    <d v="2013-04-11T11:51:11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4"/>
    <x v="1"/>
    <s v="plays"/>
    <d v="2014-05-21T04:54:09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9999999999996"/>
    <x v="1"/>
    <s v="plays"/>
    <d v="2014-05-20T02:26:27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9999999999996"/>
    <x v="1"/>
    <s v="plays"/>
    <d v="2011-12-06T17:47:01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8"/>
    <x v="1"/>
    <s v="plays"/>
    <d v="2013-08-05T14:04:29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.22"/>
    <x v="1"/>
    <s v="plays"/>
    <d v="2014-06-01T18:50:31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9999999999995"/>
    <x v="1"/>
    <s v="plays"/>
    <d v="2014-07-09T18:27:21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.72"/>
    <x v="1"/>
    <s v="plays"/>
    <d v="2014-08-17T17:10:38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.5"/>
    <x v="1"/>
    <s v="plays"/>
    <d v="2014-07-15T10:59:33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5"/>
    <x v="1"/>
    <s v="musical"/>
    <d v="2015-05-20T04:58:22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.84999999999997"/>
    <x v="1"/>
    <s v="musical"/>
    <d v="2015-04-24T03:18:52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.75"/>
    <x v="1"/>
    <s v="musical"/>
    <d v="2016-06-17T13:07:49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.75"/>
    <x v="1"/>
    <s v="musical"/>
    <d v="2015-01-14T17:34:19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18:14:16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.08"/>
    <x v="1"/>
    <s v="musical"/>
    <d v="2015-01-13T09:15:42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d v="2015-06-02T09:21:15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x v="1"/>
    <s v="musical"/>
    <d v="2015-01-05T06:50:18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69999999999995"/>
    <x v="1"/>
    <s v="musical"/>
    <d v="2015-01-09T05:11:17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.21"/>
    <x v="1"/>
    <s v="musical"/>
    <d v="2014-08-07T13:16:58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d v="2016-03-31T02:41:41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x v="1"/>
    <s v="musical"/>
    <d v="2014-08-10T13:24:37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15:29:06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9999999999995"/>
    <x v="1"/>
    <s v="musical"/>
    <d v="2015-08-26T18:43:42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d v="2015-04-01T03:59:32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.84"/>
    <x v="1"/>
    <s v="musical"/>
    <d v="2015-02-22T01:40: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09:31:17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.16"/>
    <x v="1"/>
    <s v="plays"/>
    <d v="2014-05-19T10:17:38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9"/>
    <x v="1"/>
    <s v="plays"/>
    <d v="2012-04-14T17:28:39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4"/>
    <x v="1"/>
    <s v="plays"/>
    <d v="2014-07-14T09:04:40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.73"/>
    <x v="1"/>
    <s v="plays"/>
    <d v="2014-07-09T14:05:51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1"/>
    <x v="1"/>
    <s v="plays"/>
    <d v="2015-06-16T13:19:19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.58"/>
    <x v="1"/>
    <s v="plays"/>
    <d v="2015-11-29T14:01:13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2.12"/>
    <x v="1"/>
    <s v="plays"/>
    <d v="2015-08-03T10:57:51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.18"/>
    <x v="1"/>
    <s v="plays"/>
    <d v="2015-06-10T06:06:11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.21"/>
    <x v="1"/>
    <s v="plays"/>
    <d v="2016-10-05T08:06:24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9"/>
    <x v="1"/>
    <s v="plays"/>
    <d v="2014-11-27T19:03:06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6"/>
    <x v="1"/>
    <s v="plays"/>
    <d v="2015-02-15T18:35:47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8"/>
    <x v="1"/>
    <s v="plays"/>
    <d v="2017-02-06T15:00:04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.619999999999997"/>
    <x v="1"/>
    <s v="plays"/>
    <d v="2015-05-31T11:43:23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5"/>
    <x v="1"/>
    <s v="plays"/>
    <d v="2015-09-23T08:58:17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9999999999995"/>
    <x v="1"/>
    <s v="plays"/>
    <d v="2015-07-21T15:02:56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2"/>
    <x v="1"/>
    <s v="plays"/>
    <d v="2016-11-23T15:25:13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.489999999999995"/>
    <x v="1"/>
    <s v="plays"/>
    <d v="2016-05-13T08:25:3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3"/>
    <x v="1"/>
    <s v="plays"/>
    <d v="2015-09-30T09:00:12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16:10:36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.63"/>
    <x v="1"/>
    <s v="plays"/>
    <d v="2015-11-15T12:01:24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0000000000001"/>
    <x v="1"/>
    <s v="plays"/>
    <d v="2014-10-21T01:59:58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5T23:02:06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17:39:07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.47"/>
    <x v="1"/>
    <s v="plays"/>
    <d v="2016-04-03T14:31:57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000000000001"/>
    <x v="1"/>
    <s v="plays"/>
    <d v="2017-01-31T14:19:15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.919999999999995"/>
    <x v="1"/>
    <s v="plays"/>
    <d v="2016-12-30T13:56:4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.54"/>
    <x v="1"/>
    <s v="plays"/>
    <d v="2016-06-01T03:20:51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17:00:33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06:23:04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39.82"/>
    <x v="1"/>
    <s v="plays"/>
    <d v="2015-06-01T07:14:5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1"/>
    <x v="1"/>
    <s v="plays"/>
    <d v="2015-09-30T21:08:1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0000000000009"/>
    <x v="1"/>
    <s v="plays"/>
    <d v="2017-01-19T11:39:08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8.69"/>
    <x v="1"/>
    <s v="plays"/>
    <d v="2014-09-11T02:47:50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9.570000000000007"/>
    <x v="1"/>
    <s v="plays"/>
    <d v="2014-08-20T13:08:1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8000000000001"/>
    <x v="1"/>
    <s v="plays"/>
    <d v="2015-09-14T21:19:22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1:39:42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.13000000000001"/>
    <x v="1"/>
    <s v="plays"/>
    <d v="2015-05-11T09:24:18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7.629999999999995"/>
    <x v="1"/>
    <s v="plays"/>
    <d v="2015-08-14T06:20:0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05:25:12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16:19:17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2:55:14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2"/>
    <x v="1"/>
    <s v="plays"/>
    <d v="2014-10-06T12:48:44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2:32:46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06:20:40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08:50:28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.78"/>
    <x v="1"/>
    <s v="plays"/>
    <d v="2015-02-23T21:03:29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3:26:1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.77000000000001"/>
    <x v="1"/>
    <s v="plays"/>
    <d v="2015-05-20T08:46:17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.86"/>
    <x v="1"/>
    <s v="plays"/>
    <d v="2017-01-23T08:25:52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.2"/>
    <x v="1"/>
    <s v="plays"/>
    <d v="2014-12-09T16:17:41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3999999999998"/>
    <x v="1"/>
    <s v="plays"/>
    <d v="2016-09-01T13:15:45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4.83"/>
    <x v="1"/>
    <s v="plays"/>
    <d v="2015-10-26T11:08:38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60000000000011"/>
    <x v="1"/>
    <s v="plays"/>
    <d v="2015-06-16T12:24:36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20000000000007"/>
    <x v="1"/>
    <s v="plays"/>
    <d v="2014-11-21T02:34:2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1.239999999999995"/>
    <x v="1"/>
    <s v="plays"/>
    <d v="2015-10-07T07:23:08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9999999999995"/>
    <x v="1"/>
    <s v="plays"/>
    <d v="2015-01-12T14:12:18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2:05:1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.33"/>
    <x v="1"/>
    <s v="plays"/>
    <d v="2015-05-12T07:52:02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.18"/>
    <x v="1"/>
    <s v="plays"/>
    <d v="2015-06-17T13:11: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6"/>
    <x v="1"/>
    <s v="plays"/>
    <d v="2016-08-08T16:42:0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4:29:57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07:47:45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9999999999995"/>
    <x v="1"/>
    <s v="plays"/>
    <d v="2014-10-03T05:29:35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.51"/>
    <x v="1"/>
    <s v="plays"/>
    <d v="2015-10-07T07:00:09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.57999999999998"/>
    <x v="1"/>
    <s v="plays"/>
    <d v="2016-08-29T14:14:02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.919999999999995"/>
    <x v="1"/>
    <s v="plays"/>
    <d v="2016-01-31T11:54:32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.41999999999999"/>
    <x v="1"/>
    <s v="plays"/>
    <d v="2015-01-13T16:07:51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17:47:59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1:23:26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3"/>
    <x v="1"/>
    <s v="plays"/>
    <d v="2015-04-30T15:21:43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5.21000000000001"/>
    <x v="1"/>
    <s v="plays"/>
    <d v="2016-03-01T21:27:3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3:09:58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7"/>
    <x v="1"/>
    <s v="plays"/>
    <d v="2015-08-02T19:28:2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999999999998"/>
    <x v="1"/>
    <s v="plays"/>
    <d v="2016-03-15T23:39:48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30000000000002"/>
    <x v="1"/>
    <s v="plays"/>
    <d v="2016-01-10T12:51:38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16:14:13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69.190000000000012"/>
    <x v="1"/>
    <s v="plays"/>
    <d v="2017-01-27T17:37:06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3000000000001"/>
    <x v="1"/>
    <s v="plays"/>
    <d v="2016-07-16T15:09:42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3:00:28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.44"/>
    <x v="1"/>
    <s v="plays"/>
    <d v="2016-05-15T13:35:15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.610000000000003"/>
    <x v="1"/>
    <s v="plays"/>
    <d v="2017-01-23T03:50:02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.669999999999995"/>
    <x v="1"/>
    <s v="plays"/>
    <d v="2017-02-09T07:21:3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2"/>
    <x v="1"/>
    <s v="plays"/>
    <d v="2015-08-16T11:51:40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19.270000000000003"/>
    <x v="1"/>
    <s v="plays"/>
    <d v="2015-10-05T13:29:08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.29"/>
    <x v="1"/>
    <s v="plays"/>
    <d v="2017-02-02T05:12:32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.59"/>
    <x v="1"/>
    <s v="plays"/>
    <d v="2015-05-17T07:59:1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05:37:09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98"/>
    <x v="1"/>
    <s v="plays"/>
    <d v="2015-11-01T13:09:32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10000000000001"/>
    <x v="1"/>
    <s v="plays"/>
    <d v="2015-07-08T13:30:56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999999999998"/>
    <x v="1"/>
    <s v="plays"/>
    <d v="2015-08-23T17:59:2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.339999999999996"/>
    <x v="1"/>
    <s v="plays"/>
    <d v="2015-09-14T17:01:03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.43"/>
    <x v="1"/>
    <s v="plays"/>
    <d v="2015-04-08T12:51:02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.2"/>
    <x v="1"/>
    <s v="plays"/>
    <d v="2016-06-17T12:39:36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.7"/>
    <x v="1"/>
    <s v="plays"/>
    <d v="2016-11-07T03:26:16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0:38:04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09:59:12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x v="1"/>
    <s v="plays"/>
    <d v="2015-07-01T15:32:2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.71"/>
    <x v="1"/>
    <s v="plays"/>
    <d v="2016-05-03T00:15:42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4T20:22:19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.09"/>
    <x v="1"/>
    <s v="plays"/>
    <d v="2016-03-23T16:02:45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d v="2016-09-15T10:36:18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.84"/>
    <x v="1"/>
    <s v="plays"/>
    <d v="2015-09-06T17:17:05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3"/>
    <x v="1"/>
    <s v="plays"/>
    <d v="2015-09-17T02:00:10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d v="2016-10-21T14:25:46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.040000000000006"/>
    <x v="1"/>
    <s v="plays"/>
    <d v="2016-01-13T00:51:57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1:25:11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2:17:21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3.98"/>
    <x v="1"/>
    <s v="plays"/>
    <d v="2014-07-06T15:54:35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.949999999999996"/>
    <x v="1"/>
    <s v="plays"/>
    <d v="2016-05-08T19:57:04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2:14:53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09:03:06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2T20:05:57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.799999999999997"/>
    <x v="1"/>
    <s v="plays"/>
    <d v="2014-10-01T21:24:25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6"/>
    <x v="1"/>
    <s v="plays"/>
    <d v="2016-05-30T19:14:56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700000000000003"/>
    <x v="1"/>
    <s v="plays"/>
    <d v="2016-08-26T03:46:48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08:59:50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3:51:17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.29"/>
    <x v="1"/>
    <s v="plays"/>
    <d v="2015-02-06T12:08:25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5"/>
    <x v="1"/>
    <s v="plays"/>
    <d v="2016-04-08T03:59:26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.77999999999997"/>
    <x v="1"/>
    <s v="plays"/>
    <d v="2014-07-02T08:48:03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3"/>
    <x v="1"/>
    <s v="plays"/>
    <d v="2014-07-17T02:45:08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.110000000000003"/>
    <x v="1"/>
    <s v="plays"/>
    <d v="2015-03-02T16:17:48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1:44:46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15:38:50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9999999999997"/>
    <x v="1"/>
    <s v="plays"/>
    <d v="2015-05-24T11:14:40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6000000000001"/>
    <x v="1"/>
    <s v="plays"/>
    <d v="2015-06-30T07:30:22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2"/>
    <x v="1"/>
    <s v="plays"/>
    <d v="2014-07-07T11:10:46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4:34:0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1.03"/>
    <x v="1"/>
    <s v="plays"/>
    <d v="2014-09-19T01:46:0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.85"/>
    <x v="1"/>
    <s v="plays"/>
    <d v="2017-02-03T08:48:00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.62"/>
    <x v="1"/>
    <s v="plays"/>
    <d v="2016-06-28T10:58:38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.08"/>
    <x v="1"/>
    <s v="plays"/>
    <d v="2016-11-11T18:22:34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5"/>
    <x v="1"/>
    <s v="plays"/>
    <d v="2016-05-20T14:10:2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10000000000008"/>
    <x v="1"/>
    <s v="plays"/>
    <d v="2015-02-27T02:06:50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.18"/>
    <x v="1"/>
    <s v="plays"/>
    <d v="2016-03-23T16:59:44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.13000000000001"/>
    <x v="1"/>
    <s v="plays"/>
    <d v="2014-07-30T23:48:13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7T21:32:48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8T19:35:1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.60000000000001"/>
    <x v="1"/>
    <s v="plays"/>
    <d v="2016-04-24T08:14:14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3"/>
    <x v="1"/>
    <s v="plays"/>
    <d v="2016-04-06T08:24:40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.58"/>
    <x v="1"/>
    <s v="plays"/>
    <d v="2016-05-22T21:39:32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.67"/>
    <x v="1"/>
    <s v="plays"/>
    <d v="2015-10-25T11:50:11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.62"/>
    <x v="1"/>
    <s v="plays"/>
    <d v="2014-06-16T04:29:25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18:49:38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05:22:30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2:26:46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4"/>
    <x v="1"/>
    <s v="plays"/>
    <d v="2016-04-29T09:52:07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.339999999999996"/>
    <x v="1"/>
    <s v="plays"/>
    <d v="2016-06-15T14:34:3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2"/>
    <x v="1"/>
    <s v="plays"/>
    <d v="2014-07-02T05:01:5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8"/>
    <x v="1"/>
    <s v="plays"/>
    <d v="2014-10-20T02:27:59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.79"/>
    <x v="1"/>
    <s v="plays"/>
    <d v="2017-01-10T20:22:14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.73"/>
    <x v="1"/>
    <s v="plays"/>
    <d v="2016-11-22T20:59:0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3.43"/>
    <x v="1"/>
    <s v="plays"/>
    <d v="2014-08-14T19:36:30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0T21:11:57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1"/>
    <x v="1"/>
    <s v="plays"/>
    <d v="2014-07-31T13:30:45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18:27:29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2T21:26:32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2T20:37:17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17:24:54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5T23:47:39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10000000000008"/>
    <x v="1"/>
    <s v="plays"/>
    <d v="2016-11-15T19:59:40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30000000000007"/>
    <x v="1"/>
    <s v="plays"/>
    <d v="2016-11-16T03:01:25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15:59:25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9999999999996"/>
    <x v="1"/>
    <s v="plays"/>
    <d v="2014-08-04T08:09:16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4"/>
    <x v="1"/>
    <s v="plays"/>
    <d v="2015-06-24T15:30:40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40000000000009"/>
    <x v="1"/>
    <s v="plays"/>
    <d v="2015-09-28T12:33:36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8"/>
    <x v="1"/>
    <s v="plays"/>
    <d v="2014-05-06T09:39:33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1"/>
    <x v="1"/>
    <s v="plays"/>
    <d v="2015-02-24T11:49:54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.99000000000001"/>
    <x v="1"/>
    <s v="plays"/>
    <d v="2015-02-18T12:34:59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200000000000003"/>
    <x v="1"/>
    <s v="plays"/>
    <d v="2014-08-07T03:31:46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9999999999995"/>
    <x v="1"/>
    <s v="plays"/>
    <d v="2015-08-09T07:20:00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.9"/>
    <x v="1"/>
    <s v="plays"/>
    <d v="2014-10-25T17:52:58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10000000000008"/>
    <x v="1"/>
    <s v="plays"/>
    <d v="2015-02-08T23:26:23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60000000000011"/>
    <x v="1"/>
    <s v="plays"/>
    <d v="2016-07-08T05:20:5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3:47:00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.77000000000001"/>
    <x v="1"/>
    <s v="plays"/>
    <d v="2015-10-14T21:06:0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4"/>
    <x v="1"/>
    <s v="plays"/>
    <d v="2014-11-10T15:49:12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0:28:2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8"/>
    <x v="1"/>
    <s v="plays"/>
    <d v="2014-11-04T13:18:08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06:04:01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999999999998"/>
    <x v="1"/>
    <s v="plays"/>
    <d v="2016-05-04T08:31:2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.820000000000007"/>
    <x v="1"/>
    <s v="plays"/>
    <d v="2014-06-25T13:35:45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9999999999996"/>
    <x v="1"/>
    <s v="plays"/>
    <d v="2014-07-10T08:05:48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9999999999995"/>
    <x v="1"/>
    <s v="plays"/>
    <d v="2016-03-17T15:17:35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17:07:10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d v="2014-06-27T09:17:25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20000000000002"/>
    <x v="1"/>
    <s v="plays"/>
    <d v="2015-05-16T12:05:44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9"/>
    <x v="1"/>
    <s v="plays"/>
    <d v="2014-05-05T05:43:09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06:28:49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8.36"/>
    <x v="1"/>
    <s v="plays"/>
    <d v="2014-10-29T13:02:56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17:05:25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.13000000000001"/>
    <x v="1"/>
    <s v="plays"/>
    <d v="2014-07-14T17:53:3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2:22:26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09:50:43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06:05:24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4"/>
    <x v="1"/>
    <s v="plays"/>
    <d v="2015-05-28T07:05:02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30000000000002"/>
    <x v="1"/>
    <s v="plays"/>
    <d v="2016-02-09T19:24:46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.24000000000001"/>
    <x v="1"/>
    <s v="plays"/>
    <d v="2014-06-01T06:49:3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1.98"/>
    <x v="1"/>
    <s v="plays"/>
    <d v="2014-06-06T05:08:09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2"/>
    <x v="1"/>
    <s v="plays"/>
    <d v="2014-06-18T18:48:24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0000000000003"/>
    <x v="1"/>
    <s v="plays"/>
    <d v="2016-06-23T14:32:38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000000000001"/>
    <x v="1"/>
    <s v="plays"/>
    <d v="2016-05-09T19:59:5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7T19:32:52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9"/>
    <x v="1"/>
    <s v="plays"/>
    <d v="2014-08-28T18:01:0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2:35:38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70000000000007"/>
    <x v="1"/>
    <s v="plays"/>
    <d v="2016-11-01T14:58:45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3"/>
    <x v="1"/>
    <s v="plays"/>
    <d v="2016-04-06T22:27:36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4:54:05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.78"/>
    <x v="1"/>
    <s v="plays"/>
    <d v="2014-09-12T16:55:48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6"/>
    <x v="1"/>
    <s v="plays"/>
    <d v="2014-04-23T15:01:47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9999999999996"/>
    <x v="1"/>
    <s v="plays"/>
    <d v="2016-03-19T14:43:05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2"/>
    <x v="1"/>
    <s v="plays"/>
    <d v="2016-02-04T21:10:02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2"/>
    <x v="1"/>
    <s v="plays"/>
    <d v="2015-02-02T13:59:23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1.160000000000011"/>
    <x v="1"/>
    <s v="plays"/>
    <d v="2015-11-15T08:29:36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16:52:21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1:14:4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09:48:56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6.61"/>
    <x v="1"/>
    <s v="plays"/>
    <d v="2014-09-01T20:21:43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3"/>
    <x v="1"/>
    <s v="plays"/>
    <d v="2014-06-02T10:29:12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9999999999997"/>
    <x v="1"/>
    <s v="plays"/>
    <d v="2015-02-03T12:17:27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8T19:31:01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6"/>
    <x v="1"/>
    <s v="plays"/>
    <d v="2014-06-30T17:41:41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0000000000009"/>
    <x v="1"/>
    <s v="plays"/>
    <d v="2014-07-19T12:32:33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2"/>
    <x v="1"/>
    <s v="plays"/>
    <d v="2016-01-11T08:56:54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.16"/>
    <x v="1"/>
    <s v="plays"/>
    <d v="2014-05-16T20:30:55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4:07:49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9999999999996"/>
    <x v="1"/>
    <s v="plays"/>
    <d v="2016-07-21T09:48:13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999999999999"/>
    <x v="1"/>
    <s v="plays"/>
    <d v="2014-07-31T07:59:53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2:03:40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999999999998"/>
    <x v="1"/>
    <s v="plays"/>
    <d v="2015-04-06T17:16:07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16:52:10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.160000000000011"/>
    <x v="1"/>
    <s v="plays"/>
    <d v="2014-06-18T21:57:08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6"/>
    <x v="1"/>
    <s v="plays"/>
    <d v="2015-10-17T05:18: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15:11:1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3"/>
    <x v="1"/>
    <s v="plays"/>
    <d v="2014-08-10T07:35:4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1:59:46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000000000001"/>
    <x v="1"/>
    <s v="plays"/>
    <d v="2015-09-25T07:43:56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3.28"/>
    <x v="1"/>
    <s v="plays"/>
    <d v="2015-01-12T14:58:45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16:20:12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3"/>
    <x v="1"/>
    <s v="plays"/>
    <d v="2014-11-16T21:51:29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0T20:15:38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90000000000002"/>
    <x v="1"/>
    <s v="plays"/>
    <d v="2015-02-01T11:54:31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29999999999995"/>
    <x v="1"/>
    <s v="plays"/>
    <d v="2015-03-25T12:22:07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.41"/>
    <x v="1"/>
    <s v="plays"/>
    <d v="2014-06-30T10:20:26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.5"/>
    <x v="1"/>
    <s v="plays"/>
    <d v="2016-06-14T18:29:1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8"/>
    <x v="1"/>
    <s v="plays"/>
    <d v="2014-07-01T11:45:59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3:00:27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.69"/>
    <x v="1"/>
    <s v="plays"/>
    <d v="2014-06-30T23:56:07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.989999999999995"/>
    <x v="1"/>
    <s v="plays"/>
    <d v="2015-01-12T11:57:3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.04"/>
    <x v="1"/>
    <s v="plays"/>
    <d v="2015-01-06T23:51:43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.53"/>
    <x v="1"/>
    <s v="plays"/>
    <d v="2016-04-20T06:31:00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07:39:12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9999999999995"/>
    <x v="1"/>
    <s v="plays"/>
    <d v="2016-09-30T10:11:19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16:33:48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90000000000012"/>
    <x v="1"/>
    <s v="plays"/>
    <d v="2016-08-30T17:03:05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.019999999999996"/>
    <x v="1"/>
    <s v="plays"/>
    <d v="2016-07-23T22:07:17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3"/>
    <x v="1"/>
    <s v="plays"/>
    <d v="2015-07-15T10:01:12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.960000000000008"/>
    <x v="1"/>
    <s v="plays"/>
    <d v="2016-02-19T19:27:30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1:07:12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6"/>
    <x v="1"/>
    <s v="plays"/>
    <d v="2016-08-23T13:22:09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0.4"/>
    <x v="1"/>
    <s v="plays"/>
    <d v="2016-03-29T10:24:05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9999999999995"/>
    <x v="1"/>
    <s v="plays"/>
    <d v="2016-06-07T19:31:42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9999999999996"/>
    <x v="1"/>
    <s v="plays"/>
    <d v="2014-07-21T14:41:30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.740000000000009"/>
    <x v="1"/>
    <s v="plays"/>
    <d v="2014-10-15T23:05:31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999999999998"/>
    <x v="1"/>
    <s v="plays"/>
    <d v="2015-02-27T15:01:36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8"/>
    <x v="1"/>
    <s v="plays"/>
    <d v="2016-06-20T07:02:11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d v="2014-10-06T16:08:24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1:43:10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3.239999999999995"/>
    <x v="1"/>
    <s v="plays"/>
    <d v="2015-05-04T12:40:43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17:00:22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15:31:20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2:37:07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6"/>
    <x v="1"/>
    <s v="plays"/>
    <d v="2014-12-16T00:56:28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.879999999999995"/>
    <x v="1"/>
    <s v="plays"/>
    <d v="2014-06-06T13:31:06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1:03:01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4.910000000000011"/>
    <x v="1"/>
    <s v="plays"/>
    <d v="2016-05-16T13:14:59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9999999999996"/>
    <x v="1"/>
    <s v="plays"/>
    <d v="2016-01-03T11:38:00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.15"/>
    <x v="1"/>
    <s v="plays"/>
    <d v="2015-05-02T16:00:01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2"/>
    <x v="1"/>
    <s v="plays"/>
    <d v="2015-05-25T17:34:12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.38000000000001"/>
    <x v="1"/>
    <s v="plays"/>
    <d v="2015-03-24T13:26:0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7000000000001"/>
    <x v="1"/>
    <s v="plays"/>
    <d v="2014-04-24T10:15:31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3"/>
    <x v="1"/>
    <s v="plays"/>
    <d v="2016-03-14T14:15:24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.099999999999994"/>
    <x v="1"/>
    <s v="plays"/>
    <d v="2015-04-27T00:59:4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30000000000001"/>
    <x v="1"/>
    <s v="plays"/>
    <d v="2015-09-20T19:13:17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3"/>
    <x v="1"/>
    <s v="plays"/>
    <d v="2014-07-28T15:47:16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0000000000003"/>
    <x v="1"/>
    <s v="plays"/>
    <d v="2016-11-15T00:09:35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10000000000008"/>
    <x v="1"/>
    <s v="plays"/>
    <d v="2014-10-03T13:18:29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.85"/>
    <x v="1"/>
    <s v="plays"/>
    <d v="2016-08-02T15:19:2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2:48:24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.239999999999995"/>
    <x v="1"/>
    <s v="plays"/>
    <d v="2016-03-29T22:48:24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7T19:52:05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.310000000000002"/>
    <x v="1"/>
    <s v="plays"/>
    <d v="2016-02-19T17:03:58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6"/>
    <x v="1"/>
    <s v="plays"/>
    <d v="2015-08-17T13:19:55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d v="2016-03-01T15:08:44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7000000000001"/>
    <x v="1"/>
    <s v="plays"/>
    <d v="2016-06-24T06:28:48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2:58:11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2000000000001"/>
    <x v="1"/>
    <s v="plays"/>
    <d v="2014-05-01T17:27:2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2:37:20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d v="2016-05-01T17:08:5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2:30:53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.67"/>
    <x v="1"/>
    <s v="plays"/>
    <d v="2014-11-07T15:37:46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9999999999996"/>
    <x v="1"/>
    <s v="plays"/>
    <d v="2014-06-12T09:54:06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.900000000000006"/>
    <x v="1"/>
    <s v="plays"/>
    <d v="2014-10-15T15:58:15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3"/>
    <x v="1"/>
    <s v="plays"/>
    <d v="2015-02-22T07:53: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.350000000000009"/>
    <x v="1"/>
    <s v="plays"/>
    <d v="2014-05-21T21:18:32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15:19:12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60000000000008"/>
    <x v="1"/>
    <s v="plays"/>
    <d v="2015-05-01T13:32:51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8"/>
    <x v="1"/>
    <s v="plays"/>
    <d v="2014-08-04T19:14:30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7"/>
    <x v="1"/>
    <s v="plays"/>
    <d v="2014-06-04T14:37:14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0.03"/>
    <x v="1"/>
    <s v="plays"/>
    <d v="2014-09-11T13:48:19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.400000000000006"/>
    <x v="1"/>
    <s v="plays"/>
    <d v="2015-02-02T09:22:30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60000000000008"/>
    <x v="1"/>
    <s v="plays"/>
    <d v="2015-08-11T14:46:52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.62"/>
    <x v="1"/>
    <s v="plays"/>
    <d v="2014-08-30T03:40:20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3:57:26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4:32:28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5"/>
    <x v="1"/>
    <s v="plays"/>
    <d v="2014-08-29T13:19:33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2"/>
    <x v="1"/>
    <s v="plays"/>
    <d v="2015-07-29T11:41:46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3:02:51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70000000000007"/>
    <x v="1"/>
    <s v="plays"/>
    <d v="2015-06-11T19:33:25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1"/>
    <x v="1"/>
    <s v="plays"/>
    <d v="2016-12-29T07:01:5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9999999999995"/>
    <x v="1"/>
    <s v="plays"/>
    <d v="2015-06-22T13:16:58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09:57:37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9999999999995"/>
    <x v="1"/>
    <s v="plays"/>
    <d v="2016-05-31T10:42:14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09:23:47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.88000000000001"/>
    <x v="1"/>
    <s v="plays"/>
    <d v="2015-10-12T13:16:07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.29"/>
    <x v="1"/>
    <s v="plays"/>
    <d v="2015-08-27T10:00:23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.85"/>
    <x v="1"/>
    <s v="plays"/>
    <d v="2015-09-01T10:21:5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.53"/>
    <x v="1"/>
    <s v="plays"/>
    <d v="2015-11-20T12:27:05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.5"/>
    <x v="1"/>
    <s v="plays"/>
    <d v="2014-10-11T03:30:16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.96"/>
    <x v="1"/>
    <s v="plays"/>
    <d v="2016-07-20T05:05:40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9999999999995"/>
    <x v="1"/>
    <s v="plays"/>
    <d v="2016-08-18T13:08:4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9999999999995"/>
    <x v="1"/>
    <s v="plays"/>
    <d v="2016-05-26T19:04:51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9999999999995"/>
    <x v="1"/>
    <s v="plays"/>
    <d v="2015-08-06T12:31:15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.160000000000011"/>
    <x v="1"/>
    <s v="plays"/>
    <d v="2014-07-09T09:23: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3:07:39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4:57:3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.380000000000003"/>
    <x v="1"/>
    <s v="plays"/>
    <d v="2015-03-12T14:22:3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.22"/>
    <x v="1"/>
    <s v="plays"/>
    <d v="2015-03-10T10:51:24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19.18"/>
    <x v="1"/>
    <s v="plays"/>
    <d v="2016-04-19T20:53:21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17:36:54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0000000000003"/>
    <x v="1"/>
    <s v="plays"/>
    <d v="2015-08-07T04:27:53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16:26:38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07:22:50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09:05:24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.21"/>
    <x v="1"/>
    <s v="plays"/>
    <d v="2015-07-10T19:41:20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7.01"/>
    <x v="1"/>
    <s v="plays"/>
    <d v="2015-01-11T20:12:39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999999999998"/>
    <x v="1"/>
    <s v="plays"/>
    <d v="2016-10-18T05:36:34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x v="1"/>
    <s v="plays"/>
    <d v="2014-06-18T10:35:24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8"/>
    <x v="1"/>
    <s v="plays"/>
    <d v="2014-04-01T01:38:31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4:36:15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9999999999995"/>
    <x v="1"/>
    <s v="plays"/>
    <d v="2015-07-08T21:18:28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6.9"/>
    <x v="1"/>
    <s v="plays"/>
    <d v="2015-04-21T16:21:06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7.41"/>
    <x v="1"/>
    <s v="plays"/>
    <d v="2015-07-18T11:19:38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999999999999"/>
    <x v="1"/>
    <s v="plays"/>
    <d v="2016-03-04T13:17:07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.1"/>
    <x v="1"/>
    <s v="plays"/>
    <d v="2016-07-04T11:07:36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09:57:29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2:50:08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4"/>
    <x v="1"/>
    <s v="plays"/>
    <d v="2014-12-24T07:11:23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0000000000003"/>
    <x v="1"/>
    <s v="plays"/>
    <d v="2015-05-11T14:27:24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3"/>
    <x v="1"/>
    <s v="plays"/>
    <d v="2014-08-18T12:46:34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.54"/>
    <x v="1"/>
    <s v="plays"/>
    <d v="2014-12-09T11:31:36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7.97"/>
    <x v="1"/>
    <s v="plays"/>
    <d v="2014-12-03T02:58:03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.239999999999995"/>
    <x v="1"/>
    <s v="plays"/>
    <d v="2014-09-30T15:36:53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9999999999995"/>
    <x v="1"/>
    <s v="plays"/>
    <d v="2015-05-22T08:41:2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4:00:46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.78"/>
    <x v="1"/>
    <s v="plays"/>
    <d v="2014-10-14T17:37:28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.350000000000009"/>
    <x v="1"/>
    <s v="plays"/>
    <d v="2016-07-10T13:48:47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08:10:54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3:53:03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.549999999999997"/>
    <x v="1"/>
    <s v="plays"/>
    <d v="2016-03-31T12:36:17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2"/>
    <x v="1"/>
    <s v="plays"/>
    <d v="2016-03-01T13:17:36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7"/>
    <x v="1"/>
    <s v="plays"/>
    <d v="2015-01-21T23:13:42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9999999999996"/>
    <x v="1"/>
    <s v="plays"/>
    <d v="2014-07-16T06:18:30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8"/>
    <x v="1"/>
    <s v="plays"/>
    <d v="2016-03-21T21:18:0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05:13:25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2:35:4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.09"/>
    <x v="1"/>
    <s v="plays"/>
    <d v="2014-11-21T12:11:30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1.98999999999998"/>
    <x v="1"/>
    <s v="plays"/>
    <d v="2016-07-25T11:44:30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0000000000003"/>
    <x v="1"/>
    <s v="plays"/>
    <d v="2016-05-13T07:57:34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8"/>
    <x v="1"/>
    <s v="plays"/>
    <d v="2015-04-07T14:53:3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0:32:27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.540000000000006"/>
    <x v="1"/>
    <s v="plays"/>
    <d v="2014-09-20T03:00:3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17:45:44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2"/>
    <x v="1"/>
    <s v="plays"/>
    <d v="2014-12-15T14:55:07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0000000000012"/>
    <x v="1"/>
    <s v="plays"/>
    <d v="2014-12-01T16:33:59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8"/>
    <x v="1"/>
    <s v="plays"/>
    <d v="2016-08-09T20:36:22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9999999999996"/>
    <x v="1"/>
    <s v="plays"/>
    <d v="2015-02-14T19:12:03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2:09:42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09:03:10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0.78"/>
    <x v="1"/>
    <s v="plays"/>
    <d v="2014-08-15T14:10:22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9999999999995"/>
    <x v="1"/>
    <s v="plays"/>
    <d v="2015-08-04T14:04:37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15:22:44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79999999999995"/>
    <x v="1"/>
    <s v="plays"/>
    <d v="2014-12-17T18:58:02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.680000000000007"/>
    <x v="1"/>
    <s v="plays"/>
    <d v="2016-03-18T16:27:59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9999999999995"/>
    <x v="1"/>
    <s v="plays"/>
    <d v="2015-10-06T15:44:40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9999999999995"/>
    <x v="1"/>
    <s v="plays"/>
    <d v="2016-04-22T19:22:36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4:02:06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.07"/>
    <x v="1"/>
    <s v="plays"/>
    <d v="2016-07-15T09:30:57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d v="2015-11-30T18:08:02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0000000000003"/>
    <x v="1"/>
    <s v="plays"/>
    <d v="2016-05-16T12:01:30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.1"/>
    <x v="1"/>
    <s v="plays"/>
    <d v="2016-02-29T18:48:05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.36"/>
    <x v="1"/>
    <s v="plays"/>
    <d v="2015-07-18T05:22:16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3:53:2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.67"/>
    <x v="1"/>
    <s v="plays"/>
    <d v="2014-05-30T12:26:51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09:09:34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5"/>
    <x v="1"/>
    <s v="plays"/>
    <d v="2015-05-19T20:00:16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9999999999996"/>
    <x v="1"/>
    <s v="plays"/>
    <d v="2015-11-10T09:14:56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4"/>
    <x v="1"/>
    <s v="plays"/>
    <d v="2015-02-17T17:47:44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60000000000002"/>
    <x v="1"/>
    <s v="plays"/>
    <d v="2017-02-13T09:38:49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8"/>
    <x v="1"/>
    <s v="plays"/>
    <d v="2015-05-04T10:04:10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8"/>
    <x v="1"/>
    <s v="plays"/>
    <d v="2016-10-17T22:10:26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.07"/>
    <x v="1"/>
    <s v="plays"/>
    <d v="2015-02-02T17:31:01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17:27:24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.669999999999995"/>
    <x v="1"/>
    <s v="plays"/>
    <d v="2014-08-26T00:19:31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0000000000009"/>
    <x v="1"/>
    <s v="plays"/>
    <d v="2014-07-08T12:41:10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3:34:50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9999999999995"/>
    <x v="1"/>
    <s v="plays"/>
    <d v="2015-06-02T10:39:37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6"/>
    <x v="1"/>
    <s v="plays"/>
    <d v="2014-07-26T11:00:57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2:48:0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d v="2016-03-07T21:16:04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d v="2014-10-30T15:19:5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.88999999999999"/>
    <x v="1"/>
    <s v="musical"/>
    <d v="2014-08-29T13:04:57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17:29:09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.839999999999996"/>
    <x v="1"/>
    <s v="musical"/>
    <d v="2016-10-06T09:57:47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5"/>
    <x v="1"/>
    <s v="musical"/>
    <d v="2016-11-26T22:59: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.6"/>
    <x v="1"/>
    <s v="musical"/>
    <d v="2016-03-21T16:11:16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50000000000006"/>
    <x v="1"/>
    <s v="musical"/>
    <d v="2014-12-02T11:48:55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1:08:52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d v="2016-08-08T11:15:06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4"/>
    <x v="1"/>
    <s v="musical"/>
    <d v="2015-04-10T13:45:3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.5"/>
    <x v="1"/>
    <s v="musical"/>
    <d v="2015-10-20T14:35:27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.42"/>
    <x v="1"/>
    <s v="musical"/>
    <d v="2016-02-09T00:48:07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d v="2016-10-22T18:17:18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9999999999995"/>
    <x v="1"/>
    <s v="musical"/>
    <d v="2015-05-16T05:06:42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2:58: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999999999995"/>
    <x v="1"/>
    <s v="plays"/>
    <d v="2014-09-05T02:00:45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2:06:34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2"/>
    <x v="1"/>
    <s v="plays"/>
    <d v="2016-01-12T06:29:44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0:30:42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9999999999995"/>
    <x v="1"/>
    <s v="plays"/>
    <d v="2016-08-14T10:28:2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3:43:2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.850000000000009"/>
    <x v="1"/>
    <s v="plays"/>
    <d v="2016-03-11T04:59:46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.59"/>
    <x v="1"/>
    <s v="plays"/>
    <d v="2015-06-18T14:16:38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3"/>
    <x v="1"/>
    <s v="plays"/>
    <d v="2017-01-02T16:50:3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0:06:59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15:36:20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.47"/>
    <x v="1"/>
    <s v="plays"/>
    <d v="2015-02-20T01:39:1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7"/>
    <x v="1"/>
    <s v="plays"/>
    <d v="2014-11-28T16:08:45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16:31:12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x v="1"/>
    <s v="plays"/>
    <d v="2015-03-01T00:16:54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05:50:30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6.059999999999995"/>
    <x v="1"/>
    <s v="plays"/>
    <d v="2016-06-02T00:58:09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d v="2015-10-17T14:23:42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0000000000002"/>
    <x v="1"/>
    <s v="plays"/>
    <d v="2014-07-02T16:43:02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.37"/>
    <x v="1"/>
    <s v="plays"/>
    <d v="2015-06-18T18:16:59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7"/>
    <x v="1"/>
    <s v="plays"/>
    <d v="2015-06-30T08:20:52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.300000000000011"/>
    <x v="1"/>
    <s v="plays"/>
    <d v="2015-05-12T11:12:17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9"/>
    <x v="1"/>
    <s v="plays"/>
    <d v="2015-05-18T07:20:11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0:04:27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17:43:04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2:04:57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999999999999"/>
    <x v="1"/>
    <s v="plays"/>
    <d v="2016-07-05T15:57:09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4"/>
    <x v="1"/>
    <s v="plays"/>
    <d v="2016-05-03T09:19:42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000000000001"/>
    <x v="1"/>
    <s v="plays"/>
    <d v="2014-08-25T14:34:44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9999999999995"/>
    <x v="1"/>
    <s v="plays"/>
    <d v="2014-06-12T08:46:58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000000000001"/>
    <x v="1"/>
    <s v="plays"/>
    <d v="2015-04-26T07:44:5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3.400000000000006"/>
    <x v="1"/>
    <s v="plays"/>
    <d v="2014-05-27T13:16:21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05:53:5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9999999999995"/>
    <x v="1"/>
    <s v="plays"/>
    <d v="2016-01-05T10:38:10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.33"/>
    <x v="1"/>
    <s v="plays"/>
    <d v="2014-05-13T11:26:58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19T21:48:16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.35"/>
    <x v="1"/>
    <s v="plays"/>
    <d v="2015-08-02T23:19:46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9999999999996"/>
    <x v="1"/>
    <s v="plays"/>
    <d v="2014-04-24T09:14:19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69999999999995"/>
    <x v="1"/>
    <s v="plays"/>
    <d v="2015-08-14T10:54:2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d v="2014-05-28T00:14:15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3.98"/>
    <x v="1"/>
    <s v="plays"/>
    <d v="2014-07-09T13:53:24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.26"/>
    <x v="1"/>
    <s v="plays"/>
    <d v="2015-05-23T14:50:3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7"/>
    <x v="1"/>
    <s v="plays"/>
    <d v="2014-10-28T09:21:23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1"/>
    <x v="1"/>
    <s v="plays"/>
    <d v="2015-01-16T11:48:49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18:09:39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.720000000000002"/>
    <x v="1"/>
    <s v="plays"/>
    <d v="2015-10-31T23:35:29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.669999999999995"/>
    <x v="1"/>
    <s v="plays"/>
    <d v="2016-04-29T22:12:47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.37"/>
    <x v="1"/>
    <s v="plays"/>
    <d v="2014-12-22T15:53:30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5"/>
    <x v="1"/>
    <s v="plays"/>
    <d v="2014-12-15T09:48:3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06:10:48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4"/>
    <x v="1"/>
    <s v="plays"/>
    <d v="2016-02-01T14:21:27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09:26:56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.669999999999995"/>
    <x v="1"/>
    <s v="plays"/>
    <d v="2014-08-31T09:03:2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89999999999996"/>
    <x v="1"/>
    <s v="plays"/>
    <d v="2015-05-05T07:59:53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5.95999999999998"/>
    <x v="1"/>
    <s v="plays"/>
    <d v="2016-06-03T07:54:44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.2"/>
    <x v="1"/>
    <s v="plays"/>
    <d v="2016-07-05T07:06:28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.15"/>
    <x v="1"/>
    <s v="plays"/>
    <d v="2016-04-01T11:33:1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.58"/>
    <x v="1"/>
    <s v="plays"/>
    <d v="2014-06-02T08:01:54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d v="2014-08-28T16:55:49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6-30T20:09:38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19T22:24:46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0.930000000000003"/>
    <x v="1"/>
    <s v="plays"/>
    <d v="2014-05-26T11:59:06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.97"/>
    <x v="1"/>
    <s v="plays"/>
    <d v="2015-03-09T08:49:48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50000000000002"/>
    <x v="1"/>
    <s v="plays"/>
    <d v="2014-05-20T12:22:53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09T23:07:47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5000000000001"/>
    <x v="1"/>
    <s v="plays"/>
    <d v="2016-05-15T12:42:46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.52000000000001"/>
    <x v="1"/>
    <s v="plays"/>
    <d v="2015-04-24T08:21:07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7"/>
    <x v="1"/>
    <s v="plays"/>
    <d v="2015-02-01T18:53:39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9999999999995"/>
    <x v="1"/>
    <s v="plays"/>
    <d v="2015-12-22T16:18:29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15:47:29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.03"/>
    <x v="1"/>
    <s v="plays"/>
    <d v="2015-01-28T12:11:15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2:31:06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18:50:06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000000000001"/>
    <x v="1"/>
    <s v="plays"/>
    <d v="2014-10-15T17:28:0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7.66"/>
    <x v="1"/>
    <s v="plays"/>
    <d v="2016-01-12T11:07:27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.89"/>
    <x v="1"/>
    <s v="plays"/>
    <d v="2014-10-31T13:04:22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06:47:40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17:41:07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9999999999996"/>
    <x v="1"/>
    <s v="plays"/>
    <d v="2016-04-01T22:22:51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7"/>
    <x v="1"/>
    <s v="plays"/>
    <d v="2016-09-19T03:21:34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7"/>
    <x v="1"/>
    <s v="plays"/>
    <d v="2015-07-19T23:06:1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x v="1"/>
    <s v="plays"/>
    <d v="2015-02-05T23:55:12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1:15:59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69999999999995"/>
    <x v="1"/>
    <s v="plays"/>
    <d v="2014-12-10T13:04:06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.75"/>
    <x v="1"/>
    <s v="plays"/>
    <d v="2014-11-25T11:15:33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d v="2015-03-26T16:38:16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d v="2015-04-28T11:38:0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2:04:53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.5"/>
    <x v="1"/>
    <s v="plays"/>
    <d v="2015-10-20T11:35:03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17:31:45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0.63000000000001"/>
    <x v="1"/>
    <s v="plays"/>
    <d v="2016-06-27T05:47:48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80000000000002"/>
    <x v="1"/>
    <s v="plays"/>
    <d v="2014-07-12T21:09:15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0:09:04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1:45:02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d v="2016-09-08T04:20:39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2:11:36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1:57:16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8T22:03:08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5.25"/>
    <x v="1"/>
    <s v="musical"/>
    <d v="2015-01-12T18:33:28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000000000001"/>
    <x v="1"/>
    <s v="musical"/>
    <d v="2016-02-02T19:51:13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9999999999995"/>
    <x v="1"/>
    <s v="musical"/>
    <d v="2016-09-06T14:15:35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.23999999999998"/>
    <x v="1"/>
    <s v="musical"/>
    <d v="2015-05-04T14:46:40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2"/>
    <x v="1"/>
    <s v="musical"/>
    <d v="2014-06-18T16:08:57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70000000000002"/>
    <x v="1"/>
    <s v="musical"/>
    <d v="2016-03-16T15:48:27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.64999999999998"/>
    <x v="1"/>
    <s v="musical"/>
    <d v="2014-05-12T14:33:18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15:25:15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.04"/>
    <x v="1"/>
    <s v="musical"/>
    <d v="2014-04-18T06:18: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0.12"/>
    <x v="1"/>
    <s v="musical"/>
    <d v="2015-06-26T21:35:53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.51"/>
    <x v="1"/>
    <s v="musical"/>
    <d v="2014-04-10T07:36:26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06:12:17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.43"/>
    <x v="1"/>
    <s v="musical"/>
    <d v="2015-07-08T14:31:29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0000000000012"/>
    <x v="1"/>
    <s v="musical"/>
    <d v="2015-03-02T13:00:26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9999999999995"/>
    <x v="1"/>
    <s v="musical"/>
    <d v="2016-05-09T15:13:52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4.23"/>
    <x v="1"/>
    <s v="musical"/>
    <d v="2014-06-30T13:38:02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8T23:00:45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9999999999996"/>
    <x v="1"/>
    <s v="musical"/>
    <d v="2015-02-14T19:28:1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5"/>
    <x v="1"/>
    <s v="musical"/>
    <d v="2014-05-13T12:28:10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4"/>
    <x v="1"/>
    <s v="musical"/>
    <d v="2016-03-16T09:21:1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17:20:1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3"/>
    <x v="1"/>
    <s v="musical"/>
    <d v="2016-05-03T15:34:12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6.97"/>
    <x v="1"/>
    <s v="musical"/>
    <d v="2016-11-08T09:48:26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4.92"/>
    <x v="1"/>
    <s v="musical"/>
    <d v="2016-10-12T19:07:27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4:00:55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2"/>
    <x v="1"/>
    <s v="musical"/>
    <d v="2015-03-12T17:37:23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0000000000007"/>
    <x v="1"/>
    <s v="musical"/>
    <d v="2014-06-24T03:49:38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.55"/>
    <x v="1"/>
    <s v="musical"/>
    <d v="2014-09-04T21:40:21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.03"/>
    <x v="1"/>
    <s v="musical"/>
    <d v="2014-12-16T14:39:40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2:39:00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0:16:25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10000000000011"/>
    <x v="1"/>
    <s v="musical"/>
    <d v="2014-08-14T16:11:2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8000000000001"/>
    <x v="1"/>
    <s v="musical"/>
    <d v="2016-06-25T15:41:37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60000000000008"/>
    <x v="1"/>
    <s v="musical"/>
    <d v="2016-02-19T22:22:00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18:32:12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0:19:29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8"/>
    <x v="1"/>
    <s v="musical"/>
    <d v="2016-04-26T19:54:35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.1"/>
    <x v="1"/>
    <s v="musical"/>
    <d v="2015-06-12T07:50:06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1:41:59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d v="2015-05-14T14:10:18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.5"/>
    <x v="1"/>
    <s v="musical"/>
    <d v="2015-06-15T05:43:4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17:32:09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08:55:5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05:28:10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d v="2016-11-14T19:42:3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16:09:2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d v="2014-07-11T12:20:4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.5"/>
    <x v="1"/>
    <s v="musical"/>
    <d v="2016-02-10T17:20:4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.07"/>
    <x v="1"/>
    <s v="musical"/>
    <d v="2014-12-09T12:41:23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9999999999996"/>
    <x v="1"/>
    <s v="musical"/>
    <d v="2014-12-02T11:13:36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18:19:28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.5"/>
    <x v="1"/>
    <s v="musical"/>
    <d v="2014-07-29T16:17:20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d v="2014-06-09T01:13:01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.559999999999995"/>
    <x v="1"/>
    <s v="musical"/>
    <d v="2015-03-27T16:48:59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9999999999995"/>
    <x v="1"/>
    <s v="plays"/>
    <d v="2015-02-24T05:53:39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.29"/>
    <x v="1"/>
    <s v="plays"/>
    <d v="2014-06-10T07:38:27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40000000000009"/>
    <x v="1"/>
    <s v="plays"/>
    <d v="2015-02-19T15:22:38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3"/>
    <x v="1"/>
    <s v="plays"/>
    <d v="2016-04-27T10:02:53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9"/>
    <x v="1"/>
    <s v="plays"/>
    <d v="2015-04-15T13:01:48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000000000001"/>
    <x v="1"/>
    <s v="plays"/>
    <d v="2016-05-07T01:37:01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.83"/>
    <x v="1"/>
    <s v="plays"/>
    <d v="2015-02-23T16:41:52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.01"/>
    <x v="1"/>
    <s v="plays"/>
    <d v="2015-07-22T01:14:17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.339999999999996"/>
    <x v="1"/>
    <s v="plays"/>
    <d v="2014-06-17T11:33:43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.25"/>
    <x v="1"/>
    <s v="plays"/>
    <d v="2015-10-07T11:43:36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15:13:02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.93"/>
    <x v="1"/>
    <s v="plays"/>
    <d v="2015-06-29T00:01:44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.5"/>
    <x v="1"/>
    <s v="plays"/>
    <d v="2015-06-05T10:38:37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50000000000011"/>
    <x v="1"/>
    <s v="plays"/>
    <d v="2015-12-02T23:20:07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2.39"/>
    <x v="1"/>
    <s v="plays"/>
    <d v="2015-11-21T15:06:57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4"/>
    <x v="1"/>
    <s v="plays"/>
    <d v="2015-06-15T16:50:44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8"/>
    <x v="1"/>
    <s v="plays"/>
    <d v="2016-07-20T10:01:43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.58"/>
    <x v="1"/>
    <s v="plays"/>
    <d v="2015-05-26T20:40:14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.5"/>
    <x v="1"/>
    <s v="plays"/>
    <d v="2015-04-07T05:09:54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7"/>
    <x v="1"/>
    <s v="plays"/>
    <d v="2015-01-30T17:16:41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999999999998"/>
    <x v="1"/>
    <s v="plays"/>
    <d v="2014-11-01T07:39:47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.629999999999995"/>
    <x v="1"/>
    <s v="plays"/>
    <d v="2016-08-11T15:46:11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2:46:51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.91"/>
    <x v="1"/>
    <s v="plays"/>
    <d v="2014-10-15T15:22:25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5T21:45:3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15:56:12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7.39"/>
    <x v="1"/>
    <s v="plays"/>
    <d v="2015-05-19T05:41:07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17:36:48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17:14:12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2"/>
    <x v="1"/>
    <s v="plays"/>
    <d v="2015-05-28T13:22:38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2:03:29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.29"/>
    <x v="1"/>
    <s v="plays"/>
    <d v="2015-05-30T22:25:24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1:50:29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0000000000002"/>
    <x v="1"/>
    <s v="plays"/>
    <d v="2014-05-21T13:51:27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9999999999996"/>
    <x v="1"/>
    <s v="plays"/>
    <d v="2014-04-11T06:50:5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.059999999999995"/>
    <x v="1"/>
    <s v="plays"/>
    <d v="2014-05-06T20:44:2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.319999999999993"/>
    <x v="1"/>
    <s v="plays"/>
    <d v="2014-05-07T09:48:5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.17"/>
    <x v="1"/>
    <s v="plays"/>
    <d v="2015-09-01T10:02:54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0000000000003"/>
    <x v="1"/>
    <s v="plays"/>
    <d v="2014-09-03T00:19:02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.56"/>
    <x v="1"/>
    <s v="plays"/>
    <d v="2015-06-04T00:23:11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.519999999999996"/>
    <x v="1"/>
    <s v="plays"/>
    <d v="2015-09-18T14:36:29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7"/>
    <x v="1"/>
    <s v="plays"/>
    <d v="2015-05-12T13:24:44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1T21:59:03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.5"/>
    <x v="1"/>
    <s v="plays"/>
    <d v="2015-06-17T05:32:59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d v="2015-03-01T23:34:36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d v="2014-07-28T15:09:38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.4"/>
    <x v="1"/>
    <s v="plays"/>
    <d v="2015-04-09T16:14:18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18:17:51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d v="2015-02-06T12:50:03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d v="2014-07-09T12:41:30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05:20:44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d v="2014-05-30T16:26:47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0:51:5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09:09:37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d v="2016-08-29T01:15:56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d v="2015-10-18T16:24:1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0:38:18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17:43:41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4:32:19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d v="2014-08-14T10:50:05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4"/>
    <x v="1"/>
    <s v="musical"/>
    <d v="2015-02-12T12:23:12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2T23:07:58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4"/>
    <x v="1"/>
    <s v="musical"/>
    <d v="2017-01-28T13:44:10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9999999999996"/>
    <x v="1"/>
    <s v="musical"/>
    <d v="2016-01-03T09:58:48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5"/>
    <x v="1"/>
    <s v="musical"/>
    <d v="2016-11-08T11:15:52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d v="2015-05-30T14:39:06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7.65"/>
    <x v="1"/>
    <s v="musical"/>
    <d v="2014-06-25T14:33:4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0T19:26:39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15:35:29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8.72"/>
    <x v="1"/>
    <s v="plays"/>
    <d v="2017-01-27T08:05:5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2"/>
    <x v="1"/>
    <s v="plays"/>
    <d v="2014-12-03T19:07:10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3:12:24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5"/>
    <x v="1"/>
    <s v="plays"/>
    <d v="2015-02-20T22:10:44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8"/>
    <x v="1"/>
    <s v="plays"/>
    <d v="2014-05-20T10:47:20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8"/>
    <x v="1"/>
    <s v="plays"/>
    <d v="2016-11-05T18:00:12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1:00:18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2T23:36:18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15:58:03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9999999999995"/>
    <x v="1"/>
    <s v="plays"/>
    <d v="2015-07-08T06:34:30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.5"/>
    <x v="1"/>
    <s v="plays"/>
    <d v="2014-07-23T13:36:01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d v="2015-05-11T21:13:1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4:49:59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06:14: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x v="1"/>
    <s v="plays"/>
    <d v="2015-04-01T00:30:0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20000000000002"/>
    <x v="1"/>
    <s v="plays"/>
    <d v="2015-04-30T09:58:23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29999999999995"/>
    <x v="1"/>
    <s v="plays"/>
    <d v="2015-05-19T17:01:33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.25"/>
    <x v="1"/>
    <s v="plays"/>
    <d v="2014-09-24T14:40:06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3T22:14:56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.75"/>
    <x v="1"/>
    <s v="plays"/>
    <d v="2014-08-12T03:37:22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.669999999999995"/>
    <x v="1"/>
    <s v="plays"/>
    <d v="2015-08-08T13:09:57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.14"/>
    <x v="1"/>
    <s v="plays"/>
    <d v="2014-10-27T14:29:37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d v="2015-02-24T01:28:5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999999999999"/>
    <x v="1"/>
    <s v="plays"/>
    <d v="2015-10-31T00:04:09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.669999999999995"/>
    <x v="1"/>
    <s v="plays"/>
    <d v="2015-04-20T14:39:16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d v="2016-05-02T18:38:29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d v="2014-08-12T07:39:21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d v="2014-07-23T10:57:03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1:26:13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d v="2016-10-14T04:17:4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7"/>
    <x v="1"/>
    <s v="plays"/>
    <d v="2015-01-16T13:26:50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2"/>
    <x v="1"/>
    <s v="plays"/>
    <d v="2015-03-12T18:31:11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.25"/>
    <x v="1"/>
    <s v="plays"/>
    <d v="2014-05-27T18:02:02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15:53:59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d v="2014-11-26T21:02:28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1:25:04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d v="2015-09-18T11:23:47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.36"/>
    <x v="1"/>
    <s v="plays"/>
    <d v="2016-08-19T14:51:05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d v="2016-02-14T23:02:44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4"/>
    <x v="1"/>
    <s v="plays"/>
    <d v="2016-06-17T18:14:22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9999999999996"/>
    <x v="1"/>
    <s v="plays"/>
    <d v="2015-08-17T11:07:19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8"/>
    <x v="1"/>
    <s v="plays"/>
    <d v="2015-08-05T10:45:46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.5"/>
    <x v="1"/>
    <s v="plays"/>
    <d v="2016-06-13T10:09:20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x v="1"/>
    <s v="plays"/>
    <d v="2015-05-27T16:44:14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d v="2014-10-03T04:36:1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d v="2014-11-18T06:49:1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09:05:37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999999999998"/>
    <x v="1"/>
    <s v="plays"/>
    <d v="2015-10-02T13:41:08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d v="2015-04-15T14:14:28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d v="2015-01-27T15:00:22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x v="1"/>
    <s v="plays"/>
    <d v="2016-09-01T22:25:44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9"/>
    <x v="1"/>
    <s v="plays"/>
    <d v="2015-01-11T21:53:41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1:51:2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d v="2016-03-04T14:49: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d v="2015-08-27T13:58:10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.129999999999995"/>
    <x v="1"/>
    <s v="plays"/>
    <d v="2015-10-29T15:22:21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d v="2016-05-23T18:25:54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.07"/>
    <x v="1"/>
    <s v="plays"/>
    <d v="2014-06-26T17:48:32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.34"/>
    <x v="1"/>
    <s v="plays"/>
    <d v="2014-08-29T13:55:56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15:17:36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d v="2014-04-16T16:23:30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d v="2015-11-03T09:54:54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d v="2015-02-18T12:19:46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1.25"/>
    <x v="1"/>
    <s v="plays"/>
    <d v="2016-02-14T00:39:40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2:04:38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d v="2017-02-04T01:58:2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4:34: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69999999999995"/>
    <x v="1"/>
    <s v="plays"/>
    <d v="2016-08-19T15:30:46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d v="2016-03-18T15:43:31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07:52:06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.380000000000003"/>
    <x v="1"/>
    <s v="plays"/>
    <d v="2014-12-07T20:37:14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.55000000000001"/>
    <x v="1"/>
    <s v="plays"/>
    <d v="2016-04-09T11:25:10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1"/>
    <x v="1"/>
    <s v="plays"/>
    <d v="2016-05-03T08:07:28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15:36:01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x v="1"/>
    <s v="plays"/>
    <d v="2016-06-22T13:55:3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0:25:5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4"/>
    <x v="1"/>
    <s v="plays"/>
    <d v="2015-03-06T16:40:57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09:22:27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d v="2016-05-17T23:19:09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4:26:2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9"/>
    <x v="1"/>
    <s v="plays"/>
    <d v="2014-04-18T15:52:36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9.5"/>
    <x v="1"/>
    <s v="plays"/>
    <d v="2014-10-08T18:07:2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.739999999999995"/>
    <x v="1"/>
    <s v="plays"/>
    <d v="2016-01-30T11:58:40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08:09:54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17:11:30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d v="2015-08-13T20:56:53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d v="2016-02-01T11:08:13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0:28:02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0.12"/>
    <x v="1"/>
    <s v="plays"/>
    <d v="2015-10-12T17:34:19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d v="2015-04-13T15:45:12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d v="2014-06-19T04:21:30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1:24:37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0000000000002"/>
    <x v="1"/>
    <s v="plays"/>
    <d v="2014-11-07T01:24:24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59.589999999999996"/>
    <x v="1"/>
    <s v="plays"/>
    <d v="2015-02-26T18:07:06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8"/>
    <x v="1"/>
    <s v="plays"/>
    <d v="2014-07-22T14:53:18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d v="2016-03-08T10:29:18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18:08:28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7T20:02:41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x v="1"/>
    <s v="plays"/>
    <d v="2015-01-16T09:05:47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d v="2014-09-07T22:54:17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d v="2014-08-21T14:23: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d v="2016-01-22T13:33:07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d v="2014-07-28T13:33:01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18:08:27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1:49:20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.85"/>
    <x v="1"/>
    <s v="plays"/>
    <d v="2014-10-09T13:29:26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08:04:38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d v="2015-01-17T02:13:4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d v="2015-06-19T13:44:23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15:56:40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1"/>
    <s v="plays"/>
    <d v="2014-08-05T11:07:54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16:51:4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1:13:16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9999999999996"/>
    <x v="1"/>
    <s v="plays"/>
    <d v="2015-02-21T23:34:59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16:52:38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9999999999995"/>
    <x v="1"/>
    <s v="plays"/>
    <d v="2014-12-17T09:01:07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d v="2015-08-01T11:04:57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0:42:16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20000000000002"/>
    <x v="1"/>
    <s v="plays"/>
    <d v="2017-02-02T18:18:01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d v="2014-05-06T17:31:40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0:43:19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4:25:16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50000000000009"/>
    <x v="1"/>
    <s v="plays"/>
    <d v="2016-09-01T01:27:0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d v="2015-03-04T17:44:10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16:11:27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.06"/>
    <x v="1"/>
    <s v="plays"/>
    <d v="2014-06-14T17:29:24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d v="2016-05-06T20:41:55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x v="1"/>
    <s v="plays"/>
    <d v="2014-08-18T14:10:10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1:06:07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d v="2015-05-20T00:33:24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x v="1"/>
    <s v="plays"/>
    <d v="2016-07-08T06:22:34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d v="2014-12-21T21:01:04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0:16:22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d v="2014-07-21T23:49:49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9999999999996"/>
    <x v="1"/>
    <s v="plays"/>
    <d v="2014-09-22T10:36:50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.5"/>
    <x v="1"/>
    <s v="plays"/>
    <d v="2014-12-17T19:32:23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07:13:07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d v="2015-06-14T18:00:15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d v="2014-09-23T10:16:31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16:05:16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1:33:4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6"/>
    <x v="1"/>
    <s v="plays"/>
    <d v="2014-05-20T10:33:51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4"/>
    <x v="1"/>
    <s v="plays"/>
    <d v="2016-06-13T17:23:59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.16999999999999"/>
    <x v="1"/>
    <s v="plays"/>
    <d v="2015-11-02T18:14:40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6T20:27:24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2"/>
    <x v="1"/>
    <s v="plays"/>
    <d v="2014-08-15T10:22:32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1:40:56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4"/>
    <x v="1"/>
    <s v="plays"/>
    <d v="2016-06-02T12:44:28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d v="2014-05-28T11:21:2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.17"/>
    <x v="1"/>
    <s v="plays"/>
    <d v="2015-03-30T09:07:06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17:50:11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d v="2016-04-18T19:56:28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8T21:49:10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18:07:35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.08"/>
    <x v="1"/>
    <s v="plays"/>
    <d v="2015-01-18T10:52:36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1:00:2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d v="2014-06-22T13:35:11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x v="1"/>
    <s v="plays"/>
    <d v="2015-03-15T03:17:06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08:16:15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9999999999995"/>
    <x v="1"/>
    <s v="plays"/>
    <d v="2014-05-19T20:06:09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2:03:14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d v="2016-05-20T17:32:01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08:57:05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29T23:32:33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3:16:56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d v="2016-09-09T05:28:26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d v="2015-02-23T09:29:3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17:34:59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09:42:04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2:34:48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7"/>
    <x v="1"/>
    <s v="plays"/>
    <d v="2015-07-24T11:08:57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07:09:1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d v="2015-02-03T23:40:47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d v="2015-06-23T14:34:5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7T21:05:00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8T19:45:5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d v="2017-01-15T07:43:39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d v="2016-07-19T15:24:33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2.84"/>
    <x v="1"/>
    <s v="plays"/>
    <d v="2016-04-15T15:21:13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4:59:26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.79"/>
    <x v="1"/>
    <s v="plays"/>
    <d v="2016-09-27T01:40:3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4"/>
    <x v="1"/>
    <s v="plays"/>
    <d v="2016-11-22T19:15:09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7T20:11: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d v="2014-09-01T17:00:01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1-31T19:45:37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4"/>
    <x v="1"/>
    <s v="plays"/>
    <d v="2016-05-22T10:02:31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.67"/>
    <x v="1"/>
    <s v="plays"/>
    <d v="2015-01-24T22:15:4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d v="2016-01-31T17:43:06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d v="2015-12-20T08:45:2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57A0AA-2AC9-461C-BACB-6B80BA7EAAB1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70048-18CE-41B4-A6DA-D3252EF27A8C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7FF564-C55D-473F-935F-BF755AC012DE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1323A9-FA50-410B-932F-335EEDB5B024}" name="PivotTable1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9" firstHeaderRow="1" firstDataRow="1" firstDataCol="1"/>
  <pivotFields count="20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percent funded" fld="14" baseField="5" baseItem="1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0DD84-C129-4A05-9E72-4790FC7BFFF1}" name="PivotTable1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1:B37" firstHeaderRow="1" firstDataRow="1" firstDataCol="1"/>
  <pivotFields count="20">
    <pivotField showAll="0"/>
    <pivotField showAll="0"/>
    <pivotField showAll="0"/>
    <pivotField showAll="0"/>
    <pivotField dataField="1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pledged" fld="4" baseField="0" baseItem="0" numFmtId="164"/>
  </dataFields>
  <formats count="3">
    <format dxfId="2">
      <pivotArea collapsedLevelsAreSubtotals="1" fieldPosition="0">
        <references count="2">
          <reference field="5" count="1">
            <x v="0"/>
          </reference>
          <reference field="16" count="1" selected="0">
            <x v="0"/>
          </reference>
        </references>
      </pivotArea>
    </format>
    <format dxfId="1">
      <pivotArea outline="0" collapsedLevelsAreSubtotals="1" fieldPosition="0"/>
    </format>
    <format dxfId="0">
      <pivotArea dataOnly="0" labelOnly="1" outline="0" axis="axisValues" fieldPosition="0"/>
    </format>
  </formats>
  <chartFormats count="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abSelected="1" topLeftCell="K1" zoomScale="75" zoomScaleNormal="75" workbookViewId="0">
      <selection activeCell="N8" sqref="N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5" customWidth="1"/>
    <col min="16" max="16" width="19.1796875" customWidth="1"/>
    <col min="17" max="17" width="13.81640625" customWidth="1"/>
    <col min="18" max="18" width="17.36328125" customWidth="1"/>
    <col min="19" max="19" width="32.90625" style="11" customWidth="1"/>
    <col min="20" max="20" width="32.08984375" style="1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0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ROUNDUP(((E2/D2)*100),0)</f>
        <v>137</v>
      </c>
      <c r="P2">
        <f>ROUNDUP((E2/L2),2)</f>
        <v>63.919999999999995</v>
      </c>
      <c r="Q2" s="6" t="str">
        <f>LEFT(N2,FIND("/",N2,1)-1)</f>
        <v>film &amp; video</v>
      </c>
      <c r="R2" t="str">
        <f>RIGHT(N2,LEN(N2)-FIND("/",N2,1))</f>
        <v>television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ROUNDUP(((E3/D3)*100),0)</f>
        <v>143</v>
      </c>
      <c r="P3">
        <f t="shared" ref="P3:P66" si="1">ROUNDUP((E3/L3),2)</f>
        <v>185.48999999999998</v>
      </c>
      <c r="Q3" s="6" t="str">
        <f t="shared" ref="Q3:Q66" si="2">LEFT(N3,FIND("/",N3,1)-1)</f>
        <v>film &amp; video</v>
      </c>
      <c r="R3" t="str">
        <f>RIGHT(N3,LEN(N3)-FIND("/",N3,1))</f>
        <v>television</v>
      </c>
      <c r="S3" s="11">
        <f t="shared" ref="S3:S66" si="3">(((J3/60)/60)/24)+DATE(1970,1,1)+(-5/24)</f>
        <v>42766.392164351848</v>
      </c>
      <c r="T3" s="11">
        <f t="shared" ref="T3:T66" si="4">(((I3/60)/60)/24)+DATE(1970,1,1)+(-5/24)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s="6" t="str">
        <f t="shared" si="2"/>
        <v>film &amp; video</v>
      </c>
      <c r="R4" t="str">
        <f t="shared" ref="R4:R67" si="5">RIGHT(N4,LEN(N4)-FIND("/",N4,1))</f>
        <v>television</v>
      </c>
      <c r="S4" s="11">
        <f t="shared" si="3"/>
        <v>42405.494016203702</v>
      </c>
      <c r="T4" s="11">
        <f t="shared" si="4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>
        <f t="shared" si="1"/>
        <v>69.27000000000001</v>
      </c>
      <c r="Q5" s="6" t="str">
        <f t="shared" si="2"/>
        <v>film &amp; video</v>
      </c>
      <c r="R5" t="str">
        <f t="shared" si="5"/>
        <v>television</v>
      </c>
      <c r="S5" s="11">
        <f t="shared" si="3"/>
        <v>41828.306793981479</v>
      </c>
      <c r="T5" s="11">
        <f t="shared" si="4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>
        <f t="shared" si="1"/>
        <v>190.56</v>
      </c>
      <c r="Q6" s="6" t="str">
        <f t="shared" si="2"/>
        <v>film &amp; video</v>
      </c>
      <c r="R6" t="str">
        <f t="shared" si="5"/>
        <v>television</v>
      </c>
      <c r="S6" s="11">
        <f t="shared" si="3"/>
        <v>42327.625914351847</v>
      </c>
      <c r="T6" s="11">
        <f t="shared" si="4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>
        <f t="shared" si="1"/>
        <v>93.410000000000011</v>
      </c>
      <c r="Q7" s="6" t="str">
        <f t="shared" si="2"/>
        <v>film &amp; video</v>
      </c>
      <c r="R7" t="str">
        <f t="shared" si="5"/>
        <v>television</v>
      </c>
      <c r="S7" s="11">
        <f t="shared" si="3"/>
        <v>42563.724618055552</v>
      </c>
      <c r="T7" s="11">
        <f t="shared" si="4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107</v>
      </c>
      <c r="P8">
        <f t="shared" si="1"/>
        <v>146.88</v>
      </c>
      <c r="Q8" s="6" t="str">
        <f t="shared" si="2"/>
        <v>film &amp; video</v>
      </c>
      <c r="R8" t="str">
        <f t="shared" si="5"/>
        <v>television</v>
      </c>
      <c r="S8" s="11">
        <f t="shared" si="3"/>
        <v>41793.864004629628</v>
      </c>
      <c r="T8" s="11">
        <f t="shared" si="4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102</v>
      </c>
      <c r="P9">
        <f t="shared" si="1"/>
        <v>159.82999999999998</v>
      </c>
      <c r="Q9" s="6" t="str">
        <f t="shared" si="2"/>
        <v>film &amp; video</v>
      </c>
      <c r="R9" t="str">
        <f t="shared" si="5"/>
        <v>television</v>
      </c>
      <c r="S9" s="11">
        <f t="shared" si="3"/>
        <v>42515.838738425926</v>
      </c>
      <c r="T9" s="11">
        <f t="shared" si="4"/>
        <v>42555.838738425926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101</v>
      </c>
      <c r="P10">
        <f t="shared" si="1"/>
        <v>291.8</v>
      </c>
      <c r="Q10" s="6" t="str">
        <f t="shared" si="2"/>
        <v>film &amp; video</v>
      </c>
      <c r="R10" t="str">
        <f t="shared" si="5"/>
        <v>television</v>
      </c>
      <c r="S10" s="11">
        <f t="shared" si="3"/>
        <v>42468.736249999994</v>
      </c>
      <c r="T10" s="11">
        <f t="shared" si="4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>
        <f t="shared" si="1"/>
        <v>31.5</v>
      </c>
      <c r="Q11" s="6" t="str">
        <f t="shared" si="2"/>
        <v>film &amp; video</v>
      </c>
      <c r="R11" t="str">
        <f t="shared" si="5"/>
        <v>television</v>
      </c>
      <c r="S11" s="11">
        <f t="shared" si="3"/>
        <v>42446.895185185182</v>
      </c>
      <c r="T11" s="11">
        <f t="shared" si="4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>
        <f t="shared" si="1"/>
        <v>158.69</v>
      </c>
      <c r="Q12" s="6" t="str">
        <f t="shared" si="2"/>
        <v>film &amp; video</v>
      </c>
      <c r="R12" t="str">
        <f t="shared" si="5"/>
        <v>television</v>
      </c>
      <c r="S12" s="11">
        <f t="shared" si="3"/>
        <v>41779.859710648147</v>
      </c>
      <c r="T12" s="11">
        <f t="shared" si="4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>
        <f t="shared" si="1"/>
        <v>80.34</v>
      </c>
      <c r="Q13" s="6" t="str">
        <f t="shared" si="2"/>
        <v>film &amp; video</v>
      </c>
      <c r="R13" t="str">
        <f t="shared" si="5"/>
        <v>television</v>
      </c>
      <c r="S13" s="11">
        <f t="shared" si="3"/>
        <v>42572.570162037031</v>
      </c>
      <c r="T13" s="11">
        <f t="shared" si="4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166</v>
      </c>
      <c r="P14">
        <f t="shared" si="1"/>
        <v>59.97</v>
      </c>
      <c r="Q14" s="6" t="str">
        <f t="shared" si="2"/>
        <v>film &amp; video</v>
      </c>
      <c r="R14" t="str">
        <f t="shared" si="5"/>
        <v>television</v>
      </c>
      <c r="S14" s="11">
        <f t="shared" si="3"/>
        <v>41791.504918981482</v>
      </c>
      <c r="T14" s="11">
        <f t="shared" si="4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>
        <f t="shared" si="1"/>
        <v>109.79</v>
      </c>
      <c r="Q15" s="6" t="str">
        <f t="shared" si="2"/>
        <v>film &amp; video</v>
      </c>
      <c r="R15" t="str">
        <f t="shared" si="5"/>
        <v>television</v>
      </c>
      <c r="S15" s="11">
        <f t="shared" si="3"/>
        <v>42508.468854166662</v>
      </c>
      <c r="T15" s="11">
        <f t="shared" si="4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>
        <f t="shared" si="1"/>
        <v>147.70999999999998</v>
      </c>
      <c r="Q16" s="6" t="str">
        <f t="shared" si="2"/>
        <v>film &amp; video</v>
      </c>
      <c r="R16" t="str">
        <f t="shared" si="5"/>
        <v>television</v>
      </c>
      <c r="S16" s="11">
        <f t="shared" si="3"/>
        <v>41807.818148148144</v>
      </c>
      <c r="T16" s="11">
        <f t="shared" si="4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>
        <f t="shared" si="1"/>
        <v>21.76</v>
      </c>
      <c r="Q17" s="6" t="str">
        <f t="shared" si="2"/>
        <v>film &amp; video</v>
      </c>
      <c r="R17" t="str">
        <f t="shared" si="5"/>
        <v>television</v>
      </c>
      <c r="S17" s="11">
        <f t="shared" si="3"/>
        <v>42256.183541666665</v>
      </c>
      <c r="T17" s="11">
        <f t="shared" si="4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101</v>
      </c>
      <c r="P18">
        <f t="shared" si="1"/>
        <v>171.85</v>
      </c>
      <c r="Q18" s="6" t="str">
        <f t="shared" si="2"/>
        <v>film &amp; video</v>
      </c>
      <c r="R18" t="str">
        <f t="shared" si="5"/>
        <v>television</v>
      </c>
      <c r="S18" s="11">
        <f t="shared" si="3"/>
        <v>41760.588090277779</v>
      </c>
      <c r="T18" s="11">
        <f t="shared" si="4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>
        <f t="shared" si="1"/>
        <v>41.949999999999996</v>
      </c>
      <c r="Q19" s="6" t="str">
        <f t="shared" si="2"/>
        <v>film &amp; video</v>
      </c>
      <c r="R19" t="str">
        <f t="shared" si="5"/>
        <v>television</v>
      </c>
      <c r="S19" s="11">
        <f t="shared" si="3"/>
        <v>41917.523402777777</v>
      </c>
      <c r="T19" s="11">
        <f t="shared" si="4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107</v>
      </c>
      <c r="P20">
        <f t="shared" si="1"/>
        <v>93.27000000000001</v>
      </c>
      <c r="Q20" s="6" t="str">
        <f t="shared" si="2"/>
        <v>film &amp; video</v>
      </c>
      <c r="R20" t="str">
        <f t="shared" si="5"/>
        <v>television</v>
      </c>
      <c r="S20" s="11">
        <f t="shared" si="3"/>
        <v>41869.333981481483</v>
      </c>
      <c r="T20" s="11">
        <f t="shared" si="4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146</v>
      </c>
      <c r="P21">
        <f t="shared" si="1"/>
        <v>56.14</v>
      </c>
      <c r="Q21" s="6" t="str">
        <f t="shared" si="2"/>
        <v>film &amp; video</v>
      </c>
      <c r="R21" t="str">
        <f t="shared" si="5"/>
        <v>television</v>
      </c>
      <c r="S21" s="11">
        <f t="shared" si="3"/>
        <v>42175.608032407406</v>
      </c>
      <c r="T21" s="11">
        <f t="shared" si="4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101</v>
      </c>
      <c r="P22">
        <f t="shared" si="1"/>
        <v>80.16</v>
      </c>
      <c r="Q22" s="6" t="str">
        <f t="shared" si="2"/>
        <v>film &amp; video</v>
      </c>
      <c r="R22" t="str">
        <f t="shared" si="5"/>
        <v>television</v>
      </c>
      <c r="S22" s="11">
        <f t="shared" si="3"/>
        <v>42200.549907407411</v>
      </c>
      <c r="T22" s="11">
        <f t="shared" si="4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110</v>
      </c>
      <c r="P23">
        <f t="shared" si="1"/>
        <v>199.91</v>
      </c>
      <c r="Q23" s="6" t="str">
        <f t="shared" si="2"/>
        <v>film &amp; video</v>
      </c>
      <c r="R23" t="str">
        <f t="shared" si="5"/>
        <v>television</v>
      </c>
      <c r="S23" s="11">
        <f t="shared" si="3"/>
        <v>41878.418854166666</v>
      </c>
      <c r="T23" s="11">
        <f t="shared" si="4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118</v>
      </c>
      <c r="P24">
        <f t="shared" si="1"/>
        <v>51.25</v>
      </c>
      <c r="Q24" s="6" t="str">
        <f t="shared" si="2"/>
        <v>film &amp; video</v>
      </c>
      <c r="R24" t="str">
        <f t="shared" si="5"/>
        <v>television</v>
      </c>
      <c r="S24" s="11">
        <f t="shared" si="3"/>
        <v>41989.703009259254</v>
      </c>
      <c r="T24" s="11">
        <f t="shared" si="4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>
        <f t="shared" si="1"/>
        <v>103.05000000000001</v>
      </c>
      <c r="Q25" s="6" t="str">
        <f t="shared" si="2"/>
        <v>film &amp; video</v>
      </c>
      <c r="R25" t="str">
        <f t="shared" si="5"/>
        <v>television</v>
      </c>
      <c r="S25" s="11">
        <f t="shared" si="3"/>
        <v>42097.570613425924</v>
      </c>
      <c r="T25" s="11">
        <f t="shared" si="4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>
        <f t="shared" si="1"/>
        <v>66.350000000000009</v>
      </c>
      <c r="Q26" s="6" t="str">
        <f t="shared" si="2"/>
        <v>film &amp; video</v>
      </c>
      <c r="R26" t="str">
        <f t="shared" si="5"/>
        <v>television</v>
      </c>
      <c r="S26" s="11">
        <f t="shared" si="3"/>
        <v>42229.611840277772</v>
      </c>
      <c r="T26" s="11">
        <f t="shared" si="4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134</v>
      </c>
      <c r="P27">
        <f t="shared" si="1"/>
        <v>57.15</v>
      </c>
      <c r="Q27" s="6" t="str">
        <f t="shared" si="2"/>
        <v>film &amp; video</v>
      </c>
      <c r="R27" t="str">
        <f t="shared" si="5"/>
        <v>television</v>
      </c>
      <c r="S27" s="11">
        <f t="shared" si="3"/>
        <v>42317.816678240742</v>
      </c>
      <c r="T27" s="11">
        <f t="shared" si="4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156</v>
      </c>
      <c r="P28">
        <f t="shared" si="1"/>
        <v>102.11</v>
      </c>
      <c r="Q28" s="6" t="str">
        <f t="shared" si="2"/>
        <v>film &amp; video</v>
      </c>
      <c r="R28" t="str">
        <f t="shared" si="5"/>
        <v>television</v>
      </c>
      <c r="S28" s="11">
        <f t="shared" si="3"/>
        <v>41828.307222222218</v>
      </c>
      <c r="T28" s="11">
        <f t="shared" si="4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>
        <f t="shared" si="1"/>
        <v>148.97</v>
      </c>
      <c r="Q29" s="6" t="str">
        <f t="shared" si="2"/>
        <v>film &amp; video</v>
      </c>
      <c r="R29" t="str">
        <f t="shared" si="5"/>
        <v>television</v>
      </c>
      <c r="S29" s="11">
        <f t="shared" si="3"/>
        <v>41928.956400462957</v>
      </c>
      <c r="T29" s="11">
        <f t="shared" si="4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101</v>
      </c>
      <c r="P30">
        <f t="shared" si="1"/>
        <v>169.60999999999999</v>
      </c>
      <c r="Q30" s="6" t="str">
        <f t="shared" si="2"/>
        <v>film &amp; video</v>
      </c>
      <c r="R30" t="str">
        <f t="shared" si="5"/>
        <v>television</v>
      </c>
      <c r="S30" s="11">
        <f t="shared" si="3"/>
        <v>42324.755601851844</v>
      </c>
      <c r="T30" s="11">
        <f t="shared" si="4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124</v>
      </c>
      <c r="P31">
        <f t="shared" si="1"/>
        <v>31.630000000000003</v>
      </c>
      <c r="Q31" s="6" t="str">
        <f t="shared" si="2"/>
        <v>film &amp; video</v>
      </c>
      <c r="R31" t="str">
        <f t="shared" si="5"/>
        <v>television</v>
      </c>
      <c r="S31" s="11">
        <f t="shared" si="3"/>
        <v>41812.464907407404</v>
      </c>
      <c r="T31" s="11">
        <f t="shared" si="4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102</v>
      </c>
      <c r="P32">
        <f t="shared" si="1"/>
        <v>76.460000000000008</v>
      </c>
      <c r="Q32" s="6" t="str">
        <f t="shared" si="2"/>
        <v>film &amp; video</v>
      </c>
      <c r="R32" t="str">
        <f t="shared" si="5"/>
        <v>television</v>
      </c>
      <c r="S32" s="11">
        <f t="shared" si="3"/>
        <v>41842.084664351853</v>
      </c>
      <c r="T32" s="11">
        <f t="shared" si="4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s="6" t="str">
        <f t="shared" si="2"/>
        <v>film &amp; video</v>
      </c>
      <c r="R33" t="str">
        <f t="shared" si="5"/>
        <v>television</v>
      </c>
      <c r="S33" s="11">
        <f t="shared" si="3"/>
        <v>42376.583726851844</v>
      </c>
      <c r="T33" s="11">
        <f t="shared" si="4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101</v>
      </c>
      <c r="P34">
        <f t="shared" si="1"/>
        <v>320.45</v>
      </c>
      <c r="Q34" s="6" t="str">
        <f t="shared" si="2"/>
        <v>film &amp; video</v>
      </c>
      <c r="R34" t="str">
        <f t="shared" si="5"/>
        <v>television</v>
      </c>
      <c r="S34" s="11">
        <f t="shared" si="3"/>
        <v>42461.419178240736</v>
      </c>
      <c r="T34" s="11">
        <f t="shared" si="4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103</v>
      </c>
      <c r="P35">
        <f t="shared" si="1"/>
        <v>83.75</v>
      </c>
      <c r="Q35" s="6" t="str">
        <f t="shared" si="2"/>
        <v>film &amp; video</v>
      </c>
      <c r="R35" t="str">
        <f t="shared" si="5"/>
        <v>television</v>
      </c>
      <c r="S35" s="11">
        <f t="shared" si="3"/>
        <v>42286.452557870369</v>
      </c>
      <c r="T35" s="11">
        <f t="shared" si="4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131</v>
      </c>
      <c r="P36">
        <f t="shared" si="1"/>
        <v>49.89</v>
      </c>
      <c r="Q36" s="6" t="str">
        <f t="shared" si="2"/>
        <v>film &amp; video</v>
      </c>
      <c r="R36" t="str">
        <f t="shared" si="5"/>
        <v>television</v>
      </c>
      <c r="S36" s="11">
        <f t="shared" si="3"/>
        <v>41841.113437499997</v>
      </c>
      <c r="T36" s="11">
        <f t="shared" si="4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>
        <f t="shared" si="1"/>
        <v>59.47</v>
      </c>
      <c r="Q37" s="6" t="str">
        <f t="shared" si="2"/>
        <v>film &amp; video</v>
      </c>
      <c r="R37" t="str">
        <f t="shared" si="5"/>
        <v>television</v>
      </c>
      <c r="S37" s="11">
        <f t="shared" si="3"/>
        <v>42098.083495370367</v>
      </c>
      <c r="T37" s="11">
        <f t="shared" si="4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143</v>
      </c>
      <c r="P38">
        <f t="shared" si="1"/>
        <v>193.85</v>
      </c>
      <c r="Q38" s="6" t="str">
        <f t="shared" si="2"/>
        <v>film &amp; video</v>
      </c>
      <c r="R38" t="str">
        <f t="shared" si="5"/>
        <v>television</v>
      </c>
      <c r="S38" s="11">
        <f t="shared" si="3"/>
        <v>42068.098668981482</v>
      </c>
      <c r="T38" s="11">
        <f t="shared" si="4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184</v>
      </c>
      <c r="P39">
        <f t="shared" si="1"/>
        <v>159.51999999999998</v>
      </c>
      <c r="Q39" s="6" t="str">
        <f t="shared" si="2"/>
        <v>film &amp; video</v>
      </c>
      <c r="R39" t="str">
        <f t="shared" si="5"/>
        <v>television</v>
      </c>
      <c r="S39" s="11">
        <f t="shared" si="3"/>
        <v>42032.484710648147</v>
      </c>
      <c r="T39" s="11">
        <f t="shared" si="4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111</v>
      </c>
      <c r="P40">
        <f t="shared" si="1"/>
        <v>41.69</v>
      </c>
      <c r="Q40" s="6" t="str">
        <f t="shared" si="2"/>
        <v>film &amp; video</v>
      </c>
      <c r="R40" t="str">
        <f t="shared" si="5"/>
        <v>television</v>
      </c>
      <c r="S40" s="11">
        <f t="shared" si="3"/>
        <v>41374.848888888882</v>
      </c>
      <c r="T40" s="11">
        <f t="shared" si="4"/>
        <v>41404.848888888882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>
        <f t="shared" si="1"/>
        <v>150.89999999999998</v>
      </c>
      <c r="Q41" s="6" t="str">
        <f t="shared" si="2"/>
        <v>film &amp; video</v>
      </c>
      <c r="R41" t="str">
        <f t="shared" si="5"/>
        <v>television</v>
      </c>
      <c r="S41" s="11">
        <f t="shared" si="3"/>
        <v>41753.838749999995</v>
      </c>
      <c r="T41" s="11">
        <f t="shared" si="4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102</v>
      </c>
      <c r="P42">
        <f t="shared" si="1"/>
        <v>126.69000000000001</v>
      </c>
      <c r="Q42" s="6" t="str">
        <f t="shared" si="2"/>
        <v>film &amp; video</v>
      </c>
      <c r="R42" t="str">
        <f t="shared" si="5"/>
        <v>television</v>
      </c>
      <c r="S42" s="11">
        <f t="shared" si="3"/>
        <v>41789.005648148144</v>
      </c>
      <c r="T42" s="11">
        <f t="shared" si="4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105.27000000000001</v>
      </c>
      <c r="Q43" s="6" t="str">
        <f t="shared" si="2"/>
        <v>film &amp; video</v>
      </c>
      <c r="R43" t="str">
        <f t="shared" si="5"/>
        <v>television</v>
      </c>
      <c r="S43" s="11">
        <f t="shared" si="3"/>
        <v>41887.360578703701</v>
      </c>
      <c r="T43" s="11">
        <f t="shared" si="4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>
        <f t="shared" si="1"/>
        <v>117.52000000000001</v>
      </c>
      <c r="Q44" s="6" t="str">
        <f t="shared" si="2"/>
        <v>film &amp; video</v>
      </c>
      <c r="R44" t="str">
        <f t="shared" si="5"/>
        <v>television</v>
      </c>
      <c r="S44" s="11">
        <f t="shared" si="3"/>
        <v>41971.430856481478</v>
      </c>
      <c r="T44" s="11">
        <f t="shared" si="4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>
        <f t="shared" si="1"/>
        <v>117.37</v>
      </c>
      <c r="Q45" s="6" t="str">
        <f t="shared" si="2"/>
        <v>film &amp; video</v>
      </c>
      <c r="R45" t="str">
        <f t="shared" si="5"/>
        <v>television</v>
      </c>
      <c r="S45" s="11">
        <f t="shared" si="3"/>
        <v>41802.582013888888</v>
      </c>
      <c r="T45" s="11">
        <f t="shared" si="4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133.34</v>
      </c>
      <c r="Q46" s="6" t="str">
        <f t="shared" si="2"/>
        <v>film &amp; video</v>
      </c>
      <c r="R46" t="str">
        <f t="shared" si="5"/>
        <v>television</v>
      </c>
      <c r="S46" s="11">
        <f t="shared" si="3"/>
        <v>41873.890474537038</v>
      </c>
      <c r="T46" s="11">
        <f t="shared" si="4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98.37</v>
      </c>
      <c r="Q47" s="6" t="str">
        <f t="shared" si="2"/>
        <v>film &amp; video</v>
      </c>
      <c r="R47" t="str">
        <f t="shared" si="5"/>
        <v>television</v>
      </c>
      <c r="S47" s="11">
        <f t="shared" si="3"/>
        <v>42457.415590277778</v>
      </c>
      <c r="T47" s="11">
        <f t="shared" si="4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105</v>
      </c>
      <c r="P48">
        <f t="shared" si="1"/>
        <v>194.45</v>
      </c>
      <c r="Q48" s="6" t="str">
        <f t="shared" si="2"/>
        <v>film &amp; video</v>
      </c>
      <c r="R48" t="str">
        <f t="shared" si="5"/>
        <v>television</v>
      </c>
      <c r="S48" s="11">
        <f t="shared" si="3"/>
        <v>42323.756643518522</v>
      </c>
      <c r="T48" s="11">
        <f t="shared" si="4"/>
        <v>42353.756643518522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>
        <f t="shared" si="1"/>
        <v>76.87</v>
      </c>
      <c r="Q49" s="6" t="str">
        <f t="shared" si="2"/>
        <v>film &amp; video</v>
      </c>
      <c r="R49" t="str">
        <f t="shared" si="5"/>
        <v>television</v>
      </c>
      <c r="S49" s="11">
        <f t="shared" si="3"/>
        <v>41932.611192129625</v>
      </c>
      <c r="T49" s="11">
        <f t="shared" si="4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>
        <f t="shared" si="1"/>
        <v>56.82</v>
      </c>
      <c r="Q50" s="6" t="str">
        <f t="shared" si="2"/>
        <v>film &amp; video</v>
      </c>
      <c r="R50" t="str">
        <f t="shared" si="5"/>
        <v>television</v>
      </c>
      <c r="S50" s="11">
        <f t="shared" si="3"/>
        <v>42033.308564814812</v>
      </c>
      <c r="T50" s="11">
        <f t="shared" si="4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137.94</v>
      </c>
      <c r="Q51" s="6" t="str">
        <f t="shared" si="2"/>
        <v>film &amp; video</v>
      </c>
      <c r="R51" t="str">
        <f t="shared" si="5"/>
        <v>television</v>
      </c>
      <c r="S51" s="11">
        <f t="shared" si="3"/>
        <v>42270.968113425923</v>
      </c>
      <c r="T51" s="11">
        <f t="shared" si="4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27.28</v>
      </c>
      <c r="Q52" s="6" t="str">
        <f t="shared" si="2"/>
        <v>film &amp; video</v>
      </c>
      <c r="R52" t="str">
        <f t="shared" si="5"/>
        <v>television</v>
      </c>
      <c r="S52" s="11">
        <f t="shared" si="3"/>
        <v>41995.544652777775</v>
      </c>
      <c r="T52" s="11">
        <f t="shared" si="4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129</v>
      </c>
      <c r="P53">
        <f t="shared" si="1"/>
        <v>118.34</v>
      </c>
      <c r="Q53" s="6" t="str">
        <f t="shared" si="2"/>
        <v>film &amp; video</v>
      </c>
      <c r="R53" t="str">
        <f t="shared" si="5"/>
        <v>television</v>
      </c>
      <c r="S53" s="11">
        <f t="shared" si="3"/>
        <v>42196.720335648148</v>
      </c>
      <c r="T53" s="11">
        <f t="shared" si="4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117</v>
      </c>
      <c r="P54">
        <f t="shared" si="1"/>
        <v>223.48999999999998</v>
      </c>
      <c r="Q54" s="6" t="str">
        <f t="shared" si="2"/>
        <v>film &amp; video</v>
      </c>
      <c r="R54" t="str">
        <f t="shared" si="5"/>
        <v>television</v>
      </c>
      <c r="S54" s="11">
        <f t="shared" si="3"/>
        <v>41807.493587962963</v>
      </c>
      <c r="T54" s="11">
        <f t="shared" si="4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>
        <f t="shared" si="1"/>
        <v>28.12</v>
      </c>
      <c r="Q55" s="6" t="str">
        <f t="shared" si="2"/>
        <v>film &amp; video</v>
      </c>
      <c r="R55" t="str">
        <f t="shared" si="5"/>
        <v>television</v>
      </c>
      <c r="S55" s="11">
        <f t="shared" si="3"/>
        <v>41719.340798611105</v>
      </c>
      <c r="T55" s="11">
        <f t="shared" si="4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194.23999999999998</v>
      </c>
      <c r="Q56" s="6" t="str">
        <f t="shared" si="2"/>
        <v>film &amp; video</v>
      </c>
      <c r="R56" t="str">
        <f t="shared" si="5"/>
        <v>television</v>
      </c>
      <c r="S56" s="11">
        <f t="shared" si="3"/>
        <v>42333.504872685182</v>
      </c>
      <c r="T56" s="11">
        <f t="shared" si="4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>
        <f t="shared" si="1"/>
        <v>128.95999999999998</v>
      </c>
      <c r="Q57" s="6" t="str">
        <f t="shared" si="2"/>
        <v>film &amp; video</v>
      </c>
      <c r="R57" t="str">
        <f t="shared" si="5"/>
        <v>television</v>
      </c>
      <c r="S57" s="11">
        <f t="shared" si="3"/>
        <v>42496.760601851849</v>
      </c>
      <c r="T57" s="11">
        <f t="shared" si="4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108</v>
      </c>
      <c r="P58">
        <f t="shared" si="1"/>
        <v>49.32</v>
      </c>
      <c r="Q58" s="6" t="str">
        <f t="shared" si="2"/>
        <v>film &amp; video</v>
      </c>
      <c r="R58" t="str">
        <f t="shared" si="5"/>
        <v>television</v>
      </c>
      <c r="S58" s="11">
        <f t="shared" si="3"/>
        <v>42149.340555555551</v>
      </c>
      <c r="T58" s="11">
        <f t="shared" si="4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>
        <f t="shared" si="1"/>
        <v>221.53</v>
      </c>
      <c r="Q59" s="6" t="str">
        <f t="shared" si="2"/>
        <v>film &amp; video</v>
      </c>
      <c r="R59" t="str">
        <f t="shared" si="5"/>
        <v>television</v>
      </c>
      <c r="S59" s="11">
        <f t="shared" si="3"/>
        <v>42089.624560185184</v>
      </c>
      <c r="T59" s="11">
        <f t="shared" si="4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>
        <f t="shared" si="1"/>
        <v>137.22</v>
      </c>
      <c r="Q60" s="6" t="str">
        <f t="shared" si="2"/>
        <v>film &amp; video</v>
      </c>
      <c r="R60" t="str">
        <f t="shared" si="5"/>
        <v>television</v>
      </c>
      <c r="S60" s="11">
        <f t="shared" si="3"/>
        <v>41932.536712962959</v>
      </c>
      <c r="T60" s="11">
        <f t="shared" si="4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101</v>
      </c>
      <c r="P61">
        <f t="shared" si="1"/>
        <v>606.83000000000004</v>
      </c>
      <c r="Q61" s="6" t="str">
        <f t="shared" si="2"/>
        <v>film &amp; video</v>
      </c>
      <c r="R61" t="str">
        <f t="shared" si="5"/>
        <v>television</v>
      </c>
      <c r="S61" s="11">
        <f t="shared" si="3"/>
        <v>42230.027500000004</v>
      </c>
      <c r="T61" s="11">
        <f t="shared" si="4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104</v>
      </c>
      <c r="P62">
        <f t="shared" si="1"/>
        <v>43.05</v>
      </c>
      <c r="Q62" s="6" t="str">
        <f t="shared" si="2"/>
        <v>film &amp; video</v>
      </c>
      <c r="R62" t="str">
        <f t="shared" si="5"/>
        <v>shorts</v>
      </c>
      <c r="S62" s="11">
        <f t="shared" si="3"/>
        <v>41701.693483796291</v>
      </c>
      <c r="T62" s="11">
        <f t="shared" si="4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149</v>
      </c>
      <c r="P63">
        <f t="shared" si="1"/>
        <v>322.39999999999998</v>
      </c>
      <c r="Q63" s="6" t="str">
        <f t="shared" si="2"/>
        <v>film &amp; video</v>
      </c>
      <c r="R63" t="str">
        <f t="shared" si="5"/>
        <v>shorts</v>
      </c>
      <c r="S63" s="11">
        <f t="shared" si="3"/>
        <v>41409.605983796297</v>
      </c>
      <c r="T63" s="11">
        <f t="shared" si="4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>
        <f t="shared" si="1"/>
        <v>96.710000000000008</v>
      </c>
      <c r="Q64" s="6" t="str">
        <f t="shared" si="2"/>
        <v>film &amp; video</v>
      </c>
      <c r="R64" t="str">
        <f t="shared" si="5"/>
        <v>shorts</v>
      </c>
      <c r="S64" s="11">
        <f t="shared" si="3"/>
        <v>41311.591180555552</v>
      </c>
      <c r="T64" s="11">
        <f t="shared" si="4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>
        <f t="shared" si="1"/>
        <v>35.479999999999997</v>
      </c>
      <c r="Q65" s="6" t="str">
        <f t="shared" si="2"/>
        <v>film &amp; video</v>
      </c>
      <c r="R65" t="str">
        <f t="shared" si="5"/>
        <v>shorts</v>
      </c>
      <c r="S65" s="11">
        <f t="shared" si="3"/>
        <v>41612.703854166662</v>
      </c>
      <c r="T65" s="11">
        <f t="shared" si="4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174</v>
      </c>
      <c r="P66">
        <f t="shared" si="1"/>
        <v>86.67</v>
      </c>
      <c r="Q66" s="6" t="str">
        <f t="shared" si="2"/>
        <v>film &amp; video</v>
      </c>
      <c r="R66" t="str">
        <f t="shared" si="5"/>
        <v>shorts</v>
      </c>
      <c r="S66" s="11">
        <f t="shared" si="3"/>
        <v>41432.809965277775</v>
      </c>
      <c r="T66" s="11">
        <f t="shared" si="4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ROUNDUP(((E67/D67)*100),0)</f>
        <v>108</v>
      </c>
      <c r="P67">
        <f t="shared" ref="P67:P130" si="7">ROUNDUP((E67/L67),2)</f>
        <v>132.06</v>
      </c>
      <c r="Q67" s="6" t="str">
        <f t="shared" ref="Q67:Q130" si="8">LEFT(N67,FIND("/",N67,1)-1)</f>
        <v>film &amp; video</v>
      </c>
      <c r="R67" t="str">
        <f t="shared" si="5"/>
        <v>shorts</v>
      </c>
      <c r="S67" s="11">
        <f t="shared" ref="S67:S130" si="9">(((J67/60)/60)/24)+DATE(1970,1,1)+(-5/24)</f>
        <v>41835.612893518519</v>
      </c>
      <c r="T67" s="11">
        <f t="shared" ref="T67:T130" si="10">(((I67/60)/60)/24)+DATE(1970,1,1)+(-5/24)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119</v>
      </c>
      <c r="P68">
        <f t="shared" si="7"/>
        <v>91.240000000000009</v>
      </c>
      <c r="Q68" s="6" t="str">
        <f t="shared" si="8"/>
        <v>film &amp; video</v>
      </c>
      <c r="R68" t="str">
        <f t="shared" ref="R68:R131" si="11">RIGHT(N68,LEN(N68)-FIND("/",N68,1))</f>
        <v>shorts</v>
      </c>
      <c r="S68" s="11">
        <f t="shared" si="9"/>
        <v>42539.641435185178</v>
      </c>
      <c r="T68" s="11">
        <f t="shared" si="10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117</v>
      </c>
      <c r="P69">
        <f t="shared" si="7"/>
        <v>116.25</v>
      </c>
      <c r="Q69" s="6" t="str">
        <f t="shared" si="8"/>
        <v>film &amp; video</v>
      </c>
      <c r="R69" t="str">
        <f t="shared" si="11"/>
        <v>shorts</v>
      </c>
      <c r="S69" s="11">
        <f t="shared" si="9"/>
        <v>41075.375046296293</v>
      </c>
      <c r="T69" s="11">
        <f t="shared" si="10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128</v>
      </c>
      <c r="P70">
        <f t="shared" si="7"/>
        <v>21.200000000000003</v>
      </c>
      <c r="Q70" s="6" t="str">
        <f t="shared" si="8"/>
        <v>film &amp; video</v>
      </c>
      <c r="R70" t="str">
        <f t="shared" si="11"/>
        <v>shorts</v>
      </c>
      <c r="S70" s="11">
        <f t="shared" si="9"/>
        <v>41663.36100694444</v>
      </c>
      <c r="T70" s="11">
        <f t="shared" si="10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111</v>
      </c>
      <c r="P71">
        <f t="shared" si="7"/>
        <v>62.33</v>
      </c>
      <c r="Q71" s="6" t="str">
        <f t="shared" si="8"/>
        <v>film &amp; video</v>
      </c>
      <c r="R71" t="str">
        <f t="shared" si="11"/>
        <v>shorts</v>
      </c>
      <c r="S71" s="11">
        <f t="shared" si="9"/>
        <v>40785.979456018518</v>
      </c>
      <c r="T71" s="11">
        <f t="shared" si="10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128</v>
      </c>
      <c r="P72">
        <f t="shared" si="7"/>
        <v>37.419999999999995</v>
      </c>
      <c r="Q72" s="6" t="str">
        <f t="shared" si="8"/>
        <v>film &amp; video</v>
      </c>
      <c r="R72" t="str">
        <f t="shared" si="11"/>
        <v>shorts</v>
      </c>
      <c r="S72" s="11">
        <f t="shared" si="9"/>
        <v>40730.688020833331</v>
      </c>
      <c r="T72" s="11">
        <f t="shared" si="10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124</v>
      </c>
      <c r="P73">
        <f t="shared" si="7"/>
        <v>69.72</v>
      </c>
      <c r="Q73" s="6" t="str">
        <f t="shared" si="8"/>
        <v>film &amp; video</v>
      </c>
      <c r="R73" t="str">
        <f t="shared" si="11"/>
        <v>shorts</v>
      </c>
      <c r="S73" s="11">
        <f t="shared" si="9"/>
        <v>40997.063159722216</v>
      </c>
      <c r="T73" s="11">
        <f t="shared" si="10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109</v>
      </c>
      <c r="P74">
        <f t="shared" si="7"/>
        <v>58.18</v>
      </c>
      <c r="Q74" s="6" t="str">
        <f t="shared" si="8"/>
        <v>film &amp; video</v>
      </c>
      <c r="R74" t="str">
        <f t="shared" si="11"/>
        <v>shorts</v>
      </c>
      <c r="S74" s="11">
        <f t="shared" si="9"/>
        <v>41207.801863425921</v>
      </c>
      <c r="T74" s="11">
        <f t="shared" si="10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>
        <f t="shared" si="7"/>
        <v>50</v>
      </c>
      <c r="Q75" s="6" t="str">
        <f t="shared" si="8"/>
        <v>film &amp; video</v>
      </c>
      <c r="R75" t="str">
        <f t="shared" si="11"/>
        <v>shorts</v>
      </c>
      <c r="S75" s="11">
        <f t="shared" si="9"/>
        <v>40587.548425925925</v>
      </c>
      <c r="T75" s="11">
        <f t="shared" si="10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113</v>
      </c>
      <c r="P76">
        <f t="shared" si="7"/>
        <v>19.48</v>
      </c>
      <c r="Q76" s="6" t="str">
        <f t="shared" si="8"/>
        <v>film &amp; video</v>
      </c>
      <c r="R76" t="str">
        <f t="shared" si="11"/>
        <v>shorts</v>
      </c>
      <c r="S76" s="11">
        <f t="shared" si="9"/>
        <v>42360.278877314813</v>
      </c>
      <c r="T76" s="11">
        <f t="shared" si="10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116</v>
      </c>
      <c r="P77">
        <f t="shared" si="7"/>
        <v>85.960000000000008</v>
      </c>
      <c r="Q77" s="6" t="str">
        <f t="shared" si="8"/>
        <v>film &amp; video</v>
      </c>
      <c r="R77" t="str">
        <f t="shared" si="11"/>
        <v>shorts</v>
      </c>
      <c r="S77" s="11">
        <f t="shared" si="9"/>
        <v>41357.000833333332</v>
      </c>
      <c r="T77" s="11">
        <f t="shared" si="10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154</v>
      </c>
      <c r="P78">
        <f t="shared" si="7"/>
        <v>30.67</v>
      </c>
      <c r="Q78" s="6" t="str">
        <f t="shared" si="8"/>
        <v>film &amp; video</v>
      </c>
      <c r="R78" t="str">
        <f t="shared" si="11"/>
        <v>shorts</v>
      </c>
      <c r="S78" s="11">
        <f t="shared" si="9"/>
        <v>40844.483310185184</v>
      </c>
      <c r="T78" s="11">
        <f t="shared" si="10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393</v>
      </c>
      <c r="P79">
        <f t="shared" si="7"/>
        <v>60.39</v>
      </c>
      <c r="Q79" s="6" t="str">
        <f t="shared" si="8"/>
        <v>film &amp; video</v>
      </c>
      <c r="R79" t="str">
        <f t="shared" si="11"/>
        <v>shorts</v>
      </c>
      <c r="S79" s="11">
        <f t="shared" si="9"/>
        <v>40996.936539351853</v>
      </c>
      <c r="T79" s="11">
        <f t="shared" si="10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>
        <f t="shared" si="7"/>
        <v>38.6</v>
      </c>
      <c r="Q80" s="6" t="str">
        <f t="shared" si="8"/>
        <v>film &amp; video</v>
      </c>
      <c r="R80" t="str">
        <f t="shared" si="11"/>
        <v>shorts</v>
      </c>
      <c r="S80" s="11">
        <f t="shared" si="9"/>
        <v>42604.522233796299</v>
      </c>
      <c r="T80" s="11">
        <f t="shared" si="10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>
        <f t="shared" si="7"/>
        <v>40.269999999999996</v>
      </c>
      <c r="Q81" s="6" t="str">
        <f t="shared" si="8"/>
        <v>film &amp; video</v>
      </c>
      <c r="R81" t="str">
        <f t="shared" si="11"/>
        <v>shorts</v>
      </c>
      <c r="S81" s="11">
        <f t="shared" si="9"/>
        <v>41724.568206018514</v>
      </c>
      <c r="T81" s="11">
        <f t="shared" si="10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108</v>
      </c>
      <c r="P82">
        <f t="shared" si="7"/>
        <v>273.83</v>
      </c>
      <c r="Q82" s="6" t="str">
        <f t="shared" si="8"/>
        <v>film &amp; video</v>
      </c>
      <c r="R82" t="str">
        <f t="shared" si="11"/>
        <v>shorts</v>
      </c>
      <c r="S82" s="11">
        <f t="shared" si="9"/>
        <v>41582.875648148147</v>
      </c>
      <c r="T82" s="11">
        <f t="shared" si="10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>
        <f t="shared" si="7"/>
        <v>53.04</v>
      </c>
      <c r="Q83" s="6" t="str">
        <f t="shared" si="8"/>
        <v>film &amp; video</v>
      </c>
      <c r="R83" t="str">
        <f t="shared" si="11"/>
        <v>shorts</v>
      </c>
      <c r="S83" s="11">
        <f t="shared" si="9"/>
        <v>41099.950543981482</v>
      </c>
      <c r="T83" s="11">
        <f t="shared" si="10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101</v>
      </c>
      <c r="P84">
        <f t="shared" si="7"/>
        <v>40.01</v>
      </c>
      <c r="Q84" s="6" t="str">
        <f t="shared" si="8"/>
        <v>film &amp; video</v>
      </c>
      <c r="R84" t="str">
        <f t="shared" si="11"/>
        <v>shorts</v>
      </c>
      <c r="S84" s="11">
        <f t="shared" si="9"/>
        <v>40795.611817129626</v>
      </c>
      <c r="T84" s="11">
        <f t="shared" si="10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103</v>
      </c>
      <c r="P85">
        <f t="shared" si="7"/>
        <v>15.77</v>
      </c>
      <c r="Q85" s="6" t="str">
        <f t="shared" si="8"/>
        <v>film &amp; video</v>
      </c>
      <c r="R85" t="str">
        <f t="shared" si="11"/>
        <v>shorts</v>
      </c>
      <c r="S85" s="11">
        <f t="shared" si="9"/>
        <v>42042.407280092586</v>
      </c>
      <c r="T85" s="11">
        <f t="shared" si="10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>
        <f t="shared" si="7"/>
        <v>71.430000000000007</v>
      </c>
      <c r="Q86" s="6" t="str">
        <f t="shared" si="8"/>
        <v>film &amp; video</v>
      </c>
      <c r="R86" t="str">
        <f t="shared" si="11"/>
        <v>shorts</v>
      </c>
      <c r="S86" s="11">
        <f t="shared" si="9"/>
        <v>40648.54960648148</v>
      </c>
      <c r="T86" s="11">
        <f t="shared" si="10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126</v>
      </c>
      <c r="P87">
        <f t="shared" si="7"/>
        <v>71.72</v>
      </c>
      <c r="Q87" s="6" t="str">
        <f t="shared" si="8"/>
        <v>film &amp; video</v>
      </c>
      <c r="R87" t="str">
        <f t="shared" si="11"/>
        <v>shorts</v>
      </c>
      <c r="S87" s="11">
        <f t="shared" si="9"/>
        <v>40778.917094907403</v>
      </c>
      <c r="T87" s="11">
        <f t="shared" si="10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107</v>
      </c>
      <c r="P88">
        <f t="shared" si="7"/>
        <v>375.77</v>
      </c>
      <c r="Q88" s="6" t="str">
        <f t="shared" si="8"/>
        <v>film &amp; video</v>
      </c>
      <c r="R88" t="str">
        <f t="shared" si="11"/>
        <v>shorts</v>
      </c>
      <c r="S88" s="11">
        <f t="shared" si="9"/>
        <v>42291.347743055558</v>
      </c>
      <c r="T88" s="11">
        <f t="shared" si="10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105</v>
      </c>
      <c r="P89">
        <f t="shared" si="7"/>
        <v>104.6</v>
      </c>
      <c r="Q89" s="6" t="str">
        <f t="shared" si="8"/>
        <v>film &amp; video</v>
      </c>
      <c r="R89" t="str">
        <f t="shared" si="11"/>
        <v>shorts</v>
      </c>
      <c r="S89" s="11">
        <f t="shared" si="9"/>
        <v>40322.331053240734</v>
      </c>
      <c r="T89" s="11">
        <f t="shared" si="10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103</v>
      </c>
      <c r="P90">
        <f t="shared" si="7"/>
        <v>60</v>
      </c>
      <c r="Q90" s="6" t="str">
        <f t="shared" si="8"/>
        <v>film &amp; video</v>
      </c>
      <c r="R90" t="str">
        <f t="shared" si="11"/>
        <v>shorts</v>
      </c>
      <c r="S90" s="11">
        <f t="shared" si="9"/>
        <v>41786.450590277775</v>
      </c>
      <c r="T90" s="11">
        <f t="shared" si="10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116</v>
      </c>
      <c r="P91">
        <f t="shared" si="7"/>
        <v>123.29</v>
      </c>
      <c r="Q91" s="6" t="str">
        <f t="shared" si="8"/>
        <v>film &amp; video</v>
      </c>
      <c r="R91" t="str">
        <f t="shared" si="11"/>
        <v>shorts</v>
      </c>
      <c r="S91" s="11">
        <f t="shared" si="9"/>
        <v>41402.543888888889</v>
      </c>
      <c r="T91" s="11">
        <f t="shared" si="10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101</v>
      </c>
      <c r="P92">
        <f t="shared" si="7"/>
        <v>31.380000000000003</v>
      </c>
      <c r="Q92" s="6" t="str">
        <f t="shared" si="8"/>
        <v>film &amp; video</v>
      </c>
      <c r="R92" t="str">
        <f t="shared" si="11"/>
        <v>shorts</v>
      </c>
      <c r="S92" s="11">
        <f t="shared" si="9"/>
        <v>40706.089108796295</v>
      </c>
      <c r="T92" s="11">
        <f t="shared" si="10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>
        <f t="shared" si="7"/>
        <v>78.27000000000001</v>
      </c>
      <c r="Q93" s="6" t="str">
        <f t="shared" si="8"/>
        <v>film &amp; video</v>
      </c>
      <c r="R93" t="str">
        <f t="shared" si="11"/>
        <v>shorts</v>
      </c>
      <c r="S93" s="11">
        <f t="shared" si="9"/>
        <v>40619.194027777776</v>
      </c>
      <c r="T93" s="11">
        <f t="shared" si="10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106</v>
      </c>
      <c r="P94">
        <f t="shared" si="7"/>
        <v>122.33</v>
      </c>
      <c r="Q94" s="6" t="str">
        <f t="shared" si="8"/>
        <v>film &amp; video</v>
      </c>
      <c r="R94" t="str">
        <f t="shared" si="11"/>
        <v>shorts</v>
      </c>
      <c r="S94" s="11">
        <f t="shared" si="9"/>
        <v>42720.990543981483</v>
      </c>
      <c r="T94" s="11">
        <f t="shared" si="10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111</v>
      </c>
      <c r="P95">
        <f t="shared" si="7"/>
        <v>73.740000000000009</v>
      </c>
      <c r="Q95" s="6" t="str">
        <f t="shared" si="8"/>
        <v>film &amp; video</v>
      </c>
      <c r="R95" t="str">
        <f t="shared" si="11"/>
        <v>shorts</v>
      </c>
      <c r="S95" s="11">
        <f t="shared" si="9"/>
        <v>41065.649733796294</v>
      </c>
      <c r="T95" s="11">
        <f t="shared" si="10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>
        <f t="shared" si="7"/>
        <v>21.67</v>
      </c>
      <c r="Q96" s="6" t="str">
        <f t="shared" si="8"/>
        <v>film &amp; video</v>
      </c>
      <c r="R96" t="str">
        <f t="shared" si="11"/>
        <v>shorts</v>
      </c>
      <c r="S96" s="11">
        <f t="shared" si="9"/>
        <v>41716.509513888886</v>
      </c>
      <c r="T96" s="11">
        <f t="shared" si="10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132</v>
      </c>
      <c r="P97">
        <f t="shared" si="7"/>
        <v>21.91</v>
      </c>
      <c r="Q97" s="6" t="str">
        <f t="shared" si="8"/>
        <v>film &amp; video</v>
      </c>
      <c r="R97" t="str">
        <f t="shared" si="11"/>
        <v>shorts</v>
      </c>
      <c r="S97" s="11">
        <f t="shared" si="9"/>
        <v>40934.796770833331</v>
      </c>
      <c r="T97" s="11">
        <f t="shared" si="10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115</v>
      </c>
      <c r="P98">
        <f t="shared" si="7"/>
        <v>50.589999999999996</v>
      </c>
      <c r="Q98" s="6" t="str">
        <f t="shared" si="8"/>
        <v>film &amp; video</v>
      </c>
      <c r="R98" t="str">
        <f t="shared" si="11"/>
        <v>shorts</v>
      </c>
      <c r="S98" s="11">
        <f t="shared" si="9"/>
        <v>40324.45417824074</v>
      </c>
      <c r="T98" s="11">
        <f t="shared" si="10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107</v>
      </c>
      <c r="P99">
        <f t="shared" si="7"/>
        <v>53.129999999999995</v>
      </c>
      <c r="Q99" s="6" t="str">
        <f t="shared" si="8"/>
        <v>film &amp; video</v>
      </c>
      <c r="R99" t="str">
        <f t="shared" si="11"/>
        <v>shorts</v>
      </c>
      <c r="S99" s="11">
        <f t="shared" si="9"/>
        <v>40705.926874999997</v>
      </c>
      <c r="T99" s="11">
        <f t="shared" si="10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107</v>
      </c>
      <c r="P100">
        <f t="shared" si="7"/>
        <v>56.669999999999995</v>
      </c>
      <c r="Q100" s="6" t="str">
        <f t="shared" si="8"/>
        <v>film &amp; video</v>
      </c>
      <c r="R100" t="str">
        <f t="shared" si="11"/>
        <v>shorts</v>
      </c>
      <c r="S100" s="11">
        <f t="shared" si="9"/>
        <v>41214.586504629624</v>
      </c>
      <c r="T100" s="11">
        <f t="shared" si="10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107</v>
      </c>
      <c r="P101">
        <f t="shared" si="7"/>
        <v>40.78</v>
      </c>
      <c r="Q101" s="6" t="str">
        <f t="shared" si="8"/>
        <v>film &amp; video</v>
      </c>
      <c r="R101" t="str">
        <f t="shared" si="11"/>
        <v>shorts</v>
      </c>
      <c r="S101" s="11">
        <f t="shared" si="9"/>
        <v>41631.694432870368</v>
      </c>
      <c r="T101" s="11">
        <f t="shared" si="10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>
        <f t="shared" si="7"/>
        <v>192.31</v>
      </c>
      <c r="Q102" s="6" t="str">
        <f t="shared" si="8"/>
        <v>film &amp; video</v>
      </c>
      <c r="R102" t="str">
        <f t="shared" si="11"/>
        <v>shorts</v>
      </c>
      <c r="S102" s="11">
        <f t="shared" si="9"/>
        <v>41197.544976851852</v>
      </c>
      <c r="T102" s="11">
        <f t="shared" si="10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>
        <f t="shared" si="7"/>
        <v>100</v>
      </c>
      <c r="Q103" s="6" t="str">
        <f t="shared" si="8"/>
        <v>film &amp; video</v>
      </c>
      <c r="R103" t="str">
        <f t="shared" si="11"/>
        <v>shorts</v>
      </c>
      <c r="S103" s="11">
        <f t="shared" si="9"/>
        <v>41274.568402777775</v>
      </c>
      <c r="T103" s="11">
        <f t="shared" si="10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128</v>
      </c>
      <c r="P104">
        <f t="shared" si="7"/>
        <v>117.93</v>
      </c>
      <c r="Q104" s="6" t="str">
        <f t="shared" si="8"/>
        <v>film &amp; video</v>
      </c>
      <c r="R104" t="str">
        <f t="shared" si="11"/>
        <v>shorts</v>
      </c>
      <c r="S104" s="11">
        <f t="shared" si="9"/>
        <v>40504.922835648147</v>
      </c>
      <c r="T104" s="11">
        <f t="shared" si="10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106</v>
      </c>
      <c r="P105">
        <f t="shared" si="7"/>
        <v>27.900000000000002</v>
      </c>
      <c r="Q105" s="6" t="str">
        <f t="shared" si="8"/>
        <v>film &amp; video</v>
      </c>
      <c r="R105" t="str">
        <f t="shared" si="11"/>
        <v>shorts</v>
      </c>
      <c r="S105" s="11">
        <f t="shared" si="9"/>
        <v>41682.597569444442</v>
      </c>
      <c r="T105" s="11">
        <f t="shared" si="10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>
        <f t="shared" si="7"/>
        <v>60</v>
      </c>
      <c r="Q106" s="6" t="str">
        <f t="shared" si="8"/>
        <v>film &amp; video</v>
      </c>
      <c r="R106" t="str">
        <f t="shared" si="11"/>
        <v>shorts</v>
      </c>
      <c r="S106" s="11">
        <f t="shared" si="9"/>
        <v>40612.486874999995</v>
      </c>
      <c r="T106" s="11">
        <f t="shared" si="10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108</v>
      </c>
      <c r="P107">
        <f t="shared" si="7"/>
        <v>39.39</v>
      </c>
      <c r="Q107" s="6" t="str">
        <f t="shared" si="8"/>
        <v>film &amp; video</v>
      </c>
      <c r="R107" t="str">
        <f t="shared" si="11"/>
        <v>shorts</v>
      </c>
      <c r="S107" s="11">
        <f t="shared" si="9"/>
        <v>42485.516435185178</v>
      </c>
      <c r="T107" s="11">
        <f t="shared" si="10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101</v>
      </c>
      <c r="P108">
        <f t="shared" si="7"/>
        <v>186.12</v>
      </c>
      <c r="Q108" s="6" t="str">
        <f t="shared" si="8"/>
        <v>film &amp; video</v>
      </c>
      <c r="R108" t="str">
        <f t="shared" si="11"/>
        <v>shorts</v>
      </c>
      <c r="S108" s="11">
        <f t="shared" si="9"/>
        <v>40987.568298611113</v>
      </c>
      <c r="T108" s="11">
        <f t="shared" si="10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103</v>
      </c>
      <c r="P109">
        <f t="shared" si="7"/>
        <v>111.38000000000001</v>
      </c>
      <c r="Q109" s="6" t="str">
        <f t="shared" si="8"/>
        <v>film &amp; video</v>
      </c>
      <c r="R109" t="str">
        <f t="shared" si="11"/>
        <v>shorts</v>
      </c>
      <c r="S109" s="11">
        <f t="shared" si="9"/>
        <v>40635.774155092593</v>
      </c>
      <c r="T109" s="11">
        <f t="shared" si="10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247</v>
      </c>
      <c r="P110">
        <f t="shared" si="7"/>
        <v>78.73</v>
      </c>
      <c r="Q110" s="6" t="str">
        <f t="shared" si="8"/>
        <v>film &amp; video</v>
      </c>
      <c r="R110" t="str">
        <f t="shared" si="11"/>
        <v>shorts</v>
      </c>
      <c r="S110" s="11">
        <f t="shared" si="9"/>
        <v>41365.404745370368</v>
      </c>
      <c r="T110" s="11">
        <f t="shared" si="10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220</v>
      </c>
      <c r="P111">
        <f t="shared" si="7"/>
        <v>46.71</v>
      </c>
      <c r="Q111" s="6" t="str">
        <f t="shared" si="8"/>
        <v>film &amp; video</v>
      </c>
      <c r="R111" t="str">
        <f t="shared" si="11"/>
        <v>shorts</v>
      </c>
      <c r="S111" s="11">
        <f t="shared" si="9"/>
        <v>40569.817476851851</v>
      </c>
      <c r="T111" s="11">
        <f t="shared" si="10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131</v>
      </c>
      <c r="P112">
        <f t="shared" si="7"/>
        <v>65.39</v>
      </c>
      <c r="Q112" s="6" t="str">
        <f t="shared" si="8"/>
        <v>film &amp; video</v>
      </c>
      <c r="R112" t="str">
        <f t="shared" si="11"/>
        <v>shorts</v>
      </c>
      <c r="S112" s="11">
        <f t="shared" si="9"/>
        <v>41557.741354166668</v>
      </c>
      <c r="T112" s="11">
        <f t="shared" si="10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155</v>
      </c>
      <c r="P113">
        <f t="shared" si="7"/>
        <v>102.08</v>
      </c>
      <c r="Q113" s="6" t="str">
        <f t="shared" si="8"/>
        <v>film &amp; video</v>
      </c>
      <c r="R113" t="str">
        <f t="shared" si="11"/>
        <v>shorts</v>
      </c>
      <c r="S113" s="11">
        <f t="shared" si="9"/>
        <v>42125.124849537031</v>
      </c>
      <c r="T113" s="11">
        <f t="shared" si="10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>
        <f t="shared" si="7"/>
        <v>64.2</v>
      </c>
      <c r="Q114" s="6" t="str">
        <f t="shared" si="8"/>
        <v>film &amp; video</v>
      </c>
      <c r="R114" t="str">
        <f t="shared" si="11"/>
        <v>shorts</v>
      </c>
      <c r="S114" s="11">
        <f t="shared" si="9"/>
        <v>41717.834699074068</v>
      </c>
      <c r="T114" s="11">
        <f t="shared" si="10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>
        <f t="shared" si="7"/>
        <v>90.39</v>
      </c>
      <c r="Q115" s="6" t="str">
        <f t="shared" si="8"/>
        <v>film &amp; video</v>
      </c>
      <c r="R115" t="str">
        <f t="shared" si="11"/>
        <v>shorts</v>
      </c>
      <c r="S115" s="11">
        <f t="shared" si="9"/>
        <v>40753.550092592588</v>
      </c>
      <c r="T115" s="11">
        <f t="shared" si="10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104</v>
      </c>
      <c r="P116">
        <f t="shared" si="7"/>
        <v>88.58</v>
      </c>
      <c r="Q116" s="6" t="str">
        <f t="shared" si="8"/>
        <v>film &amp; video</v>
      </c>
      <c r="R116" t="str">
        <f t="shared" si="11"/>
        <v>shorts</v>
      </c>
      <c r="S116" s="11">
        <f t="shared" si="9"/>
        <v>40861.065833333334</v>
      </c>
      <c r="T116" s="11">
        <f t="shared" si="10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141</v>
      </c>
      <c r="P117">
        <f t="shared" si="7"/>
        <v>28.73</v>
      </c>
      <c r="Q117" s="6" t="str">
        <f t="shared" si="8"/>
        <v>film &amp; video</v>
      </c>
      <c r="R117" t="str">
        <f t="shared" si="11"/>
        <v>shorts</v>
      </c>
      <c r="S117" s="11">
        <f t="shared" si="9"/>
        <v>40918.530601851846</v>
      </c>
      <c r="T117" s="11">
        <f t="shared" si="10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114</v>
      </c>
      <c r="P118">
        <f t="shared" si="7"/>
        <v>69.790000000000006</v>
      </c>
      <c r="Q118" s="6" t="str">
        <f t="shared" si="8"/>
        <v>film &amp; video</v>
      </c>
      <c r="R118" t="str">
        <f t="shared" si="11"/>
        <v>shorts</v>
      </c>
      <c r="S118" s="11">
        <f t="shared" si="9"/>
        <v>40595.288831018515</v>
      </c>
      <c r="T118" s="11">
        <f t="shared" si="10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101</v>
      </c>
      <c r="P119">
        <f t="shared" si="7"/>
        <v>167.48999999999998</v>
      </c>
      <c r="Q119" s="6" t="str">
        <f t="shared" si="8"/>
        <v>film &amp; video</v>
      </c>
      <c r="R119" t="str">
        <f t="shared" si="11"/>
        <v>shorts</v>
      </c>
      <c r="S119" s="11">
        <f t="shared" si="9"/>
        <v>40248.626666666663</v>
      </c>
      <c r="T119" s="11">
        <f t="shared" si="10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114</v>
      </c>
      <c r="P120">
        <f t="shared" si="7"/>
        <v>144.91999999999999</v>
      </c>
      <c r="Q120" s="6" t="str">
        <f t="shared" si="8"/>
        <v>film &amp; video</v>
      </c>
      <c r="R120" t="str">
        <f t="shared" si="11"/>
        <v>shorts</v>
      </c>
      <c r="S120" s="11">
        <f t="shared" si="9"/>
        <v>40722.845324074071</v>
      </c>
      <c r="T120" s="11">
        <f t="shared" si="10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105</v>
      </c>
      <c r="P121">
        <f t="shared" si="7"/>
        <v>91.850000000000009</v>
      </c>
      <c r="Q121" s="6" t="str">
        <f t="shared" si="8"/>
        <v>film &amp; video</v>
      </c>
      <c r="R121" t="str">
        <f t="shared" si="11"/>
        <v>shorts</v>
      </c>
      <c r="S121" s="11">
        <f t="shared" si="9"/>
        <v>40738.860949074071</v>
      </c>
      <c r="T121" s="11">
        <f t="shared" si="10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</v>
      </c>
      <c r="P122">
        <f t="shared" si="7"/>
        <v>10</v>
      </c>
      <c r="Q122" s="6" t="str">
        <f t="shared" si="8"/>
        <v>film &amp; video</v>
      </c>
      <c r="R122" t="str">
        <f t="shared" si="11"/>
        <v>science fiction</v>
      </c>
      <c r="S122" s="11">
        <f t="shared" si="9"/>
        <v>42615.841516203705</v>
      </c>
      <c r="T122" s="11">
        <f t="shared" si="10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1</v>
      </c>
      <c r="P123">
        <f t="shared" si="7"/>
        <v>1</v>
      </c>
      <c r="Q123" s="6" t="str">
        <f t="shared" si="8"/>
        <v>film &amp; video</v>
      </c>
      <c r="R123" t="str">
        <f t="shared" si="11"/>
        <v>science fiction</v>
      </c>
      <c r="S123" s="11">
        <f t="shared" si="9"/>
        <v>42096.496643518512</v>
      </c>
      <c r="T123" s="11">
        <f t="shared" si="10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s="6" t="str">
        <f t="shared" si="8"/>
        <v>film &amp; video</v>
      </c>
      <c r="R124" t="str">
        <f t="shared" si="11"/>
        <v>science fiction</v>
      </c>
      <c r="S124" s="11">
        <f t="shared" si="9"/>
        <v>42593.223460648143</v>
      </c>
      <c r="T124" s="11">
        <f t="shared" si="10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1</v>
      </c>
      <c r="P125">
        <f t="shared" si="7"/>
        <v>25.17</v>
      </c>
      <c r="Q125" s="6" t="str">
        <f t="shared" si="8"/>
        <v>film &amp; video</v>
      </c>
      <c r="R125" t="str">
        <f t="shared" si="11"/>
        <v>science fiction</v>
      </c>
      <c r="S125" s="11">
        <f t="shared" si="9"/>
        <v>41904.573657407404</v>
      </c>
      <c r="T125" s="11">
        <f t="shared" si="10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s="6" t="str">
        <f t="shared" si="8"/>
        <v>film &amp; video</v>
      </c>
      <c r="R126" t="str">
        <f t="shared" si="11"/>
        <v>science fiction</v>
      </c>
      <c r="S126" s="11">
        <f t="shared" si="9"/>
        <v>42114.720393518517</v>
      </c>
      <c r="T126" s="11">
        <f t="shared" si="10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</v>
      </c>
      <c r="P127">
        <f t="shared" si="7"/>
        <v>11.67</v>
      </c>
      <c r="Q127" s="6" t="str">
        <f t="shared" si="8"/>
        <v>film &amp; video</v>
      </c>
      <c r="R127" t="str">
        <f t="shared" si="11"/>
        <v>science fiction</v>
      </c>
      <c r="S127" s="11">
        <f t="shared" si="9"/>
        <v>42709.78564814815</v>
      </c>
      <c r="T127" s="11">
        <f t="shared" si="10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6</v>
      </c>
      <c r="P128">
        <f t="shared" si="7"/>
        <v>106.7</v>
      </c>
      <c r="Q128" s="6" t="str">
        <f t="shared" si="8"/>
        <v>film &amp; video</v>
      </c>
      <c r="R128" t="str">
        <f t="shared" si="11"/>
        <v>science fiction</v>
      </c>
      <c r="S128" s="11">
        <f t="shared" si="9"/>
        <v>42135.381215277775</v>
      </c>
      <c r="T128" s="11">
        <f t="shared" si="10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3</v>
      </c>
      <c r="P129">
        <f t="shared" si="7"/>
        <v>47.5</v>
      </c>
      <c r="Q129" s="6" t="str">
        <f t="shared" si="8"/>
        <v>film &amp; video</v>
      </c>
      <c r="R129" t="str">
        <f t="shared" si="11"/>
        <v>science fiction</v>
      </c>
      <c r="S129" s="11">
        <f t="shared" si="9"/>
        <v>42067.415983796294</v>
      </c>
      <c r="T129" s="11">
        <f t="shared" si="10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2</v>
      </c>
      <c r="P130">
        <f t="shared" si="7"/>
        <v>311.17</v>
      </c>
      <c r="Q130" s="6" t="str">
        <f t="shared" si="8"/>
        <v>film &amp; video</v>
      </c>
      <c r="R130" t="str">
        <f t="shared" si="11"/>
        <v>science fiction</v>
      </c>
      <c r="S130" s="11">
        <f t="shared" si="9"/>
        <v>42628.019594907404</v>
      </c>
      <c r="T130" s="11">
        <f t="shared" si="10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ROUNDUP(((E131/D131)*100),0)</f>
        <v>0</v>
      </c>
      <c r="P131" t="e">
        <f t="shared" ref="P131:P194" si="13">ROUNDUP((E131/L131),2)</f>
        <v>#DIV/0!</v>
      </c>
      <c r="Q131" s="6" t="str">
        <f t="shared" ref="Q131:Q194" si="14">LEFT(N131,FIND("/",N131,1)-1)</f>
        <v>film &amp; video</v>
      </c>
      <c r="R131" t="str">
        <f t="shared" si="11"/>
        <v>science fiction</v>
      </c>
      <c r="S131" s="11">
        <f t="shared" ref="S131:S194" si="15">(((J131/60)/60)/24)+DATE(1970,1,1)+(-5/24)</f>
        <v>41882.728969907403</v>
      </c>
      <c r="T131" s="11">
        <f t="shared" ref="T131:T194" si="16">(((I131/60)/60)/24)+DATE(1970,1,1)+(-5/24)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s="6" t="str">
        <f t="shared" si="14"/>
        <v>film &amp; video</v>
      </c>
      <c r="R132" t="str">
        <f t="shared" ref="R132:R195" si="17">RIGHT(N132,LEN(N132)-FIND("/",N132,1))</f>
        <v>science fiction</v>
      </c>
      <c r="S132" s="11">
        <f t="shared" si="15"/>
        <v>41778.707083333327</v>
      </c>
      <c r="T132" s="11">
        <f t="shared" si="16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s="6" t="str">
        <f t="shared" si="14"/>
        <v>film &amp; video</v>
      </c>
      <c r="R133" t="str">
        <f t="shared" si="17"/>
        <v>science fiction</v>
      </c>
      <c r="S133" s="11">
        <f t="shared" si="15"/>
        <v>42541.629178240742</v>
      </c>
      <c r="T133" s="11">
        <f t="shared" si="16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10</v>
      </c>
      <c r="P134">
        <f t="shared" si="13"/>
        <v>94.51</v>
      </c>
      <c r="Q134" s="6" t="str">
        <f t="shared" si="14"/>
        <v>film &amp; video</v>
      </c>
      <c r="R134" t="str">
        <f t="shared" si="17"/>
        <v>science fiction</v>
      </c>
      <c r="S134" s="11">
        <f t="shared" si="15"/>
        <v>41905.60424768518</v>
      </c>
      <c r="T134" s="11">
        <f t="shared" si="16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s="6" t="str">
        <f t="shared" si="14"/>
        <v>film &amp; video</v>
      </c>
      <c r="R135" t="str">
        <f t="shared" si="17"/>
        <v>science fiction</v>
      </c>
      <c r="S135" s="11">
        <f t="shared" si="15"/>
        <v>42491.599351851844</v>
      </c>
      <c r="T135" s="11">
        <f t="shared" si="16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s="6" t="str">
        <f t="shared" si="14"/>
        <v>film &amp; video</v>
      </c>
      <c r="R136" t="str">
        <f t="shared" si="17"/>
        <v>science fiction</v>
      </c>
      <c r="S136" s="11">
        <f t="shared" si="15"/>
        <v>42221.701597222222</v>
      </c>
      <c r="T136" s="11">
        <f t="shared" si="16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14</v>
      </c>
      <c r="P137">
        <f t="shared" si="13"/>
        <v>80.599999999999994</v>
      </c>
      <c r="Q137" s="6" t="str">
        <f t="shared" si="14"/>
        <v>film &amp; video</v>
      </c>
      <c r="R137" t="str">
        <f t="shared" si="17"/>
        <v>science fiction</v>
      </c>
      <c r="S137" s="11">
        <f t="shared" si="15"/>
        <v>41788.173576388886</v>
      </c>
      <c r="T137" s="11">
        <f t="shared" si="16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s="6" t="str">
        <f t="shared" si="14"/>
        <v>film &amp; video</v>
      </c>
      <c r="R138" t="str">
        <f t="shared" si="17"/>
        <v>science fiction</v>
      </c>
      <c r="S138" s="11">
        <f t="shared" si="15"/>
        <v>42096.201782407406</v>
      </c>
      <c r="T138" s="11">
        <f t="shared" si="16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s="6" t="str">
        <f t="shared" si="14"/>
        <v>film &amp; video</v>
      </c>
      <c r="R139" t="str">
        <f t="shared" si="17"/>
        <v>science fiction</v>
      </c>
      <c r="S139" s="11">
        <f t="shared" si="15"/>
        <v>42239.365659722222</v>
      </c>
      <c r="T139" s="11">
        <f t="shared" si="16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4</v>
      </c>
      <c r="P140">
        <f t="shared" si="13"/>
        <v>81.25</v>
      </c>
      <c r="Q140" s="6" t="str">
        <f t="shared" si="14"/>
        <v>film &amp; video</v>
      </c>
      <c r="R140" t="str">
        <f t="shared" si="17"/>
        <v>science fiction</v>
      </c>
      <c r="S140" s="11">
        <f t="shared" si="15"/>
        <v>42186.049085648141</v>
      </c>
      <c r="T140" s="11">
        <f t="shared" si="16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>
        <f t="shared" si="13"/>
        <v>500</v>
      </c>
      <c r="Q141" s="6" t="str">
        <f t="shared" si="14"/>
        <v>film &amp; video</v>
      </c>
      <c r="R141" t="str">
        <f t="shared" si="17"/>
        <v>science fiction</v>
      </c>
      <c r="S141" s="11">
        <f t="shared" si="15"/>
        <v>42187.712638888886</v>
      </c>
      <c r="T141" s="11">
        <f t="shared" si="16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s="6" t="str">
        <f t="shared" si="14"/>
        <v>film &amp; video</v>
      </c>
      <c r="R142" t="str">
        <f t="shared" si="17"/>
        <v>science fiction</v>
      </c>
      <c r="S142" s="11">
        <f t="shared" si="15"/>
        <v>42052.989953703705</v>
      </c>
      <c r="T142" s="11">
        <f t="shared" si="16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11</v>
      </c>
      <c r="P143">
        <f t="shared" si="13"/>
        <v>46.18</v>
      </c>
      <c r="Q143" s="6" t="str">
        <f t="shared" si="14"/>
        <v>film &amp; video</v>
      </c>
      <c r="R143" t="str">
        <f t="shared" si="17"/>
        <v>science fiction</v>
      </c>
      <c r="S143" s="11">
        <f t="shared" si="15"/>
        <v>42109.944710648146</v>
      </c>
      <c r="T143" s="11">
        <f t="shared" si="16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1</v>
      </c>
      <c r="P144">
        <f t="shared" si="13"/>
        <v>10</v>
      </c>
      <c r="Q144" s="6" t="str">
        <f t="shared" si="14"/>
        <v>film &amp; video</v>
      </c>
      <c r="R144" t="str">
        <f t="shared" si="17"/>
        <v>science fiction</v>
      </c>
      <c r="S144" s="11">
        <f t="shared" si="15"/>
        <v>41938.684930555552</v>
      </c>
      <c r="T144" s="11">
        <f t="shared" si="16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s="6" t="str">
        <f t="shared" si="14"/>
        <v>film &amp; video</v>
      </c>
      <c r="R145" t="str">
        <f t="shared" si="17"/>
        <v>science fiction</v>
      </c>
      <c r="S145" s="11">
        <f t="shared" si="15"/>
        <v>42558.855810185189</v>
      </c>
      <c r="T145" s="11">
        <f t="shared" si="16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28</v>
      </c>
      <c r="P146">
        <f t="shared" si="13"/>
        <v>55.949999999999996</v>
      </c>
      <c r="Q146" s="6" t="str">
        <f t="shared" si="14"/>
        <v>film &amp; video</v>
      </c>
      <c r="R146" t="str">
        <f t="shared" si="17"/>
        <v>science fiction</v>
      </c>
      <c r="S146" s="11">
        <f t="shared" si="15"/>
        <v>42047.554074074076</v>
      </c>
      <c r="T146" s="11">
        <f t="shared" si="16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8</v>
      </c>
      <c r="P147">
        <f t="shared" si="13"/>
        <v>37.559999999999995</v>
      </c>
      <c r="Q147" s="6" t="str">
        <f t="shared" si="14"/>
        <v>film &amp; video</v>
      </c>
      <c r="R147" t="str">
        <f t="shared" si="17"/>
        <v>science fiction</v>
      </c>
      <c r="S147" s="11">
        <f t="shared" si="15"/>
        <v>42200.333935185183</v>
      </c>
      <c r="T147" s="11">
        <f t="shared" si="16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1</v>
      </c>
      <c r="P148">
        <f t="shared" si="13"/>
        <v>38.339999999999996</v>
      </c>
      <c r="Q148" s="6" t="str">
        <f t="shared" si="14"/>
        <v>film &amp; video</v>
      </c>
      <c r="R148" t="str">
        <f t="shared" si="17"/>
        <v>science fiction</v>
      </c>
      <c r="S148" s="11">
        <f t="shared" si="15"/>
        <v>42692.807847222219</v>
      </c>
      <c r="T148" s="11">
        <f t="shared" si="16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s="6" t="str">
        <f t="shared" si="14"/>
        <v>film &amp; video</v>
      </c>
      <c r="R149" t="str">
        <f t="shared" si="17"/>
        <v>science fiction</v>
      </c>
      <c r="S149" s="11">
        <f t="shared" si="15"/>
        <v>41969.559490740743</v>
      </c>
      <c r="T149" s="11">
        <f t="shared" si="16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1</v>
      </c>
      <c r="P150">
        <f t="shared" si="13"/>
        <v>20</v>
      </c>
      <c r="Q150" s="6" t="str">
        <f t="shared" si="14"/>
        <v>film &amp; video</v>
      </c>
      <c r="R150" t="str">
        <f t="shared" si="17"/>
        <v>science fiction</v>
      </c>
      <c r="S150" s="11">
        <f t="shared" si="15"/>
        <v>42397.073333333326</v>
      </c>
      <c r="T150" s="11">
        <f t="shared" si="16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1</v>
      </c>
      <c r="P151">
        <f t="shared" si="13"/>
        <v>15.34</v>
      </c>
      <c r="Q151" s="6" t="str">
        <f t="shared" si="14"/>
        <v>film &amp; video</v>
      </c>
      <c r="R151" t="str">
        <f t="shared" si="17"/>
        <v>science fiction</v>
      </c>
      <c r="S151" s="11">
        <f t="shared" si="15"/>
        <v>41967.963773148142</v>
      </c>
      <c r="T151" s="11">
        <f t="shared" si="16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24</v>
      </c>
      <c r="P152">
        <f t="shared" si="13"/>
        <v>449.44</v>
      </c>
      <c r="Q152" s="6" t="str">
        <f t="shared" si="14"/>
        <v>film &amp; video</v>
      </c>
      <c r="R152" t="str">
        <f t="shared" si="17"/>
        <v>science fiction</v>
      </c>
      <c r="S152" s="11">
        <f t="shared" si="15"/>
        <v>42089.95349537037</v>
      </c>
      <c r="T152" s="11">
        <f t="shared" si="16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1</v>
      </c>
      <c r="P153">
        <f t="shared" si="13"/>
        <v>28</v>
      </c>
      <c r="Q153" s="6" t="str">
        <f t="shared" si="14"/>
        <v>film &amp; video</v>
      </c>
      <c r="R153" t="str">
        <f t="shared" si="17"/>
        <v>science fiction</v>
      </c>
      <c r="S153" s="11">
        <f t="shared" si="15"/>
        <v>42113.342488425922</v>
      </c>
      <c r="T153" s="11">
        <f t="shared" si="16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1</v>
      </c>
      <c r="P154">
        <f t="shared" si="13"/>
        <v>15</v>
      </c>
      <c r="Q154" s="6" t="str">
        <f t="shared" si="14"/>
        <v>film &amp; video</v>
      </c>
      <c r="R154" t="str">
        <f t="shared" si="17"/>
        <v>science fiction</v>
      </c>
      <c r="S154" s="11">
        <f t="shared" si="15"/>
        <v>41874.869212962964</v>
      </c>
      <c r="T154" s="11">
        <f t="shared" si="16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1</v>
      </c>
      <c r="P155">
        <f t="shared" si="13"/>
        <v>35.9</v>
      </c>
      <c r="Q155" s="6" t="str">
        <f t="shared" si="14"/>
        <v>film &amp; video</v>
      </c>
      <c r="R155" t="str">
        <f t="shared" si="17"/>
        <v>science fiction</v>
      </c>
      <c r="S155" s="11">
        <f t="shared" si="15"/>
        <v>41933.377824074072</v>
      </c>
      <c r="T155" s="11">
        <f t="shared" si="16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3</v>
      </c>
      <c r="P156">
        <f t="shared" si="13"/>
        <v>13.34</v>
      </c>
      <c r="Q156" s="6" t="str">
        <f t="shared" si="14"/>
        <v>film &amp; video</v>
      </c>
      <c r="R156" t="str">
        <f t="shared" si="17"/>
        <v>science fiction</v>
      </c>
      <c r="S156" s="11">
        <f t="shared" si="15"/>
        <v>42115.339062499996</v>
      </c>
      <c r="T156" s="11">
        <f t="shared" si="16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1</v>
      </c>
      <c r="P157">
        <f t="shared" si="13"/>
        <v>20.25</v>
      </c>
      <c r="Q157" s="6" t="str">
        <f t="shared" si="14"/>
        <v>film &amp; video</v>
      </c>
      <c r="R157" t="str">
        <f t="shared" si="17"/>
        <v>science fiction</v>
      </c>
      <c r="S157" s="11">
        <f t="shared" si="15"/>
        <v>42168.351099537038</v>
      </c>
      <c r="T157" s="11">
        <f t="shared" si="16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6</v>
      </c>
      <c r="P158">
        <f t="shared" si="13"/>
        <v>119</v>
      </c>
      <c r="Q158" s="6" t="str">
        <f t="shared" si="14"/>
        <v>film &amp; video</v>
      </c>
      <c r="R158" t="str">
        <f t="shared" si="17"/>
        <v>science fiction</v>
      </c>
      <c r="S158" s="11">
        <f t="shared" si="15"/>
        <v>41793.916620370372</v>
      </c>
      <c r="T158" s="11">
        <f t="shared" si="16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1</v>
      </c>
      <c r="P159">
        <f t="shared" si="13"/>
        <v>4</v>
      </c>
      <c r="Q159" s="6" t="str">
        <f t="shared" si="14"/>
        <v>film &amp; video</v>
      </c>
      <c r="R159" t="str">
        <f t="shared" si="17"/>
        <v>science fiction</v>
      </c>
      <c r="S159" s="11">
        <f t="shared" si="15"/>
        <v>42396.703379629624</v>
      </c>
      <c r="T159" s="11">
        <f t="shared" si="16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s="6" t="str">
        <f t="shared" si="14"/>
        <v>film &amp; video</v>
      </c>
      <c r="R160" t="str">
        <f t="shared" si="17"/>
        <v>science fiction</v>
      </c>
      <c r="S160" s="11">
        <f t="shared" si="15"/>
        <v>41903.868379629625</v>
      </c>
      <c r="T160" s="11">
        <f t="shared" si="16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1</v>
      </c>
      <c r="P161">
        <f t="shared" si="13"/>
        <v>10</v>
      </c>
      <c r="Q161" s="6" t="str">
        <f t="shared" si="14"/>
        <v>film &amp; video</v>
      </c>
      <c r="R161" t="str">
        <f t="shared" si="17"/>
        <v>science fiction</v>
      </c>
      <c r="S161" s="11">
        <f t="shared" si="15"/>
        <v>42514.226215277777</v>
      </c>
      <c r="T161" s="11">
        <f t="shared" si="16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s="6" t="str">
        <f t="shared" si="14"/>
        <v>film &amp; video</v>
      </c>
      <c r="R162" t="str">
        <f t="shared" si="17"/>
        <v>drama</v>
      </c>
      <c r="S162" s="11">
        <f t="shared" si="15"/>
        <v>42171.704756944448</v>
      </c>
      <c r="T162" s="11">
        <f t="shared" si="16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</v>
      </c>
      <c r="P163">
        <f t="shared" si="13"/>
        <v>5</v>
      </c>
      <c r="Q163" s="6" t="str">
        <f t="shared" si="14"/>
        <v>film &amp; video</v>
      </c>
      <c r="R163" t="str">
        <f t="shared" si="17"/>
        <v>drama</v>
      </c>
      <c r="S163" s="11">
        <f t="shared" si="15"/>
        <v>41792.479108796295</v>
      </c>
      <c r="T163" s="11">
        <f t="shared" si="16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16</v>
      </c>
      <c r="P164">
        <f t="shared" si="13"/>
        <v>43.5</v>
      </c>
      <c r="Q164" s="6" t="str">
        <f t="shared" si="14"/>
        <v>film &amp; video</v>
      </c>
      <c r="R164" t="str">
        <f t="shared" si="17"/>
        <v>drama</v>
      </c>
      <c r="S164" s="11">
        <f t="shared" si="15"/>
        <v>41834.91847222222</v>
      </c>
      <c r="T164" s="11">
        <f t="shared" si="16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s="6" t="str">
        <f t="shared" si="14"/>
        <v>film &amp; video</v>
      </c>
      <c r="R165" t="str">
        <f t="shared" si="17"/>
        <v>drama</v>
      </c>
      <c r="S165" s="11">
        <f t="shared" si="15"/>
        <v>42243.752939814811</v>
      </c>
      <c r="T165" s="11">
        <f t="shared" si="16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1</v>
      </c>
      <c r="P166">
        <f t="shared" si="13"/>
        <v>91.43</v>
      </c>
      <c r="Q166" s="6" t="str">
        <f t="shared" si="14"/>
        <v>film &amp; video</v>
      </c>
      <c r="R166" t="str">
        <f t="shared" si="17"/>
        <v>drama</v>
      </c>
      <c r="S166" s="11">
        <f t="shared" si="15"/>
        <v>41841.554409722223</v>
      </c>
      <c r="T166" s="11">
        <f t="shared" si="16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s="6" t="str">
        <f t="shared" si="14"/>
        <v>film &amp; video</v>
      </c>
      <c r="R167" t="str">
        <f t="shared" si="17"/>
        <v>drama</v>
      </c>
      <c r="S167" s="11">
        <f t="shared" si="15"/>
        <v>42351.450509259252</v>
      </c>
      <c r="T167" s="11">
        <f t="shared" si="16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>
        <f t="shared" si="13"/>
        <v>3000</v>
      </c>
      <c r="Q168" s="6" t="str">
        <f t="shared" si="14"/>
        <v>film &amp; video</v>
      </c>
      <c r="R168" t="str">
        <f t="shared" si="17"/>
        <v>drama</v>
      </c>
      <c r="S168" s="11">
        <f t="shared" si="15"/>
        <v>42720.867615740739</v>
      </c>
      <c r="T168" s="11">
        <f t="shared" si="16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</v>
      </c>
      <c r="P169">
        <f t="shared" si="13"/>
        <v>5.5</v>
      </c>
      <c r="Q169" s="6" t="str">
        <f t="shared" si="14"/>
        <v>film &amp; video</v>
      </c>
      <c r="R169" t="str">
        <f t="shared" si="17"/>
        <v>drama</v>
      </c>
      <c r="S169" s="11">
        <f t="shared" si="15"/>
        <v>42160.719155092585</v>
      </c>
      <c r="T169" s="11">
        <f t="shared" si="16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5</v>
      </c>
      <c r="P170">
        <f t="shared" si="13"/>
        <v>108.34</v>
      </c>
      <c r="Q170" s="6" t="str">
        <f t="shared" si="14"/>
        <v>film &amp; video</v>
      </c>
      <c r="R170" t="str">
        <f t="shared" si="17"/>
        <v>drama</v>
      </c>
      <c r="S170" s="11">
        <f t="shared" si="15"/>
        <v>42052.626967592594</v>
      </c>
      <c r="T170" s="11">
        <f t="shared" si="16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23</v>
      </c>
      <c r="P171">
        <f t="shared" si="13"/>
        <v>56</v>
      </c>
      <c r="Q171" s="6" t="str">
        <f t="shared" si="14"/>
        <v>film &amp; video</v>
      </c>
      <c r="R171" t="str">
        <f t="shared" si="17"/>
        <v>drama</v>
      </c>
      <c r="S171" s="11">
        <f t="shared" si="15"/>
        <v>41900.296979166662</v>
      </c>
      <c r="T171" s="11">
        <f t="shared" si="16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4</v>
      </c>
      <c r="P172">
        <f t="shared" si="13"/>
        <v>32.5</v>
      </c>
      <c r="Q172" s="6" t="str">
        <f t="shared" si="14"/>
        <v>film &amp; video</v>
      </c>
      <c r="R172" t="str">
        <f t="shared" si="17"/>
        <v>drama</v>
      </c>
      <c r="S172" s="11">
        <f t="shared" si="15"/>
        <v>42216.769479166665</v>
      </c>
      <c r="T172" s="11">
        <f t="shared" si="16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1</v>
      </c>
      <c r="P173">
        <f t="shared" si="13"/>
        <v>1</v>
      </c>
      <c r="Q173" s="6" t="str">
        <f t="shared" si="14"/>
        <v>film &amp; video</v>
      </c>
      <c r="R173" t="str">
        <f t="shared" si="17"/>
        <v>drama</v>
      </c>
      <c r="S173" s="11">
        <f t="shared" si="15"/>
        <v>42533.972384259258</v>
      </c>
      <c r="T173" s="11">
        <f t="shared" si="16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s="6" t="str">
        <f t="shared" si="14"/>
        <v>film &amp; video</v>
      </c>
      <c r="R174" t="str">
        <f t="shared" si="17"/>
        <v>drama</v>
      </c>
      <c r="S174" s="11">
        <f t="shared" si="15"/>
        <v>42047.186608796292</v>
      </c>
      <c r="T174" s="11">
        <f t="shared" si="16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s="6" t="str">
        <f t="shared" si="14"/>
        <v>film &amp; video</v>
      </c>
      <c r="R175" t="str">
        <f t="shared" si="17"/>
        <v>drama</v>
      </c>
      <c r="S175" s="11">
        <f t="shared" si="15"/>
        <v>42033.364675925921</v>
      </c>
      <c r="T175" s="11">
        <f t="shared" si="16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s="6" t="str">
        <f t="shared" si="14"/>
        <v>film &amp; video</v>
      </c>
      <c r="R176" t="str">
        <f t="shared" si="17"/>
        <v>drama</v>
      </c>
      <c r="S176" s="11">
        <f t="shared" si="15"/>
        <v>42072.55064814815</v>
      </c>
      <c r="T176" s="11">
        <f t="shared" si="16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7</v>
      </c>
      <c r="P177">
        <f t="shared" si="13"/>
        <v>49.89</v>
      </c>
      <c r="Q177" s="6" t="str">
        <f t="shared" si="14"/>
        <v>film &amp; video</v>
      </c>
      <c r="R177" t="str">
        <f t="shared" si="17"/>
        <v>drama</v>
      </c>
      <c r="S177" s="11">
        <f t="shared" si="15"/>
        <v>41855.569571759253</v>
      </c>
      <c r="T177" s="11">
        <f t="shared" si="16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s="6" t="str">
        <f t="shared" si="14"/>
        <v>film &amp; video</v>
      </c>
      <c r="R178" t="str">
        <f t="shared" si="17"/>
        <v>drama</v>
      </c>
      <c r="S178" s="11">
        <f t="shared" si="15"/>
        <v>42191.615729166668</v>
      </c>
      <c r="T178" s="11">
        <f t="shared" si="16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>
        <f t="shared" si="13"/>
        <v>25.720000000000002</v>
      </c>
      <c r="Q179" s="6" t="str">
        <f t="shared" si="14"/>
        <v>film &amp; video</v>
      </c>
      <c r="R179" t="str">
        <f t="shared" si="17"/>
        <v>drama</v>
      </c>
      <c r="S179" s="11">
        <f t="shared" si="15"/>
        <v>42069.839421296296</v>
      </c>
      <c r="T179" s="11">
        <f t="shared" si="16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s="6" t="str">
        <f t="shared" si="14"/>
        <v>film &amp; video</v>
      </c>
      <c r="R180" t="str">
        <f t="shared" si="17"/>
        <v>drama</v>
      </c>
      <c r="S180" s="11">
        <f t="shared" si="15"/>
        <v>42304.747048611105</v>
      </c>
      <c r="T180" s="11">
        <f t="shared" si="16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>
        <f t="shared" si="13"/>
        <v>100</v>
      </c>
      <c r="Q181" s="6" t="str">
        <f t="shared" si="14"/>
        <v>film &amp; video</v>
      </c>
      <c r="R181" t="str">
        <f t="shared" si="17"/>
        <v>drama</v>
      </c>
      <c r="S181" s="11">
        <f t="shared" si="15"/>
        <v>42402.872164351851</v>
      </c>
      <c r="T181" s="11">
        <f t="shared" si="16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34</v>
      </c>
      <c r="P182">
        <f t="shared" si="13"/>
        <v>30.85</v>
      </c>
      <c r="Q182" s="6" t="str">
        <f t="shared" si="14"/>
        <v>film &amp; video</v>
      </c>
      <c r="R182" t="str">
        <f t="shared" si="17"/>
        <v>drama</v>
      </c>
      <c r="S182" s="11">
        <f t="shared" si="15"/>
        <v>42067.782905092587</v>
      </c>
      <c r="T182" s="11">
        <f t="shared" si="16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22</v>
      </c>
      <c r="P183">
        <f t="shared" si="13"/>
        <v>180.5</v>
      </c>
      <c r="Q183" s="6" t="str">
        <f t="shared" si="14"/>
        <v>film &amp; video</v>
      </c>
      <c r="R183" t="str">
        <f t="shared" si="17"/>
        <v>drama</v>
      </c>
      <c r="S183" s="11">
        <f t="shared" si="15"/>
        <v>42147.533506944441</v>
      </c>
      <c r="T183" s="11">
        <f t="shared" si="16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s="6" t="str">
        <f t="shared" si="14"/>
        <v>film &amp; video</v>
      </c>
      <c r="R184" t="str">
        <f t="shared" si="17"/>
        <v>drama</v>
      </c>
      <c r="S184" s="11">
        <f t="shared" si="15"/>
        <v>42711.803611111107</v>
      </c>
      <c r="T184" s="11">
        <f t="shared" si="16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36</v>
      </c>
      <c r="P185">
        <f t="shared" si="13"/>
        <v>373.5</v>
      </c>
      <c r="Q185" s="6" t="str">
        <f t="shared" si="14"/>
        <v>film &amp; video</v>
      </c>
      <c r="R185" t="str">
        <f t="shared" si="17"/>
        <v>drama</v>
      </c>
      <c r="S185" s="11">
        <f t="shared" si="15"/>
        <v>41939.601967592593</v>
      </c>
      <c r="T185" s="11">
        <f t="shared" si="16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4</v>
      </c>
      <c r="P186">
        <f t="shared" si="13"/>
        <v>25.5</v>
      </c>
      <c r="Q186" s="6" t="str">
        <f t="shared" si="14"/>
        <v>film &amp; video</v>
      </c>
      <c r="R186" t="str">
        <f t="shared" si="17"/>
        <v>drama</v>
      </c>
      <c r="S186" s="11">
        <f t="shared" si="15"/>
        <v>41825.58289351852</v>
      </c>
      <c r="T186" s="11">
        <f t="shared" si="16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6</v>
      </c>
      <c r="P187">
        <f t="shared" si="13"/>
        <v>220</v>
      </c>
      <c r="Q187" s="6" t="str">
        <f t="shared" si="14"/>
        <v>film &amp; video</v>
      </c>
      <c r="R187" t="str">
        <f t="shared" si="17"/>
        <v>drama</v>
      </c>
      <c r="S187" s="11">
        <f t="shared" si="15"/>
        <v>42570.702997685185</v>
      </c>
      <c r="T187" s="11">
        <f t="shared" si="16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s="6" t="str">
        <f t="shared" si="14"/>
        <v>film &amp; video</v>
      </c>
      <c r="R188" t="str">
        <f t="shared" si="17"/>
        <v>drama</v>
      </c>
      <c r="S188" s="11">
        <f t="shared" si="15"/>
        <v>42767.604560185187</v>
      </c>
      <c r="T188" s="11">
        <f t="shared" si="16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>
        <f t="shared" si="13"/>
        <v>160</v>
      </c>
      <c r="Q189" s="6" t="str">
        <f t="shared" si="14"/>
        <v>film &amp; video</v>
      </c>
      <c r="R189" t="str">
        <f t="shared" si="17"/>
        <v>drama</v>
      </c>
      <c r="S189" s="11">
        <f t="shared" si="15"/>
        <v>42182.02612268518</v>
      </c>
      <c r="T189" s="11">
        <f t="shared" si="16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s="6" t="str">
        <f t="shared" si="14"/>
        <v>film &amp; video</v>
      </c>
      <c r="R190" t="str">
        <f t="shared" si="17"/>
        <v>drama</v>
      </c>
      <c r="S190" s="11">
        <f t="shared" si="15"/>
        <v>41856.974710648145</v>
      </c>
      <c r="T190" s="11">
        <f t="shared" si="16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1</v>
      </c>
      <c r="P191">
        <f t="shared" si="13"/>
        <v>69</v>
      </c>
      <c r="Q191" s="6" t="str">
        <f t="shared" si="14"/>
        <v>film &amp; video</v>
      </c>
      <c r="R191" t="str">
        <f t="shared" si="17"/>
        <v>drama</v>
      </c>
      <c r="S191" s="11">
        <f t="shared" si="15"/>
        <v>42556.482372685183</v>
      </c>
      <c r="T191" s="11">
        <f t="shared" si="16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1</v>
      </c>
      <c r="P192">
        <f t="shared" si="13"/>
        <v>50</v>
      </c>
      <c r="Q192" s="6" t="str">
        <f t="shared" si="14"/>
        <v>film &amp; video</v>
      </c>
      <c r="R192" t="str">
        <f t="shared" si="17"/>
        <v>drama</v>
      </c>
      <c r="S192" s="11">
        <f t="shared" si="15"/>
        <v>42527.442662037036</v>
      </c>
      <c r="T192" s="11">
        <f t="shared" si="16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>
        <f t="shared" si="13"/>
        <v>83.34</v>
      </c>
      <c r="Q193" s="6" t="str">
        <f t="shared" si="14"/>
        <v>film &amp; video</v>
      </c>
      <c r="R193" t="str">
        <f t="shared" si="17"/>
        <v>drama</v>
      </c>
      <c r="S193" s="11">
        <f t="shared" si="15"/>
        <v>42239.233078703699</v>
      </c>
      <c r="T193" s="11">
        <f t="shared" si="16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</v>
      </c>
      <c r="P194">
        <f t="shared" si="13"/>
        <v>5.67</v>
      </c>
      <c r="Q194" s="6" t="str">
        <f t="shared" si="14"/>
        <v>film &amp; video</v>
      </c>
      <c r="R194" t="str">
        <f t="shared" si="17"/>
        <v>drama</v>
      </c>
      <c r="S194" s="11">
        <f t="shared" si="15"/>
        <v>41899.583703703705</v>
      </c>
      <c r="T194" s="11">
        <f t="shared" si="16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ROUNDUP(((E195/D195)*100),0)</f>
        <v>0</v>
      </c>
      <c r="P195" t="e">
        <f t="shared" ref="P195:P258" si="19">ROUNDUP((E195/L195),2)</f>
        <v>#DIV/0!</v>
      </c>
      <c r="Q195" s="6" t="str">
        <f t="shared" ref="Q195:Q258" si="20">LEFT(N195,FIND("/",N195,1)-1)</f>
        <v>film &amp; video</v>
      </c>
      <c r="R195" t="str">
        <f t="shared" si="17"/>
        <v>drama</v>
      </c>
      <c r="S195" s="11">
        <f t="shared" ref="S195:S258" si="21">(((J195/60)/60)/24)+DATE(1970,1,1)+(-5/24)</f>
        <v>41911.726458333331</v>
      </c>
      <c r="T195" s="11">
        <f t="shared" ref="T195:T258" si="22">(((I195/60)/60)/24)+DATE(1970,1,1)+(-5/24)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</v>
      </c>
      <c r="P196">
        <f t="shared" si="19"/>
        <v>1</v>
      </c>
      <c r="Q196" s="6" t="str">
        <f t="shared" si="20"/>
        <v>film &amp; video</v>
      </c>
      <c r="R196" t="str">
        <f t="shared" ref="R196:R259" si="23">RIGHT(N196,LEN(N196)-FIND("/",N196,1))</f>
        <v>drama</v>
      </c>
      <c r="S196" s="11">
        <f t="shared" si="21"/>
        <v>42375.788553240738</v>
      </c>
      <c r="T196" s="11">
        <f t="shared" si="22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s="6" t="str">
        <f t="shared" si="20"/>
        <v>film &amp; video</v>
      </c>
      <c r="R197" t="str">
        <f t="shared" si="23"/>
        <v>drama</v>
      </c>
      <c r="S197" s="11">
        <f t="shared" si="21"/>
        <v>42135.462175925924</v>
      </c>
      <c r="T197" s="11">
        <f t="shared" si="22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42</v>
      </c>
      <c r="P198">
        <f t="shared" si="19"/>
        <v>77.11</v>
      </c>
      <c r="Q198" s="6" t="str">
        <f t="shared" si="20"/>
        <v>film &amp; video</v>
      </c>
      <c r="R198" t="str">
        <f t="shared" si="23"/>
        <v>drama</v>
      </c>
      <c r="S198" s="11">
        <f t="shared" si="21"/>
        <v>42259.334467592591</v>
      </c>
      <c r="T198" s="11">
        <f t="shared" si="22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11</v>
      </c>
      <c r="P199">
        <f t="shared" si="19"/>
        <v>32.75</v>
      </c>
      <c r="Q199" s="6" t="str">
        <f t="shared" si="20"/>
        <v>film &amp; video</v>
      </c>
      <c r="R199" t="str">
        <f t="shared" si="23"/>
        <v>drama</v>
      </c>
      <c r="S199" s="11">
        <f t="shared" si="21"/>
        <v>42741.640046296299</v>
      </c>
      <c r="T199" s="11">
        <f t="shared" si="22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2</v>
      </c>
      <c r="P200">
        <f t="shared" si="19"/>
        <v>46.5</v>
      </c>
      <c r="Q200" s="6" t="str">
        <f t="shared" si="20"/>
        <v>film &amp; video</v>
      </c>
      <c r="R200" t="str">
        <f t="shared" si="23"/>
        <v>drama</v>
      </c>
      <c r="S200" s="11">
        <f t="shared" si="21"/>
        <v>41887.175023148149</v>
      </c>
      <c r="T200" s="11">
        <f t="shared" si="22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s="6" t="str">
        <f t="shared" si="20"/>
        <v>film &amp; video</v>
      </c>
      <c r="R201" t="str">
        <f t="shared" si="23"/>
        <v>drama</v>
      </c>
      <c r="S201" s="11">
        <f t="shared" si="21"/>
        <v>42583.915532407402</v>
      </c>
      <c r="T201" s="11">
        <f t="shared" si="22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27</v>
      </c>
      <c r="P202">
        <f t="shared" si="19"/>
        <v>87.31</v>
      </c>
      <c r="Q202" s="6" t="str">
        <f t="shared" si="20"/>
        <v>film &amp; video</v>
      </c>
      <c r="R202" t="str">
        <f t="shared" si="23"/>
        <v>drama</v>
      </c>
      <c r="S202" s="11">
        <f t="shared" si="21"/>
        <v>41866.875034722223</v>
      </c>
      <c r="T202" s="11">
        <f t="shared" si="22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59</v>
      </c>
      <c r="P203">
        <f t="shared" si="19"/>
        <v>54.29</v>
      </c>
      <c r="Q203" s="6" t="str">
        <f t="shared" si="20"/>
        <v>film &amp; video</v>
      </c>
      <c r="R203" t="str">
        <f t="shared" si="23"/>
        <v>drama</v>
      </c>
      <c r="S203" s="11">
        <f t="shared" si="21"/>
        <v>42023.610289351847</v>
      </c>
      <c r="T203" s="11">
        <f t="shared" si="22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s="6" t="str">
        <f t="shared" si="20"/>
        <v>film &amp; video</v>
      </c>
      <c r="R204" t="str">
        <f t="shared" si="23"/>
        <v>drama</v>
      </c>
      <c r="S204" s="11">
        <f t="shared" si="21"/>
        <v>42255.719490740739</v>
      </c>
      <c r="T204" s="11">
        <f t="shared" si="22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30</v>
      </c>
      <c r="P205">
        <f t="shared" si="19"/>
        <v>93.25</v>
      </c>
      <c r="Q205" s="6" t="str">
        <f t="shared" si="20"/>
        <v>film &amp; video</v>
      </c>
      <c r="R205" t="str">
        <f t="shared" si="23"/>
        <v>drama</v>
      </c>
      <c r="S205" s="11">
        <f t="shared" si="21"/>
        <v>41973.639629629623</v>
      </c>
      <c r="T205" s="11">
        <f t="shared" si="22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51</v>
      </c>
      <c r="P206">
        <f t="shared" si="19"/>
        <v>117.69000000000001</v>
      </c>
      <c r="Q206" s="6" t="str">
        <f t="shared" si="20"/>
        <v>film &amp; video</v>
      </c>
      <c r="R206" t="str">
        <f t="shared" si="23"/>
        <v>drama</v>
      </c>
      <c r="S206" s="11">
        <f t="shared" si="21"/>
        <v>42556.375034722216</v>
      </c>
      <c r="T206" s="11">
        <f t="shared" si="22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17</v>
      </c>
      <c r="P207">
        <f t="shared" si="19"/>
        <v>76.48</v>
      </c>
      <c r="Q207" s="6" t="str">
        <f t="shared" si="20"/>
        <v>film &amp; video</v>
      </c>
      <c r="R207" t="str">
        <f t="shared" si="23"/>
        <v>drama</v>
      </c>
      <c r="S207" s="11">
        <f t="shared" si="21"/>
        <v>42248.423865740733</v>
      </c>
      <c r="T207" s="11">
        <f t="shared" si="22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s="6" t="str">
        <f t="shared" si="20"/>
        <v>film &amp; video</v>
      </c>
      <c r="R208" t="str">
        <f t="shared" si="23"/>
        <v>drama</v>
      </c>
      <c r="S208" s="11">
        <f t="shared" si="21"/>
        <v>42566.79609953703</v>
      </c>
      <c r="T208" s="11">
        <f t="shared" si="22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16</v>
      </c>
      <c r="P209">
        <f t="shared" si="19"/>
        <v>163.85</v>
      </c>
      <c r="Q209" s="6" t="str">
        <f t="shared" si="20"/>
        <v>film &amp; video</v>
      </c>
      <c r="R209" t="str">
        <f t="shared" si="23"/>
        <v>drama</v>
      </c>
      <c r="S209" s="11">
        <f t="shared" si="21"/>
        <v>41977.988865740735</v>
      </c>
      <c r="T209" s="11">
        <f t="shared" si="22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s="6" t="str">
        <f t="shared" si="20"/>
        <v>film &amp; video</v>
      </c>
      <c r="R210" t="str">
        <f t="shared" si="23"/>
        <v>drama</v>
      </c>
      <c r="S210" s="11">
        <f t="shared" si="21"/>
        <v>41959.16165509259</v>
      </c>
      <c r="T210" s="11">
        <f t="shared" si="22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s="6" t="str">
        <f t="shared" si="20"/>
        <v>film &amp; video</v>
      </c>
      <c r="R211" t="str">
        <f t="shared" si="23"/>
        <v>drama</v>
      </c>
      <c r="S211" s="11">
        <f t="shared" si="21"/>
        <v>42165.714525462965</v>
      </c>
      <c r="T211" s="11">
        <f t="shared" si="22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26</v>
      </c>
      <c r="P212">
        <f t="shared" si="19"/>
        <v>91.820000000000007</v>
      </c>
      <c r="Q212" s="6" t="str">
        <f t="shared" si="20"/>
        <v>film &amp; video</v>
      </c>
      <c r="R212" t="str">
        <f t="shared" si="23"/>
        <v>drama</v>
      </c>
      <c r="S212" s="11">
        <f t="shared" si="21"/>
        <v>42248.856388888882</v>
      </c>
      <c r="T212" s="11">
        <f t="shared" si="22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45</v>
      </c>
      <c r="P213">
        <f t="shared" si="19"/>
        <v>185.84</v>
      </c>
      <c r="Q213" s="6" t="str">
        <f t="shared" si="20"/>
        <v>film &amp; video</v>
      </c>
      <c r="R213" t="str">
        <f t="shared" si="23"/>
        <v>drama</v>
      </c>
      <c r="S213" s="11">
        <f t="shared" si="21"/>
        <v>42235.951585648152</v>
      </c>
      <c r="T213" s="11">
        <f t="shared" si="22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</v>
      </c>
      <c r="P214">
        <f t="shared" si="19"/>
        <v>1</v>
      </c>
      <c r="Q214" s="6" t="str">
        <f t="shared" si="20"/>
        <v>film &amp; video</v>
      </c>
      <c r="R214" t="str">
        <f t="shared" si="23"/>
        <v>drama</v>
      </c>
      <c r="S214" s="11">
        <f t="shared" si="21"/>
        <v>42416.672685185178</v>
      </c>
      <c r="T214" s="11">
        <f t="shared" si="22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1</v>
      </c>
      <c r="P215">
        <f t="shared" si="19"/>
        <v>20</v>
      </c>
      <c r="Q215" s="6" t="str">
        <f t="shared" si="20"/>
        <v>film &amp; video</v>
      </c>
      <c r="R215" t="str">
        <f t="shared" si="23"/>
        <v>drama</v>
      </c>
      <c r="S215" s="11">
        <f t="shared" si="21"/>
        <v>42202.385960648149</v>
      </c>
      <c r="T215" s="11">
        <f t="shared" si="22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1</v>
      </c>
      <c r="P216">
        <f t="shared" si="19"/>
        <v>1</v>
      </c>
      <c r="Q216" s="6" t="str">
        <f t="shared" si="20"/>
        <v>film &amp; video</v>
      </c>
      <c r="R216" t="str">
        <f t="shared" si="23"/>
        <v>drama</v>
      </c>
      <c r="S216" s="11">
        <f t="shared" si="21"/>
        <v>42009.432280092595</v>
      </c>
      <c r="T216" s="11">
        <f t="shared" si="22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1</v>
      </c>
      <c r="P217">
        <f t="shared" si="19"/>
        <v>10</v>
      </c>
      <c r="Q217" s="6" t="str">
        <f t="shared" si="20"/>
        <v>film &amp; video</v>
      </c>
      <c r="R217" t="str">
        <f t="shared" si="23"/>
        <v>drama</v>
      </c>
      <c r="S217" s="11">
        <f t="shared" si="21"/>
        <v>42375.021782407406</v>
      </c>
      <c r="T217" s="11">
        <f t="shared" si="22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56</v>
      </c>
      <c r="P218">
        <f t="shared" si="19"/>
        <v>331.53999999999996</v>
      </c>
      <c r="Q218" s="6" t="str">
        <f t="shared" si="20"/>
        <v>film &amp; video</v>
      </c>
      <c r="R218" t="str">
        <f t="shared" si="23"/>
        <v>drama</v>
      </c>
      <c r="S218" s="11">
        <f t="shared" si="21"/>
        <v>42066.750428240739</v>
      </c>
      <c r="T218" s="11">
        <f t="shared" si="22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12</v>
      </c>
      <c r="P219">
        <f t="shared" si="19"/>
        <v>314.28999999999996</v>
      </c>
      <c r="Q219" s="6" t="str">
        <f t="shared" si="20"/>
        <v>film &amp; video</v>
      </c>
      <c r="R219" t="str">
        <f t="shared" si="23"/>
        <v>drama</v>
      </c>
      <c r="S219" s="11">
        <f t="shared" si="21"/>
        <v>41970.432280092595</v>
      </c>
      <c r="T219" s="11">
        <f t="shared" si="22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>
        <f t="shared" si="19"/>
        <v>100</v>
      </c>
      <c r="Q220" s="6" t="str">
        <f t="shared" si="20"/>
        <v>film &amp; video</v>
      </c>
      <c r="R220" t="str">
        <f t="shared" si="23"/>
        <v>drama</v>
      </c>
      <c r="S220" s="11">
        <f t="shared" si="21"/>
        <v>42079.420011574075</v>
      </c>
      <c r="T220" s="11">
        <f t="shared" si="22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18</v>
      </c>
      <c r="P221">
        <f t="shared" si="19"/>
        <v>115.99000000000001</v>
      </c>
      <c r="Q221" s="6" t="str">
        <f t="shared" si="20"/>
        <v>film &amp; video</v>
      </c>
      <c r="R221" t="str">
        <f t="shared" si="23"/>
        <v>drama</v>
      </c>
      <c r="S221" s="11">
        <f t="shared" si="21"/>
        <v>42429.118344907409</v>
      </c>
      <c r="T221" s="11">
        <f t="shared" si="22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1</v>
      </c>
      <c r="P222">
        <f t="shared" si="19"/>
        <v>120</v>
      </c>
      <c r="Q222" s="6" t="str">
        <f t="shared" si="20"/>
        <v>film &amp; video</v>
      </c>
      <c r="R222" t="str">
        <f t="shared" si="23"/>
        <v>drama</v>
      </c>
      <c r="S222" s="11">
        <f t="shared" si="21"/>
        <v>42195.435532407406</v>
      </c>
      <c r="T222" s="11">
        <f t="shared" si="22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s="6" t="str">
        <f t="shared" si="20"/>
        <v>film &amp; video</v>
      </c>
      <c r="R223" t="str">
        <f t="shared" si="23"/>
        <v>drama</v>
      </c>
      <c r="S223" s="11">
        <f t="shared" si="21"/>
        <v>42031.629212962966</v>
      </c>
      <c r="T223" s="11">
        <f t="shared" si="22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>
        <f t="shared" si="19"/>
        <v>65</v>
      </c>
      <c r="Q224" s="6" t="str">
        <f t="shared" si="20"/>
        <v>film &amp; video</v>
      </c>
      <c r="R224" t="str">
        <f t="shared" si="23"/>
        <v>drama</v>
      </c>
      <c r="S224" s="11">
        <f t="shared" si="21"/>
        <v>42031.561550925922</v>
      </c>
      <c r="T224" s="11">
        <f t="shared" si="22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s="6" t="str">
        <f t="shared" si="20"/>
        <v>film &amp; video</v>
      </c>
      <c r="R225" t="str">
        <f t="shared" si="23"/>
        <v>drama</v>
      </c>
      <c r="S225" s="11">
        <f t="shared" si="21"/>
        <v>42481.839699074073</v>
      </c>
      <c r="T225" s="11">
        <f t="shared" si="22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s="6" t="str">
        <f t="shared" si="20"/>
        <v>film &amp; video</v>
      </c>
      <c r="R226" t="str">
        <f t="shared" si="23"/>
        <v>drama</v>
      </c>
      <c r="S226" s="11">
        <f t="shared" si="21"/>
        <v>42135.026921296296</v>
      </c>
      <c r="T226" s="11">
        <f t="shared" si="22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s="6" t="str">
        <f t="shared" si="20"/>
        <v>film &amp; video</v>
      </c>
      <c r="R227" t="str">
        <f t="shared" si="23"/>
        <v>drama</v>
      </c>
      <c r="S227" s="11">
        <f t="shared" si="21"/>
        <v>42438.752939814811</v>
      </c>
      <c r="T227" s="11">
        <f t="shared" si="22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1</v>
      </c>
      <c r="P228">
        <f t="shared" si="19"/>
        <v>125</v>
      </c>
      <c r="Q228" s="6" t="str">
        <f t="shared" si="20"/>
        <v>film &amp; video</v>
      </c>
      <c r="R228" t="str">
        <f t="shared" si="23"/>
        <v>drama</v>
      </c>
      <c r="S228" s="11">
        <f t="shared" si="21"/>
        <v>42106.457685185182</v>
      </c>
      <c r="T228" s="11">
        <f t="shared" si="22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s="6" t="str">
        <f t="shared" si="20"/>
        <v>film &amp; video</v>
      </c>
      <c r="R229" t="str">
        <f t="shared" si="23"/>
        <v>drama</v>
      </c>
      <c r="S229" s="11">
        <f t="shared" si="21"/>
        <v>42164.685659722221</v>
      </c>
      <c r="T229" s="11">
        <f t="shared" si="22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s="6" t="str">
        <f t="shared" si="20"/>
        <v>film &amp; video</v>
      </c>
      <c r="R230" t="str">
        <f t="shared" si="23"/>
        <v>drama</v>
      </c>
      <c r="S230" s="11">
        <f t="shared" si="21"/>
        <v>42096.478067129625</v>
      </c>
      <c r="T230" s="11">
        <f t="shared" si="22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s="6" t="str">
        <f t="shared" si="20"/>
        <v>film &amp; video</v>
      </c>
      <c r="R231" t="str">
        <f t="shared" si="23"/>
        <v>drama</v>
      </c>
      <c r="S231" s="11">
        <f t="shared" si="21"/>
        <v>42383.725659722222</v>
      </c>
      <c r="T231" s="11">
        <f t="shared" si="22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1</v>
      </c>
      <c r="P232">
        <f t="shared" si="19"/>
        <v>30</v>
      </c>
      <c r="Q232" s="6" t="str">
        <f t="shared" si="20"/>
        <v>film &amp; video</v>
      </c>
      <c r="R232" t="str">
        <f t="shared" si="23"/>
        <v>drama</v>
      </c>
      <c r="S232" s="11">
        <f t="shared" si="21"/>
        <v>42129.568877314807</v>
      </c>
      <c r="T232" s="11">
        <f t="shared" si="22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s="6" t="str">
        <f t="shared" si="20"/>
        <v>film &amp; video</v>
      </c>
      <c r="R233" t="str">
        <f t="shared" si="23"/>
        <v>drama</v>
      </c>
      <c r="S233" s="11">
        <f t="shared" si="21"/>
        <v>42341.750590277778</v>
      </c>
      <c r="T233" s="11">
        <f t="shared" si="22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3</v>
      </c>
      <c r="P234">
        <f t="shared" si="19"/>
        <v>15.72</v>
      </c>
      <c r="Q234" s="6" t="str">
        <f t="shared" si="20"/>
        <v>film &amp; video</v>
      </c>
      <c r="R234" t="str">
        <f t="shared" si="23"/>
        <v>drama</v>
      </c>
      <c r="S234" s="11">
        <f t="shared" si="21"/>
        <v>42032.617430555554</v>
      </c>
      <c r="T234" s="11">
        <f t="shared" si="22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s="6" t="str">
        <f t="shared" si="20"/>
        <v>film &amp; video</v>
      </c>
      <c r="R235" t="str">
        <f t="shared" si="23"/>
        <v>drama</v>
      </c>
      <c r="S235" s="11">
        <f t="shared" si="21"/>
        <v>42612.703379629624</v>
      </c>
      <c r="T235" s="11">
        <f t="shared" si="22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41</v>
      </c>
      <c r="P236">
        <f t="shared" si="19"/>
        <v>80.2</v>
      </c>
      <c r="Q236" s="6" t="str">
        <f t="shared" si="20"/>
        <v>film &amp; video</v>
      </c>
      <c r="R236" t="str">
        <f t="shared" si="23"/>
        <v>drama</v>
      </c>
      <c r="S236" s="11">
        <f t="shared" si="21"/>
        <v>42135.82707175926</v>
      </c>
      <c r="T236" s="11">
        <f t="shared" si="22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s="6" t="str">
        <f t="shared" si="20"/>
        <v>film &amp; video</v>
      </c>
      <c r="R237" t="str">
        <f t="shared" si="23"/>
        <v>drama</v>
      </c>
      <c r="S237" s="11">
        <f t="shared" si="21"/>
        <v>42164.700196759259</v>
      </c>
      <c r="T237" s="11">
        <f t="shared" si="22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s="6" t="str">
        <f t="shared" si="20"/>
        <v>film &amp; video</v>
      </c>
      <c r="R238" t="str">
        <f t="shared" si="23"/>
        <v>drama</v>
      </c>
      <c r="S238" s="11">
        <f t="shared" si="21"/>
        <v>42320.876145833325</v>
      </c>
      <c r="T238" s="11">
        <f t="shared" si="22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1</v>
      </c>
      <c r="P239">
        <f t="shared" si="19"/>
        <v>50</v>
      </c>
      <c r="Q239" s="6" t="str">
        <f t="shared" si="20"/>
        <v>film &amp; video</v>
      </c>
      <c r="R239" t="str">
        <f t="shared" si="23"/>
        <v>drama</v>
      </c>
      <c r="S239" s="11">
        <f t="shared" si="21"/>
        <v>42377.368854166663</v>
      </c>
      <c r="T239" s="11">
        <f t="shared" si="22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s="6" t="str">
        <f t="shared" si="20"/>
        <v>film &amp; video</v>
      </c>
      <c r="R240" t="str">
        <f t="shared" si="23"/>
        <v>drama</v>
      </c>
      <c r="S240" s="11">
        <f t="shared" si="21"/>
        <v>42713.754166666658</v>
      </c>
      <c r="T240" s="11">
        <f t="shared" si="22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>
        <f t="shared" si="19"/>
        <v>50</v>
      </c>
      <c r="Q241" s="6" t="str">
        <f t="shared" si="20"/>
        <v>film &amp; video</v>
      </c>
      <c r="R241" t="str">
        <f t="shared" si="23"/>
        <v>drama</v>
      </c>
      <c r="S241" s="11">
        <f t="shared" si="21"/>
        <v>42296.901967592588</v>
      </c>
      <c r="T241" s="11">
        <f t="shared" si="22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108</v>
      </c>
      <c r="P242">
        <f t="shared" si="19"/>
        <v>117.85000000000001</v>
      </c>
      <c r="Q242" s="6" t="str">
        <f t="shared" si="20"/>
        <v>film &amp; video</v>
      </c>
      <c r="R242" t="str">
        <f t="shared" si="23"/>
        <v>documentary</v>
      </c>
      <c r="S242" s="11">
        <f t="shared" si="21"/>
        <v>41354.500127314815</v>
      </c>
      <c r="T242" s="11">
        <f t="shared" si="22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113</v>
      </c>
      <c r="P243">
        <f t="shared" si="19"/>
        <v>109.05000000000001</v>
      </c>
      <c r="Q243" s="6" t="str">
        <f t="shared" si="20"/>
        <v>film &amp; video</v>
      </c>
      <c r="R243" t="str">
        <f t="shared" si="23"/>
        <v>documentary</v>
      </c>
      <c r="S243" s="11">
        <f t="shared" si="21"/>
        <v>41949.489629629628</v>
      </c>
      <c r="T243" s="11">
        <f t="shared" si="22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114</v>
      </c>
      <c r="P244">
        <f t="shared" si="19"/>
        <v>73.02000000000001</v>
      </c>
      <c r="Q244" s="6" t="str">
        <f t="shared" si="20"/>
        <v>film &amp; video</v>
      </c>
      <c r="R244" t="str">
        <f t="shared" si="23"/>
        <v>documentary</v>
      </c>
      <c r="S244" s="11">
        <f t="shared" si="21"/>
        <v>40862.28460648148</v>
      </c>
      <c r="T244" s="11">
        <f t="shared" si="22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103</v>
      </c>
      <c r="P245">
        <f t="shared" si="19"/>
        <v>78.2</v>
      </c>
      <c r="Q245" s="6" t="str">
        <f t="shared" si="20"/>
        <v>film &amp; video</v>
      </c>
      <c r="R245" t="str">
        <f t="shared" si="23"/>
        <v>documentary</v>
      </c>
      <c r="S245" s="11">
        <f t="shared" si="21"/>
        <v>41661.839166666665</v>
      </c>
      <c r="T245" s="11">
        <f t="shared" si="22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114</v>
      </c>
      <c r="P246">
        <f t="shared" si="19"/>
        <v>47.4</v>
      </c>
      <c r="Q246" s="6" t="str">
        <f t="shared" si="20"/>
        <v>film &amp; video</v>
      </c>
      <c r="R246" t="str">
        <f t="shared" si="23"/>
        <v>documentary</v>
      </c>
      <c r="S246" s="11">
        <f t="shared" si="21"/>
        <v>40213.115266203698</v>
      </c>
      <c r="T246" s="11">
        <f t="shared" si="22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104</v>
      </c>
      <c r="P247">
        <f t="shared" si="19"/>
        <v>54.03</v>
      </c>
      <c r="Q247" s="6" t="str">
        <f t="shared" si="20"/>
        <v>film &amp; video</v>
      </c>
      <c r="R247" t="str">
        <f t="shared" si="23"/>
        <v>documentary</v>
      </c>
      <c r="S247" s="11">
        <f t="shared" si="21"/>
        <v>41106.844733796293</v>
      </c>
      <c r="T247" s="11">
        <f t="shared" si="22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306</v>
      </c>
      <c r="P248">
        <f t="shared" si="19"/>
        <v>68.490000000000009</v>
      </c>
      <c r="Q248" s="6" t="str">
        <f t="shared" si="20"/>
        <v>film &amp; video</v>
      </c>
      <c r="R248" t="str">
        <f t="shared" si="23"/>
        <v>documentary</v>
      </c>
      <c r="S248" s="11">
        <f t="shared" si="21"/>
        <v>40480.155150462961</v>
      </c>
      <c r="T248" s="11">
        <f t="shared" si="22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135</v>
      </c>
      <c r="P249">
        <f t="shared" si="19"/>
        <v>108.15</v>
      </c>
      <c r="Q249" s="6" t="str">
        <f t="shared" si="20"/>
        <v>film &amp; video</v>
      </c>
      <c r="R249" t="str">
        <f t="shared" si="23"/>
        <v>documentary</v>
      </c>
      <c r="S249" s="11">
        <f t="shared" si="21"/>
        <v>40430.395995370367</v>
      </c>
      <c r="T249" s="11">
        <f t="shared" si="22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102</v>
      </c>
      <c r="P250">
        <f t="shared" si="19"/>
        <v>589.96</v>
      </c>
      <c r="Q250" s="6" t="str">
        <f t="shared" si="20"/>
        <v>film &amp; video</v>
      </c>
      <c r="R250" t="str">
        <f t="shared" si="23"/>
        <v>documentary</v>
      </c>
      <c r="S250" s="11">
        <f t="shared" si="21"/>
        <v>40870.566076388888</v>
      </c>
      <c r="T250" s="11">
        <f t="shared" si="22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113</v>
      </c>
      <c r="P251">
        <f t="shared" si="19"/>
        <v>48.059999999999995</v>
      </c>
      <c r="Q251" s="6" t="str">
        <f t="shared" si="20"/>
        <v>film &amp; video</v>
      </c>
      <c r="R251" t="str">
        <f t="shared" si="23"/>
        <v>documentary</v>
      </c>
      <c r="S251" s="11">
        <f t="shared" si="21"/>
        <v>40332.715509259258</v>
      </c>
      <c r="T251" s="11">
        <f t="shared" si="22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106</v>
      </c>
      <c r="P252">
        <f t="shared" si="19"/>
        <v>72.490000000000009</v>
      </c>
      <c r="Q252" s="6" t="str">
        <f t="shared" si="20"/>
        <v>film &amp; video</v>
      </c>
      <c r="R252" t="str">
        <f t="shared" si="23"/>
        <v>documentary</v>
      </c>
      <c r="S252" s="11">
        <f t="shared" si="21"/>
        <v>41401.357534722221</v>
      </c>
      <c r="T252" s="11">
        <f t="shared" si="22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126</v>
      </c>
      <c r="P253">
        <f t="shared" si="19"/>
        <v>57.08</v>
      </c>
      <c r="Q253" s="6" t="str">
        <f t="shared" si="20"/>
        <v>film &amp; video</v>
      </c>
      <c r="R253" t="str">
        <f t="shared" si="23"/>
        <v>documentary</v>
      </c>
      <c r="S253" s="11">
        <f t="shared" si="21"/>
        <v>41013.579236111109</v>
      </c>
      <c r="T253" s="11">
        <f t="shared" si="22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185</v>
      </c>
      <c r="P254">
        <f t="shared" si="19"/>
        <v>85.45</v>
      </c>
      <c r="Q254" s="6" t="str">
        <f t="shared" si="20"/>
        <v>film &amp; video</v>
      </c>
      <c r="R254" t="str">
        <f t="shared" si="23"/>
        <v>documentary</v>
      </c>
      <c r="S254" s="11">
        <f t="shared" si="21"/>
        <v>40266.454375000001</v>
      </c>
      <c r="T254" s="11">
        <f t="shared" si="22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101</v>
      </c>
      <c r="P255">
        <f t="shared" si="19"/>
        <v>215.85999999999999</v>
      </c>
      <c r="Q255" s="6" t="str">
        <f t="shared" si="20"/>
        <v>film &amp; video</v>
      </c>
      <c r="R255" t="str">
        <f t="shared" si="23"/>
        <v>documentary</v>
      </c>
      <c r="S255" s="11">
        <f t="shared" si="21"/>
        <v>40924.44253472222</v>
      </c>
      <c r="T255" s="11">
        <f t="shared" si="22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117</v>
      </c>
      <c r="P256">
        <f t="shared" si="19"/>
        <v>89.39</v>
      </c>
      <c r="Q256" s="6" t="str">
        <f t="shared" si="20"/>
        <v>film &amp; video</v>
      </c>
      <c r="R256" t="str">
        <f t="shared" si="23"/>
        <v>documentary</v>
      </c>
      <c r="S256" s="11">
        <f t="shared" si="21"/>
        <v>42263.744328703695</v>
      </c>
      <c r="T256" s="11">
        <f t="shared" si="22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107</v>
      </c>
      <c r="P257">
        <f t="shared" si="19"/>
        <v>45.419999999999995</v>
      </c>
      <c r="Q257" s="6" t="str">
        <f t="shared" si="20"/>
        <v>film &amp; video</v>
      </c>
      <c r="R257" t="str">
        <f t="shared" si="23"/>
        <v>documentary</v>
      </c>
      <c r="S257" s="11">
        <f t="shared" si="21"/>
        <v>40588.318078703705</v>
      </c>
      <c r="T257" s="11">
        <f t="shared" si="22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140</v>
      </c>
      <c r="P258">
        <f t="shared" si="19"/>
        <v>65.760000000000005</v>
      </c>
      <c r="Q258" s="6" t="str">
        <f t="shared" si="20"/>
        <v>film &amp; video</v>
      </c>
      <c r="R258" t="str">
        <f t="shared" si="23"/>
        <v>documentary</v>
      </c>
      <c r="S258" s="11">
        <f t="shared" si="21"/>
        <v>41319.560960648145</v>
      </c>
      <c r="T258" s="11">
        <f t="shared" si="22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ROUNDUP(((E259/D259)*100),0)</f>
        <v>107</v>
      </c>
      <c r="P259">
        <f t="shared" ref="P259:P322" si="25">ROUNDUP((E259/L259),2)</f>
        <v>66.710000000000008</v>
      </c>
      <c r="Q259" s="6" t="str">
        <f t="shared" ref="Q259:Q322" si="26">LEFT(N259,FIND("/",N259,1)-1)</f>
        <v>film &amp; video</v>
      </c>
      <c r="R259" t="str">
        <f t="shared" si="23"/>
        <v>documentary</v>
      </c>
      <c r="S259" s="11">
        <f t="shared" ref="S259:S322" si="27">(((J259/60)/60)/24)+DATE(1970,1,1)+(-5/24)</f>
        <v>42479.418541666666</v>
      </c>
      <c r="T259" s="11">
        <f t="shared" ref="T259:T322" si="28">(((I259/60)/60)/24)+DATE(1970,1,1)+(-5/24)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192</v>
      </c>
      <c r="P260">
        <f t="shared" si="25"/>
        <v>83.350000000000009</v>
      </c>
      <c r="Q260" s="6" t="str">
        <f t="shared" si="26"/>
        <v>film &amp; video</v>
      </c>
      <c r="R260" t="str">
        <f t="shared" ref="R260:R323" si="29">RIGHT(N260,LEN(N260)-FIND("/",N260,1))</f>
        <v>documentary</v>
      </c>
      <c r="S260" s="11">
        <f t="shared" si="27"/>
        <v>40681.843356481477</v>
      </c>
      <c r="T260" s="11">
        <f t="shared" si="28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132</v>
      </c>
      <c r="P261">
        <f t="shared" si="25"/>
        <v>105.05000000000001</v>
      </c>
      <c r="Q261" s="6" t="str">
        <f t="shared" si="26"/>
        <v>film &amp; video</v>
      </c>
      <c r="R261" t="str">
        <f t="shared" si="29"/>
        <v>documentary</v>
      </c>
      <c r="S261" s="11">
        <f t="shared" si="27"/>
        <v>42072.529733796291</v>
      </c>
      <c r="T261" s="11">
        <f t="shared" si="28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107</v>
      </c>
      <c r="P262">
        <f t="shared" si="25"/>
        <v>120.91000000000001</v>
      </c>
      <c r="Q262" s="6" t="str">
        <f t="shared" si="26"/>
        <v>film &amp; video</v>
      </c>
      <c r="R262" t="str">
        <f t="shared" si="29"/>
        <v>documentary</v>
      </c>
      <c r="S262" s="11">
        <f t="shared" si="27"/>
        <v>40330.547210648147</v>
      </c>
      <c r="T262" s="11">
        <f t="shared" si="28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108</v>
      </c>
      <c r="P263">
        <f t="shared" si="25"/>
        <v>97.64</v>
      </c>
      <c r="Q263" s="6" t="str">
        <f t="shared" si="26"/>
        <v>film &amp; video</v>
      </c>
      <c r="R263" t="str">
        <f t="shared" si="29"/>
        <v>documentary</v>
      </c>
      <c r="S263" s="11">
        <f t="shared" si="27"/>
        <v>41017.677129629628</v>
      </c>
      <c r="T263" s="11">
        <f t="shared" si="28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>
        <f t="shared" si="25"/>
        <v>41.379999999999995</v>
      </c>
      <c r="Q264" s="6" t="str">
        <f t="shared" si="26"/>
        <v>film &amp; video</v>
      </c>
      <c r="R264" t="str">
        <f t="shared" si="29"/>
        <v>documentary</v>
      </c>
      <c r="S264" s="11">
        <f t="shared" si="27"/>
        <v>40555.039675925924</v>
      </c>
      <c r="T264" s="11">
        <f t="shared" si="28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119</v>
      </c>
      <c r="P265">
        <f t="shared" si="25"/>
        <v>30.66</v>
      </c>
      <c r="Q265" s="6" t="str">
        <f t="shared" si="26"/>
        <v>film &amp; video</v>
      </c>
      <c r="R265" t="str">
        <f t="shared" si="29"/>
        <v>documentary</v>
      </c>
      <c r="S265" s="11">
        <f t="shared" si="27"/>
        <v>41149.746458333328</v>
      </c>
      <c r="T265" s="11">
        <f t="shared" si="28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119</v>
      </c>
      <c r="P266">
        <f t="shared" si="25"/>
        <v>64.95</v>
      </c>
      <c r="Q266" s="6" t="str">
        <f t="shared" si="26"/>
        <v>film &amp; video</v>
      </c>
      <c r="R266" t="str">
        <f t="shared" si="29"/>
        <v>documentary</v>
      </c>
      <c r="S266" s="11">
        <f t="shared" si="27"/>
        <v>41010.411979166667</v>
      </c>
      <c r="T266" s="11">
        <f t="shared" si="28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112</v>
      </c>
      <c r="P267">
        <f t="shared" si="25"/>
        <v>95.78</v>
      </c>
      <c r="Q267" s="6" t="str">
        <f t="shared" si="26"/>
        <v>film &amp; video</v>
      </c>
      <c r="R267" t="str">
        <f t="shared" si="29"/>
        <v>documentary</v>
      </c>
      <c r="S267" s="11">
        <f t="shared" si="27"/>
        <v>40267.037384259253</v>
      </c>
      <c r="T267" s="11">
        <f t="shared" si="28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146</v>
      </c>
      <c r="P268">
        <f t="shared" si="25"/>
        <v>40.419999999999995</v>
      </c>
      <c r="Q268" s="6" t="str">
        <f t="shared" si="26"/>
        <v>film &amp; video</v>
      </c>
      <c r="R268" t="str">
        <f t="shared" si="29"/>
        <v>documentary</v>
      </c>
      <c r="S268" s="11">
        <f t="shared" si="27"/>
        <v>40204.966516203705</v>
      </c>
      <c r="T268" s="11">
        <f t="shared" si="28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132</v>
      </c>
      <c r="P269">
        <f t="shared" si="25"/>
        <v>78.58</v>
      </c>
      <c r="Q269" s="6" t="str">
        <f t="shared" si="26"/>
        <v>film &amp; video</v>
      </c>
      <c r="R269" t="str">
        <f t="shared" si="29"/>
        <v>documentary</v>
      </c>
      <c r="S269" s="11">
        <f t="shared" si="27"/>
        <v>41785.244201388887</v>
      </c>
      <c r="T269" s="11">
        <f t="shared" si="28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112</v>
      </c>
      <c r="P270">
        <f t="shared" si="25"/>
        <v>50.19</v>
      </c>
      <c r="Q270" s="6" t="str">
        <f t="shared" si="26"/>
        <v>film &amp; video</v>
      </c>
      <c r="R270" t="str">
        <f t="shared" si="29"/>
        <v>documentary</v>
      </c>
      <c r="S270" s="11">
        <f t="shared" si="27"/>
        <v>40808.944189814814</v>
      </c>
      <c r="T270" s="11">
        <f t="shared" si="28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148</v>
      </c>
      <c r="P271">
        <f t="shared" si="25"/>
        <v>92.26</v>
      </c>
      <c r="Q271" s="6" t="str">
        <f t="shared" si="26"/>
        <v>film &amp; video</v>
      </c>
      <c r="R271" t="str">
        <f t="shared" si="29"/>
        <v>documentary</v>
      </c>
      <c r="S271" s="11">
        <f t="shared" si="27"/>
        <v>42757.988680555551</v>
      </c>
      <c r="T271" s="11">
        <f t="shared" si="28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153</v>
      </c>
      <c r="P272">
        <f t="shared" si="25"/>
        <v>57.55</v>
      </c>
      <c r="Q272" s="6" t="str">
        <f t="shared" si="26"/>
        <v>film &amp; video</v>
      </c>
      <c r="R272" t="str">
        <f t="shared" si="29"/>
        <v>documentary</v>
      </c>
      <c r="S272" s="11">
        <f t="shared" si="27"/>
        <v>40637.658217592587</v>
      </c>
      <c r="T272" s="11">
        <f t="shared" si="28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105</v>
      </c>
      <c r="P273">
        <f t="shared" si="25"/>
        <v>109.43</v>
      </c>
      <c r="Q273" s="6" t="str">
        <f t="shared" si="26"/>
        <v>film &amp; video</v>
      </c>
      <c r="R273" t="str">
        <f t="shared" si="29"/>
        <v>documentary</v>
      </c>
      <c r="S273" s="11">
        <f t="shared" si="27"/>
        <v>41611.891909722224</v>
      </c>
      <c r="T273" s="11">
        <f t="shared" si="28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178</v>
      </c>
      <c r="P274">
        <f t="shared" si="25"/>
        <v>81.900000000000006</v>
      </c>
      <c r="Q274" s="6" t="str">
        <f t="shared" si="26"/>
        <v>film &amp; video</v>
      </c>
      <c r="R274" t="str">
        <f t="shared" si="29"/>
        <v>documentary</v>
      </c>
      <c r="S274" s="11">
        <f t="shared" si="27"/>
        <v>40235.692025462959</v>
      </c>
      <c r="T274" s="11">
        <f t="shared" si="28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108</v>
      </c>
      <c r="P275">
        <f t="shared" si="25"/>
        <v>45.669999999999995</v>
      </c>
      <c r="Q275" s="6" t="str">
        <f t="shared" si="26"/>
        <v>film &amp; video</v>
      </c>
      <c r="R275" t="str">
        <f t="shared" si="29"/>
        <v>documentary</v>
      </c>
      <c r="S275" s="11">
        <f t="shared" si="27"/>
        <v>40697.29011574074</v>
      </c>
      <c r="T275" s="11">
        <f t="shared" si="28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>
        <f t="shared" si="25"/>
        <v>55.23</v>
      </c>
      <c r="Q276" s="6" t="str">
        <f t="shared" si="26"/>
        <v>film &amp; video</v>
      </c>
      <c r="R276" t="str">
        <f t="shared" si="29"/>
        <v>documentary</v>
      </c>
      <c r="S276" s="11">
        <f t="shared" si="27"/>
        <v>40969.704039351847</v>
      </c>
      <c r="T276" s="11">
        <f t="shared" si="28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109</v>
      </c>
      <c r="P277">
        <f t="shared" si="25"/>
        <v>65.300000000000011</v>
      </c>
      <c r="Q277" s="6" t="str">
        <f t="shared" si="26"/>
        <v>film &amp; video</v>
      </c>
      <c r="R277" t="str">
        <f t="shared" si="29"/>
        <v>documentary</v>
      </c>
      <c r="S277" s="11">
        <f t="shared" si="27"/>
        <v>41192.823680555557</v>
      </c>
      <c r="T277" s="11">
        <f t="shared" si="28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148</v>
      </c>
      <c r="P278">
        <f t="shared" si="25"/>
        <v>95.23</v>
      </c>
      <c r="Q278" s="6" t="str">
        <f t="shared" si="26"/>
        <v>film &amp; video</v>
      </c>
      <c r="R278" t="str">
        <f t="shared" si="29"/>
        <v>documentary</v>
      </c>
      <c r="S278" s="11">
        <f t="shared" si="27"/>
        <v>40966.87354166666</v>
      </c>
      <c r="T278" s="11">
        <f t="shared" si="28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111</v>
      </c>
      <c r="P279">
        <f t="shared" si="25"/>
        <v>75.45</v>
      </c>
      <c r="Q279" s="6" t="str">
        <f t="shared" si="26"/>
        <v>film &amp; video</v>
      </c>
      <c r="R279" t="str">
        <f t="shared" si="29"/>
        <v>documentary</v>
      </c>
      <c r="S279" s="11">
        <f t="shared" si="27"/>
        <v>42117.68309027778</v>
      </c>
      <c r="T279" s="11">
        <f t="shared" si="28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151</v>
      </c>
      <c r="P280">
        <f t="shared" si="25"/>
        <v>97.820000000000007</v>
      </c>
      <c r="Q280" s="6" t="str">
        <f t="shared" si="26"/>
        <v>film &amp; video</v>
      </c>
      <c r="R280" t="str">
        <f t="shared" si="29"/>
        <v>documentary</v>
      </c>
      <c r="S280" s="11">
        <f t="shared" si="27"/>
        <v>41163.832627314812</v>
      </c>
      <c r="T280" s="11">
        <f t="shared" si="28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158</v>
      </c>
      <c r="P281">
        <f t="shared" si="25"/>
        <v>87.690000000000012</v>
      </c>
      <c r="Q281" s="6" t="str">
        <f t="shared" si="26"/>
        <v>film &amp; video</v>
      </c>
      <c r="R281" t="str">
        <f t="shared" si="29"/>
        <v>documentary</v>
      </c>
      <c r="S281" s="11">
        <f t="shared" si="27"/>
        <v>42759.035833333335</v>
      </c>
      <c r="T281" s="11">
        <f t="shared" si="28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157</v>
      </c>
      <c r="P282">
        <f t="shared" si="25"/>
        <v>54.75</v>
      </c>
      <c r="Q282" s="6" t="str">
        <f t="shared" si="26"/>
        <v>film &amp; video</v>
      </c>
      <c r="R282" t="str">
        <f t="shared" si="29"/>
        <v>documentary</v>
      </c>
      <c r="S282" s="11">
        <f t="shared" si="27"/>
        <v>41744.382349537031</v>
      </c>
      <c r="T282" s="11">
        <f t="shared" si="28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121</v>
      </c>
      <c r="P283">
        <f t="shared" si="25"/>
        <v>83.960000000000008</v>
      </c>
      <c r="Q283" s="6" t="str">
        <f t="shared" si="26"/>
        <v>film &amp; video</v>
      </c>
      <c r="R283" t="str">
        <f t="shared" si="29"/>
        <v>documentary</v>
      </c>
      <c r="S283" s="11">
        <f t="shared" si="27"/>
        <v>39949.955011574071</v>
      </c>
      <c r="T283" s="11">
        <f t="shared" si="28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102</v>
      </c>
      <c r="P284">
        <f t="shared" si="25"/>
        <v>254.39</v>
      </c>
      <c r="Q284" s="6" t="str">
        <f t="shared" si="26"/>
        <v>film &amp; video</v>
      </c>
      <c r="R284" t="str">
        <f t="shared" si="29"/>
        <v>documentary</v>
      </c>
      <c r="S284" s="11">
        <f t="shared" si="27"/>
        <v>40194.711712962962</v>
      </c>
      <c r="T284" s="11">
        <f t="shared" si="28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115</v>
      </c>
      <c r="P285">
        <f t="shared" si="25"/>
        <v>101.83</v>
      </c>
      <c r="Q285" s="6" t="str">
        <f t="shared" si="26"/>
        <v>film &amp; video</v>
      </c>
      <c r="R285" t="str">
        <f t="shared" si="29"/>
        <v>documentary</v>
      </c>
      <c r="S285" s="11">
        <f t="shared" si="27"/>
        <v>40675.501666666663</v>
      </c>
      <c r="T285" s="11">
        <f t="shared" si="28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105</v>
      </c>
      <c r="P286">
        <f t="shared" si="25"/>
        <v>55.07</v>
      </c>
      <c r="Q286" s="6" t="str">
        <f t="shared" si="26"/>
        <v>film &amp; video</v>
      </c>
      <c r="R286" t="str">
        <f t="shared" si="29"/>
        <v>documentary</v>
      </c>
      <c r="S286" s="11">
        <f t="shared" si="27"/>
        <v>40904.529861111107</v>
      </c>
      <c r="T286" s="11">
        <f t="shared" si="28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229</v>
      </c>
      <c r="P287">
        <f t="shared" si="25"/>
        <v>56.91</v>
      </c>
      <c r="Q287" s="6" t="str">
        <f t="shared" si="26"/>
        <v>film &amp; video</v>
      </c>
      <c r="R287" t="str">
        <f t="shared" si="29"/>
        <v>documentary</v>
      </c>
      <c r="S287" s="11">
        <f t="shared" si="27"/>
        <v>41506.547777777778</v>
      </c>
      <c r="T287" s="11">
        <f t="shared" si="28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110</v>
      </c>
      <c r="P288">
        <f t="shared" si="25"/>
        <v>121.29</v>
      </c>
      <c r="Q288" s="6" t="str">
        <f t="shared" si="26"/>
        <v>film &amp; video</v>
      </c>
      <c r="R288" t="str">
        <f t="shared" si="29"/>
        <v>documentary</v>
      </c>
      <c r="S288" s="11">
        <f t="shared" si="27"/>
        <v>41313.60791666666</v>
      </c>
      <c r="T288" s="11">
        <f t="shared" si="28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177</v>
      </c>
      <c r="P289">
        <f t="shared" si="25"/>
        <v>91.190000000000012</v>
      </c>
      <c r="Q289" s="6" t="str">
        <f t="shared" si="26"/>
        <v>film &amp; video</v>
      </c>
      <c r="R289" t="str">
        <f t="shared" si="29"/>
        <v>documentary</v>
      </c>
      <c r="S289" s="11">
        <f t="shared" si="27"/>
        <v>41184.069652777776</v>
      </c>
      <c r="T289" s="11">
        <f t="shared" si="28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104</v>
      </c>
      <c r="P290">
        <f t="shared" si="25"/>
        <v>115.45</v>
      </c>
      <c r="Q290" s="6" t="str">
        <f t="shared" si="26"/>
        <v>film &amp; video</v>
      </c>
      <c r="R290" t="str">
        <f t="shared" si="29"/>
        <v>documentary</v>
      </c>
      <c r="S290" s="11">
        <f t="shared" si="27"/>
        <v>41050.960567129623</v>
      </c>
      <c r="T290" s="11">
        <f t="shared" si="28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105</v>
      </c>
      <c r="P291">
        <f t="shared" si="25"/>
        <v>67.78</v>
      </c>
      <c r="Q291" s="6" t="str">
        <f t="shared" si="26"/>
        <v>film &amp; video</v>
      </c>
      <c r="R291" t="str">
        <f t="shared" si="29"/>
        <v>documentary</v>
      </c>
      <c r="S291" s="11">
        <f t="shared" si="27"/>
        <v>41550.248078703698</v>
      </c>
      <c r="T291" s="11">
        <f t="shared" si="28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107</v>
      </c>
      <c r="P292">
        <f t="shared" si="25"/>
        <v>28.580000000000002</v>
      </c>
      <c r="Q292" s="6" t="str">
        <f t="shared" si="26"/>
        <v>film &amp; video</v>
      </c>
      <c r="R292" t="str">
        <f t="shared" si="29"/>
        <v>documentary</v>
      </c>
      <c r="S292" s="11">
        <f t="shared" si="27"/>
        <v>40526.160844907405</v>
      </c>
      <c r="T292" s="11">
        <f t="shared" si="28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121</v>
      </c>
      <c r="P293">
        <f t="shared" si="25"/>
        <v>46.89</v>
      </c>
      <c r="Q293" s="6" t="str">
        <f t="shared" si="26"/>
        <v>film &amp; video</v>
      </c>
      <c r="R293" t="str">
        <f t="shared" si="29"/>
        <v>documentary</v>
      </c>
      <c r="S293" s="11">
        <f t="shared" si="27"/>
        <v>41376.560717592591</v>
      </c>
      <c r="T293" s="11">
        <f t="shared" si="28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102</v>
      </c>
      <c r="P294">
        <f t="shared" si="25"/>
        <v>154.42999999999998</v>
      </c>
      <c r="Q294" s="6" t="str">
        <f t="shared" si="26"/>
        <v>film &amp; video</v>
      </c>
      <c r="R294" t="str">
        <f t="shared" si="29"/>
        <v>documentary</v>
      </c>
      <c r="S294" s="11">
        <f t="shared" si="27"/>
        <v>40812.594895833332</v>
      </c>
      <c r="T294" s="11">
        <f t="shared" si="28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102</v>
      </c>
      <c r="P295">
        <f t="shared" si="25"/>
        <v>201.23</v>
      </c>
      <c r="Q295" s="6" t="str">
        <f t="shared" si="26"/>
        <v>film &amp; video</v>
      </c>
      <c r="R295" t="str">
        <f t="shared" si="29"/>
        <v>documentary</v>
      </c>
      <c r="S295" s="11">
        <f t="shared" si="27"/>
        <v>41719.459652777776</v>
      </c>
      <c r="T295" s="11">
        <f t="shared" si="28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>
        <f t="shared" si="25"/>
        <v>100</v>
      </c>
      <c r="Q296" s="6" t="str">
        <f t="shared" si="26"/>
        <v>film &amp; video</v>
      </c>
      <c r="R296" t="str">
        <f t="shared" si="29"/>
        <v>documentary</v>
      </c>
      <c r="S296" s="11">
        <f t="shared" si="27"/>
        <v>40342.876087962963</v>
      </c>
      <c r="T296" s="11">
        <f t="shared" si="28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134</v>
      </c>
      <c r="P297">
        <f t="shared" si="25"/>
        <v>100.09</v>
      </c>
      <c r="Q297" s="6" t="str">
        <f t="shared" si="26"/>
        <v>film &amp; video</v>
      </c>
      <c r="R297" t="str">
        <f t="shared" si="29"/>
        <v>documentary</v>
      </c>
      <c r="S297" s="11">
        <f t="shared" si="27"/>
        <v>41518.796400462961</v>
      </c>
      <c r="T297" s="11">
        <f t="shared" si="28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119</v>
      </c>
      <c r="P298">
        <f t="shared" si="25"/>
        <v>230.09</v>
      </c>
      <c r="Q298" s="6" t="str">
        <f t="shared" si="26"/>
        <v>film &amp; video</v>
      </c>
      <c r="R298" t="str">
        <f t="shared" si="29"/>
        <v>documentary</v>
      </c>
      <c r="S298" s="11">
        <f t="shared" si="27"/>
        <v>41134.267164351848</v>
      </c>
      <c r="T298" s="11">
        <f t="shared" si="28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101</v>
      </c>
      <c r="P299">
        <f t="shared" si="25"/>
        <v>141.75</v>
      </c>
      <c r="Q299" s="6" t="str">
        <f t="shared" si="26"/>
        <v>film &amp; video</v>
      </c>
      <c r="R299" t="str">
        <f t="shared" si="29"/>
        <v>documentary</v>
      </c>
      <c r="S299" s="11">
        <f t="shared" si="27"/>
        <v>42089.519687500004</v>
      </c>
      <c r="T299" s="11">
        <f t="shared" si="28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109</v>
      </c>
      <c r="P300">
        <f t="shared" si="25"/>
        <v>56.35</v>
      </c>
      <c r="Q300" s="6" t="str">
        <f t="shared" si="26"/>
        <v>film &amp; video</v>
      </c>
      <c r="R300" t="str">
        <f t="shared" si="29"/>
        <v>documentary</v>
      </c>
      <c r="S300" s="11">
        <f t="shared" si="27"/>
        <v>41709.255185185182</v>
      </c>
      <c r="T300" s="11">
        <f t="shared" si="28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179</v>
      </c>
      <c r="P301">
        <f t="shared" si="25"/>
        <v>73.350000000000009</v>
      </c>
      <c r="Q301" s="6" t="str">
        <f t="shared" si="26"/>
        <v>film &amp; video</v>
      </c>
      <c r="R301" t="str">
        <f t="shared" si="29"/>
        <v>documentary</v>
      </c>
      <c r="S301" s="11">
        <f t="shared" si="27"/>
        <v>40469.016898148147</v>
      </c>
      <c r="T301" s="11">
        <f t="shared" si="28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102</v>
      </c>
      <c r="P302">
        <f t="shared" si="25"/>
        <v>85.34</v>
      </c>
      <c r="Q302" s="6" t="str">
        <f t="shared" si="26"/>
        <v>film &amp; video</v>
      </c>
      <c r="R302" t="str">
        <f t="shared" si="29"/>
        <v>documentary</v>
      </c>
      <c r="S302" s="11">
        <f t="shared" si="27"/>
        <v>40626.751597222217</v>
      </c>
      <c r="T302" s="11">
        <f t="shared" si="28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119</v>
      </c>
      <c r="P303">
        <f t="shared" si="25"/>
        <v>61.5</v>
      </c>
      <c r="Q303" s="6" t="str">
        <f t="shared" si="26"/>
        <v>film &amp; video</v>
      </c>
      <c r="R303" t="str">
        <f t="shared" si="29"/>
        <v>documentary</v>
      </c>
      <c r="S303" s="11">
        <f t="shared" si="27"/>
        <v>41312.529340277775</v>
      </c>
      <c r="T303" s="11">
        <f t="shared" si="28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101</v>
      </c>
      <c r="P304">
        <f t="shared" si="25"/>
        <v>93.02000000000001</v>
      </c>
      <c r="Q304" s="6" t="str">
        <f t="shared" si="26"/>
        <v>film &amp; video</v>
      </c>
      <c r="R304" t="str">
        <f t="shared" si="29"/>
        <v>documentary</v>
      </c>
      <c r="S304" s="11">
        <f t="shared" si="27"/>
        <v>40933.648587962962</v>
      </c>
      <c r="T304" s="11">
        <f t="shared" si="28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138</v>
      </c>
      <c r="P305">
        <f t="shared" si="25"/>
        <v>50.3</v>
      </c>
      <c r="Q305" s="6" t="str">
        <f t="shared" si="26"/>
        <v>film &amp; video</v>
      </c>
      <c r="R305" t="str">
        <f t="shared" si="29"/>
        <v>documentary</v>
      </c>
      <c r="S305" s="11">
        <f t="shared" si="27"/>
        <v>41031.862800925926</v>
      </c>
      <c r="T305" s="11">
        <f t="shared" si="28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232</v>
      </c>
      <c r="P306">
        <f t="shared" si="25"/>
        <v>106.44000000000001</v>
      </c>
      <c r="Q306" s="6" t="str">
        <f t="shared" si="26"/>
        <v>film &amp; video</v>
      </c>
      <c r="R306" t="str">
        <f t="shared" si="29"/>
        <v>documentary</v>
      </c>
      <c r="S306" s="11">
        <f t="shared" si="27"/>
        <v>41113.88653935185</v>
      </c>
      <c r="T306" s="11">
        <f t="shared" si="28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131</v>
      </c>
      <c r="P307">
        <f t="shared" si="25"/>
        <v>51.72</v>
      </c>
      <c r="Q307" s="6" t="str">
        <f t="shared" si="26"/>
        <v>film &amp; video</v>
      </c>
      <c r="R307" t="str">
        <f t="shared" si="29"/>
        <v>documentary</v>
      </c>
      <c r="S307" s="11">
        <f t="shared" si="27"/>
        <v>40948.421863425923</v>
      </c>
      <c r="T307" s="11">
        <f t="shared" si="28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293</v>
      </c>
      <c r="P308">
        <f t="shared" si="25"/>
        <v>36.619999999999997</v>
      </c>
      <c r="Q308" s="6" t="str">
        <f t="shared" si="26"/>
        <v>film &amp; video</v>
      </c>
      <c r="R308" t="str">
        <f t="shared" si="29"/>
        <v>documentary</v>
      </c>
      <c r="S308" s="11">
        <f t="shared" si="27"/>
        <v>41333.628854166665</v>
      </c>
      <c r="T308" s="11">
        <f t="shared" si="28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112</v>
      </c>
      <c r="P309">
        <f t="shared" si="25"/>
        <v>42.519999999999996</v>
      </c>
      <c r="Q309" s="6" t="str">
        <f t="shared" si="26"/>
        <v>film &amp; video</v>
      </c>
      <c r="R309" t="str">
        <f t="shared" si="29"/>
        <v>documentary</v>
      </c>
      <c r="S309" s="11">
        <f t="shared" si="27"/>
        <v>41282.736122685179</v>
      </c>
      <c r="T309" s="11">
        <f t="shared" si="28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106</v>
      </c>
      <c r="P310">
        <f t="shared" si="25"/>
        <v>62.72</v>
      </c>
      <c r="Q310" s="6" t="str">
        <f t="shared" si="26"/>
        <v>film &amp; video</v>
      </c>
      <c r="R310" t="str">
        <f t="shared" si="29"/>
        <v>documentary</v>
      </c>
      <c r="S310" s="11">
        <f t="shared" si="27"/>
        <v>40567.486226851848</v>
      </c>
      <c r="T310" s="11">
        <f t="shared" si="28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119</v>
      </c>
      <c r="P311">
        <f t="shared" si="25"/>
        <v>89.960000000000008</v>
      </c>
      <c r="Q311" s="6" t="str">
        <f t="shared" si="26"/>
        <v>film &amp; video</v>
      </c>
      <c r="R311" t="str">
        <f t="shared" si="29"/>
        <v>documentary</v>
      </c>
      <c r="S311" s="11">
        <f t="shared" si="27"/>
        <v>41134.543217592589</v>
      </c>
      <c r="T311" s="11">
        <f t="shared" si="28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105</v>
      </c>
      <c r="P312">
        <f t="shared" si="25"/>
        <v>28.930000000000003</v>
      </c>
      <c r="Q312" s="6" t="str">
        <f t="shared" si="26"/>
        <v>film &amp; video</v>
      </c>
      <c r="R312" t="str">
        <f t="shared" si="29"/>
        <v>documentary</v>
      </c>
      <c r="S312" s="11">
        <f t="shared" si="27"/>
        <v>40820.974803240737</v>
      </c>
      <c r="T312" s="11">
        <f t="shared" si="28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105</v>
      </c>
      <c r="P313">
        <f t="shared" si="25"/>
        <v>138.81</v>
      </c>
      <c r="Q313" s="6" t="str">
        <f t="shared" si="26"/>
        <v>film &amp; video</v>
      </c>
      <c r="R313" t="str">
        <f t="shared" si="29"/>
        <v>documentary</v>
      </c>
      <c r="S313" s="11">
        <f t="shared" si="27"/>
        <v>40868.011481481481</v>
      </c>
      <c r="T313" s="11">
        <f t="shared" si="28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112</v>
      </c>
      <c r="P314">
        <f t="shared" si="25"/>
        <v>61.309999999999995</v>
      </c>
      <c r="Q314" s="6" t="str">
        <f t="shared" si="26"/>
        <v>film &amp; video</v>
      </c>
      <c r="R314" t="str">
        <f t="shared" si="29"/>
        <v>documentary</v>
      </c>
      <c r="S314" s="11">
        <f t="shared" si="27"/>
        <v>41348.669351851851</v>
      </c>
      <c r="T314" s="11">
        <f t="shared" si="28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105</v>
      </c>
      <c r="P315">
        <f t="shared" si="25"/>
        <v>80.210000000000008</v>
      </c>
      <c r="Q315" s="6" t="str">
        <f t="shared" si="26"/>
        <v>film &amp; video</v>
      </c>
      <c r="R315" t="str">
        <f t="shared" si="29"/>
        <v>documentary</v>
      </c>
      <c r="S315" s="11">
        <f t="shared" si="27"/>
        <v>40357.019606481481</v>
      </c>
      <c r="T315" s="11">
        <f t="shared" si="28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386</v>
      </c>
      <c r="P316">
        <f t="shared" si="25"/>
        <v>32.1</v>
      </c>
      <c r="Q316" s="6" t="str">
        <f t="shared" si="26"/>
        <v>film &amp; video</v>
      </c>
      <c r="R316" t="str">
        <f t="shared" si="29"/>
        <v>documentary</v>
      </c>
      <c r="S316" s="11">
        <f t="shared" si="27"/>
        <v>41304.624861111108</v>
      </c>
      <c r="T316" s="11">
        <f t="shared" si="28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102</v>
      </c>
      <c r="P317">
        <f t="shared" si="25"/>
        <v>200.89</v>
      </c>
      <c r="Q317" s="6" t="str">
        <f t="shared" si="26"/>
        <v>film &amp; video</v>
      </c>
      <c r="R317" t="str">
        <f t="shared" si="29"/>
        <v>documentary</v>
      </c>
      <c r="S317" s="11">
        <f t="shared" si="27"/>
        <v>41113.564050925925</v>
      </c>
      <c r="T317" s="11">
        <f t="shared" si="28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114</v>
      </c>
      <c r="P318">
        <f t="shared" si="25"/>
        <v>108.02000000000001</v>
      </c>
      <c r="Q318" s="6" t="str">
        <f t="shared" si="26"/>
        <v>film &amp; video</v>
      </c>
      <c r="R318" t="str">
        <f t="shared" si="29"/>
        <v>documentary</v>
      </c>
      <c r="S318" s="11">
        <f t="shared" si="27"/>
        <v>41950.715243055551</v>
      </c>
      <c r="T318" s="11">
        <f t="shared" si="28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101</v>
      </c>
      <c r="P319">
        <f t="shared" si="25"/>
        <v>95.7</v>
      </c>
      <c r="Q319" s="6" t="str">
        <f t="shared" si="26"/>
        <v>film &amp; video</v>
      </c>
      <c r="R319" t="str">
        <f t="shared" si="29"/>
        <v>documentary</v>
      </c>
      <c r="S319" s="11">
        <f t="shared" si="27"/>
        <v>41589.468553240738</v>
      </c>
      <c r="T319" s="11">
        <f t="shared" si="28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284</v>
      </c>
      <c r="P320">
        <f t="shared" si="25"/>
        <v>49.89</v>
      </c>
      <c r="Q320" s="6" t="str">
        <f t="shared" si="26"/>
        <v>film &amp; video</v>
      </c>
      <c r="R320" t="str">
        <f t="shared" si="29"/>
        <v>documentary</v>
      </c>
      <c r="S320" s="11">
        <f t="shared" si="27"/>
        <v>41329.830451388887</v>
      </c>
      <c r="T320" s="11">
        <f t="shared" si="28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113</v>
      </c>
      <c r="P321">
        <f t="shared" si="25"/>
        <v>110.48</v>
      </c>
      <c r="Q321" s="6" t="str">
        <f t="shared" si="26"/>
        <v>film &amp; video</v>
      </c>
      <c r="R321" t="str">
        <f t="shared" si="29"/>
        <v>documentary</v>
      </c>
      <c r="S321" s="11">
        <f t="shared" si="27"/>
        <v>40123.629965277774</v>
      </c>
      <c r="T321" s="11">
        <f t="shared" si="28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107</v>
      </c>
      <c r="P322">
        <f t="shared" si="25"/>
        <v>134.91999999999999</v>
      </c>
      <c r="Q322" s="6" t="str">
        <f t="shared" si="26"/>
        <v>film &amp; video</v>
      </c>
      <c r="R322" t="str">
        <f t="shared" si="29"/>
        <v>documentary</v>
      </c>
      <c r="S322" s="11">
        <f t="shared" si="27"/>
        <v>42331.34297453703</v>
      </c>
      <c r="T322" s="11">
        <f t="shared" si="28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ROUNDUP(((E323/D323)*100),0)</f>
        <v>103</v>
      </c>
      <c r="P323">
        <f t="shared" ref="P323:P386" si="31">ROUNDUP((E323/L323),2)</f>
        <v>106.63000000000001</v>
      </c>
      <c r="Q323" s="6" t="str">
        <f t="shared" ref="Q323:Q386" si="32">LEFT(N323,FIND("/",N323,1)-1)</f>
        <v>film &amp; video</v>
      </c>
      <c r="R323" t="str">
        <f t="shared" si="29"/>
        <v>documentary</v>
      </c>
      <c r="S323" s="11">
        <f t="shared" ref="S323:S386" si="33">(((J323/60)/60)/24)+DATE(1970,1,1)+(-5/24)</f>
        <v>42647.238263888888</v>
      </c>
      <c r="T323" s="11">
        <f t="shared" ref="T323:T386" si="34">(((I323/60)/60)/24)+DATE(1970,1,1)+(-5/24)</f>
        <v>42682.27993055556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108</v>
      </c>
      <c r="P324">
        <f t="shared" si="31"/>
        <v>145.04999999999998</v>
      </c>
      <c r="Q324" s="6" t="str">
        <f t="shared" si="32"/>
        <v>film &amp; video</v>
      </c>
      <c r="R324" t="str">
        <f t="shared" ref="R324:R387" si="35">RIGHT(N324,LEN(N324)-FIND("/",N324,1))</f>
        <v>documentary</v>
      </c>
      <c r="S324" s="11">
        <f t="shared" si="33"/>
        <v>42473.361666666664</v>
      </c>
      <c r="T324" s="11">
        <f t="shared" si="34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124</v>
      </c>
      <c r="P325">
        <f t="shared" si="31"/>
        <v>114.59</v>
      </c>
      <c r="Q325" s="6" t="str">
        <f t="shared" si="32"/>
        <v>film &amp; video</v>
      </c>
      <c r="R325" t="str">
        <f t="shared" si="35"/>
        <v>documentary</v>
      </c>
      <c r="S325" s="11">
        <f t="shared" si="33"/>
        <v>42697.113032407404</v>
      </c>
      <c r="T325" s="11">
        <f t="shared" si="34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102</v>
      </c>
      <c r="P326">
        <f t="shared" si="31"/>
        <v>105.32000000000001</v>
      </c>
      <c r="Q326" s="6" t="str">
        <f t="shared" si="32"/>
        <v>film &amp; video</v>
      </c>
      <c r="R326" t="str">
        <f t="shared" si="35"/>
        <v>documentary</v>
      </c>
      <c r="S326" s="11">
        <f t="shared" si="33"/>
        <v>42184.417916666665</v>
      </c>
      <c r="T326" s="11">
        <f t="shared" si="34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105</v>
      </c>
      <c r="P327">
        <f t="shared" si="31"/>
        <v>70.930000000000007</v>
      </c>
      <c r="Q327" s="6" t="str">
        <f t="shared" si="32"/>
        <v>film &amp; video</v>
      </c>
      <c r="R327" t="str">
        <f t="shared" si="35"/>
        <v>documentary</v>
      </c>
      <c r="S327" s="11">
        <f t="shared" si="33"/>
        <v>42688.979548611103</v>
      </c>
      <c r="T327" s="11">
        <f t="shared" si="34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113</v>
      </c>
      <c r="P328">
        <f t="shared" si="31"/>
        <v>147.17999999999998</v>
      </c>
      <c r="Q328" s="6" t="str">
        <f t="shared" si="32"/>
        <v>film &amp; video</v>
      </c>
      <c r="R328" t="str">
        <f t="shared" si="35"/>
        <v>documentary</v>
      </c>
      <c r="S328" s="11">
        <f t="shared" si="33"/>
        <v>42775.106550925928</v>
      </c>
      <c r="T328" s="11">
        <f t="shared" si="34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137</v>
      </c>
      <c r="P329">
        <f t="shared" si="31"/>
        <v>160.47999999999999</v>
      </c>
      <c r="Q329" s="6" t="str">
        <f t="shared" si="32"/>
        <v>film &amp; video</v>
      </c>
      <c r="R329" t="str">
        <f t="shared" si="35"/>
        <v>documentary</v>
      </c>
      <c r="S329" s="11">
        <f t="shared" si="33"/>
        <v>42058.026956018519</v>
      </c>
      <c r="T329" s="11">
        <f t="shared" si="34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104</v>
      </c>
      <c r="P330">
        <f t="shared" si="31"/>
        <v>156.04999999999998</v>
      </c>
      <c r="Q330" s="6" t="str">
        <f t="shared" si="32"/>
        <v>film &amp; video</v>
      </c>
      <c r="R330" t="str">
        <f t="shared" si="35"/>
        <v>documentary</v>
      </c>
      <c r="S330" s="11">
        <f t="shared" si="33"/>
        <v>42278.738287037035</v>
      </c>
      <c r="T330" s="11">
        <f t="shared" si="34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106</v>
      </c>
      <c r="P331">
        <f t="shared" si="31"/>
        <v>63.18</v>
      </c>
      <c r="Q331" s="6" t="str">
        <f t="shared" si="32"/>
        <v>film &amp; video</v>
      </c>
      <c r="R331" t="str">
        <f t="shared" si="35"/>
        <v>documentary</v>
      </c>
      <c r="S331" s="11">
        <f t="shared" si="33"/>
        <v>42291.258414351854</v>
      </c>
      <c r="T331" s="11">
        <f t="shared" si="34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102</v>
      </c>
      <c r="P332">
        <f t="shared" si="31"/>
        <v>104.83</v>
      </c>
      <c r="Q332" s="6" t="str">
        <f t="shared" si="32"/>
        <v>film &amp; video</v>
      </c>
      <c r="R332" t="str">
        <f t="shared" si="35"/>
        <v>documentary</v>
      </c>
      <c r="S332" s="11">
        <f t="shared" si="33"/>
        <v>41379.307442129626</v>
      </c>
      <c r="T332" s="11">
        <f t="shared" si="34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107</v>
      </c>
      <c r="P333">
        <f t="shared" si="31"/>
        <v>97.36</v>
      </c>
      <c r="Q333" s="6" t="str">
        <f t="shared" si="32"/>
        <v>film &amp; video</v>
      </c>
      <c r="R333" t="str">
        <f t="shared" si="35"/>
        <v>documentary</v>
      </c>
      <c r="S333" s="11">
        <f t="shared" si="33"/>
        <v>42507.373078703698</v>
      </c>
      <c r="T333" s="11">
        <f t="shared" si="34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114</v>
      </c>
      <c r="P334">
        <f t="shared" si="31"/>
        <v>203.64</v>
      </c>
      <c r="Q334" s="6" t="str">
        <f t="shared" si="32"/>
        <v>film &amp; video</v>
      </c>
      <c r="R334" t="str">
        <f t="shared" si="35"/>
        <v>documentary</v>
      </c>
      <c r="S334" s="11">
        <f t="shared" si="33"/>
        <v>42263.471956018511</v>
      </c>
      <c r="T334" s="11">
        <f t="shared" si="34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126</v>
      </c>
      <c r="P335">
        <f t="shared" si="31"/>
        <v>188.32</v>
      </c>
      <c r="Q335" s="6" t="str">
        <f t="shared" si="32"/>
        <v>film &amp; video</v>
      </c>
      <c r="R335" t="str">
        <f t="shared" si="35"/>
        <v>documentary</v>
      </c>
      <c r="S335" s="11">
        <f t="shared" si="33"/>
        <v>42437.428136574068</v>
      </c>
      <c r="T335" s="11">
        <f t="shared" si="34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102</v>
      </c>
      <c r="P336">
        <f t="shared" si="31"/>
        <v>146.66</v>
      </c>
      <c r="Q336" s="6" t="str">
        <f t="shared" si="32"/>
        <v>film &amp; video</v>
      </c>
      <c r="R336" t="str">
        <f t="shared" si="35"/>
        <v>documentary</v>
      </c>
      <c r="S336" s="11">
        <f t="shared" si="33"/>
        <v>42101.474039351851</v>
      </c>
      <c r="T336" s="11">
        <f t="shared" si="34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103</v>
      </c>
      <c r="P337">
        <f t="shared" si="31"/>
        <v>109.19000000000001</v>
      </c>
      <c r="Q337" s="6" t="str">
        <f t="shared" si="32"/>
        <v>film &amp; video</v>
      </c>
      <c r="R337" t="str">
        <f t="shared" si="35"/>
        <v>documentary</v>
      </c>
      <c r="S337" s="11">
        <f t="shared" si="33"/>
        <v>42101.529108796291</v>
      </c>
      <c r="T337" s="11">
        <f t="shared" si="34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117</v>
      </c>
      <c r="P338">
        <f t="shared" si="31"/>
        <v>59.25</v>
      </c>
      <c r="Q338" s="6" t="str">
        <f t="shared" si="32"/>
        <v>film &amp; video</v>
      </c>
      <c r="R338" t="str">
        <f t="shared" si="35"/>
        <v>documentary</v>
      </c>
      <c r="S338" s="11">
        <f t="shared" si="33"/>
        <v>42291.387939814813</v>
      </c>
      <c r="T338" s="11">
        <f t="shared" si="34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102</v>
      </c>
      <c r="P339">
        <f t="shared" si="31"/>
        <v>97.910000000000011</v>
      </c>
      <c r="Q339" s="6" t="str">
        <f t="shared" si="32"/>
        <v>film &amp; video</v>
      </c>
      <c r="R339" t="str">
        <f t="shared" si="35"/>
        <v>documentary</v>
      </c>
      <c r="S339" s="11">
        <f t="shared" si="33"/>
        <v>42046.920231481483</v>
      </c>
      <c r="T339" s="11">
        <f t="shared" si="34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111</v>
      </c>
      <c r="P340">
        <f t="shared" si="31"/>
        <v>70.010000000000005</v>
      </c>
      <c r="Q340" s="6" t="str">
        <f t="shared" si="32"/>
        <v>film &amp; video</v>
      </c>
      <c r="R340" t="str">
        <f t="shared" si="35"/>
        <v>documentary</v>
      </c>
      <c r="S340" s="11">
        <f t="shared" si="33"/>
        <v>42559.547337962962</v>
      </c>
      <c r="T340" s="11">
        <f t="shared" si="34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109</v>
      </c>
      <c r="P341">
        <f t="shared" si="31"/>
        <v>72.87</v>
      </c>
      <c r="Q341" s="6" t="str">
        <f t="shared" si="32"/>
        <v>film &amp; video</v>
      </c>
      <c r="R341" t="str">
        <f t="shared" si="35"/>
        <v>documentary</v>
      </c>
      <c r="S341" s="11">
        <f t="shared" si="33"/>
        <v>42093.551712962959</v>
      </c>
      <c r="T341" s="11">
        <f t="shared" si="34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126</v>
      </c>
      <c r="P342">
        <f t="shared" si="31"/>
        <v>146.35</v>
      </c>
      <c r="Q342" s="6" t="str">
        <f t="shared" si="32"/>
        <v>film &amp; video</v>
      </c>
      <c r="R342" t="str">
        <f t="shared" si="35"/>
        <v>documentary</v>
      </c>
      <c r="S342" s="11">
        <f t="shared" si="33"/>
        <v>42772.460729166669</v>
      </c>
      <c r="T342" s="11">
        <f t="shared" si="34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107</v>
      </c>
      <c r="P343">
        <f t="shared" si="31"/>
        <v>67.910000000000011</v>
      </c>
      <c r="Q343" s="6" t="str">
        <f t="shared" si="32"/>
        <v>film &amp; video</v>
      </c>
      <c r="R343" t="str">
        <f t="shared" si="35"/>
        <v>documentary</v>
      </c>
      <c r="S343" s="11">
        <f t="shared" si="33"/>
        <v>41894.671273148146</v>
      </c>
      <c r="T343" s="11">
        <f t="shared" si="34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101</v>
      </c>
      <c r="P344">
        <f t="shared" si="31"/>
        <v>169.85999999999999</v>
      </c>
      <c r="Q344" s="6" t="str">
        <f t="shared" si="32"/>
        <v>film &amp; video</v>
      </c>
      <c r="R344" t="str">
        <f t="shared" si="35"/>
        <v>documentary</v>
      </c>
      <c r="S344" s="11">
        <f t="shared" si="33"/>
        <v>42459.572511574072</v>
      </c>
      <c r="T344" s="11">
        <f t="shared" si="34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103</v>
      </c>
      <c r="P345">
        <f t="shared" si="31"/>
        <v>58.419999999999995</v>
      </c>
      <c r="Q345" s="6" t="str">
        <f t="shared" si="32"/>
        <v>film &amp; video</v>
      </c>
      <c r="R345" t="str">
        <f t="shared" si="35"/>
        <v>documentary</v>
      </c>
      <c r="S345" s="11">
        <f t="shared" si="33"/>
        <v>41926.529456018514</v>
      </c>
      <c r="T345" s="11">
        <f t="shared" si="34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103</v>
      </c>
      <c r="P346">
        <f t="shared" si="31"/>
        <v>120</v>
      </c>
      <c r="Q346" s="6" t="str">
        <f t="shared" si="32"/>
        <v>film &amp; video</v>
      </c>
      <c r="R346" t="str">
        <f t="shared" si="35"/>
        <v>documentary</v>
      </c>
      <c r="S346" s="11">
        <f t="shared" si="33"/>
        <v>42111.762662037036</v>
      </c>
      <c r="T346" s="11">
        <f t="shared" si="34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124</v>
      </c>
      <c r="P347">
        <f t="shared" si="31"/>
        <v>99.87</v>
      </c>
      <c r="Q347" s="6" t="str">
        <f t="shared" si="32"/>
        <v>film &amp; video</v>
      </c>
      <c r="R347" t="str">
        <f t="shared" si="35"/>
        <v>documentary</v>
      </c>
      <c r="S347" s="11">
        <f t="shared" si="33"/>
        <v>42114.735995370364</v>
      </c>
      <c r="T347" s="11">
        <f t="shared" si="34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171</v>
      </c>
      <c r="P348">
        <f t="shared" si="31"/>
        <v>90.58</v>
      </c>
      <c r="Q348" s="6" t="str">
        <f t="shared" si="32"/>
        <v>film &amp; video</v>
      </c>
      <c r="R348" t="str">
        <f t="shared" si="35"/>
        <v>documentary</v>
      </c>
      <c r="S348" s="11">
        <f t="shared" si="33"/>
        <v>42261.291909722226</v>
      </c>
      <c r="T348" s="11">
        <f t="shared" si="34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112</v>
      </c>
      <c r="P349">
        <f t="shared" si="31"/>
        <v>117.78</v>
      </c>
      <c r="Q349" s="6" t="str">
        <f t="shared" si="32"/>
        <v>film &amp; video</v>
      </c>
      <c r="R349" t="str">
        <f t="shared" si="35"/>
        <v>documentary</v>
      </c>
      <c r="S349" s="11">
        <f t="shared" si="33"/>
        <v>42292.287141203698</v>
      </c>
      <c r="T349" s="11">
        <f t="shared" si="34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>
        <f t="shared" si="31"/>
        <v>86.56</v>
      </c>
      <c r="Q350" s="6" t="str">
        <f t="shared" si="32"/>
        <v>film &amp; video</v>
      </c>
      <c r="R350" t="str">
        <f t="shared" si="35"/>
        <v>documentary</v>
      </c>
      <c r="S350" s="11">
        <f t="shared" si="33"/>
        <v>42207.378657407404</v>
      </c>
      <c r="T350" s="11">
        <f t="shared" si="34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107</v>
      </c>
      <c r="P351">
        <f t="shared" si="31"/>
        <v>71.900000000000006</v>
      </c>
      <c r="Q351" s="6" t="str">
        <f t="shared" si="32"/>
        <v>film &amp; video</v>
      </c>
      <c r="R351" t="str">
        <f t="shared" si="35"/>
        <v>documentary</v>
      </c>
      <c r="S351" s="11">
        <f t="shared" si="33"/>
        <v>42760.290601851848</v>
      </c>
      <c r="T351" s="11">
        <f t="shared" si="34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115</v>
      </c>
      <c r="P352">
        <f t="shared" si="31"/>
        <v>129.82</v>
      </c>
      <c r="Q352" s="6" t="str">
        <f t="shared" si="32"/>
        <v>film &amp; video</v>
      </c>
      <c r="R352" t="str">
        <f t="shared" si="35"/>
        <v>documentary</v>
      </c>
      <c r="S352" s="11">
        <f t="shared" si="33"/>
        <v>42585.857743055552</v>
      </c>
      <c r="T352" s="11">
        <f t="shared" si="34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128</v>
      </c>
      <c r="P353">
        <f t="shared" si="31"/>
        <v>44.919999999999995</v>
      </c>
      <c r="Q353" s="6" t="str">
        <f t="shared" si="32"/>
        <v>film &amp; video</v>
      </c>
      <c r="R353" t="str">
        <f t="shared" si="35"/>
        <v>documentary</v>
      </c>
      <c r="S353" s="11">
        <f t="shared" si="33"/>
        <v>42427.75641203703</v>
      </c>
      <c r="T353" s="11">
        <f t="shared" si="34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117</v>
      </c>
      <c r="P354">
        <f t="shared" si="31"/>
        <v>40.76</v>
      </c>
      <c r="Q354" s="6" t="str">
        <f t="shared" si="32"/>
        <v>film &amp; video</v>
      </c>
      <c r="R354" t="str">
        <f t="shared" si="35"/>
        <v>documentary</v>
      </c>
      <c r="S354" s="11">
        <f t="shared" si="33"/>
        <v>41889.959120370368</v>
      </c>
      <c r="T354" s="11">
        <f t="shared" si="34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109</v>
      </c>
      <c r="P355">
        <f t="shared" si="31"/>
        <v>103.53</v>
      </c>
      <c r="Q355" s="6" t="str">
        <f t="shared" si="32"/>
        <v>film &amp; video</v>
      </c>
      <c r="R355" t="str">
        <f t="shared" si="35"/>
        <v>documentary</v>
      </c>
      <c r="S355" s="11">
        <f t="shared" si="33"/>
        <v>42297.583553240744</v>
      </c>
      <c r="T355" s="11">
        <f t="shared" si="34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104</v>
      </c>
      <c r="P356">
        <f t="shared" si="31"/>
        <v>125.45</v>
      </c>
      <c r="Q356" s="6" t="str">
        <f t="shared" si="32"/>
        <v>film &amp; video</v>
      </c>
      <c r="R356" t="str">
        <f t="shared" si="35"/>
        <v>documentary</v>
      </c>
      <c r="S356" s="11">
        <f t="shared" si="33"/>
        <v>42438.619456018518</v>
      </c>
      <c r="T356" s="11">
        <f t="shared" si="34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117</v>
      </c>
      <c r="P357">
        <f t="shared" si="31"/>
        <v>246.60999999999999</v>
      </c>
      <c r="Q357" s="6" t="str">
        <f t="shared" si="32"/>
        <v>film &amp; video</v>
      </c>
      <c r="R357" t="str">
        <f t="shared" si="35"/>
        <v>documentary</v>
      </c>
      <c r="S357" s="11">
        <f t="shared" si="33"/>
        <v>41943.0855787037</v>
      </c>
      <c r="T357" s="11">
        <f t="shared" si="34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103</v>
      </c>
      <c r="P358">
        <f t="shared" si="31"/>
        <v>79.410000000000011</v>
      </c>
      <c r="Q358" s="6" t="str">
        <f t="shared" si="32"/>
        <v>film &amp; video</v>
      </c>
      <c r="R358" t="str">
        <f t="shared" si="35"/>
        <v>documentary</v>
      </c>
      <c r="S358" s="11">
        <f t="shared" si="33"/>
        <v>42415.594826388886</v>
      </c>
      <c r="T358" s="11">
        <f t="shared" si="34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>
        <f t="shared" si="31"/>
        <v>86.14</v>
      </c>
      <c r="Q359" s="6" t="str">
        <f t="shared" si="32"/>
        <v>film &amp; video</v>
      </c>
      <c r="R359" t="str">
        <f t="shared" si="35"/>
        <v>documentary</v>
      </c>
      <c r="S359" s="11">
        <f t="shared" si="33"/>
        <v>42078.01385416666</v>
      </c>
      <c r="T359" s="11">
        <f t="shared" si="34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104</v>
      </c>
      <c r="P360">
        <f t="shared" si="31"/>
        <v>193.04999999999998</v>
      </c>
      <c r="Q360" s="6" t="str">
        <f t="shared" si="32"/>
        <v>film &amp; video</v>
      </c>
      <c r="R360" t="str">
        <f t="shared" si="35"/>
        <v>documentary</v>
      </c>
      <c r="S360" s="11">
        <f t="shared" si="33"/>
        <v>42507.651863425919</v>
      </c>
      <c r="T360" s="11">
        <f t="shared" si="34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105</v>
      </c>
      <c r="P361">
        <f t="shared" si="31"/>
        <v>84.03</v>
      </c>
      <c r="Q361" s="6" t="str">
        <f t="shared" si="32"/>
        <v>film &amp; video</v>
      </c>
      <c r="R361" t="str">
        <f t="shared" si="35"/>
        <v>documentary</v>
      </c>
      <c r="S361" s="11">
        <f t="shared" si="33"/>
        <v>41934.862152777772</v>
      </c>
      <c r="T361" s="11">
        <f t="shared" si="34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102</v>
      </c>
      <c r="P362">
        <f t="shared" si="31"/>
        <v>139.82999999999998</v>
      </c>
      <c r="Q362" s="6" t="str">
        <f t="shared" si="32"/>
        <v>film &amp; video</v>
      </c>
      <c r="R362" t="str">
        <f t="shared" si="35"/>
        <v>documentary</v>
      </c>
      <c r="S362" s="11">
        <f t="shared" si="33"/>
        <v>42163.689583333333</v>
      </c>
      <c r="T362" s="11">
        <f t="shared" si="34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112</v>
      </c>
      <c r="P363">
        <f t="shared" si="31"/>
        <v>109.83</v>
      </c>
      <c r="Q363" s="6" t="str">
        <f t="shared" si="32"/>
        <v>film &amp; video</v>
      </c>
      <c r="R363" t="str">
        <f t="shared" si="35"/>
        <v>documentary</v>
      </c>
      <c r="S363" s="11">
        <f t="shared" si="33"/>
        <v>41935.792893518512</v>
      </c>
      <c r="T363" s="11">
        <f t="shared" si="34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125</v>
      </c>
      <c r="P364">
        <f t="shared" si="31"/>
        <v>139.54</v>
      </c>
      <c r="Q364" s="6" t="str">
        <f t="shared" si="32"/>
        <v>film &amp; video</v>
      </c>
      <c r="R364" t="str">
        <f t="shared" si="35"/>
        <v>documentary</v>
      </c>
      <c r="S364" s="11">
        <f t="shared" si="33"/>
        <v>41837.002210648148</v>
      </c>
      <c r="T364" s="11">
        <f t="shared" si="34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102</v>
      </c>
      <c r="P365">
        <f t="shared" si="31"/>
        <v>347.84999999999997</v>
      </c>
      <c r="Q365" s="6" t="str">
        <f t="shared" si="32"/>
        <v>film &amp; video</v>
      </c>
      <c r="R365" t="str">
        <f t="shared" si="35"/>
        <v>documentary</v>
      </c>
      <c r="S365" s="11">
        <f t="shared" si="33"/>
        <v>40255.53629629629</v>
      </c>
      <c r="T365" s="11">
        <f t="shared" si="34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111</v>
      </c>
      <c r="P366">
        <f t="shared" si="31"/>
        <v>68.25</v>
      </c>
      <c r="Q366" s="6" t="str">
        <f t="shared" si="32"/>
        <v>film &amp; video</v>
      </c>
      <c r="R366" t="str">
        <f t="shared" si="35"/>
        <v>documentary</v>
      </c>
      <c r="S366" s="11">
        <f t="shared" si="33"/>
        <v>41780.651296296295</v>
      </c>
      <c r="T366" s="11">
        <f t="shared" si="34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104</v>
      </c>
      <c r="P367">
        <f t="shared" si="31"/>
        <v>239.94</v>
      </c>
      <c r="Q367" s="6" t="str">
        <f t="shared" si="32"/>
        <v>film &amp; video</v>
      </c>
      <c r="R367" t="str">
        <f t="shared" si="35"/>
        <v>documentary</v>
      </c>
      <c r="S367" s="11">
        <f t="shared" si="33"/>
        <v>41668.398136574069</v>
      </c>
      <c r="T367" s="11">
        <f t="shared" si="34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102</v>
      </c>
      <c r="P368">
        <f t="shared" si="31"/>
        <v>287.32</v>
      </c>
      <c r="Q368" s="6" t="str">
        <f t="shared" si="32"/>
        <v>film &amp; video</v>
      </c>
      <c r="R368" t="str">
        <f t="shared" si="35"/>
        <v>documentary</v>
      </c>
      <c r="S368" s="11">
        <f t="shared" si="33"/>
        <v>41019.584699074068</v>
      </c>
      <c r="T368" s="11">
        <f t="shared" si="34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104</v>
      </c>
      <c r="P369">
        <f t="shared" si="31"/>
        <v>86.850000000000009</v>
      </c>
      <c r="Q369" s="6" t="str">
        <f t="shared" si="32"/>
        <v>film &amp; video</v>
      </c>
      <c r="R369" t="str">
        <f t="shared" si="35"/>
        <v>documentary</v>
      </c>
      <c r="S369" s="11">
        <f t="shared" si="33"/>
        <v>41355.368958333333</v>
      </c>
      <c r="T369" s="11">
        <f t="shared" si="34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105</v>
      </c>
      <c r="P370">
        <f t="shared" si="31"/>
        <v>81.850000000000009</v>
      </c>
      <c r="Q370" s="6" t="str">
        <f t="shared" si="32"/>
        <v>film &amp; video</v>
      </c>
      <c r="R370" t="str">
        <f t="shared" si="35"/>
        <v>documentary</v>
      </c>
      <c r="S370" s="11">
        <f t="shared" si="33"/>
        <v>42043.397245370368</v>
      </c>
      <c r="T370" s="11">
        <f t="shared" si="34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111</v>
      </c>
      <c r="P371">
        <f t="shared" si="31"/>
        <v>42.879999999999995</v>
      </c>
      <c r="Q371" s="6" t="str">
        <f t="shared" si="32"/>
        <v>film &amp; video</v>
      </c>
      <c r="R371" t="str">
        <f t="shared" si="35"/>
        <v>documentary</v>
      </c>
      <c r="S371" s="11">
        <f t="shared" si="33"/>
        <v>40893.3433912037</v>
      </c>
      <c r="T371" s="11">
        <f t="shared" si="34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123</v>
      </c>
      <c r="P372">
        <f t="shared" si="31"/>
        <v>709.42</v>
      </c>
      <c r="Q372" s="6" t="str">
        <f t="shared" si="32"/>
        <v>film &amp; video</v>
      </c>
      <c r="R372" t="str">
        <f t="shared" si="35"/>
        <v>documentary</v>
      </c>
      <c r="S372" s="11">
        <f t="shared" si="33"/>
        <v>42711.586805555555</v>
      </c>
      <c r="T372" s="11">
        <f t="shared" si="34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115</v>
      </c>
      <c r="P373">
        <f t="shared" si="31"/>
        <v>161.26</v>
      </c>
      <c r="Q373" s="6" t="str">
        <f t="shared" si="32"/>
        <v>film &amp; video</v>
      </c>
      <c r="R373" t="str">
        <f t="shared" si="35"/>
        <v>documentary</v>
      </c>
      <c r="S373" s="11">
        <f t="shared" si="33"/>
        <v>41261.559479166666</v>
      </c>
      <c r="T373" s="11">
        <f t="shared" si="34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126</v>
      </c>
      <c r="P374">
        <f t="shared" si="31"/>
        <v>41.78</v>
      </c>
      <c r="Q374" s="6" t="str">
        <f t="shared" si="32"/>
        <v>film &amp; video</v>
      </c>
      <c r="R374" t="str">
        <f t="shared" si="35"/>
        <v>documentary</v>
      </c>
      <c r="S374" s="11">
        <f t="shared" si="33"/>
        <v>42425.368564814817</v>
      </c>
      <c r="T374" s="11">
        <f t="shared" si="34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107</v>
      </c>
      <c r="P375">
        <f t="shared" si="31"/>
        <v>89.89</v>
      </c>
      <c r="Q375" s="6" t="str">
        <f t="shared" si="32"/>
        <v>film &amp; video</v>
      </c>
      <c r="R375" t="str">
        <f t="shared" si="35"/>
        <v>documentary</v>
      </c>
      <c r="S375" s="11">
        <f t="shared" si="33"/>
        <v>41078.703680555554</v>
      </c>
      <c r="T375" s="11">
        <f t="shared" si="34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131</v>
      </c>
      <c r="P376">
        <f t="shared" si="31"/>
        <v>45.059999999999995</v>
      </c>
      <c r="Q376" s="6" t="str">
        <f t="shared" si="32"/>
        <v>film &amp; video</v>
      </c>
      <c r="R376" t="str">
        <f t="shared" si="35"/>
        <v>documentary</v>
      </c>
      <c r="S376" s="11">
        <f t="shared" si="33"/>
        <v>40757.680914351848</v>
      </c>
      <c r="T376" s="11">
        <f t="shared" si="34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>
        <f t="shared" si="31"/>
        <v>42.86</v>
      </c>
      <c r="Q377" s="6" t="str">
        <f t="shared" si="32"/>
        <v>film &amp; video</v>
      </c>
      <c r="R377" t="str">
        <f t="shared" si="35"/>
        <v>documentary</v>
      </c>
      <c r="S377" s="11">
        <f t="shared" si="33"/>
        <v>41657.77674768518</v>
      </c>
      <c r="T377" s="11">
        <f t="shared" si="34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106</v>
      </c>
      <c r="P378">
        <f t="shared" si="31"/>
        <v>54.089999999999996</v>
      </c>
      <c r="Q378" s="6" t="str">
        <f t="shared" si="32"/>
        <v>film &amp; video</v>
      </c>
      <c r="R378" t="str">
        <f t="shared" si="35"/>
        <v>documentary</v>
      </c>
      <c r="S378" s="11">
        <f t="shared" si="33"/>
        <v>42576.244398148141</v>
      </c>
      <c r="T378" s="11">
        <f t="shared" si="34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115</v>
      </c>
      <c r="P379">
        <f t="shared" si="31"/>
        <v>103.22</v>
      </c>
      <c r="Q379" s="6" t="str">
        <f t="shared" si="32"/>
        <v>film &amp; video</v>
      </c>
      <c r="R379" t="str">
        <f t="shared" si="35"/>
        <v>documentary</v>
      </c>
      <c r="S379" s="11">
        <f t="shared" si="33"/>
        <v>42292.042453703696</v>
      </c>
      <c r="T379" s="11">
        <f t="shared" si="34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112</v>
      </c>
      <c r="P380">
        <f t="shared" si="31"/>
        <v>40.4</v>
      </c>
      <c r="Q380" s="6" t="str">
        <f t="shared" si="32"/>
        <v>film &amp; video</v>
      </c>
      <c r="R380" t="str">
        <f t="shared" si="35"/>
        <v>documentary</v>
      </c>
      <c r="S380" s="11">
        <f t="shared" si="33"/>
        <v>42370.363518518519</v>
      </c>
      <c r="T380" s="11">
        <f t="shared" si="34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117</v>
      </c>
      <c r="P381">
        <f t="shared" si="31"/>
        <v>116.86</v>
      </c>
      <c r="Q381" s="6" t="str">
        <f t="shared" si="32"/>
        <v>film &amp; video</v>
      </c>
      <c r="R381" t="str">
        <f t="shared" si="35"/>
        <v>documentary</v>
      </c>
      <c r="S381" s="11">
        <f t="shared" si="33"/>
        <v>40987.479999999996</v>
      </c>
      <c r="T381" s="11">
        <f t="shared" si="34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142</v>
      </c>
      <c r="P382">
        <f t="shared" si="31"/>
        <v>115.52000000000001</v>
      </c>
      <c r="Q382" s="6" t="str">
        <f t="shared" si="32"/>
        <v>film &amp; video</v>
      </c>
      <c r="R382" t="str">
        <f t="shared" si="35"/>
        <v>documentary</v>
      </c>
      <c r="S382" s="11">
        <f t="shared" si="33"/>
        <v>42367.511481481481</v>
      </c>
      <c r="T382" s="11">
        <f t="shared" si="34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105</v>
      </c>
      <c r="P383">
        <f t="shared" si="31"/>
        <v>104.32000000000001</v>
      </c>
      <c r="Q383" s="6" t="str">
        <f t="shared" si="32"/>
        <v>film &amp; video</v>
      </c>
      <c r="R383" t="str">
        <f t="shared" si="35"/>
        <v>documentary</v>
      </c>
      <c r="S383" s="11">
        <f t="shared" si="33"/>
        <v>41085.48978009259</v>
      </c>
      <c r="T383" s="11">
        <f t="shared" si="34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256</v>
      </c>
      <c r="P384">
        <f t="shared" si="31"/>
        <v>69.78</v>
      </c>
      <c r="Q384" s="6" t="str">
        <f t="shared" si="32"/>
        <v>film &amp; video</v>
      </c>
      <c r="R384" t="str">
        <f t="shared" si="35"/>
        <v>documentary</v>
      </c>
      <c r="S384" s="11">
        <f t="shared" si="33"/>
        <v>41144.501157407409</v>
      </c>
      <c r="T384" s="11">
        <f t="shared" si="34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207</v>
      </c>
      <c r="P385">
        <f t="shared" si="31"/>
        <v>43.03</v>
      </c>
      <c r="Q385" s="6" t="str">
        <f t="shared" si="32"/>
        <v>film &amp; video</v>
      </c>
      <c r="R385" t="str">
        <f t="shared" si="35"/>
        <v>documentary</v>
      </c>
      <c r="S385" s="11">
        <f t="shared" si="33"/>
        <v>41754.90924768518</v>
      </c>
      <c r="T385" s="11">
        <f t="shared" si="34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113</v>
      </c>
      <c r="P386">
        <f t="shared" si="31"/>
        <v>58.55</v>
      </c>
      <c r="Q386" s="6" t="str">
        <f t="shared" si="32"/>
        <v>film &amp; video</v>
      </c>
      <c r="R386" t="str">
        <f t="shared" si="35"/>
        <v>documentary</v>
      </c>
      <c r="S386" s="11">
        <f t="shared" si="33"/>
        <v>41980.573460648149</v>
      </c>
      <c r="T386" s="11">
        <f t="shared" si="34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ROUNDUP(((E387/D387)*100),0)</f>
        <v>106</v>
      </c>
      <c r="P387">
        <f t="shared" ref="P387:P450" si="37">ROUNDUP((E387/L387),2)</f>
        <v>111.80000000000001</v>
      </c>
      <c r="Q387" s="6" t="str">
        <f t="shared" ref="Q387:Q450" si="38">LEFT(N387,FIND("/",N387,1)-1)</f>
        <v>film &amp; video</v>
      </c>
      <c r="R387" t="str">
        <f t="shared" si="35"/>
        <v>documentary</v>
      </c>
      <c r="S387" s="11">
        <f t="shared" ref="S387:S450" si="39">(((J387/60)/60)/24)+DATE(1970,1,1)+(-5/24)</f>
        <v>41934.376168981478</v>
      </c>
      <c r="T387" s="11">
        <f t="shared" ref="T387:T450" si="40">(((I387/60)/60)/24)+DATE(1970,1,1)+(-5/24)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101</v>
      </c>
      <c r="P388">
        <f t="shared" si="37"/>
        <v>46.239999999999995</v>
      </c>
      <c r="Q388" s="6" t="str">
        <f t="shared" si="38"/>
        <v>film &amp; video</v>
      </c>
      <c r="R388" t="str">
        <f t="shared" ref="R388:R451" si="41">RIGHT(N388,LEN(N388)-FIND("/",N388,1))</f>
        <v>documentary</v>
      </c>
      <c r="S388" s="11">
        <f t="shared" si="39"/>
        <v>42211.742951388886</v>
      </c>
      <c r="T388" s="11">
        <f t="shared" si="40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214</v>
      </c>
      <c r="P389">
        <f t="shared" si="37"/>
        <v>144.69999999999999</v>
      </c>
      <c r="Q389" s="6" t="str">
        <f t="shared" si="38"/>
        <v>film &amp; video</v>
      </c>
      <c r="R389" t="str">
        <f t="shared" si="41"/>
        <v>documentary</v>
      </c>
      <c r="S389" s="11">
        <f t="shared" si="39"/>
        <v>42200.468263888884</v>
      </c>
      <c r="T389" s="11">
        <f t="shared" si="40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127</v>
      </c>
      <c r="P390">
        <f t="shared" si="37"/>
        <v>88.850000000000009</v>
      </c>
      <c r="Q390" s="6" t="str">
        <f t="shared" si="38"/>
        <v>film &amp; video</v>
      </c>
      <c r="R390" t="str">
        <f t="shared" si="41"/>
        <v>documentary</v>
      </c>
      <c r="S390" s="11">
        <f t="shared" si="39"/>
        <v>42548.867824074077</v>
      </c>
      <c r="T390" s="11">
        <f t="shared" si="40"/>
        <v>42578.867824074077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182</v>
      </c>
      <c r="P391">
        <f t="shared" si="37"/>
        <v>81.760000000000005</v>
      </c>
      <c r="Q391" s="6" t="str">
        <f t="shared" si="38"/>
        <v>film &amp; video</v>
      </c>
      <c r="R391" t="str">
        <f t="shared" si="41"/>
        <v>documentary</v>
      </c>
      <c r="S391" s="11">
        <f t="shared" si="39"/>
        <v>41673.854745370365</v>
      </c>
      <c r="T391" s="11">
        <f t="shared" si="40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>
        <f t="shared" si="37"/>
        <v>71.430000000000007</v>
      </c>
      <c r="Q392" s="6" t="str">
        <f t="shared" si="38"/>
        <v>film &amp; video</v>
      </c>
      <c r="R392" t="str">
        <f t="shared" si="41"/>
        <v>documentary</v>
      </c>
      <c r="S392" s="11">
        <f t="shared" si="39"/>
        <v>42111.828379629624</v>
      </c>
      <c r="T392" s="11">
        <f t="shared" si="40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101</v>
      </c>
      <c r="P393">
        <f t="shared" si="37"/>
        <v>104.26</v>
      </c>
      <c r="Q393" s="6" t="str">
        <f t="shared" si="38"/>
        <v>film &amp; video</v>
      </c>
      <c r="R393" t="str">
        <f t="shared" si="41"/>
        <v>documentary</v>
      </c>
      <c r="S393" s="11">
        <f t="shared" si="39"/>
        <v>40864.833923611113</v>
      </c>
      <c r="T393" s="11">
        <f t="shared" si="40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101</v>
      </c>
      <c r="P394">
        <f t="shared" si="37"/>
        <v>90.62</v>
      </c>
      <c r="Q394" s="6" t="str">
        <f t="shared" si="38"/>
        <v>film &amp; video</v>
      </c>
      <c r="R394" t="str">
        <f t="shared" si="41"/>
        <v>documentary</v>
      </c>
      <c r="S394" s="11">
        <f t="shared" si="39"/>
        <v>40763.508923611109</v>
      </c>
      <c r="T394" s="11">
        <f t="shared" si="40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111</v>
      </c>
      <c r="P395">
        <f t="shared" si="37"/>
        <v>157.34</v>
      </c>
      <c r="Q395" s="6" t="str">
        <f t="shared" si="38"/>
        <v>film &amp; video</v>
      </c>
      <c r="R395" t="str">
        <f t="shared" si="41"/>
        <v>documentary</v>
      </c>
      <c r="S395" s="11">
        <f t="shared" si="39"/>
        <v>41526.500601851847</v>
      </c>
      <c r="T395" s="11">
        <f t="shared" si="40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112</v>
      </c>
      <c r="P396">
        <f t="shared" si="37"/>
        <v>105.18</v>
      </c>
      <c r="Q396" s="6" t="str">
        <f t="shared" si="38"/>
        <v>film &amp; video</v>
      </c>
      <c r="R396" t="str">
        <f t="shared" si="41"/>
        <v>documentary</v>
      </c>
      <c r="S396" s="11">
        <f t="shared" si="39"/>
        <v>42417.60974537037</v>
      </c>
      <c r="T396" s="11">
        <f t="shared" si="40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109</v>
      </c>
      <c r="P397">
        <f t="shared" si="37"/>
        <v>58.72</v>
      </c>
      <c r="Q397" s="6" t="str">
        <f t="shared" si="38"/>
        <v>film &amp; video</v>
      </c>
      <c r="R397" t="str">
        <f t="shared" si="41"/>
        <v>documentary</v>
      </c>
      <c r="S397" s="11">
        <f t="shared" si="39"/>
        <v>40990.700925925921</v>
      </c>
      <c r="T397" s="11">
        <f t="shared" si="40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107</v>
      </c>
      <c r="P398">
        <f t="shared" si="37"/>
        <v>81.64</v>
      </c>
      <c r="Q398" s="6" t="str">
        <f t="shared" si="38"/>
        <v>film &amp; video</v>
      </c>
      <c r="R398" t="str">
        <f t="shared" si="41"/>
        <v>documentary</v>
      </c>
      <c r="S398" s="11">
        <f t="shared" si="39"/>
        <v>41082.356550925921</v>
      </c>
      <c r="T398" s="11">
        <f t="shared" si="40"/>
        <v>41097.356550925921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104</v>
      </c>
      <c r="P399">
        <f t="shared" si="37"/>
        <v>56.47</v>
      </c>
      <c r="Q399" s="6" t="str">
        <f t="shared" si="38"/>
        <v>film &amp; video</v>
      </c>
      <c r="R399" t="str">
        <f t="shared" si="41"/>
        <v>documentary</v>
      </c>
      <c r="S399" s="11">
        <f t="shared" si="39"/>
        <v>40379.568101851852</v>
      </c>
      <c r="T399" s="11">
        <f t="shared" si="40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126</v>
      </c>
      <c r="P400">
        <f t="shared" si="37"/>
        <v>140.10999999999999</v>
      </c>
      <c r="Q400" s="6" t="str">
        <f t="shared" si="38"/>
        <v>film &amp; video</v>
      </c>
      <c r="R400" t="str">
        <f t="shared" si="41"/>
        <v>documentary</v>
      </c>
      <c r="S400" s="11">
        <f t="shared" si="39"/>
        <v>42078.584791666661</v>
      </c>
      <c r="T400" s="11">
        <f t="shared" si="40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107</v>
      </c>
      <c r="P401">
        <f t="shared" si="37"/>
        <v>224.85999999999999</v>
      </c>
      <c r="Q401" s="6" t="str">
        <f t="shared" si="38"/>
        <v>film &amp; video</v>
      </c>
      <c r="R401" t="str">
        <f t="shared" si="41"/>
        <v>documentary</v>
      </c>
      <c r="S401" s="11">
        <f t="shared" si="39"/>
        <v>42687.667442129627</v>
      </c>
      <c r="T401" s="11">
        <f t="shared" si="40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113</v>
      </c>
      <c r="P402">
        <f t="shared" si="37"/>
        <v>181.14</v>
      </c>
      <c r="Q402" s="6" t="str">
        <f t="shared" si="38"/>
        <v>film &amp; video</v>
      </c>
      <c r="R402" t="str">
        <f t="shared" si="41"/>
        <v>documentary</v>
      </c>
      <c r="S402" s="11">
        <f t="shared" si="39"/>
        <v>41745.427627314813</v>
      </c>
      <c r="T402" s="11">
        <f t="shared" si="40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104</v>
      </c>
      <c r="P403">
        <f t="shared" si="37"/>
        <v>711.05</v>
      </c>
      <c r="Q403" s="6" t="str">
        <f t="shared" si="38"/>
        <v>film &amp; video</v>
      </c>
      <c r="R403" t="str">
        <f t="shared" si="41"/>
        <v>documentary</v>
      </c>
      <c r="S403" s="11">
        <f t="shared" si="39"/>
        <v>40732.633912037032</v>
      </c>
      <c r="T403" s="11">
        <f t="shared" si="40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142</v>
      </c>
      <c r="P404">
        <f t="shared" si="37"/>
        <v>65.89</v>
      </c>
      <c r="Q404" s="6" t="str">
        <f t="shared" si="38"/>
        <v>film &amp; video</v>
      </c>
      <c r="R404" t="str">
        <f t="shared" si="41"/>
        <v>documentary</v>
      </c>
      <c r="S404" s="11">
        <f t="shared" si="39"/>
        <v>42292.331215277773</v>
      </c>
      <c r="T404" s="11">
        <f t="shared" si="40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106</v>
      </c>
      <c r="P405">
        <f t="shared" si="37"/>
        <v>75.190000000000012</v>
      </c>
      <c r="Q405" s="6" t="str">
        <f t="shared" si="38"/>
        <v>film &amp; video</v>
      </c>
      <c r="R405" t="str">
        <f t="shared" si="41"/>
        <v>documentary</v>
      </c>
      <c r="S405" s="11">
        <f t="shared" si="39"/>
        <v>40718.102326388886</v>
      </c>
      <c r="T405" s="11">
        <f t="shared" si="40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104</v>
      </c>
      <c r="P406">
        <f t="shared" si="37"/>
        <v>133.14999999999998</v>
      </c>
      <c r="Q406" s="6" t="str">
        <f t="shared" si="38"/>
        <v>film &amp; video</v>
      </c>
      <c r="R406" t="str">
        <f t="shared" si="41"/>
        <v>documentary</v>
      </c>
      <c r="S406" s="11">
        <f t="shared" si="39"/>
        <v>41646.419699074075</v>
      </c>
      <c r="T406" s="11">
        <f t="shared" si="40"/>
        <v>41675.752777777772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108</v>
      </c>
      <c r="P407">
        <f t="shared" si="37"/>
        <v>55.2</v>
      </c>
      <c r="Q407" s="6" t="str">
        <f t="shared" si="38"/>
        <v>film &amp; video</v>
      </c>
      <c r="R407" t="str">
        <f t="shared" si="41"/>
        <v>documentary</v>
      </c>
      <c r="S407" s="11">
        <f t="shared" si="39"/>
        <v>41673.876608796294</v>
      </c>
      <c r="T407" s="11">
        <f t="shared" si="40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108</v>
      </c>
      <c r="P408">
        <f t="shared" si="37"/>
        <v>86.17</v>
      </c>
      <c r="Q408" s="6" t="str">
        <f t="shared" si="38"/>
        <v>film &amp; video</v>
      </c>
      <c r="R408" t="str">
        <f t="shared" si="41"/>
        <v>documentary</v>
      </c>
      <c r="S408" s="11">
        <f t="shared" si="39"/>
        <v>40637.95413194444</v>
      </c>
      <c r="T408" s="11">
        <f t="shared" si="40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102</v>
      </c>
      <c r="P409">
        <f t="shared" si="37"/>
        <v>92.320000000000007</v>
      </c>
      <c r="Q409" s="6" t="str">
        <f t="shared" si="38"/>
        <v>film &amp; video</v>
      </c>
      <c r="R409" t="str">
        <f t="shared" si="41"/>
        <v>documentary</v>
      </c>
      <c r="S409" s="11">
        <f t="shared" si="39"/>
        <v>40806.662615740737</v>
      </c>
      <c r="T409" s="11">
        <f t="shared" si="40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102</v>
      </c>
      <c r="P410">
        <f t="shared" si="37"/>
        <v>160.16999999999999</v>
      </c>
      <c r="Q410" s="6" t="str">
        <f t="shared" si="38"/>
        <v>film &amp; video</v>
      </c>
      <c r="R410" t="str">
        <f t="shared" si="41"/>
        <v>documentary</v>
      </c>
      <c r="S410" s="11">
        <f t="shared" si="39"/>
        <v>41543.527662037035</v>
      </c>
      <c r="T410" s="11">
        <f t="shared" si="40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137</v>
      </c>
      <c r="P411">
        <f t="shared" si="37"/>
        <v>45.6</v>
      </c>
      <c r="Q411" s="6" t="str">
        <f t="shared" si="38"/>
        <v>film &amp; video</v>
      </c>
      <c r="R411" t="str">
        <f t="shared" si="41"/>
        <v>documentary</v>
      </c>
      <c r="S411" s="11">
        <f t="shared" si="39"/>
        <v>42543.654444444437</v>
      </c>
      <c r="T411" s="11">
        <f t="shared" si="40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129</v>
      </c>
      <c r="P412">
        <f t="shared" si="37"/>
        <v>183.29</v>
      </c>
      <c r="Q412" s="6" t="str">
        <f t="shared" si="38"/>
        <v>film &amp; video</v>
      </c>
      <c r="R412" t="str">
        <f t="shared" si="41"/>
        <v>documentary</v>
      </c>
      <c r="S412" s="11">
        <f t="shared" si="39"/>
        <v>42113.77311342593</v>
      </c>
      <c r="T412" s="11">
        <f t="shared" si="40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102</v>
      </c>
      <c r="P413">
        <f t="shared" si="37"/>
        <v>125.79</v>
      </c>
      <c r="Q413" s="6" t="str">
        <f t="shared" si="38"/>
        <v>film &amp; video</v>
      </c>
      <c r="R413" t="str">
        <f t="shared" si="41"/>
        <v>documentary</v>
      </c>
      <c r="S413" s="11">
        <f t="shared" si="39"/>
        <v>41597.967638888884</v>
      </c>
      <c r="T413" s="11">
        <f t="shared" si="40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127</v>
      </c>
      <c r="P414">
        <f t="shared" si="37"/>
        <v>57.66</v>
      </c>
      <c r="Q414" s="6" t="str">
        <f t="shared" si="38"/>
        <v>film &amp; video</v>
      </c>
      <c r="R414" t="str">
        <f t="shared" si="41"/>
        <v>documentary</v>
      </c>
      <c r="S414" s="11">
        <f t="shared" si="39"/>
        <v>41099.534467592588</v>
      </c>
      <c r="T414" s="11">
        <f t="shared" si="40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106</v>
      </c>
      <c r="P415">
        <f t="shared" si="37"/>
        <v>78.67</v>
      </c>
      <c r="Q415" s="6" t="str">
        <f t="shared" si="38"/>
        <v>film &amp; video</v>
      </c>
      <c r="R415" t="str">
        <f t="shared" si="41"/>
        <v>documentary</v>
      </c>
      <c r="S415" s="11">
        <f t="shared" si="39"/>
        <v>41079.66910879629</v>
      </c>
      <c r="T415" s="11">
        <f t="shared" si="40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103</v>
      </c>
      <c r="P416">
        <f t="shared" si="37"/>
        <v>91.490000000000009</v>
      </c>
      <c r="Q416" s="6" t="str">
        <f t="shared" si="38"/>
        <v>film &amp; video</v>
      </c>
      <c r="R416" t="str">
        <f t="shared" si="41"/>
        <v>documentary</v>
      </c>
      <c r="S416" s="11">
        <f t="shared" si="39"/>
        <v>41528.85491898148</v>
      </c>
      <c r="T416" s="11">
        <f t="shared" si="40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103</v>
      </c>
      <c r="P417">
        <f t="shared" si="37"/>
        <v>68.100000000000009</v>
      </c>
      <c r="Q417" s="6" t="str">
        <f t="shared" si="38"/>
        <v>film &amp; video</v>
      </c>
      <c r="R417" t="str">
        <f t="shared" si="41"/>
        <v>documentary</v>
      </c>
      <c r="S417" s="11">
        <f t="shared" si="39"/>
        <v>41904.643541666665</v>
      </c>
      <c r="T417" s="11">
        <f t="shared" si="40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121</v>
      </c>
      <c r="P418">
        <f t="shared" si="37"/>
        <v>48.089999999999996</v>
      </c>
      <c r="Q418" s="6" t="str">
        <f t="shared" si="38"/>
        <v>film &amp; video</v>
      </c>
      <c r="R418" t="str">
        <f t="shared" si="41"/>
        <v>documentary</v>
      </c>
      <c r="S418" s="11">
        <f t="shared" si="39"/>
        <v>41648.187858796293</v>
      </c>
      <c r="T418" s="11">
        <f t="shared" si="40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101</v>
      </c>
      <c r="P419">
        <f t="shared" si="37"/>
        <v>202.42999999999998</v>
      </c>
      <c r="Q419" s="6" t="str">
        <f t="shared" si="38"/>
        <v>film &amp; video</v>
      </c>
      <c r="R419" t="str">
        <f t="shared" si="41"/>
        <v>documentary</v>
      </c>
      <c r="S419" s="11">
        <f t="shared" si="39"/>
        <v>41360.76226851852</v>
      </c>
      <c r="T419" s="11">
        <f t="shared" si="40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101</v>
      </c>
      <c r="P420">
        <f t="shared" si="37"/>
        <v>216.75</v>
      </c>
      <c r="Q420" s="6" t="str">
        <f t="shared" si="38"/>
        <v>film &amp; video</v>
      </c>
      <c r="R420" t="str">
        <f t="shared" si="41"/>
        <v>documentary</v>
      </c>
      <c r="S420" s="11">
        <f t="shared" si="39"/>
        <v>42178.07403935185</v>
      </c>
      <c r="T420" s="11">
        <f t="shared" si="40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101</v>
      </c>
      <c r="P421">
        <f t="shared" si="37"/>
        <v>110.07000000000001</v>
      </c>
      <c r="Q421" s="6" t="str">
        <f t="shared" si="38"/>
        <v>film &amp; video</v>
      </c>
      <c r="R421" t="str">
        <f t="shared" si="41"/>
        <v>documentary</v>
      </c>
      <c r="S421" s="11">
        <f t="shared" si="39"/>
        <v>41394.634108796294</v>
      </c>
      <c r="T421" s="11">
        <f t="shared" si="40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1</v>
      </c>
      <c r="P422">
        <f t="shared" si="37"/>
        <v>4.84</v>
      </c>
      <c r="Q422" s="6" t="str">
        <f t="shared" si="38"/>
        <v>film &amp; video</v>
      </c>
      <c r="R422" t="str">
        <f t="shared" si="41"/>
        <v>animation</v>
      </c>
      <c r="S422" s="11">
        <f t="shared" si="39"/>
        <v>41682.028136574074</v>
      </c>
      <c r="T422" s="11">
        <f t="shared" si="40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3</v>
      </c>
      <c r="P423">
        <f t="shared" si="37"/>
        <v>50.169999999999995</v>
      </c>
      <c r="Q423" s="6" t="str">
        <f t="shared" si="38"/>
        <v>film &amp; video</v>
      </c>
      <c r="R423" t="str">
        <f t="shared" si="41"/>
        <v>animation</v>
      </c>
      <c r="S423" s="11">
        <f t="shared" si="39"/>
        <v>42177.283055555548</v>
      </c>
      <c r="T423" s="11">
        <f t="shared" si="40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2</v>
      </c>
      <c r="P424">
        <f t="shared" si="37"/>
        <v>35.839999999999996</v>
      </c>
      <c r="Q424" s="6" t="str">
        <f t="shared" si="38"/>
        <v>film &amp; video</v>
      </c>
      <c r="R424" t="str">
        <f t="shared" si="41"/>
        <v>animation</v>
      </c>
      <c r="S424" s="11">
        <f t="shared" si="39"/>
        <v>41863.052048611105</v>
      </c>
      <c r="T424" s="11">
        <f t="shared" si="40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1</v>
      </c>
      <c r="P425">
        <f t="shared" si="37"/>
        <v>11.77</v>
      </c>
      <c r="Q425" s="6" t="str">
        <f t="shared" si="38"/>
        <v>film &amp; video</v>
      </c>
      <c r="R425" t="str">
        <f t="shared" si="41"/>
        <v>animation</v>
      </c>
      <c r="S425" s="11">
        <f t="shared" si="39"/>
        <v>41400.717939814815</v>
      </c>
      <c r="T425" s="11">
        <f t="shared" si="40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7</v>
      </c>
      <c r="P426">
        <f t="shared" si="37"/>
        <v>40.78</v>
      </c>
      <c r="Q426" s="6" t="str">
        <f t="shared" si="38"/>
        <v>film &amp; video</v>
      </c>
      <c r="R426" t="str">
        <f t="shared" si="41"/>
        <v>animation</v>
      </c>
      <c r="S426" s="11">
        <f t="shared" si="39"/>
        <v>40934.167812499996</v>
      </c>
      <c r="T426" s="11">
        <f t="shared" si="40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</v>
      </c>
      <c r="P427">
        <f t="shared" si="37"/>
        <v>3</v>
      </c>
      <c r="Q427" s="6" t="str">
        <f t="shared" si="38"/>
        <v>film &amp; video</v>
      </c>
      <c r="R427" t="str">
        <f t="shared" si="41"/>
        <v>animation</v>
      </c>
      <c r="S427" s="11">
        <f t="shared" si="39"/>
        <v>42275.652824074066</v>
      </c>
      <c r="T427" s="11">
        <f t="shared" si="40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2</v>
      </c>
      <c r="P428">
        <f t="shared" si="37"/>
        <v>16.630000000000003</v>
      </c>
      <c r="Q428" s="6" t="str">
        <f t="shared" si="38"/>
        <v>film &amp; video</v>
      </c>
      <c r="R428" t="str">
        <f t="shared" si="41"/>
        <v>animation</v>
      </c>
      <c r="S428" s="11">
        <f t="shared" si="39"/>
        <v>42400.503634259258</v>
      </c>
      <c r="T428" s="11">
        <f t="shared" si="40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s="6" t="str">
        <f t="shared" si="38"/>
        <v>film &amp; video</v>
      </c>
      <c r="R429" t="str">
        <f t="shared" si="41"/>
        <v>animation</v>
      </c>
      <c r="S429" s="11">
        <f t="shared" si="39"/>
        <v>42285.700694444437</v>
      </c>
      <c r="T429" s="11">
        <f t="shared" si="40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6</v>
      </c>
      <c r="P430">
        <f t="shared" si="37"/>
        <v>52</v>
      </c>
      <c r="Q430" s="6" t="str">
        <f t="shared" si="38"/>
        <v>film &amp; video</v>
      </c>
      <c r="R430" t="str">
        <f t="shared" si="41"/>
        <v>animation</v>
      </c>
      <c r="S430" s="11">
        <f t="shared" si="39"/>
        <v>41778.558391203704</v>
      </c>
      <c r="T430" s="11">
        <f t="shared" si="40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s="6" t="str">
        <f t="shared" si="38"/>
        <v>film &amp; video</v>
      </c>
      <c r="R431" t="str">
        <f t="shared" si="41"/>
        <v>animation</v>
      </c>
      <c r="S431" s="11">
        <f t="shared" si="39"/>
        <v>40070.693078703705</v>
      </c>
      <c r="T431" s="11">
        <f t="shared" si="40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3</v>
      </c>
      <c r="P432">
        <f t="shared" si="37"/>
        <v>4.8</v>
      </c>
      <c r="Q432" s="6" t="str">
        <f t="shared" si="38"/>
        <v>film &amp; video</v>
      </c>
      <c r="R432" t="str">
        <f t="shared" si="41"/>
        <v>animation</v>
      </c>
      <c r="S432" s="11">
        <f t="shared" si="39"/>
        <v>41512.898923611108</v>
      </c>
      <c r="T432" s="11">
        <f t="shared" si="40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14</v>
      </c>
      <c r="P433">
        <f t="shared" si="37"/>
        <v>51.879999999999995</v>
      </c>
      <c r="Q433" s="6" t="str">
        <f t="shared" si="38"/>
        <v>film &amp; video</v>
      </c>
      <c r="R433" t="str">
        <f t="shared" si="41"/>
        <v>animation</v>
      </c>
      <c r="S433" s="11">
        <f t="shared" si="39"/>
        <v>42526.662997685176</v>
      </c>
      <c r="T433" s="11">
        <f t="shared" si="40"/>
        <v>42556.662997685176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10</v>
      </c>
      <c r="P434">
        <f t="shared" si="37"/>
        <v>71.25</v>
      </c>
      <c r="Q434" s="6" t="str">
        <f t="shared" si="38"/>
        <v>film &amp; video</v>
      </c>
      <c r="R434" t="str">
        <f t="shared" si="41"/>
        <v>animation</v>
      </c>
      <c r="S434" s="11">
        <f t="shared" si="39"/>
        <v>42238.51829861111</v>
      </c>
      <c r="T434" s="11">
        <f t="shared" si="40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s="6" t="str">
        <f t="shared" si="38"/>
        <v>film &amp; video</v>
      </c>
      <c r="R435" t="str">
        <f t="shared" si="41"/>
        <v>animation</v>
      </c>
      <c r="S435" s="11">
        <f t="shared" si="39"/>
        <v>42228.42155092593</v>
      </c>
      <c r="T435" s="11">
        <f t="shared" si="40"/>
        <v>42288.42155092593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>
        <f t="shared" si="37"/>
        <v>62.5</v>
      </c>
      <c r="Q436" s="6" t="str">
        <f t="shared" si="38"/>
        <v>film &amp; video</v>
      </c>
      <c r="R436" t="str">
        <f t="shared" si="41"/>
        <v>animation</v>
      </c>
      <c r="S436" s="11">
        <f t="shared" si="39"/>
        <v>41576.626180555555</v>
      </c>
      <c r="T436" s="11">
        <f t="shared" si="40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1</v>
      </c>
      <c r="P437">
        <f t="shared" si="37"/>
        <v>1</v>
      </c>
      <c r="Q437" s="6" t="str">
        <f t="shared" si="38"/>
        <v>film &amp; video</v>
      </c>
      <c r="R437" t="str">
        <f t="shared" si="41"/>
        <v>animation</v>
      </c>
      <c r="S437" s="11">
        <f t="shared" si="39"/>
        <v>41500.539120370369</v>
      </c>
      <c r="T437" s="11">
        <f t="shared" si="40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s="6" t="str">
        <f t="shared" si="38"/>
        <v>film &amp; video</v>
      </c>
      <c r="R438" t="str">
        <f t="shared" si="41"/>
        <v>animation</v>
      </c>
      <c r="S438" s="11">
        <f t="shared" si="39"/>
        <v>41456.154085648144</v>
      </c>
      <c r="T438" s="11">
        <f t="shared" si="40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s="6" t="str">
        <f t="shared" si="38"/>
        <v>film &amp; video</v>
      </c>
      <c r="R439" t="str">
        <f t="shared" si="41"/>
        <v>animation</v>
      </c>
      <c r="S439" s="11">
        <f t="shared" si="39"/>
        <v>42591.110254629624</v>
      </c>
      <c r="T439" s="11">
        <f t="shared" si="40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10</v>
      </c>
      <c r="P440">
        <f t="shared" si="37"/>
        <v>170.54999999999998</v>
      </c>
      <c r="Q440" s="6" t="str">
        <f t="shared" si="38"/>
        <v>film &amp; video</v>
      </c>
      <c r="R440" t="str">
        <f t="shared" si="41"/>
        <v>animation</v>
      </c>
      <c r="S440" s="11">
        <f t="shared" si="39"/>
        <v>42296.052754629629</v>
      </c>
      <c r="T440" s="11">
        <f t="shared" si="40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s="6" t="str">
        <f t="shared" si="38"/>
        <v>film &amp; video</v>
      </c>
      <c r="R441" t="str">
        <f t="shared" si="41"/>
        <v>animation</v>
      </c>
      <c r="S441" s="11">
        <f t="shared" si="39"/>
        <v>41919.553449074068</v>
      </c>
      <c r="T441" s="11">
        <f t="shared" si="40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</v>
      </c>
      <c r="P442">
        <f t="shared" si="37"/>
        <v>5</v>
      </c>
      <c r="Q442" s="6" t="str">
        <f t="shared" si="38"/>
        <v>film &amp; video</v>
      </c>
      <c r="R442" t="str">
        <f t="shared" si="41"/>
        <v>animation</v>
      </c>
      <c r="S442" s="11">
        <f t="shared" si="39"/>
        <v>42423.777233796289</v>
      </c>
      <c r="T442" s="11">
        <f t="shared" si="40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s="6" t="str">
        <f t="shared" si="38"/>
        <v>film &amp; video</v>
      </c>
      <c r="R443" t="str">
        <f t="shared" si="41"/>
        <v>animation</v>
      </c>
      <c r="S443" s="11">
        <f t="shared" si="39"/>
        <v>41550.585601851846</v>
      </c>
      <c r="T443" s="11">
        <f t="shared" si="40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40</v>
      </c>
      <c r="P444">
        <f t="shared" si="37"/>
        <v>393.59</v>
      </c>
      <c r="Q444" s="6" t="str">
        <f t="shared" si="38"/>
        <v>film &amp; video</v>
      </c>
      <c r="R444" t="str">
        <f t="shared" si="41"/>
        <v>animation</v>
      </c>
      <c r="S444" s="11">
        <f t="shared" si="39"/>
        <v>42024.680358796293</v>
      </c>
      <c r="T444" s="11">
        <f t="shared" si="40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</v>
      </c>
      <c r="P445">
        <f t="shared" si="37"/>
        <v>5</v>
      </c>
      <c r="Q445" s="6" t="str">
        <f t="shared" si="38"/>
        <v>film &amp; video</v>
      </c>
      <c r="R445" t="str">
        <f t="shared" si="41"/>
        <v>animation</v>
      </c>
      <c r="S445" s="11">
        <f t="shared" si="39"/>
        <v>41649.806724537033</v>
      </c>
      <c r="T445" s="11">
        <f t="shared" si="40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>
        <f t="shared" si="37"/>
        <v>50</v>
      </c>
      <c r="Q446" s="6" t="str">
        <f t="shared" si="38"/>
        <v>film &amp; video</v>
      </c>
      <c r="R446" t="str">
        <f t="shared" si="41"/>
        <v>animation</v>
      </c>
      <c r="S446" s="11">
        <f t="shared" si="39"/>
        <v>40894.69862268518</v>
      </c>
      <c r="T446" s="11">
        <f t="shared" si="40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1</v>
      </c>
      <c r="P447">
        <f t="shared" si="37"/>
        <v>1</v>
      </c>
      <c r="Q447" s="6" t="str">
        <f t="shared" si="38"/>
        <v>film &amp; video</v>
      </c>
      <c r="R447" t="str">
        <f t="shared" si="41"/>
        <v>animation</v>
      </c>
      <c r="S447" s="11">
        <f t="shared" si="39"/>
        <v>42130.127025462956</v>
      </c>
      <c r="T447" s="11">
        <f t="shared" si="40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8</v>
      </c>
      <c r="P448">
        <f t="shared" si="37"/>
        <v>47.879999999999995</v>
      </c>
      <c r="Q448" s="6" t="str">
        <f t="shared" si="38"/>
        <v>film &amp; video</v>
      </c>
      <c r="R448" t="str">
        <f t="shared" si="41"/>
        <v>animation</v>
      </c>
      <c r="S448" s="11">
        <f t="shared" si="39"/>
        <v>42036.875231481477</v>
      </c>
      <c r="T448" s="11">
        <f t="shared" si="40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</v>
      </c>
      <c r="P449">
        <f t="shared" si="37"/>
        <v>5</v>
      </c>
      <c r="Q449" s="6" t="str">
        <f t="shared" si="38"/>
        <v>film &amp; video</v>
      </c>
      <c r="R449" t="str">
        <f t="shared" si="41"/>
        <v>animation</v>
      </c>
      <c r="S449" s="11">
        <f t="shared" si="39"/>
        <v>41331.34679398148</v>
      </c>
      <c r="T449" s="11">
        <f t="shared" si="40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4</v>
      </c>
      <c r="P450">
        <f t="shared" si="37"/>
        <v>20.51</v>
      </c>
      <c r="Q450" s="6" t="str">
        <f t="shared" si="38"/>
        <v>film &amp; video</v>
      </c>
      <c r="R450" t="str">
        <f t="shared" si="41"/>
        <v>animation</v>
      </c>
      <c r="S450" s="11">
        <f t="shared" si="39"/>
        <v>41753.549710648142</v>
      </c>
      <c r="T450" s="11">
        <f t="shared" si="40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ROUNDUP(((E451/D451)*100),0)</f>
        <v>3</v>
      </c>
      <c r="P451">
        <f t="shared" ref="P451:P514" si="43">ROUNDUP((E451/L451),2)</f>
        <v>9</v>
      </c>
      <c r="Q451" s="6" t="str">
        <f t="shared" ref="Q451:Q514" si="44">LEFT(N451,FIND("/",N451,1)-1)</f>
        <v>film &amp; video</v>
      </c>
      <c r="R451" t="str">
        <f t="shared" si="41"/>
        <v>animation</v>
      </c>
      <c r="S451" s="11">
        <f t="shared" ref="S451:S514" si="45">(((J451/60)/60)/24)+DATE(1970,1,1)+(-5/24)</f>
        <v>41534.359780092593</v>
      </c>
      <c r="T451" s="11">
        <f t="shared" ref="T451:T514" si="46">(((I451/60)/60)/24)+DATE(1970,1,1)+(-5/24)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1</v>
      </c>
      <c r="P452">
        <f t="shared" si="43"/>
        <v>56.58</v>
      </c>
      <c r="Q452" s="6" t="str">
        <f t="shared" si="44"/>
        <v>film &amp; video</v>
      </c>
      <c r="R452" t="str">
        <f t="shared" ref="R452:R515" si="47">RIGHT(N452,LEN(N452)-FIND("/",N452,1))</f>
        <v>animation</v>
      </c>
      <c r="S452" s="11">
        <f t="shared" si="45"/>
        <v>41654.73842592592</v>
      </c>
      <c r="T452" s="11">
        <f t="shared" si="46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s="6" t="str">
        <f t="shared" si="44"/>
        <v>film &amp; video</v>
      </c>
      <c r="R453" t="str">
        <f t="shared" si="47"/>
        <v>animation</v>
      </c>
      <c r="S453" s="11">
        <f t="shared" si="45"/>
        <v>41634.506840277776</v>
      </c>
      <c r="T453" s="11">
        <f t="shared" si="46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>
        <f t="shared" si="43"/>
        <v>40</v>
      </c>
      <c r="Q454" s="6" t="str">
        <f t="shared" si="44"/>
        <v>film &amp; video</v>
      </c>
      <c r="R454" t="str">
        <f t="shared" si="47"/>
        <v>animation</v>
      </c>
      <c r="S454" s="11">
        <f t="shared" si="45"/>
        <v>42107.495543981473</v>
      </c>
      <c r="T454" s="11">
        <f t="shared" si="46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1</v>
      </c>
      <c r="P455">
        <f t="shared" si="43"/>
        <v>13</v>
      </c>
      <c r="Q455" s="6" t="str">
        <f t="shared" si="44"/>
        <v>film &amp; video</v>
      </c>
      <c r="R455" t="str">
        <f t="shared" si="47"/>
        <v>animation</v>
      </c>
      <c r="S455" s="11">
        <f t="shared" si="45"/>
        <v>42038.616655092592</v>
      </c>
      <c r="T455" s="11">
        <f t="shared" si="46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1</v>
      </c>
      <c r="P456">
        <f t="shared" si="43"/>
        <v>16.399999999999999</v>
      </c>
      <c r="Q456" s="6" t="str">
        <f t="shared" si="44"/>
        <v>film &amp; video</v>
      </c>
      <c r="R456" t="str">
        <f t="shared" si="47"/>
        <v>animation</v>
      </c>
      <c r="S456" s="11">
        <f t="shared" si="45"/>
        <v>41938.508923611109</v>
      </c>
      <c r="T456" s="11">
        <f t="shared" si="46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1</v>
      </c>
      <c r="P457">
        <f t="shared" si="43"/>
        <v>22.5</v>
      </c>
      <c r="Q457" s="6" t="str">
        <f t="shared" si="44"/>
        <v>film &amp; video</v>
      </c>
      <c r="R457" t="str">
        <f t="shared" si="47"/>
        <v>animation</v>
      </c>
      <c r="S457" s="11">
        <f t="shared" si="45"/>
        <v>40970.794236111105</v>
      </c>
      <c r="T457" s="11">
        <f t="shared" si="46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1</v>
      </c>
      <c r="P458">
        <f t="shared" si="43"/>
        <v>20.34</v>
      </c>
      <c r="Q458" s="6" t="str">
        <f t="shared" si="44"/>
        <v>film &amp; video</v>
      </c>
      <c r="R458" t="str">
        <f t="shared" si="47"/>
        <v>animation</v>
      </c>
      <c r="S458" s="11">
        <f t="shared" si="45"/>
        <v>41547.486122685179</v>
      </c>
      <c r="T458" s="11">
        <f t="shared" si="46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s="6" t="str">
        <f t="shared" si="44"/>
        <v>film &amp; video</v>
      </c>
      <c r="R459" t="str">
        <f t="shared" si="47"/>
        <v>animation</v>
      </c>
      <c r="S459" s="11">
        <f t="shared" si="45"/>
        <v>41837.559166666666</v>
      </c>
      <c r="T459" s="11">
        <f t="shared" si="46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9</v>
      </c>
      <c r="P460">
        <f t="shared" si="43"/>
        <v>16.760000000000002</v>
      </c>
      <c r="Q460" s="6" t="str">
        <f t="shared" si="44"/>
        <v>film &amp; video</v>
      </c>
      <c r="R460" t="str">
        <f t="shared" si="47"/>
        <v>animation</v>
      </c>
      <c r="S460" s="11">
        <f t="shared" si="45"/>
        <v>41378.491435185184</v>
      </c>
      <c r="T460" s="11">
        <f t="shared" si="46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1</v>
      </c>
      <c r="P461">
        <f t="shared" si="43"/>
        <v>25</v>
      </c>
      <c r="Q461" s="6" t="str">
        <f t="shared" si="44"/>
        <v>film &amp; video</v>
      </c>
      <c r="R461" t="str">
        <f t="shared" si="47"/>
        <v>animation</v>
      </c>
      <c r="S461" s="11">
        <f t="shared" si="45"/>
        <v>40800.432025462964</v>
      </c>
      <c r="T461" s="11">
        <f t="shared" si="46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1</v>
      </c>
      <c r="P462">
        <f t="shared" si="43"/>
        <v>12.5</v>
      </c>
      <c r="Q462" s="6" t="str">
        <f t="shared" si="44"/>
        <v>film &amp; video</v>
      </c>
      <c r="R462" t="str">
        <f t="shared" si="47"/>
        <v>animation</v>
      </c>
      <c r="S462" s="11">
        <f t="shared" si="45"/>
        <v>41759.334201388883</v>
      </c>
      <c r="T462" s="11">
        <f t="shared" si="46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s="6" t="str">
        <f t="shared" si="44"/>
        <v>film &amp; video</v>
      </c>
      <c r="R463" t="str">
        <f t="shared" si="47"/>
        <v>animation</v>
      </c>
      <c r="S463" s="11">
        <f t="shared" si="45"/>
        <v>41407.638506944444</v>
      </c>
      <c r="T463" s="11">
        <f t="shared" si="46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s="6" t="str">
        <f t="shared" si="44"/>
        <v>film &amp; video</v>
      </c>
      <c r="R464" t="str">
        <f t="shared" si="47"/>
        <v>animation</v>
      </c>
      <c r="S464" s="11">
        <f t="shared" si="45"/>
        <v>40704.918298611112</v>
      </c>
      <c r="T464" s="11">
        <f t="shared" si="46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3</v>
      </c>
      <c r="P465">
        <f t="shared" si="43"/>
        <v>113.64</v>
      </c>
      <c r="Q465" s="6" t="str">
        <f t="shared" si="44"/>
        <v>film &amp; video</v>
      </c>
      <c r="R465" t="str">
        <f t="shared" si="47"/>
        <v>animation</v>
      </c>
      <c r="S465" s="11">
        <f t="shared" si="45"/>
        <v>40750.501770833333</v>
      </c>
      <c r="T465" s="11">
        <f t="shared" si="46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1</v>
      </c>
      <c r="P466">
        <f t="shared" si="43"/>
        <v>1</v>
      </c>
      <c r="Q466" s="6" t="str">
        <f t="shared" si="44"/>
        <v>film &amp; video</v>
      </c>
      <c r="R466" t="str">
        <f t="shared" si="47"/>
        <v>animation</v>
      </c>
      <c r="S466" s="11">
        <f t="shared" si="45"/>
        <v>42488.640451388892</v>
      </c>
      <c r="T466" s="11">
        <f t="shared" si="46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27</v>
      </c>
      <c r="P467">
        <f t="shared" si="43"/>
        <v>17.25</v>
      </c>
      <c r="Q467" s="6" t="str">
        <f t="shared" si="44"/>
        <v>film &amp; video</v>
      </c>
      <c r="R467" t="str">
        <f t="shared" si="47"/>
        <v>animation</v>
      </c>
      <c r="S467" s="11">
        <f t="shared" si="45"/>
        <v>41800.911736111106</v>
      </c>
      <c r="T467" s="11">
        <f t="shared" si="46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1</v>
      </c>
      <c r="P468">
        <f t="shared" si="43"/>
        <v>15.2</v>
      </c>
      <c r="Q468" s="6" t="str">
        <f t="shared" si="44"/>
        <v>film &amp; video</v>
      </c>
      <c r="R468" t="str">
        <f t="shared" si="47"/>
        <v>animation</v>
      </c>
      <c r="S468" s="11">
        <f t="shared" si="45"/>
        <v>41129.734537037039</v>
      </c>
      <c r="T468" s="11">
        <f t="shared" si="46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22</v>
      </c>
      <c r="P469">
        <f t="shared" si="43"/>
        <v>110.65</v>
      </c>
      <c r="Q469" s="6" t="str">
        <f t="shared" si="44"/>
        <v>film &amp; video</v>
      </c>
      <c r="R469" t="str">
        <f t="shared" si="47"/>
        <v>animation</v>
      </c>
      <c r="S469" s="11">
        <f t="shared" si="45"/>
        <v>41135.471458333333</v>
      </c>
      <c r="T469" s="11">
        <f t="shared" si="46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s="6" t="str">
        <f t="shared" si="44"/>
        <v>film &amp; video</v>
      </c>
      <c r="R470" t="str">
        <f t="shared" si="47"/>
        <v>animation</v>
      </c>
      <c r="S470" s="11">
        <f t="shared" si="45"/>
        <v>41040.959293981476</v>
      </c>
      <c r="T470" s="11">
        <f t="shared" si="46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s="6" t="str">
        <f t="shared" si="44"/>
        <v>film &amp; video</v>
      </c>
      <c r="R471" t="str">
        <f t="shared" si="47"/>
        <v>animation</v>
      </c>
      <c r="S471" s="11">
        <f t="shared" si="45"/>
        <v>41827.781527777777</v>
      </c>
      <c r="T471" s="11">
        <f t="shared" si="46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2</v>
      </c>
      <c r="P472">
        <f t="shared" si="43"/>
        <v>25.5</v>
      </c>
      <c r="Q472" s="6" t="str">
        <f t="shared" si="44"/>
        <v>film &amp; video</v>
      </c>
      <c r="R472" t="str">
        <f t="shared" si="47"/>
        <v>animation</v>
      </c>
      <c r="S472" s="11">
        <f t="shared" si="45"/>
        <v>41604.959363425922</v>
      </c>
      <c r="T472" s="11">
        <f t="shared" si="46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12</v>
      </c>
      <c r="P473">
        <f t="shared" si="43"/>
        <v>38.479999999999997</v>
      </c>
      <c r="Q473" s="6" t="str">
        <f t="shared" si="44"/>
        <v>film &amp; video</v>
      </c>
      <c r="R473" t="str">
        <f t="shared" si="47"/>
        <v>animation</v>
      </c>
      <c r="S473" s="11">
        <f t="shared" si="45"/>
        <v>41703.513645833329</v>
      </c>
      <c r="T473" s="11">
        <f t="shared" si="46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18</v>
      </c>
      <c r="P474">
        <f t="shared" si="43"/>
        <v>28.2</v>
      </c>
      <c r="Q474" s="6" t="str">
        <f t="shared" si="44"/>
        <v>film &amp; video</v>
      </c>
      <c r="R474" t="str">
        <f t="shared" si="47"/>
        <v>animation</v>
      </c>
      <c r="S474" s="11">
        <f t="shared" si="45"/>
        <v>41844.714328703703</v>
      </c>
      <c r="T474" s="11">
        <f t="shared" si="46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3</v>
      </c>
      <c r="P475">
        <f t="shared" si="43"/>
        <v>61.5</v>
      </c>
      <c r="Q475" s="6" t="str">
        <f t="shared" si="44"/>
        <v>film &amp; video</v>
      </c>
      <c r="R475" t="str">
        <f t="shared" si="47"/>
        <v>animation</v>
      </c>
      <c r="S475" s="11">
        <f t="shared" si="45"/>
        <v>41869.489803240736</v>
      </c>
      <c r="T475" s="11">
        <f t="shared" si="46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1</v>
      </c>
      <c r="P476">
        <f t="shared" si="43"/>
        <v>1</v>
      </c>
      <c r="Q476" s="6" t="str">
        <f t="shared" si="44"/>
        <v>film &amp; video</v>
      </c>
      <c r="R476" t="str">
        <f t="shared" si="47"/>
        <v>animation</v>
      </c>
      <c r="S476" s="11">
        <f t="shared" si="45"/>
        <v>42753.120706018519</v>
      </c>
      <c r="T476" s="11">
        <f t="shared" si="46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s="6" t="str">
        <f t="shared" si="44"/>
        <v>film &amp; video</v>
      </c>
      <c r="R477" t="str">
        <f t="shared" si="47"/>
        <v>animation</v>
      </c>
      <c r="S477" s="11">
        <f t="shared" si="45"/>
        <v>42099.877812500003</v>
      </c>
      <c r="T477" s="11">
        <f t="shared" si="46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3</v>
      </c>
      <c r="P478">
        <f t="shared" si="43"/>
        <v>39.57</v>
      </c>
      <c r="Q478" s="6" t="str">
        <f t="shared" si="44"/>
        <v>film &amp; video</v>
      </c>
      <c r="R478" t="str">
        <f t="shared" si="47"/>
        <v>animation</v>
      </c>
      <c r="S478" s="11">
        <f t="shared" si="45"/>
        <v>41757.76667824074</v>
      </c>
      <c r="T478" s="11">
        <f t="shared" si="46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s="6" t="str">
        <f t="shared" si="44"/>
        <v>film &amp; video</v>
      </c>
      <c r="R479" t="str">
        <f t="shared" si="47"/>
        <v>animation</v>
      </c>
      <c r="S479" s="11">
        <f t="shared" si="45"/>
        <v>40987.626550925925</v>
      </c>
      <c r="T479" s="11">
        <f t="shared" si="46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s="6" t="str">
        <f t="shared" si="44"/>
        <v>film &amp; video</v>
      </c>
      <c r="R480" t="str">
        <f t="shared" si="47"/>
        <v>animation</v>
      </c>
      <c r="S480" s="11">
        <f t="shared" si="45"/>
        <v>42065.702650462961</v>
      </c>
      <c r="T480" s="11">
        <f t="shared" si="46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33</v>
      </c>
      <c r="P481">
        <f t="shared" si="43"/>
        <v>88.8</v>
      </c>
      <c r="Q481" s="6" t="str">
        <f t="shared" si="44"/>
        <v>film &amp; video</v>
      </c>
      <c r="R481" t="str">
        <f t="shared" si="47"/>
        <v>animation</v>
      </c>
      <c r="S481" s="11">
        <f t="shared" si="45"/>
        <v>41904.199479166666</v>
      </c>
      <c r="T481" s="11">
        <f t="shared" si="46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20</v>
      </c>
      <c r="P482">
        <f t="shared" si="43"/>
        <v>55.46</v>
      </c>
      <c r="Q482" s="6" t="str">
        <f t="shared" si="44"/>
        <v>film &amp; video</v>
      </c>
      <c r="R482" t="str">
        <f t="shared" si="47"/>
        <v>animation</v>
      </c>
      <c r="S482" s="11">
        <f t="shared" si="45"/>
        <v>41465.291840277772</v>
      </c>
      <c r="T482" s="11">
        <f t="shared" si="46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7</v>
      </c>
      <c r="P483">
        <f t="shared" si="43"/>
        <v>87.15</v>
      </c>
      <c r="Q483" s="6" t="str">
        <f t="shared" si="44"/>
        <v>film &amp; video</v>
      </c>
      <c r="R483" t="str">
        <f t="shared" si="47"/>
        <v>animation</v>
      </c>
      <c r="S483" s="11">
        <f t="shared" si="45"/>
        <v>41162.46399305555</v>
      </c>
      <c r="T483" s="11">
        <f t="shared" si="46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</v>
      </c>
      <c r="P484">
        <f t="shared" si="43"/>
        <v>10</v>
      </c>
      <c r="Q484" s="6" t="str">
        <f t="shared" si="44"/>
        <v>film &amp; video</v>
      </c>
      <c r="R484" t="str">
        <f t="shared" si="47"/>
        <v>animation</v>
      </c>
      <c r="S484" s="11">
        <f t="shared" si="45"/>
        <v>42447.68854166667</v>
      </c>
      <c r="T484" s="11">
        <f t="shared" si="46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51</v>
      </c>
      <c r="P485">
        <f t="shared" si="43"/>
        <v>51.23</v>
      </c>
      <c r="Q485" s="6" t="str">
        <f t="shared" si="44"/>
        <v>film &amp; video</v>
      </c>
      <c r="R485" t="str">
        <f t="shared" si="47"/>
        <v>animation</v>
      </c>
      <c r="S485" s="11">
        <f t="shared" si="45"/>
        <v>41242.989259259259</v>
      </c>
      <c r="T485" s="11">
        <f t="shared" si="46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</v>
      </c>
      <c r="P486">
        <f t="shared" si="43"/>
        <v>13.549999999999999</v>
      </c>
      <c r="Q486" s="6" t="str">
        <f t="shared" si="44"/>
        <v>film &amp; video</v>
      </c>
      <c r="R486" t="str">
        <f t="shared" si="47"/>
        <v>animation</v>
      </c>
      <c r="S486" s="11">
        <f t="shared" si="45"/>
        <v>42272.731157407405</v>
      </c>
      <c r="T486" s="11">
        <f t="shared" si="46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22</v>
      </c>
      <c r="P487">
        <f t="shared" si="43"/>
        <v>66.53</v>
      </c>
      <c r="Q487" s="6" t="str">
        <f t="shared" si="44"/>
        <v>film &amp; video</v>
      </c>
      <c r="R487" t="str">
        <f t="shared" si="47"/>
        <v>animation</v>
      </c>
      <c r="S487" s="11">
        <f t="shared" si="45"/>
        <v>41381.297442129624</v>
      </c>
      <c r="T487" s="11">
        <f t="shared" si="46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1</v>
      </c>
      <c r="P488">
        <f t="shared" si="43"/>
        <v>50</v>
      </c>
      <c r="Q488" s="6" t="str">
        <f t="shared" si="44"/>
        <v>film &amp; video</v>
      </c>
      <c r="R488" t="str">
        <f t="shared" si="47"/>
        <v>animation</v>
      </c>
      <c r="S488" s="11">
        <f t="shared" si="45"/>
        <v>41761.734247685185</v>
      </c>
      <c r="T488" s="11">
        <f t="shared" si="46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s="6" t="str">
        <f t="shared" si="44"/>
        <v>film &amp; video</v>
      </c>
      <c r="R489" t="str">
        <f t="shared" si="47"/>
        <v>animation</v>
      </c>
      <c r="S489" s="11">
        <f t="shared" si="45"/>
        <v>42669.386504629627</v>
      </c>
      <c r="T489" s="11">
        <f t="shared" si="46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s="6" t="str">
        <f t="shared" si="44"/>
        <v>film &amp; video</v>
      </c>
      <c r="R490" t="str">
        <f t="shared" si="47"/>
        <v>animation</v>
      </c>
      <c r="S490" s="11">
        <f t="shared" si="45"/>
        <v>42713.84606481481</v>
      </c>
      <c r="T490" s="11">
        <f t="shared" si="46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1</v>
      </c>
      <c r="P491">
        <f t="shared" si="43"/>
        <v>71.67</v>
      </c>
      <c r="Q491" s="6" t="str">
        <f t="shared" si="44"/>
        <v>film &amp; video</v>
      </c>
      <c r="R491" t="str">
        <f t="shared" si="47"/>
        <v>animation</v>
      </c>
      <c r="S491" s="11">
        <f t="shared" si="45"/>
        <v>40882.273333333331</v>
      </c>
      <c r="T491" s="11">
        <f t="shared" si="46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s="6" t="str">
        <f t="shared" si="44"/>
        <v>film &amp; video</v>
      </c>
      <c r="R492" t="str">
        <f t="shared" si="47"/>
        <v>animation</v>
      </c>
      <c r="S492" s="11">
        <f t="shared" si="45"/>
        <v>41113.760243055556</v>
      </c>
      <c r="T492" s="11">
        <f t="shared" si="46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s="6" t="str">
        <f t="shared" si="44"/>
        <v>film &amp; video</v>
      </c>
      <c r="R493" t="str">
        <f t="shared" si="47"/>
        <v>animation</v>
      </c>
      <c r="S493" s="11">
        <f t="shared" si="45"/>
        <v>42366.774293981485</v>
      </c>
      <c r="T493" s="11">
        <f t="shared" si="46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s="6" t="str">
        <f t="shared" si="44"/>
        <v>film &amp; video</v>
      </c>
      <c r="R494" t="str">
        <f t="shared" si="47"/>
        <v>animation</v>
      </c>
      <c r="S494" s="11">
        <f t="shared" si="45"/>
        <v>42595.826736111114</v>
      </c>
      <c r="T494" s="11">
        <f t="shared" si="46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s="6" t="str">
        <f t="shared" si="44"/>
        <v>film &amp; video</v>
      </c>
      <c r="R495" t="str">
        <f t="shared" si="47"/>
        <v>animation</v>
      </c>
      <c r="S495" s="11">
        <f t="shared" si="45"/>
        <v>42114.517800925918</v>
      </c>
      <c r="T495" s="11">
        <f t="shared" si="46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</v>
      </c>
      <c r="P496">
        <f t="shared" si="43"/>
        <v>10.34</v>
      </c>
      <c r="Q496" s="6" t="str">
        <f t="shared" si="44"/>
        <v>film &amp; video</v>
      </c>
      <c r="R496" t="str">
        <f t="shared" si="47"/>
        <v>animation</v>
      </c>
      <c r="S496" s="11">
        <f t="shared" si="45"/>
        <v>41799.62228009259</v>
      </c>
      <c r="T496" s="11">
        <f t="shared" si="46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s="6" t="str">
        <f t="shared" si="44"/>
        <v>film &amp; video</v>
      </c>
      <c r="R497" t="str">
        <f t="shared" si="47"/>
        <v>animation</v>
      </c>
      <c r="S497" s="11">
        <f t="shared" si="45"/>
        <v>42171.619270833333</v>
      </c>
      <c r="T497" s="11">
        <f t="shared" si="46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</v>
      </c>
      <c r="P498">
        <f t="shared" si="43"/>
        <v>1</v>
      </c>
      <c r="Q498" s="6" t="str">
        <f t="shared" si="44"/>
        <v>film &amp; video</v>
      </c>
      <c r="R498" t="str">
        <f t="shared" si="47"/>
        <v>animation</v>
      </c>
      <c r="S498" s="11">
        <f t="shared" si="45"/>
        <v>41620.723078703704</v>
      </c>
      <c r="T498" s="11">
        <f t="shared" si="46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1</v>
      </c>
      <c r="P499">
        <f t="shared" si="43"/>
        <v>10</v>
      </c>
      <c r="Q499" s="6" t="str">
        <f t="shared" si="44"/>
        <v>film &amp; video</v>
      </c>
      <c r="R499" t="str">
        <f t="shared" si="47"/>
        <v>animation</v>
      </c>
      <c r="S499" s="11">
        <f t="shared" si="45"/>
        <v>41944.829456018517</v>
      </c>
      <c r="T499" s="11">
        <f t="shared" si="46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5</v>
      </c>
      <c r="P500">
        <f t="shared" si="43"/>
        <v>136.1</v>
      </c>
      <c r="Q500" s="6" t="str">
        <f t="shared" si="44"/>
        <v>film &amp; video</v>
      </c>
      <c r="R500" t="str">
        <f t="shared" si="47"/>
        <v>animation</v>
      </c>
      <c r="S500" s="11">
        <f t="shared" si="45"/>
        <v>40858.553807870368</v>
      </c>
      <c r="T500" s="11">
        <f t="shared" si="46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10</v>
      </c>
      <c r="P501">
        <f t="shared" si="43"/>
        <v>73.47</v>
      </c>
      <c r="Q501" s="6" t="str">
        <f t="shared" si="44"/>
        <v>film &amp; video</v>
      </c>
      <c r="R501" t="str">
        <f t="shared" si="47"/>
        <v>animation</v>
      </c>
      <c r="S501" s="11">
        <f t="shared" si="45"/>
        <v>40043.687129629623</v>
      </c>
      <c r="T501" s="11">
        <f t="shared" si="46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4</v>
      </c>
      <c r="P502">
        <f t="shared" si="43"/>
        <v>53.75</v>
      </c>
      <c r="Q502" s="6" t="str">
        <f t="shared" si="44"/>
        <v>film &amp; video</v>
      </c>
      <c r="R502" t="str">
        <f t="shared" si="47"/>
        <v>animation</v>
      </c>
      <c r="S502" s="11">
        <f t="shared" si="45"/>
        <v>40247.677673611113</v>
      </c>
      <c r="T502" s="11">
        <f t="shared" si="46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s="6" t="str">
        <f t="shared" si="44"/>
        <v>film &amp; video</v>
      </c>
      <c r="R503" t="str">
        <f t="shared" si="47"/>
        <v>animation</v>
      </c>
      <c r="S503" s="11">
        <f t="shared" si="45"/>
        <v>40703.026053240741</v>
      </c>
      <c r="T503" s="11">
        <f t="shared" si="46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2</v>
      </c>
      <c r="P504">
        <f t="shared" si="43"/>
        <v>57.5</v>
      </c>
      <c r="Q504" s="6" t="str">
        <f t="shared" si="44"/>
        <v>film &amp; video</v>
      </c>
      <c r="R504" t="str">
        <f t="shared" si="47"/>
        <v>animation</v>
      </c>
      <c r="S504" s="11">
        <f t="shared" si="45"/>
        <v>40956.345196759255</v>
      </c>
      <c r="T504" s="11">
        <f t="shared" si="46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2</v>
      </c>
      <c r="P505">
        <f t="shared" si="43"/>
        <v>12.67</v>
      </c>
      <c r="Q505" s="6" t="str">
        <f t="shared" si="44"/>
        <v>film &amp; video</v>
      </c>
      <c r="R505" t="str">
        <f t="shared" si="47"/>
        <v>animation</v>
      </c>
      <c r="S505" s="11">
        <f t="shared" si="45"/>
        <v>41991.318321759252</v>
      </c>
      <c r="T505" s="11">
        <f t="shared" si="46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2</v>
      </c>
      <c r="P506">
        <f t="shared" si="43"/>
        <v>67</v>
      </c>
      <c r="Q506" s="6" t="str">
        <f t="shared" si="44"/>
        <v>film &amp; video</v>
      </c>
      <c r="R506" t="str">
        <f t="shared" si="47"/>
        <v>animation</v>
      </c>
      <c r="S506" s="11">
        <f t="shared" si="45"/>
        <v>40949.775312499994</v>
      </c>
      <c r="T506" s="11">
        <f t="shared" si="46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1</v>
      </c>
      <c r="P507">
        <f t="shared" si="43"/>
        <v>3.7199999999999998</v>
      </c>
      <c r="Q507" s="6" t="str">
        <f t="shared" si="44"/>
        <v>film &amp; video</v>
      </c>
      <c r="R507" t="str">
        <f t="shared" si="47"/>
        <v>animation</v>
      </c>
      <c r="S507" s="11">
        <f t="shared" si="45"/>
        <v>42317.889884259253</v>
      </c>
      <c r="T507" s="11">
        <f t="shared" si="46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</v>
      </c>
      <c r="P508">
        <f t="shared" si="43"/>
        <v>250</v>
      </c>
      <c r="Q508" s="6" t="str">
        <f t="shared" si="44"/>
        <v>film &amp; video</v>
      </c>
      <c r="R508" t="str">
        <f t="shared" si="47"/>
        <v>animation</v>
      </c>
      <c r="S508" s="11">
        <f t="shared" si="45"/>
        <v>41466.343981481477</v>
      </c>
      <c r="T508" s="11">
        <f t="shared" si="46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4</v>
      </c>
      <c r="P509">
        <f t="shared" si="43"/>
        <v>64</v>
      </c>
      <c r="Q509" s="6" t="str">
        <f t="shared" si="44"/>
        <v>film &amp; video</v>
      </c>
      <c r="R509" t="str">
        <f t="shared" si="47"/>
        <v>animation</v>
      </c>
      <c r="S509" s="11">
        <f t="shared" si="45"/>
        <v>41156.750659722216</v>
      </c>
      <c r="T509" s="11">
        <f t="shared" si="46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1</v>
      </c>
      <c r="P510">
        <f t="shared" si="43"/>
        <v>133.34</v>
      </c>
      <c r="Q510" s="6" t="str">
        <f t="shared" si="44"/>
        <v>film &amp; video</v>
      </c>
      <c r="R510" t="str">
        <f t="shared" si="47"/>
        <v>animation</v>
      </c>
      <c r="S510" s="11">
        <f t="shared" si="45"/>
        <v>40994.815983796296</v>
      </c>
      <c r="T510" s="11">
        <f t="shared" si="46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1</v>
      </c>
      <c r="P511">
        <f t="shared" si="43"/>
        <v>10</v>
      </c>
      <c r="Q511" s="6" t="str">
        <f t="shared" si="44"/>
        <v>film &amp; video</v>
      </c>
      <c r="R511" t="str">
        <f t="shared" si="47"/>
        <v>animation</v>
      </c>
      <c r="S511" s="11">
        <f t="shared" si="45"/>
        <v>42153.423263888886</v>
      </c>
      <c r="T511" s="11">
        <f t="shared" si="46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s="6" t="str">
        <f t="shared" si="44"/>
        <v>film &amp; video</v>
      </c>
      <c r="R512" t="str">
        <f t="shared" si="47"/>
        <v>animation</v>
      </c>
      <c r="S512" s="11">
        <f t="shared" si="45"/>
        <v>42399.968043981477</v>
      </c>
      <c r="T512" s="11">
        <f t="shared" si="46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>
        <f t="shared" si="43"/>
        <v>30</v>
      </c>
      <c r="Q513" s="6" t="str">
        <f t="shared" si="44"/>
        <v>film &amp; video</v>
      </c>
      <c r="R513" t="str">
        <f t="shared" si="47"/>
        <v>animation</v>
      </c>
      <c r="S513" s="11">
        <f t="shared" si="45"/>
        <v>41340.09469907407</v>
      </c>
      <c r="T513" s="11">
        <f t="shared" si="46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</v>
      </c>
      <c r="P514">
        <f t="shared" si="43"/>
        <v>5.5</v>
      </c>
      <c r="Q514" s="6" t="str">
        <f t="shared" si="44"/>
        <v>film &amp; video</v>
      </c>
      <c r="R514" t="str">
        <f t="shared" si="47"/>
        <v>animation</v>
      </c>
      <c r="S514" s="11">
        <f t="shared" si="45"/>
        <v>42649.533877314818</v>
      </c>
      <c r="T514" s="11">
        <f t="shared" si="46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ROUNDUP(((E515/D515)*100),0)</f>
        <v>14</v>
      </c>
      <c r="P515">
        <f t="shared" ref="P515:P578" si="49">ROUNDUP((E515/L515),2)</f>
        <v>102.39</v>
      </c>
      <c r="Q515" s="6" t="str">
        <f t="shared" ref="Q515:Q578" si="50">LEFT(N515,FIND("/",N515,1)-1)</f>
        <v>film &amp; video</v>
      </c>
      <c r="R515" t="str">
        <f t="shared" si="47"/>
        <v>animation</v>
      </c>
      <c r="S515" s="11">
        <f t="shared" ref="S515:S578" si="51">(((J515/60)/60)/24)+DATE(1970,1,1)+(-5/24)</f>
        <v>42552.445659722223</v>
      </c>
      <c r="T515" s="11">
        <f t="shared" ref="T515:T578" si="52">(((I515/60)/60)/24)+DATE(1970,1,1)+(-5/24)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4</v>
      </c>
      <c r="P516">
        <f t="shared" si="49"/>
        <v>16.670000000000002</v>
      </c>
      <c r="Q516" s="6" t="str">
        <f t="shared" si="50"/>
        <v>film &amp; video</v>
      </c>
      <c r="R516" t="str">
        <f t="shared" ref="R516:R579" si="53">RIGHT(N516,LEN(N516)-FIND("/",N516,1))</f>
        <v>animation</v>
      </c>
      <c r="S516" s="11">
        <f t="shared" si="51"/>
        <v>41830.405636574069</v>
      </c>
      <c r="T516" s="11">
        <f t="shared" si="52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26</v>
      </c>
      <c r="P517">
        <f t="shared" si="49"/>
        <v>725.03</v>
      </c>
      <c r="Q517" s="6" t="str">
        <f t="shared" si="50"/>
        <v>film &amp; video</v>
      </c>
      <c r="R517" t="str">
        <f t="shared" si="53"/>
        <v>animation</v>
      </c>
      <c r="S517" s="11">
        <f t="shared" si="51"/>
        <v>42327.282418981478</v>
      </c>
      <c r="T517" s="11">
        <f t="shared" si="52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s="6" t="str">
        <f t="shared" si="50"/>
        <v>film &amp; video</v>
      </c>
      <c r="R518" t="str">
        <f t="shared" si="53"/>
        <v>animation</v>
      </c>
      <c r="S518" s="11">
        <f t="shared" si="51"/>
        <v>42091.570370370369</v>
      </c>
      <c r="T518" s="11">
        <f t="shared" si="52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2</v>
      </c>
      <c r="P519">
        <f t="shared" si="49"/>
        <v>68.34</v>
      </c>
      <c r="Q519" s="6" t="str">
        <f t="shared" si="50"/>
        <v>film &amp; video</v>
      </c>
      <c r="R519" t="str">
        <f t="shared" si="53"/>
        <v>animation</v>
      </c>
      <c r="S519" s="11">
        <f t="shared" si="51"/>
        <v>42738.406956018516</v>
      </c>
      <c r="T519" s="11">
        <f t="shared" si="52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s="6" t="str">
        <f t="shared" si="50"/>
        <v>film &amp; video</v>
      </c>
      <c r="R520" t="str">
        <f t="shared" si="53"/>
        <v>animation</v>
      </c>
      <c r="S520" s="11">
        <f t="shared" si="51"/>
        <v>42223.407685185179</v>
      </c>
      <c r="T520" s="11">
        <f t="shared" si="52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23</v>
      </c>
      <c r="P521">
        <f t="shared" si="49"/>
        <v>39.229999999999997</v>
      </c>
      <c r="Q521" s="6" t="str">
        <f t="shared" si="50"/>
        <v>film &amp; video</v>
      </c>
      <c r="R521" t="str">
        <f t="shared" si="53"/>
        <v>animation</v>
      </c>
      <c r="S521" s="11">
        <f t="shared" si="51"/>
        <v>41218.183113425926</v>
      </c>
      <c r="T521" s="11">
        <f t="shared" si="52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103</v>
      </c>
      <c r="P522">
        <f t="shared" si="49"/>
        <v>150.14999999999998</v>
      </c>
      <c r="Q522" s="6" t="str">
        <f t="shared" si="50"/>
        <v>theater</v>
      </c>
      <c r="R522" t="str">
        <f t="shared" si="53"/>
        <v>plays</v>
      </c>
      <c r="S522" s="11">
        <f t="shared" si="51"/>
        <v>42318.493761574071</v>
      </c>
      <c r="T522" s="11">
        <f t="shared" si="52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105</v>
      </c>
      <c r="P523">
        <f t="shared" si="49"/>
        <v>93.43</v>
      </c>
      <c r="Q523" s="6" t="str">
        <f t="shared" si="50"/>
        <v>theater</v>
      </c>
      <c r="R523" t="str">
        <f t="shared" si="53"/>
        <v>plays</v>
      </c>
      <c r="S523" s="11">
        <f t="shared" si="51"/>
        <v>42645.884479166663</v>
      </c>
      <c r="T523" s="11">
        <f t="shared" si="52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115</v>
      </c>
      <c r="P524">
        <f t="shared" si="49"/>
        <v>110.97</v>
      </c>
      <c r="Q524" s="6" t="str">
        <f t="shared" si="50"/>
        <v>theater</v>
      </c>
      <c r="R524" t="str">
        <f t="shared" si="53"/>
        <v>plays</v>
      </c>
      <c r="S524" s="11">
        <f t="shared" si="51"/>
        <v>42429.832465277774</v>
      </c>
      <c r="T524" s="11">
        <f t="shared" si="52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121</v>
      </c>
      <c r="P525">
        <f t="shared" si="49"/>
        <v>71.790000000000006</v>
      </c>
      <c r="Q525" s="6" t="str">
        <f t="shared" si="50"/>
        <v>theater</v>
      </c>
      <c r="R525" t="str">
        <f t="shared" si="53"/>
        <v>plays</v>
      </c>
      <c r="S525" s="11">
        <f t="shared" si="51"/>
        <v>42237.924490740734</v>
      </c>
      <c r="T525" s="11">
        <f t="shared" si="52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109</v>
      </c>
      <c r="P526">
        <f t="shared" si="49"/>
        <v>29.26</v>
      </c>
      <c r="Q526" s="6" t="str">
        <f t="shared" si="50"/>
        <v>theater</v>
      </c>
      <c r="R526" t="str">
        <f t="shared" si="53"/>
        <v>plays</v>
      </c>
      <c r="S526" s="11">
        <f t="shared" si="51"/>
        <v>42492.508900462963</v>
      </c>
      <c r="T526" s="11">
        <f t="shared" si="52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>
        <f t="shared" si="49"/>
        <v>1000</v>
      </c>
      <c r="Q527" s="6" t="str">
        <f t="shared" si="50"/>
        <v>theater</v>
      </c>
      <c r="R527" t="str">
        <f t="shared" si="53"/>
        <v>plays</v>
      </c>
      <c r="S527" s="11">
        <f t="shared" si="51"/>
        <v>41850.192604166667</v>
      </c>
      <c r="T527" s="11">
        <f t="shared" si="52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114</v>
      </c>
      <c r="P528">
        <f t="shared" si="49"/>
        <v>74.350000000000009</v>
      </c>
      <c r="Q528" s="6" t="str">
        <f t="shared" si="50"/>
        <v>theater</v>
      </c>
      <c r="R528" t="str">
        <f t="shared" si="53"/>
        <v>plays</v>
      </c>
      <c r="S528" s="11">
        <f t="shared" si="51"/>
        <v>42192.383611111109</v>
      </c>
      <c r="T528" s="11">
        <f t="shared" si="52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101</v>
      </c>
      <c r="P529">
        <f t="shared" si="49"/>
        <v>63.83</v>
      </c>
      <c r="Q529" s="6" t="str">
        <f t="shared" si="50"/>
        <v>theater</v>
      </c>
      <c r="R529" t="str">
        <f t="shared" si="53"/>
        <v>plays</v>
      </c>
      <c r="S529" s="11">
        <f t="shared" si="51"/>
        <v>42752.997291666667</v>
      </c>
      <c r="T529" s="11">
        <f t="shared" si="52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116</v>
      </c>
      <c r="P530">
        <f t="shared" si="49"/>
        <v>44.339999999999996</v>
      </c>
      <c r="Q530" s="6" t="str">
        <f t="shared" si="50"/>
        <v>theater</v>
      </c>
      <c r="R530" t="str">
        <f t="shared" si="53"/>
        <v>plays</v>
      </c>
      <c r="S530" s="11">
        <f t="shared" si="51"/>
        <v>42155.71188657407</v>
      </c>
      <c r="T530" s="11">
        <f t="shared" si="52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131</v>
      </c>
      <c r="P531">
        <f t="shared" si="49"/>
        <v>86.95</v>
      </c>
      <c r="Q531" s="6" t="str">
        <f t="shared" si="50"/>
        <v>theater</v>
      </c>
      <c r="R531" t="str">
        <f t="shared" si="53"/>
        <v>plays</v>
      </c>
      <c r="S531" s="11">
        <f t="shared" si="51"/>
        <v>42724.822847222218</v>
      </c>
      <c r="T531" s="11">
        <f t="shared" si="52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108</v>
      </c>
      <c r="P532">
        <f t="shared" si="49"/>
        <v>126.56</v>
      </c>
      <c r="Q532" s="6" t="str">
        <f t="shared" si="50"/>
        <v>theater</v>
      </c>
      <c r="R532" t="str">
        <f t="shared" si="53"/>
        <v>plays</v>
      </c>
      <c r="S532" s="11">
        <f t="shared" si="51"/>
        <v>42157.382731481477</v>
      </c>
      <c r="T532" s="11">
        <f t="shared" si="52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>
        <f t="shared" si="49"/>
        <v>129.04</v>
      </c>
      <c r="Q533" s="6" t="str">
        <f t="shared" si="50"/>
        <v>theater</v>
      </c>
      <c r="R533" t="str">
        <f t="shared" si="53"/>
        <v>plays</v>
      </c>
      <c r="S533" s="11">
        <f t="shared" si="51"/>
        <v>42675.856817129628</v>
      </c>
      <c r="T533" s="11">
        <f t="shared" si="52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124</v>
      </c>
      <c r="P534">
        <f t="shared" si="49"/>
        <v>71.25</v>
      </c>
      <c r="Q534" s="6" t="str">
        <f t="shared" si="50"/>
        <v>theater</v>
      </c>
      <c r="R534" t="str">
        <f t="shared" si="53"/>
        <v>plays</v>
      </c>
      <c r="S534" s="11">
        <f t="shared" si="51"/>
        <v>42472.798703703702</v>
      </c>
      <c r="T534" s="11">
        <f t="shared" si="52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101</v>
      </c>
      <c r="P535">
        <f t="shared" si="49"/>
        <v>117.89</v>
      </c>
      <c r="Q535" s="6" t="str">
        <f t="shared" si="50"/>
        <v>theater</v>
      </c>
      <c r="R535" t="str">
        <f t="shared" si="53"/>
        <v>plays</v>
      </c>
      <c r="S535" s="11">
        <f t="shared" si="51"/>
        <v>42482.226446759254</v>
      </c>
      <c r="T535" s="11">
        <f t="shared" si="52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105</v>
      </c>
      <c r="P536">
        <f t="shared" si="49"/>
        <v>327.08999999999997</v>
      </c>
      <c r="Q536" s="6" t="str">
        <f t="shared" si="50"/>
        <v>theater</v>
      </c>
      <c r="R536" t="str">
        <f t="shared" si="53"/>
        <v>plays</v>
      </c>
      <c r="S536" s="11">
        <f t="shared" si="51"/>
        <v>42270.602662037032</v>
      </c>
      <c r="T536" s="11">
        <f t="shared" si="52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103</v>
      </c>
      <c r="P537">
        <f t="shared" si="49"/>
        <v>34.75</v>
      </c>
      <c r="Q537" s="6" t="str">
        <f t="shared" si="50"/>
        <v>theater</v>
      </c>
      <c r="R537" t="str">
        <f t="shared" si="53"/>
        <v>plays</v>
      </c>
      <c r="S537" s="11">
        <f t="shared" si="51"/>
        <v>42711.336863425917</v>
      </c>
      <c r="T537" s="11">
        <f t="shared" si="52"/>
        <v>42741.336863425917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119</v>
      </c>
      <c r="P538">
        <f t="shared" si="49"/>
        <v>100.07000000000001</v>
      </c>
      <c r="Q538" s="6" t="str">
        <f t="shared" si="50"/>
        <v>theater</v>
      </c>
      <c r="R538" t="str">
        <f t="shared" si="53"/>
        <v>plays</v>
      </c>
      <c r="S538" s="11">
        <f t="shared" si="51"/>
        <v>42179.136655092596</v>
      </c>
      <c r="T538" s="11">
        <f t="shared" si="52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121</v>
      </c>
      <c r="P539">
        <f t="shared" si="49"/>
        <v>40.85</v>
      </c>
      <c r="Q539" s="6" t="str">
        <f t="shared" si="50"/>
        <v>theater</v>
      </c>
      <c r="R539" t="str">
        <f t="shared" si="53"/>
        <v>plays</v>
      </c>
      <c r="S539" s="11">
        <f t="shared" si="51"/>
        <v>42282.560081018521</v>
      </c>
      <c r="T539" s="11">
        <f t="shared" si="52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303</v>
      </c>
      <c r="P540">
        <f t="shared" si="49"/>
        <v>252.01999999999998</v>
      </c>
      <c r="Q540" s="6" t="str">
        <f t="shared" si="50"/>
        <v>theater</v>
      </c>
      <c r="R540" t="str">
        <f t="shared" si="53"/>
        <v>plays</v>
      </c>
      <c r="S540" s="11">
        <f t="shared" si="51"/>
        <v>42473.586377314808</v>
      </c>
      <c r="T540" s="11">
        <f t="shared" si="52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101</v>
      </c>
      <c r="P541">
        <f t="shared" si="49"/>
        <v>25.17</v>
      </c>
      <c r="Q541" s="6" t="str">
        <f t="shared" si="50"/>
        <v>theater</v>
      </c>
      <c r="R541" t="str">
        <f t="shared" si="53"/>
        <v>plays</v>
      </c>
      <c r="S541" s="11">
        <f t="shared" si="51"/>
        <v>42534.841516203705</v>
      </c>
      <c r="T541" s="11">
        <f t="shared" si="52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1</v>
      </c>
      <c r="P542">
        <f t="shared" si="49"/>
        <v>1</v>
      </c>
      <c r="Q542" s="6" t="str">
        <f t="shared" si="50"/>
        <v>technology</v>
      </c>
      <c r="R542" t="str">
        <f t="shared" si="53"/>
        <v>web</v>
      </c>
      <c r="S542" s="11">
        <f t="shared" si="51"/>
        <v>42009.608865740738</v>
      </c>
      <c r="T542" s="11">
        <f t="shared" si="52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1</v>
      </c>
      <c r="P543">
        <f t="shared" si="49"/>
        <v>25</v>
      </c>
      <c r="Q543" s="6" t="str">
        <f t="shared" si="50"/>
        <v>technology</v>
      </c>
      <c r="R543" t="str">
        <f t="shared" si="53"/>
        <v>web</v>
      </c>
      <c r="S543" s="11">
        <f t="shared" si="51"/>
        <v>42275.838356481479</v>
      </c>
      <c r="T543" s="11">
        <f t="shared" si="52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1</v>
      </c>
      <c r="P544">
        <f t="shared" si="49"/>
        <v>1</v>
      </c>
      <c r="Q544" s="6" t="str">
        <f t="shared" si="50"/>
        <v>technology</v>
      </c>
      <c r="R544" t="str">
        <f t="shared" si="53"/>
        <v>web</v>
      </c>
      <c r="S544" s="11">
        <f t="shared" si="51"/>
        <v>42433.529120370367</v>
      </c>
      <c r="T544" s="11">
        <f t="shared" si="52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1</v>
      </c>
      <c r="P545">
        <f t="shared" si="49"/>
        <v>35</v>
      </c>
      <c r="Q545" s="6" t="str">
        <f t="shared" si="50"/>
        <v>technology</v>
      </c>
      <c r="R545" t="str">
        <f t="shared" si="53"/>
        <v>web</v>
      </c>
      <c r="S545" s="11">
        <f t="shared" si="51"/>
        <v>41913.88381944444</v>
      </c>
      <c r="T545" s="11">
        <f t="shared" si="52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2</v>
      </c>
      <c r="P546">
        <f t="shared" si="49"/>
        <v>3</v>
      </c>
      <c r="Q546" s="6" t="str">
        <f t="shared" si="50"/>
        <v>technology</v>
      </c>
      <c r="R546" t="str">
        <f t="shared" si="53"/>
        <v>web</v>
      </c>
      <c r="S546" s="11">
        <f t="shared" si="51"/>
        <v>42525.448611111111</v>
      </c>
      <c r="T546" s="11">
        <f t="shared" si="52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28</v>
      </c>
      <c r="P547">
        <f t="shared" si="49"/>
        <v>402.71</v>
      </c>
      <c r="Q547" s="6" t="str">
        <f t="shared" si="50"/>
        <v>technology</v>
      </c>
      <c r="R547" t="str">
        <f t="shared" si="53"/>
        <v>web</v>
      </c>
      <c r="S547" s="11">
        <f t="shared" si="51"/>
        <v>42283.38413194444</v>
      </c>
      <c r="T547" s="11">
        <f t="shared" si="52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1</v>
      </c>
      <c r="P548">
        <f t="shared" si="49"/>
        <v>26</v>
      </c>
      <c r="Q548" s="6" t="str">
        <f t="shared" si="50"/>
        <v>technology</v>
      </c>
      <c r="R548" t="str">
        <f t="shared" si="53"/>
        <v>web</v>
      </c>
      <c r="S548" s="11">
        <f t="shared" si="51"/>
        <v>42249.459664351853</v>
      </c>
      <c r="T548" s="11">
        <f t="shared" si="52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s="6" t="str">
        <f t="shared" si="50"/>
        <v>technology</v>
      </c>
      <c r="R549" t="str">
        <f t="shared" si="53"/>
        <v>web</v>
      </c>
      <c r="S549" s="11">
        <f t="shared" si="51"/>
        <v>42380.488009259258</v>
      </c>
      <c r="T549" s="11">
        <f t="shared" si="52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1</v>
      </c>
      <c r="P550">
        <f t="shared" si="49"/>
        <v>9</v>
      </c>
      <c r="Q550" s="6" t="str">
        <f t="shared" si="50"/>
        <v>technology</v>
      </c>
      <c r="R550" t="str">
        <f t="shared" si="53"/>
        <v>web</v>
      </c>
      <c r="S550" s="11">
        <f t="shared" si="51"/>
        <v>42276.695</v>
      </c>
      <c r="T550" s="11">
        <f t="shared" si="52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3</v>
      </c>
      <c r="P551">
        <f t="shared" si="49"/>
        <v>8.5</v>
      </c>
      <c r="Q551" s="6" t="str">
        <f t="shared" si="50"/>
        <v>technology</v>
      </c>
      <c r="R551" t="str">
        <f t="shared" si="53"/>
        <v>web</v>
      </c>
      <c r="S551" s="11">
        <f t="shared" si="51"/>
        <v>42163.428495370368</v>
      </c>
      <c r="T551" s="11">
        <f t="shared" si="52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1</v>
      </c>
      <c r="P552">
        <f t="shared" si="49"/>
        <v>8.75</v>
      </c>
      <c r="Q552" s="6" t="str">
        <f t="shared" si="50"/>
        <v>technology</v>
      </c>
      <c r="R552" t="str">
        <f t="shared" si="53"/>
        <v>web</v>
      </c>
      <c r="S552" s="11">
        <f t="shared" si="51"/>
        <v>42753.47042824074</v>
      </c>
      <c r="T552" s="11">
        <f t="shared" si="52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6</v>
      </c>
      <c r="P553">
        <f t="shared" si="49"/>
        <v>135.04</v>
      </c>
      <c r="Q553" s="6" t="str">
        <f t="shared" si="50"/>
        <v>technology</v>
      </c>
      <c r="R553" t="str">
        <f t="shared" si="53"/>
        <v>web</v>
      </c>
      <c r="S553" s="11">
        <f t="shared" si="51"/>
        <v>42173.067407407405</v>
      </c>
      <c r="T553" s="11">
        <f t="shared" si="52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s="6" t="str">
        <f t="shared" si="50"/>
        <v>technology</v>
      </c>
      <c r="R554" t="str">
        <f t="shared" si="53"/>
        <v>web</v>
      </c>
      <c r="S554" s="11">
        <f t="shared" si="51"/>
        <v>42318.408518518518</v>
      </c>
      <c r="T554" s="11">
        <f t="shared" si="52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1</v>
      </c>
      <c r="P555">
        <f t="shared" si="49"/>
        <v>20.5</v>
      </c>
      <c r="Q555" s="6" t="str">
        <f t="shared" si="50"/>
        <v>technology</v>
      </c>
      <c r="R555" t="str">
        <f t="shared" si="53"/>
        <v>web</v>
      </c>
      <c r="S555" s="11">
        <f t="shared" si="51"/>
        <v>41927.511469907404</v>
      </c>
      <c r="T555" s="11">
        <f t="shared" si="52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37</v>
      </c>
      <c r="P556">
        <f t="shared" si="49"/>
        <v>64.37</v>
      </c>
      <c r="Q556" s="6" t="str">
        <f t="shared" si="50"/>
        <v>technology</v>
      </c>
      <c r="R556" t="str">
        <f t="shared" si="53"/>
        <v>web</v>
      </c>
      <c r="S556" s="11">
        <f t="shared" si="51"/>
        <v>41901.476527777777</v>
      </c>
      <c r="T556" s="11">
        <f t="shared" si="52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s="6" t="str">
        <f t="shared" si="50"/>
        <v>technology</v>
      </c>
      <c r="R557" t="str">
        <f t="shared" si="53"/>
        <v>web</v>
      </c>
      <c r="S557" s="11">
        <f t="shared" si="51"/>
        <v>42503.145173611112</v>
      </c>
      <c r="T557" s="11">
        <f t="shared" si="52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3</v>
      </c>
      <c r="P558">
        <f t="shared" si="49"/>
        <v>200</v>
      </c>
      <c r="Q558" s="6" t="str">
        <f t="shared" si="50"/>
        <v>technology</v>
      </c>
      <c r="R558" t="str">
        <f t="shared" si="53"/>
        <v>web</v>
      </c>
      <c r="S558" s="11">
        <f t="shared" si="51"/>
        <v>42345.651817129627</v>
      </c>
      <c r="T558" s="11">
        <f t="shared" si="52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1</v>
      </c>
      <c r="P559">
        <f t="shared" si="49"/>
        <v>68.3</v>
      </c>
      <c r="Q559" s="6" t="str">
        <f t="shared" si="50"/>
        <v>technology</v>
      </c>
      <c r="R559" t="str">
        <f t="shared" si="53"/>
        <v>web</v>
      </c>
      <c r="S559" s="11">
        <f t="shared" si="51"/>
        <v>42676.733831018515</v>
      </c>
      <c r="T559" s="11">
        <f t="shared" si="52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s="6" t="str">
        <f t="shared" si="50"/>
        <v>technology</v>
      </c>
      <c r="R560" t="str">
        <f t="shared" si="53"/>
        <v>web</v>
      </c>
      <c r="S560" s="11">
        <f t="shared" si="51"/>
        <v>42057.674826388888</v>
      </c>
      <c r="T560" s="11">
        <f t="shared" si="52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1</v>
      </c>
      <c r="P561">
        <f t="shared" si="49"/>
        <v>50</v>
      </c>
      <c r="Q561" s="6" t="str">
        <f t="shared" si="50"/>
        <v>technology</v>
      </c>
      <c r="R561" t="str">
        <f t="shared" si="53"/>
        <v>web</v>
      </c>
      <c r="S561" s="11">
        <f t="shared" si="51"/>
        <v>42321.074768518512</v>
      </c>
      <c r="T561" s="11">
        <f t="shared" si="52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</v>
      </c>
      <c r="P562">
        <f t="shared" si="49"/>
        <v>4</v>
      </c>
      <c r="Q562" s="6" t="str">
        <f t="shared" si="50"/>
        <v>technology</v>
      </c>
      <c r="R562" t="str">
        <f t="shared" si="53"/>
        <v>web</v>
      </c>
      <c r="S562" s="11">
        <f t="shared" si="51"/>
        <v>41960.563020833331</v>
      </c>
      <c r="T562" s="11">
        <f t="shared" si="52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1</v>
      </c>
      <c r="P563">
        <f t="shared" si="49"/>
        <v>27.5</v>
      </c>
      <c r="Q563" s="6" t="str">
        <f t="shared" si="50"/>
        <v>technology</v>
      </c>
      <c r="R563" t="str">
        <f t="shared" si="53"/>
        <v>web</v>
      </c>
      <c r="S563" s="11">
        <f t="shared" si="51"/>
        <v>42268.450381944444</v>
      </c>
      <c r="T563" s="11">
        <f t="shared" si="52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s="6" t="str">
        <f t="shared" si="50"/>
        <v>technology</v>
      </c>
      <c r="R564" t="str">
        <f t="shared" si="53"/>
        <v>web</v>
      </c>
      <c r="S564" s="11">
        <f t="shared" si="51"/>
        <v>42692.18072916667</v>
      </c>
      <c r="T564" s="11">
        <f t="shared" si="52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1</v>
      </c>
      <c r="P565">
        <f t="shared" si="49"/>
        <v>34</v>
      </c>
      <c r="Q565" s="6" t="str">
        <f t="shared" si="50"/>
        <v>technology</v>
      </c>
      <c r="R565" t="str">
        <f t="shared" si="53"/>
        <v>web</v>
      </c>
      <c r="S565" s="11">
        <f t="shared" si="51"/>
        <v>42021.861655092587</v>
      </c>
      <c r="T565" s="11">
        <f t="shared" si="52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1</v>
      </c>
      <c r="P566">
        <f t="shared" si="49"/>
        <v>1</v>
      </c>
      <c r="Q566" s="6" t="str">
        <f t="shared" si="50"/>
        <v>technology</v>
      </c>
      <c r="R566" t="str">
        <f t="shared" si="53"/>
        <v>web</v>
      </c>
      <c r="S566" s="11">
        <f t="shared" si="51"/>
        <v>42411.734664351847</v>
      </c>
      <c r="T566" s="11">
        <f t="shared" si="52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s="6" t="str">
        <f t="shared" si="50"/>
        <v>technology</v>
      </c>
      <c r="R567" t="str">
        <f t="shared" si="53"/>
        <v>web</v>
      </c>
      <c r="S567" s="11">
        <f t="shared" si="51"/>
        <v>42165.576956018522</v>
      </c>
      <c r="T567" s="11">
        <f t="shared" si="52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1</v>
      </c>
      <c r="P568">
        <f t="shared" si="49"/>
        <v>1</v>
      </c>
      <c r="Q568" s="6" t="str">
        <f t="shared" si="50"/>
        <v>technology</v>
      </c>
      <c r="R568" t="str">
        <f t="shared" si="53"/>
        <v>web</v>
      </c>
      <c r="S568" s="11">
        <f t="shared" si="51"/>
        <v>42535.476076388884</v>
      </c>
      <c r="T568" s="11">
        <f t="shared" si="52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s="6" t="str">
        <f t="shared" si="50"/>
        <v>technology</v>
      </c>
      <c r="R569" t="str">
        <f t="shared" si="53"/>
        <v>web</v>
      </c>
      <c r="S569" s="11">
        <f t="shared" si="51"/>
        <v>41975.634189814817</v>
      </c>
      <c r="T569" s="11">
        <f t="shared" si="52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>
        <f t="shared" si="49"/>
        <v>49</v>
      </c>
      <c r="Q570" s="6" t="str">
        <f t="shared" si="50"/>
        <v>technology</v>
      </c>
      <c r="R570" t="str">
        <f t="shared" si="53"/>
        <v>web</v>
      </c>
      <c r="S570" s="11">
        <f t="shared" si="51"/>
        <v>42348.713229166664</v>
      </c>
      <c r="T570" s="11">
        <f t="shared" si="52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1</v>
      </c>
      <c r="P571">
        <f t="shared" si="49"/>
        <v>20</v>
      </c>
      <c r="Q571" s="6" t="str">
        <f t="shared" si="50"/>
        <v>technology</v>
      </c>
      <c r="R571" t="str">
        <f t="shared" si="53"/>
        <v>web</v>
      </c>
      <c r="S571" s="11">
        <f t="shared" si="51"/>
        <v>42340.639027777775</v>
      </c>
      <c r="T571" s="11">
        <f t="shared" si="52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</v>
      </c>
      <c r="P572">
        <f t="shared" si="49"/>
        <v>142</v>
      </c>
      <c r="Q572" s="6" t="str">
        <f t="shared" si="50"/>
        <v>technology</v>
      </c>
      <c r="R572" t="str">
        <f t="shared" si="53"/>
        <v>web</v>
      </c>
      <c r="S572" s="11">
        <f t="shared" si="51"/>
        <v>42388.589918981481</v>
      </c>
      <c r="T572" s="11">
        <f t="shared" si="52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1</v>
      </c>
      <c r="P573">
        <f t="shared" si="49"/>
        <v>53</v>
      </c>
      <c r="Q573" s="6" t="str">
        <f t="shared" si="50"/>
        <v>technology</v>
      </c>
      <c r="R573" t="str">
        <f t="shared" si="53"/>
        <v>web</v>
      </c>
      <c r="S573" s="11">
        <f t="shared" si="51"/>
        <v>42192.607905092591</v>
      </c>
      <c r="T573" s="11">
        <f t="shared" si="52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s="6" t="str">
        <f t="shared" si="50"/>
        <v>technology</v>
      </c>
      <c r="R574" t="str">
        <f t="shared" si="53"/>
        <v>web</v>
      </c>
      <c r="S574" s="11">
        <f t="shared" si="51"/>
        <v>42282.507962962954</v>
      </c>
      <c r="T574" s="11">
        <f t="shared" si="52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1</v>
      </c>
      <c r="P575">
        <f t="shared" si="49"/>
        <v>38.449999999999996</v>
      </c>
      <c r="Q575" s="6" t="str">
        <f t="shared" si="50"/>
        <v>technology</v>
      </c>
      <c r="R575" t="str">
        <f t="shared" si="53"/>
        <v>web</v>
      </c>
      <c r="S575" s="11">
        <f t="shared" si="51"/>
        <v>41962.841793981475</v>
      </c>
      <c r="T575" s="11">
        <f t="shared" si="52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1</v>
      </c>
      <c r="P576">
        <f t="shared" si="49"/>
        <v>20</v>
      </c>
      <c r="Q576" s="6" t="str">
        <f t="shared" si="50"/>
        <v>technology</v>
      </c>
      <c r="R576" t="str">
        <f t="shared" si="53"/>
        <v>web</v>
      </c>
      <c r="S576" s="11">
        <f t="shared" si="51"/>
        <v>42632.235034722216</v>
      </c>
      <c r="T576" s="11">
        <f t="shared" si="52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1</v>
      </c>
      <c r="P577">
        <f t="shared" si="49"/>
        <v>64.75</v>
      </c>
      <c r="Q577" s="6" t="str">
        <f t="shared" si="50"/>
        <v>technology</v>
      </c>
      <c r="R577" t="str">
        <f t="shared" si="53"/>
        <v>web</v>
      </c>
      <c r="S577" s="11">
        <f t="shared" si="51"/>
        <v>42138.484293981477</v>
      </c>
      <c r="T577" s="11">
        <f t="shared" si="52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</v>
      </c>
      <c r="P578">
        <f t="shared" si="49"/>
        <v>1</v>
      </c>
      <c r="Q578" s="6" t="str">
        <f t="shared" si="50"/>
        <v>technology</v>
      </c>
      <c r="R578" t="str">
        <f t="shared" si="53"/>
        <v>web</v>
      </c>
      <c r="S578" s="11">
        <f t="shared" si="51"/>
        <v>42031.263333333329</v>
      </c>
      <c r="T578" s="11">
        <f t="shared" si="52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ROUNDUP(((E579/D579)*100),0)</f>
        <v>1</v>
      </c>
      <c r="P579">
        <f t="shared" ref="P579:P642" si="55">ROUNDUP((E579/L579),2)</f>
        <v>10</v>
      </c>
      <c r="Q579" s="6" t="str">
        <f t="shared" ref="Q579:Q642" si="56">LEFT(N579,FIND("/",N579,1)-1)</f>
        <v>technology</v>
      </c>
      <c r="R579" t="str">
        <f t="shared" si="53"/>
        <v>web</v>
      </c>
      <c r="S579" s="11">
        <f t="shared" ref="S579:S642" si="57">(((J579/60)/60)/24)+DATE(1970,1,1)+(-5/24)</f>
        <v>42450.380810185183</v>
      </c>
      <c r="T579" s="11">
        <f t="shared" ref="T579:T642" si="58">(((I579/60)/60)/24)+DATE(1970,1,1)+(-5/24)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</v>
      </c>
      <c r="P580">
        <f t="shared" si="55"/>
        <v>2</v>
      </c>
      <c r="Q580" s="6" t="str">
        <f t="shared" si="56"/>
        <v>technology</v>
      </c>
      <c r="R580" t="str">
        <f t="shared" ref="R580:R643" si="59">RIGHT(N580,LEN(N580)-FIND("/",N580,1))</f>
        <v>web</v>
      </c>
      <c r="S580" s="11">
        <f t="shared" si="57"/>
        <v>42230.370289351849</v>
      </c>
      <c r="T580" s="11">
        <f t="shared" si="58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2</v>
      </c>
      <c r="P581">
        <f t="shared" si="55"/>
        <v>35</v>
      </c>
      <c r="Q581" s="6" t="str">
        <f t="shared" si="56"/>
        <v>technology</v>
      </c>
      <c r="R581" t="str">
        <f t="shared" si="59"/>
        <v>web</v>
      </c>
      <c r="S581" s="11">
        <f t="shared" si="57"/>
        <v>41968.643784722219</v>
      </c>
      <c r="T581" s="11">
        <f t="shared" si="58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1</v>
      </c>
      <c r="P582">
        <f t="shared" si="55"/>
        <v>1</v>
      </c>
      <c r="Q582" s="6" t="str">
        <f t="shared" si="56"/>
        <v>technology</v>
      </c>
      <c r="R582" t="str">
        <f t="shared" si="59"/>
        <v>web</v>
      </c>
      <c r="S582" s="11">
        <f t="shared" si="57"/>
        <v>42605.699849537035</v>
      </c>
      <c r="T582" s="11">
        <f t="shared" si="58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s="6" t="str">
        <f t="shared" si="56"/>
        <v>technology</v>
      </c>
      <c r="R583" t="str">
        <f t="shared" si="59"/>
        <v>web</v>
      </c>
      <c r="S583" s="11">
        <f t="shared" si="57"/>
        <v>42187.804444444446</v>
      </c>
      <c r="T583" s="11">
        <f t="shared" si="58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s="6" t="str">
        <f t="shared" si="56"/>
        <v>technology</v>
      </c>
      <c r="R584" t="str">
        <f t="shared" si="59"/>
        <v>web</v>
      </c>
      <c r="S584" s="11">
        <f t="shared" si="57"/>
        <v>42055.531469907401</v>
      </c>
      <c r="T584" s="11">
        <f t="shared" si="58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</v>
      </c>
      <c r="P585">
        <f t="shared" si="55"/>
        <v>1</v>
      </c>
      <c r="Q585" s="6" t="str">
        <f t="shared" si="56"/>
        <v>technology</v>
      </c>
      <c r="R585" t="str">
        <f t="shared" si="59"/>
        <v>web</v>
      </c>
      <c r="S585" s="11">
        <f t="shared" si="57"/>
        <v>42052.730173611104</v>
      </c>
      <c r="T585" s="11">
        <f t="shared" si="58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>
        <f t="shared" si="55"/>
        <v>5</v>
      </c>
      <c r="Q586" s="6" t="str">
        <f t="shared" si="56"/>
        <v>technology</v>
      </c>
      <c r="R586" t="str">
        <f t="shared" si="59"/>
        <v>web</v>
      </c>
      <c r="S586" s="11">
        <f t="shared" si="57"/>
        <v>42049.508287037032</v>
      </c>
      <c r="T586" s="11">
        <f t="shared" si="58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s="6" t="str">
        <f t="shared" si="56"/>
        <v>technology</v>
      </c>
      <c r="R587" t="str">
        <f t="shared" si="59"/>
        <v>web</v>
      </c>
      <c r="S587" s="11">
        <f t="shared" si="57"/>
        <v>42283.182604166665</v>
      </c>
      <c r="T587" s="11">
        <f t="shared" si="58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1</v>
      </c>
      <c r="P588">
        <f t="shared" si="55"/>
        <v>14</v>
      </c>
      <c r="Q588" s="6" t="str">
        <f t="shared" si="56"/>
        <v>technology</v>
      </c>
      <c r="R588" t="str">
        <f t="shared" si="59"/>
        <v>web</v>
      </c>
      <c r="S588" s="11">
        <f t="shared" si="57"/>
        <v>42020.645914351851</v>
      </c>
      <c r="T588" s="11">
        <f t="shared" si="58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10</v>
      </c>
      <c r="P589">
        <f t="shared" si="55"/>
        <v>389.28999999999996</v>
      </c>
      <c r="Q589" s="6" t="str">
        <f t="shared" si="56"/>
        <v>technology</v>
      </c>
      <c r="R589" t="str">
        <f t="shared" si="59"/>
        <v>web</v>
      </c>
      <c r="S589" s="11">
        <f t="shared" si="57"/>
        <v>42080.548993055556</v>
      </c>
      <c r="T589" s="11">
        <f t="shared" si="58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4</v>
      </c>
      <c r="P590">
        <f t="shared" si="55"/>
        <v>150.5</v>
      </c>
      <c r="Q590" s="6" t="str">
        <f t="shared" si="56"/>
        <v>technology</v>
      </c>
      <c r="R590" t="str">
        <f t="shared" si="59"/>
        <v>web</v>
      </c>
      <c r="S590" s="11">
        <f t="shared" si="57"/>
        <v>42631.56118055556</v>
      </c>
      <c r="T590" s="11">
        <f t="shared" si="58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</v>
      </c>
      <c r="P591">
        <f t="shared" si="55"/>
        <v>1</v>
      </c>
      <c r="Q591" s="6" t="str">
        <f t="shared" si="56"/>
        <v>technology</v>
      </c>
      <c r="R591" t="str">
        <f t="shared" si="59"/>
        <v>web</v>
      </c>
      <c r="S591" s="11">
        <f t="shared" si="57"/>
        <v>42178.406238425923</v>
      </c>
      <c r="T591" s="11">
        <f t="shared" si="58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5</v>
      </c>
      <c r="P592">
        <f t="shared" si="55"/>
        <v>24.78</v>
      </c>
      <c r="Q592" s="6" t="str">
        <f t="shared" si="56"/>
        <v>technology</v>
      </c>
      <c r="R592" t="str">
        <f t="shared" si="59"/>
        <v>web</v>
      </c>
      <c r="S592" s="11">
        <f t="shared" si="57"/>
        <v>42377.34642361111</v>
      </c>
      <c r="T592" s="11">
        <f t="shared" si="58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1</v>
      </c>
      <c r="P593">
        <f t="shared" si="55"/>
        <v>30.5</v>
      </c>
      <c r="Q593" s="6" t="str">
        <f t="shared" si="56"/>
        <v>technology</v>
      </c>
      <c r="R593" t="str">
        <f t="shared" si="59"/>
        <v>web</v>
      </c>
      <c r="S593" s="11">
        <f t="shared" si="57"/>
        <v>42177.334837962961</v>
      </c>
      <c r="T593" s="11">
        <f t="shared" si="58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4</v>
      </c>
      <c r="P594">
        <f t="shared" si="55"/>
        <v>250</v>
      </c>
      <c r="Q594" s="6" t="str">
        <f t="shared" si="56"/>
        <v>technology</v>
      </c>
      <c r="R594" t="str">
        <f t="shared" si="59"/>
        <v>web</v>
      </c>
      <c r="S594" s="11">
        <f t="shared" si="57"/>
        <v>41946.023842592593</v>
      </c>
      <c r="T594" s="11">
        <f t="shared" si="58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>
        <f t="shared" si="55"/>
        <v>16.430000000000003</v>
      </c>
      <c r="Q595" s="6" t="str">
        <f t="shared" si="56"/>
        <v>technology</v>
      </c>
      <c r="R595" t="str">
        <f t="shared" si="59"/>
        <v>web</v>
      </c>
      <c r="S595" s="11">
        <f t="shared" si="57"/>
        <v>42070.469270833331</v>
      </c>
      <c r="T595" s="11">
        <f t="shared" si="58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</v>
      </c>
      <c r="P596">
        <f t="shared" si="55"/>
        <v>13</v>
      </c>
      <c r="Q596" s="6" t="str">
        <f t="shared" si="56"/>
        <v>technology</v>
      </c>
      <c r="R596" t="str">
        <f t="shared" si="59"/>
        <v>web</v>
      </c>
      <c r="S596" s="11">
        <f t="shared" si="57"/>
        <v>42446.571828703702</v>
      </c>
      <c r="T596" s="11">
        <f t="shared" si="58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1</v>
      </c>
      <c r="P597">
        <f t="shared" si="55"/>
        <v>53.25</v>
      </c>
      <c r="Q597" s="6" t="str">
        <f t="shared" si="56"/>
        <v>technology</v>
      </c>
      <c r="R597" t="str">
        <f t="shared" si="59"/>
        <v>web</v>
      </c>
      <c r="S597" s="11">
        <f t="shared" si="57"/>
        <v>42082.861550925918</v>
      </c>
      <c r="T597" s="11">
        <f t="shared" si="58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1</v>
      </c>
      <c r="P598">
        <f t="shared" si="55"/>
        <v>3</v>
      </c>
      <c r="Q598" s="6" t="str">
        <f t="shared" si="56"/>
        <v>technology</v>
      </c>
      <c r="R598" t="str">
        <f t="shared" si="59"/>
        <v>web</v>
      </c>
      <c r="S598" s="11">
        <f t="shared" si="57"/>
        <v>42646.688564814809</v>
      </c>
      <c r="T598" s="11">
        <f t="shared" si="58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1</v>
      </c>
      <c r="P599">
        <f t="shared" si="55"/>
        <v>10</v>
      </c>
      <c r="Q599" s="6" t="str">
        <f t="shared" si="56"/>
        <v>technology</v>
      </c>
      <c r="R599" t="str">
        <f t="shared" si="59"/>
        <v>web</v>
      </c>
      <c r="S599" s="11">
        <f t="shared" si="57"/>
        <v>42545.496932870366</v>
      </c>
      <c r="T599" s="11">
        <f t="shared" si="58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>
        <f t="shared" si="55"/>
        <v>121.43</v>
      </c>
      <c r="Q600" s="6" t="str">
        <f t="shared" si="56"/>
        <v>technology</v>
      </c>
      <c r="R600" t="str">
        <f t="shared" si="59"/>
        <v>web</v>
      </c>
      <c r="S600" s="11">
        <f t="shared" si="57"/>
        <v>41947.793761574074</v>
      </c>
      <c r="T600" s="11">
        <f t="shared" si="58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1</v>
      </c>
      <c r="P601">
        <f t="shared" si="55"/>
        <v>15.5</v>
      </c>
      <c r="Q601" s="6" t="str">
        <f t="shared" si="56"/>
        <v>technology</v>
      </c>
      <c r="R601" t="str">
        <f t="shared" si="59"/>
        <v>web</v>
      </c>
      <c r="S601" s="11">
        <f t="shared" si="57"/>
        <v>42047.604189814818</v>
      </c>
      <c r="T601" s="11">
        <f t="shared" si="58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>
        <f t="shared" si="55"/>
        <v>100</v>
      </c>
      <c r="Q602" s="6" t="str">
        <f t="shared" si="56"/>
        <v>technology</v>
      </c>
      <c r="R602" t="str">
        <f t="shared" si="59"/>
        <v>web</v>
      </c>
      <c r="S602" s="11">
        <f t="shared" si="57"/>
        <v>42073.589837962958</v>
      </c>
      <c r="T602" s="11">
        <f t="shared" si="58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2</v>
      </c>
      <c r="P603">
        <f t="shared" si="55"/>
        <v>23.34</v>
      </c>
      <c r="Q603" s="6" t="str">
        <f t="shared" si="56"/>
        <v>technology</v>
      </c>
      <c r="R603" t="str">
        <f t="shared" si="59"/>
        <v>web</v>
      </c>
      <c r="S603" s="11">
        <f t="shared" si="57"/>
        <v>41969.64975694444</v>
      </c>
      <c r="T603" s="11">
        <f t="shared" si="58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s="6" t="str">
        <f t="shared" si="56"/>
        <v>technology</v>
      </c>
      <c r="R604" t="str">
        <f t="shared" si="59"/>
        <v>web</v>
      </c>
      <c r="S604" s="11">
        <f t="shared" si="57"/>
        <v>42143.585821759254</v>
      </c>
      <c r="T604" s="11">
        <f t="shared" si="58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4</v>
      </c>
      <c r="P605">
        <f t="shared" si="55"/>
        <v>45.39</v>
      </c>
      <c r="Q605" s="6" t="str">
        <f t="shared" si="56"/>
        <v>technology</v>
      </c>
      <c r="R605" t="str">
        <f t="shared" si="59"/>
        <v>web</v>
      </c>
      <c r="S605" s="11">
        <f t="shared" si="57"/>
        <v>41835.430821759255</v>
      </c>
      <c r="T605" s="11">
        <f t="shared" si="58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s="6" t="str">
        <f t="shared" si="56"/>
        <v>technology</v>
      </c>
      <c r="R606" t="str">
        <f t="shared" si="59"/>
        <v>web</v>
      </c>
      <c r="S606" s="11">
        <f t="shared" si="57"/>
        <v>41848.827037037037</v>
      </c>
      <c r="T606" s="11">
        <f t="shared" si="58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3</v>
      </c>
      <c r="P607">
        <f t="shared" si="55"/>
        <v>16.380000000000003</v>
      </c>
      <c r="Q607" s="6" t="str">
        <f t="shared" si="56"/>
        <v>technology</v>
      </c>
      <c r="R607" t="str">
        <f t="shared" si="59"/>
        <v>web</v>
      </c>
      <c r="S607" s="11">
        <f t="shared" si="57"/>
        <v>42194.14939814814</v>
      </c>
      <c r="T607" s="11">
        <f t="shared" si="58"/>
        <v>42239.14939814814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1</v>
      </c>
      <c r="P608">
        <f t="shared" si="55"/>
        <v>10</v>
      </c>
      <c r="Q608" s="6" t="str">
        <f t="shared" si="56"/>
        <v>technology</v>
      </c>
      <c r="R608" t="str">
        <f t="shared" si="59"/>
        <v>web</v>
      </c>
      <c r="S608" s="11">
        <f t="shared" si="57"/>
        <v>42102.442233796297</v>
      </c>
      <c r="T608" s="11">
        <f t="shared" si="58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s="6" t="str">
        <f t="shared" si="56"/>
        <v>technology</v>
      </c>
      <c r="R609" t="str">
        <f t="shared" si="59"/>
        <v>web</v>
      </c>
      <c r="S609" s="11">
        <f t="shared" si="57"/>
        <v>42300.617314814815</v>
      </c>
      <c r="T609" s="11">
        <f t="shared" si="58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1</v>
      </c>
      <c r="P610">
        <f t="shared" si="55"/>
        <v>292.2</v>
      </c>
      <c r="Q610" s="6" t="str">
        <f t="shared" si="56"/>
        <v>technology</v>
      </c>
      <c r="R610" t="str">
        <f t="shared" si="59"/>
        <v>web</v>
      </c>
      <c r="S610" s="11">
        <f t="shared" si="57"/>
        <v>42140.712731481479</v>
      </c>
      <c r="T610" s="11">
        <f t="shared" si="58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1</v>
      </c>
      <c r="P611">
        <f t="shared" si="55"/>
        <v>5</v>
      </c>
      <c r="Q611" s="6" t="str">
        <f t="shared" si="56"/>
        <v>technology</v>
      </c>
      <c r="R611" t="str">
        <f t="shared" si="59"/>
        <v>web</v>
      </c>
      <c r="S611" s="11">
        <f t="shared" si="57"/>
        <v>42306.825740740744</v>
      </c>
      <c r="T611" s="11">
        <f t="shared" si="58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s="6" t="str">
        <f t="shared" si="56"/>
        <v>technology</v>
      </c>
      <c r="R612" t="str">
        <f t="shared" si="59"/>
        <v>web</v>
      </c>
      <c r="S612" s="11">
        <f t="shared" si="57"/>
        <v>42086.622523148144</v>
      </c>
      <c r="T612" s="11">
        <f t="shared" si="58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s="6" t="str">
        <f t="shared" si="56"/>
        <v>technology</v>
      </c>
      <c r="R613" t="str">
        <f t="shared" si="59"/>
        <v>web</v>
      </c>
      <c r="S613" s="11">
        <f t="shared" si="57"/>
        <v>42328.352280092593</v>
      </c>
      <c r="T613" s="11">
        <f t="shared" si="58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s="6" t="str">
        <f t="shared" si="56"/>
        <v>technology</v>
      </c>
      <c r="R614" t="str">
        <f t="shared" si="59"/>
        <v>web</v>
      </c>
      <c r="S614" s="11">
        <f t="shared" si="57"/>
        <v>42584.823449074065</v>
      </c>
      <c r="T614" s="11">
        <f t="shared" si="58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22</v>
      </c>
      <c r="P615">
        <f t="shared" si="55"/>
        <v>105.94000000000001</v>
      </c>
      <c r="Q615" s="6" t="str">
        <f t="shared" si="56"/>
        <v>technology</v>
      </c>
      <c r="R615" t="str">
        <f t="shared" si="59"/>
        <v>web</v>
      </c>
      <c r="S615" s="11">
        <f t="shared" si="57"/>
        <v>42247.288425925923</v>
      </c>
      <c r="T615" s="11">
        <f t="shared" si="58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s="6" t="str">
        <f t="shared" si="56"/>
        <v>technology</v>
      </c>
      <c r="R616" t="str">
        <f t="shared" si="59"/>
        <v>web</v>
      </c>
      <c r="S616" s="11">
        <f t="shared" si="57"/>
        <v>42514.853472222218</v>
      </c>
      <c r="T616" s="11">
        <f t="shared" si="58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s="6" t="str">
        <f t="shared" si="56"/>
        <v>technology</v>
      </c>
      <c r="R617" t="str">
        <f t="shared" si="59"/>
        <v>web</v>
      </c>
      <c r="S617" s="11">
        <f t="shared" si="57"/>
        <v>42241.913877314808</v>
      </c>
      <c r="T617" s="11">
        <f t="shared" si="58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s="6" t="str">
        <f t="shared" si="56"/>
        <v>technology</v>
      </c>
      <c r="R618" t="str">
        <f t="shared" si="59"/>
        <v>web</v>
      </c>
      <c r="S618" s="11">
        <f t="shared" si="57"/>
        <v>42761.167905092596</v>
      </c>
      <c r="T618" s="11">
        <f t="shared" si="58"/>
        <v>42791.167905092596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>
        <f t="shared" si="55"/>
        <v>20</v>
      </c>
      <c r="Q619" s="6" t="str">
        <f t="shared" si="56"/>
        <v>technology</v>
      </c>
      <c r="R619" t="str">
        <f t="shared" si="59"/>
        <v>web</v>
      </c>
      <c r="S619" s="11">
        <f t="shared" si="57"/>
        <v>42087.134756944441</v>
      </c>
      <c r="T619" s="11">
        <f t="shared" si="58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s="6" t="str">
        <f t="shared" si="56"/>
        <v>technology</v>
      </c>
      <c r="R620" t="str">
        <f t="shared" si="59"/>
        <v>web</v>
      </c>
      <c r="S620" s="11">
        <f t="shared" si="57"/>
        <v>42317.60188657407</v>
      </c>
      <c r="T620" s="11">
        <f t="shared" si="58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1</v>
      </c>
      <c r="P621">
        <f t="shared" si="55"/>
        <v>1</v>
      </c>
      <c r="Q621" s="6" t="str">
        <f t="shared" si="56"/>
        <v>technology</v>
      </c>
      <c r="R621" t="str">
        <f t="shared" si="59"/>
        <v>web</v>
      </c>
      <c r="S621" s="11">
        <f t="shared" si="57"/>
        <v>41908.442013888889</v>
      </c>
      <c r="T621" s="11">
        <f t="shared" si="58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>
        <f t="shared" si="55"/>
        <v>300</v>
      </c>
      <c r="Q622" s="6" t="str">
        <f t="shared" si="56"/>
        <v>technology</v>
      </c>
      <c r="R622" t="str">
        <f t="shared" si="59"/>
        <v>web</v>
      </c>
      <c r="S622" s="11">
        <f t="shared" si="57"/>
        <v>41831.508541666662</v>
      </c>
      <c r="T622" s="11">
        <f t="shared" si="58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2</v>
      </c>
      <c r="P623">
        <f t="shared" si="55"/>
        <v>87</v>
      </c>
      <c r="Q623" s="6" t="str">
        <f t="shared" si="56"/>
        <v>technology</v>
      </c>
      <c r="R623" t="str">
        <f t="shared" si="59"/>
        <v>web</v>
      </c>
      <c r="S623" s="11">
        <f t="shared" si="57"/>
        <v>42528.779363425921</v>
      </c>
      <c r="T623" s="11">
        <f t="shared" si="58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6</v>
      </c>
      <c r="P624">
        <f t="shared" si="55"/>
        <v>37.89</v>
      </c>
      <c r="Q624" s="6" t="str">
        <f t="shared" si="56"/>
        <v>technology</v>
      </c>
      <c r="R624" t="str">
        <f t="shared" si="59"/>
        <v>web</v>
      </c>
      <c r="S624" s="11">
        <f t="shared" si="57"/>
        <v>42532.566412037035</v>
      </c>
      <c r="T624" s="11">
        <f t="shared" si="58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s="6" t="str">
        <f t="shared" si="56"/>
        <v>technology</v>
      </c>
      <c r="R625" t="str">
        <f t="shared" si="59"/>
        <v>web</v>
      </c>
      <c r="S625" s="11">
        <f t="shared" si="57"/>
        <v>42121.800891203697</v>
      </c>
      <c r="T625" s="11">
        <f t="shared" si="58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s="6" t="str">
        <f t="shared" si="56"/>
        <v>technology</v>
      </c>
      <c r="R626" t="str">
        <f t="shared" si="59"/>
        <v>web</v>
      </c>
      <c r="S626" s="11">
        <f t="shared" si="57"/>
        <v>42108.78056712963</v>
      </c>
      <c r="T626" s="11">
        <f t="shared" si="58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s="6" t="str">
        <f t="shared" si="56"/>
        <v>technology</v>
      </c>
      <c r="R627" t="str">
        <f t="shared" si="59"/>
        <v>web</v>
      </c>
      <c r="S627" s="11">
        <f t="shared" si="57"/>
        <v>42790.687233796292</v>
      </c>
      <c r="T627" s="11">
        <f t="shared" si="58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18</v>
      </c>
      <c r="P628">
        <f t="shared" si="55"/>
        <v>111.42</v>
      </c>
      <c r="Q628" s="6" t="str">
        <f t="shared" si="56"/>
        <v>technology</v>
      </c>
      <c r="R628" t="str">
        <f t="shared" si="59"/>
        <v>web</v>
      </c>
      <c r="S628" s="11">
        <f t="shared" si="57"/>
        <v>42198.351145833331</v>
      </c>
      <c r="T628" s="11">
        <f t="shared" si="58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1</v>
      </c>
      <c r="P629">
        <f t="shared" si="55"/>
        <v>90</v>
      </c>
      <c r="Q629" s="6" t="str">
        <f t="shared" si="56"/>
        <v>technology</v>
      </c>
      <c r="R629" t="str">
        <f t="shared" si="59"/>
        <v>web</v>
      </c>
      <c r="S629" s="11">
        <f t="shared" si="57"/>
        <v>42384.098506944443</v>
      </c>
      <c r="T629" s="11">
        <f t="shared" si="58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s="6" t="str">
        <f t="shared" si="56"/>
        <v>technology</v>
      </c>
      <c r="R630" t="str">
        <f t="shared" si="59"/>
        <v>web</v>
      </c>
      <c r="S630" s="11">
        <f t="shared" si="57"/>
        <v>41803.484456018516</v>
      </c>
      <c r="T630" s="11">
        <f t="shared" si="58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</v>
      </c>
      <c r="P631">
        <f t="shared" si="55"/>
        <v>116.67</v>
      </c>
      <c r="Q631" s="6" t="str">
        <f t="shared" si="56"/>
        <v>technology</v>
      </c>
      <c r="R631" t="str">
        <f t="shared" si="59"/>
        <v>web</v>
      </c>
      <c r="S631" s="11">
        <f t="shared" si="57"/>
        <v>42474.429490740738</v>
      </c>
      <c r="T631" s="11">
        <f t="shared" si="58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1</v>
      </c>
      <c r="P632">
        <f t="shared" si="55"/>
        <v>10</v>
      </c>
      <c r="Q632" s="6" t="str">
        <f t="shared" si="56"/>
        <v>technology</v>
      </c>
      <c r="R632" t="str">
        <f t="shared" si="59"/>
        <v>web</v>
      </c>
      <c r="S632" s="11">
        <f t="shared" si="57"/>
        <v>42223.411122685182</v>
      </c>
      <c r="T632" s="11">
        <f t="shared" si="58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2</v>
      </c>
      <c r="P633">
        <f t="shared" si="55"/>
        <v>76.67</v>
      </c>
      <c r="Q633" s="6" t="str">
        <f t="shared" si="56"/>
        <v>technology</v>
      </c>
      <c r="R633" t="str">
        <f t="shared" si="59"/>
        <v>web</v>
      </c>
      <c r="S633" s="11">
        <f t="shared" si="57"/>
        <v>42489.563993055555</v>
      </c>
      <c r="T633" s="11">
        <f t="shared" si="58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s="6" t="str">
        <f t="shared" si="56"/>
        <v>technology</v>
      </c>
      <c r="R634" t="str">
        <f t="shared" si="59"/>
        <v>web</v>
      </c>
      <c r="S634" s="11">
        <f t="shared" si="57"/>
        <v>42303.450983796291</v>
      </c>
      <c r="T634" s="11">
        <f t="shared" si="58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13</v>
      </c>
      <c r="P635">
        <f t="shared" si="55"/>
        <v>49.8</v>
      </c>
      <c r="Q635" s="6" t="str">
        <f t="shared" si="56"/>
        <v>technology</v>
      </c>
      <c r="R635" t="str">
        <f t="shared" si="59"/>
        <v>web</v>
      </c>
      <c r="S635" s="11">
        <f t="shared" si="57"/>
        <v>42507.090995370374</v>
      </c>
      <c r="T635" s="11">
        <f t="shared" si="58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1</v>
      </c>
      <c r="P636">
        <f t="shared" si="55"/>
        <v>1</v>
      </c>
      <c r="Q636" s="6" t="str">
        <f t="shared" si="56"/>
        <v>technology</v>
      </c>
      <c r="R636" t="str">
        <f t="shared" si="59"/>
        <v>web</v>
      </c>
      <c r="S636" s="11">
        <f t="shared" si="57"/>
        <v>42031.720243055555</v>
      </c>
      <c r="T636" s="11">
        <f t="shared" si="58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1</v>
      </c>
      <c r="P637">
        <f t="shared" si="55"/>
        <v>2</v>
      </c>
      <c r="Q637" s="6" t="str">
        <f t="shared" si="56"/>
        <v>technology</v>
      </c>
      <c r="R637" t="str">
        <f t="shared" si="59"/>
        <v>web</v>
      </c>
      <c r="S637" s="11">
        <f t="shared" si="57"/>
        <v>42075.883819444447</v>
      </c>
      <c r="T637" s="11">
        <f t="shared" si="58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1</v>
      </c>
      <c r="P638">
        <f t="shared" si="55"/>
        <v>4</v>
      </c>
      <c r="Q638" s="6" t="str">
        <f t="shared" si="56"/>
        <v>technology</v>
      </c>
      <c r="R638" t="str">
        <f t="shared" si="59"/>
        <v>web</v>
      </c>
      <c r="S638" s="11">
        <f t="shared" si="57"/>
        <v>42131.247106481482</v>
      </c>
      <c r="T638" s="11">
        <f t="shared" si="58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s="6" t="str">
        <f t="shared" si="56"/>
        <v>technology</v>
      </c>
      <c r="R639" t="str">
        <f t="shared" si="59"/>
        <v>web</v>
      </c>
      <c r="S639" s="11">
        <f t="shared" si="57"/>
        <v>42762.75368055555</v>
      </c>
      <c r="T639" s="11">
        <f t="shared" si="58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1</v>
      </c>
      <c r="P640">
        <f t="shared" si="55"/>
        <v>3</v>
      </c>
      <c r="Q640" s="6" t="str">
        <f t="shared" si="56"/>
        <v>technology</v>
      </c>
      <c r="R640" t="str">
        <f t="shared" si="59"/>
        <v>web</v>
      </c>
      <c r="S640" s="11">
        <f t="shared" si="57"/>
        <v>42759.384976851848</v>
      </c>
      <c r="T640" s="11">
        <f t="shared" si="58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1</v>
      </c>
      <c r="P641">
        <f t="shared" si="55"/>
        <v>1</v>
      </c>
      <c r="Q641" s="6" t="str">
        <f t="shared" si="56"/>
        <v>technology</v>
      </c>
      <c r="R641" t="str">
        <f t="shared" si="59"/>
        <v>web</v>
      </c>
      <c r="S641" s="11">
        <f t="shared" si="57"/>
        <v>41865.374942129631</v>
      </c>
      <c r="T641" s="11">
        <f t="shared" si="58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145</v>
      </c>
      <c r="P642">
        <f t="shared" si="55"/>
        <v>50.5</v>
      </c>
      <c r="Q642" s="6" t="str">
        <f t="shared" si="56"/>
        <v>technology</v>
      </c>
      <c r="R642" t="str">
        <f t="shared" si="59"/>
        <v>wearables</v>
      </c>
      <c r="S642" s="11">
        <f t="shared" si="57"/>
        <v>42683.21197916667</v>
      </c>
      <c r="T642" s="11">
        <f t="shared" si="58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ROUNDUP(((E643/D643)*100),0)</f>
        <v>120</v>
      </c>
      <c r="P643">
        <f t="shared" ref="P643:P706" si="61">ROUNDUP((E643/L643),2)</f>
        <v>151.32</v>
      </c>
      <c r="Q643" s="6" t="str">
        <f t="shared" ref="Q643:Q706" si="62">LEFT(N643,FIND("/",N643,1)-1)</f>
        <v>technology</v>
      </c>
      <c r="R643" t="str">
        <f t="shared" si="59"/>
        <v>wearables</v>
      </c>
      <c r="S643" s="11">
        <f t="shared" ref="S643:S706" si="63">(((J643/60)/60)/24)+DATE(1970,1,1)+(-5/24)</f>
        <v>42199.361666666664</v>
      </c>
      <c r="T643" s="11">
        <f t="shared" ref="T643:T706" si="64">(((I643/60)/60)/24)+DATE(1970,1,1)+(-5/24)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1461</v>
      </c>
      <c r="P644">
        <f t="shared" si="61"/>
        <v>134.35999999999999</v>
      </c>
      <c r="Q644" s="6" t="str">
        <f t="shared" si="62"/>
        <v>technology</v>
      </c>
      <c r="R644" t="str">
        <f t="shared" ref="R644:R707" si="65">RIGHT(N644,LEN(N644)-FIND("/",N644,1))</f>
        <v>wearables</v>
      </c>
      <c r="S644" s="11">
        <f t="shared" si="63"/>
        <v>42199.442986111106</v>
      </c>
      <c r="T644" s="11">
        <f t="shared" si="64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106</v>
      </c>
      <c r="P645">
        <f t="shared" si="61"/>
        <v>174.03</v>
      </c>
      <c r="Q645" s="6" t="str">
        <f t="shared" si="62"/>
        <v>technology</v>
      </c>
      <c r="R645" t="str">
        <f t="shared" si="65"/>
        <v>wearables</v>
      </c>
      <c r="S645" s="11">
        <f t="shared" si="63"/>
        <v>42100.43373842592</v>
      </c>
      <c r="T645" s="11">
        <f t="shared" si="64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301</v>
      </c>
      <c r="P646">
        <f t="shared" si="61"/>
        <v>73.490000000000009</v>
      </c>
      <c r="Q646" s="6" t="str">
        <f t="shared" si="62"/>
        <v>technology</v>
      </c>
      <c r="R646" t="str">
        <f t="shared" si="65"/>
        <v>wearables</v>
      </c>
      <c r="S646" s="11">
        <f t="shared" si="63"/>
        <v>41898.457627314812</v>
      </c>
      <c r="T646" s="11">
        <f t="shared" si="64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279</v>
      </c>
      <c r="P647">
        <f t="shared" si="61"/>
        <v>23.520000000000003</v>
      </c>
      <c r="Q647" s="6" t="str">
        <f t="shared" si="62"/>
        <v>technology</v>
      </c>
      <c r="R647" t="str">
        <f t="shared" si="65"/>
        <v>wearables</v>
      </c>
      <c r="S647" s="11">
        <f t="shared" si="63"/>
        <v>42563.817986111106</v>
      </c>
      <c r="T647" s="11">
        <f t="shared" si="64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132</v>
      </c>
      <c r="P648">
        <f t="shared" si="61"/>
        <v>39.08</v>
      </c>
      <c r="Q648" s="6" t="str">
        <f t="shared" si="62"/>
        <v>technology</v>
      </c>
      <c r="R648" t="str">
        <f t="shared" si="65"/>
        <v>wearables</v>
      </c>
      <c r="S648" s="11">
        <f t="shared" si="63"/>
        <v>41832.644293981481</v>
      </c>
      <c r="T648" s="11">
        <f t="shared" si="64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108</v>
      </c>
      <c r="P649">
        <f t="shared" si="61"/>
        <v>125.95</v>
      </c>
      <c r="Q649" s="6" t="str">
        <f t="shared" si="62"/>
        <v>technology</v>
      </c>
      <c r="R649" t="str">
        <f t="shared" si="65"/>
        <v>wearables</v>
      </c>
      <c r="S649" s="11">
        <f t="shared" si="63"/>
        <v>42416.559594907405</v>
      </c>
      <c r="T649" s="11">
        <f t="shared" si="64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127</v>
      </c>
      <c r="P650">
        <f t="shared" si="61"/>
        <v>1644</v>
      </c>
      <c r="Q650" s="6" t="str">
        <f t="shared" si="62"/>
        <v>technology</v>
      </c>
      <c r="R650" t="str">
        <f t="shared" si="65"/>
        <v>wearables</v>
      </c>
      <c r="S650" s="11">
        <f t="shared" si="63"/>
        <v>41891.485046296293</v>
      </c>
      <c r="T650" s="11">
        <f t="shared" si="64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140</v>
      </c>
      <c r="P651">
        <f t="shared" si="61"/>
        <v>42.68</v>
      </c>
      <c r="Q651" s="6" t="str">
        <f t="shared" si="62"/>
        <v>technology</v>
      </c>
      <c r="R651" t="str">
        <f t="shared" si="65"/>
        <v>wearables</v>
      </c>
      <c r="S651" s="11">
        <f t="shared" si="63"/>
        <v>41877.703854166662</v>
      </c>
      <c r="T651" s="11">
        <f t="shared" si="64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113</v>
      </c>
      <c r="P652">
        <f t="shared" si="61"/>
        <v>35.129999999999995</v>
      </c>
      <c r="Q652" s="6" t="str">
        <f t="shared" si="62"/>
        <v>technology</v>
      </c>
      <c r="R652" t="str">
        <f t="shared" si="65"/>
        <v>wearables</v>
      </c>
      <c r="S652" s="11">
        <f t="shared" si="63"/>
        <v>41931.828518518516</v>
      </c>
      <c r="T652" s="11">
        <f t="shared" si="64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101</v>
      </c>
      <c r="P653">
        <f t="shared" si="61"/>
        <v>239.35999999999999</v>
      </c>
      <c r="Q653" s="6" t="str">
        <f t="shared" si="62"/>
        <v>technology</v>
      </c>
      <c r="R653" t="str">
        <f t="shared" si="65"/>
        <v>wearables</v>
      </c>
      <c r="S653" s="11">
        <f t="shared" si="63"/>
        <v>41955.809155092589</v>
      </c>
      <c r="T653" s="11">
        <f t="shared" si="64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101</v>
      </c>
      <c r="P654">
        <f t="shared" si="61"/>
        <v>107.65</v>
      </c>
      <c r="Q654" s="6" t="str">
        <f t="shared" si="62"/>
        <v>technology</v>
      </c>
      <c r="R654" t="str">
        <f t="shared" si="65"/>
        <v>wearables</v>
      </c>
      <c r="S654" s="11">
        <f t="shared" si="63"/>
        <v>42675.482060185182</v>
      </c>
      <c r="T654" s="11">
        <f t="shared" si="64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142</v>
      </c>
      <c r="P655">
        <f t="shared" si="61"/>
        <v>95.84</v>
      </c>
      <c r="Q655" s="6" t="str">
        <f t="shared" si="62"/>
        <v>technology</v>
      </c>
      <c r="R655" t="str">
        <f t="shared" si="65"/>
        <v>wearables</v>
      </c>
      <c r="S655" s="11">
        <f t="shared" si="63"/>
        <v>42199.410185185181</v>
      </c>
      <c r="T655" s="11">
        <f t="shared" si="64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268</v>
      </c>
      <c r="P656">
        <f t="shared" si="61"/>
        <v>31.67</v>
      </c>
      <c r="Q656" s="6" t="str">
        <f t="shared" si="62"/>
        <v>technology</v>
      </c>
      <c r="R656" t="str">
        <f t="shared" si="65"/>
        <v>wearables</v>
      </c>
      <c r="S656" s="11">
        <f t="shared" si="63"/>
        <v>42163.748993055553</v>
      </c>
      <c r="T656" s="11">
        <f t="shared" si="64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147</v>
      </c>
      <c r="P657">
        <f t="shared" si="61"/>
        <v>42.89</v>
      </c>
      <c r="Q657" s="6" t="str">
        <f t="shared" si="62"/>
        <v>technology</v>
      </c>
      <c r="R657" t="str">
        <f t="shared" si="65"/>
        <v>wearables</v>
      </c>
      <c r="S657" s="11">
        <f t="shared" si="63"/>
        <v>42045.748981481483</v>
      </c>
      <c r="T657" s="11">
        <f t="shared" si="64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214</v>
      </c>
      <c r="P658">
        <f t="shared" si="61"/>
        <v>122.74000000000001</v>
      </c>
      <c r="Q658" s="6" t="str">
        <f t="shared" si="62"/>
        <v>technology</v>
      </c>
      <c r="R658" t="str">
        <f t="shared" si="65"/>
        <v>wearables</v>
      </c>
      <c r="S658" s="11">
        <f t="shared" si="63"/>
        <v>42417.596284722218</v>
      </c>
      <c r="T658" s="11">
        <f t="shared" si="64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126</v>
      </c>
      <c r="P659">
        <f t="shared" si="61"/>
        <v>190.45999999999998</v>
      </c>
      <c r="Q659" s="6" t="str">
        <f t="shared" si="62"/>
        <v>technology</v>
      </c>
      <c r="R659" t="str">
        <f t="shared" si="65"/>
        <v>wearables</v>
      </c>
      <c r="S659" s="11">
        <f t="shared" si="63"/>
        <v>42331.637407407405</v>
      </c>
      <c r="T659" s="11">
        <f t="shared" si="64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105</v>
      </c>
      <c r="P660">
        <f t="shared" si="61"/>
        <v>109.34</v>
      </c>
      <c r="Q660" s="6" t="str">
        <f t="shared" si="62"/>
        <v>technology</v>
      </c>
      <c r="R660" t="str">
        <f t="shared" si="65"/>
        <v>wearables</v>
      </c>
      <c r="S660" s="11">
        <f t="shared" si="63"/>
        <v>42178.952418981477</v>
      </c>
      <c r="T660" s="11">
        <f t="shared" si="64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101</v>
      </c>
      <c r="P661">
        <f t="shared" si="61"/>
        <v>143.66999999999999</v>
      </c>
      <c r="Q661" s="6" t="str">
        <f t="shared" si="62"/>
        <v>technology</v>
      </c>
      <c r="R661" t="str">
        <f t="shared" si="65"/>
        <v>wearables</v>
      </c>
      <c r="S661" s="11">
        <f t="shared" si="63"/>
        <v>42209.385358796295</v>
      </c>
      <c r="T661" s="11">
        <f t="shared" si="64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4</v>
      </c>
      <c r="P662">
        <f t="shared" si="61"/>
        <v>84.95</v>
      </c>
      <c r="Q662" s="6" t="str">
        <f t="shared" si="62"/>
        <v>technology</v>
      </c>
      <c r="R662" t="str">
        <f t="shared" si="65"/>
        <v>wearables</v>
      </c>
      <c r="S662" s="11">
        <f t="shared" si="63"/>
        <v>41922.533321759256</v>
      </c>
      <c r="T662" s="11">
        <f t="shared" si="64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1</v>
      </c>
      <c r="P663">
        <f t="shared" si="61"/>
        <v>10.56</v>
      </c>
      <c r="Q663" s="6" t="str">
        <f t="shared" si="62"/>
        <v>technology</v>
      </c>
      <c r="R663" t="str">
        <f t="shared" si="65"/>
        <v>wearables</v>
      </c>
      <c r="S663" s="11">
        <f t="shared" si="63"/>
        <v>42636.437025462961</v>
      </c>
      <c r="T663" s="11">
        <f t="shared" si="64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1</v>
      </c>
      <c r="P664">
        <f t="shared" si="61"/>
        <v>39</v>
      </c>
      <c r="Q664" s="6" t="str">
        <f t="shared" si="62"/>
        <v>technology</v>
      </c>
      <c r="R664" t="str">
        <f t="shared" si="65"/>
        <v>wearables</v>
      </c>
      <c r="S664" s="11">
        <f t="shared" si="63"/>
        <v>41990.229710648149</v>
      </c>
      <c r="T664" s="11">
        <f t="shared" si="64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1</v>
      </c>
      <c r="P665">
        <f t="shared" si="61"/>
        <v>100</v>
      </c>
      <c r="Q665" s="6" t="str">
        <f t="shared" si="62"/>
        <v>technology</v>
      </c>
      <c r="R665" t="str">
        <f t="shared" si="65"/>
        <v>wearables</v>
      </c>
      <c r="S665" s="11">
        <f t="shared" si="63"/>
        <v>42173.634907407402</v>
      </c>
      <c r="T665" s="11">
        <f t="shared" si="64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8</v>
      </c>
      <c r="P666">
        <f t="shared" si="61"/>
        <v>31.180000000000003</v>
      </c>
      <c r="Q666" s="6" t="str">
        <f t="shared" si="62"/>
        <v>technology</v>
      </c>
      <c r="R666" t="str">
        <f t="shared" si="65"/>
        <v>wearables</v>
      </c>
      <c r="S666" s="11">
        <f t="shared" si="63"/>
        <v>42077.458043981482</v>
      </c>
      <c r="T666" s="11">
        <f t="shared" si="64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19</v>
      </c>
      <c r="P667">
        <f t="shared" si="61"/>
        <v>155.34</v>
      </c>
      <c r="Q667" s="6" t="str">
        <f t="shared" si="62"/>
        <v>technology</v>
      </c>
      <c r="R667" t="str">
        <f t="shared" si="65"/>
        <v>wearables</v>
      </c>
      <c r="S667" s="11">
        <f t="shared" si="63"/>
        <v>42688.503020833326</v>
      </c>
      <c r="T667" s="11">
        <f t="shared" si="64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1</v>
      </c>
      <c r="P668">
        <f t="shared" si="61"/>
        <v>2</v>
      </c>
      <c r="Q668" s="6" t="str">
        <f t="shared" si="62"/>
        <v>technology</v>
      </c>
      <c r="R668" t="str">
        <f t="shared" si="65"/>
        <v>wearables</v>
      </c>
      <c r="S668" s="11">
        <f t="shared" si="63"/>
        <v>41838.623819444445</v>
      </c>
      <c r="T668" s="11">
        <f t="shared" si="64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11</v>
      </c>
      <c r="P669">
        <f t="shared" si="61"/>
        <v>178.92999999999998</v>
      </c>
      <c r="Q669" s="6" t="str">
        <f t="shared" si="62"/>
        <v>technology</v>
      </c>
      <c r="R669" t="str">
        <f t="shared" si="65"/>
        <v>wearables</v>
      </c>
      <c r="S669" s="11">
        <f t="shared" si="63"/>
        <v>42632.165081018517</v>
      </c>
      <c r="T669" s="11">
        <f t="shared" si="64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5</v>
      </c>
      <c r="P670">
        <f t="shared" si="61"/>
        <v>27.36</v>
      </c>
      <c r="Q670" s="6" t="str">
        <f t="shared" si="62"/>
        <v>technology</v>
      </c>
      <c r="R670" t="str">
        <f t="shared" si="65"/>
        <v>wearables</v>
      </c>
      <c r="S670" s="11">
        <f t="shared" si="63"/>
        <v>42090.622939814813</v>
      </c>
      <c r="T670" s="11">
        <f t="shared" si="64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22</v>
      </c>
      <c r="P671">
        <f t="shared" si="61"/>
        <v>1536.25</v>
      </c>
      <c r="Q671" s="6" t="str">
        <f t="shared" si="62"/>
        <v>technology</v>
      </c>
      <c r="R671" t="str">
        <f t="shared" si="65"/>
        <v>wearables</v>
      </c>
      <c r="S671" s="11">
        <f t="shared" si="63"/>
        <v>42527.417337962957</v>
      </c>
      <c r="T671" s="11">
        <f t="shared" si="64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30</v>
      </c>
      <c r="P672">
        <f t="shared" si="61"/>
        <v>85</v>
      </c>
      <c r="Q672" s="6" t="str">
        <f t="shared" si="62"/>
        <v>technology</v>
      </c>
      <c r="R672" t="str">
        <f t="shared" si="65"/>
        <v>wearables</v>
      </c>
      <c r="S672" s="11">
        <f t="shared" si="63"/>
        <v>42506.501388888886</v>
      </c>
      <c r="T672" s="11">
        <f t="shared" si="64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40</v>
      </c>
      <c r="P673">
        <f t="shared" si="61"/>
        <v>788.54</v>
      </c>
      <c r="Q673" s="6" t="str">
        <f t="shared" si="62"/>
        <v>technology</v>
      </c>
      <c r="R673" t="str">
        <f t="shared" si="65"/>
        <v>wearables</v>
      </c>
      <c r="S673" s="11">
        <f t="shared" si="63"/>
        <v>41984.484398148146</v>
      </c>
      <c r="T673" s="11">
        <f t="shared" si="64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22</v>
      </c>
      <c r="P674">
        <f t="shared" si="61"/>
        <v>50.3</v>
      </c>
      <c r="Q674" s="6" t="str">
        <f t="shared" si="62"/>
        <v>technology</v>
      </c>
      <c r="R674" t="str">
        <f t="shared" si="65"/>
        <v>wearables</v>
      </c>
      <c r="S674" s="11">
        <f t="shared" si="63"/>
        <v>41974.011157407404</v>
      </c>
      <c r="T674" s="11">
        <f t="shared" si="64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1</v>
      </c>
      <c r="P675">
        <f t="shared" si="61"/>
        <v>68.34</v>
      </c>
      <c r="Q675" s="6" t="str">
        <f t="shared" si="62"/>
        <v>technology</v>
      </c>
      <c r="R675" t="str">
        <f t="shared" si="65"/>
        <v>wearables</v>
      </c>
      <c r="S675" s="11">
        <f t="shared" si="63"/>
        <v>41838.6321412037</v>
      </c>
      <c r="T675" s="11">
        <f t="shared" si="64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1</v>
      </c>
      <c r="P676">
        <f t="shared" si="61"/>
        <v>7.5</v>
      </c>
      <c r="Q676" s="6" t="str">
        <f t="shared" si="62"/>
        <v>technology</v>
      </c>
      <c r="R676" t="str">
        <f t="shared" si="65"/>
        <v>wearables</v>
      </c>
      <c r="S676" s="11">
        <f t="shared" si="63"/>
        <v>41802.907719907402</v>
      </c>
      <c r="T676" s="11">
        <f t="shared" si="64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15</v>
      </c>
      <c r="P677">
        <f t="shared" si="61"/>
        <v>34.269999999999996</v>
      </c>
      <c r="Q677" s="6" t="str">
        <f t="shared" si="62"/>
        <v>technology</v>
      </c>
      <c r="R677" t="str">
        <f t="shared" si="65"/>
        <v>wearables</v>
      </c>
      <c r="S677" s="11">
        <f t="shared" si="63"/>
        <v>41975.722268518519</v>
      </c>
      <c r="T677" s="11">
        <f t="shared" si="64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2</v>
      </c>
      <c r="P678">
        <f t="shared" si="61"/>
        <v>61.3</v>
      </c>
      <c r="Q678" s="6" t="str">
        <f t="shared" si="62"/>
        <v>technology</v>
      </c>
      <c r="R678" t="str">
        <f t="shared" si="65"/>
        <v>wearables</v>
      </c>
      <c r="S678" s="11">
        <f t="shared" si="63"/>
        <v>42012.559965277782</v>
      </c>
      <c r="T678" s="11">
        <f t="shared" si="64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26</v>
      </c>
      <c r="P679">
        <f t="shared" si="61"/>
        <v>133.25</v>
      </c>
      <c r="Q679" s="6" t="str">
        <f t="shared" si="62"/>
        <v>technology</v>
      </c>
      <c r="R679" t="str">
        <f t="shared" si="65"/>
        <v>wearables</v>
      </c>
      <c r="S679" s="11">
        <f t="shared" si="63"/>
        <v>42504.195543981477</v>
      </c>
      <c r="T679" s="11">
        <f t="shared" si="64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4</v>
      </c>
      <c r="P680">
        <f t="shared" si="61"/>
        <v>65.180000000000007</v>
      </c>
      <c r="Q680" s="6" t="str">
        <f t="shared" si="62"/>
        <v>technology</v>
      </c>
      <c r="R680" t="str">
        <f t="shared" si="65"/>
        <v>wearables</v>
      </c>
      <c r="S680" s="11">
        <f t="shared" si="63"/>
        <v>42481.168263888881</v>
      </c>
      <c r="T680" s="11">
        <f t="shared" si="64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16</v>
      </c>
      <c r="P681">
        <f t="shared" si="61"/>
        <v>93.910000000000011</v>
      </c>
      <c r="Q681" s="6" t="str">
        <f t="shared" si="62"/>
        <v>technology</v>
      </c>
      <c r="R681" t="str">
        <f t="shared" si="65"/>
        <v>wearables</v>
      </c>
      <c r="S681" s="11">
        <f t="shared" si="63"/>
        <v>42556.487372685187</v>
      </c>
      <c r="T681" s="11">
        <f t="shared" si="64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26</v>
      </c>
      <c r="P682">
        <f t="shared" si="61"/>
        <v>150.66</v>
      </c>
      <c r="Q682" s="6" t="str">
        <f t="shared" si="62"/>
        <v>technology</v>
      </c>
      <c r="R682" t="str">
        <f t="shared" si="65"/>
        <v>wearables</v>
      </c>
      <c r="S682" s="11">
        <f t="shared" si="63"/>
        <v>41864.293182870366</v>
      </c>
      <c r="T682" s="11">
        <f t="shared" si="64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1</v>
      </c>
      <c r="P683">
        <f t="shared" si="61"/>
        <v>1</v>
      </c>
      <c r="Q683" s="6" t="str">
        <f t="shared" si="62"/>
        <v>technology</v>
      </c>
      <c r="R683" t="str">
        <f t="shared" si="65"/>
        <v>wearables</v>
      </c>
      <c r="S683" s="11">
        <f t="shared" si="63"/>
        <v>42639.597268518519</v>
      </c>
      <c r="T683" s="11">
        <f t="shared" si="64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</v>
      </c>
      <c r="P684">
        <f t="shared" si="61"/>
        <v>13.25</v>
      </c>
      <c r="Q684" s="6" t="str">
        <f t="shared" si="62"/>
        <v>technology</v>
      </c>
      <c r="R684" t="str">
        <f t="shared" si="65"/>
        <v>wearables</v>
      </c>
      <c r="S684" s="11">
        <f t="shared" si="63"/>
        <v>42778.556967592587</v>
      </c>
      <c r="T684" s="11">
        <f t="shared" si="64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1</v>
      </c>
      <c r="P685">
        <f t="shared" si="61"/>
        <v>99.34</v>
      </c>
      <c r="Q685" s="6" t="str">
        <f t="shared" si="62"/>
        <v>technology</v>
      </c>
      <c r="R685" t="str">
        <f t="shared" si="65"/>
        <v>wearables</v>
      </c>
      <c r="S685" s="11">
        <f t="shared" si="63"/>
        <v>42634.691712962966</v>
      </c>
      <c r="T685" s="11">
        <f t="shared" si="64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8</v>
      </c>
      <c r="P686">
        <f t="shared" si="61"/>
        <v>177.39999999999998</v>
      </c>
      <c r="Q686" s="6" t="str">
        <f t="shared" si="62"/>
        <v>technology</v>
      </c>
      <c r="R686" t="str">
        <f t="shared" si="65"/>
        <v>wearables</v>
      </c>
      <c r="S686" s="11">
        <f t="shared" si="63"/>
        <v>41809.26494212963</v>
      </c>
      <c r="T686" s="11">
        <f t="shared" si="64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28</v>
      </c>
      <c r="P687">
        <f t="shared" si="61"/>
        <v>55.3</v>
      </c>
      <c r="Q687" s="6" t="str">
        <f t="shared" si="62"/>
        <v>technology</v>
      </c>
      <c r="R687" t="str">
        <f t="shared" si="65"/>
        <v>wearables</v>
      </c>
      <c r="S687" s="11">
        <f t="shared" si="63"/>
        <v>41971.658240740733</v>
      </c>
      <c r="T687" s="11">
        <f t="shared" si="64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s="6" t="str">
        <f t="shared" si="62"/>
        <v>technology</v>
      </c>
      <c r="R688" t="str">
        <f t="shared" si="65"/>
        <v>wearables</v>
      </c>
      <c r="S688" s="11">
        <f t="shared" si="63"/>
        <v>42189.464930555558</v>
      </c>
      <c r="T688" s="11">
        <f t="shared" si="64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4</v>
      </c>
      <c r="P689">
        <f t="shared" si="61"/>
        <v>591.66999999999996</v>
      </c>
      <c r="Q689" s="6" t="str">
        <f t="shared" si="62"/>
        <v>technology</v>
      </c>
      <c r="R689" t="str">
        <f t="shared" si="65"/>
        <v>wearables</v>
      </c>
      <c r="S689" s="11">
        <f t="shared" si="63"/>
        <v>42711.542280092595</v>
      </c>
      <c r="T689" s="11">
        <f t="shared" si="64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73</v>
      </c>
      <c r="P690">
        <f t="shared" si="61"/>
        <v>405.5</v>
      </c>
      <c r="Q690" s="6" t="str">
        <f t="shared" si="62"/>
        <v>technology</v>
      </c>
      <c r="R690" t="str">
        <f t="shared" si="65"/>
        <v>wearables</v>
      </c>
      <c r="S690" s="11">
        <f t="shared" si="63"/>
        <v>42261.896446759252</v>
      </c>
      <c r="T690" s="11">
        <f t="shared" si="64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58</v>
      </c>
      <c r="P691">
        <f t="shared" si="61"/>
        <v>343.15</v>
      </c>
      <c r="Q691" s="6" t="str">
        <f t="shared" si="62"/>
        <v>technology</v>
      </c>
      <c r="R691" t="str">
        <f t="shared" si="65"/>
        <v>wearables</v>
      </c>
      <c r="S691" s="11">
        <f t="shared" si="63"/>
        <v>42675.459456018514</v>
      </c>
      <c r="T691" s="11">
        <f t="shared" si="64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13</v>
      </c>
      <c r="P692">
        <f t="shared" si="61"/>
        <v>72.59</v>
      </c>
      <c r="Q692" s="6" t="str">
        <f t="shared" si="62"/>
        <v>technology</v>
      </c>
      <c r="R692" t="str">
        <f t="shared" si="65"/>
        <v>wearables</v>
      </c>
      <c r="S692" s="11">
        <f t="shared" si="63"/>
        <v>42579.426400462959</v>
      </c>
      <c r="T692" s="11">
        <f t="shared" si="64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1</v>
      </c>
      <c r="P693">
        <f t="shared" si="61"/>
        <v>26</v>
      </c>
      <c r="Q693" s="6" t="str">
        <f t="shared" si="62"/>
        <v>technology</v>
      </c>
      <c r="R693" t="str">
        <f t="shared" si="65"/>
        <v>wearables</v>
      </c>
      <c r="S693" s="11">
        <f t="shared" si="63"/>
        <v>42157.819976851846</v>
      </c>
      <c r="T693" s="11">
        <f t="shared" si="64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7</v>
      </c>
      <c r="P694">
        <f t="shared" si="61"/>
        <v>6.5</v>
      </c>
      <c r="Q694" s="6" t="str">
        <f t="shared" si="62"/>
        <v>technology</v>
      </c>
      <c r="R694" t="str">
        <f t="shared" si="65"/>
        <v>wearables</v>
      </c>
      <c r="S694" s="11">
        <f t="shared" si="63"/>
        <v>42696.167395833334</v>
      </c>
      <c r="T694" s="11">
        <f t="shared" si="64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36</v>
      </c>
      <c r="P695">
        <f t="shared" si="61"/>
        <v>119.39</v>
      </c>
      <c r="Q695" s="6" t="str">
        <f t="shared" si="62"/>
        <v>technology</v>
      </c>
      <c r="R695" t="str">
        <f t="shared" si="65"/>
        <v>wearables</v>
      </c>
      <c r="S695" s="11">
        <f t="shared" si="63"/>
        <v>42094.599849537037</v>
      </c>
      <c r="T695" s="11">
        <f t="shared" si="64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1</v>
      </c>
      <c r="P696">
        <f t="shared" si="61"/>
        <v>84.29</v>
      </c>
      <c r="Q696" s="6" t="str">
        <f t="shared" si="62"/>
        <v>technology</v>
      </c>
      <c r="R696" t="str">
        <f t="shared" si="65"/>
        <v>wearables</v>
      </c>
      <c r="S696" s="11">
        <f t="shared" si="63"/>
        <v>42737.455543981479</v>
      </c>
      <c r="T696" s="11">
        <f t="shared" si="64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2</v>
      </c>
      <c r="P697">
        <f t="shared" si="61"/>
        <v>90.86</v>
      </c>
      <c r="Q697" s="6" t="str">
        <f t="shared" si="62"/>
        <v>technology</v>
      </c>
      <c r="R697" t="str">
        <f t="shared" si="65"/>
        <v>wearables</v>
      </c>
      <c r="S697" s="11">
        <f t="shared" si="63"/>
        <v>41913.312731481477</v>
      </c>
      <c r="T697" s="11">
        <f t="shared" si="64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1</v>
      </c>
      <c r="P698">
        <f t="shared" si="61"/>
        <v>1</v>
      </c>
      <c r="Q698" s="6" t="str">
        <f t="shared" si="62"/>
        <v>technology</v>
      </c>
      <c r="R698" t="str">
        <f t="shared" si="65"/>
        <v>wearables</v>
      </c>
      <c r="S698" s="11">
        <f t="shared" si="63"/>
        <v>41815.718773148146</v>
      </c>
      <c r="T698" s="11">
        <f t="shared" si="64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47</v>
      </c>
      <c r="P699">
        <f t="shared" si="61"/>
        <v>20.350000000000001</v>
      </c>
      <c r="Q699" s="6" t="str">
        <f t="shared" si="62"/>
        <v>technology</v>
      </c>
      <c r="R699" t="str">
        <f t="shared" si="65"/>
        <v>wearables</v>
      </c>
      <c r="S699" s="11">
        <f t="shared" si="63"/>
        <v>42388.314687500002</v>
      </c>
      <c r="T699" s="11">
        <f t="shared" si="64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16</v>
      </c>
      <c r="P700">
        <f t="shared" si="61"/>
        <v>530.68999999999994</v>
      </c>
      <c r="Q700" s="6" t="str">
        <f t="shared" si="62"/>
        <v>technology</v>
      </c>
      <c r="R700" t="str">
        <f t="shared" si="65"/>
        <v>wearables</v>
      </c>
      <c r="S700" s="11">
        <f t="shared" si="63"/>
        <v>41866.72274305555</v>
      </c>
      <c r="T700" s="11">
        <f t="shared" si="64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83</v>
      </c>
      <c r="P701">
        <f t="shared" si="61"/>
        <v>120.4</v>
      </c>
      <c r="Q701" s="6" t="str">
        <f t="shared" si="62"/>
        <v>technology</v>
      </c>
      <c r="R701" t="str">
        <f t="shared" si="65"/>
        <v>wearables</v>
      </c>
      <c r="S701" s="11">
        <f t="shared" si="63"/>
        <v>41563.277175925927</v>
      </c>
      <c r="T701" s="11">
        <f t="shared" si="64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3</v>
      </c>
      <c r="P702">
        <f t="shared" si="61"/>
        <v>13</v>
      </c>
      <c r="Q702" s="6" t="str">
        <f t="shared" si="62"/>
        <v>technology</v>
      </c>
      <c r="R702" t="str">
        <f t="shared" si="65"/>
        <v>wearables</v>
      </c>
      <c r="S702" s="11">
        <f t="shared" si="63"/>
        <v>42715.480104166665</v>
      </c>
      <c r="T702" s="11">
        <f t="shared" si="64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27</v>
      </c>
      <c r="P703">
        <f t="shared" si="61"/>
        <v>291.33999999999997</v>
      </c>
      <c r="Q703" s="6" t="str">
        <f t="shared" si="62"/>
        <v>technology</v>
      </c>
      <c r="R703" t="str">
        <f t="shared" si="65"/>
        <v>wearables</v>
      </c>
      <c r="S703" s="11">
        <f t="shared" si="63"/>
        <v>41813.454629629625</v>
      </c>
      <c r="T703" s="11">
        <f t="shared" si="64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31</v>
      </c>
      <c r="P704">
        <f t="shared" si="61"/>
        <v>124.92</v>
      </c>
      <c r="Q704" s="6" t="str">
        <f t="shared" si="62"/>
        <v>technology</v>
      </c>
      <c r="R704" t="str">
        <f t="shared" si="65"/>
        <v>wearables</v>
      </c>
      <c r="S704" s="11">
        <f t="shared" si="63"/>
        <v>42668.518368055556</v>
      </c>
      <c r="T704" s="11">
        <f t="shared" si="64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6</v>
      </c>
      <c r="P705">
        <f t="shared" si="61"/>
        <v>119.58</v>
      </c>
      <c r="Q705" s="6" t="str">
        <f t="shared" si="62"/>
        <v>technology</v>
      </c>
      <c r="R705" t="str">
        <f t="shared" si="65"/>
        <v>wearables</v>
      </c>
      <c r="S705" s="11">
        <f t="shared" si="63"/>
        <v>42711.742465277777</v>
      </c>
      <c r="T705" s="11">
        <f t="shared" si="64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1</v>
      </c>
      <c r="P706">
        <f t="shared" si="61"/>
        <v>120.25</v>
      </c>
      <c r="Q706" s="6" t="str">
        <f t="shared" si="62"/>
        <v>technology</v>
      </c>
      <c r="R706" t="str">
        <f t="shared" si="65"/>
        <v>wearables</v>
      </c>
      <c r="S706" s="11">
        <f t="shared" si="63"/>
        <v>42725.984583333331</v>
      </c>
      <c r="T706" s="11">
        <f t="shared" si="64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ROUNDUP(((E707/D707)*100),0)</f>
        <v>1</v>
      </c>
      <c r="P707">
        <f t="shared" ref="P707:P770" si="67">ROUNDUP((E707/L707),2)</f>
        <v>195.4</v>
      </c>
      <c r="Q707" s="6" t="str">
        <f t="shared" ref="Q707:Q770" si="68">LEFT(N707,FIND("/",N707,1)-1)</f>
        <v>technology</v>
      </c>
      <c r="R707" t="str">
        <f t="shared" si="65"/>
        <v>wearables</v>
      </c>
      <c r="S707" s="11">
        <f t="shared" ref="S707:S770" si="69">(((J707/60)/60)/24)+DATE(1970,1,1)+(-5/24)</f>
        <v>42726.283310185179</v>
      </c>
      <c r="T707" s="11">
        <f t="shared" ref="T707:T770" si="70">(((I707/60)/60)/24)+DATE(1970,1,1)+(-5/24)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s="6" t="str">
        <f t="shared" si="68"/>
        <v>technology</v>
      </c>
      <c r="R708" t="str">
        <f t="shared" ref="R708:R771" si="71">RIGHT(N708,LEN(N708)-FIND("/",N708,1))</f>
        <v>wearables</v>
      </c>
      <c r="S708" s="11">
        <f t="shared" si="69"/>
        <v>42676.786840277775</v>
      </c>
      <c r="T708" s="11">
        <f t="shared" si="70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79</v>
      </c>
      <c r="P709">
        <f t="shared" si="67"/>
        <v>117.7</v>
      </c>
      <c r="Q709" s="6" t="str">
        <f t="shared" si="68"/>
        <v>technology</v>
      </c>
      <c r="R709" t="str">
        <f t="shared" si="71"/>
        <v>wearables</v>
      </c>
      <c r="S709" s="11">
        <f t="shared" si="69"/>
        <v>42696.45517361111</v>
      </c>
      <c r="T709" s="11">
        <f t="shared" si="70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23</v>
      </c>
      <c r="P710">
        <f t="shared" si="67"/>
        <v>23.950000000000003</v>
      </c>
      <c r="Q710" s="6" t="str">
        <f t="shared" si="68"/>
        <v>technology</v>
      </c>
      <c r="R710" t="str">
        <f t="shared" si="71"/>
        <v>wearables</v>
      </c>
      <c r="S710" s="11">
        <f t="shared" si="69"/>
        <v>41835.372685185182</v>
      </c>
      <c r="T710" s="11">
        <f t="shared" si="70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1</v>
      </c>
      <c r="P711">
        <f t="shared" si="67"/>
        <v>30.5</v>
      </c>
      <c r="Q711" s="6" t="str">
        <f t="shared" si="68"/>
        <v>technology</v>
      </c>
      <c r="R711" t="str">
        <f t="shared" si="71"/>
        <v>wearables</v>
      </c>
      <c r="S711" s="11">
        <f t="shared" si="69"/>
        <v>41947.832858796297</v>
      </c>
      <c r="T711" s="11">
        <f t="shared" si="70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s="6" t="str">
        <f t="shared" si="68"/>
        <v>technology</v>
      </c>
      <c r="R712" t="str">
        <f t="shared" si="71"/>
        <v>wearables</v>
      </c>
      <c r="S712" s="11">
        <f t="shared" si="69"/>
        <v>41837.776643518519</v>
      </c>
      <c r="T712" s="11">
        <f t="shared" si="70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34</v>
      </c>
      <c r="P713">
        <f t="shared" si="67"/>
        <v>99.98</v>
      </c>
      <c r="Q713" s="6" t="str">
        <f t="shared" si="68"/>
        <v>technology</v>
      </c>
      <c r="R713" t="str">
        <f t="shared" si="71"/>
        <v>wearables</v>
      </c>
      <c r="S713" s="11">
        <f t="shared" si="69"/>
        <v>42678.250787037039</v>
      </c>
      <c r="T713" s="11">
        <f t="shared" si="70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1</v>
      </c>
      <c r="P714">
        <f t="shared" si="67"/>
        <v>26.25</v>
      </c>
      <c r="Q714" s="6" t="str">
        <f t="shared" si="68"/>
        <v>technology</v>
      </c>
      <c r="R714" t="str">
        <f t="shared" si="71"/>
        <v>wearables</v>
      </c>
      <c r="S714" s="11">
        <f t="shared" si="69"/>
        <v>42384.472592592596</v>
      </c>
      <c r="T714" s="11">
        <f t="shared" si="70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1</v>
      </c>
      <c r="P715">
        <f t="shared" si="67"/>
        <v>199</v>
      </c>
      <c r="Q715" s="6" t="str">
        <f t="shared" si="68"/>
        <v>technology</v>
      </c>
      <c r="R715" t="str">
        <f t="shared" si="71"/>
        <v>wearables</v>
      </c>
      <c r="S715" s="11">
        <f t="shared" si="69"/>
        <v>42496.320972222216</v>
      </c>
      <c r="T715" s="11">
        <f t="shared" si="70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15</v>
      </c>
      <c r="P716">
        <f t="shared" si="67"/>
        <v>80.33</v>
      </c>
      <c r="Q716" s="6" t="str">
        <f t="shared" si="68"/>
        <v>technology</v>
      </c>
      <c r="R716" t="str">
        <f t="shared" si="71"/>
        <v>wearables</v>
      </c>
      <c r="S716" s="11">
        <f t="shared" si="69"/>
        <v>42734.579652777778</v>
      </c>
      <c r="T716" s="11">
        <f t="shared" si="70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6</v>
      </c>
      <c r="P717">
        <f t="shared" si="67"/>
        <v>115.75</v>
      </c>
      <c r="Q717" s="6" t="str">
        <f t="shared" si="68"/>
        <v>technology</v>
      </c>
      <c r="R717" t="str">
        <f t="shared" si="71"/>
        <v>wearables</v>
      </c>
      <c r="S717" s="11">
        <f t="shared" si="69"/>
        <v>42272.8824074074</v>
      </c>
      <c r="T717" s="11">
        <f t="shared" si="70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11</v>
      </c>
      <c r="P718">
        <f t="shared" si="67"/>
        <v>44.69</v>
      </c>
      <c r="Q718" s="6" t="str">
        <f t="shared" si="68"/>
        <v>technology</v>
      </c>
      <c r="R718" t="str">
        <f t="shared" si="71"/>
        <v>wearables</v>
      </c>
      <c r="S718" s="11">
        <f t="shared" si="69"/>
        <v>41940.450312499997</v>
      </c>
      <c r="T718" s="11">
        <f t="shared" si="70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1</v>
      </c>
      <c r="P719">
        <f t="shared" si="67"/>
        <v>76.25</v>
      </c>
      <c r="Q719" s="6" t="str">
        <f t="shared" si="68"/>
        <v>technology</v>
      </c>
      <c r="R719" t="str">
        <f t="shared" si="71"/>
        <v>wearables</v>
      </c>
      <c r="S719" s="11">
        <f t="shared" si="69"/>
        <v>41857.645856481482</v>
      </c>
      <c r="T719" s="11">
        <f t="shared" si="70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1</v>
      </c>
      <c r="P720">
        <f t="shared" si="67"/>
        <v>22.5</v>
      </c>
      <c r="Q720" s="6" t="str">
        <f t="shared" si="68"/>
        <v>technology</v>
      </c>
      <c r="R720" t="str">
        <f t="shared" si="71"/>
        <v>wearables</v>
      </c>
      <c r="S720" s="11">
        <f t="shared" si="69"/>
        <v>42752.637118055551</v>
      </c>
      <c r="T720" s="11">
        <f t="shared" si="70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2</v>
      </c>
      <c r="P721">
        <f t="shared" si="67"/>
        <v>19.399999999999999</v>
      </c>
      <c r="Q721" s="6" t="str">
        <f t="shared" si="68"/>
        <v>technology</v>
      </c>
      <c r="R721" t="str">
        <f t="shared" si="71"/>
        <v>wearables</v>
      </c>
      <c r="S721" s="11">
        <f t="shared" si="69"/>
        <v>42408.83189814815</v>
      </c>
      <c r="T721" s="11">
        <f t="shared" si="70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144</v>
      </c>
      <c r="P722">
        <f t="shared" si="67"/>
        <v>66.710000000000008</v>
      </c>
      <c r="Q722" s="6" t="str">
        <f t="shared" si="68"/>
        <v>publishing</v>
      </c>
      <c r="R722" t="str">
        <f t="shared" si="71"/>
        <v>nonfiction</v>
      </c>
      <c r="S722" s="11">
        <f t="shared" si="69"/>
        <v>40909.440868055557</v>
      </c>
      <c r="T722" s="11">
        <f t="shared" si="70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123</v>
      </c>
      <c r="P723">
        <f t="shared" si="67"/>
        <v>84.15</v>
      </c>
      <c r="Q723" s="6" t="str">
        <f t="shared" si="68"/>
        <v>publishing</v>
      </c>
      <c r="R723" t="str">
        <f t="shared" si="71"/>
        <v>nonfiction</v>
      </c>
      <c r="S723" s="11">
        <f t="shared" si="69"/>
        <v>41807.363506944443</v>
      </c>
      <c r="T723" s="11">
        <f t="shared" si="70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133</v>
      </c>
      <c r="P724">
        <f t="shared" si="67"/>
        <v>215.73</v>
      </c>
      <c r="Q724" s="6" t="str">
        <f t="shared" si="68"/>
        <v>publishing</v>
      </c>
      <c r="R724" t="str">
        <f t="shared" si="71"/>
        <v>nonfiction</v>
      </c>
      <c r="S724" s="11">
        <f t="shared" si="69"/>
        <v>40977.596967592588</v>
      </c>
      <c r="T724" s="11">
        <f t="shared" si="70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110</v>
      </c>
      <c r="P725">
        <f t="shared" si="67"/>
        <v>54.69</v>
      </c>
      <c r="Q725" s="6" t="str">
        <f t="shared" si="68"/>
        <v>publishing</v>
      </c>
      <c r="R725" t="str">
        <f t="shared" si="71"/>
        <v>nonfiction</v>
      </c>
      <c r="S725" s="11">
        <f t="shared" si="69"/>
        <v>42184.608206018522</v>
      </c>
      <c r="T725" s="11">
        <f t="shared" si="70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106</v>
      </c>
      <c r="P726">
        <f t="shared" si="67"/>
        <v>51.629999999999995</v>
      </c>
      <c r="Q726" s="6" t="str">
        <f t="shared" si="68"/>
        <v>publishing</v>
      </c>
      <c r="R726" t="str">
        <f t="shared" si="71"/>
        <v>nonfiction</v>
      </c>
      <c r="S726" s="11">
        <f t="shared" si="69"/>
        <v>40694.430127314808</v>
      </c>
      <c r="T726" s="11">
        <f t="shared" si="70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101</v>
      </c>
      <c r="P727">
        <f t="shared" si="67"/>
        <v>143.35999999999999</v>
      </c>
      <c r="Q727" s="6" t="str">
        <f t="shared" si="68"/>
        <v>publishing</v>
      </c>
      <c r="R727" t="str">
        <f t="shared" si="71"/>
        <v>nonfiction</v>
      </c>
      <c r="S727" s="11">
        <f t="shared" si="69"/>
        <v>42321.417962962958</v>
      </c>
      <c r="T727" s="11">
        <f t="shared" si="70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102</v>
      </c>
      <c r="P728">
        <f t="shared" si="67"/>
        <v>72.430000000000007</v>
      </c>
      <c r="Q728" s="6" t="str">
        <f t="shared" si="68"/>
        <v>publishing</v>
      </c>
      <c r="R728" t="str">
        <f t="shared" si="71"/>
        <v>nonfiction</v>
      </c>
      <c r="S728" s="11">
        <f t="shared" si="69"/>
        <v>41345.834340277775</v>
      </c>
      <c r="T728" s="11">
        <f t="shared" si="70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156</v>
      </c>
      <c r="P729">
        <f t="shared" si="67"/>
        <v>36.54</v>
      </c>
      <c r="Q729" s="6" t="str">
        <f t="shared" si="68"/>
        <v>publishing</v>
      </c>
      <c r="R729" t="str">
        <f t="shared" si="71"/>
        <v>nonfiction</v>
      </c>
      <c r="S729" s="11">
        <f t="shared" si="69"/>
        <v>41246.811909722215</v>
      </c>
      <c r="T729" s="11">
        <f t="shared" si="70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106</v>
      </c>
      <c r="P730">
        <f t="shared" si="67"/>
        <v>60.91</v>
      </c>
      <c r="Q730" s="6" t="str">
        <f t="shared" si="68"/>
        <v>publishing</v>
      </c>
      <c r="R730" t="str">
        <f t="shared" si="71"/>
        <v>nonfiction</v>
      </c>
      <c r="S730" s="11">
        <f t="shared" si="69"/>
        <v>40731.629131944443</v>
      </c>
      <c r="T730" s="11">
        <f t="shared" si="70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131</v>
      </c>
      <c r="P731">
        <f t="shared" si="67"/>
        <v>43.55</v>
      </c>
      <c r="Q731" s="6" t="str">
        <f t="shared" si="68"/>
        <v>publishing</v>
      </c>
      <c r="R731" t="str">
        <f t="shared" si="71"/>
        <v>nonfiction</v>
      </c>
      <c r="S731" s="11">
        <f t="shared" si="69"/>
        <v>41110.97755787037</v>
      </c>
      <c r="T731" s="11">
        <f t="shared" si="70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133</v>
      </c>
      <c r="P732">
        <f t="shared" si="67"/>
        <v>99.77000000000001</v>
      </c>
      <c r="Q732" s="6" t="str">
        <f t="shared" si="68"/>
        <v>publishing</v>
      </c>
      <c r="R732" t="str">
        <f t="shared" si="71"/>
        <v>nonfiction</v>
      </c>
      <c r="S732" s="11">
        <f t="shared" si="69"/>
        <v>40854.536932870367</v>
      </c>
      <c r="T732" s="11">
        <f t="shared" si="70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>
        <f t="shared" si="67"/>
        <v>88.740000000000009</v>
      </c>
      <c r="Q733" s="6" t="str">
        <f t="shared" si="68"/>
        <v>publishing</v>
      </c>
      <c r="R733" t="str">
        <f t="shared" si="71"/>
        <v>nonfiction</v>
      </c>
      <c r="S733" s="11">
        <f t="shared" si="69"/>
        <v>40879.587349537032</v>
      </c>
      <c r="T733" s="11">
        <f t="shared" si="70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>
        <f t="shared" si="67"/>
        <v>4.93</v>
      </c>
      <c r="Q734" s="6" t="str">
        <f t="shared" si="68"/>
        <v>publishing</v>
      </c>
      <c r="R734" t="str">
        <f t="shared" si="71"/>
        <v>nonfiction</v>
      </c>
      <c r="S734" s="11">
        <f t="shared" si="69"/>
        <v>41486.21598379629</v>
      </c>
      <c r="T734" s="11">
        <f t="shared" si="70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121</v>
      </c>
      <c r="P735">
        <f t="shared" si="67"/>
        <v>17.830000000000002</v>
      </c>
      <c r="Q735" s="6" t="str">
        <f t="shared" si="68"/>
        <v>publishing</v>
      </c>
      <c r="R735" t="str">
        <f t="shared" si="71"/>
        <v>nonfiction</v>
      </c>
      <c r="S735" s="11">
        <f t="shared" si="69"/>
        <v>41598.211712962962</v>
      </c>
      <c r="T735" s="11">
        <f t="shared" si="70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126</v>
      </c>
      <c r="P736">
        <f t="shared" si="67"/>
        <v>187.2</v>
      </c>
      <c r="Q736" s="6" t="str">
        <f t="shared" si="68"/>
        <v>publishing</v>
      </c>
      <c r="R736" t="str">
        <f t="shared" si="71"/>
        <v>nonfiction</v>
      </c>
      <c r="S736" s="11">
        <f t="shared" si="69"/>
        <v>42101.956249999996</v>
      </c>
      <c r="T736" s="11">
        <f t="shared" si="70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115</v>
      </c>
      <c r="P737">
        <f t="shared" si="67"/>
        <v>234.81</v>
      </c>
      <c r="Q737" s="6" t="str">
        <f t="shared" si="68"/>
        <v>publishing</v>
      </c>
      <c r="R737" t="str">
        <f t="shared" si="71"/>
        <v>nonfiction</v>
      </c>
      <c r="S737" s="11">
        <f t="shared" si="69"/>
        <v>41945.821134259255</v>
      </c>
      <c r="T737" s="11">
        <f t="shared" si="70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316</v>
      </c>
      <c r="P738">
        <f t="shared" si="67"/>
        <v>105.05000000000001</v>
      </c>
      <c r="Q738" s="6" t="str">
        <f t="shared" si="68"/>
        <v>publishing</v>
      </c>
      <c r="R738" t="str">
        <f t="shared" si="71"/>
        <v>nonfiction</v>
      </c>
      <c r="S738" s="11">
        <f t="shared" si="69"/>
        <v>41579.525925925926</v>
      </c>
      <c r="T738" s="11">
        <f t="shared" si="70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123</v>
      </c>
      <c r="P739">
        <f t="shared" si="67"/>
        <v>56.669999999999995</v>
      </c>
      <c r="Q739" s="6" t="str">
        <f t="shared" si="68"/>
        <v>publishing</v>
      </c>
      <c r="R739" t="str">
        <f t="shared" si="71"/>
        <v>nonfiction</v>
      </c>
      <c r="S739" s="11">
        <f t="shared" si="69"/>
        <v>41667.066979166666</v>
      </c>
      <c r="T739" s="11">
        <f t="shared" si="70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107</v>
      </c>
      <c r="P740">
        <f t="shared" si="67"/>
        <v>39.049999999999997</v>
      </c>
      <c r="Q740" s="6" t="str">
        <f t="shared" si="68"/>
        <v>publishing</v>
      </c>
      <c r="R740" t="str">
        <f t="shared" si="71"/>
        <v>nonfiction</v>
      </c>
      <c r="S740" s="11">
        <f t="shared" si="69"/>
        <v>41943.395763888882</v>
      </c>
      <c r="T740" s="11">
        <f t="shared" si="70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159</v>
      </c>
      <c r="P741">
        <f t="shared" si="67"/>
        <v>68.350000000000009</v>
      </c>
      <c r="Q741" s="6" t="str">
        <f t="shared" si="68"/>
        <v>publishing</v>
      </c>
      <c r="R741" t="str">
        <f t="shared" si="71"/>
        <v>nonfiction</v>
      </c>
      <c r="S741" s="11">
        <f t="shared" si="69"/>
        <v>41829.294317129628</v>
      </c>
      <c r="T741" s="11">
        <f t="shared" si="70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108</v>
      </c>
      <c r="P742">
        <f t="shared" si="67"/>
        <v>169.57999999999998</v>
      </c>
      <c r="Q742" s="6" t="str">
        <f t="shared" si="68"/>
        <v>publishing</v>
      </c>
      <c r="R742" t="str">
        <f t="shared" si="71"/>
        <v>nonfiction</v>
      </c>
      <c r="S742" s="11">
        <f t="shared" si="69"/>
        <v>42161.93844907407</v>
      </c>
      <c r="T742" s="11">
        <f t="shared" si="70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103</v>
      </c>
      <c r="P743">
        <f t="shared" si="67"/>
        <v>141.42999999999998</v>
      </c>
      <c r="Q743" s="6" t="str">
        <f t="shared" si="68"/>
        <v>publishing</v>
      </c>
      <c r="R743" t="str">
        <f t="shared" si="71"/>
        <v>nonfiction</v>
      </c>
      <c r="S743" s="11">
        <f t="shared" si="69"/>
        <v>41401.439884259256</v>
      </c>
      <c r="T743" s="11">
        <f t="shared" si="70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111</v>
      </c>
      <c r="P744">
        <f t="shared" si="67"/>
        <v>67.400000000000006</v>
      </c>
      <c r="Q744" s="6" t="str">
        <f t="shared" si="68"/>
        <v>publishing</v>
      </c>
      <c r="R744" t="str">
        <f t="shared" si="71"/>
        <v>nonfiction</v>
      </c>
      <c r="S744" s="11">
        <f t="shared" si="69"/>
        <v>41689.709629629629</v>
      </c>
      <c r="T744" s="11">
        <f t="shared" si="70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>
        <f t="shared" si="67"/>
        <v>54.269999999999996</v>
      </c>
      <c r="Q745" s="6" t="str">
        <f t="shared" si="68"/>
        <v>publishing</v>
      </c>
      <c r="R745" t="str">
        <f t="shared" si="71"/>
        <v>nonfiction</v>
      </c>
      <c r="S745" s="11">
        <f t="shared" si="69"/>
        <v>40990.500983796293</v>
      </c>
      <c r="T745" s="11">
        <f t="shared" si="70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103</v>
      </c>
      <c r="P746">
        <f t="shared" si="67"/>
        <v>82.52000000000001</v>
      </c>
      <c r="Q746" s="6" t="str">
        <f t="shared" si="68"/>
        <v>publishing</v>
      </c>
      <c r="R746" t="str">
        <f t="shared" si="71"/>
        <v>nonfiction</v>
      </c>
      <c r="S746" s="11">
        <f t="shared" si="69"/>
        <v>41226.748877314814</v>
      </c>
      <c r="T746" s="11">
        <f t="shared" si="70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180</v>
      </c>
      <c r="P747">
        <f t="shared" si="67"/>
        <v>53.73</v>
      </c>
      <c r="Q747" s="6" t="str">
        <f t="shared" si="68"/>
        <v>publishing</v>
      </c>
      <c r="R747" t="str">
        <f t="shared" si="71"/>
        <v>nonfiction</v>
      </c>
      <c r="S747" s="11">
        <f t="shared" si="69"/>
        <v>41367.363946759258</v>
      </c>
      <c r="T747" s="11">
        <f t="shared" si="70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112</v>
      </c>
      <c r="P748">
        <f t="shared" si="67"/>
        <v>34.21</v>
      </c>
      <c r="Q748" s="6" t="str">
        <f t="shared" si="68"/>
        <v>publishing</v>
      </c>
      <c r="R748" t="str">
        <f t="shared" si="71"/>
        <v>nonfiction</v>
      </c>
      <c r="S748" s="11">
        <f t="shared" si="69"/>
        <v>41156.834594907406</v>
      </c>
      <c r="T748" s="11">
        <f t="shared" si="70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101</v>
      </c>
      <c r="P749">
        <f t="shared" si="67"/>
        <v>127.33</v>
      </c>
      <c r="Q749" s="6" t="str">
        <f t="shared" si="68"/>
        <v>publishing</v>
      </c>
      <c r="R749" t="str">
        <f t="shared" si="71"/>
        <v>nonfiction</v>
      </c>
      <c r="S749" s="11">
        <f t="shared" si="69"/>
        <v>41988.340497685182</v>
      </c>
      <c r="T749" s="11">
        <f t="shared" si="70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101</v>
      </c>
      <c r="P750">
        <f t="shared" si="67"/>
        <v>45.57</v>
      </c>
      <c r="Q750" s="6" t="str">
        <f t="shared" si="68"/>
        <v>publishing</v>
      </c>
      <c r="R750" t="str">
        <f t="shared" si="71"/>
        <v>nonfiction</v>
      </c>
      <c r="S750" s="11">
        <f t="shared" si="69"/>
        <v>41831.638495370367</v>
      </c>
      <c r="T750" s="11">
        <f t="shared" si="70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106</v>
      </c>
      <c r="P751">
        <f t="shared" si="67"/>
        <v>95.97</v>
      </c>
      <c r="Q751" s="6" t="str">
        <f t="shared" si="68"/>
        <v>publishing</v>
      </c>
      <c r="R751" t="str">
        <f t="shared" si="71"/>
        <v>nonfiction</v>
      </c>
      <c r="S751" s="11">
        <f t="shared" si="69"/>
        <v>42733.732986111114</v>
      </c>
      <c r="T751" s="11">
        <f t="shared" si="70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103</v>
      </c>
      <c r="P752">
        <f t="shared" si="67"/>
        <v>77.28</v>
      </c>
      <c r="Q752" s="6" t="str">
        <f t="shared" si="68"/>
        <v>publishing</v>
      </c>
      <c r="R752" t="str">
        <f t="shared" si="71"/>
        <v>nonfiction</v>
      </c>
      <c r="S752" s="11">
        <f t="shared" si="69"/>
        <v>41299.669814814813</v>
      </c>
      <c r="T752" s="11">
        <f t="shared" si="70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119</v>
      </c>
      <c r="P753">
        <f t="shared" si="67"/>
        <v>57.339999999999996</v>
      </c>
      <c r="Q753" s="6" t="str">
        <f t="shared" si="68"/>
        <v>publishing</v>
      </c>
      <c r="R753" t="str">
        <f t="shared" si="71"/>
        <v>nonfiction</v>
      </c>
      <c r="S753" s="11">
        <f t="shared" si="69"/>
        <v>40713.422164351847</v>
      </c>
      <c r="T753" s="11">
        <f t="shared" si="70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112</v>
      </c>
      <c r="P754">
        <f t="shared" si="67"/>
        <v>53.199999999999996</v>
      </c>
      <c r="Q754" s="6" t="str">
        <f t="shared" si="68"/>
        <v>publishing</v>
      </c>
      <c r="R754" t="str">
        <f t="shared" si="71"/>
        <v>nonfiction</v>
      </c>
      <c r="S754" s="11">
        <f t="shared" si="69"/>
        <v>42639.213159722225</v>
      </c>
      <c r="T754" s="11">
        <f t="shared" si="70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>
        <f t="shared" si="67"/>
        <v>492.31</v>
      </c>
      <c r="Q755" s="6" t="str">
        <f t="shared" si="68"/>
        <v>publishing</v>
      </c>
      <c r="R755" t="str">
        <f t="shared" si="71"/>
        <v>nonfiction</v>
      </c>
      <c r="S755" s="11">
        <f t="shared" si="69"/>
        <v>42019.381840277776</v>
      </c>
      <c r="T755" s="11">
        <f t="shared" si="70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104</v>
      </c>
      <c r="P756">
        <f t="shared" si="67"/>
        <v>42.35</v>
      </c>
      <c r="Q756" s="6" t="str">
        <f t="shared" si="68"/>
        <v>publishing</v>
      </c>
      <c r="R756" t="str">
        <f t="shared" si="71"/>
        <v>nonfiction</v>
      </c>
      <c r="S756" s="11">
        <f t="shared" si="69"/>
        <v>41249.54075231481</v>
      </c>
      <c r="T756" s="11">
        <f t="shared" si="70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102</v>
      </c>
      <c r="P757">
        <f t="shared" si="67"/>
        <v>37.47</v>
      </c>
      <c r="Q757" s="6" t="str">
        <f t="shared" si="68"/>
        <v>publishing</v>
      </c>
      <c r="R757" t="str">
        <f t="shared" si="71"/>
        <v>nonfiction</v>
      </c>
      <c r="S757" s="11">
        <f t="shared" si="69"/>
        <v>41383.396724537037</v>
      </c>
      <c r="T757" s="11">
        <f t="shared" si="70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118</v>
      </c>
      <c r="P758">
        <f t="shared" si="67"/>
        <v>37.46</v>
      </c>
      <c r="Q758" s="6" t="str">
        <f t="shared" si="68"/>
        <v>publishing</v>
      </c>
      <c r="R758" t="str">
        <f t="shared" si="71"/>
        <v>nonfiction</v>
      </c>
      <c r="S758" s="11">
        <f t="shared" si="69"/>
        <v>40590.558553240735</v>
      </c>
      <c r="T758" s="11">
        <f t="shared" si="70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>
        <f t="shared" si="67"/>
        <v>33.059999999999995</v>
      </c>
      <c r="Q759" s="6" t="str">
        <f t="shared" si="68"/>
        <v>publishing</v>
      </c>
      <c r="R759" t="str">
        <f t="shared" si="71"/>
        <v>nonfiction</v>
      </c>
      <c r="S759" s="11">
        <f t="shared" si="69"/>
        <v>41234.846226851849</v>
      </c>
      <c r="T759" s="11">
        <f t="shared" si="70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>
        <f t="shared" si="67"/>
        <v>134.22</v>
      </c>
      <c r="Q760" s="6" t="str">
        <f t="shared" si="68"/>
        <v>publishing</v>
      </c>
      <c r="R760" t="str">
        <f t="shared" si="71"/>
        <v>nonfiction</v>
      </c>
      <c r="S760" s="11">
        <f t="shared" si="69"/>
        <v>40429.628101851849</v>
      </c>
      <c r="T760" s="11">
        <f t="shared" si="70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102</v>
      </c>
      <c r="P761">
        <f t="shared" si="67"/>
        <v>51.48</v>
      </c>
      <c r="Q761" s="6" t="str">
        <f t="shared" si="68"/>
        <v>publishing</v>
      </c>
      <c r="R761" t="str">
        <f t="shared" si="71"/>
        <v>nonfiction</v>
      </c>
      <c r="S761" s="11">
        <f t="shared" si="69"/>
        <v>41789.121979166666</v>
      </c>
      <c r="T761" s="11">
        <f t="shared" si="70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s="6" t="str">
        <f t="shared" si="68"/>
        <v>publishing</v>
      </c>
      <c r="R762" t="str">
        <f t="shared" si="71"/>
        <v>fiction</v>
      </c>
      <c r="S762" s="11">
        <f t="shared" si="69"/>
        <v>42670.555706018517</v>
      </c>
      <c r="T762" s="11">
        <f t="shared" si="70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5</v>
      </c>
      <c r="P763">
        <f t="shared" si="67"/>
        <v>39.169999999999995</v>
      </c>
      <c r="Q763" s="6" t="str">
        <f t="shared" si="68"/>
        <v>publishing</v>
      </c>
      <c r="R763" t="str">
        <f t="shared" si="71"/>
        <v>fiction</v>
      </c>
      <c r="S763" s="11">
        <f t="shared" si="69"/>
        <v>41642.543124999997</v>
      </c>
      <c r="T763" s="11">
        <f t="shared" si="70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s="6" t="str">
        <f t="shared" si="68"/>
        <v>publishing</v>
      </c>
      <c r="R764" t="str">
        <f t="shared" si="71"/>
        <v>fiction</v>
      </c>
      <c r="S764" s="11">
        <f t="shared" si="69"/>
        <v>42690.65011574074</v>
      </c>
      <c r="T764" s="11">
        <f t="shared" si="70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</v>
      </c>
      <c r="P765">
        <f t="shared" si="67"/>
        <v>5</v>
      </c>
      <c r="Q765" s="6" t="str">
        <f t="shared" si="68"/>
        <v>publishing</v>
      </c>
      <c r="R765" t="str">
        <f t="shared" si="71"/>
        <v>fiction</v>
      </c>
      <c r="S765" s="11">
        <f t="shared" si="69"/>
        <v>41471.238518518512</v>
      </c>
      <c r="T765" s="11">
        <f t="shared" si="70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s="6" t="str">
        <f t="shared" si="68"/>
        <v>publishing</v>
      </c>
      <c r="R766" t="str">
        <f t="shared" si="71"/>
        <v>fiction</v>
      </c>
      <c r="S766" s="11">
        <f t="shared" si="69"/>
        <v>42226.964826388888</v>
      </c>
      <c r="T766" s="11">
        <f t="shared" si="70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37</v>
      </c>
      <c r="P767">
        <f t="shared" si="67"/>
        <v>57.3</v>
      </c>
      <c r="Q767" s="6" t="str">
        <f t="shared" si="68"/>
        <v>publishing</v>
      </c>
      <c r="R767" t="str">
        <f t="shared" si="71"/>
        <v>fiction</v>
      </c>
      <c r="S767" s="11">
        <f t="shared" si="69"/>
        <v>41901.334305555552</v>
      </c>
      <c r="T767" s="11">
        <f t="shared" si="70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s="6" t="str">
        <f t="shared" si="68"/>
        <v>publishing</v>
      </c>
      <c r="R768" t="str">
        <f t="shared" si="71"/>
        <v>fiction</v>
      </c>
      <c r="S768" s="11">
        <f t="shared" si="69"/>
        <v>42021.57503472222</v>
      </c>
      <c r="T768" s="11">
        <f t="shared" si="70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4</v>
      </c>
      <c r="P769">
        <f t="shared" si="67"/>
        <v>59</v>
      </c>
      <c r="Q769" s="6" t="str">
        <f t="shared" si="68"/>
        <v>publishing</v>
      </c>
      <c r="R769" t="str">
        <f t="shared" si="71"/>
        <v>fiction</v>
      </c>
      <c r="S769" s="11">
        <f t="shared" si="69"/>
        <v>42114.935300925928</v>
      </c>
      <c r="T769" s="11">
        <f t="shared" si="70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s="6" t="str">
        <f t="shared" si="68"/>
        <v>publishing</v>
      </c>
      <c r="R770" t="str">
        <f t="shared" si="71"/>
        <v>fiction</v>
      </c>
      <c r="S770" s="11">
        <f t="shared" si="69"/>
        <v>41593.998726851853</v>
      </c>
      <c r="T770" s="11">
        <f t="shared" si="70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ROUNDUP(((E771/D771)*100),0)</f>
        <v>42</v>
      </c>
      <c r="P771">
        <f t="shared" ref="P771:P834" si="73">ROUNDUP((E771/L771),2)</f>
        <v>31.85</v>
      </c>
      <c r="Q771" s="6" t="str">
        <f t="shared" ref="Q771:Q834" si="74">LEFT(N771,FIND("/",N771,1)-1)</f>
        <v>publishing</v>
      </c>
      <c r="R771" t="str">
        <f t="shared" si="71"/>
        <v>fiction</v>
      </c>
      <c r="S771" s="11">
        <f t="shared" ref="S771:S834" si="75">(((J771/60)/60)/24)+DATE(1970,1,1)+(-5/24)</f>
        <v>41604.788124999999</v>
      </c>
      <c r="T771" s="11">
        <f t="shared" ref="T771:T834" si="76">(((I771/60)/60)/24)+DATE(1970,1,1)+(-5/24)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s="6" t="str">
        <f t="shared" si="74"/>
        <v>publishing</v>
      </c>
      <c r="R772" t="str">
        <f t="shared" ref="R772:R835" si="77">RIGHT(N772,LEN(N772)-FIND("/",N772,1))</f>
        <v>fiction</v>
      </c>
      <c r="S772" s="11">
        <f t="shared" si="75"/>
        <v>41289.791307870371</v>
      </c>
      <c r="T772" s="11">
        <f t="shared" si="76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1</v>
      </c>
      <c r="P773">
        <f t="shared" si="73"/>
        <v>10</v>
      </c>
      <c r="Q773" s="6" t="str">
        <f t="shared" si="74"/>
        <v>publishing</v>
      </c>
      <c r="R773" t="str">
        <f t="shared" si="77"/>
        <v>fiction</v>
      </c>
      <c r="S773" s="11">
        <f t="shared" si="75"/>
        <v>42349.615763888891</v>
      </c>
      <c r="T773" s="11">
        <f t="shared" si="76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4</v>
      </c>
      <c r="P774">
        <f t="shared" si="73"/>
        <v>50</v>
      </c>
      <c r="Q774" s="6" t="str">
        <f t="shared" si="74"/>
        <v>publishing</v>
      </c>
      <c r="R774" t="str">
        <f t="shared" si="77"/>
        <v>fiction</v>
      </c>
      <c r="S774" s="11">
        <f t="shared" si="75"/>
        <v>40067.848599537036</v>
      </c>
      <c r="T774" s="11">
        <f t="shared" si="76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1</v>
      </c>
      <c r="P775">
        <f t="shared" si="73"/>
        <v>16</v>
      </c>
      <c r="Q775" s="6" t="str">
        <f t="shared" si="74"/>
        <v>publishing</v>
      </c>
      <c r="R775" t="str">
        <f t="shared" si="77"/>
        <v>fiction</v>
      </c>
      <c r="S775" s="11">
        <f t="shared" si="75"/>
        <v>42100.527604166658</v>
      </c>
      <c r="T775" s="11">
        <f t="shared" si="76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71</v>
      </c>
      <c r="P776">
        <f t="shared" si="73"/>
        <v>39</v>
      </c>
      <c r="Q776" s="6" t="str">
        <f t="shared" si="74"/>
        <v>publishing</v>
      </c>
      <c r="R776" t="str">
        <f t="shared" si="77"/>
        <v>fiction</v>
      </c>
      <c r="S776" s="11">
        <f t="shared" si="75"/>
        <v>41663.571967592587</v>
      </c>
      <c r="T776" s="11">
        <f t="shared" si="76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2</v>
      </c>
      <c r="P777">
        <f t="shared" si="73"/>
        <v>34</v>
      </c>
      <c r="Q777" s="6" t="str">
        <f t="shared" si="74"/>
        <v>publishing</v>
      </c>
      <c r="R777" t="str">
        <f t="shared" si="77"/>
        <v>fiction</v>
      </c>
      <c r="S777" s="11">
        <f t="shared" si="75"/>
        <v>40862.851793981477</v>
      </c>
      <c r="T777" s="11">
        <f t="shared" si="76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52</v>
      </c>
      <c r="P778">
        <f t="shared" si="73"/>
        <v>63.129999999999995</v>
      </c>
      <c r="Q778" s="6" t="str">
        <f t="shared" si="74"/>
        <v>publishing</v>
      </c>
      <c r="R778" t="str">
        <f t="shared" si="77"/>
        <v>fiction</v>
      </c>
      <c r="S778" s="11">
        <f t="shared" si="75"/>
        <v>42250.477372685178</v>
      </c>
      <c r="T778" s="11">
        <f t="shared" si="76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1</v>
      </c>
      <c r="P779">
        <f t="shared" si="73"/>
        <v>7</v>
      </c>
      <c r="Q779" s="6" t="str">
        <f t="shared" si="74"/>
        <v>publishing</v>
      </c>
      <c r="R779" t="str">
        <f t="shared" si="77"/>
        <v>fiction</v>
      </c>
      <c r="S779" s="11">
        <f t="shared" si="75"/>
        <v>41456.772881944438</v>
      </c>
      <c r="T779" s="11">
        <f t="shared" si="76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1</v>
      </c>
      <c r="P780">
        <f t="shared" si="73"/>
        <v>2</v>
      </c>
      <c r="Q780" s="6" t="str">
        <f t="shared" si="74"/>
        <v>publishing</v>
      </c>
      <c r="R780" t="str">
        <f t="shared" si="77"/>
        <v>fiction</v>
      </c>
      <c r="S780" s="11">
        <f t="shared" si="75"/>
        <v>41729.493981481479</v>
      </c>
      <c r="T780" s="11">
        <f t="shared" si="76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3</v>
      </c>
      <c r="P781">
        <f t="shared" si="73"/>
        <v>66.67</v>
      </c>
      <c r="Q781" s="6" t="str">
        <f t="shared" si="74"/>
        <v>publishing</v>
      </c>
      <c r="R781" t="str">
        <f t="shared" si="77"/>
        <v>fiction</v>
      </c>
      <c r="S781" s="11">
        <f t="shared" si="75"/>
        <v>40436.475752314815</v>
      </c>
      <c r="T781" s="11">
        <f t="shared" si="76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>
        <f t="shared" si="73"/>
        <v>38.519999999999996</v>
      </c>
      <c r="Q782" s="6" t="str">
        <f t="shared" si="74"/>
        <v>music</v>
      </c>
      <c r="R782" t="str">
        <f t="shared" si="77"/>
        <v>rock</v>
      </c>
      <c r="S782" s="11">
        <f t="shared" si="75"/>
        <v>40636.465567129628</v>
      </c>
      <c r="T782" s="11">
        <f t="shared" si="76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134</v>
      </c>
      <c r="P783">
        <f t="shared" si="73"/>
        <v>42.61</v>
      </c>
      <c r="Q783" s="6" t="str">
        <f t="shared" si="74"/>
        <v>music</v>
      </c>
      <c r="R783" t="str">
        <f t="shared" si="77"/>
        <v>rock</v>
      </c>
      <c r="S783" s="11">
        <f t="shared" si="75"/>
        <v>41402.792523148149</v>
      </c>
      <c r="T783" s="11">
        <f t="shared" si="76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>
        <f t="shared" si="73"/>
        <v>50</v>
      </c>
      <c r="Q784" s="6" t="str">
        <f t="shared" si="74"/>
        <v>music</v>
      </c>
      <c r="R784" t="str">
        <f t="shared" si="77"/>
        <v>rock</v>
      </c>
      <c r="S784" s="11">
        <f t="shared" si="75"/>
        <v>41116.549791666665</v>
      </c>
      <c r="T784" s="11">
        <f t="shared" si="76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149</v>
      </c>
      <c r="P785">
        <f t="shared" si="73"/>
        <v>63.489999999999995</v>
      </c>
      <c r="Q785" s="6" t="str">
        <f t="shared" si="74"/>
        <v>music</v>
      </c>
      <c r="R785" t="str">
        <f t="shared" si="77"/>
        <v>rock</v>
      </c>
      <c r="S785" s="11">
        <f t="shared" si="75"/>
        <v>40987.565381944441</v>
      </c>
      <c r="T785" s="11">
        <f t="shared" si="76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103</v>
      </c>
      <c r="P786">
        <f t="shared" si="73"/>
        <v>102.5</v>
      </c>
      <c r="Q786" s="6" t="str">
        <f t="shared" si="74"/>
        <v>music</v>
      </c>
      <c r="R786" t="str">
        <f t="shared" si="77"/>
        <v>rock</v>
      </c>
      <c r="S786" s="11">
        <f t="shared" si="75"/>
        <v>41674.941192129627</v>
      </c>
      <c r="T786" s="11">
        <f t="shared" si="76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181</v>
      </c>
      <c r="P787">
        <f t="shared" si="73"/>
        <v>31.150000000000002</v>
      </c>
      <c r="Q787" s="6" t="str">
        <f t="shared" si="74"/>
        <v>music</v>
      </c>
      <c r="R787" t="str">
        <f t="shared" si="77"/>
        <v>rock</v>
      </c>
      <c r="S787" s="11">
        <f t="shared" si="75"/>
        <v>41303.385590277772</v>
      </c>
      <c r="T787" s="11">
        <f t="shared" si="76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143</v>
      </c>
      <c r="P788">
        <f t="shared" si="73"/>
        <v>162.28</v>
      </c>
      <c r="Q788" s="6" t="str">
        <f t="shared" si="74"/>
        <v>music</v>
      </c>
      <c r="R788" t="str">
        <f t="shared" si="77"/>
        <v>rock</v>
      </c>
      <c r="S788" s="11">
        <f t="shared" si="75"/>
        <v>40982.847615740735</v>
      </c>
      <c r="T788" s="11">
        <f t="shared" si="76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115</v>
      </c>
      <c r="P789">
        <f t="shared" si="73"/>
        <v>80.59</v>
      </c>
      <c r="Q789" s="6" t="str">
        <f t="shared" si="74"/>
        <v>music</v>
      </c>
      <c r="R789" t="str">
        <f t="shared" si="77"/>
        <v>rock</v>
      </c>
      <c r="S789" s="11">
        <f t="shared" si="75"/>
        <v>41549.419282407405</v>
      </c>
      <c r="T789" s="11">
        <f t="shared" si="76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204</v>
      </c>
      <c r="P790">
        <f t="shared" si="73"/>
        <v>59.86</v>
      </c>
      <c r="Q790" s="6" t="str">
        <f t="shared" si="74"/>
        <v>music</v>
      </c>
      <c r="R790" t="str">
        <f t="shared" si="77"/>
        <v>rock</v>
      </c>
      <c r="S790" s="11">
        <f t="shared" si="75"/>
        <v>41058.798472222217</v>
      </c>
      <c r="T790" s="11">
        <f t="shared" si="76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110</v>
      </c>
      <c r="P791">
        <f t="shared" si="73"/>
        <v>132.85999999999999</v>
      </c>
      <c r="Q791" s="6" t="str">
        <f t="shared" si="74"/>
        <v>music</v>
      </c>
      <c r="R791" t="str">
        <f t="shared" si="77"/>
        <v>rock</v>
      </c>
      <c r="S791" s="11">
        <f t="shared" si="75"/>
        <v>41276.977777777778</v>
      </c>
      <c r="T791" s="11">
        <f t="shared" si="76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145</v>
      </c>
      <c r="P792">
        <f t="shared" si="73"/>
        <v>92.550000000000011</v>
      </c>
      <c r="Q792" s="6" t="str">
        <f t="shared" si="74"/>
        <v>music</v>
      </c>
      <c r="R792" t="str">
        <f t="shared" si="77"/>
        <v>rock</v>
      </c>
      <c r="S792" s="11">
        <f t="shared" si="75"/>
        <v>41275.839571759258</v>
      </c>
      <c r="T792" s="11">
        <f t="shared" si="76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104</v>
      </c>
      <c r="P793">
        <f t="shared" si="73"/>
        <v>60.86</v>
      </c>
      <c r="Q793" s="6" t="str">
        <f t="shared" si="74"/>
        <v>music</v>
      </c>
      <c r="R793" t="str">
        <f t="shared" si="77"/>
        <v>rock</v>
      </c>
      <c r="S793" s="11">
        <f t="shared" si="75"/>
        <v>41557.572291666664</v>
      </c>
      <c r="T793" s="11">
        <f t="shared" si="76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101</v>
      </c>
      <c r="P794">
        <f t="shared" si="73"/>
        <v>41.86</v>
      </c>
      <c r="Q794" s="6" t="str">
        <f t="shared" si="74"/>
        <v>music</v>
      </c>
      <c r="R794" t="str">
        <f t="shared" si="77"/>
        <v>rock</v>
      </c>
      <c r="S794" s="11">
        <f t="shared" si="75"/>
        <v>41555.665312500001</v>
      </c>
      <c r="T794" s="11">
        <f t="shared" si="76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103</v>
      </c>
      <c r="P795">
        <f t="shared" si="73"/>
        <v>88.33</v>
      </c>
      <c r="Q795" s="6" t="str">
        <f t="shared" si="74"/>
        <v>music</v>
      </c>
      <c r="R795" t="str">
        <f t="shared" si="77"/>
        <v>rock</v>
      </c>
      <c r="S795" s="11">
        <f t="shared" si="75"/>
        <v>41442.532916666663</v>
      </c>
      <c r="T795" s="11">
        <f t="shared" si="76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106</v>
      </c>
      <c r="P796">
        <f t="shared" si="73"/>
        <v>158.97</v>
      </c>
      <c r="Q796" s="6" t="str">
        <f t="shared" si="74"/>
        <v>music</v>
      </c>
      <c r="R796" t="str">
        <f t="shared" si="77"/>
        <v>rock</v>
      </c>
      <c r="S796" s="11">
        <f t="shared" si="75"/>
        <v>40735.906678240739</v>
      </c>
      <c r="T796" s="11">
        <f t="shared" si="76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112</v>
      </c>
      <c r="P797">
        <f t="shared" si="73"/>
        <v>85.06</v>
      </c>
      <c r="Q797" s="6" t="str">
        <f t="shared" si="74"/>
        <v>music</v>
      </c>
      <c r="R797" t="str">
        <f t="shared" si="77"/>
        <v>rock</v>
      </c>
      <c r="S797" s="11">
        <f t="shared" si="75"/>
        <v>40963.404699074068</v>
      </c>
      <c r="T797" s="11">
        <f t="shared" si="76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102</v>
      </c>
      <c r="P798">
        <f t="shared" si="73"/>
        <v>112.62</v>
      </c>
      <c r="Q798" s="6" t="str">
        <f t="shared" si="74"/>
        <v>music</v>
      </c>
      <c r="R798" t="str">
        <f t="shared" si="77"/>
        <v>rock</v>
      </c>
      <c r="S798" s="11">
        <f t="shared" si="75"/>
        <v>41502.674594907403</v>
      </c>
      <c r="T798" s="11">
        <f t="shared" si="76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108</v>
      </c>
      <c r="P799">
        <f t="shared" si="73"/>
        <v>45.44</v>
      </c>
      <c r="Q799" s="6" t="str">
        <f t="shared" si="74"/>
        <v>music</v>
      </c>
      <c r="R799" t="str">
        <f t="shared" si="77"/>
        <v>rock</v>
      </c>
      <c r="S799" s="11">
        <f t="shared" si="75"/>
        <v>40996.785740740735</v>
      </c>
      <c r="T799" s="11">
        <f t="shared" si="76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115</v>
      </c>
      <c r="P800">
        <f t="shared" si="73"/>
        <v>46.22</v>
      </c>
      <c r="Q800" s="6" t="str">
        <f t="shared" si="74"/>
        <v>music</v>
      </c>
      <c r="R800" t="str">
        <f t="shared" si="77"/>
        <v>rock</v>
      </c>
      <c r="S800" s="11">
        <f t="shared" si="75"/>
        <v>41882.381793981483</v>
      </c>
      <c r="T800" s="11">
        <f t="shared" si="76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101</v>
      </c>
      <c r="P801">
        <f t="shared" si="73"/>
        <v>178.60999999999999</v>
      </c>
      <c r="Q801" s="6" t="str">
        <f t="shared" si="74"/>
        <v>music</v>
      </c>
      <c r="R801" t="str">
        <f t="shared" si="77"/>
        <v>rock</v>
      </c>
      <c r="S801" s="11">
        <f t="shared" si="75"/>
        <v>40996.458865740737</v>
      </c>
      <c r="T801" s="11">
        <f t="shared" si="76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153</v>
      </c>
      <c r="P802">
        <f t="shared" si="73"/>
        <v>40.75</v>
      </c>
      <c r="Q802" s="6" t="str">
        <f t="shared" si="74"/>
        <v>music</v>
      </c>
      <c r="R802" t="str">
        <f t="shared" si="77"/>
        <v>rock</v>
      </c>
      <c r="S802" s="11">
        <f t="shared" si="75"/>
        <v>41863.225162037037</v>
      </c>
      <c r="T802" s="11">
        <f t="shared" si="76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112</v>
      </c>
      <c r="P803">
        <f t="shared" si="73"/>
        <v>43.739999999999995</v>
      </c>
      <c r="Q803" s="6" t="str">
        <f t="shared" si="74"/>
        <v>music</v>
      </c>
      <c r="R803" t="str">
        <f t="shared" si="77"/>
        <v>rock</v>
      </c>
      <c r="S803" s="11">
        <f t="shared" si="75"/>
        <v>40695.587037037032</v>
      </c>
      <c r="T803" s="11">
        <f t="shared" si="76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102</v>
      </c>
      <c r="P804">
        <f t="shared" si="73"/>
        <v>81.070000000000007</v>
      </c>
      <c r="Q804" s="6" t="str">
        <f t="shared" si="74"/>
        <v>music</v>
      </c>
      <c r="R804" t="str">
        <f t="shared" si="77"/>
        <v>rock</v>
      </c>
      <c r="S804" s="11">
        <f t="shared" si="75"/>
        <v>41122.813935185186</v>
      </c>
      <c r="T804" s="11">
        <f t="shared" si="76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124</v>
      </c>
      <c r="P805">
        <f t="shared" si="73"/>
        <v>74.61</v>
      </c>
      <c r="Q805" s="6" t="str">
        <f t="shared" si="74"/>
        <v>music</v>
      </c>
      <c r="R805" t="str">
        <f t="shared" si="77"/>
        <v>rock</v>
      </c>
      <c r="S805" s="11">
        <f t="shared" si="75"/>
        <v>40665.741643518515</v>
      </c>
      <c r="T805" s="11">
        <f t="shared" si="76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>
        <f t="shared" si="73"/>
        <v>305.56</v>
      </c>
      <c r="Q806" s="6" t="str">
        <f t="shared" si="74"/>
        <v>music</v>
      </c>
      <c r="R806" t="str">
        <f t="shared" si="77"/>
        <v>rock</v>
      </c>
      <c r="S806" s="11">
        <f t="shared" si="75"/>
        <v>40729.897291666668</v>
      </c>
      <c r="T806" s="11">
        <f t="shared" si="76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>
        <f t="shared" si="73"/>
        <v>58.339999999999996</v>
      </c>
      <c r="Q807" s="6" t="str">
        <f t="shared" si="74"/>
        <v>music</v>
      </c>
      <c r="R807" t="str">
        <f t="shared" si="77"/>
        <v>rock</v>
      </c>
      <c r="S807" s="11">
        <f t="shared" si="75"/>
        <v>40690.614722222221</v>
      </c>
      <c r="T807" s="11">
        <f t="shared" si="76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105</v>
      </c>
      <c r="P808">
        <f t="shared" si="73"/>
        <v>117.68</v>
      </c>
      <c r="Q808" s="6" t="str">
        <f t="shared" si="74"/>
        <v>music</v>
      </c>
      <c r="R808" t="str">
        <f t="shared" si="77"/>
        <v>rock</v>
      </c>
      <c r="S808" s="11">
        <f t="shared" si="75"/>
        <v>40763.483090277776</v>
      </c>
      <c r="T808" s="11">
        <f t="shared" si="76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106</v>
      </c>
      <c r="P809">
        <f t="shared" si="73"/>
        <v>73.78</v>
      </c>
      <c r="Q809" s="6" t="str">
        <f t="shared" si="74"/>
        <v>music</v>
      </c>
      <c r="R809" t="str">
        <f t="shared" si="77"/>
        <v>rock</v>
      </c>
      <c r="S809" s="11">
        <f t="shared" si="75"/>
        <v>42759.420266203706</v>
      </c>
      <c r="T809" s="11">
        <f t="shared" si="76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>
        <f t="shared" si="73"/>
        <v>104.66000000000001</v>
      </c>
      <c r="Q810" s="6" t="str">
        <f t="shared" si="74"/>
        <v>music</v>
      </c>
      <c r="R810" t="str">
        <f t="shared" si="77"/>
        <v>rock</v>
      </c>
      <c r="S810" s="11">
        <f t="shared" si="75"/>
        <v>41961.892199074071</v>
      </c>
      <c r="T810" s="11">
        <f t="shared" si="76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104</v>
      </c>
      <c r="P811">
        <f t="shared" si="73"/>
        <v>79.83</v>
      </c>
      <c r="Q811" s="6" t="str">
        <f t="shared" si="74"/>
        <v>music</v>
      </c>
      <c r="R811" t="str">
        <f t="shared" si="77"/>
        <v>rock</v>
      </c>
      <c r="S811" s="11">
        <f t="shared" si="75"/>
        <v>41628.625347222223</v>
      </c>
      <c r="T811" s="11">
        <f t="shared" si="76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>
        <f t="shared" si="73"/>
        <v>58.339999999999996</v>
      </c>
      <c r="Q812" s="6" t="str">
        <f t="shared" si="74"/>
        <v>music</v>
      </c>
      <c r="R812" t="str">
        <f t="shared" si="77"/>
        <v>rock</v>
      </c>
      <c r="S812" s="11">
        <f t="shared" si="75"/>
        <v>41122.847939814812</v>
      </c>
      <c r="T812" s="11">
        <f t="shared" si="76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>
        <f t="shared" si="73"/>
        <v>86.67</v>
      </c>
      <c r="Q813" s="6" t="str">
        <f t="shared" si="74"/>
        <v>music</v>
      </c>
      <c r="R813" t="str">
        <f t="shared" si="77"/>
        <v>rock</v>
      </c>
      <c r="S813" s="11">
        <f t="shared" si="75"/>
        <v>41443.435208333329</v>
      </c>
      <c r="T813" s="11">
        <f t="shared" si="76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152</v>
      </c>
      <c r="P814">
        <f t="shared" si="73"/>
        <v>27.610000000000003</v>
      </c>
      <c r="Q814" s="6" t="str">
        <f t="shared" si="74"/>
        <v>music</v>
      </c>
      <c r="R814" t="str">
        <f t="shared" si="77"/>
        <v>rock</v>
      </c>
      <c r="S814" s="11">
        <f t="shared" si="75"/>
        <v>41281.809629629628</v>
      </c>
      <c r="T814" s="11">
        <f t="shared" si="76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160</v>
      </c>
      <c r="P815">
        <f t="shared" si="73"/>
        <v>25</v>
      </c>
      <c r="Q815" s="6" t="str">
        <f t="shared" si="74"/>
        <v>music</v>
      </c>
      <c r="R815" t="str">
        <f t="shared" si="77"/>
        <v>rock</v>
      </c>
      <c r="S815" s="11">
        <f t="shared" si="75"/>
        <v>41080.751909722218</v>
      </c>
      <c r="T815" s="11">
        <f t="shared" si="76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128</v>
      </c>
      <c r="P816">
        <f t="shared" si="73"/>
        <v>45.47</v>
      </c>
      <c r="Q816" s="6" t="str">
        <f t="shared" si="74"/>
        <v>music</v>
      </c>
      <c r="R816" t="str">
        <f t="shared" si="77"/>
        <v>rock</v>
      </c>
      <c r="S816" s="11">
        <f t="shared" si="75"/>
        <v>40679.534733796296</v>
      </c>
      <c r="T816" s="11">
        <f t="shared" si="76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>
        <f t="shared" si="73"/>
        <v>99.54</v>
      </c>
      <c r="Q817" s="6" t="str">
        <f t="shared" si="74"/>
        <v>music</v>
      </c>
      <c r="R817" t="str">
        <f t="shared" si="77"/>
        <v>rock</v>
      </c>
      <c r="S817" s="11">
        <f t="shared" si="75"/>
        <v>41914.70952546296</v>
      </c>
      <c r="T817" s="11">
        <f t="shared" si="76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116</v>
      </c>
      <c r="P818">
        <f t="shared" si="73"/>
        <v>39.31</v>
      </c>
      <c r="Q818" s="6" t="str">
        <f t="shared" si="74"/>
        <v>music</v>
      </c>
      <c r="R818" t="str">
        <f t="shared" si="77"/>
        <v>rock</v>
      </c>
      <c r="S818" s="11">
        <f t="shared" si="75"/>
        <v>41341.662534722222</v>
      </c>
      <c r="T818" s="11">
        <f t="shared" si="76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138</v>
      </c>
      <c r="P819">
        <f t="shared" si="73"/>
        <v>89.42</v>
      </c>
      <c r="Q819" s="6" t="str">
        <f t="shared" si="74"/>
        <v>music</v>
      </c>
      <c r="R819" t="str">
        <f t="shared" si="77"/>
        <v>rock</v>
      </c>
      <c r="S819" s="11">
        <f t="shared" si="75"/>
        <v>40925.391331018516</v>
      </c>
      <c r="T819" s="11">
        <f t="shared" si="76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156</v>
      </c>
      <c r="P820">
        <f t="shared" si="73"/>
        <v>28.69</v>
      </c>
      <c r="Q820" s="6" t="str">
        <f t="shared" si="74"/>
        <v>music</v>
      </c>
      <c r="R820" t="str">
        <f t="shared" si="77"/>
        <v>rock</v>
      </c>
      <c r="S820" s="11">
        <f t="shared" si="75"/>
        <v>41120.67454861111</v>
      </c>
      <c r="T820" s="11">
        <f t="shared" si="76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109</v>
      </c>
      <c r="P821">
        <f t="shared" si="73"/>
        <v>31.080000000000002</v>
      </c>
      <c r="Q821" s="6" t="str">
        <f t="shared" si="74"/>
        <v>music</v>
      </c>
      <c r="R821" t="str">
        <f t="shared" si="77"/>
        <v>rock</v>
      </c>
      <c r="S821" s="11">
        <f t="shared" si="75"/>
        <v>41619.789976851847</v>
      </c>
      <c r="T821" s="11">
        <f t="shared" si="76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135</v>
      </c>
      <c r="P822">
        <f t="shared" si="73"/>
        <v>70.56</v>
      </c>
      <c r="Q822" s="6" t="str">
        <f t="shared" si="74"/>
        <v>music</v>
      </c>
      <c r="R822" t="str">
        <f t="shared" si="77"/>
        <v>rock</v>
      </c>
      <c r="S822" s="11">
        <f t="shared" si="75"/>
        <v>41768.633587962962</v>
      </c>
      <c r="T822" s="11">
        <f t="shared" si="76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>
        <f t="shared" si="73"/>
        <v>224.13</v>
      </c>
      <c r="Q823" s="6" t="str">
        <f t="shared" si="74"/>
        <v>music</v>
      </c>
      <c r="R823" t="str">
        <f t="shared" si="77"/>
        <v>rock</v>
      </c>
      <c r="S823" s="11">
        <f t="shared" si="75"/>
        <v>42093.71371527778</v>
      </c>
      <c r="T823" s="11">
        <f t="shared" si="76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120</v>
      </c>
      <c r="P824">
        <f t="shared" si="73"/>
        <v>51.82</v>
      </c>
      <c r="Q824" s="6" t="str">
        <f t="shared" si="74"/>
        <v>music</v>
      </c>
      <c r="R824" t="str">
        <f t="shared" si="77"/>
        <v>rock</v>
      </c>
      <c r="S824" s="11">
        <f t="shared" si="75"/>
        <v>41157.739004629628</v>
      </c>
      <c r="T824" s="11">
        <f t="shared" si="76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180</v>
      </c>
      <c r="P825">
        <f t="shared" si="73"/>
        <v>43.519999999999996</v>
      </c>
      <c r="Q825" s="6" t="str">
        <f t="shared" si="74"/>
        <v>music</v>
      </c>
      <c r="R825" t="str">
        <f t="shared" si="77"/>
        <v>rock</v>
      </c>
      <c r="S825" s="11">
        <f t="shared" si="75"/>
        <v>42055.764490740738</v>
      </c>
      <c r="T825" s="11">
        <f t="shared" si="76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135</v>
      </c>
      <c r="P826">
        <f t="shared" si="73"/>
        <v>39.82</v>
      </c>
      <c r="Q826" s="6" t="str">
        <f t="shared" si="74"/>
        <v>music</v>
      </c>
      <c r="R826" t="str">
        <f t="shared" si="77"/>
        <v>rock</v>
      </c>
      <c r="S826" s="11">
        <f t="shared" si="75"/>
        <v>40250.033773148149</v>
      </c>
      <c r="T826" s="11">
        <f t="shared" si="76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101</v>
      </c>
      <c r="P827">
        <f t="shared" si="73"/>
        <v>126.81</v>
      </c>
      <c r="Q827" s="6" t="str">
        <f t="shared" si="74"/>
        <v>music</v>
      </c>
      <c r="R827" t="str">
        <f t="shared" si="77"/>
        <v>rock</v>
      </c>
      <c r="S827" s="11">
        <f t="shared" si="75"/>
        <v>41186.098194444443</v>
      </c>
      <c r="T827" s="11">
        <f t="shared" si="76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102</v>
      </c>
      <c r="P828">
        <f t="shared" si="73"/>
        <v>113.88000000000001</v>
      </c>
      <c r="Q828" s="6" t="str">
        <f t="shared" si="74"/>
        <v>music</v>
      </c>
      <c r="R828" t="str">
        <f t="shared" si="77"/>
        <v>rock</v>
      </c>
      <c r="S828" s="11">
        <f t="shared" si="75"/>
        <v>40972.830208333333</v>
      </c>
      <c r="T828" s="11">
        <f t="shared" si="76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104</v>
      </c>
      <c r="P829">
        <f t="shared" si="73"/>
        <v>28.19</v>
      </c>
      <c r="Q829" s="6" t="str">
        <f t="shared" si="74"/>
        <v>music</v>
      </c>
      <c r="R829" t="str">
        <f t="shared" si="77"/>
        <v>rock</v>
      </c>
      <c r="S829" s="11">
        <f t="shared" si="75"/>
        <v>40927.265127314815</v>
      </c>
      <c r="T829" s="11">
        <f t="shared" si="76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>
        <f t="shared" si="73"/>
        <v>36.61</v>
      </c>
      <c r="Q830" s="6" t="str">
        <f t="shared" si="74"/>
        <v>music</v>
      </c>
      <c r="R830" t="str">
        <f t="shared" si="77"/>
        <v>rock</v>
      </c>
      <c r="S830" s="11">
        <f t="shared" si="75"/>
        <v>41072.84238425926</v>
      </c>
      <c r="T830" s="11">
        <f t="shared" si="76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>
        <f t="shared" si="73"/>
        <v>32.5</v>
      </c>
      <c r="Q831" s="6" t="str">
        <f t="shared" si="74"/>
        <v>music</v>
      </c>
      <c r="R831" t="str">
        <f t="shared" si="77"/>
        <v>rock</v>
      </c>
      <c r="S831" s="11">
        <f t="shared" si="75"/>
        <v>42504.593055555553</v>
      </c>
      <c r="T831" s="11">
        <f t="shared" si="76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108</v>
      </c>
      <c r="P832">
        <f t="shared" si="73"/>
        <v>60.66</v>
      </c>
      <c r="Q832" s="6" t="str">
        <f t="shared" si="74"/>
        <v>music</v>
      </c>
      <c r="R832" t="str">
        <f t="shared" si="77"/>
        <v>rock</v>
      </c>
      <c r="S832" s="11">
        <f t="shared" si="75"/>
        <v>41325.317418981482</v>
      </c>
      <c r="T832" s="11">
        <f t="shared" si="76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234</v>
      </c>
      <c r="P833">
        <f t="shared" si="73"/>
        <v>175</v>
      </c>
      <c r="Q833" s="6" t="str">
        <f t="shared" si="74"/>
        <v>music</v>
      </c>
      <c r="R833" t="str">
        <f t="shared" si="77"/>
        <v>rock</v>
      </c>
      <c r="S833" s="11">
        <f t="shared" si="75"/>
        <v>40996.438587962963</v>
      </c>
      <c r="T833" s="11">
        <f t="shared" si="76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101</v>
      </c>
      <c r="P834">
        <f t="shared" si="73"/>
        <v>98</v>
      </c>
      <c r="Q834" s="6" t="str">
        <f t="shared" si="74"/>
        <v>music</v>
      </c>
      <c r="R834" t="str">
        <f t="shared" si="77"/>
        <v>rock</v>
      </c>
      <c r="S834" s="11">
        <f t="shared" si="75"/>
        <v>40869.466840277775</v>
      </c>
      <c r="T834" s="11">
        <f t="shared" si="76"/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ROUNDUP(((E835/D835)*100),0)</f>
        <v>102</v>
      </c>
      <c r="P835">
        <f t="shared" ref="P835:P898" si="79">ROUNDUP((E835/L835),2)</f>
        <v>148.79</v>
      </c>
      <c r="Q835" s="6" t="str">
        <f t="shared" ref="Q835:Q898" si="80">LEFT(N835,FIND("/",N835,1)-1)</f>
        <v>music</v>
      </c>
      <c r="R835" t="str">
        <f t="shared" si="77"/>
        <v>rock</v>
      </c>
      <c r="S835" s="11">
        <f t="shared" ref="S835:S898" si="81">(((J835/60)/60)/24)+DATE(1970,1,1)+(-5/24)</f>
        <v>41718.669849537036</v>
      </c>
      <c r="T835" s="11">
        <f t="shared" ref="T835:T898" si="82">(((I835/60)/60)/24)+DATE(1970,1,1)+(-5/24)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132</v>
      </c>
      <c r="P836">
        <f t="shared" si="79"/>
        <v>96.08</v>
      </c>
      <c r="Q836" s="6" t="str">
        <f t="shared" si="80"/>
        <v>music</v>
      </c>
      <c r="R836" t="str">
        <f t="shared" ref="R836:R899" si="83">RIGHT(N836,LEN(N836)-FIND("/",N836,1))</f>
        <v>rock</v>
      </c>
      <c r="S836" s="11">
        <f t="shared" si="81"/>
        <v>41422.614490740736</v>
      </c>
      <c r="T836" s="11">
        <f t="shared" si="82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118</v>
      </c>
      <c r="P837">
        <f t="shared" si="79"/>
        <v>58.629999999999995</v>
      </c>
      <c r="Q837" s="6" t="str">
        <f t="shared" si="80"/>
        <v>music</v>
      </c>
      <c r="R837" t="str">
        <f t="shared" si="83"/>
        <v>rock</v>
      </c>
      <c r="S837" s="11">
        <f t="shared" si="81"/>
        <v>41005.249513888884</v>
      </c>
      <c r="T837" s="11">
        <f t="shared" si="82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101</v>
      </c>
      <c r="P838">
        <f t="shared" si="79"/>
        <v>109.71000000000001</v>
      </c>
      <c r="Q838" s="6" t="str">
        <f t="shared" si="80"/>
        <v>music</v>
      </c>
      <c r="R838" t="str">
        <f t="shared" si="83"/>
        <v>rock</v>
      </c>
      <c r="S838" s="11">
        <f t="shared" si="81"/>
        <v>41523.848587962959</v>
      </c>
      <c r="T838" s="11">
        <f t="shared" si="82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122</v>
      </c>
      <c r="P839">
        <f t="shared" si="79"/>
        <v>49.12</v>
      </c>
      <c r="Q839" s="6" t="str">
        <f t="shared" si="80"/>
        <v>music</v>
      </c>
      <c r="R839" t="str">
        <f t="shared" si="83"/>
        <v>rock</v>
      </c>
      <c r="S839" s="11">
        <f t="shared" si="81"/>
        <v>41730.79006944444</v>
      </c>
      <c r="T839" s="11">
        <f t="shared" si="82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146</v>
      </c>
      <c r="P840">
        <f t="shared" si="79"/>
        <v>47.68</v>
      </c>
      <c r="Q840" s="6" t="str">
        <f t="shared" si="80"/>
        <v>music</v>
      </c>
      <c r="R840" t="str">
        <f t="shared" si="83"/>
        <v>rock</v>
      </c>
      <c r="S840" s="11">
        <f t="shared" si="81"/>
        <v>40895.689641203702</v>
      </c>
      <c r="T840" s="11">
        <f t="shared" si="82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117</v>
      </c>
      <c r="P841">
        <f t="shared" si="79"/>
        <v>60.739999999999995</v>
      </c>
      <c r="Q841" s="6" t="str">
        <f t="shared" si="80"/>
        <v>music</v>
      </c>
      <c r="R841" t="str">
        <f t="shared" si="83"/>
        <v>rock</v>
      </c>
      <c r="S841" s="11">
        <f t="shared" si="81"/>
        <v>41144.555046296293</v>
      </c>
      <c r="T841" s="11">
        <f t="shared" si="82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121</v>
      </c>
      <c r="P842">
        <f t="shared" si="79"/>
        <v>63.379999999999995</v>
      </c>
      <c r="Q842" s="6" t="str">
        <f t="shared" si="80"/>
        <v>music</v>
      </c>
      <c r="R842" t="str">
        <f t="shared" si="83"/>
        <v>metal</v>
      </c>
      <c r="S842" s="11">
        <f t="shared" si="81"/>
        <v>42607.018368055556</v>
      </c>
      <c r="T842" s="11">
        <f t="shared" si="82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102</v>
      </c>
      <c r="P843">
        <f t="shared" si="79"/>
        <v>53.9</v>
      </c>
      <c r="Q843" s="6" t="str">
        <f t="shared" si="80"/>
        <v>music</v>
      </c>
      <c r="R843" t="str">
        <f t="shared" si="83"/>
        <v>metal</v>
      </c>
      <c r="S843" s="11">
        <f t="shared" si="81"/>
        <v>41923.63035879629</v>
      </c>
      <c r="T843" s="11">
        <f t="shared" si="82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105</v>
      </c>
      <c r="P844">
        <f t="shared" si="79"/>
        <v>66.88000000000001</v>
      </c>
      <c r="Q844" s="6" t="str">
        <f t="shared" si="80"/>
        <v>music</v>
      </c>
      <c r="R844" t="str">
        <f t="shared" si="83"/>
        <v>metal</v>
      </c>
      <c r="S844" s="11">
        <f t="shared" si="81"/>
        <v>41526.384062500001</v>
      </c>
      <c r="T844" s="11">
        <f t="shared" si="82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268</v>
      </c>
      <c r="P845">
        <f t="shared" si="79"/>
        <v>63.11</v>
      </c>
      <c r="Q845" s="6" t="str">
        <f t="shared" si="80"/>
        <v>music</v>
      </c>
      <c r="R845" t="str">
        <f t="shared" si="83"/>
        <v>metal</v>
      </c>
      <c r="S845" s="11">
        <f t="shared" si="81"/>
        <v>42695.049537037034</v>
      </c>
      <c r="T845" s="11">
        <f t="shared" si="82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195</v>
      </c>
      <c r="P846">
        <f t="shared" si="79"/>
        <v>36.629999999999995</v>
      </c>
      <c r="Q846" s="6" t="str">
        <f t="shared" si="80"/>
        <v>music</v>
      </c>
      <c r="R846" t="str">
        <f t="shared" si="83"/>
        <v>metal</v>
      </c>
      <c r="S846" s="11">
        <f t="shared" si="81"/>
        <v>41905.476296296292</v>
      </c>
      <c r="T846" s="11">
        <f t="shared" si="82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121</v>
      </c>
      <c r="P847">
        <f t="shared" si="79"/>
        <v>34.01</v>
      </c>
      <c r="Q847" s="6" t="str">
        <f t="shared" si="80"/>
        <v>music</v>
      </c>
      <c r="R847" t="str">
        <f t="shared" si="83"/>
        <v>metal</v>
      </c>
      <c r="S847" s="11">
        <f t="shared" si="81"/>
        <v>42577.997638888883</v>
      </c>
      <c r="T847" s="11">
        <f t="shared" si="82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123</v>
      </c>
      <c r="P848">
        <f t="shared" si="79"/>
        <v>28.560000000000002</v>
      </c>
      <c r="Q848" s="6" t="str">
        <f t="shared" si="80"/>
        <v>music</v>
      </c>
      <c r="R848" t="str">
        <f t="shared" si="83"/>
        <v>metal</v>
      </c>
      <c r="S848" s="11">
        <f t="shared" si="81"/>
        <v>41694.183506944442</v>
      </c>
      <c r="T848" s="11">
        <f t="shared" si="82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>
        <f t="shared" si="79"/>
        <v>10</v>
      </c>
      <c r="Q849" s="6" t="str">
        <f t="shared" si="80"/>
        <v>music</v>
      </c>
      <c r="R849" t="str">
        <f t="shared" si="83"/>
        <v>metal</v>
      </c>
      <c r="S849" s="11">
        <f t="shared" si="81"/>
        <v>42165.590000000004</v>
      </c>
      <c r="T849" s="11">
        <f t="shared" si="82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>
        <f t="shared" si="79"/>
        <v>18.75</v>
      </c>
      <c r="Q850" s="6" t="str">
        <f t="shared" si="80"/>
        <v>music</v>
      </c>
      <c r="R850" t="str">
        <f t="shared" si="83"/>
        <v>metal</v>
      </c>
      <c r="S850" s="11">
        <f t="shared" si="81"/>
        <v>42078.583715277775</v>
      </c>
      <c r="T850" s="11">
        <f t="shared" si="82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120</v>
      </c>
      <c r="P851">
        <f t="shared" si="79"/>
        <v>41.71</v>
      </c>
      <c r="Q851" s="6" t="str">
        <f t="shared" si="80"/>
        <v>music</v>
      </c>
      <c r="R851" t="str">
        <f t="shared" si="83"/>
        <v>metal</v>
      </c>
      <c r="S851" s="11">
        <f t="shared" si="81"/>
        <v>42050.94055555555</v>
      </c>
      <c r="T851" s="11">
        <f t="shared" si="82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156</v>
      </c>
      <c r="P852">
        <f t="shared" si="79"/>
        <v>46.669999999999995</v>
      </c>
      <c r="Q852" s="6" t="str">
        <f t="shared" si="80"/>
        <v>music</v>
      </c>
      <c r="R852" t="str">
        <f t="shared" si="83"/>
        <v>metal</v>
      </c>
      <c r="S852" s="11">
        <f t="shared" si="81"/>
        <v>42452.619409722225</v>
      </c>
      <c r="T852" s="11">
        <f t="shared" si="82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131</v>
      </c>
      <c r="P853">
        <f t="shared" si="79"/>
        <v>37.28</v>
      </c>
      <c r="Q853" s="6" t="str">
        <f t="shared" si="80"/>
        <v>music</v>
      </c>
      <c r="R853" t="str">
        <f t="shared" si="83"/>
        <v>metal</v>
      </c>
      <c r="S853" s="11">
        <f t="shared" si="81"/>
        <v>42522.671909722216</v>
      </c>
      <c r="T853" s="11">
        <f t="shared" si="82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105</v>
      </c>
      <c r="P854">
        <f t="shared" si="79"/>
        <v>59.26</v>
      </c>
      <c r="Q854" s="6" t="str">
        <f t="shared" si="80"/>
        <v>music</v>
      </c>
      <c r="R854" t="str">
        <f t="shared" si="83"/>
        <v>metal</v>
      </c>
      <c r="S854" s="11">
        <f t="shared" si="81"/>
        <v>42656.59716435185</v>
      </c>
      <c r="T854" s="11">
        <f t="shared" si="82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>
        <f t="shared" si="79"/>
        <v>30</v>
      </c>
      <c r="Q855" s="6" t="str">
        <f t="shared" si="80"/>
        <v>music</v>
      </c>
      <c r="R855" t="str">
        <f t="shared" si="83"/>
        <v>metal</v>
      </c>
      <c r="S855" s="11">
        <f t="shared" si="81"/>
        <v>42021.62394675926</v>
      </c>
      <c r="T855" s="11">
        <f t="shared" si="82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119</v>
      </c>
      <c r="P856">
        <f t="shared" si="79"/>
        <v>65.87</v>
      </c>
      <c r="Q856" s="6" t="str">
        <f t="shared" si="80"/>
        <v>music</v>
      </c>
      <c r="R856" t="str">
        <f t="shared" si="83"/>
        <v>metal</v>
      </c>
      <c r="S856" s="11">
        <f t="shared" si="81"/>
        <v>42702.004004629627</v>
      </c>
      <c r="T856" s="11">
        <f t="shared" si="82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104</v>
      </c>
      <c r="P857">
        <f t="shared" si="79"/>
        <v>31.92</v>
      </c>
      <c r="Q857" s="6" t="str">
        <f t="shared" si="80"/>
        <v>music</v>
      </c>
      <c r="R857" t="str">
        <f t="shared" si="83"/>
        <v>metal</v>
      </c>
      <c r="S857" s="11">
        <f t="shared" si="81"/>
        <v>42544.916863425926</v>
      </c>
      <c r="T857" s="11">
        <f t="shared" si="82"/>
        <v>42574.916863425926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</v>
      </c>
      <c r="P858">
        <f t="shared" si="79"/>
        <v>19.470000000000002</v>
      </c>
      <c r="Q858" s="6" t="str">
        <f t="shared" si="80"/>
        <v>music</v>
      </c>
      <c r="R858" t="str">
        <f t="shared" si="83"/>
        <v>metal</v>
      </c>
      <c r="S858" s="11">
        <f t="shared" si="81"/>
        <v>42609.103657407402</v>
      </c>
      <c r="T858" s="11">
        <f t="shared" si="82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>
        <f t="shared" si="79"/>
        <v>50</v>
      </c>
      <c r="Q859" s="6" t="str">
        <f t="shared" si="80"/>
        <v>music</v>
      </c>
      <c r="R859" t="str">
        <f t="shared" si="83"/>
        <v>metal</v>
      </c>
      <c r="S859" s="11">
        <f t="shared" si="81"/>
        <v>42291.373043981475</v>
      </c>
      <c r="T859" s="11">
        <f t="shared" si="82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145</v>
      </c>
      <c r="P860">
        <f t="shared" si="79"/>
        <v>22.740000000000002</v>
      </c>
      <c r="Q860" s="6" t="str">
        <f t="shared" si="80"/>
        <v>music</v>
      </c>
      <c r="R860" t="str">
        <f t="shared" si="83"/>
        <v>metal</v>
      </c>
      <c r="S860" s="11">
        <f t="shared" si="81"/>
        <v>42079.537245370368</v>
      </c>
      <c r="T860" s="11">
        <f t="shared" si="82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105</v>
      </c>
      <c r="P861">
        <f t="shared" si="79"/>
        <v>42.73</v>
      </c>
      <c r="Q861" s="6" t="str">
        <f t="shared" si="80"/>
        <v>music</v>
      </c>
      <c r="R861" t="str">
        <f t="shared" si="83"/>
        <v>metal</v>
      </c>
      <c r="S861" s="11">
        <f t="shared" si="81"/>
        <v>42128.611898148149</v>
      </c>
      <c r="T861" s="11">
        <f t="shared" si="82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19</v>
      </c>
      <c r="P862">
        <f t="shared" si="79"/>
        <v>52.919999999999995</v>
      </c>
      <c r="Q862" s="6" t="str">
        <f t="shared" si="80"/>
        <v>music</v>
      </c>
      <c r="R862" t="str">
        <f t="shared" si="83"/>
        <v>jazz</v>
      </c>
      <c r="S862" s="11">
        <f t="shared" si="81"/>
        <v>41570.274456018517</v>
      </c>
      <c r="T862" s="11">
        <f t="shared" si="82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3</v>
      </c>
      <c r="P863">
        <f t="shared" si="79"/>
        <v>50.5</v>
      </c>
      <c r="Q863" s="6" t="str">
        <f t="shared" si="80"/>
        <v>music</v>
      </c>
      <c r="R863" t="str">
        <f t="shared" si="83"/>
        <v>jazz</v>
      </c>
      <c r="S863" s="11">
        <f t="shared" si="81"/>
        <v>42599.756990740738</v>
      </c>
      <c r="T863" s="11">
        <f t="shared" si="82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1</v>
      </c>
      <c r="P864">
        <f t="shared" si="79"/>
        <v>42.5</v>
      </c>
      <c r="Q864" s="6" t="str">
        <f t="shared" si="80"/>
        <v>music</v>
      </c>
      <c r="R864" t="str">
        <f t="shared" si="83"/>
        <v>jazz</v>
      </c>
      <c r="S864" s="11">
        <f t="shared" si="81"/>
        <v>41559.346620370365</v>
      </c>
      <c r="T864" s="11">
        <f t="shared" si="82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5</v>
      </c>
      <c r="P865">
        <f t="shared" si="79"/>
        <v>18</v>
      </c>
      <c r="Q865" s="6" t="str">
        <f t="shared" si="80"/>
        <v>music</v>
      </c>
      <c r="R865" t="str">
        <f t="shared" si="83"/>
        <v>jazz</v>
      </c>
      <c r="S865" s="11">
        <f t="shared" si="81"/>
        <v>40920.909328703703</v>
      </c>
      <c r="T865" s="11">
        <f t="shared" si="82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42</v>
      </c>
      <c r="P866">
        <f t="shared" si="79"/>
        <v>34.18</v>
      </c>
      <c r="Q866" s="6" t="str">
        <f t="shared" si="80"/>
        <v>music</v>
      </c>
      <c r="R866" t="str">
        <f t="shared" si="83"/>
        <v>jazz</v>
      </c>
      <c r="S866" s="11">
        <f t="shared" si="81"/>
        <v>41540.898587962962</v>
      </c>
      <c r="T866" s="11">
        <f t="shared" si="82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3</v>
      </c>
      <c r="P867">
        <f t="shared" si="79"/>
        <v>22.5</v>
      </c>
      <c r="Q867" s="6" t="str">
        <f t="shared" si="80"/>
        <v>music</v>
      </c>
      <c r="R867" t="str">
        <f t="shared" si="83"/>
        <v>jazz</v>
      </c>
      <c r="S867" s="11">
        <f t="shared" si="81"/>
        <v>41230.564780092594</v>
      </c>
      <c r="T867" s="11">
        <f t="shared" si="82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19</v>
      </c>
      <c r="P868">
        <f t="shared" si="79"/>
        <v>58.19</v>
      </c>
      <c r="Q868" s="6" t="str">
        <f t="shared" si="80"/>
        <v>music</v>
      </c>
      <c r="R868" t="str">
        <f t="shared" si="83"/>
        <v>jazz</v>
      </c>
      <c r="S868" s="11">
        <f t="shared" si="81"/>
        <v>42025.429606481477</v>
      </c>
      <c r="T868" s="11">
        <f t="shared" si="82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25</v>
      </c>
      <c r="P869">
        <f t="shared" si="79"/>
        <v>109.19000000000001</v>
      </c>
      <c r="Q869" s="6" t="str">
        <f t="shared" si="80"/>
        <v>music</v>
      </c>
      <c r="R869" t="str">
        <f t="shared" si="83"/>
        <v>jazz</v>
      </c>
      <c r="S869" s="11">
        <f t="shared" si="81"/>
        <v>40087.897060185183</v>
      </c>
      <c r="T869" s="11">
        <f t="shared" si="82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</v>
      </c>
      <c r="P870">
        <f t="shared" si="79"/>
        <v>50</v>
      </c>
      <c r="Q870" s="6" t="str">
        <f t="shared" si="80"/>
        <v>music</v>
      </c>
      <c r="R870" t="str">
        <f t="shared" si="83"/>
        <v>jazz</v>
      </c>
      <c r="S870" s="11">
        <f t="shared" si="81"/>
        <v>41615.819421296292</v>
      </c>
      <c r="T870" s="11">
        <f t="shared" si="82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12</v>
      </c>
      <c r="P871">
        <f t="shared" si="79"/>
        <v>346.67</v>
      </c>
      <c r="Q871" s="6" t="str">
        <f t="shared" si="80"/>
        <v>music</v>
      </c>
      <c r="R871" t="str">
        <f t="shared" si="83"/>
        <v>jazz</v>
      </c>
      <c r="S871" s="11">
        <f t="shared" si="81"/>
        <v>41342.637233796297</v>
      </c>
      <c r="T871" s="11">
        <f t="shared" si="82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1</v>
      </c>
      <c r="P872">
        <f t="shared" si="79"/>
        <v>12.4</v>
      </c>
      <c r="Q872" s="6" t="str">
        <f t="shared" si="80"/>
        <v>music</v>
      </c>
      <c r="R872" t="str">
        <f t="shared" si="83"/>
        <v>jazz</v>
      </c>
      <c r="S872" s="11">
        <f t="shared" si="81"/>
        <v>41487.813923611109</v>
      </c>
      <c r="T872" s="11">
        <f t="shared" si="82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6</v>
      </c>
      <c r="P873">
        <f t="shared" si="79"/>
        <v>27.09</v>
      </c>
      <c r="Q873" s="6" t="str">
        <f t="shared" si="80"/>
        <v>music</v>
      </c>
      <c r="R873" t="str">
        <f t="shared" si="83"/>
        <v>jazz</v>
      </c>
      <c r="S873" s="11">
        <f t="shared" si="81"/>
        <v>41577.352951388886</v>
      </c>
      <c r="T873" s="11">
        <f t="shared" si="82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1</v>
      </c>
      <c r="P874">
        <f t="shared" si="79"/>
        <v>32.5</v>
      </c>
      <c r="Q874" s="6" t="str">
        <f t="shared" si="80"/>
        <v>music</v>
      </c>
      <c r="R874" t="str">
        <f t="shared" si="83"/>
        <v>jazz</v>
      </c>
      <c r="S874" s="11">
        <f t="shared" si="81"/>
        <v>40567.617210648146</v>
      </c>
      <c r="T874" s="11">
        <f t="shared" si="82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2</v>
      </c>
      <c r="P875">
        <f t="shared" si="79"/>
        <v>9</v>
      </c>
      <c r="Q875" s="6" t="str">
        <f t="shared" si="80"/>
        <v>music</v>
      </c>
      <c r="R875" t="str">
        <f t="shared" si="83"/>
        <v>jazz</v>
      </c>
      <c r="S875" s="11">
        <f t="shared" si="81"/>
        <v>41183.958796296298</v>
      </c>
      <c r="T875" s="11">
        <f t="shared" si="82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25</v>
      </c>
      <c r="P876">
        <f t="shared" si="79"/>
        <v>34.769999999999996</v>
      </c>
      <c r="Q876" s="6" t="str">
        <f t="shared" si="80"/>
        <v>music</v>
      </c>
      <c r="R876" t="str">
        <f t="shared" si="83"/>
        <v>jazz</v>
      </c>
      <c r="S876" s="11">
        <f t="shared" si="81"/>
        <v>41368.375393518516</v>
      </c>
      <c r="T876" s="11">
        <f t="shared" si="82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s="6" t="str">
        <f t="shared" si="80"/>
        <v>music</v>
      </c>
      <c r="R877" t="str">
        <f t="shared" si="83"/>
        <v>jazz</v>
      </c>
      <c r="S877" s="11">
        <f t="shared" si="81"/>
        <v>42248.515405092585</v>
      </c>
      <c r="T877" s="11">
        <f t="shared" si="82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41</v>
      </c>
      <c r="P878">
        <f t="shared" si="79"/>
        <v>28.580000000000002</v>
      </c>
      <c r="Q878" s="6" t="str">
        <f t="shared" si="80"/>
        <v>music</v>
      </c>
      <c r="R878" t="str">
        <f t="shared" si="83"/>
        <v>jazz</v>
      </c>
      <c r="S878" s="11">
        <f t="shared" si="81"/>
        <v>41276.288506944438</v>
      </c>
      <c r="T878" s="11">
        <f t="shared" si="82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68</v>
      </c>
      <c r="P879">
        <f t="shared" si="79"/>
        <v>46.589999999999996</v>
      </c>
      <c r="Q879" s="6" t="str">
        <f t="shared" si="80"/>
        <v>music</v>
      </c>
      <c r="R879" t="str">
        <f t="shared" si="83"/>
        <v>jazz</v>
      </c>
      <c r="S879" s="11">
        <f t="shared" si="81"/>
        <v>41597.580555555556</v>
      </c>
      <c r="T879" s="11">
        <f t="shared" si="82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2</v>
      </c>
      <c r="P880">
        <f t="shared" si="79"/>
        <v>32.5</v>
      </c>
      <c r="Q880" s="6" t="str">
        <f t="shared" si="80"/>
        <v>music</v>
      </c>
      <c r="R880" t="str">
        <f t="shared" si="83"/>
        <v>jazz</v>
      </c>
      <c r="S880" s="11">
        <f t="shared" si="81"/>
        <v>40505.024583333332</v>
      </c>
      <c r="T880" s="11">
        <f t="shared" si="82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31</v>
      </c>
      <c r="P881">
        <f t="shared" si="79"/>
        <v>21.470000000000002</v>
      </c>
      <c r="Q881" s="6" t="str">
        <f t="shared" si="80"/>
        <v>music</v>
      </c>
      <c r="R881" t="str">
        <f t="shared" si="83"/>
        <v>jazz</v>
      </c>
      <c r="S881" s="11">
        <f t="shared" si="81"/>
        <v>41037.621585648143</v>
      </c>
      <c r="T881" s="11">
        <f t="shared" si="82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3</v>
      </c>
      <c r="P882">
        <f t="shared" si="79"/>
        <v>14.129999999999999</v>
      </c>
      <c r="Q882" s="6" t="str">
        <f t="shared" si="80"/>
        <v>music</v>
      </c>
      <c r="R882" t="str">
        <f t="shared" si="83"/>
        <v>indie rock</v>
      </c>
      <c r="S882" s="11">
        <f t="shared" si="81"/>
        <v>41179.112708333334</v>
      </c>
      <c r="T882" s="11">
        <f t="shared" si="82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1</v>
      </c>
      <c r="P883">
        <f t="shared" si="79"/>
        <v>30</v>
      </c>
      <c r="Q883" s="6" t="str">
        <f t="shared" si="80"/>
        <v>music</v>
      </c>
      <c r="R883" t="str">
        <f t="shared" si="83"/>
        <v>indie rock</v>
      </c>
      <c r="S883" s="11">
        <f t="shared" si="81"/>
        <v>40877.042662037034</v>
      </c>
      <c r="T883" s="11">
        <f t="shared" si="82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21</v>
      </c>
      <c r="P884">
        <f t="shared" si="79"/>
        <v>21.580000000000002</v>
      </c>
      <c r="Q884" s="6" t="str">
        <f t="shared" si="80"/>
        <v>music</v>
      </c>
      <c r="R884" t="str">
        <f t="shared" si="83"/>
        <v>indie rock</v>
      </c>
      <c r="S884" s="11">
        <f t="shared" si="81"/>
        <v>40759.652199074073</v>
      </c>
      <c r="T884" s="11">
        <f t="shared" si="82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41</v>
      </c>
      <c r="P885">
        <f t="shared" si="79"/>
        <v>83.38000000000001</v>
      </c>
      <c r="Q885" s="6" t="str">
        <f t="shared" si="80"/>
        <v>music</v>
      </c>
      <c r="R885" t="str">
        <f t="shared" si="83"/>
        <v>indie rock</v>
      </c>
      <c r="S885" s="11">
        <f t="shared" si="81"/>
        <v>42371.727256944439</v>
      </c>
      <c r="T885" s="11">
        <f t="shared" si="82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>
        <f t="shared" si="79"/>
        <v>10</v>
      </c>
      <c r="Q886" s="6" t="str">
        <f t="shared" si="80"/>
        <v>music</v>
      </c>
      <c r="R886" t="str">
        <f t="shared" si="83"/>
        <v>indie rock</v>
      </c>
      <c r="S886" s="11">
        <f t="shared" si="81"/>
        <v>40981.594282407401</v>
      </c>
      <c r="T886" s="11">
        <f t="shared" si="82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>
        <f t="shared" si="79"/>
        <v>35.72</v>
      </c>
      <c r="Q887" s="6" t="str">
        <f t="shared" si="80"/>
        <v>music</v>
      </c>
      <c r="R887" t="str">
        <f t="shared" si="83"/>
        <v>indie rock</v>
      </c>
      <c r="S887" s="11">
        <f t="shared" si="81"/>
        <v>42713.732766203706</v>
      </c>
      <c r="T887" s="11">
        <f t="shared" si="82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>
        <f t="shared" si="79"/>
        <v>29.290000000000003</v>
      </c>
      <c r="Q888" s="6" t="str">
        <f t="shared" si="80"/>
        <v>music</v>
      </c>
      <c r="R888" t="str">
        <f t="shared" si="83"/>
        <v>indie rock</v>
      </c>
      <c r="S888" s="11">
        <f t="shared" si="81"/>
        <v>42603.662187499998</v>
      </c>
      <c r="T888" s="11">
        <f t="shared" si="82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s="6" t="str">
        <f t="shared" si="80"/>
        <v>music</v>
      </c>
      <c r="R889" t="str">
        <f t="shared" si="83"/>
        <v>indie rock</v>
      </c>
      <c r="S889" s="11">
        <f t="shared" si="81"/>
        <v>41026.75063657407</v>
      </c>
      <c r="T889" s="11">
        <f t="shared" si="82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8</v>
      </c>
      <c r="P890">
        <f t="shared" si="79"/>
        <v>18</v>
      </c>
      <c r="Q890" s="6" t="str">
        <f t="shared" si="80"/>
        <v>music</v>
      </c>
      <c r="R890" t="str">
        <f t="shared" si="83"/>
        <v>indie rock</v>
      </c>
      <c r="S890" s="11">
        <f t="shared" si="81"/>
        <v>40751.544965277775</v>
      </c>
      <c r="T890" s="11">
        <f t="shared" si="82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10</v>
      </c>
      <c r="P891">
        <f t="shared" si="79"/>
        <v>73.760000000000005</v>
      </c>
      <c r="Q891" s="6" t="str">
        <f t="shared" si="80"/>
        <v>music</v>
      </c>
      <c r="R891" t="str">
        <f t="shared" si="83"/>
        <v>indie rock</v>
      </c>
      <c r="S891" s="11">
        <f t="shared" si="81"/>
        <v>41887.575729166667</v>
      </c>
      <c r="T891" s="11">
        <f t="shared" si="82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5</v>
      </c>
      <c r="P892">
        <f t="shared" si="79"/>
        <v>31.25</v>
      </c>
      <c r="Q892" s="6" t="str">
        <f t="shared" si="80"/>
        <v>music</v>
      </c>
      <c r="R892" t="str">
        <f t="shared" si="83"/>
        <v>indie rock</v>
      </c>
      <c r="S892" s="11">
        <f t="shared" si="81"/>
        <v>41569.490497685183</v>
      </c>
      <c r="T892" s="11">
        <f t="shared" si="82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4</v>
      </c>
      <c r="P893">
        <f t="shared" si="79"/>
        <v>28.89</v>
      </c>
      <c r="Q893" s="6" t="str">
        <f t="shared" si="80"/>
        <v>music</v>
      </c>
      <c r="R893" t="str">
        <f t="shared" si="83"/>
        <v>indie rock</v>
      </c>
      <c r="S893" s="11">
        <f t="shared" si="81"/>
        <v>41841.823263888888</v>
      </c>
      <c r="T893" s="11">
        <f t="shared" si="82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41</v>
      </c>
      <c r="P894">
        <f t="shared" si="79"/>
        <v>143.82999999999998</v>
      </c>
      <c r="Q894" s="6" t="str">
        <f t="shared" si="80"/>
        <v>music</v>
      </c>
      <c r="R894" t="str">
        <f t="shared" si="83"/>
        <v>indie rock</v>
      </c>
      <c r="S894" s="11">
        <f t="shared" si="81"/>
        <v>40303.991701388884</v>
      </c>
      <c r="T894" s="11">
        <f t="shared" si="82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>
        <f t="shared" si="79"/>
        <v>40</v>
      </c>
      <c r="Q895" s="6" t="str">
        <f t="shared" si="80"/>
        <v>music</v>
      </c>
      <c r="R895" t="str">
        <f t="shared" si="83"/>
        <v>indie rock</v>
      </c>
      <c r="S895" s="11">
        <f t="shared" si="81"/>
        <v>42065.689386574071</v>
      </c>
      <c r="T895" s="11">
        <f t="shared" si="82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40</v>
      </c>
      <c r="P896">
        <f t="shared" si="79"/>
        <v>147.82</v>
      </c>
      <c r="Q896" s="6" t="str">
        <f t="shared" si="80"/>
        <v>music</v>
      </c>
      <c r="R896" t="str">
        <f t="shared" si="83"/>
        <v>indie rock</v>
      </c>
      <c r="S896" s="11">
        <f t="shared" si="81"/>
        <v>42496.773263888892</v>
      </c>
      <c r="T896" s="11">
        <f t="shared" si="82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3</v>
      </c>
      <c r="P897">
        <f t="shared" si="79"/>
        <v>27.860000000000003</v>
      </c>
      <c r="Q897" s="6" t="str">
        <f t="shared" si="80"/>
        <v>music</v>
      </c>
      <c r="R897" t="str">
        <f t="shared" si="83"/>
        <v>indie rock</v>
      </c>
      <c r="S897" s="11">
        <f t="shared" si="81"/>
        <v>40430.919317129628</v>
      </c>
      <c r="T897" s="11">
        <f t="shared" si="82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>
        <f t="shared" si="79"/>
        <v>44.449999999999996</v>
      </c>
      <c r="Q898" s="6" t="str">
        <f t="shared" si="80"/>
        <v>music</v>
      </c>
      <c r="R898" t="str">
        <f t="shared" si="83"/>
        <v>indie rock</v>
      </c>
      <c r="S898" s="11">
        <f t="shared" si="81"/>
        <v>42218.664652777778</v>
      </c>
      <c r="T898" s="11">
        <f t="shared" si="82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ROUNDUP(((E899/D899)*100),0)</f>
        <v>0</v>
      </c>
      <c r="P899" t="e">
        <f t="shared" ref="P899:P962" si="85">ROUNDUP((E899/L899),2)</f>
        <v>#DIV/0!</v>
      </c>
      <c r="Q899" s="6" t="str">
        <f t="shared" ref="Q899:Q962" si="86">LEFT(N899,FIND("/",N899,1)-1)</f>
        <v>music</v>
      </c>
      <c r="R899" t="str">
        <f t="shared" si="83"/>
        <v>indie rock</v>
      </c>
      <c r="S899" s="11">
        <f t="shared" ref="S899:S962" si="87">(((J899/60)/60)/24)+DATE(1970,1,1)+(-5/24)</f>
        <v>41211.480416666665</v>
      </c>
      <c r="T899" s="11">
        <f t="shared" ref="T899:T962" si="88">(((I899/60)/60)/24)+DATE(1970,1,1)+(-5/24)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3</v>
      </c>
      <c r="P900">
        <f t="shared" si="85"/>
        <v>35</v>
      </c>
      <c r="Q900" s="6" t="str">
        <f t="shared" si="86"/>
        <v>music</v>
      </c>
      <c r="R900" t="str">
        <f t="shared" ref="R900:R963" si="89">RIGHT(N900,LEN(N900)-FIND("/",N900,1))</f>
        <v>indie rock</v>
      </c>
      <c r="S900" s="11">
        <f t="shared" si="87"/>
        <v>40878.549884259257</v>
      </c>
      <c r="T900" s="11">
        <f t="shared" si="88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38</v>
      </c>
      <c r="P901">
        <f t="shared" si="85"/>
        <v>35</v>
      </c>
      <c r="Q901" s="6" t="str">
        <f t="shared" si="86"/>
        <v>music</v>
      </c>
      <c r="R901" t="str">
        <f t="shared" si="89"/>
        <v>indie rock</v>
      </c>
      <c r="S901" s="11">
        <f t="shared" si="87"/>
        <v>40645.890763888885</v>
      </c>
      <c r="T901" s="11">
        <f t="shared" si="88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1</v>
      </c>
      <c r="P902">
        <f t="shared" si="85"/>
        <v>10.5</v>
      </c>
      <c r="Q902" s="6" t="str">
        <f t="shared" si="86"/>
        <v>music</v>
      </c>
      <c r="R902" t="str">
        <f t="shared" si="89"/>
        <v>jazz</v>
      </c>
      <c r="S902" s="11">
        <f t="shared" si="87"/>
        <v>42429.641226851854</v>
      </c>
      <c r="T902" s="11">
        <f t="shared" si="88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s="6" t="str">
        <f t="shared" si="86"/>
        <v>music</v>
      </c>
      <c r="R903" t="str">
        <f t="shared" si="89"/>
        <v>jazz</v>
      </c>
      <c r="S903" s="11">
        <f t="shared" si="87"/>
        <v>40291.603171296294</v>
      </c>
      <c r="T903" s="11">
        <f t="shared" si="88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1</v>
      </c>
      <c r="P904">
        <f t="shared" si="85"/>
        <v>30</v>
      </c>
      <c r="Q904" s="6" t="str">
        <f t="shared" si="86"/>
        <v>music</v>
      </c>
      <c r="R904" t="str">
        <f t="shared" si="89"/>
        <v>jazz</v>
      </c>
      <c r="S904" s="11">
        <f t="shared" si="87"/>
        <v>41829.757199074069</v>
      </c>
      <c r="T904" s="11">
        <f t="shared" si="88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4</v>
      </c>
      <c r="P905">
        <f t="shared" si="85"/>
        <v>40</v>
      </c>
      <c r="Q905" s="6" t="str">
        <f t="shared" si="86"/>
        <v>music</v>
      </c>
      <c r="R905" t="str">
        <f t="shared" si="89"/>
        <v>jazz</v>
      </c>
      <c r="S905" s="11">
        <f t="shared" si="87"/>
        <v>41149.587731481479</v>
      </c>
      <c r="T905" s="11">
        <f t="shared" si="88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1</v>
      </c>
      <c r="P906">
        <f t="shared" si="85"/>
        <v>50.339999999999996</v>
      </c>
      <c r="Q906" s="6" t="str">
        <f t="shared" si="86"/>
        <v>music</v>
      </c>
      <c r="R906" t="str">
        <f t="shared" si="89"/>
        <v>jazz</v>
      </c>
      <c r="S906" s="11">
        <f t="shared" si="87"/>
        <v>42341.87195601852</v>
      </c>
      <c r="T906" s="11">
        <f t="shared" si="88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4</v>
      </c>
      <c r="P907">
        <f t="shared" si="85"/>
        <v>32.669999999999995</v>
      </c>
      <c r="Q907" s="6" t="str">
        <f t="shared" si="86"/>
        <v>music</v>
      </c>
      <c r="R907" t="str">
        <f t="shared" si="89"/>
        <v>jazz</v>
      </c>
      <c r="S907" s="11">
        <f t="shared" si="87"/>
        <v>40507.031550925924</v>
      </c>
      <c r="T907" s="11">
        <f t="shared" si="88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s="6" t="str">
        <f t="shared" si="86"/>
        <v>music</v>
      </c>
      <c r="R908" t="str">
        <f t="shared" si="89"/>
        <v>jazz</v>
      </c>
      <c r="S908" s="11">
        <f t="shared" si="87"/>
        <v>41680.981365740736</v>
      </c>
      <c r="T908" s="11">
        <f t="shared" si="88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s="6" t="str">
        <f t="shared" si="86"/>
        <v>music</v>
      </c>
      <c r="R909" t="str">
        <f t="shared" si="89"/>
        <v>jazz</v>
      </c>
      <c r="S909" s="11">
        <f t="shared" si="87"/>
        <v>40766.9840625</v>
      </c>
      <c r="T909" s="11">
        <f t="shared" si="88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s="6" t="str">
        <f t="shared" si="86"/>
        <v>music</v>
      </c>
      <c r="R910" t="str">
        <f t="shared" si="89"/>
        <v>jazz</v>
      </c>
      <c r="S910" s="11">
        <f t="shared" si="87"/>
        <v>40340.593229166661</v>
      </c>
      <c r="T910" s="11">
        <f t="shared" si="88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4</v>
      </c>
      <c r="P911">
        <f t="shared" si="85"/>
        <v>65</v>
      </c>
      <c r="Q911" s="6" t="str">
        <f t="shared" si="86"/>
        <v>music</v>
      </c>
      <c r="R911" t="str">
        <f t="shared" si="89"/>
        <v>jazz</v>
      </c>
      <c r="S911" s="11">
        <f t="shared" si="87"/>
        <v>41081.481944444444</v>
      </c>
      <c r="T911" s="11">
        <f t="shared" si="88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23</v>
      </c>
      <c r="P912">
        <f t="shared" si="85"/>
        <v>24.6</v>
      </c>
      <c r="Q912" s="6" t="str">
        <f t="shared" si="86"/>
        <v>music</v>
      </c>
      <c r="R912" t="str">
        <f t="shared" si="89"/>
        <v>jazz</v>
      </c>
      <c r="S912" s="11">
        <f t="shared" si="87"/>
        <v>42737.337025462963</v>
      </c>
      <c r="T912" s="11">
        <f t="shared" si="88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s="6" t="str">
        <f t="shared" si="86"/>
        <v>music</v>
      </c>
      <c r="R913" t="str">
        <f t="shared" si="89"/>
        <v>jazz</v>
      </c>
      <c r="S913" s="11">
        <f t="shared" si="87"/>
        <v>41641.796817129631</v>
      </c>
      <c r="T913" s="11">
        <f t="shared" si="88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1</v>
      </c>
      <c r="P914">
        <f t="shared" si="85"/>
        <v>15</v>
      </c>
      <c r="Q914" s="6" t="str">
        <f t="shared" si="86"/>
        <v>music</v>
      </c>
      <c r="R914" t="str">
        <f t="shared" si="89"/>
        <v>jazz</v>
      </c>
      <c r="S914" s="11">
        <f t="shared" si="87"/>
        <v>41193.901006944441</v>
      </c>
      <c r="T914" s="11">
        <f t="shared" si="88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7</v>
      </c>
      <c r="P915">
        <f t="shared" si="85"/>
        <v>82.59</v>
      </c>
      <c r="Q915" s="6" t="str">
        <f t="shared" si="86"/>
        <v>music</v>
      </c>
      <c r="R915" t="str">
        <f t="shared" si="89"/>
        <v>jazz</v>
      </c>
      <c r="S915" s="11">
        <f t="shared" si="87"/>
        <v>41003.930775462963</v>
      </c>
      <c r="T915" s="11">
        <f t="shared" si="88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s="6" t="str">
        <f t="shared" si="86"/>
        <v>music</v>
      </c>
      <c r="R916" t="str">
        <f t="shared" si="89"/>
        <v>jazz</v>
      </c>
      <c r="S916" s="11">
        <f t="shared" si="87"/>
        <v>41116.554942129631</v>
      </c>
      <c r="T916" s="11">
        <f t="shared" si="88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6</v>
      </c>
      <c r="P917">
        <f t="shared" si="85"/>
        <v>41.669999999999995</v>
      </c>
      <c r="Q917" s="6" t="str">
        <f t="shared" si="86"/>
        <v>music</v>
      </c>
      <c r="R917" t="str">
        <f t="shared" si="89"/>
        <v>jazz</v>
      </c>
      <c r="S917" s="11">
        <f t="shared" si="87"/>
        <v>40937.471226851849</v>
      </c>
      <c r="T917" s="11">
        <f t="shared" si="88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s="6" t="str">
        <f t="shared" si="86"/>
        <v>music</v>
      </c>
      <c r="R918" t="str">
        <f t="shared" si="89"/>
        <v>jazz</v>
      </c>
      <c r="S918" s="11">
        <f t="shared" si="87"/>
        <v>40434.645069444443</v>
      </c>
      <c r="T918" s="11">
        <f t="shared" si="88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1</v>
      </c>
      <c r="P919">
        <f t="shared" si="85"/>
        <v>30</v>
      </c>
      <c r="Q919" s="6" t="str">
        <f t="shared" si="86"/>
        <v>music</v>
      </c>
      <c r="R919" t="str">
        <f t="shared" si="89"/>
        <v>jazz</v>
      </c>
      <c r="S919" s="11">
        <f t="shared" si="87"/>
        <v>41802.735300925924</v>
      </c>
      <c r="T919" s="11">
        <f t="shared" si="88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6</v>
      </c>
      <c r="P920">
        <f t="shared" si="85"/>
        <v>19.600000000000001</v>
      </c>
      <c r="Q920" s="6" t="str">
        <f t="shared" si="86"/>
        <v>music</v>
      </c>
      <c r="R920" t="str">
        <f t="shared" si="89"/>
        <v>jazz</v>
      </c>
      <c r="S920" s="11">
        <f t="shared" si="87"/>
        <v>41944.707881944443</v>
      </c>
      <c r="T920" s="11">
        <f t="shared" si="88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1</v>
      </c>
      <c r="P921">
        <f t="shared" si="85"/>
        <v>100</v>
      </c>
      <c r="Q921" s="6" t="str">
        <f t="shared" si="86"/>
        <v>music</v>
      </c>
      <c r="R921" t="str">
        <f t="shared" si="89"/>
        <v>jazz</v>
      </c>
      <c r="S921" s="11">
        <f t="shared" si="87"/>
        <v>41227.433391203704</v>
      </c>
      <c r="T921" s="11">
        <f t="shared" si="88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s="6" t="str">
        <f t="shared" si="86"/>
        <v>music</v>
      </c>
      <c r="R922" t="str">
        <f t="shared" si="89"/>
        <v>jazz</v>
      </c>
      <c r="S922" s="11">
        <f t="shared" si="87"/>
        <v>41562.463217592594</v>
      </c>
      <c r="T922" s="11">
        <f t="shared" si="88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31</v>
      </c>
      <c r="P923">
        <f t="shared" si="85"/>
        <v>231.75</v>
      </c>
      <c r="Q923" s="6" t="str">
        <f t="shared" si="86"/>
        <v>music</v>
      </c>
      <c r="R923" t="str">
        <f t="shared" si="89"/>
        <v>jazz</v>
      </c>
      <c r="S923" s="11">
        <f t="shared" si="87"/>
        <v>40846.962685185179</v>
      </c>
      <c r="T923" s="11">
        <f t="shared" si="88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22</v>
      </c>
      <c r="P924">
        <f t="shared" si="85"/>
        <v>189.34</v>
      </c>
      <c r="Q924" s="6" t="str">
        <f t="shared" si="86"/>
        <v>music</v>
      </c>
      <c r="R924" t="str">
        <f t="shared" si="89"/>
        <v>jazz</v>
      </c>
      <c r="S924" s="11">
        <f t="shared" si="87"/>
        <v>41878.32167824074</v>
      </c>
      <c r="T924" s="11">
        <f t="shared" si="88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3</v>
      </c>
      <c r="P925">
        <f t="shared" si="85"/>
        <v>55</v>
      </c>
      <c r="Q925" s="6" t="str">
        <f t="shared" si="86"/>
        <v>music</v>
      </c>
      <c r="R925" t="str">
        <f t="shared" si="89"/>
        <v>jazz</v>
      </c>
      <c r="S925" s="11">
        <f t="shared" si="87"/>
        <v>41934.751423611109</v>
      </c>
      <c r="T925" s="11">
        <f t="shared" si="88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11</v>
      </c>
      <c r="P926">
        <f t="shared" si="85"/>
        <v>21.8</v>
      </c>
      <c r="Q926" s="6" t="str">
        <f t="shared" si="86"/>
        <v>music</v>
      </c>
      <c r="R926" t="str">
        <f t="shared" si="89"/>
        <v>jazz</v>
      </c>
      <c r="S926" s="11">
        <f t="shared" si="87"/>
        <v>41288.734594907408</v>
      </c>
      <c r="T926" s="11">
        <f t="shared" si="88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3</v>
      </c>
      <c r="P927">
        <f t="shared" si="85"/>
        <v>32</v>
      </c>
      <c r="Q927" s="6" t="str">
        <f t="shared" si="86"/>
        <v>music</v>
      </c>
      <c r="R927" t="str">
        <f t="shared" si="89"/>
        <v>jazz</v>
      </c>
      <c r="S927" s="11">
        <f t="shared" si="87"/>
        <v>41575.672581018516</v>
      </c>
      <c r="T927" s="11">
        <f t="shared" si="88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s="6" t="str">
        <f t="shared" si="86"/>
        <v>music</v>
      </c>
      <c r="R928" t="str">
        <f t="shared" si="89"/>
        <v>jazz</v>
      </c>
      <c r="S928" s="11">
        <f t="shared" si="87"/>
        <v>40337.811689814815</v>
      </c>
      <c r="T928" s="11">
        <f t="shared" si="88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s="6" t="str">
        <f t="shared" si="86"/>
        <v>music</v>
      </c>
      <c r="R929" t="str">
        <f t="shared" si="89"/>
        <v>jazz</v>
      </c>
      <c r="S929" s="11">
        <f t="shared" si="87"/>
        <v>41013.614525462959</v>
      </c>
      <c r="T929" s="11">
        <f t="shared" si="88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11</v>
      </c>
      <c r="P930">
        <f t="shared" si="85"/>
        <v>56.25</v>
      </c>
      <c r="Q930" s="6" t="str">
        <f t="shared" si="86"/>
        <v>music</v>
      </c>
      <c r="R930" t="str">
        <f t="shared" si="89"/>
        <v>jazz</v>
      </c>
      <c r="S930" s="11">
        <f t="shared" si="87"/>
        <v>41180.654085648144</v>
      </c>
      <c r="T930" s="11">
        <f t="shared" si="88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s="6" t="str">
        <f t="shared" si="86"/>
        <v>music</v>
      </c>
      <c r="R931" t="str">
        <f t="shared" si="89"/>
        <v>jazz</v>
      </c>
      <c r="S931" s="11">
        <f t="shared" si="87"/>
        <v>40978.029733796291</v>
      </c>
      <c r="T931" s="11">
        <f t="shared" si="88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39</v>
      </c>
      <c r="P932">
        <f t="shared" si="85"/>
        <v>69</v>
      </c>
      <c r="Q932" s="6" t="str">
        <f t="shared" si="86"/>
        <v>music</v>
      </c>
      <c r="R932" t="str">
        <f t="shared" si="89"/>
        <v>jazz</v>
      </c>
      <c r="S932" s="11">
        <f t="shared" si="87"/>
        <v>40312.707245370366</v>
      </c>
      <c r="T932" s="11">
        <f t="shared" si="88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7</v>
      </c>
      <c r="P933">
        <f t="shared" si="85"/>
        <v>18.720000000000002</v>
      </c>
      <c r="Q933" s="6" t="str">
        <f t="shared" si="86"/>
        <v>music</v>
      </c>
      <c r="R933" t="str">
        <f t="shared" si="89"/>
        <v>jazz</v>
      </c>
      <c r="S933" s="11">
        <f t="shared" si="87"/>
        <v>41680.151643518519</v>
      </c>
      <c r="T933" s="11">
        <f t="shared" si="88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15</v>
      </c>
      <c r="P934">
        <f t="shared" si="85"/>
        <v>46.04</v>
      </c>
      <c r="Q934" s="6" t="str">
        <f t="shared" si="86"/>
        <v>music</v>
      </c>
      <c r="R934" t="str">
        <f t="shared" si="89"/>
        <v>jazz</v>
      </c>
      <c r="S934" s="11">
        <f t="shared" si="87"/>
        <v>41310.760937499996</v>
      </c>
      <c r="T934" s="11">
        <f t="shared" si="88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>
        <f t="shared" si="85"/>
        <v>60</v>
      </c>
      <c r="Q935" s="6" t="str">
        <f t="shared" si="86"/>
        <v>music</v>
      </c>
      <c r="R935" t="str">
        <f t="shared" si="89"/>
        <v>jazz</v>
      </c>
      <c r="S935" s="11">
        <f t="shared" si="87"/>
        <v>41710.960752314815</v>
      </c>
      <c r="T935" s="11">
        <f t="shared" si="88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31</v>
      </c>
      <c r="P936">
        <f t="shared" si="85"/>
        <v>50.669999999999995</v>
      </c>
      <c r="Q936" s="6" t="str">
        <f t="shared" si="86"/>
        <v>music</v>
      </c>
      <c r="R936" t="str">
        <f t="shared" si="89"/>
        <v>jazz</v>
      </c>
      <c r="S936" s="11">
        <f t="shared" si="87"/>
        <v>41733.528749999998</v>
      </c>
      <c r="T936" s="11">
        <f t="shared" si="88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2</v>
      </c>
      <c r="P937">
        <f t="shared" si="85"/>
        <v>25</v>
      </c>
      <c r="Q937" s="6" t="str">
        <f t="shared" si="86"/>
        <v>music</v>
      </c>
      <c r="R937" t="str">
        <f t="shared" si="89"/>
        <v>jazz</v>
      </c>
      <c r="S937" s="11">
        <f t="shared" si="87"/>
        <v>42368.125335648147</v>
      </c>
      <c r="T937" s="11">
        <f t="shared" si="88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s="6" t="str">
        <f t="shared" si="86"/>
        <v>music</v>
      </c>
      <c r="R938" t="str">
        <f t="shared" si="89"/>
        <v>jazz</v>
      </c>
      <c r="S938" s="11">
        <f t="shared" si="87"/>
        <v>40882.815844907404</v>
      </c>
      <c r="T938" s="11">
        <f t="shared" si="88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2</v>
      </c>
      <c r="P939">
        <f t="shared" si="85"/>
        <v>20</v>
      </c>
      <c r="Q939" s="6" t="str">
        <f t="shared" si="86"/>
        <v>music</v>
      </c>
      <c r="R939" t="str">
        <f t="shared" si="89"/>
        <v>jazz</v>
      </c>
      <c r="S939" s="11">
        <f t="shared" si="87"/>
        <v>41551.589780092589</v>
      </c>
      <c r="T939" s="11">
        <f t="shared" si="88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1</v>
      </c>
      <c r="P940">
        <f t="shared" si="85"/>
        <v>25</v>
      </c>
      <c r="Q940" s="6" t="str">
        <f t="shared" si="86"/>
        <v>music</v>
      </c>
      <c r="R940" t="str">
        <f t="shared" si="89"/>
        <v>jazz</v>
      </c>
      <c r="S940" s="11">
        <f t="shared" si="87"/>
        <v>41124.27138888889</v>
      </c>
      <c r="T940" s="11">
        <f t="shared" si="88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2</v>
      </c>
      <c r="P941">
        <f t="shared" si="85"/>
        <v>20</v>
      </c>
      <c r="Q941" s="6" t="str">
        <f t="shared" si="86"/>
        <v>music</v>
      </c>
      <c r="R941" t="str">
        <f t="shared" si="89"/>
        <v>jazz</v>
      </c>
      <c r="S941" s="11">
        <f t="shared" si="87"/>
        <v>41416.554837962962</v>
      </c>
      <c r="T941" s="11">
        <f t="shared" si="88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18</v>
      </c>
      <c r="P942">
        <f t="shared" si="85"/>
        <v>110.29</v>
      </c>
      <c r="Q942" s="6" t="str">
        <f t="shared" si="86"/>
        <v>technology</v>
      </c>
      <c r="R942" t="str">
        <f t="shared" si="89"/>
        <v>wearables</v>
      </c>
      <c r="S942" s="11">
        <f t="shared" si="87"/>
        <v>42181.800069444442</v>
      </c>
      <c r="T942" s="11">
        <f t="shared" si="88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3</v>
      </c>
      <c r="P943">
        <f t="shared" si="85"/>
        <v>37.46</v>
      </c>
      <c r="Q943" s="6" t="str">
        <f t="shared" si="86"/>
        <v>technology</v>
      </c>
      <c r="R943" t="str">
        <f t="shared" si="89"/>
        <v>wearables</v>
      </c>
      <c r="S943" s="11">
        <f t="shared" si="87"/>
        <v>42745.888252314813</v>
      </c>
      <c r="T943" s="11">
        <f t="shared" si="88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9</v>
      </c>
      <c r="P944">
        <f t="shared" si="85"/>
        <v>41.75</v>
      </c>
      <c r="Q944" s="6" t="str">
        <f t="shared" si="86"/>
        <v>technology</v>
      </c>
      <c r="R944" t="str">
        <f t="shared" si="89"/>
        <v>wearables</v>
      </c>
      <c r="S944" s="11">
        <f t="shared" si="87"/>
        <v>42382.634953703695</v>
      </c>
      <c r="T944" s="11">
        <f t="shared" si="88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10</v>
      </c>
      <c r="P945">
        <f t="shared" si="85"/>
        <v>24.09</v>
      </c>
      <c r="Q945" s="6" t="str">
        <f t="shared" si="86"/>
        <v>technology</v>
      </c>
      <c r="R945" t="str">
        <f t="shared" si="89"/>
        <v>wearables</v>
      </c>
      <c r="S945" s="11">
        <f t="shared" si="87"/>
        <v>42673.459548611114</v>
      </c>
      <c r="T945" s="11">
        <f t="shared" si="88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14</v>
      </c>
      <c r="P946">
        <f t="shared" si="85"/>
        <v>69.410000000000011</v>
      </c>
      <c r="Q946" s="6" t="str">
        <f t="shared" si="86"/>
        <v>technology</v>
      </c>
      <c r="R946" t="str">
        <f t="shared" si="89"/>
        <v>wearables</v>
      </c>
      <c r="S946" s="11">
        <f t="shared" si="87"/>
        <v>42444.375578703701</v>
      </c>
      <c r="T946" s="11">
        <f t="shared" si="88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3</v>
      </c>
      <c r="P947">
        <f t="shared" si="85"/>
        <v>155.25</v>
      </c>
      <c r="Q947" s="6" t="str">
        <f t="shared" si="86"/>
        <v>technology</v>
      </c>
      <c r="R947" t="str">
        <f t="shared" si="89"/>
        <v>wearables</v>
      </c>
      <c r="S947" s="11">
        <f t="shared" si="87"/>
        <v>42732.664652777778</v>
      </c>
      <c r="T947" s="11">
        <f t="shared" si="88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2</v>
      </c>
      <c r="P948">
        <f t="shared" si="85"/>
        <v>57.2</v>
      </c>
      <c r="Q948" s="6" t="str">
        <f t="shared" si="86"/>
        <v>technology</v>
      </c>
      <c r="R948" t="str">
        <f t="shared" si="89"/>
        <v>wearables</v>
      </c>
      <c r="S948" s="11">
        <f t="shared" si="87"/>
        <v>42592.542222222219</v>
      </c>
      <c r="T948" s="11">
        <f t="shared" si="88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s="6" t="str">
        <f t="shared" si="86"/>
        <v>technology</v>
      </c>
      <c r="R949" t="str">
        <f t="shared" si="89"/>
        <v>wearables</v>
      </c>
      <c r="S949" s="11">
        <f t="shared" si="87"/>
        <v>42491.57298611111</v>
      </c>
      <c r="T949" s="11">
        <f t="shared" si="88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>
        <f t="shared" si="85"/>
        <v>60</v>
      </c>
      <c r="Q950" s="6" t="str">
        <f t="shared" si="86"/>
        <v>technology</v>
      </c>
      <c r="R950" t="str">
        <f t="shared" si="89"/>
        <v>wearables</v>
      </c>
      <c r="S950" s="11">
        <f t="shared" si="87"/>
        <v>42411.619953703703</v>
      </c>
      <c r="T950" s="11">
        <f t="shared" si="88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2</v>
      </c>
      <c r="P951">
        <f t="shared" si="85"/>
        <v>39</v>
      </c>
      <c r="Q951" s="6" t="str">
        <f t="shared" si="86"/>
        <v>technology</v>
      </c>
      <c r="R951" t="str">
        <f t="shared" si="89"/>
        <v>wearables</v>
      </c>
      <c r="S951" s="11">
        <f t="shared" si="87"/>
        <v>42360.835370370369</v>
      </c>
      <c r="T951" s="11">
        <f t="shared" si="88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29</v>
      </c>
      <c r="P952">
        <f t="shared" si="85"/>
        <v>58.419999999999995</v>
      </c>
      <c r="Q952" s="6" t="str">
        <f t="shared" si="86"/>
        <v>technology</v>
      </c>
      <c r="R952" t="str">
        <f t="shared" si="89"/>
        <v>wearables</v>
      </c>
      <c r="S952" s="11">
        <f t="shared" si="87"/>
        <v>42356.54237268518</v>
      </c>
      <c r="T952" s="11">
        <f t="shared" si="88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39</v>
      </c>
      <c r="P953">
        <f t="shared" si="85"/>
        <v>158.63999999999999</v>
      </c>
      <c r="Q953" s="6" t="str">
        <f t="shared" si="86"/>
        <v>technology</v>
      </c>
      <c r="R953" t="str">
        <f t="shared" si="89"/>
        <v>wearables</v>
      </c>
      <c r="S953" s="11">
        <f t="shared" si="87"/>
        <v>42480.44527777777</v>
      </c>
      <c r="T953" s="11">
        <f t="shared" si="88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40</v>
      </c>
      <c r="P954">
        <f t="shared" si="85"/>
        <v>99.86</v>
      </c>
      <c r="Q954" s="6" t="str">
        <f t="shared" si="86"/>
        <v>technology</v>
      </c>
      <c r="R954" t="str">
        <f t="shared" si="89"/>
        <v>wearables</v>
      </c>
      <c r="S954" s="11">
        <f t="shared" si="87"/>
        <v>42662.405231481483</v>
      </c>
      <c r="T954" s="11">
        <f t="shared" si="88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1</v>
      </c>
      <c r="P955">
        <f t="shared" si="85"/>
        <v>25.2</v>
      </c>
      <c r="Q955" s="6" t="str">
        <f t="shared" si="86"/>
        <v>technology</v>
      </c>
      <c r="R955" t="str">
        <f t="shared" si="89"/>
        <v>wearables</v>
      </c>
      <c r="S955" s="11">
        <f t="shared" si="87"/>
        <v>41998.956006944441</v>
      </c>
      <c r="T955" s="11">
        <f t="shared" si="88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44</v>
      </c>
      <c r="P956">
        <f t="shared" si="85"/>
        <v>89.2</v>
      </c>
      <c r="Q956" s="6" t="str">
        <f t="shared" si="86"/>
        <v>technology</v>
      </c>
      <c r="R956" t="str">
        <f t="shared" si="89"/>
        <v>wearables</v>
      </c>
      <c r="S956" s="11">
        <f t="shared" si="87"/>
        <v>42194.625451388885</v>
      </c>
      <c r="T956" s="11">
        <f t="shared" si="88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6</v>
      </c>
      <c r="P957">
        <f t="shared" si="85"/>
        <v>182.63</v>
      </c>
      <c r="Q957" s="6" t="str">
        <f t="shared" si="86"/>
        <v>technology</v>
      </c>
      <c r="R957" t="str">
        <f t="shared" si="89"/>
        <v>wearables</v>
      </c>
      <c r="S957" s="11">
        <f t="shared" si="87"/>
        <v>42586.086805555555</v>
      </c>
      <c r="T957" s="11">
        <f t="shared" si="88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2</v>
      </c>
      <c r="P958">
        <f t="shared" si="85"/>
        <v>50.65</v>
      </c>
      <c r="Q958" s="6" t="str">
        <f t="shared" si="86"/>
        <v>technology</v>
      </c>
      <c r="R958" t="str">
        <f t="shared" si="89"/>
        <v>wearables</v>
      </c>
      <c r="S958" s="11">
        <f t="shared" si="87"/>
        <v>42060.705543981479</v>
      </c>
      <c r="T958" s="11">
        <f t="shared" si="88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2</v>
      </c>
      <c r="P959">
        <f t="shared" si="85"/>
        <v>33.29</v>
      </c>
      <c r="Q959" s="6" t="str">
        <f t="shared" si="86"/>
        <v>technology</v>
      </c>
      <c r="R959" t="str">
        <f t="shared" si="89"/>
        <v>wearables</v>
      </c>
      <c r="S959" s="11">
        <f t="shared" si="87"/>
        <v>42660.344131944446</v>
      </c>
      <c r="T959" s="11">
        <f t="shared" si="88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12</v>
      </c>
      <c r="P960">
        <f t="shared" si="85"/>
        <v>51.83</v>
      </c>
      <c r="Q960" s="6" t="str">
        <f t="shared" si="86"/>
        <v>technology</v>
      </c>
      <c r="R960" t="str">
        <f t="shared" si="89"/>
        <v>wearables</v>
      </c>
      <c r="S960" s="11">
        <f t="shared" si="87"/>
        <v>42082.594479166662</v>
      </c>
      <c r="T960" s="11">
        <f t="shared" si="88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39</v>
      </c>
      <c r="P961">
        <f t="shared" si="85"/>
        <v>113.63000000000001</v>
      </c>
      <c r="Q961" s="6" t="str">
        <f t="shared" si="86"/>
        <v>technology</v>
      </c>
      <c r="R961" t="str">
        <f t="shared" si="89"/>
        <v>wearables</v>
      </c>
      <c r="S961" s="11">
        <f t="shared" si="87"/>
        <v>41992.96603009259</v>
      </c>
      <c r="T961" s="11">
        <f t="shared" si="88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47</v>
      </c>
      <c r="P962">
        <f t="shared" si="85"/>
        <v>136.47</v>
      </c>
      <c r="Q962" s="6" t="str">
        <f t="shared" si="86"/>
        <v>technology</v>
      </c>
      <c r="R962" t="str">
        <f t="shared" si="89"/>
        <v>wearables</v>
      </c>
      <c r="S962" s="11">
        <f t="shared" si="87"/>
        <v>42766.41846064815</v>
      </c>
      <c r="T962" s="11">
        <f t="shared" si="88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ROUNDUP(((E963/D963)*100),0)</f>
        <v>43</v>
      </c>
      <c r="P963">
        <f t="shared" ref="P963:P1026" si="91">ROUNDUP((E963/L963),2)</f>
        <v>364.36</v>
      </c>
      <c r="Q963" s="6" t="str">
        <f t="shared" ref="Q963:Q1026" si="92">LEFT(N963,FIND("/",N963,1)-1)</f>
        <v>technology</v>
      </c>
      <c r="R963" t="str">
        <f t="shared" si="89"/>
        <v>wearables</v>
      </c>
      <c r="S963" s="11">
        <f t="shared" ref="S963:S1026" si="93">(((J963/60)/60)/24)+DATE(1970,1,1)+(-5/24)</f>
        <v>42740.485358796293</v>
      </c>
      <c r="T963" s="11">
        <f t="shared" ref="T963:T1026" si="94">(((I963/60)/60)/24)+DATE(1970,1,1)+(-5/24)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29</v>
      </c>
      <c r="P964">
        <f t="shared" si="91"/>
        <v>19.25</v>
      </c>
      <c r="Q964" s="6" t="str">
        <f t="shared" si="92"/>
        <v>technology</v>
      </c>
      <c r="R964" t="str">
        <f t="shared" ref="R964:R1027" si="95">RIGHT(N964,LEN(N964)-FIND("/",N964,1))</f>
        <v>wearables</v>
      </c>
      <c r="S964" s="11">
        <f t="shared" si="93"/>
        <v>42373.504085648143</v>
      </c>
      <c r="T964" s="11">
        <f t="shared" si="94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2</v>
      </c>
      <c r="P965">
        <f t="shared" si="91"/>
        <v>41.89</v>
      </c>
      <c r="Q965" s="6" t="str">
        <f t="shared" si="92"/>
        <v>technology</v>
      </c>
      <c r="R965" t="str">
        <f t="shared" si="95"/>
        <v>wearables</v>
      </c>
      <c r="S965" s="11">
        <f t="shared" si="93"/>
        <v>42625.427303240744</v>
      </c>
      <c r="T965" s="11">
        <f t="shared" si="94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1</v>
      </c>
      <c r="P966">
        <f t="shared" si="91"/>
        <v>30.32</v>
      </c>
      <c r="Q966" s="6" t="str">
        <f t="shared" si="92"/>
        <v>technology</v>
      </c>
      <c r="R966" t="str">
        <f t="shared" si="95"/>
        <v>wearables</v>
      </c>
      <c r="S966" s="11">
        <f t="shared" si="93"/>
        <v>42208.420358796291</v>
      </c>
      <c r="T966" s="11">
        <f t="shared" si="94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2</v>
      </c>
      <c r="P967">
        <f t="shared" si="91"/>
        <v>49.669999999999995</v>
      </c>
      <c r="Q967" s="6" t="str">
        <f t="shared" si="92"/>
        <v>technology</v>
      </c>
      <c r="R967" t="str">
        <f t="shared" si="95"/>
        <v>wearables</v>
      </c>
      <c r="S967" s="11">
        <f t="shared" si="93"/>
        <v>42636.808402777773</v>
      </c>
      <c r="T967" s="11">
        <f t="shared" si="94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15</v>
      </c>
      <c r="P968">
        <f t="shared" si="91"/>
        <v>59.2</v>
      </c>
      <c r="Q968" s="6" t="str">
        <f t="shared" si="92"/>
        <v>technology</v>
      </c>
      <c r="R968" t="str">
        <f t="shared" si="95"/>
        <v>wearables</v>
      </c>
      <c r="S968" s="11">
        <f t="shared" si="93"/>
        <v>42619.427453703705</v>
      </c>
      <c r="T968" s="11">
        <f t="shared" si="94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18</v>
      </c>
      <c r="P969">
        <f t="shared" si="91"/>
        <v>43.98</v>
      </c>
      <c r="Q969" s="6" t="str">
        <f t="shared" si="92"/>
        <v>technology</v>
      </c>
      <c r="R969" t="str">
        <f t="shared" si="95"/>
        <v>wearables</v>
      </c>
      <c r="S969" s="11">
        <f t="shared" si="93"/>
        <v>42422.045995370368</v>
      </c>
      <c r="T969" s="11">
        <f t="shared" si="94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2</v>
      </c>
      <c r="P970">
        <f t="shared" si="91"/>
        <v>26.5</v>
      </c>
      <c r="Q970" s="6" t="str">
        <f t="shared" si="92"/>
        <v>technology</v>
      </c>
      <c r="R970" t="str">
        <f t="shared" si="95"/>
        <v>wearables</v>
      </c>
      <c r="S970" s="11">
        <f t="shared" si="93"/>
        <v>41836.639282407406</v>
      </c>
      <c r="T970" s="11">
        <f t="shared" si="94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47</v>
      </c>
      <c r="P971">
        <f t="shared" si="91"/>
        <v>1272.73</v>
      </c>
      <c r="Q971" s="6" t="str">
        <f t="shared" si="92"/>
        <v>technology</v>
      </c>
      <c r="R971" t="str">
        <f t="shared" si="95"/>
        <v>wearables</v>
      </c>
      <c r="S971" s="11">
        <f t="shared" si="93"/>
        <v>42742.094988425924</v>
      </c>
      <c r="T971" s="11">
        <f t="shared" si="94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46</v>
      </c>
      <c r="P972">
        <f t="shared" si="91"/>
        <v>164</v>
      </c>
      <c r="Q972" s="6" t="str">
        <f t="shared" si="92"/>
        <v>technology</v>
      </c>
      <c r="R972" t="str">
        <f t="shared" si="95"/>
        <v>wearables</v>
      </c>
      <c r="S972" s="11">
        <f t="shared" si="93"/>
        <v>42721.012187499997</v>
      </c>
      <c r="T972" s="11">
        <f t="shared" si="94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1</v>
      </c>
      <c r="P973">
        <f t="shared" si="91"/>
        <v>45.2</v>
      </c>
      <c r="Q973" s="6" t="str">
        <f t="shared" si="92"/>
        <v>technology</v>
      </c>
      <c r="R973" t="str">
        <f t="shared" si="95"/>
        <v>wearables</v>
      </c>
      <c r="S973" s="11">
        <f t="shared" si="93"/>
        <v>42111.500694444439</v>
      </c>
      <c r="T973" s="11">
        <f t="shared" si="94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35</v>
      </c>
      <c r="P974">
        <f t="shared" si="91"/>
        <v>153.88999999999999</v>
      </c>
      <c r="Q974" s="6" t="str">
        <f t="shared" si="92"/>
        <v>technology</v>
      </c>
      <c r="R974" t="str">
        <f t="shared" si="95"/>
        <v>wearables</v>
      </c>
      <c r="S974" s="11">
        <f t="shared" si="93"/>
        <v>41856.657384259255</v>
      </c>
      <c r="T974" s="11">
        <f t="shared" si="94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3</v>
      </c>
      <c r="P975">
        <f t="shared" si="91"/>
        <v>51.379999999999995</v>
      </c>
      <c r="Q975" s="6" t="str">
        <f t="shared" si="92"/>
        <v>technology</v>
      </c>
      <c r="R975" t="str">
        <f t="shared" si="95"/>
        <v>wearables</v>
      </c>
      <c r="S975" s="11">
        <f t="shared" si="93"/>
        <v>42256.806631944441</v>
      </c>
      <c r="T975" s="11">
        <f t="shared" si="94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1</v>
      </c>
      <c r="P976">
        <f t="shared" si="91"/>
        <v>93.34</v>
      </c>
      <c r="Q976" s="6" t="str">
        <f t="shared" si="92"/>
        <v>technology</v>
      </c>
      <c r="R976" t="str">
        <f t="shared" si="95"/>
        <v>wearables</v>
      </c>
      <c r="S976" s="11">
        <f t="shared" si="93"/>
        <v>42424.541157407402</v>
      </c>
      <c r="T976" s="11">
        <f t="shared" si="94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3</v>
      </c>
      <c r="P977">
        <f t="shared" si="91"/>
        <v>108.63000000000001</v>
      </c>
      <c r="Q977" s="6" t="str">
        <f t="shared" si="92"/>
        <v>technology</v>
      </c>
      <c r="R977" t="str">
        <f t="shared" si="95"/>
        <v>wearables</v>
      </c>
      <c r="S977" s="11">
        <f t="shared" si="93"/>
        <v>42489.488252314812</v>
      </c>
      <c r="T977" s="11">
        <f t="shared" si="94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2</v>
      </c>
      <c r="P978">
        <f t="shared" si="91"/>
        <v>160.5</v>
      </c>
      <c r="Q978" s="6" t="str">
        <f t="shared" si="92"/>
        <v>technology</v>
      </c>
      <c r="R978" t="str">
        <f t="shared" si="95"/>
        <v>wearables</v>
      </c>
      <c r="S978" s="11">
        <f t="shared" si="93"/>
        <v>42184.850659722222</v>
      </c>
      <c r="T978" s="11">
        <f t="shared" si="94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34</v>
      </c>
      <c r="P979">
        <f t="shared" si="91"/>
        <v>75.75</v>
      </c>
      <c r="Q979" s="6" t="str">
        <f t="shared" si="92"/>
        <v>technology</v>
      </c>
      <c r="R979" t="str">
        <f t="shared" si="95"/>
        <v>wearables</v>
      </c>
      <c r="S979" s="11">
        <f t="shared" si="93"/>
        <v>42391.733761574076</v>
      </c>
      <c r="T979" s="11">
        <f t="shared" si="94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57</v>
      </c>
      <c r="P980">
        <f t="shared" si="91"/>
        <v>790.84</v>
      </c>
      <c r="Q980" s="6" t="str">
        <f t="shared" si="92"/>
        <v>technology</v>
      </c>
      <c r="R980" t="str">
        <f t="shared" si="95"/>
        <v>wearables</v>
      </c>
      <c r="S980" s="11">
        <f t="shared" si="93"/>
        <v>42395.100706018515</v>
      </c>
      <c r="T980" s="11">
        <f t="shared" si="94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83</v>
      </c>
      <c r="P981">
        <f t="shared" si="91"/>
        <v>301.94</v>
      </c>
      <c r="Q981" s="6" t="str">
        <f t="shared" si="92"/>
        <v>technology</v>
      </c>
      <c r="R981" t="str">
        <f t="shared" si="95"/>
        <v>wearables</v>
      </c>
      <c r="S981" s="11">
        <f t="shared" si="93"/>
        <v>42506.208657407398</v>
      </c>
      <c r="T981" s="11">
        <f t="shared" si="94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15</v>
      </c>
      <c r="P982">
        <f t="shared" si="91"/>
        <v>47.94</v>
      </c>
      <c r="Q982" s="6" t="str">
        <f t="shared" si="92"/>
        <v>technology</v>
      </c>
      <c r="R982" t="str">
        <f t="shared" si="95"/>
        <v>wearables</v>
      </c>
      <c r="S982" s="11">
        <f t="shared" si="93"/>
        <v>41928.695856481478</v>
      </c>
      <c r="T982" s="11">
        <f t="shared" si="94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</v>
      </c>
      <c r="P983">
        <f t="shared" si="91"/>
        <v>2.75</v>
      </c>
      <c r="Q983" s="6" t="str">
        <f t="shared" si="92"/>
        <v>technology</v>
      </c>
      <c r="R983" t="str">
        <f t="shared" si="95"/>
        <v>wearables</v>
      </c>
      <c r="S983" s="11">
        <f t="shared" si="93"/>
        <v>41830.738680555551</v>
      </c>
      <c r="T983" s="11">
        <f t="shared" si="94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</v>
      </c>
      <c r="P984">
        <f t="shared" si="91"/>
        <v>1</v>
      </c>
      <c r="Q984" s="6" t="str">
        <f t="shared" si="92"/>
        <v>technology</v>
      </c>
      <c r="R984" t="str">
        <f t="shared" si="95"/>
        <v>wearables</v>
      </c>
      <c r="S984" s="11">
        <f t="shared" si="93"/>
        <v>42615.544976851852</v>
      </c>
      <c r="T984" s="11">
        <f t="shared" si="94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30</v>
      </c>
      <c r="P985">
        <f t="shared" si="91"/>
        <v>171.79999999999998</v>
      </c>
      <c r="Q985" s="6" t="str">
        <f t="shared" si="92"/>
        <v>technology</v>
      </c>
      <c r="R985" t="str">
        <f t="shared" si="95"/>
        <v>wearables</v>
      </c>
      <c r="S985" s="11">
        <f t="shared" si="93"/>
        <v>42574.459317129629</v>
      </c>
      <c r="T985" s="11">
        <f t="shared" si="94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2</v>
      </c>
      <c r="P986">
        <f t="shared" si="91"/>
        <v>35.339999999999996</v>
      </c>
      <c r="Q986" s="6" t="str">
        <f t="shared" si="92"/>
        <v>technology</v>
      </c>
      <c r="R986" t="str">
        <f t="shared" si="95"/>
        <v>wearables</v>
      </c>
      <c r="S986" s="11">
        <f t="shared" si="93"/>
        <v>42060.907499999994</v>
      </c>
      <c r="T986" s="11">
        <f t="shared" si="94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7</v>
      </c>
      <c r="P987">
        <f t="shared" si="91"/>
        <v>82.09</v>
      </c>
      <c r="Q987" s="6" t="str">
        <f t="shared" si="92"/>
        <v>technology</v>
      </c>
      <c r="R987" t="str">
        <f t="shared" si="95"/>
        <v>wearables</v>
      </c>
      <c r="S987" s="11">
        <f t="shared" si="93"/>
        <v>42339.759375000001</v>
      </c>
      <c r="T987" s="11">
        <f t="shared" si="94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13</v>
      </c>
      <c r="P988">
        <f t="shared" si="91"/>
        <v>110.87</v>
      </c>
      <c r="Q988" s="6" t="str">
        <f t="shared" si="92"/>
        <v>technology</v>
      </c>
      <c r="R988" t="str">
        <f t="shared" si="95"/>
        <v>wearables</v>
      </c>
      <c r="S988" s="11">
        <f t="shared" si="93"/>
        <v>42324.559027777774</v>
      </c>
      <c r="T988" s="11">
        <f t="shared" si="94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14</v>
      </c>
      <c r="P989">
        <f t="shared" si="91"/>
        <v>161.22</v>
      </c>
      <c r="Q989" s="6" t="str">
        <f t="shared" si="92"/>
        <v>technology</v>
      </c>
      <c r="R989" t="str">
        <f t="shared" si="95"/>
        <v>wearables</v>
      </c>
      <c r="S989" s="11">
        <f t="shared" si="93"/>
        <v>41773.086226851847</v>
      </c>
      <c r="T989" s="11">
        <f t="shared" si="94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s="6" t="str">
        <f t="shared" si="92"/>
        <v>technology</v>
      </c>
      <c r="R990" t="str">
        <f t="shared" si="95"/>
        <v>wearables</v>
      </c>
      <c r="S990" s="11">
        <f t="shared" si="93"/>
        <v>42614.148437499993</v>
      </c>
      <c r="T990" s="11">
        <f t="shared" si="94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17</v>
      </c>
      <c r="P991">
        <f t="shared" si="91"/>
        <v>52.41</v>
      </c>
      <c r="Q991" s="6" t="str">
        <f t="shared" si="92"/>
        <v>technology</v>
      </c>
      <c r="R991" t="str">
        <f t="shared" si="95"/>
        <v>wearables</v>
      </c>
      <c r="S991" s="11">
        <f t="shared" si="93"/>
        <v>42611.725636574069</v>
      </c>
      <c r="T991" s="11">
        <f t="shared" si="94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</v>
      </c>
      <c r="P992">
        <f t="shared" si="91"/>
        <v>13</v>
      </c>
      <c r="Q992" s="6" t="str">
        <f t="shared" si="92"/>
        <v>technology</v>
      </c>
      <c r="R992" t="str">
        <f t="shared" si="95"/>
        <v>wearables</v>
      </c>
      <c r="S992" s="11">
        <f t="shared" si="93"/>
        <v>41855.575972222221</v>
      </c>
      <c r="T992" s="11">
        <f t="shared" si="94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5</v>
      </c>
      <c r="P993">
        <f t="shared" si="91"/>
        <v>30.290000000000003</v>
      </c>
      <c r="Q993" s="6" t="str">
        <f t="shared" si="92"/>
        <v>technology</v>
      </c>
      <c r="R993" t="str">
        <f t="shared" si="95"/>
        <v>wearables</v>
      </c>
      <c r="S993" s="11">
        <f t="shared" si="93"/>
        <v>42538.548472222225</v>
      </c>
      <c r="T993" s="11">
        <f t="shared" si="94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1</v>
      </c>
      <c r="P994">
        <f t="shared" si="91"/>
        <v>116.75</v>
      </c>
      <c r="Q994" s="6" t="str">
        <f t="shared" si="92"/>
        <v>technology</v>
      </c>
      <c r="R994" t="str">
        <f t="shared" si="95"/>
        <v>wearables</v>
      </c>
      <c r="S994" s="11">
        <f t="shared" si="93"/>
        <v>42437.71665509259</v>
      </c>
      <c r="T994" s="11">
        <f t="shared" si="94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26</v>
      </c>
      <c r="P995">
        <f t="shared" si="91"/>
        <v>89.600000000000009</v>
      </c>
      <c r="Q995" s="6" t="str">
        <f t="shared" si="92"/>
        <v>technology</v>
      </c>
      <c r="R995" t="str">
        <f t="shared" si="95"/>
        <v>wearables</v>
      </c>
      <c r="S995" s="11">
        <f t="shared" si="93"/>
        <v>42652.756574074076</v>
      </c>
      <c r="T995" s="11">
        <f t="shared" si="94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3</v>
      </c>
      <c r="P996">
        <f t="shared" si="91"/>
        <v>424.46</v>
      </c>
      <c r="Q996" s="6" t="str">
        <f t="shared" si="92"/>
        <v>technology</v>
      </c>
      <c r="R996" t="str">
        <f t="shared" si="95"/>
        <v>wearables</v>
      </c>
      <c r="S996" s="11">
        <f t="shared" si="93"/>
        <v>41921.054745370369</v>
      </c>
      <c r="T996" s="11">
        <f t="shared" si="94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8</v>
      </c>
      <c r="P997">
        <f t="shared" si="91"/>
        <v>80.67</v>
      </c>
      <c r="Q997" s="6" t="str">
        <f t="shared" si="92"/>
        <v>technology</v>
      </c>
      <c r="R997" t="str">
        <f t="shared" si="95"/>
        <v>wearables</v>
      </c>
      <c r="S997" s="11">
        <f t="shared" si="93"/>
        <v>41947.732407407406</v>
      </c>
      <c r="T997" s="11">
        <f t="shared" si="94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2</v>
      </c>
      <c r="P998">
        <f t="shared" si="91"/>
        <v>13</v>
      </c>
      <c r="Q998" s="6" t="str">
        <f t="shared" si="92"/>
        <v>technology</v>
      </c>
      <c r="R998" t="str">
        <f t="shared" si="95"/>
        <v>wearables</v>
      </c>
      <c r="S998" s="11">
        <f t="shared" si="93"/>
        <v>41817.658101851848</v>
      </c>
      <c r="T998" s="11">
        <f t="shared" si="94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2</v>
      </c>
      <c r="P999">
        <f t="shared" si="91"/>
        <v>8.129999999999999</v>
      </c>
      <c r="Q999" s="6" t="str">
        <f t="shared" si="92"/>
        <v>technology</v>
      </c>
      <c r="R999" t="str">
        <f t="shared" si="95"/>
        <v>wearables</v>
      </c>
      <c r="S999" s="11">
        <f t="shared" si="93"/>
        <v>41940.894641203704</v>
      </c>
      <c r="T999" s="11">
        <f t="shared" si="94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59</v>
      </c>
      <c r="P1000">
        <f t="shared" si="91"/>
        <v>153.42999999999998</v>
      </c>
      <c r="Q1000" s="6" t="str">
        <f t="shared" si="92"/>
        <v>technology</v>
      </c>
      <c r="R1000" t="str">
        <f t="shared" si="95"/>
        <v>wearables</v>
      </c>
      <c r="S1000" s="11">
        <f t="shared" si="93"/>
        <v>42281.960659722223</v>
      </c>
      <c r="T1000" s="11">
        <f t="shared" si="94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8</v>
      </c>
      <c r="P1001">
        <f t="shared" si="91"/>
        <v>292.08</v>
      </c>
      <c r="Q1001" s="6" t="str">
        <f t="shared" si="92"/>
        <v>technology</v>
      </c>
      <c r="R1001" t="str">
        <f t="shared" si="95"/>
        <v>wearables</v>
      </c>
      <c r="S1001" s="11">
        <f t="shared" si="93"/>
        <v>41926.091319444444</v>
      </c>
      <c r="T1001" s="11">
        <f t="shared" si="94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3</v>
      </c>
      <c r="P1002">
        <f t="shared" si="91"/>
        <v>3304</v>
      </c>
      <c r="Q1002" s="6" t="str">
        <f t="shared" si="92"/>
        <v>technology</v>
      </c>
      <c r="R1002" t="str">
        <f t="shared" si="95"/>
        <v>wearables</v>
      </c>
      <c r="S1002" s="11">
        <f t="shared" si="93"/>
        <v>42748.851388888892</v>
      </c>
      <c r="T1002" s="11">
        <f t="shared" si="94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>
        <f t="shared" si="91"/>
        <v>1300</v>
      </c>
      <c r="Q1003" s="6" t="str">
        <f t="shared" si="92"/>
        <v>technology</v>
      </c>
      <c r="R1003" t="str">
        <f t="shared" si="95"/>
        <v>wearables</v>
      </c>
      <c r="S1003" s="11">
        <f t="shared" si="93"/>
        <v>42720.511724537035</v>
      </c>
      <c r="T1003" s="11">
        <f t="shared" si="94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30</v>
      </c>
      <c r="P1004">
        <f t="shared" si="91"/>
        <v>134.54999999999998</v>
      </c>
      <c r="Q1004" s="6" t="str">
        <f t="shared" si="92"/>
        <v>technology</v>
      </c>
      <c r="R1004" t="str">
        <f t="shared" si="95"/>
        <v>wearables</v>
      </c>
      <c r="S1004" s="11">
        <f t="shared" si="93"/>
        <v>42325.475856481477</v>
      </c>
      <c r="T1004" s="11">
        <f t="shared" si="94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17</v>
      </c>
      <c r="P1005">
        <f t="shared" si="91"/>
        <v>214.07</v>
      </c>
      <c r="Q1005" s="6" t="str">
        <f t="shared" si="92"/>
        <v>technology</v>
      </c>
      <c r="R1005" t="str">
        <f t="shared" si="95"/>
        <v>wearables</v>
      </c>
      <c r="S1005" s="11">
        <f t="shared" si="93"/>
        <v>42780.500706018516</v>
      </c>
      <c r="T1005" s="11">
        <f t="shared" si="94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83</v>
      </c>
      <c r="P1006">
        <f t="shared" si="91"/>
        <v>216.34</v>
      </c>
      <c r="Q1006" s="6" t="str">
        <f t="shared" si="92"/>
        <v>technology</v>
      </c>
      <c r="R1006" t="str">
        <f t="shared" si="95"/>
        <v>wearables</v>
      </c>
      <c r="S1006" s="11">
        <f t="shared" si="93"/>
        <v>42388.5003125</v>
      </c>
      <c r="T1006" s="11">
        <f t="shared" si="94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76</v>
      </c>
      <c r="P1007">
        <f t="shared" si="91"/>
        <v>932.31999999999994</v>
      </c>
      <c r="Q1007" s="6" t="str">
        <f t="shared" si="92"/>
        <v>technology</v>
      </c>
      <c r="R1007" t="str">
        <f t="shared" si="95"/>
        <v>wearables</v>
      </c>
      <c r="S1007" s="11">
        <f t="shared" si="93"/>
        <v>42276.416469907403</v>
      </c>
      <c r="T1007" s="11">
        <f t="shared" si="94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6</v>
      </c>
      <c r="P1008">
        <f t="shared" si="91"/>
        <v>29.25</v>
      </c>
      <c r="Q1008" s="6" t="str">
        <f t="shared" si="92"/>
        <v>technology</v>
      </c>
      <c r="R1008" t="str">
        <f t="shared" si="95"/>
        <v>wearables</v>
      </c>
      <c r="S1008" s="11">
        <f t="shared" si="93"/>
        <v>41976.83185185185</v>
      </c>
      <c r="T1008" s="11">
        <f t="shared" si="94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45</v>
      </c>
      <c r="P1009">
        <f t="shared" si="91"/>
        <v>174.95</v>
      </c>
      <c r="Q1009" s="6" t="str">
        <f t="shared" si="92"/>
        <v>technology</v>
      </c>
      <c r="R1009" t="str">
        <f t="shared" si="95"/>
        <v>wearables</v>
      </c>
      <c r="S1009" s="11">
        <f t="shared" si="93"/>
        <v>42676.3752662037</v>
      </c>
      <c r="T1009" s="11">
        <f t="shared" si="94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1</v>
      </c>
      <c r="P1010">
        <f t="shared" si="91"/>
        <v>250</v>
      </c>
      <c r="Q1010" s="6" t="str">
        <f t="shared" si="92"/>
        <v>technology</v>
      </c>
      <c r="R1010" t="str">
        <f t="shared" si="95"/>
        <v>wearables</v>
      </c>
      <c r="S1010" s="11">
        <f t="shared" si="93"/>
        <v>42702.600868055553</v>
      </c>
      <c r="T1010" s="11">
        <f t="shared" si="94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14</v>
      </c>
      <c r="P1011">
        <f t="shared" si="91"/>
        <v>65</v>
      </c>
      <c r="Q1011" s="6" t="str">
        <f t="shared" si="92"/>
        <v>technology</v>
      </c>
      <c r="R1011" t="str">
        <f t="shared" si="95"/>
        <v>wearables</v>
      </c>
      <c r="S1011" s="11">
        <f t="shared" si="93"/>
        <v>42510.396365740737</v>
      </c>
      <c r="T1011" s="11">
        <f t="shared" si="94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</v>
      </c>
      <c r="P1012">
        <f t="shared" si="91"/>
        <v>55</v>
      </c>
      <c r="Q1012" s="6" t="str">
        <f t="shared" si="92"/>
        <v>technology</v>
      </c>
      <c r="R1012" t="str">
        <f t="shared" si="95"/>
        <v>wearables</v>
      </c>
      <c r="S1012" s="11">
        <f t="shared" si="93"/>
        <v>42561.621087962958</v>
      </c>
      <c r="T1012" s="11">
        <f t="shared" si="94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1</v>
      </c>
      <c r="P1013">
        <f t="shared" si="91"/>
        <v>75</v>
      </c>
      <c r="Q1013" s="6" t="str">
        <f t="shared" si="92"/>
        <v>technology</v>
      </c>
      <c r="R1013" t="str">
        <f t="shared" si="95"/>
        <v>wearables</v>
      </c>
      <c r="S1013" s="11">
        <f t="shared" si="93"/>
        <v>41946.689756944441</v>
      </c>
      <c r="T1013" s="11">
        <f t="shared" si="94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21536</v>
      </c>
      <c r="P1014">
        <f t="shared" si="91"/>
        <v>1389.36</v>
      </c>
      <c r="Q1014" s="6" t="str">
        <f t="shared" si="92"/>
        <v>technology</v>
      </c>
      <c r="R1014" t="str">
        <f t="shared" si="95"/>
        <v>wearables</v>
      </c>
      <c r="S1014" s="11">
        <f t="shared" si="93"/>
        <v>42714.232083333329</v>
      </c>
      <c r="T1014" s="11">
        <f t="shared" si="94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35</v>
      </c>
      <c r="P1015">
        <f t="shared" si="91"/>
        <v>95.92</v>
      </c>
      <c r="Q1015" s="6" t="str">
        <f t="shared" si="92"/>
        <v>technology</v>
      </c>
      <c r="R1015" t="str">
        <f t="shared" si="95"/>
        <v>wearables</v>
      </c>
      <c r="S1015" s="11">
        <f t="shared" si="93"/>
        <v>42339.625648148147</v>
      </c>
      <c r="T1015" s="11">
        <f t="shared" si="94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31</v>
      </c>
      <c r="P1016">
        <f t="shared" si="91"/>
        <v>191.25</v>
      </c>
      <c r="Q1016" s="6" t="str">
        <f t="shared" si="92"/>
        <v>technology</v>
      </c>
      <c r="R1016" t="str">
        <f t="shared" si="95"/>
        <v>wearables</v>
      </c>
      <c r="S1016" s="11">
        <f t="shared" si="93"/>
        <v>41954.79415509259</v>
      </c>
      <c r="T1016" s="11">
        <f t="shared" si="94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3</v>
      </c>
      <c r="P1017">
        <f t="shared" si="91"/>
        <v>40</v>
      </c>
      <c r="Q1017" s="6" t="str">
        <f t="shared" si="92"/>
        <v>technology</v>
      </c>
      <c r="R1017" t="str">
        <f t="shared" si="95"/>
        <v>wearables</v>
      </c>
      <c r="S1017" s="11">
        <f t="shared" si="93"/>
        <v>42303.670081018521</v>
      </c>
      <c r="T1017" s="11">
        <f t="shared" si="94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3</v>
      </c>
      <c r="P1018">
        <f t="shared" si="91"/>
        <v>74.790000000000006</v>
      </c>
      <c r="Q1018" s="6" t="str">
        <f t="shared" si="92"/>
        <v>technology</v>
      </c>
      <c r="R1018" t="str">
        <f t="shared" si="95"/>
        <v>wearables</v>
      </c>
      <c r="S1018" s="11">
        <f t="shared" si="93"/>
        <v>42421.898796296293</v>
      </c>
      <c r="T1018" s="11">
        <f t="shared" si="94"/>
        <v>42466.857129629621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23</v>
      </c>
      <c r="P1019">
        <f t="shared" si="91"/>
        <v>161.12</v>
      </c>
      <c r="Q1019" s="6" t="str">
        <f t="shared" si="92"/>
        <v>technology</v>
      </c>
      <c r="R1019" t="str">
        <f t="shared" si="95"/>
        <v>wearables</v>
      </c>
      <c r="S1019" s="11">
        <f t="shared" si="93"/>
        <v>42289.466840277775</v>
      </c>
      <c r="T1019" s="11">
        <f t="shared" si="94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4</v>
      </c>
      <c r="P1020">
        <f t="shared" si="91"/>
        <v>88.72</v>
      </c>
      <c r="Q1020" s="6" t="str">
        <f t="shared" si="92"/>
        <v>technology</v>
      </c>
      <c r="R1020" t="str">
        <f t="shared" si="95"/>
        <v>wearables</v>
      </c>
      <c r="S1020" s="11">
        <f t="shared" si="93"/>
        <v>42535.283946759257</v>
      </c>
      <c r="T1020" s="11">
        <f t="shared" si="94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48</v>
      </c>
      <c r="P1021">
        <f t="shared" si="91"/>
        <v>53.25</v>
      </c>
      <c r="Q1021" s="6" t="str">
        <f t="shared" si="92"/>
        <v>technology</v>
      </c>
      <c r="R1021" t="str">
        <f t="shared" si="95"/>
        <v>wearables</v>
      </c>
      <c r="S1021" s="11">
        <f t="shared" si="93"/>
        <v>42009.765613425923</v>
      </c>
      <c r="T1021" s="11">
        <f t="shared" si="94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206</v>
      </c>
      <c r="P1022">
        <f t="shared" si="91"/>
        <v>106.2</v>
      </c>
      <c r="Q1022" s="6" t="str">
        <f t="shared" si="92"/>
        <v>music</v>
      </c>
      <c r="R1022" t="str">
        <f t="shared" si="95"/>
        <v>electronic music</v>
      </c>
      <c r="S1022" s="11">
        <f t="shared" si="93"/>
        <v>42126.861215277771</v>
      </c>
      <c r="T1022" s="11">
        <f t="shared" si="94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352</v>
      </c>
      <c r="P1023">
        <f t="shared" si="91"/>
        <v>22.080000000000002</v>
      </c>
      <c r="Q1023" s="6" t="str">
        <f t="shared" si="92"/>
        <v>music</v>
      </c>
      <c r="R1023" t="str">
        <f t="shared" si="95"/>
        <v>electronic music</v>
      </c>
      <c r="S1023" s="11">
        <f t="shared" si="93"/>
        <v>42271.043645833335</v>
      </c>
      <c r="T1023" s="11">
        <f t="shared" si="94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115</v>
      </c>
      <c r="P1024">
        <f t="shared" si="91"/>
        <v>31.060000000000002</v>
      </c>
      <c r="Q1024" s="6" t="str">
        <f t="shared" si="92"/>
        <v>music</v>
      </c>
      <c r="R1024" t="str">
        <f t="shared" si="95"/>
        <v>electronic music</v>
      </c>
      <c r="S1024" s="11">
        <f t="shared" si="93"/>
        <v>42111.438391203708</v>
      </c>
      <c r="T1024" s="11">
        <f t="shared" si="94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238</v>
      </c>
      <c r="P1025">
        <f t="shared" si="91"/>
        <v>36.21</v>
      </c>
      <c r="Q1025" s="6" t="str">
        <f t="shared" si="92"/>
        <v>music</v>
      </c>
      <c r="R1025" t="str">
        <f t="shared" si="95"/>
        <v>electronic music</v>
      </c>
      <c r="S1025" s="11">
        <f t="shared" si="93"/>
        <v>42145.711354166669</v>
      </c>
      <c r="T1025" s="11">
        <f t="shared" si="94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119</v>
      </c>
      <c r="P1026">
        <f t="shared" si="91"/>
        <v>388.98</v>
      </c>
      <c r="Q1026" s="6" t="str">
        <f t="shared" si="92"/>
        <v>music</v>
      </c>
      <c r="R1026" t="str">
        <f t="shared" si="95"/>
        <v>electronic music</v>
      </c>
      <c r="S1026" s="11">
        <f t="shared" si="93"/>
        <v>42370.372256944444</v>
      </c>
      <c r="T1026" s="11">
        <f t="shared" si="94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ROUNDUP(((E1027/D1027)*100),0)</f>
        <v>110</v>
      </c>
      <c r="P1027">
        <f t="shared" ref="P1027:P1090" si="97">ROUNDUP((E1027/L1027),2)</f>
        <v>71.850000000000009</v>
      </c>
      <c r="Q1027" s="6" t="str">
        <f t="shared" ref="Q1027:Q1090" si="98">LEFT(N1027,FIND("/",N1027,1)-1)</f>
        <v>music</v>
      </c>
      <c r="R1027" t="str">
        <f t="shared" si="95"/>
        <v>electronic music</v>
      </c>
      <c r="S1027" s="11">
        <f t="shared" ref="S1027:S1090" si="99">(((J1027/60)/60)/24)+DATE(1970,1,1)+(-5/24)</f>
        <v>42049.625428240739</v>
      </c>
      <c r="T1027" s="11">
        <f t="shared" ref="T1027:T1090" si="100">(((I1027/60)/60)/24)+DATE(1970,1,1)+(-5/24)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101</v>
      </c>
      <c r="P1028">
        <f t="shared" si="97"/>
        <v>57.39</v>
      </c>
      <c r="Q1028" s="6" t="str">
        <f t="shared" si="98"/>
        <v>music</v>
      </c>
      <c r="R1028" t="str">
        <f t="shared" ref="R1028:R1091" si="101">RIGHT(N1028,LEN(N1028)-FIND("/",N1028,1))</f>
        <v>electronic music</v>
      </c>
      <c r="S1028" s="11">
        <f t="shared" si="99"/>
        <v>42426.199259259258</v>
      </c>
      <c r="T1028" s="11">
        <f t="shared" si="100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104</v>
      </c>
      <c r="P1029">
        <f t="shared" si="97"/>
        <v>69.67</v>
      </c>
      <c r="Q1029" s="6" t="str">
        <f t="shared" si="98"/>
        <v>music</v>
      </c>
      <c r="R1029" t="str">
        <f t="shared" si="101"/>
        <v>electronic music</v>
      </c>
      <c r="S1029" s="11">
        <f t="shared" si="99"/>
        <v>41904.825775462959</v>
      </c>
      <c r="T1029" s="11">
        <f t="shared" si="100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118</v>
      </c>
      <c r="P1030">
        <f t="shared" si="97"/>
        <v>45.989999999999995</v>
      </c>
      <c r="Q1030" s="6" t="str">
        <f t="shared" si="98"/>
        <v>music</v>
      </c>
      <c r="R1030" t="str">
        <f t="shared" si="101"/>
        <v>electronic music</v>
      </c>
      <c r="S1030" s="11">
        <f t="shared" si="99"/>
        <v>42755.419039351851</v>
      </c>
      <c r="T1030" s="11">
        <f t="shared" si="100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112</v>
      </c>
      <c r="P1031">
        <f t="shared" si="97"/>
        <v>79.27000000000001</v>
      </c>
      <c r="Q1031" s="6" t="str">
        <f t="shared" si="98"/>
        <v>music</v>
      </c>
      <c r="R1031" t="str">
        <f t="shared" si="101"/>
        <v>electronic music</v>
      </c>
      <c r="S1031" s="11">
        <f t="shared" si="99"/>
        <v>42044.503553240742</v>
      </c>
      <c r="T1031" s="11">
        <f t="shared" si="100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343</v>
      </c>
      <c r="P1032">
        <f t="shared" si="97"/>
        <v>43.04</v>
      </c>
      <c r="Q1032" s="6" t="str">
        <f t="shared" si="98"/>
        <v>music</v>
      </c>
      <c r="R1032" t="str">
        <f t="shared" si="101"/>
        <v>electronic music</v>
      </c>
      <c r="S1032" s="11">
        <f t="shared" si="99"/>
        <v>42611.274872685179</v>
      </c>
      <c r="T1032" s="11">
        <f t="shared" si="100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108</v>
      </c>
      <c r="P1033">
        <f t="shared" si="97"/>
        <v>108.49000000000001</v>
      </c>
      <c r="Q1033" s="6" t="str">
        <f t="shared" si="98"/>
        <v>music</v>
      </c>
      <c r="R1033" t="str">
        <f t="shared" si="101"/>
        <v>electronic music</v>
      </c>
      <c r="S1033" s="11">
        <f t="shared" si="99"/>
        <v>42324.555671296293</v>
      </c>
      <c r="T1033" s="11">
        <f t="shared" si="100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109</v>
      </c>
      <c r="P1034">
        <f t="shared" si="97"/>
        <v>61.03</v>
      </c>
      <c r="Q1034" s="6" t="str">
        <f t="shared" si="98"/>
        <v>music</v>
      </c>
      <c r="R1034" t="str">
        <f t="shared" si="101"/>
        <v>electronic music</v>
      </c>
      <c r="S1034" s="11">
        <f t="shared" si="99"/>
        <v>42514.458622685182</v>
      </c>
      <c r="T1034" s="11">
        <f t="shared" si="100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103</v>
      </c>
      <c r="P1035">
        <f t="shared" si="97"/>
        <v>50.6</v>
      </c>
      <c r="Q1035" s="6" t="str">
        <f t="shared" si="98"/>
        <v>music</v>
      </c>
      <c r="R1035" t="str">
        <f t="shared" si="101"/>
        <v>electronic music</v>
      </c>
      <c r="S1035" s="11">
        <f t="shared" si="99"/>
        <v>42688.524074074077</v>
      </c>
      <c r="T1035" s="11">
        <f t="shared" si="100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131</v>
      </c>
      <c r="P1036">
        <f t="shared" si="97"/>
        <v>39.159999999999997</v>
      </c>
      <c r="Q1036" s="6" t="str">
        <f t="shared" si="98"/>
        <v>music</v>
      </c>
      <c r="R1036" t="str">
        <f t="shared" si="101"/>
        <v>electronic music</v>
      </c>
      <c r="S1036" s="11">
        <f t="shared" si="99"/>
        <v>42554.958379629628</v>
      </c>
      <c r="T1036" s="11">
        <f t="shared" si="100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108</v>
      </c>
      <c r="P1037">
        <f t="shared" si="97"/>
        <v>65.160000000000011</v>
      </c>
      <c r="Q1037" s="6" t="str">
        <f t="shared" si="98"/>
        <v>music</v>
      </c>
      <c r="R1037" t="str">
        <f t="shared" si="101"/>
        <v>electronic music</v>
      </c>
      <c r="S1037" s="11">
        <f t="shared" si="99"/>
        <v>42016.43310185185</v>
      </c>
      <c r="T1037" s="11">
        <f t="shared" si="100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113</v>
      </c>
      <c r="P1038">
        <f t="shared" si="97"/>
        <v>23.970000000000002</v>
      </c>
      <c r="Q1038" s="6" t="str">
        <f t="shared" si="98"/>
        <v>music</v>
      </c>
      <c r="R1038" t="str">
        <f t="shared" si="101"/>
        <v>electronic music</v>
      </c>
      <c r="S1038" s="11">
        <f t="shared" si="99"/>
        <v>41249.240624999999</v>
      </c>
      <c r="T1038" s="11">
        <f t="shared" si="100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103</v>
      </c>
      <c r="P1039">
        <f t="shared" si="97"/>
        <v>48.62</v>
      </c>
      <c r="Q1039" s="6" t="str">
        <f t="shared" si="98"/>
        <v>music</v>
      </c>
      <c r="R1039" t="str">
        <f t="shared" si="101"/>
        <v>electronic music</v>
      </c>
      <c r="S1039" s="11">
        <f t="shared" si="99"/>
        <v>42119.61414351852</v>
      </c>
      <c r="T1039" s="11">
        <f t="shared" si="100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146</v>
      </c>
      <c r="P1040">
        <f t="shared" si="97"/>
        <v>35.739999999999995</v>
      </c>
      <c r="Q1040" s="6" t="str">
        <f t="shared" si="98"/>
        <v>music</v>
      </c>
      <c r="R1040" t="str">
        <f t="shared" si="101"/>
        <v>electronic music</v>
      </c>
      <c r="S1040" s="11">
        <f t="shared" si="99"/>
        <v>42418.023414351854</v>
      </c>
      <c r="T1040" s="11">
        <f t="shared" si="100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129</v>
      </c>
      <c r="P1041">
        <f t="shared" si="97"/>
        <v>21.37</v>
      </c>
      <c r="Q1041" s="6" t="str">
        <f t="shared" si="98"/>
        <v>music</v>
      </c>
      <c r="R1041" t="str">
        <f t="shared" si="101"/>
        <v>electronic music</v>
      </c>
      <c r="S1041" s="11">
        <f t="shared" si="99"/>
        <v>42691.900995370372</v>
      </c>
      <c r="T1041" s="11">
        <f t="shared" si="100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1</v>
      </c>
      <c r="P1042">
        <f t="shared" si="97"/>
        <v>250</v>
      </c>
      <c r="Q1042" s="6" t="str">
        <f t="shared" si="98"/>
        <v>journalism</v>
      </c>
      <c r="R1042" t="str">
        <f t="shared" si="101"/>
        <v>audio</v>
      </c>
      <c r="S1042" s="11">
        <f t="shared" si="99"/>
        <v>42579.500104166662</v>
      </c>
      <c r="T1042" s="11">
        <f t="shared" si="100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s="6" t="str">
        <f t="shared" si="98"/>
        <v>journalism</v>
      </c>
      <c r="R1043" t="str">
        <f t="shared" si="101"/>
        <v>audio</v>
      </c>
      <c r="S1043" s="11">
        <f t="shared" si="99"/>
        <v>41830.851759259262</v>
      </c>
      <c r="T1043" s="11">
        <f t="shared" si="100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2</v>
      </c>
      <c r="P1044">
        <f t="shared" si="97"/>
        <v>10</v>
      </c>
      <c r="Q1044" s="6" t="str">
        <f t="shared" si="98"/>
        <v>journalism</v>
      </c>
      <c r="R1044" t="str">
        <f t="shared" si="101"/>
        <v>audio</v>
      </c>
      <c r="S1044" s="11">
        <f t="shared" si="99"/>
        <v>41851.487824074073</v>
      </c>
      <c r="T1044" s="11">
        <f t="shared" si="100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9</v>
      </c>
      <c r="P1045">
        <f t="shared" si="97"/>
        <v>29.240000000000002</v>
      </c>
      <c r="Q1045" s="6" t="str">
        <f t="shared" si="98"/>
        <v>journalism</v>
      </c>
      <c r="R1045" t="str">
        <f t="shared" si="101"/>
        <v>audio</v>
      </c>
      <c r="S1045" s="11">
        <f t="shared" si="99"/>
        <v>42114.044618055552</v>
      </c>
      <c r="T1045" s="11">
        <f t="shared" si="100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1</v>
      </c>
      <c r="P1046">
        <f t="shared" si="97"/>
        <v>3</v>
      </c>
      <c r="Q1046" s="6" t="str">
        <f t="shared" si="98"/>
        <v>journalism</v>
      </c>
      <c r="R1046" t="str">
        <f t="shared" si="101"/>
        <v>audio</v>
      </c>
      <c r="S1046" s="11">
        <f t="shared" si="99"/>
        <v>42011.717604166661</v>
      </c>
      <c r="T1046" s="11">
        <f t="shared" si="100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3</v>
      </c>
      <c r="P1047">
        <f t="shared" si="97"/>
        <v>33.25</v>
      </c>
      <c r="Q1047" s="6" t="str">
        <f t="shared" si="98"/>
        <v>journalism</v>
      </c>
      <c r="R1047" t="str">
        <f t="shared" si="101"/>
        <v>audio</v>
      </c>
      <c r="S1047" s="11">
        <f t="shared" si="99"/>
        <v>41844.666087962964</v>
      </c>
      <c r="T1047" s="11">
        <f t="shared" si="100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s="6" t="str">
        <f t="shared" si="98"/>
        <v>journalism</v>
      </c>
      <c r="R1048" t="str">
        <f t="shared" si="101"/>
        <v>audio</v>
      </c>
      <c r="S1048" s="11">
        <f t="shared" si="99"/>
        <v>42319.643055555549</v>
      </c>
      <c r="T1048" s="11">
        <f t="shared" si="100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1</v>
      </c>
      <c r="P1049">
        <f t="shared" si="97"/>
        <v>1</v>
      </c>
      <c r="Q1049" s="6" t="str">
        <f t="shared" si="98"/>
        <v>journalism</v>
      </c>
      <c r="R1049" t="str">
        <f t="shared" si="101"/>
        <v>audio</v>
      </c>
      <c r="S1049" s="11">
        <f t="shared" si="99"/>
        <v>41918.610127314809</v>
      </c>
      <c r="T1049" s="11">
        <f t="shared" si="100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2</v>
      </c>
      <c r="P1050">
        <f t="shared" si="97"/>
        <v>53</v>
      </c>
      <c r="Q1050" s="6" t="str">
        <f t="shared" si="98"/>
        <v>journalism</v>
      </c>
      <c r="R1050" t="str">
        <f t="shared" si="101"/>
        <v>audio</v>
      </c>
      <c r="S1050" s="11">
        <f t="shared" si="99"/>
        <v>42597.844780092586</v>
      </c>
      <c r="T1050" s="11">
        <f t="shared" si="100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s="6" t="str">
        <f t="shared" si="98"/>
        <v>journalism</v>
      </c>
      <c r="R1051" t="str">
        <f t="shared" si="101"/>
        <v>audio</v>
      </c>
      <c r="S1051" s="11">
        <f t="shared" si="99"/>
        <v>42382.222743055558</v>
      </c>
      <c r="T1051" s="11">
        <f t="shared" si="100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s="6" t="str">
        <f t="shared" si="98"/>
        <v>journalism</v>
      </c>
      <c r="R1052" t="str">
        <f t="shared" si="101"/>
        <v>audio</v>
      </c>
      <c r="S1052" s="11">
        <f t="shared" si="99"/>
        <v>42231.588854166665</v>
      </c>
      <c r="T1052" s="11">
        <f t="shared" si="100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s="6" t="str">
        <f t="shared" si="98"/>
        <v>journalism</v>
      </c>
      <c r="R1053" t="str">
        <f t="shared" si="101"/>
        <v>audio</v>
      </c>
      <c r="S1053" s="11">
        <f t="shared" si="99"/>
        <v>41849.805844907409</v>
      </c>
      <c r="T1053" s="11">
        <f t="shared" si="100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s="6" t="str">
        <f t="shared" si="98"/>
        <v>journalism</v>
      </c>
      <c r="R1054" t="str">
        <f t="shared" si="101"/>
        <v>audio</v>
      </c>
      <c r="S1054" s="11">
        <f t="shared" si="99"/>
        <v>42483.589062499996</v>
      </c>
      <c r="T1054" s="11">
        <f t="shared" si="100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>
        <f t="shared" si="97"/>
        <v>15</v>
      </c>
      <c r="Q1055" s="6" t="str">
        <f t="shared" si="98"/>
        <v>journalism</v>
      </c>
      <c r="R1055" t="str">
        <f t="shared" si="101"/>
        <v>audio</v>
      </c>
      <c r="S1055" s="11">
        <f t="shared" si="99"/>
        <v>42774.964490740742</v>
      </c>
      <c r="T1055" s="11">
        <f t="shared" si="100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s="6" t="str">
        <f t="shared" si="98"/>
        <v>journalism</v>
      </c>
      <c r="R1056" t="str">
        <f t="shared" si="101"/>
        <v>audio</v>
      </c>
      <c r="S1056" s="11">
        <f t="shared" si="99"/>
        <v>41831.643506944441</v>
      </c>
      <c r="T1056" s="11">
        <f t="shared" si="100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s="6" t="str">
        <f t="shared" si="98"/>
        <v>journalism</v>
      </c>
      <c r="R1057" t="str">
        <f t="shared" si="101"/>
        <v>audio</v>
      </c>
      <c r="S1057" s="11">
        <f t="shared" si="99"/>
        <v>42406.784085648142</v>
      </c>
      <c r="T1057" s="11">
        <f t="shared" si="100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s="6" t="str">
        <f t="shared" si="98"/>
        <v>journalism</v>
      </c>
      <c r="R1058" t="str">
        <f t="shared" si="101"/>
        <v>audio</v>
      </c>
      <c r="S1058" s="11">
        <f t="shared" si="99"/>
        <v>42058.511307870365</v>
      </c>
      <c r="T1058" s="11">
        <f t="shared" si="100"/>
        <v>42118.469641203708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s="6" t="str">
        <f t="shared" si="98"/>
        <v>journalism</v>
      </c>
      <c r="R1059" t="str">
        <f t="shared" si="101"/>
        <v>audio</v>
      </c>
      <c r="S1059" s="11">
        <f t="shared" si="99"/>
        <v>42678.662997685176</v>
      </c>
      <c r="T1059" s="11">
        <f t="shared" si="100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s="6" t="str">
        <f t="shared" si="98"/>
        <v>journalism</v>
      </c>
      <c r="R1060" t="str">
        <f t="shared" si="101"/>
        <v>audio</v>
      </c>
      <c r="S1060" s="11">
        <f t="shared" si="99"/>
        <v>42047.692627314813</v>
      </c>
      <c r="T1060" s="11">
        <f t="shared" si="100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s="6" t="str">
        <f t="shared" si="98"/>
        <v>journalism</v>
      </c>
      <c r="R1061" t="str">
        <f t="shared" si="101"/>
        <v>audio</v>
      </c>
      <c r="S1061" s="11">
        <f t="shared" si="99"/>
        <v>42046.581666666665</v>
      </c>
      <c r="T1061" s="11">
        <f t="shared" si="100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>
        <f t="shared" si="97"/>
        <v>50</v>
      </c>
      <c r="Q1062" s="6" t="str">
        <f t="shared" si="98"/>
        <v>journalism</v>
      </c>
      <c r="R1062" t="str">
        <f t="shared" si="101"/>
        <v>audio</v>
      </c>
      <c r="S1062" s="11">
        <f t="shared" si="99"/>
        <v>42079.704780092587</v>
      </c>
      <c r="T1062" s="11">
        <f t="shared" si="100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s="6" t="str">
        <f t="shared" si="98"/>
        <v>journalism</v>
      </c>
      <c r="R1063" t="str">
        <f t="shared" si="101"/>
        <v>audio</v>
      </c>
      <c r="S1063" s="11">
        <f t="shared" si="99"/>
        <v>42432.068379629629</v>
      </c>
      <c r="T1063" s="11">
        <f t="shared" si="100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96</v>
      </c>
      <c r="P1064">
        <f t="shared" si="97"/>
        <v>47.5</v>
      </c>
      <c r="Q1064" s="6" t="str">
        <f t="shared" si="98"/>
        <v>journalism</v>
      </c>
      <c r="R1064" t="str">
        <f t="shared" si="101"/>
        <v>audio</v>
      </c>
      <c r="S1064" s="11">
        <f t="shared" si="99"/>
        <v>42556.598854166667</v>
      </c>
      <c r="T1064" s="11">
        <f t="shared" si="100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s="6" t="str">
        <f t="shared" si="98"/>
        <v>journalism</v>
      </c>
      <c r="R1065" t="str">
        <f t="shared" si="101"/>
        <v>audio</v>
      </c>
      <c r="S1065" s="11">
        <f t="shared" si="99"/>
        <v>42582.822476851848</v>
      </c>
      <c r="T1065" s="11">
        <f t="shared" si="100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9</v>
      </c>
      <c r="P1066">
        <f t="shared" si="97"/>
        <v>65.67</v>
      </c>
      <c r="Q1066" s="6" t="str">
        <f t="shared" si="98"/>
        <v>games</v>
      </c>
      <c r="R1066" t="str">
        <f t="shared" si="101"/>
        <v>video games</v>
      </c>
      <c r="S1066" s="11">
        <f t="shared" si="99"/>
        <v>41417.019710648143</v>
      </c>
      <c r="T1066" s="11">
        <f t="shared" si="100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3</v>
      </c>
      <c r="P1067">
        <f t="shared" si="97"/>
        <v>16.2</v>
      </c>
      <c r="Q1067" s="6" t="str">
        <f t="shared" si="98"/>
        <v>games</v>
      </c>
      <c r="R1067" t="str">
        <f t="shared" si="101"/>
        <v>video games</v>
      </c>
      <c r="S1067" s="11">
        <f t="shared" si="99"/>
        <v>41661.172708333332</v>
      </c>
      <c r="T1067" s="11">
        <f t="shared" si="100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4</v>
      </c>
      <c r="P1068">
        <f t="shared" si="97"/>
        <v>34.129999999999995</v>
      </c>
      <c r="Q1068" s="6" t="str">
        <f t="shared" si="98"/>
        <v>games</v>
      </c>
      <c r="R1068" t="str">
        <f t="shared" si="101"/>
        <v>video games</v>
      </c>
      <c r="S1068" s="11">
        <f t="shared" si="99"/>
        <v>41445.754421296297</v>
      </c>
      <c r="T1068" s="11">
        <f t="shared" si="100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>
        <f t="shared" si="97"/>
        <v>13</v>
      </c>
      <c r="Q1069" s="6" t="str">
        <f t="shared" si="98"/>
        <v>games</v>
      </c>
      <c r="R1069" t="str">
        <f t="shared" si="101"/>
        <v>video games</v>
      </c>
      <c r="S1069" s="11">
        <f t="shared" si="99"/>
        <v>41599.647349537037</v>
      </c>
      <c r="T1069" s="11">
        <f t="shared" si="100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</v>
      </c>
      <c r="P1070">
        <f t="shared" si="97"/>
        <v>11.25</v>
      </c>
      <c r="Q1070" s="6" t="str">
        <f t="shared" si="98"/>
        <v>games</v>
      </c>
      <c r="R1070" t="str">
        <f t="shared" si="101"/>
        <v>video games</v>
      </c>
      <c r="S1070" s="11">
        <f t="shared" si="99"/>
        <v>42440.162777777768</v>
      </c>
      <c r="T1070" s="11">
        <f t="shared" si="100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39</v>
      </c>
      <c r="P1071">
        <f t="shared" si="97"/>
        <v>40.479999999999997</v>
      </c>
      <c r="Q1071" s="6" t="str">
        <f t="shared" si="98"/>
        <v>games</v>
      </c>
      <c r="R1071" t="str">
        <f t="shared" si="101"/>
        <v>video games</v>
      </c>
      <c r="S1071" s="11">
        <f t="shared" si="99"/>
        <v>41572.021516203698</v>
      </c>
      <c r="T1071" s="11">
        <f t="shared" si="100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1</v>
      </c>
      <c r="P1072">
        <f t="shared" si="97"/>
        <v>35</v>
      </c>
      <c r="Q1072" s="6" t="str">
        <f t="shared" si="98"/>
        <v>games</v>
      </c>
      <c r="R1072" t="str">
        <f t="shared" si="101"/>
        <v>video games</v>
      </c>
      <c r="S1072" s="11">
        <f t="shared" si="99"/>
        <v>41162.803495370368</v>
      </c>
      <c r="T1072" s="11">
        <f t="shared" si="100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s="6" t="str">
        <f t="shared" si="98"/>
        <v>games</v>
      </c>
      <c r="R1073" t="str">
        <f t="shared" si="101"/>
        <v>video games</v>
      </c>
      <c r="S1073" s="11">
        <f t="shared" si="99"/>
        <v>42295.545057870368</v>
      </c>
      <c r="T1073" s="11">
        <f t="shared" si="100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1</v>
      </c>
      <c r="P1074">
        <f t="shared" si="97"/>
        <v>12.75</v>
      </c>
      <c r="Q1074" s="6" t="str">
        <f t="shared" si="98"/>
        <v>games</v>
      </c>
      <c r="R1074" t="str">
        <f t="shared" si="101"/>
        <v>video games</v>
      </c>
      <c r="S1074" s="11">
        <f t="shared" si="99"/>
        <v>41645.623807870368</v>
      </c>
      <c r="T1074" s="11">
        <f t="shared" si="100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2</v>
      </c>
      <c r="P1075">
        <f t="shared" si="97"/>
        <v>10</v>
      </c>
      <c r="Q1075" s="6" t="str">
        <f t="shared" si="98"/>
        <v>games</v>
      </c>
      <c r="R1075" t="str">
        <f t="shared" si="101"/>
        <v>video games</v>
      </c>
      <c r="S1075" s="11">
        <f t="shared" si="99"/>
        <v>40802.756261574068</v>
      </c>
      <c r="T1075" s="11">
        <f t="shared" si="100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7</v>
      </c>
      <c r="P1076">
        <f t="shared" si="97"/>
        <v>113.57000000000001</v>
      </c>
      <c r="Q1076" s="6" t="str">
        <f t="shared" si="98"/>
        <v>games</v>
      </c>
      <c r="R1076" t="str">
        <f t="shared" si="101"/>
        <v>video games</v>
      </c>
      <c r="S1076" s="11">
        <f t="shared" si="99"/>
        <v>41612.964641203704</v>
      </c>
      <c r="T1076" s="11">
        <f t="shared" si="100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5</v>
      </c>
      <c r="P1077">
        <f t="shared" si="97"/>
        <v>15</v>
      </c>
      <c r="Q1077" s="6" t="str">
        <f t="shared" si="98"/>
        <v>games</v>
      </c>
      <c r="R1077" t="str">
        <f t="shared" si="101"/>
        <v>video games</v>
      </c>
      <c r="S1077" s="11">
        <f t="shared" si="99"/>
        <v>41005.695787037032</v>
      </c>
      <c r="T1077" s="11">
        <f t="shared" si="100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63</v>
      </c>
      <c r="P1078">
        <f t="shared" si="97"/>
        <v>48.29</v>
      </c>
      <c r="Q1078" s="6" t="str">
        <f t="shared" si="98"/>
        <v>games</v>
      </c>
      <c r="R1078" t="str">
        <f t="shared" si="101"/>
        <v>video games</v>
      </c>
      <c r="S1078" s="11">
        <f t="shared" si="99"/>
        <v>41838.169560185182</v>
      </c>
      <c r="T1078" s="11">
        <f t="shared" si="100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30</v>
      </c>
      <c r="P1079">
        <f t="shared" si="97"/>
        <v>43.98</v>
      </c>
      <c r="Q1079" s="6" t="str">
        <f t="shared" si="98"/>
        <v>games</v>
      </c>
      <c r="R1079" t="str">
        <f t="shared" si="101"/>
        <v>video games</v>
      </c>
      <c r="S1079" s="11">
        <f t="shared" si="99"/>
        <v>42352.958460648144</v>
      </c>
      <c r="T1079" s="11">
        <f t="shared" si="100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8</v>
      </c>
      <c r="P1080">
        <f t="shared" si="97"/>
        <v>9</v>
      </c>
      <c r="Q1080" s="6" t="str">
        <f t="shared" si="98"/>
        <v>games</v>
      </c>
      <c r="R1080" t="str">
        <f t="shared" si="101"/>
        <v>video games</v>
      </c>
      <c r="S1080" s="11">
        <f t="shared" si="99"/>
        <v>40700.987511574072</v>
      </c>
      <c r="T1080" s="11">
        <f t="shared" si="100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3</v>
      </c>
      <c r="P1081">
        <f t="shared" si="97"/>
        <v>37.669999999999995</v>
      </c>
      <c r="Q1081" s="6" t="str">
        <f t="shared" si="98"/>
        <v>games</v>
      </c>
      <c r="R1081" t="str">
        <f t="shared" si="101"/>
        <v>video games</v>
      </c>
      <c r="S1081" s="11">
        <f t="shared" si="99"/>
        <v>42479.35805555556</v>
      </c>
      <c r="T1081" s="11">
        <f t="shared" si="100"/>
        <v>42504.35805555556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10</v>
      </c>
      <c r="P1082">
        <f t="shared" si="97"/>
        <v>18.59</v>
      </c>
      <c r="Q1082" s="6" t="str">
        <f t="shared" si="98"/>
        <v>games</v>
      </c>
      <c r="R1082" t="str">
        <f t="shared" si="101"/>
        <v>video games</v>
      </c>
      <c r="S1082" s="11">
        <f t="shared" si="99"/>
        <v>41739.929780092592</v>
      </c>
      <c r="T1082" s="11">
        <f t="shared" si="100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</v>
      </c>
      <c r="P1083">
        <f t="shared" si="97"/>
        <v>3</v>
      </c>
      <c r="Q1083" s="6" t="str">
        <f t="shared" si="98"/>
        <v>games</v>
      </c>
      <c r="R1083" t="str">
        <f t="shared" si="101"/>
        <v>video games</v>
      </c>
      <c r="S1083" s="11">
        <f t="shared" si="99"/>
        <v>42002.718657407408</v>
      </c>
      <c r="T1083" s="11">
        <f t="shared" si="100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1</v>
      </c>
      <c r="P1084">
        <f t="shared" si="97"/>
        <v>18.670000000000002</v>
      </c>
      <c r="Q1084" s="6" t="str">
        <f t="shared" si="98"/>
        <v>games</v>
      </c>
      <c r="R1084" t="str">
        <f t="shared" si="101"/>
        <v>video games</v>
      </c>
      <c r="S1084" s="11">
        <f t="shared" si="99"/>
        <v>41101.697777777779</v>
      </c>
      <c r="T1084" s="11">
        <f t="shared" si="100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1</v>
      </c>
      <c r="P1085">
        <f t="shared" si="97"/>
        <v>410</v>
      </c>
      <c r="Q1085" s="6" t="str">
        <f t="shared" si="98"/>
        <v>games</v>
      </c>
      <c r="R1085" t="str">
        <f t="shared" si="101"/>
        <v>video games</v>
      </c>
      <c r="S1085" s="11">
        <f t="shared" si="99"/>
        <v>41793.451192129629</v>
      </c>
      <c r="T1085" s="11">
        <f t="shared" si="100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s="6" t="str">
        <f t="shared" si="98"/>
        <v>games</v>
      </c>
      <c r="R1086" t="str">
        <f t="shared" si="101"/>
        <v>video games</v>
      </c>
      <c r="S1086" s="11">
        <f t="shared" si="99"/>
        <v>41829.703749999993</v>
      </c>
      <c r="T1086" s="11">
        <f t="shared" si="100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4</v>
      </c>
      <c r="P1087">
        <f t="shared" si="97"/>
        <v>114</v>
      </c>
      <c r="Q1087" s="6" t="str">
        <f t="shared" si="98"/>
        <v>games</v>
      </c>
      <c r="R1087" t="str">
        <f t="shared" si="101"/>
        <v>video games</v>
      </c>
      <c r="S1087" s="11">
        <f t="shared" si="99"/>
        <v>42413.462673611109</v>
      </c>
      <c r="T1087" s="11">
        <f t="shared" si="100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1</v>
      </c>
      <c r="P1088">
        <f t="shared" si="97"/>
        <v>7.5</v>
      </c>
      <c r="Q1088" s="6" t="str">
        <f t="shared" si="98"/>
        <v>games</v>
      </c>
      <c r="R1088" t="str">
        <f t="shared" si="101"/>
        <v>video games</v>
      </c>
      <c r="S1088" s="11">
        <f t="shared" si="99"/>
        <v>41845.658460648148</v>
      </c>
      <c r="T1088" s="11">
        <f t="shared" si="100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s="6" t="str">
        <f t="shared" si="98"/>
        <v>games</v>
      </c>
      <c r="R1089" t="str">
        <f t="shared" si="101"/>
        <v>video games</v>
      </c>
      <c r="S1089" s="11">
        <f t="shared" si="99"/>
        <v>41775.505636574075</v>
      </c>
      <c r="T1089" s="11">
        <f t="shared" si="100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15</v>
      </c>
      <c r="P1090">
        <f t="shared" si="97"/>
        <v>43.419999999999995</v>
      </c>
      <c r="Q1090" s="6" t="str">
        <f t="shared" si="98"/>
        <v>games</v>
      </c>
      <c r="R1090" t="str">
        <f t="shared" si="101"/>
        <v>video games</v>
      </c>
      <c r="S1090" s="11">
        <f t="shared" si="99"/>
        <v>41723.591053240736</v>
      </c>
      <c r="T1090" s="11">
        <f t="shared" si="100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ROUNDUP(((E1091/D1091)*100),0)</f>
        <v>8</v>
      </c>
      <c r="P1091">
        <f t="shared" ref="P1091:P1154" si="103">ROUNDUP((E1091/L1091),2)</f>
        <v>23.96</v>
      </c>
      <c r="Q1091" s="6" t="str">
        <f t="shared" ref="Q1091:Q1154" si="104">LEFT(N1091,FIND("/",N1091,1)-1)</f>
        <v>games</v>
      </c>
      <c r="R1091" t="str">
        <f t="shared" si="101"/>
        <v>video games</v>
      </c>
      <c r="S1091" s="11">
        <f t="shared" ref="S1091:S1154" si="105">(((J1091/60)/60)/24)+DATE(1970,1,1)+(-5/24)</f>
        <v>42150.981192129628</v>
      </c>
      <c r="T1091" s="11">
        <f t="shared" ref="T1091:T1154" si="106">(((I1091/60)/60)/24)+DATE(1970,1,1)+(-5/24)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1</v>
      </c>
      <c r="P1092">
        <f t="shared" si="103"/>
        <v>5</v>
      </c>
      <c r="Q1092" s="6" t="str">
        <f t="shared" si="104"/>
        <v>games</v>
      </c>
      <c r="R1092" t="str">
        <f t="shared" ref="R1092:R1155" si="107">RIGHT(N1092,LEN(N1092)-FIND("/",N1092,1))</f>
        <v>video games</v>
      </c>
      <c r="S1092" s="11">
        <f t="shared" si="105"/>
        <v>42122.977465277778</v>
      </c>
      <c r="T1092" s="11">
        <f t="shared" si="106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13</v>
      </c>
      <c r="P1093">
        <f t="shared" si="103"/>
        <v>12.5</v>
      </c>
      <c r="Q1093" s="6" t="str">
        <f t="shared" si="104"/>
        <v>games</v>
      </c>
      <c r="R1093" t="str">
        <f t="shared" si="107"/>
        <v>video games</v>
      </c>
      <c r="S1093" s="11">
        <f t="shared" si="105"/>
        <v>42440.611944444441</v>
      </c>
      <c r="T1093" s="11">
        <f t="shared" si="106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2</v>
      </c>
      <c r="P1094">
        <f t="shared" si="103"/>
        <v>3</v>
      </c>
      <c r="Q1094" s="6" t="str">
        <f t="shared" si="104"/>
        <v>games</v>
      </c>
      <c r="R1094" t="str">
        <f t="shared" si="107"/>
        <v>video games</v>
      </c>
      <c r="S1094" s="11">
        <f t="shared" si="105"/>
        <v>41249.817569444444</v>
      </c>
      <c r="T1094" s="11">
        <f t="shared" si="106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15</v>
      </c>
      <c r="P1095">
        <f t="shared" si="103"/>
        <v>10.57</v>
      </c>
      <c r="Q1095" s="6" t="str">
        <f t="shared" si="104"/>
        <v>games</v>
      </c>
      <c r="R1095" t="str">
        <f t="shared" si="107"/>
        <v>video games</v>
      </c>
      <c r="S1095" s="11">
        <f t="shared" si="105"/>
        <v>42396.765474537031</v>
      </c>
      <c r="T1095" s="11">
        <f t="shared" si="106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19</v>
      </c>
      <c r="P1096">
        <f t="shared" si="103"/>
        <v>122.01</v>
      </c>
      <c r="Q1096" s="6" t="str">
        <f t="shared" si="104"/>
        <v>games</v>
      </c>
      <c r="R1096" t="str">
        <f t="shared" si="107"/>
        <v>video games</v>
      </c>
      <c r="S1096" s="11">
        <f t="shared" si="105"/>
        <v>40795.505011574067</v>
      </c>
      <c r="T1096" s="11">
        <f t="shared" si="106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6</v>
      </c>
      <c r="P1097">
        <f t="shared" si="103"/>
        <v>267.81</v>
      </c>
      <c r="Q1097" s="6" t="str">
        <f t="shared" si="104"/>
        <v>games</v>
      </c>
      <c r="R1097" t="str">
        <f t="shared" si="107"/>
        <v>video games</v>
      </c>
      <c r="S1097" s="11">
        <f t="shared" si="105"/>
        <v>41486.328935185185</v>
      </c>
      <c r="T1097" s="11">
        <f t="shared" si="106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18</v>
      </c>
      <c r="P1098">
        <f t="shared" si="103"/>
        <v>74.210000000000008</v>
      </c>
      <c r="Q1098" s="6" t="str">
        <f t="shared" si="104"/>
        <v>games</v>
      </c>
      <c r="R1098" t="str">
        <f t="shared" si="107"/>
        <v>video games</v>
      </c>
      <c r="S1098" s="11">
        <f t="shared" si="105"/>
        <v>41885.309652777774</v>
      </c>
      <c r="T1098" s="11">
        <f t="shared" si="106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1</v>
      </c>
      <c r="P1099">
        <f t="shared" si="103"/>
        <v>6.72</v>
      </c>
      <c r="Q1099" s="6" t="str">
        <f t="shared" si="104"/>
        <v>games</v>
      </c>
      <c r="R1099" t="str">
        <f t="shared" si="107"/>
        <v>video games</v>
      </c>
      <c r="S1099" s="11">
        <f t="shared" si="105"/>
        <v>41660.584224537037</v>
      </c>
      <c r="T1099" s="11">
        <f t="shared" si="106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8</v>
      </c>
      <c r="P1100">
        <f t="shared" si="103"/>
        <v>81.960000000000008</v>
      </c>
      <c r="Q1100" s="6" t="str">
        <f t="shared" si="104"/>
        <v>games</v>
      </c>
      <c r="R1100" t="str">
        <f t="shared" si="107"/>
        <v>video games</v>
      </c>
      <c r="S1100" s="11">
        <f t="shared" si="105"/>
        <v>41712.554340277777</v>
      </c>
      <c r="T1100" s="11">
        <f t="shared" si="106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1</v>
      </c>
      <c r="P1101">
        <f t="shared" si="103"/>
        <v>25</v>
      </c>
      <c r="Q1101" s="6" t="str">
        <f t="shared" si="104"/>
        <v>games</v>
      </c>
      <c r="R1101" t="str">
        <f t="shared" si="107"/>
        <v>video games</v>
      </c>
      <c r="S1101" s="11">
        <f t="shared" si="105"/>
        <v>42107.628101851849</v>
      </c>
      <c r="T1101" s="11">
        <f t="shared" si="106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3</v>
      </c>
      <c r="P1102">
        <f t="shared" si="103"/>
        <v>10</v>
      </c>
      <c r="Q1102" s="6" t="str">
        <f t="shared" si="104"/>
        <v>games</v>
      </c>
      <c r="R1102" t="str">
        <f t="shared" si="107"/>
        <v>video games</v>
      </c>
      <c r="S1102" s="11">
        <f t="shared" si="105"/>
        <v>42383.902442129627</v>
      </c>
      <c r="T1102" s="11">
        <f t="shared" si="106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1</v>
      </c>
      <c r="P1103">
        <f t="shared" si="103"/>
        <v>6.84</v>
      </c>
      <c r="Q1103" s="6" t="str">
        <f t="shared" si="104"/>
        <v>games</v>
      </c>
      <c r="R1103" t="str">
        <f t="shared" si="107"/>
        <v>video games</v>
      </c>
      <c r="S1103" s="11">
        <f t="shared" si="105"/>
        <v>42538.564097222225</v>
      </c>
      <c r="T1103" s="11">
        <f t="shared" si="106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6</v>
      </c>
      <c r="P1104">
        <f t="shared" si="103"/>
        <v>17.71</v>
      </c>
      <c r="Q1104" s="6" t="str">
        <f t="shared" si="104"/>
        <v>games</v>
      </c>
      <c r="R1104" t="str">
        <f t="shared" si="107"/>
        <v>video games</v>
      </c>
      <c r="S1104" s="11">
        <f t="shared" si="105"/>
        <v>41576.837094907409</v>
      </c>
      <c r="T1104" s="11">
        <f t="shared" si="106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2</v>
      </c>
      <c r="P1105">
        <f t="shared" si="103"/>
        <v>16.2</v>
      </c>
      <c r="Q1105" s="6" t="str">
        <f t="shared" si="104"/>
        <v>games</v>
      </c>
      <c r="R1105" t="str">
        <f t="shared" si="107"/>
        <v>video games</v>
      </c>
      <c r="S1105" s="11">
        <f t="shared" si="105"/>
        <v>42479.013773148145</v>
      </c>
      <c r="T1105" s="11">
        <f t="shared" si="106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5</v>
      </c>
      <c r="P1106">
        <f t="shared" si="103"/>
        <v>80.300000000000011</v>
      </c>
      <c r="Q1106" s="6" t="str">
        <f t="shared" si="104"/>
        <v>games</v>
      </c>
      <c r="R1106" t="str">
        <f t="shared" si="107"/>
        <v>video games</v>
      </c>
      <c r="S1106" s="11">
        <f t="shared" si="105"/>
        <v>41771.201631944445</v>
      </c>
      <c r="T1106" s="11">
        <f t="shared" si="106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</v>
      </c>
      <c r="P1107">
        <f t="shared" si="103"/>
        <v>71.55</v>
      </c>
      <c r="Q1107" s="6" t="str">
        <f t="shared" si="104"/>
        <v>games</v>
      </c>
      <c r="R1107" t="str">
        <f t="shared" si="107"/>
        <v>video games</v>
      </c>
      <c r="S1107" s="11">
        <f t="shared" si="105"/>
        <v>41691.927395833329</v>
      </c>
      <c r="T1107" s="11">
        <f t="shared" si="106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42</v>
      </c>
      <c r="P1108">
        <f t="shared" si="103"/>
        <v>23.580000000000002</v>
      </c>
      <c r="Q1108" s="6" t="str">
        <f t="shared" si="104"/>
        <v>games</v>
      </c>
      <c r="R1108" t="str">
        <f t="shared" si="107"/>
        <v>video games</v>
      </c>
      <c r="S1108" s="11">
        <f t="shared" si="105"/>
        <v>40973.532118055555</v>
      </c>
      <c r="T1108" s="11">
        <f t="shared" si="106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s="6" t="str">
        <f t="shared" si="104"/>
        <v>games</v>
      </c>
      <c r="R1109" t="str">
        <f t="shared" si="107"/>
        <v>video games</v>
      </c>
      <c r="S1109" s="11">
        <f t="shared" si="105"/>
        <v>41813.653055555551</v>
      </c>
      <c r="T1109" s="11">
        <f t="shared" si="106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3</v>
      </c>
      <c r="P1110">
        <f t="shared" si="103"/>
        <v>34.89</v>
      </c>
      <c r="Q1110" s="6" t="str">
        <f t="shared" si="104"/>
        <v>games</v>
      </c>
      <c r="R1110" t="str">
        <f t="shared" si="107"/>
        <v>video games</v>
      </c>
      <c r="S1110" s="11">
        <f t="shared" si="105"/>
        <v>40952.42864583333</v>
      </c>
      <c r="T1110" s="11">
        <f t="shared" si="106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1</v>
      </c>
      <c r="P1111">
        <f t="shared" si="103"/>
        <v>15</v>
      </c>
      <c r="Q1111" s="6" t="str">
        <f t="shared" si="104"/>
        <v>games</v>
      </c>
      <c r="R1111" t="str">
        <f t="shared" si="107"/>
        <v>video games</v>
      </c>
      <c r="S1111" s="11">
        <f t="shared" si="105"/>
        <v>42662.543865740743</v>
      </c>
      <c r="T1111" s="11">
        <f t="shared" si="106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1</v>
      </c>
      <c r="P1112">
        <f t="shared" si="103"/>
        <v>23.19</v>
      </c>
      <c r="Q1112" s="6" t="str">
        <f t="shared" si="104"/>
        <v>games</v>
      </c>
      <c r="R1112" t="str">
        <f t="shared" si="107"/>
        <v>video games</v>
      </c>
      <c r="S1112" s="11">
        <f t="shared" si="105"/>
        <v>41220.72479166666</v>
      </c>
      <c r="T1112" s="11">
        <f t="shared" si="106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1</v>
      </c>
      <c r="P1113">
        <f t="shared" si="103"/>
        <v>1</v>
      </c>
      <c r="Q1113" s="6" t="str">
        <f t="shared" si="104"/>
        <v>games</v>
      </c>
      <c r="R1113" t="str">
        <f t="shared" si="107"/>
        <v>video games</v>
      </c>
      <c r="S1113" s="11">
        <f t="shared" si="105"/>
        <v>42346.995254629634</v>
      </c>
      <c r="T1113" s="11">
        <f t="shared" si="106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36</v>
      </c>
      <c r="P1114">
        <f t="shared" si="103"/>
        <v>100.24000000000001</v>
      </c>
      <c r="Q1114" s="6" t="str">
        <f t="shared" si="104"/>
        <v>games</v>
      </c>
      <c r="R1114" t="str">
        <f t="shared" si="107"/>
        <v>video games</v>
      </c>
      <c r="S1114" s="11">
        <f t="shared" si="105"/>
        <v>41963.551053240742</v>
      </c>
      <c r="T1114" s="11">
        <f t="shared" si="106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1</v>
      </c>
      <c r="P1115">
        <f t="shared" si="103"/>
        <v>5</v>
      </c>
      <c r="Q1115" s="6" t="str">
        <f t="shared" si="104"/>
        <v>games</v>
      </c>
      <c r="R1115" t="str">
        <f t="shared" si="107"/>
        <v>video games</v>
      </c>
      <c r="S1115" s="11">
        <f t="shared" si="105"/>
        <v>41835.768749999996</v>
      </c>
      <c r="T1115" s="11">
        <f t="shared" si="106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</v>
      </c>
      <c r="P1116">
        <f t="shared" si="103"/>
        <v>3.34</v>
      </c>
      <c r="Q1116" s="6" t="str">
        <f t="shared" si="104"/>
        <v>games</v>
      </c>
      <c r="R1116" t="str">
        <f t="shared" si="107"/>
        <v>video games</v>
      </c>
      <c r="S1116" s="11">
        <f t="shared" si="105"/>
        <v>41526.13758101852</v>
      </c>
      <c r="T1116" s="11">
        <f t="shared" si="106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</v>
      </c>
      <c r="P1117">
        <f t="shared" si="103"/>
        <v>13.25</v>
      </c>
      <c r="Q1117" s="6" t="str">
        <f t="shared" si="104"/>
        <v>games</v>
      </c>
      <c r="R1117" t="str">
        <f t="shared" si="107"/>
        <v>video games</v>
      </c>
      <c r="S1117" s="11">
        <f t="shared" si="105"/>
        <v>42429.487210648142</v>
      </c>
      <c r="T1117" s="11">
        <f t="shared" si="106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1</v>
      </c>
      <c r="P1118">
        <f t="shared" si="103"/>
        <v>17.860000000000003</v>
      </c>
      <c r="Q1118" s="6" t="str">
        <f t="shared" si="104"/>
        <v>games</v>
      </c>
      <c r="R1118" t="str">
        <f t="shared" si="107"/>
        <v>video games</v>
      </c>
      <c r="S1118" s="11">
        <f t="shared" si="105"/>
        <v>41009.638981481476</v>
      </c>
      <c r="T1118" s="11">
        <f t="shared" si="106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9</v>
      </c>
      <c r="P1119">
        <f t="shared" si="103"/>
        <v>10.379999999999999</v>
      </c>
      <c r="Q1119" s="6" t="str">
        <f t="shared" si="104"/>
        <v>games</v>
      </c>
      <c r="R1119" t="str">
        <f t="shared" si="107"/>
        <v>video games</v>
      </c>
      <c r="S1119" s="11">
        <f t="shared" si="105"/>
        <v>42333.390196759261</v>
      </c>
      <c r="T1119" s="11">
        <f t="shared" si="106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3</v>
      </c>
      <c r="P1120">
        <f t="shared" si="103"/>
        <v>36.339999999999996</v>
      </c>
      <c r="Q1120" s="6" t="str">
        <f t="shared" si="104"/>
        <v>games</v>
      </c>
      <c r="R1120" t="str">
        <f t="shared" si="107"/>
        <v>video games</v>
      </c>
      <c r="S1120" s="11">
        <f t="shared" si="105"/>
        <v>41703.958090277774</v>
      </c>
      <c r="T1120" s="11">
        <f t="shared" si="106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1</v>
      </c>
      <c r="P1121">
        <f t="shared" si="103"/>
        <v>5</v>
      </c>
      <c r="Q1121" s="6" t="str">
        <f t="shared" si="104"/>
        <v>games</v>
      </c>
      <c r="R1121" t="str">
        <f t="shared" si="107"/>
        <v>video games</v>
      </c>
      <c r="S1121" s="11">
        <f t="shared" si="105"/>
        <v>41722.584074074075</v>
      </c>
      <c r="T1121" s="11">
        <f t="shared" si="106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s="6" t="str">
        <f t="shared" si="104"/>
        <v>games</v>
      </c>
      <c r="R1122" t="str">
        <f t="shared" si="107"/>
        <v>video games</v>
      </c>
      <c r="S1122" s="11">
        <f t="shared" si="105"/>
        <v>40799.664351851847</v>
      </c>
      <c r="T1122" s="11">
        <f t="shared" si="106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</v>
      </c>
      <c r="P1123">
        <f t="shared" si="103"/>
        <v>5.8</v>
      </c>
      <c r="Q1123" s="6" t="str">
        <f t="shared" si="104"/>
        <v>games</v>
      </c>
      <c r="R1123" t="str">
        <f t="shared" si="107"/>
        <v>video games</v>
      </c>
      <c r="S1123" s="11">
        <f t="shared" si="105"/>
        <v>42412.72587962963</v>
      </c>
      <c r="T1123" s="11">
        <f t="shared" si="106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s="6" t="str">
        <f t="shared" si="104"/>
        <v>games</v>
      </c>
      <c r="R1124" t="str">
        <f t="shared" si="107"/>
        <v>video games</v>
      </c>
      <c r="S1124" s="11">
        <f t="shared" si="105"/>
        <v>41410.495659722219</v>
      </c>
      <c r="T1124" s="11">
        <f t="shared" si="106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1</v>
      </c>
      <c r="P1125">
        <f t="shared" si="103"/>
        <v>3.67</v>
      </c>
      <c r="Q1125" s="6" t="str">
        <f t="shared" si="104"/>
        <v>games</v>
      </c>
      <c r="R1125" t="str">
        <f t="shared" si="107"/>
        <v>video games</v>
      </c>
      <c r="S1125" s="11">
        <f t="shared" si="105"/>
        <v>41718.315370370365</v>
      </c>
      <c r="T1125" s="11">
        <f t="shared" si="106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1</v>
      </c>
      <c r="P1126">
        <f t="shared" si="103"/>
        <v>60.72</v>
      </c>
      <c r="Q1126" s="6" t="str">
        <f t="shared" si="104"/>
        <v>games</v>
      </c>
      <c r="R1126" t="str">
        <f t="shared" si="107"/>
        <v>mobile games</v>
      </c>
      <c r="S1126" s="11">
        <f t="shared" si="105"/>
        <v>42094.458923611113</v>
      </c>
      <c r="T1126" s="11">
        <f t="shared" si="106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s="6" t="str">
        <f t="shared" si="104"/>
        <v>games</v>
      </c>
      <c r="R1127" t="str">
        <f t="shared" si="107"/>
        <v>mobile games</v>
      </c>
      <c r="S1127" s="11">
        <f t="shared" si="105"/>
        <v>42212.415856481479</v>
      </c>
      <c r="T1127" s="11">
        <f t="shared" si="106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1</v>
      </c>
      <c r="P1128">
        <f t="shared" si="103"/>
        <v>5</v>
      </c>
      <c r="Q1128" s="6" t="str">
        <f t="shared" si="104"/>
        <v>games</v>
      </c>
      <c r="R1128" t="str">
        <f t="shared" si="107"/>
        <v>mobile games</v>
      </c>
      <c r="S1128" s="11">
        <f t="shared" si="105"/>
        <v>42535.11914351851</v>
      </c>
      <c r="T1128" s="11">
        <f t="shared" si="106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2</v>
      </c>
      <c r="P1129">
        <f t="shared" si="103"/>
        <v>25.44</v>
      </c>
      <c r="Q1129" s="6" t="str">
        <f t="shared" si="104"/>
        <v>games</v>
      </c>
      <c r="R1129" t="str">
        <f t="shared" si="107"/>
        <v>mobile games</v>
      </c>
      <c r="S1129" s="11">
        <f t="shared" si="105"/>
        <v>41926.645833333328</v>
      </c>
      <c r="T1129" s="11">
        <f t="shared" si="106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</v>
      </c>
      <c r="P1130">
        <f t="shared" si="103"/>
        <v>1</v>
      </c>
      <c r="Q1130" s="6" t="str">
        <f t="shared" si="104"/>
        <v>games</v>
      </c>
      <c r="R1130" t="str">
        <f t="shared" si="107"/>
        <v>mobile games</v>
      </c>
      <c r="S1130" s="11">
        <f t="shared" si="105"/>
        <v>41828.441168981481</v>
      </c>
      <c r="T1130" s="11">
        <f t="shared" si="106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</v>
      </c>
      <c r="P1131">
        <f t="shared" si="103"/>
        <v>10.5</v>
      </c>
      <c r="Q1131" s="6" t="str">
        <f t="shared" si="104"/>
        <v>games</v>
      </c>
      <c r="R1131" t="str">
        <f t="shared" si="107"/>
        <v>mobile games</v>
      </c>
      <c r="S1131" s="11">
        <f t="shared" si="105"/>
        <v>42496.056631944441</v>
      </c>
      <c r="T1131" s="11">
        <f t="shared" si="106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1</v>
      </c>
      <c r="P1132">
        <f t="shared" si="103"/>
        <v>3.67</v>
      </c>
      <c r="Q1132" s="6" t="str">
        <f t="shared" si="104"/>
        <v>games</v>
      </c>
      <c r="R1132" t="str">
        <f t="shared" si="107"/>
        <v>mobile games</v>
      </c>
      <c r="S1132" s="11">
        <f t="shared" si="105"/>
        <v>41908.788194444445</v>
      </c>
      <c r="T1132" s="11">
        <f t="shared" si="106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s="6" t="str">
        <f t="shared" si="104"/>
        <v>games</v>
      </c>
      <c r="R1133" t="str">
        <f t="shared" si="107"/>
        <v>mobile games</v>
      </c>
      <c r="S1133" s="11">
        <f t="shared" si="105"/>
        <v>42332.699861111112</v>
      </c>
      <c r="T1133" s="11">
        <f t="shared" si="106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15</v>
      </c>
      <c r="P1134">
        <f t="shared" si="103"/>
        <v>110.62</v>
      </c>
      <c r="Q1134" s="6" t="str">
        <f t="shared" si="104"/>
        <v>games</v>
      </c>
      <c r="R1134" t="str">
        <f t="shared" si="107"/>
        <v>mobile games</v>
      </c>
      <c r="S1134" s="11">
        <f t="shared" si="105"/>
        <v>42705.907071759262</v>
      </c>
      <c r="T1134" s="11">
        <f t="shared" si="106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1</v>
      </c>
      <c r="P1135">
        <f t="shared" si="103"/>
        <v>20</v>
      </c>
      <c r="Q1135" s="6" t="str">
        <f t="shared" si="104"/>
        <v>games</v>
      </c>
      <c r="R1135" t="str">
        <f t="shared" si="107"/>
        <v>mobile games</v>
      </c>
      <c r="S1135" s="11">
        <f t="shared" si="105"/>
        <v>41821.198854166665</v>
      </c>
      <c r="T1135" s="11">
        <f t="shared" si="106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1</v>
      </c>
      <c r="P1136">
        <f t="shared" si="103"/>
        <v>1</v>
      </c>
      <c r="Q1136" s="6" t="str">
        <f t="shared" si="104"/>
        <v>games</v>
      </c>
      <c r="R1136" t="str">
        <f t="shared" si="107"/>
        <v>mobile games</v>
      </c>
      <c r="S1136" s="11">
        <f t="shared" si="105"/>
        <v>41958.07671296296</v>
      </c>
      <c r="T1136" s="11">
        <f t="shared" si="106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>
        <f t="shared" si="103"/>
        <v>50</v>
      </c>
      <c r="Q1137" s="6" t="str">
        <f t="shared" si="104"/>
        <v>games</v>
      </c>
      <c r="R1137" t="str">
        <f t="shared" si="107"/>
        <v>mobile games</v>
      </c>
      <c r="S1137" s="11">
        <f t="shared" si="105"/>
        <v>42558.781180555547</v>
      </c>
      <c r="T1137" s="11">
        <f t="shared" si="106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7</v>
      </c>
      <c r="P1138">
        <f t="shared" si="103"/>
        <v>45</v>
      </c>
      <c r="Q1138" s="6" t="str">
        <f t="shared" si="104"/>
        <v>games</v>
      </c>
      <c r="R1138" t="str">
        <f t="shared" si="107"/>
        <v>mobile games</v>
      </c>
      <c r="S1138" s="11">
        <f t="shared" si="105"/>
        <v>42327.463298611103</v>
      </c>
      <c r="T1138" s="11">
        <f t="shared" si="106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40</v>
      </c>
      <c r="P1139">
        <f t="shared" si="103"/>
        <v>253.20999999999998</v>
      </c>
      <c r="Q1139" s="6" t="str">
        <f t="shared" si="104"/>
        <v>games</v>
      </c>
      <c r="R1139" t="str">
        <f t="shared" si="107"/>
        <v>mobile games</v>
      </c>
      <c r="S1139" s="11">
        <f t="shared" si="105"/>
        <v>42453.611354166664</v>
      </c>
      <c r="T1139" s="11">
        <f t="shared" si="106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1</v>
      </c>
      <c r="P1140">
        <f t="shared" si="103"/>
        <v>31.25</v>
      </c>
      <c r="Q1140" s="6" t="str">
        <f t="shared" si="104"/>
        <v>games</v>
      </c>
      <c r="R1140" t="str">
        <f t="shared" si="107"/>
        <v>mobile games</v>
      </c>
      <c r="S1140" s="11">
        <f t="shared" si="105"/>
        <v>42736.698275462964</v>
      </c>
      <c r="T1140" s="11">
        <f t="shared" si="106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1</v>
      </c>
      <c r="P1141">
        <f t="shared" si="103"/>
        <v>5</v>
      </c>
      <c r="Q1141" s="6" t="str">
        <f t="shared" si="104"/>
        <v>games</v>
      </c>
      <c r="R1141" t="str">
        <f t="shared" si="107"/>
        <v>mobile games</v>
      </c>
      <c r="S1141" s="11">
        <f t="shared" si="105"/>
        <v>41975.139189814807</v>
      </c>
      <c r="T1141" s="11">
        <f t="shared" si="106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s="6" t="str">
        <f t="shared" si="104"/>
        <v>games</v>
      </c>
      <c r="R1142" t="str">
        <f t="shared" si="107"/>
        <v>mobile games</v>
      </c>
      <c r="S1142" s="11">
        <f t="shared" si="105"/>
        <v>42192.253715277773</v>
      </c>
      <c r="T1142" s="11">
        <f t="shared" si="106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s="6" t="str">
        <f t="shared" si="104"/>
        <v>games</v>
      </c>
      <c r="R1143" t="str">
        <f t="shared" si="107"/>
        <v>mobile games</v>
      </c>
      <c r="S1143" s="11">
        <f t="shared" si="105"/>
        <v>42164.491319444445</v>
      </c>
      <c r="T1143" s="11">
        <f t="shared" si="106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s="6" t="str">
        <f t="shared" si="104"/>
        <v>games</v>
      </c>
      <c r="R1144" t="str">
        <f t="shared" si="107"/>
        <v>mobile games</v>
      </c>
      <c r="S1144" s="11">
        <f t="shared" si="105"/>
        <v>42021.797766203708</v>
      </c>
      <c r="T1144" s="11">
        <f t="shared" si="106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1</v>
      </c>
      <c r="P1145">
        <f t="shared" si="103"/>
        <v>23.25</v>
      </c>
      <c r="Q1145" s="6" t="str">
        <f t="shared" si="104"/>
        <v>games</v>
      </c>
      <c r="R1145" t="str">
        <f t="shared" si="107"/>
        <v>mobile games</v>
      </c>
      <c r="S1145" s="11">
        <f t="shared" si="105"/>
        <v>42324.985254629624</v>
      </c>
      <c r="T1145" s="11">
        <f t="shared" si="106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s="6" t="str">
        <f t="shared" si="104"/>
        <v>food</v>
      </c>
      <c r="R1146" t="str">
        <f t="shared" si="107"/>
        <v>food trucks</v>
      </c>
      <c r="S1146" s="11">
        <f t="shared" si="105"/>
        <v>42092.973611111105</v>
      </c>
      <c r="T1146" s="11">
        <f t="shared" si="106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</v>
      </c>
      <c r="P1147">
        <f t="shared" si="103"/>
        <v>100</v>
      </c>
      <c r="Q1147" s="6" t="str">
        <f t="shared" si="104"/>
        <v>food</v>
      </c>
      <c r="R1147" t="str">
        <f t="shared" si="107"/>
        <v>food trucks</v>
      </c>
      <c r="S1147" s="11">
        <f t="shared" si="105"/>
        <v>41854.539259259262</v>
      </c>
      <c r="T1147" s="11">
        <f t="shared" si="106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9</v>
      </c>
      <c r="P1148">
        <f t="shared" si="103"/>
        <v>44.169999999999995</v>
      </c>
      <c r="Q1148" s="6" t="str">
        <f t="shared" si="104"/>
        <v>food</v>
      </c>
      <c r="R1148" t="str">
        <f t="shared" si="107"/>
        <v>food trucks</v>
      </c>
      <c r="S1148" s="11">
        <f t="shared" si="105"/>
        <v>41723.745057870365</v>
      </c>
      <c r="T1148" s="11">
        <f t="shared" si="106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s="6" t="str">
        <f t="shared" si="104"/>
        <v>food</v>
      </c>
      <c r="R1149" t="str">
        <f t="shared" si="107"/>
        <v>food trucks</v>
      </c>
      <c r="S1149" s="11">
        <f t="shared" si="105"/>
        <v>41871.763692129629</v>
      </c>
      <c r="T1149" s="11">
        <f t="shared" si="106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1</v>
      </c>
      <c r="P1150">
        <f t="shared" si="103"/>
        <v>24.34</v>
      </c>
      <c r="Q1150" s="6" t="str">
        <f t="shared" si="104"/>
        <v>food</v>
      </c>
      <c r="R1150" t="str">
        <f t="shared" si="107"/>
        <v>food trucks</v>
      </c>
      <c r="S1150" s="11">
        <f t="shared" si="105"/>
        <v>42674.962743055548</v>
      </c>
      <c r="T1150" s="11">
        <f t="shared" si="106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</v>
      </c>
      <c r="P1151">
        <f t="shared" si="103"/>
        <v>37.5</v>
      </c>
      <c r="Q1151" s="6" t="str">
        <f t="shared" si="104"/>
        <v>food</v>
      </c>
      <c r="R1151" t="str">
        <f t="shared" si="107"/>
        <v>food trucks</v>
      </c>
      <c r="S1151" s="11">
        <f t="shared" si="105"/>
        <v>42507.501921296294</v>
      </c>
      <c r="T1151" s="11">
        <f t="shared" si="106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11</v>
      </c>
      <c r="P1152">
        <f t="shared" si="103"/>
        <v>42</v>
      </c>
      <c r="Q1152" s="6" t="str">
        <f t="shared" si="104"/>
        <v>food</v>
      </c>
      <c r="R1152" t="str">
        <f t="shared" si="107"/>
        <v>food trucks</v>
      </c>
      <c r="S1152" s="11">
        <f t="shared" si="105"/>
        <v>42317.74623842592</v>
      </c>
      <c r="T1152" s="11">
        <f t="shared" si="106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s="6" t="str">
        <f t="shared" si="104"/>
        <v>food</v>
      </c>
      <c r="R1153" t="str">
        <f t="shared" si="107"/>
        <v>food trucks</v>
      </c>
      <c r="S1153" s="11">
        <f t="shared" si="105"/>
        <v>42223.894247685181</v>
      </c>
      <c r="T1153" s="11">
        <f t="shared" si="106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6</v>
      </c>
      <c r="P1154">
        <f t="shared" si="103"/>
        <v>60.739999999999995</v>
      </c>
      <c r="Q1154" s="6" t="str">
        <f t="shared" si="104"/>
        <v>food</v>
      </c>
      <c r="R1154" t="str">
        <f t="shared" si="107"/>
        <v>food trucks</v>
      </c>
      <c r="S1154" s="11">
        <f t="shared" si="105"/>
        <v>42109.501296296294</v>
      </c>
      <c r="T1154" s="11">
        <f t="shared" si="106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ROUNDUP(((E1155/D1155)*100),0)</f>
        <v>1</v>
      </c>
      <c r="P1155">
        <f t="shared" ref="P1155:P1218" si="109">ROUNDUP((E1155/L1155),2)</f>
        <v>50</v>
      </c>
      <c r="Q1155" s="6" t="str">
        <f t="shared" ref="Q1155:Q1218" si="110">LEFT(N1155,FIND("/",N1155,1)-1)</f>
        <v>food</v>
      </c>
      <c r="R1155" t="str">
        <f t="shared" si="107"/>
        <v>food trucks</v>
      </c>
      <c r="S1155" s="11">
        <f t="shared" ref="S1155:S1218" si="111">(((J1155/60)/60)/24)+DATE(1970,1,1)+(-5/24)</f>
        <v>42143.505844907406</v>
      </c>
      <c r="T1155" s="11">
        <f t="shared" ref="T1155:T1218" si="112">(((I1155/60)/60)/24)+DATE(1970,1,1)+(-5/24)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7</v>
      </c>
      <c r="P1156">
        <f t="shared" si="109"/>
        <v>108.34</v>
      </c>
      <c r="Q1156" s="6" t="str">
        <f t="shared" si="110"/>
        <v>food</v>
      </c>
      <c r="R1156" t="str">
        <f t="shared" ref="R1156:R1219" si="113">RIGHT(N1156,LEN(N1156)-FIND("/",N1156,1))</f>
        <v>food trucks</v>
      </c>
      <c r="S1156" s="11">
        <f t="shared" si="111"/>
        <v>42222.900532407402</v>
      </c>
      <c r="T1156" s="11">
        <f t="shared" si="112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1</v>
      </c>
      <c r="P1157">
        <f t="shared" si="109"/>
        <v>23.5</v>
      </c>
      <c r="Q1157" s="6" t="str">
        <f t="shared" si="110"/>
        <v>food</v>
      </c>
      <c r="R1157" t="str">
        <f t="shared" si="113"/>
        <v>food trucks</v>
      </c>
      <c r="S1157" s="11">
        <f t="shared" si="111"/>
        <v>41835.555648148147</v>
      </c>
      <c r="T1157" s="11">
        <f t="shared" si="112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s="6" t="str">
        <f t="shared" si="110"/>
        <v>food</v>
      </c>
      <c r="R1158" t="str">
        <f t="shared" si="113"/>
        <v>food trucks</v>
      </c>
      <c r="S1158" s="11">
        <f t="shared" si="111"/>
        <v>42028.862986111104</v>
      </c>
      <c r="T1158" s="11">
        <f t="shared" si="112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2</v>
      </c>
      <c r="P1159">
        <f t="shared" si="109"/>
        <v>50.339999999999996</v>
      </c>
      <c r="Q1159" s="6" t="str">
        <f t="shared" si="110"/>
        <v>food</v>
      </c>
      <c r="R1159" t="str">
        <f t="shared" si="113"/>
        <v>food trucks</v>
      </c>
      <c r="S1159" s="11">
        <f t="shared" si="111"/>
        <v>41918.419907407406</v>
      </c>
      <c r="T1159" s="11">
        <f t="shared" si="112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1</v>
      </c>
      <c r="P1160">
        <f t="shared" si="109"/>
        <v>11.67</v>
      </c>
      <c r="Q1160" s="6" t="str">
        <f t="shared" si="110"/>
        <v>food</v>
      </c>
      <c r="R1160" t="str">
        <f t="shared" si="113"/>
        <v>food trucks</v>
      </c>
      <c r="S1160" s="11">
        <f t="shared" si="111"/>
        <v>41951.883425925924</v>
      </c>
      <c r="T1160" s="11">
        <f t="shared" si="112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s="6" t="str">
        <f t="shared" si="110"/>
        <v>food</v>
      </c>
      <c r="R1161" t="str">
        <f t="shared" si="113"/>
        <v>food trucks</v>
      </c>
      <c r="S1161" s="11">
        <f t="shared" si="111"/>
        <v>42154.518113425926</v>
      </c>
      <c r="T1161" s="11">
        <f t="shared" si="112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4</v>
      </c>
      <c r="P1162">
        <f t="shared" si="109"/>
        <v>60.79</v>
      </c>
      <c r="Q1162" s="6" t="str">
        <f t="shared" si="110"/>
        <v>food</v>
      </c>
      <c r="R1162" t="str">
        <f t="shared" si="113"/>
        <v>food trucks</v>
      </c>
      <c r="S1162" s="11">
        <f t="shared" si="111"/>
        <v>42060.946597222217</v>
      </c>
      <c r="T1162" s="11">
        <f t="shared" si="112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s="6" t="str">
        <f t="shared" si="110"/>
        <v>food</v>
      </c>
      <c r="R1163" t="str">
        <f t="shared" si="113"/>
        <v>food trucks</v>
      </c>
      <c r="S1163" s="11">
        <f t="shared" si="111"/>
        <v>42122.421168981477</v>
      </c>
      <c r="T1163" s="11">
        <f t="shared" si="112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1</v>
      </c>
      <c r="P1164">
        <f t="shared" si="109"/>
        <v>17.5</v>
      </c>
      <c r="Q1164" s="6" t="str">
        <f t="shared" si="110"/>
        <v>food</v>
      </c>
      <c r="R1164" t="str">
        <f t="shared" si="113"/>
        <v>food trucks</v>
      </c>
      <c r="S1164" s="11">
        <f t="shared" si="111"/>
        <v>41876.475277777776</v>
      </c>
      <c r="T1164" s="11">
        <f t="shared" si="112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s="6" t="str">
        <f t="shared" si="110"/>
        <v>food</v>
      </c>
      <c r="R1165" t="str">
        <f t="shared" si="113"/>
        <v>food trucks</v>
      </c>
      <c r="S1165" s="11">
        <f t="shared" si="111"/>
        <v>41830.515277777777</v>
      </c>
      <c r="T1165" s="11">
        <f t="shared" si="112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s="6" t="str">
        <f t="shared" si="110"/>
        <v>food</v>
      </c>
      <c r="R1166" t="str">
        <f t="shared" si="113"/>
        <v>food trucks</v>
      </c>
      <c r="S1166" s="11">
        <f t="shared" si="111"/>
        <v>42509.51599537037</v>
      </c>
      <c r="T1166" s="11">
        <f t="shared" si="112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21</v>
      </c>
      <c r="P1167">
        <f t="shared" si="109"/>
        <v>82.82</v>
      </c>
      <c r="Q1167" s="6" t="str">
        <f t="shared" si="110"/>
        <v>food</v>
      </c>
      <c r="R1167" t="str">
        <f t="shared" si="113"/>
        <v>food trucks</v>
      </c>
      <c r="S1167" s="11">
        <f t="shared" si="111"/>
        <v>41792.006134259253</v>
      </c>
      <c r="T1167" s="11">
        <f t="shared" si="112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20</v>
      </c>
      <c r="P1168">
        <f t="shared" si="109"/>
        <v>358.88</v>
      </c>
      <c r="Q1168" s="6" t="str">
        <f t="shared" si="110"/>
        <v>food</v>
      </c>
      <c r="R1168" t="str">
        <f t="shared" si="113"/>
        <v>food trucks</v>
      </c>
      <c r="S1168" s="11">
        <f t="shared" si="111"/>
        <v>42150.277106481481</v>
      </c>
      <c r="T1168" s="11">
        <f t="shared" si="112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2</v>
      </c>
      <c r="P1169">
        <f t="shared" si="109"/>
        <v>61.19</v>
      </c>
      <c r="Q1169" s="6" t="str">
        <f t="shared" si="110"/>
        <v>food</v>
      </c>
      <c r="R1169" t="str">
        <f t="shared" si="113"/>
        <v>food trucks</v>
      </c>
      <c r="S1169" s="11">
        <f t="shared" si="111"/>
        <v>41863.526562499996</v>
      </c>
      <c r="T1169" s="11">
        <f t="shared" si="112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6</v>
      </c>
      <c r="P1170">
        <f t="shared" si="109"/>
        <v>340</v>
      </c>
      <c r="Q1170" s="6" t="str">
        <f t="shared" si="110"/>
        <v>food</v>
      </c>
      <c r="R1170" t="str">
        <f t="shared" si="113"/>
        <v>food trucks</v>
      </c>
      <c r="S1170" s="11">
        <f t="shared" si="111"/>
        <v>42604.845659722218</v>
      </c>
      <c r="T1170" s="11">
        <f t="shared" si="112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</v>
      </c>
      <c r="P1171">
        <f t="shared" si="109"/>
        <v>5.67</v>
      </c>
      <c r="Q1171" s="6" t="str">
        <f t="shared" si="110"/>
        <v>food</v>
      </c>
      <c r="R1171" t="str">
        <f t="shared" si="113"/>
        <v>food trucks</v>
      </c>
      <c r="S1171" s="11">
        <f t="shared" si="111"/>
        <v>42027.145405092589</v>
      </c>
      <c r="T1171" s="11">
        <f t="shared" si="112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1</v>
      </c>
      <c r="P1172">
        <f t="shared" si="109"/>
        <v>50</v>
      </c>
      <c r="Q1172" s="6" t="str">
        <f t="shared" si="110"/>
        <v>food</v>
      </c>
      <c r="R1172" t="str">
        <f t="shared" si="113"/>
        <v>food trucks</v>
      </c>
      <c r="S1172" s="11">
        <f t="shared" si="111"/>
        <v>42124.684849537036</v>
      </c>
      <c r="T1172" s="11">
        <f t="shared" si="112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</v>
      </c>
      <c r="P1173">
        <f t="shared" si="109"/>
        <v>25</v>
      </c>
      <c r="Q1173" s="6" t="str">
        <f t="shared" si="110"/>
        <v>food</v>
      </c>
      <c r="R1173" t="str">
        <f t="shared" si="113"/>
        <v>food trucks</v>
      </c>
      <c r="S1173" s="11">
        <f t="shared" si="111"/>
        <v>41938.596377314811</v>
      </c>
      <c r="T1173" s="11">
        <f t="shared" si="112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s="6" t="str">
        <f t="shared" si="110"/>
        <v>food</v>
      </c>
      <c r="R1174" t="str">
        <f t="shared" si="113"/>
        <v>food trucks</v>
      </c>
      <c r="S1174" s="11">
        <f t="shared" si="111"/>
        <v>41841.473981481482</v>
      </c>
      <c r="T1174" s="11">
        <f t="shared" si="112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1</v>
      </c>
      <c r="P1175">
        <f t="shared" si="109"/>
        <v>30</v>
      </c>
      <c r="Q1175" s="6" t="str">
        <f t="shared" si="110"/>
        <v>food</v>
      </c>
      <c r="R1175" t="str">
        <f t="shared" si="113"/>
        <v>food trucks</v>
      </c>
      <c r="S1175" s="11">
        <f t="shared" si="111"/>
        <v>42183.97751157407</v>
      </c>
      <c r="T1175" s="11">
        <f t="shared" si="112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6</v>
      </c>
      <c r="P1176">
        <f t="shared" si="109"/>
        <v>46.64</v>
      </c>
      <c r="Q1176" s="6" t="str">
        <f t="shared" si="110"/>
        <v>food</v>
      </c>
      <c r="R1176" t="str">
        <f t="shared" si="113"/>
        <v>food trucks</v>
      </c>
      <c r="S1176" s="11">
        <f t="shared" si="111"/>
        <v>42468.633414351854</v>
      </c>
      <c r="T1176" s="11">
        <f t="shared" si="112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3</v>
      </c>
      <c r="P1177">
        <f t="shared" si="109"/>
        <v>65</v>
      </c>
      <c r="Q1177" s="6" t="str">
        <f t="shared" si="110"/>
        <v>food</v>
      </c>
      <c r="R1177" t="str">
        <f t="shared" si="113"/>
        <v>food trucks</v>
      </c>
      <c r="S1177" s="11">
        <f t="shared" si="111"/>
        <v>42170.520127314812</v>
      </c>
      <c r="T1177" s="11">
        <f t="shared" si="112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1</v>
      </c>
      <c r="P1178">
        <f t="shared" si="109"/>
        <v>10</v>
      </c>
      <c r="Q1178" s="6" t="str">
        <f t="shared" si="110"/>
        <v>food</v>
      </c>
      <c r="R1178" t="str">
        <f t="shared" si="113"/>
        <v>food trucks</v>
      </c>
      <c r="S1178" s="11">
        <f t="shared" si="111"/>
        <v>42745.811319444438</v>
      </c>
      <c r="T1178" s="11">
        <f t="shared" si="112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s="6" t="str">
        <f t="shared" si="110"/>
        <v>food</v>
      </c>
      <c r="R1179" t="str">
        <f t="shared" si="113"/>
        <v>food trucks</v>
      </c>
      <c r="S1179" s="11">
        <f t="shared" si="111"/>
        <v>41897.452499999999</v>
      </c>
      <c r="T1179" s="11">
        <f t="shared" si="112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1</v>
      </c>
      <c r="P1180">
        <f t="shared" si="109"/>
        <v>5</v>
      </c>
      <c r="Q1180" s="6" t="str">
        <f t="shared" si="110"/>
        <v>food</v>
      </c>
      <c r="R1180" t="str">
        <f t="shared" si="113"/>
        <v>food trucks</v>
      </c>
      <c r="S1180" s="11">
        <f t="shared" si="111"/>
        <v>41837.69736111111</v>
      </c>
      <c r="T1180" s="11">
        <f t="shared" si="112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6</v>
      </c>
      <c r="P1181">
        <f t="shared" si="109"/>
        <v>640</v>
      </c>
      <c r="Q1181" s="6" t="str">
        <f t="shared" si="110"/>
        <v>food</v>
      </c>
      <c r="R1181" t="str">
        <f t="shared" si="113"/>
        <v>food trucks</v>
      </c>
      <c r="S1181" s="11">
        <f t="shared" si="111"/>
        <v>42275.511886574073</v>
      </c>
      <c r="T1181" s="11">
        <f t="shared" si="112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12</v>
      </c>
      <c r="P1182">
        <f t="shared" si="109"/>
        <v>69.12</v>
      </c>
      <c r="Q1182" s="6" t="str">
        <f t="shared" si="110"/>
        <v>food</v>
      </c>
      <c r="R1182" t="str">
        <f t="shared" si="113"/>
        <v>food trucks</v>
      </c>
      <c r="S1182" s="11">
        <f t="shared" si="111"/>
        <v>41781.598541666666</v>
      </c>
      <c r="T1182" s="11">
        <f t="shared" si="112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1</v>
      </c>
      <c r="P1183">
        <f t="shared" si="109"/>
        <v>1.34</v>
      </c>
      <c r="Q1183" s="6" t="str">
        <f t="shared" si="110"/>
        <v>food</v>
      </c>
      <c r="R1183" t="str">
        <f t="shared" si="113"/>
        <v>food trucks</v>
      </c>
      <c r="S1183" s="11">
        <f t="shared" si="111"/>
        <v>42034.131030092591</v>
      </c>
      <c r="T1183" s="11">
        <f t="shared" si="112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5</v>
      </c>
      <c r="P1184">
        <f t="shared" si="109"/>
        <v>10.5</v>
      </c>
      <c r="Q1184" s="6" t="str">
        <f t="shared" si="110"/>
        <v>food</v>
      </c>
      <c r="R1184" t="str">
        <f t="shared" si="113"/>
        <v>food trucks</v>
      </c>
      <c r="S1184" s="11">
        <f t="shared" si="111"/>
        <v>42728.619074074071</v>
      </c>
      <c r="T1184" s="11">
        <f t="shared" si="112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>
        <f t="shared" si="109"/>
        <v>33.339999999999996</v>
      </c>
      <c r="Q1185" s="6" t="str">
        <f t="shared" si="110"/>
        <v>food</v>
      </c>
      <c r="R1185" t="str">
        <f t="shared" si="113"/>
        <v>food trucks</v>
      </c>
      <c r="S1185" s="11">
        <f t="shared" si="111"/>
        <v>42656.653043981474</v>
      </c>
      <c r="T1185" s="11">
        <f t="shared" si="112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105</v>
      </c>
      <c r="P1186">
        <f t="shared" si="109"/>
        <v>61.57</v>
      </c>
      <c r="Q1186" s="6" t="str">
        <f t="shared" si="110"/>
        <v>photography</v>
      </c>
      <c r="R1186" t="str">
        <f t="shared" si="113"/>
        <v>photobooks</v>
      </c>
      <c r="S1186" s="11">
        <f t="shared" si="111"/>
        <v>42741.391331018516</v>
      </c>
      <c r="T1186" s="11">
        <f t="shared" si="112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106</v>
      </c>
      <c r="P1187">
        <f t="shared" si="109"/>
        <v>118.74000000000001</v>
      </c>
      <c r="Q1187" s="6" t="str">
        <f t="shared" si="110"/>
        <v>photography</v>
      </c>
      <c r="R1187" t="str">
        <f t="shared" si="113"/>
        <v>photobooks</v>
      </c>
      <c r="S1187" s="11">
        <f t="shared" si="111"/>
        <v>42130.656817129631</v>
      </c>
      <c r="T1187" s="11">
        <f t="shared" si="112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107</v>
      </c>
      <c r="P1188">
        <f t="shared" si="109"/>
        <v>65.09</v>
      </c>
      <c r="Q1188" s="6" t="str">
        <f t="shared" si="110"/>
        <v>photography</v>
      </c>
      <c r="R1188" t="str">
        <f t="shared" si="113"/>
        <v>photobooks</v>
      </c>
      <c r="S1188" s="11">
        <f t="shared" si="111"/>
        <v>42123.655034722215</v>
      </c>
      <c r="T1188" s="11">
        <f t="shared" si="112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105</v>
      </c>
      <c r="P1189">
        <f t="shared" si="109"/>
        <v>130.16</v>
      </c>
      <c r="Q1189" s="6" t="str">
        <f t="shared" si="110"/>
        <v>photography</v>
      </c>
      <c r="R1189" t="str">
        <f t="shared" si="113"/>
        <v>photobooks</v>
      </c>
      <c r="S1189" s="11">
        <f t="shared" si="111"/>
        <v>42109.686608796292</v>
      </c>
      <c r="T1189" s="11">
        <f t="shared" si="112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161</v>
      </c>
      <c r="P1190">
        <f t="shared" si="109"/>
        <v>37.78</v>
      </c>
      <c r="Q1190" s="6" t="str">
        <f t="shared" si="110"/>
        <v>photography</v>
      </c>
      <c r="R1190" t="str">
        <f t="shared" si="113"/>
        <v>photobooks</v>
      </c>
      <c r="S1190" s="11">
        <f t="shared" si="111"/>
        <v>42711.492361111108</v>
      </c>
      <c r="T1190" s="11">
        <f t="shared" si="112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108</v>
      </c>
      <c r="P1191">
        <f t="shared" si="109"/>
        <v>112.80000000000001</v>
      </c>
      <c r="Q1191" s="6" t="str">
        <f t="shared" si="110"/>
        <v>photography</v>
      </c>
      <c r="R1191" t="str">
        <f t="shared" si="113"/>
        <v>photobooks</v>
      </c>
      <c r="S1191" s="11">
        <f t="shared" si="111"/>
        <v>42529.770775462959</v>
      </c>
      <c r="T1191" s="11">
        <f t="shared" si="112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>
        <f t="shared" si="109"/>
        <v>51.93</v>
      </c>
      <c r="Q1192" s="6" t="str">
        <f t="shared" si="110"/>
        <v>photography</v>
      </c>
      <c r="R1192" t="str">
        <f t="shared" si="113"/>
        <v>photobooks</v>
      </c>
      <c r="S1192" s="11">
        <f t="shared" si="111"/>
        <v>41852.457465277774</v>
      </c>
      <c r="T1192" s="11">
        <f t="shared" si="112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110</v>
      </c>
      <c r="P1193">
        <f t="shared" si="109"/>
        <v>89.25</v>
      </c>
      <c r="Q1193" s="6" t="str">
        <f t="shared" si="110"/>
        <v>photography</v>
      </c>
      <c r="R1193" t="str">
        <f t="shared" si="113"/>
        <v>photobooks</v>
      </c>
      <c r="S1193" s="11">
        <f t="shared" si="111"/>
        <v>42419.395370370366</v>
      </c>
      <c r="T1193" s="11">
        <f t="shared" si="112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>
        <f t="shared" si="109"/>
        <v>19.34</v>
      </c>
      <c r="Q1194" s="6" t="str">
        <f t="shared" si="110"/>
        <v>photography</v>
      </c>
      <c r="R1194" t="str">
        <f t="shared" si="113"/>
        <v>photobooks</v>
      </c>
      <c r="S1194" s="11">
        <f t="shared" si="111"/>
        <v>42747.298356481479</v>
      </c>
      <c r="T1194" s="11">
        <f t="shared" si="112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104</v>
      </c>
      <c r="P1195">
        <f t="shared" si="109"/>
        <v>79.97</v>
      </c>
      <c r="Q1195" s="6" t="str">
        <f t="shared" si="110"/>
        <v>photography</v>
      </c>
      <c r="R1195" t="str">
        <f t="shared" si="113"/>
        <v>photobooks</v>
      </c>
      <c r="S1195" s="11">
        <f t="shared" si="111"/>
        <v>42409.567743055559</v>
      </c>
      <c r="T1195" s="11">
        <f t="shared" si="112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323</v>
      </c>
      <c r="P1196">
        <f t="shared" si="109"/>
        <v>56.419999999999995</v>
      </c>
      <c r="Q1196" s="6" t="str">
        <f t="shared" si="110"/>
        <v>photography</v>
      </c>
      <c r="R1196" t="str">
        <f t="shared" si="113"/>
        <v>photobooks</v>
      </c>
      <c r="S1196" s="11">
        <f t="shared" si="111"/>
        <v>42072.27984953703</v>
      </c>
      <c r="T1196" s="11">
        <f t="shared" si="112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>
        <f t="shared" si="109"/>
        <v>79.42</v>
      </c>
      <c r="Q1197" s="6" t="str">
        <f t="shared" si="110"/>
        <v>photography</v>
      </c>
      <c r="R1197" t="str">
        <f t="shared" si="113"/>
        <v>photobooks</v>
      </c>
      <c r="S1197" s="11">
        <f t="shared" si="111"/>
        <v>42298.139502314814</v>
      </c>
      <c r="T1197" s="11">
        <f t="shared" si="112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270</v>
      </c>
      <c r="P1198">
        <f t="shared" si="109"/>
        <v>76.440000000000012</v>
      </c>
      <c r="Q1198" s="6" t="str">
        <f t="shared" si="110"/>
        <v>photography</v>
      </c>
      <c r="R1198" t="str">
        <f t="shared" si="113"/>
        <v>photobooks</v>
      </c>
      <c r="S1198" s="11">
        <f t="shared" si="111"/>
        <v>42326.610405092586</v>
      </c>
      <c r="T1198" s="11">
        <f t="shared" si="112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254</v>
      </c>
      <c r="P1199">
        <f t="shared" si="109"/>
        <v>121</v>
      </c>
      <c r="Q1199" s="6" t="str">
        <f t="shared" si="110"/>
        <v>photography</v>
      </c>
      <c r="R1199" t="str">
        <f t="shared" si="113"/>
        <v>photobooks</v>
      </c>
      <c r="S1199" s="11">
        <f t="shared" si="111"/>
        <v>42503.456412037034</v>
      </c>
      <c r="T1199" s="11">
        <f t="shared" si="112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261</v>
      </c>
      <c r="P1200">
        <f t="shared" si="109"/>
        <v>54.62</v>
      </c>
      <c r="Q1200" s="6" t="str">
        <f t="shared" si="110"/>
        <v>photography</v>
      </c>
      <c r="R1200" t="str">
        <f t="shared" si="113"/>
        <v>photobooks</v>
      </c>
      <c r="S1200" s="11">
        <f t="shared" si="111"/>
        <v>42333.410717592589</v>
      </c>
      <c r="T1200" s="11">
        <f t="shared" si="112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102</v>
      </c>
      <c r="P1201">
        <f t="shared" si="109"/>
        <v>299.23</v>
      </c>
      <c r="Q1201" s="6" t="str">
        <f t="shared" si="110"/>
        <v>photography</v>
      </c>
      <c r="R1201" t="str">
        <f t="shared" si="113"/>
        <v>photobooks</v>
      </c>
      <c r="S1201" s="11">
        <f t="shared" si="111"/>
        <v>42161.562499999993</v>
      </c>
      <c r="T1201" s="11">
        <f t="shared" si="112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126</v>
      </c>
      <c r="P1202">
        <f t="shared" si="109"/>
        <v>58.54</v>
      </c>
      <c r="Q1202" s="6" t="str">
        <f t="shared" si="110"/>
        <v>photography</v>
      </c>
      <c r="R1202" t="str">
        <f t="shared" si="113"/>
        <v>photobooks</v>
      </c>
      <c r="S1202" s="11">
        <f t="shared" si="111"/>
        <v>42089.269166666665</v>
      </c>
      <c r="T1202" s="11">
        <f t="shared" si="112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103</v>
      </c>
      <c r="P1203">
        <f t="shared" si="109"/>
        <v>55.379999999999995</v>
      </c>
      <c r="Q1203" s="6" t="str">
        <f t="shared" si="110"/>
        <v>photography</v>
      </c>
      <c r="R1203" t="str">
        <f t="shared" si="113"/>
        <v>photobooks</v>
      </c>
      <c r="S1203" s="11">
        <f t="shared" si="111"/>
        <v>42536.398680555554</v>
      </c>
      <c r="T1203" s="11">
        <f t="shared" si="112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200</v>
      </c>
      <c r="P1204">
        <f t="shared" si="109"/>
        <v>183.81</v>
      </c>
      <c r="Q1204" s="6" t="str">
        <f t="shared" si="110"/>
        <v>photography</v>
      </c>
      <c r="R1204" t="str">
        <f t="shared" si="113"/>
        <v>photobooks</v>
      </c>
      <c r="S1204" s="11">
        <f t="shared" si="111"/>
        <v>42152.080486111103</v>
      </c>
      <c r="T1204" s="11">
        <f t="shared" si="112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103</v>
      </c>
      <c r="P1205">
        <f t="shared" si="109"/>
        <v>165.35</v>
      </c>
      <c r="Q1205" s="6" t="str">
        <f t="shared" si="110"/>
        <v>photography</v>
      </c>
      <c r="R1205" t="str">
        <f t="shared" si="113"/>
        <v>photobooks</v>
      </c>
      <c r="S1205" s="11">
        <f t="shared" si="111"/>
        <v>42125.4065625</v>
      </c>
      <c r="T1205" s="11">
        <f t="shared" si="112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103</v>
      </c>
      <c r="P1206">
        <f t="shared" si="109"/>
        <v>234.79</v>
      </c>
      <c r="Q1206" s="6" t="str">
        <f t="shared" si="110"/>
        <v>photography</v>
      </c>
      <c r="R1206" t="str">
        <f t="shared" si="113"/>
        <v>photobooks</v>
      </c>
      <c r="S1206" s="11">
        <f t="shared" si="111"/>
        <v>42297.539733796293</v>
      </c>
      <c r="T1206" s="11">
        <f t="shared" si="112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101</v>
      </c>
      <c r="P1207">
        <f t="shared" si="109"/>
        <v>211.48999999999998</v>
      </c>
      <c r="Q1207" s="6" t="str">
        <f t="shared" si="110"/>
        <v>photography</v>
      </c>
      <c r="R1207" t="str">
        <f t="shared" si="113"/>
        <v>photobooks</v>
      </c>
      <c r="S1207" s="11">
        <f t="shared" si="111"/>
        <v>42138.298043981478</v>
      </c>
      <c r="T1207" s="11">
        <f t="shared" si="112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115</v>
      </c>
      <c r="P1208">
        <f t="shared" si="109"/>
        <v>32.35</v>
      </c>
      <c r="Q1208" s="6" t="str">
        <f t="shared" si="110"/>
        <v>photography</v>
      </c>
      <c r="R1208" t="str">
        <f t="shared" si="113"/>
        <v>photobooks</v>
      </c>
      <c r="S1208" s="11">
        <f t="shared" si="111"/>
        <v>42772.567743055559</v>
      </c>
      <c r="T1208" s="11">
        <f t="shared" si="112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105</v>
      </c>
      <c r="P1209">
        <f t="shared" si="109"/>
        <v>123.38000000000001</v>
      </c>
      <c r="Q1209" s="6" t="str">
        <f t="shared" si="110"/>
        <v>photography</v>
      </c>
      <c r="R1209" t="str">
        <f t="shared" si="113"/>
        <v>photobooks</v>
      </c>
      <c r="S1209" s="11">
        <f t="shared" si="111"/>
        <v>42430.221909722219</v>
      </c>
      <c r="T1209" s="11">
        <f t="shared" si="112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156</v>
      </c>
      <c r="P1210">
        <f t="shared" si="109"/>
        <v>207.07</v>
      </c>
      <c r="Q1210" s="6" t="str">
        <f t="shared" si="110"/>
        <v>photography</v>
      </c>
      <c r="R1210" t="str">
        <f t="shared" si="113"/>
        <v>photobooks</v>
      </c>
      <c r="S1210" s="11">
        <f t="shared" si="111"/>
        <v>42423.500740740739</v>
      </c>
      <c r="T1210" s="11">
        <f t="shared" si="112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>
        <f t="shared" si="109"/>
        <v>138.26999999999998</v>
      </c>
      <c r="Q1211" s="6" t="str">
        <f t="shared" si="110"/>
        <v>photography</v>
      </c>
      <c r="R1211" t="str">
        <f t="shared" si="113"/>
        <v>photobooks</v>
      </c>
      <c r="S1211" s="11">
        <f t="shared" si="111"/>
        <v>42761.637789351851</v>
      </c>
      <c r="T1211" s="11">
        <f t="shared" si="112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255</v>
      </c>
      <c r="P1212">
        <f t="shared" si="109"/>
        <v>493.82</v>
      </c>
      <c r="Q1212" s="6" t="str">
        <f t="shared" si="110"/>
        <v>photography</v>
      </c>
      <c r="R1212" t="str">
        <f t="shared" si="113"/>
        <v>photobooks</v>
      </c>
      <c r="S1212" s="11">
        <f t="shared" si="111"/>
        <v>42132.733472222222</v>
      </c>
      <c r="T1212" s="11">
        <f t="shared" si="112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102</v>
      </c>
      <c r="P1213">
        <f t="shared" si="109"/>
        <v>168.5</v>
      </c>
      <c r="Q1213" s="6" t="str">
        <f t="shared" si="110"/>
        <v>photography</v>
      </c>
      <c r="R1213" t="str">
        <f t="shared" si="113"/>
        <v>photobooks</v>
      </c>
      <c r="S1213" s="11">
        <f t="shared" si="111"/>
        <v>42515.658113425925</v>
      </c>
      <c r="T1213" s="11">
        <f t="shared" si="112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130</v>
      </c>
      <c r="P1214">
        <f t="shared" si="109"/>
        <v>38.869999999999997</v>
      </c>
      <c r="Q1214" s="6" t="str">
        <f t="shared" si="110"/>
        <v>photography</v>
      </c>
      <c r="R1214" t="str">
        <f t="shared" si="113"/>
        <v>photobooks</v>
      </c>
      <c r="S1214" s="11">
        <f t="shared" si="111"/>
        <v>42318.741840277777</v>
      </c>
      <c r="T1214" s="11">
        <f t="shared" si="112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103</v>
      </c>
      <c r="P1215">
        <f t="shared" si="109"/>
        <v>61.53</v>
      </c>
      <c r="Q1215" s="6" t="str">
        <f t="shared" si="110"/>
        <v>photography</v>
      </c>
      <c r="R1215" t="str">
        <f t="shared" si="113"/>
        <v>photobooks</v>
      </c>
      <c r="S1215" s="11">
        <f t="shared" si="111"/>
        <v>42731.547453703701</v>
      </c>
      <c r="T1215" s="11">
        <f t="shared" si="112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132</v>
      </c>
      <c r="P1216">
        <f t="shared" si="109"/>
        <v>105.44</v>
      </c>
      <c r="Q1216" s="6" t="str">
        <f t="shared" si="110"/>
        <v>photography</v>
      </c>
      <c r="R1216" t="str">
        <f t="shared" si="113"/>
        <v>photobooks</v>
      </c>
      <c r="S1216" s="11">
        <f t="shared" si="111"/>
        <v>42104.632002314807</v>
      </c>
      <c r="T1216" s="11">
        <f t="shared" si="112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787</v>
      </c>
      <c r="P1217">
        <f t="shared" si="109"/>
        <v>71.600000000000009</v>
      </c>
      <c r="Q1217" s="6" t="str">
        <f t="shared" si="110"/>
        <v>photography</v>
      </c>
      <c r="R1217" t="str">
        <f t="shared" si="113"/>
        <v>photobooks</v>
      </c>
      <c r="S1217" s="11">
        <f t="shared" si="111"/>
        <v>41759.714768518512</v>
      </c>
      <c r="T1217" s="11">
        <f t="shared" si="112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146</v>
      </c>
      <c r="P1218">
        <f t="shared" si="109"/>
        <v>91.89</v>
      </c>
      <c r="Q1218" s="6" t="str">
        <f t="shared" si="110"/>
        <v>photography</v>
      </c>
      <c r="R1218" t="str">
        <f t="shared" si="113"/>
        <v>photobooks</v>
      </c>
      <c r="S1218" s="11">
        <f t="shared" si="111"/>
        <v>42247.408067129632</v>
      </c>
      <c r="T1218" s="11">
        <f t="shared" si="112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ROUNDUP(((E1219/D1219)*100),0)</f>
        <v>103</v>
      </c>
      <c r="P1219">
        <f t="shared" ref="P1219:P1282" si="115">ROUNDUP((E1219/L1219),2)</f>
        <v>148.57999999999998</v>
      </c>
      <c r="Q1219" s="6" t="str">
        <f t="shared" ref="Q1219:Q1282" si="116">LEFT(N1219,FIND("/",N1219,1)-1)</f>
        <v>photography</v>
      </c>
      <c r="R1219" t="str">
        <f t="shared" si="113"/>
        <v>photobooks</v>
      </c>
      <c r="S1219" s="11">
        <f t="shared" ref="S1219:S1282" si="117">(((J1219/60)/60)/24)+DATE(1970,1,1)+(-5/24)</f>
        <v>42535.6011574074</v>
      </c>
      <c r="T1219" s="11">
        <f t="shared" ref="T1219:T1282" si="118">(((I1219/60)/60)/24)+DATE(1970,1,1)+(-5/24)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173</v>
      </c>
      <c r="P1220">
        <f t="shared" si="115"/>
        <v>174.22</v>
      </c>
      <c r="Q1220" s="6" t="str">
        <f t="shared" si="116"/>
        <v>photography</v>
      </c>
      <c r="R1220" t="str">
        <f t="shared" ref="R1220:R1283" si="119">RIGHT(N1220,LEN(N1220)-FIND("/",N1220,1))</f>
        <v>photobooks</v>
      </c>
      <c r="S1220" s="11">
        <f t="shared" si="117"/>
        <v>42278.453703703701</v>
      </c>
      <c r="T1220" s="11">
        <f t="shared" si="118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160</v>
      </c>
      <c r="P1221">
        <f t="shared" si="115"/>
        <v>102.87</v>
      </c>
      <c r="Q1221" s="6" t="str">
        <f t="shared" si="116"/>
        <v>photography</v>
      </c>
      <c r="R1221" t="str">
        <f t="shared" si="119"/>
        <v>photobooks</v>
      </c>
      <c r="S1221" s="11">
        <f t="shared" si="117"/>
        <v>42633.253622685181</v>
      </c>
      <c r="T1221" s="11">
        <f t="shared" si="118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104</v>
      </c>
      <c r="P1222">
        <f t="shared" si="115"/>
        <v>111.18</v>
      </c>
      <c r="Q1222" s="6" t="str">
        <f t="shared" si="116"/>
        <v>photography</v>
      </c>
      <c r="R1222" t="str">
        <f t="shared" si="119"/>
        <v>photobooks</v>
      </c>
      <c r="S1222" s="11">
        <f t="shared" si="117"/>
        <v>42211.420277777775</v>
      </c>
      <c r="T1222" s="11">
        <f t="shared" si="118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112</v>
      </c>
      <c r="P1223">
        <f t="shared" si="115"/>
        <v>23.8</v>
      </c>
      <c r="Q1223" s="6" t="str">
        <f t="shared" si="116"/>
        <v>photography</v>
      </c>
      <c r="R1223" t="str">
        <f t="shared" si="119"/>
        <v>photobooks</v>
      </c>
      <c r="S1223" s="11">
        <f t="shared" si="117"/>
        <v>42680.267222222225</v>
      </c>
      <c r="T1223" s="11">
        <f t="shared" si="118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281</v>
      </c>
      <c r="P1224">
        <f t="shared" si="115"/>
        <v>81.27000000000001</v>
      </c>
      <c r="Q1224" s="6" t="str">
        <f t="shared" si="116"/>
        <v>photography</v>
      </c>
      <c r="R1224" t="str">
        <f t="shared" si="119"/>
        <v>photobooks</v>
      </c>
      <c r="S1224" s="11">
        <f t="shared" si="117"/>
        <v>42430.512118055551</v>
      </c>
      <c r="T1224" s="11">
        <f t="shared" si="118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113</v>
      </c>
      <c r="P1225">
        <f t="shared" si="115"/>
        <v>116.22</v>
      </c>
      <c r="Q1225" s="6" t="str">
        <f t="shared" si="116"/>
        <v>photography</v>
      </c>
      <c r="R1225" t="str">
        <f t="shared" si="119"/>
        <v>photobooks</v>
      </c>
      <c r="S1225" s="11">
        <f t="shared" si="117"/>
        <v>42653.968854166662</v>
      </c>
      <c r="T1225" s="11">
        <f t="shared" si="118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8</v>
      </c>
      <c r="P1226">
        <f t="shared" si="115"/>
        <v>58.89</v>
      </c>
      <c r="Q1226" s="6" t="str">
        <f t="shared" si="116"/>
        <v>music</v>
      </c>
      <c r="R1226" t="str">
        <f t="shared" si="119"/>
        <v>world music</v>
      </c>
      <c r="S1226" s="11">
        <f t="shared" si="117"/>
        <v>41736.341458333329</v>
      </c>
      <c r="T1226" s="11">
        <f t="shared" si="118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5</v>
      </c>
      <c r="P1227">
        <f t="shared" si="115"/>
        <v>44</v>
      </c>
      <c r="Q1227" s="6" t="str">
        <f t="shared" si="116"/>
        <v>music</v>
      </c>
      <c r="R1227" t="str">
        <f t="shared" si="119"/>
        <v>world music</v>
      </c>
      <c r="S1227" s="11">
        <f t="shared" si="117"/>
        <v>41509.697662037033</v>
      </c>
      <c r="T1227" s="11">
        <f t="shared" si="118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4</v>
      </c>
      <c r="P1228">
        <f t="shared" si="115"/>
        <v>48.43</v>
      </c>
      <c r="Q1228" s="6" t="str">
        <f t="shared" si="116"/>
        <v>music</v>
      </c>
      <c r="R1228" t="str">
        <f t="shared" si="119"/>
        <v>world music</v>
      </c>
      <c r="S1228" s="11">
        <f t="shared" si="117"/>
        <v>41715.666446759256</v>
      </c>
      <c r="T1228" s="11">
        <f t="shared" si="118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s="6" t="str">
        <f t="shared" si="116"/>
        <v>music</v>
      </c>
      <c r="R1229" t="str">
        <f t="shared" si="119"/>
        <v>world music</v>
      </c>
      <c r="S1229" s="11">
        <f t="shared" si="117"/>
        <v>41827.710833333331</v>
      </c>
      <c r="T1229" s="11">
        <f t="shared" si="118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30</v>
      </c>
      <c r="P1230">
        <f t="shared" si="115"/>
        <v>61.05</v>
      </c>
      <c r="Q1230" s="6" t="str">
        <f t="shared" si="116"/>
        <v>music</v>
      </c>
      <c r="R1230" t="str">
        <f t="shared" si="119"/>
        <v>world music</v>
      </c>
      <c r="S1230" s="11">
        <f t="shared" si="117"/>
        <v>40754.520925925921</v>
      </c>
      <c r="T1230" s="11">
        <f t="shared" si="118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1</v>
      </c>
      <c r="P1231">
        <f t="shared" si="115"/>
        <v>25</v>
      </c>
      <c r="Q1231" s="6" t="str">
        <f t="shared" si="116"/>
        <v>music</v>
      </c>
      <c r="R1231" t="str">
        <f t="shared" si="119"/>
        <v>world music</v>
      </c>
      <c r="S1231" s="11">
        <f t="shared" si="117"/>
        <v>40985.251469907402</v>
      </c>
      <c r="T1231" s="11">
        <f t="shared" si="118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s="6" t="str">
        <f t="shared" si="116"/>
        <v>music</v>
      </c>
      <c r="R1232" t="str">
        <f t="shared" si="119"/>
        <v>world music</v>
      </c>
      <c r="S1232" s="11">
        <f t="shared" si="117"/>
        <v>40568.764236111107</v>
      </c>
      <c r="T1232" s="11">
        <f t="shared" si="118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s="6" t="str">
        <f t="shared" si="116"/>
        <v>music</v>
      </c>
      <c r="R1233" t="str">
        <f t="shared" si="119"/>
        <v>world music</v>
      </c>
      <c r="S1233" s="11">
        <f t="shared" si="117"/>
        <v>42193.733425925922</v>
      </c>
      <c r="T1233" s="11">
        <f t="shared" si="118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1</v>
      </c>
      <c r="P1234">
        <f t="shared" si="115"/>
        <v>40</v>
      </c>
      <c r="Q1234" s="6" t="str">
        <f t="shared" si="116"/>
        <v>music</v>
      </c>
      <c r="R1234" t="str">
        <f t="shared" si="119"/>
        <v>world music</v>
      </c>
      <c r="S1234" s="11">
        <f t="shared" si="117"/>
        <v>41506.639699074076</v>
      </c>
      <c r="T1234" s="11">
        <f t="shared" si="118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12</v>
      </c>
      <c r="P1235">
        <f t="shared" si="115"/>
        <v>19.34</v>
      </c>
      <c r="Q1235" s="6" t="str">
        <f t="shared" si="116"/>
        <v>music</v>
      </c>
      <c r="R1235" t="str">
        <f t="shared" si="119"/>
        <v>world music</v>
      </c>
      <c r="S1235" s="11">
        <f t="shared" si="117"/>
        <v>40939.740439814814</v>
      </c>
      <c r="T1235" s="11">
        <f t="shared" si="118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s="6" t="str">
        <f t="shared" si="116"/>
        <v>music</v>
      </c>
      <c r="R1236" t="str">
        <f t="shared" si="119"/>
        <v>world music</v>
      </c>
      <c r="S1236" s="11">
        <f t="shared" si="117"/>
        <v>42007.580347222225</v>
      </c>
      <c r="T1236" s="11">
        <f t="shared" si="118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3</v>
      </c>
      <c r="P1237">
        <f t="shared" si="115"/>
        <v>35</v>
      </c>
      <c r="Q1237" s="6" t="str">
        <f t="shared" si="116"/>
        <v>music</v>
      </c>
      <c r="R1237" t="str">
        <f t="shared" si="119"/>
        <v>world music</v>
      </c>
      <c r="S1237" s="11">
        <f t="shared" si="117"/>
        <v>41582.927071759259</v>
      </c>
      <c r="T1237" s="11">
        <f t="shared" si="118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s="6" t="str">
        <f t="shared" si="116"/>
        <v>music</v>
      </c>
      <c r="R1238" t="str">
        <f t="shared" si="119"/>
        <v>world music</v>
      </c>
      <c r="S1238" s="11">
        <f t="shared" si="117"/>
        <v>41110.47180555555</v>
      </c>
      <c r="T1238" s="11">
        <f t="shared" si="118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s="6" t="str">
        <f t="shared" si="116"/>
        <v>music</v>
      </c>
      <c r="R1239" t="str">
        <f t="shared" si="119"/>
        <v>world music</v>
      </c>
      <c r="S1239" s="11">
        <f t="shared" si="117"/>
        <v>41125.074826388889</v>
      </c>
      <c r="T1239" s="11">
        <f t="shared" si="118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18</v>
      </c>
      <c r="P1240">
        <f t="shared" si="115"/>
        <v>59.339999999999996</v>
      </c>
      <c r="Q1240" s="6" t="str">
        <f t="shared" si="116"/>
        <v>music</v>
      </c>
      <c r="R1240" t="str">
        <f t="shared" si="119"/>
        <v>world music</v>
      </c>
      <c r="S1240" s="11">
        <f t="shared" si="117"/>
        <v>40731.402037037034</v>
      </c>
      <c r="T1240" s="11">
        <f t="shared" si="118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s="6" t="str">
        <f t="shared" si="116"/>
        <v>music</v>
      </c>
      <c r="R1241" t="str">
        <f t="shared" si="119"/>
        <v>world music</v>
      </c>
      <c r="S1241" s="11">
        <f t="shared" si="117"/>
        <v>40883.754247685181</v>
      </c>
      <c r="T1241" s="11">
        <f t="shared" si="118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4</v>
      </c>
      <c r="P1242">
        <f t="shared" si="115"/>
        <v>30.130000000000003</v>
      </c>
      <c r="Q1242" s="6" t="str">
        <f t="shared" si="116"/>
        <v>music</v>
      </c>
      <c r="R1242" t="str">
        <f t="shared" si="119"/>
        <v>world music</v>
      </c>
      <c r="S1242" s="11">
        <f t="shared" si="117"/>
        <v>41408.831678240742</v>
      </c>
      <c r="T1242" s="11">
        <f t="shared" si="118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51</v>
      </c>
      <c r="P1243">
        <f t="shared" si="115"/>
        <v>74.62</v>
      </c>
      <c r="Q1243" s="6" t="str">
        <f t="shared" si="116"/>
        <v>music</v>
      </c>
      <c r="R1243" t="str">
        <f t="shared" si="119"/>
        <v>world music</v>
      </c>
      <c r="S1243" s="11">
        <f t="shared" si="117"/>
        <v>41923.629398148143</v>
      </c>
      <c r="T1243" s="11">
        <f t="shared" si="118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1</v>
      </c>
      <c r="P1244">
        <f t="shared" si="115"/>
        <v>5</v>
      </c>
      <c r="Q1244" s="6" t="str">
        <f t="shared" si="116"/>
        <v>music</v>
      </c>
      <c r="R1244" t="str">
        <f t="shared" si="119"/>
        <v>world music</v>
      </c>
      <c r="S1244" s="11">
        <f t="shared" si="117"/>
        <v>40781.957199074073</v>
      </c>
      <c r="T1244" s="11">
        <f t="shared" si="118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15</v>
      </c>
      <c r="P1245">
        <f t="shared" si="115"/>
        <v>44.5</v>
      </c>
      <c r="Q1245" s="6" t="str">
        <f t="shared" si="116"/>
        <v>music</v>
      </c>
      <c r="R1245" t="str">
        <f t="shared" si="119"/>
        <v>world music</v>
      </c>
      <c r="S1245" s="11">
        <f t="shared" si="117"/>
        <v>40671.670960648145</v>
      </c>
      <c r="T1245" s="11">
        <f t="shared" si="118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104</v>
      </c>
      <c r="P1246">
        <f t="shared" si="115"/>
        <v>46.14</v>
      </c>
      <c r="Q1246" s="6" t="str">
        <f t="shared" si="116"/>
        <v>music</v>
      </c>
      <c r="R1246" t="str">
        <f t="shared" si="119"/>
        <v>rock</v>
      </c>
      <c r="S1246" s="11">
        <f t="shared" si="117"/>
        <v>41355.617164351846</v>
      </c>
      <c r="T1246" s="11">
        <f t="shared" si="118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121</v>
      </c>
      <c r="P1247">
        <f t="shared" si="115"/>
        <v>141.47999999999999</v>
      </c>
      <c r="Q1247" s="6" t="str">
        <f t="shared" si="116"/>
        <v>music</v>
      </c>
      <c r="R1247" t="str">
        <f t="shared" si="119"/>
        <v>rock</v>
      </c>
      <c r="S1247" s="11">
        <f t="shared" si="117"/>
        <v>41774.391597222217</v>
      </c>
      <c r="T1247" s="11">
        <f t="shared" si="118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>
        <f t="shared" si="115"/>
        <v>75.490000000000009</v>
      </c>
      <c r="Q1248" s="6" t="str">
        <f t="shared" si="116"/>
        <v>music</v>
      </c>
      <c r="R1248" t="str">
        <f t="shared" si="119"/>
        <v>rock</v>
      </c>
      <c r="S1248" s="11">
        <f t="shared" si="117"/>
        <v>40837.835057870368</v>
      </c>
      <c r="T1248" s="11">
        <f t="shared" si="118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123</v>
      </c>
      <c r="P1249">
        <f t="shared" si="115"/>
        <v>85.5</v>
      </c>
      <c r="Q1249" s="6" t="str">
        <f t="shared" si="116"/>
        <v>music</v>
      </c>
      <c r="R1249" t="str">
        <f t="shared" si="119"/>
        <v>rock</v>
      </c>
      <c r="S1249" s="11">
        <f t="shared" si="117"/>
        <v>41370.083969907406</v>
      </c>
      <c r="T1249" s="11">
        <f t="shared" si="118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152</v>
      </c>
      <c r="P1250">
        <f t="shared" si="115"/>
        <v>64.260000000000005</v>
      </c>
      <c r="Q1250" s="6" t="str">
        <f t="shared" si="116"/>
        <v>music</v>
      </c>
      <c r="R1250" t="str">
        <f t="shared" si="119"/>
        <v>rock</v>
      </c>
      <c r="S1250" s="11">
        <f t="shared" si="117"/>
        <v>41767.448530092588</v>
      </c>
      <c r="T1250" s="11">
        <f t="shared" si="118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105</v>
      </c>
      <c r="P1251">
        <f t="shared" si="115"/>
        <v>64.47</v>
      </c>
      <c r="Q1251" s="6" t="str">
        <f t="shared" si="116"/>
        <v>music</v>
      </c>
      <c r="R1251" t="str">
        <f t="shared" si="119"/>
        <v>rock</v>
      </c>
      <c r="S1251" s="11">
        <f t="shared" si="117"/>
        <v>41067.532534722224</v>
      </c>
      <c r="T1251" s="11">
        <f t="shared" si="118"/>
        <v>41097.532534722224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201</v>
      </c>
      <c r="P1252">
        <f t="shared" si="115"/>
        <v>118.21000000000001</v>
      </c>
      <c r="Q1252" s="6" t="str">
        <f t="shared" si="116"/>
        <v>music</v>
      </c>
      <c r="R1252" t="str">
        <f t="shared" si="119"/>
        <v>rock</v>
      </c>
      <c r="S1252" s="11">
        <f t="shared" si="117"/>
        <v>41843.434386574074</v>
      </c>
      <c r="T1252" s="11">
        <f t="shared" si="118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102</v>
      </c>
      <c r="P1253">
        <f t="shared" si="115"/>
        <v>82.550000000000011</v>
      </c>
      <c r="Q1253" s="6" t="str">
        <f t="shared" si="116"/>
        <v>music</v>
      </c>
      <c r="R1253" t="str">
        <f t="shared" si="119"/>
        <v>rock</v>
      </c>
      <c r="S1253" s="11">
        <f t="shared" si="117"/>
        <v>40751.606099537035</v>
      </c>
      <c r="T1253" s="11">
        <f t="shared" si="118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138</v>
      </c>
      <c r="P1254">
        <f t="shared" si="115"/>
        <v>34.18</v>
      </c>
      <c r="Q1254" s="6" t="str">
        <f t="shared" si="116"/>
        <v>music</v>
      </c>
      <c r="R1254" t="str">
        <f t="shared" si="119"/>
        <v>rock</v>
      </c>
      <c r="S1254" s="11">
        <f t="shared" si="117"/>
        <v>41543.779733796291</v>
      </c>
      <c r="T1254" s="11">
        <f t="shared" si="118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303834</v>
      </c>
      <c r="P1255">
        <f t="shared" si="115"/>
        <v>42.739999999999995</v>
      </c>
      <c r="Q1255" s="6" t="str">
        <f t="shared" si="116"/>
        <v>music</v>
      </c>
      <c r="R1255" t="str">
        <f t="shared" si="119"/>
        <v>rock</v>
      </c>
      <c r="S1255" s="11">
        <f t="shared" si="117"/>
        <v>41855.575312499997</v>
      </c>
      <c r="T1255" s="11">
        <f t="shared" si="118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199</v>
      </c>
      <c r="P1256">
        <f t="shared" si="115"/>
        <v>94.490000000000009</v>
      </c>
      <c r="Q1256" s="6" t="str">
        <f t="shared" si="116"/>
        <v>music</v>
      </c>
      <c r="R1256" t="str">
        <f t="shared" si="119"/>
        <v>rock</v>
      </c>
      <c r="S1256" s="11">
        <f t="shared" si="117"/>
        <v>40487.413032407407</v>
      </c>
      <c r="T1256" s="11">
        <f t="shared" si="118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203</v>
      </c>
      <c r="P1257">
        <f t="shared" si="115"/>
        <v>55.699999999999996</v>
      </c>
      <c r="Q1257" s="6" t="str">
        <f t="shared" si="116"/>
        <v>music</v>
      </c>
      <c r="R1257" t="str">
        <f t="shared" si="119"/>
        <v>rock</v>
      </c>
      <c r="S1257" s="11">
        <f t="shared" si="117"/>
        <v>41579.637175925927</v>
      </c>
      <c r="T1257" s="11">
        <f t="shared" si="118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118</v>
      </c>
      <c r="P1258">
        <f t="shared" si="115"/>
        <v>98.04</v>
      </c>
      <c r="Q1258" s="6" t="str">
        <f t="shared" si="116"/>
        <v>music</v>
      </c>
      <c r="R1258" t="str">
        <f t="shared" si="119"/>
        <v>rock</v>
      </c>
      <c r="S1258" s="11">
        <f t="shared" si="117"/>
        <v>40921.711006944446</v>
      </c>
      <c r="T1258" s="11">
        <f t="shared" si="118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295</v>
      </c>
      <c r="P1259">
        <f t="shared" si="115"/>
        <v>92.11</v>
      </c>
      <c r="Q1259" s="6" t="str">
        <f t="shared" si="116"/>
        <v>music</v>
      </c>
      <c r="R1259" t="str">
        <f t="shared" si="119"/>
        <v>rock</v>
      </c>
      <c r="S1259" s="11">
        <f t="shared" si="117"/>
        <v>40586.877199074072</v>
      </c>
      <c r="T1259" s="11">
        <f t="shared" si="118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214</v>
      </c>
      <c r="P1260">
        <f t="shared" si="115"/>
        <v>38.18</v>
      </c>
      <c r="Q1260" s="6" t="str">
        <f t="shared" si="116"/>
        <v>music</v>
      </c>
      <c r="R1260" t="str">
        <f t="shared" si="119"/>
        <v>rock</v>
      </c>
      <c r="S1260" s="11">
        <f t="shared" si="117"/>
        <v>41487.402916666666</v>
      </c>
      <c r="T1260" s="11">
        <f t="shared" si="118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105</v>
      </c>
      <c r="P1261">
        <f t="shared" si="115"/>
        <v>27.150000000000002</v>
      </c>
      <c r="Q1261" s="6" t="str">
        <f t="shared" si="116"/>
        <v>music</v>
      </c>
      <c r="R1261" t="str">
        <f t="shared" si="119"/>
        <v>rock</v>
      </c>
      <c r="S1261" s="11">
        <f t="shared" si="117"/>
        <v>41766.762314814812</v>
      </c>
      <c r="T1261" s="11">
        <f t="shared" si="118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114</v>
      </c>
      <c r="P1262">
        <f t="shared" si="115"/>
        <v>50.69</v>
      </c>
      <c r="Q1262" s="6" t="str">
        <f t="shared" si="116"/>
        <v>music</v>
      </c>
      <c r="R1262" t="str">
        <f t="shared" si="119"/>
        <v>rock</v>
      </c>
      <c r="S1262" s="11">
        <f t="shared" si="117"/>
        <v>41666.63449074074</v>
      </c>
      <c r="T1262" s="11">
        <f t="shared" si="118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102</v>
      </c>
      <c r="P1263">
        <f t="shared" si="115"/>
        <v>38.949999999999996</v>
      </c>
      <c r="Q1263" s="6" t="str">
        <f t="shared" si="116"/>
        <v>music</v>
      </c>
      <c r="R1263" t="str">
        <f t="shared" si="119"/>
        <v>rock</v>
      </c>
      <c r="S1263" s="11">
        <f t="shared" si="117"/>
        <v>41638.134571759256</v>
      </c>
      <c r="T1263" s="11">
        <f t="shared" si="118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126</v>
      </c>
      <c r="P1264">
        <f t="shared" si="115"/>
        <v>77.64</v>
      </c>
      <c r="Q1264" s="6" t="str">
        <f t="shared" si="116"/>
        <v>music</v>
      </c>
      <c r="R1264" t="str">
        <f t="shared" si="119"/>
        <v>rock</v>
      </c>
      <c r="S1264" s="11">
        <f t="shared" si="117"/>
        <v>41656.554305555554</v>
      </c>
      <c r="T1264" s="11">
        <f t="shared" si="118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>
        <f t="shared" si="115"/>
        <v>43.54</v>
      </c>
      <c r="Q1265" s="6" t="str">
        <f t="shared" si="116"/>
        <v>music</v>
      </c>
      <c r="R1265" t="str">
        <f t="shared" si="119"/>
        <v>rock</v>
      </c>
      <c r="S1265" s="11">
        <f t="shared" si="117"/>
        <v>41691.875810185185</v>
      </c>
      <c r="T1265" s="11">
        <f t="shared" si="118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167</v>
      </c>
      <c r="P1266">
        <f t="shared" si="115"/>
        <v>31.830000000000002</v>
      </c>
      <c r="Q1266" s="6" t="str">
        <f t="shared" si="116"/>
        <v>music</v>
      </c>
      <c r="R1266" t="str">
        <f t="shared" si="119"/>
        <v>rock</v>
      </c>
      <c r="S1266" s="11">
        <f t="shared" si="117"/>
        <v>41547.454664351848</v>
      </c>
      <c r="T1266" s="11">
        <f t="shared" si="118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120</v>
      </c>
      <c r="P1267">
        <f t="shared" si="115"/>
        <v>63.19</v>
      </c>
      <c r="Q1267" s="6" t="str">
        <f t="shared" si="116"/>
        <v>music</v>
      </c>
      <c r="R1267" t="str">
        <f t="shared" si="119"/>
        <v>rock</v>
      </c>
      <c r="S1267" s="11">
        <f t="shared" si="117"/>
        <v>40465.446932870364</v>
      </c>
      <c r="T1267" s="11">
        <f t="shared" si="118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101</v>
      </c>
      <c r="P1268">
        <f t="shared" si="115"/>
        <v>190.9</v>
      </c>
      <c r="Q1268" s="6" t="str">
        <f t="shared" si="116"/>
        <v>music</v>
      </c>
      <c r="R1268" t="str">
        <f t="shared" si="119"/>
        <v>rock</v>
      </c>
      <c r="S1268" s="11">
        <f t="shared" si="117"/>
        <v>41620.668344907404</v>
      </c>
      <c r="T1268" s="11">
        <f t="shared" si="118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102</v>
      </c>
      <c r="P1269">
        <f t="shared" si="115"/>
        <v>140.85999999999999</v>
      </c>
      <c r="Q1269" s="6" t="str">
        <f t="shared" si="116"/>
        <v>music</v>
      </c>
      <c r="R1269" t="str">
        <f t="shared" si="119"/>
        <v>rock</v>
      </c>
      <c r="S1269" s="11">
        <f t="shared" si="117"/>
        <v>41449.376828703702</v>
      </c>
      <c r="T1269" s="11">
        <f t="shared" si="118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117</v>
      </c>
      <c r="P1270">
        <f t="shared" si="115"/>
        <v>76.930000000000007</v>
      </c>
      <c r="Q1270" s="6" t="str">
        <f t="shared" si="116"/>
        <v>music</v>
      </c>
      <c r="R1270" t="str">
        <f t="shared" si="119"/>
        <v>rock</v>
      </c>
      <c r="S1270" s="11">
        <f t="shared" si="117"/>
        <v>41507.637118055551</v>
      </c>
      <c r="T1270" s="11">
        <f t="shared" si="118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109</v>
      </c>
      <c r="P1271">
        <f t="shared" si="115"/>
        <v>99.160000000000011</v>
      </c>
      <c r="Q1271" s="6" t="str">
        <f t="shared" si="116"/>
        <v>music</v>
      </c>
      <c r="R1271" t="str">
        <f t="shared" si="119"/>
        <v>rock</v>
      </c>
      <c r="S1271" s="11">
        <f t="shared" si="117"/>
        <v>42445.614722222213</v>
      </c>
      <c r="T1271" s="11">
        <f t="shared" si="118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115</v>
      </c>
      <c r="P1272">
        <f t="shared" si="115"/>
        <v>67.89</v>
      </c>
      <c r="Q1272" s="6" t="str">
        <f t="shared" si="116"/>
        <v>music</v>
      </c>
      <c r="R1272" t="str">
        <f t="shared" si="119"/>
        <v>rock</v>
      </c>
      <c r="S1272" s="11">
        <f t="shared" si="117"/>
        <v>40933.648634259262</v>
      </c>
      <c r="T1272" s="11">
        <f t="shared" si="118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102</v>
      </c>
      <c r="P1273">
        <f t="shared" si="115"/>
        <v>246.29999999999998</v>
      </c>
      <c r="Q1273" s="6" t="str">
        <f t="shared" si="116"/>
        <v>music</v>
      </c>
      <c r="R1273" t="str">
        <f t="shared" si="119"/>
        <v>rock</v>
      </c>
      <c r="S1273" s="11">
        <f t="shared" si="117"/>
        <v>41561.475219907406</v>
      </c>
      <c r="T1273" s="11">
        <f t="shared" si="118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>
        <f t="shared" si="115"/>
        <v>189.29</v>
      </c>
      <c r="Q1274" s="6" t="str">
        <f t="shared" si="116"/>
        <v>music</v>
      </c>
      <c r="R1274" t="str">
        <f t="shared" si="119"/>
        <v>rock</v>
      </c>
      <c r="S1274" s="11">
        <f t="shared" si="117"/>
        <v>40274.536793981482</v>
      </c>
      <c r="T1274" s="11">
        <f t="shared" si="118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104</v>
      </c>
      <c r="P1275">
        <f t="shared" si="115"/>
        <v>76.67</v>
      </c>
      <c r="Q1275" s="6" t="str">
        <f t="shared" si="116"/>
        <v>music</v>
      </c>
      <c r="R1275" t="str">
        <f t="shared" si="119"/>
        <v>rock</v>
      </c>
      <c r="S1275" s="11">
        <f t="shared" si="117"/>
        <v>41852.521886574068</v>
      </c>
      <c r="T1275" s="11">
        <f t="shared" si="118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155</v>
      </c>
      <c r="P1276">
        <f t="shared" si="115"/>
        <v>82.97</v>
      </c>
      <c r="Q1276" s="6" t="str">
        <f t="shared" si="116"/>
        <v>music</v>
      </c>
      <c r="R1276" t="str">
        <f t="shared" si="119"/>
        <v>rock</v>
      </c>
      <c r="S1276" s="11">
        <f t="shared" si="117"/>
        <v>41116.481770833328</v>
      </c>
      <c r="T1276" s="11">
        <f t="shared" si="118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163</v>
      </c>
      <c r="P1277">
        <f t="shared" si="115"/>
        <v>62.53</v>
      </c>
      <c r="Q1277" s="6" t="str">
        <f t="shared" si="116"/>
        <v>music</v>
      </c>
      <c r="R1277" t="str">
        <f t="shared" si="119"/>
        <v>rock</v>
      </c>
      <c r="S1277" s="11">
        <f t="shared" si="117"/>
        <v>41458.659571759257</v>
      </c>
      <c r="T1277" s="11">
        <f t="shared" si="118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105</v>
      </c>
      <c r="P1278">
        <f t="shared" si="115"/>
        <v>46.07</v>
      </c>
      <c r="Q1278" s="6" t="str">
        <f t="shared" si="116"/>
        <v>music</v>
      </c>
      <c r="R1278" t="str">
        <f t="shared" si="119"/>
        <v>rock</v>
      </c>
      <c r="S1278" s="11">
        <f t="shared" si="117"/>
        <v>40007.49591435185</v>
      </c>
      <c r="T1278" s="11">
        <f t="shared" si="118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107</v>
      </c>
      <c r="P1279">
        <f t="shared" si="115"/>
        <v>38.549999999999997</v>
      </c>
      <c r="Q1279" s="6" t="str">
        <f t="shared" si="116"/>
        <v>music</v>
      </c>
      <c r="R1279" t="str">
        <f t="shared" si="119"/>
        <v>rock</v>
      </c>
      <c r="S1279" s="11">
        <f t="shared" si="117"/>
        <v>41121.35355324074</v>
      </c>
      <c r="T1279" s="11">
        <f t="shared" si="118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155</v>
      </c>
      <c r="P1280">
        <f t="shared" si="115"/>
        <v>53.01</v>
      </c>
      <c r="Q1280" s="6" t="str">
        <f t="shared" si="116"/>
        <v>music</v>
      </c>
      <c r="R1280" t="str">
        <f t="shared" si="119"/>
        <v>rock</v>
      </c>
      <c r="S1280" s="11">
        <f t="shared" si="117"/>
        <v>41786.346828703703</v>
      </c>
      <c r="T1280" s="11">
        <f t="shared" si="118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111</v>
      </c>
      <c r="P1281">
        <f t="shared" si="115"/>
        <v>73.36</v>
      </c>
      <c r="Q1281" s="6" t="str">
        <f t="shared" si="116"/>
        <v>music</v>
      </c>
      <c r="R1281" t="str">
        <f t="shared" si="119"/>
        <v>rock</v>
      </c>
      <c r="S1281" s="11">
        <f t="shared" si="117"/>
        <v>41681.890856481477</v>
      </c>
      <c r="T1281" s="11">
        <f t="shared" si="118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111</v>
      </c>
      <c r="P1282">
        <f t="shared" si="115"/>
        <v>127.98</v>
      </c>
      <c r="Q1282" s="6" t="str">
        <f t="shared" si="116"/>
        <v>music</v>
      </c>
      <c r="R1282" t="str">
        <f t="shared" si="119"/>
        <v>rock</v>
      </c>
      <c r="S1282" s="11">
        <f t="shared" si="117"/>
        <v>40513.54923611111</v>
      </c>
      <c r="T1282" s="11">
        <f t="shared" si="118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ROUNDUP(((E1283/D1283)*100),0)</f>
        <v>111</v>
      </c>
      <c r="P1283">
        <f t="shared" ref="P1283:P1346" si="121">ROUNDUP((E1283/L1283),2)</f>
        <v>104.73</v>
      </c>
      <c r="Q1283" s="6" t="str">
        <f t="shared" ref="Q1283:Q1346" si="122">LEFT(N1283,FIND("/",N1283,1)-1)</f>
        <v>music</v>
      </c>
      <c r="R1283" t="str">
        <f t="shared" si="119"/>
        <v>rock</v>
      </c>
      <c r="S1283" s="11">
        <f t="shared" ref="S1283:S1346" si="123">(((J1283/60)/60)/24)+DATE(1970,1,1)+(-5/24)</f>
        <v>41463.535138888888</v>
      </c>
      <c r="T1283" s="11">
        <f t="shared" ref="T1283:T1346" si="124">(((I1283/60)/60)/24)+DATE(1970,1,1)+(-5/24)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124</v>
      </c>
      <c r="P1284">
        <f t="shared" si="121"/>
        <v>67.680000000000007</v>
      </c>
      <c r="Q1284" s="6" t="str">
        <f t="shared" si="122"/>
        <v>music</v>
      </c>
      <c r="R1284" t="str">
        <f t="shared" ref="R1284:R1347" si="125">RIGHT(N1284,LEN(N1284)-FIND("/",N1284,1))</f>
        <v>rock</v>
      </c>
      <c r="S1284" s="11">
        <f t="shared" si="123"/>
        <v>41586.266840277778</v>
      </c>
      <c r="T1284" s="11">
        <f t="shared" si="124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212</v>
      </c>
      <c r="P1285">
        <f t="shared" si="121"/>
        <v>95.940000000000012</v>
      </c>
      <c r="Q1285" s="6" t="str">
        <f t="shared" si="122"/>
        <v>music</v>
      </c>
      <c r="R1285" t="str">
        <f t="shared" si="125"/>
        <v>rock</v>
      </c>
      <c r="S1285" s="11">
        <f t="shared" si="123"/>
        <v>41320.50913194444</v>
      </c>
      <c r="T1285" s="11">
        <f t="shared" si="124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>
        <f t="shared" si="121"/>
        <v>65.17</v>
      </c>
      <c r="Q1286" s="6" t="str">
        <f t="shared" si="122"/>
        <v>theater</v>
      </c>
      <c r="R1286" t="str">
        <f t="shared" si="125"/>
        <v>plays</v>
      </c>
      <c r="S1286" s="11">
        <f t="shared" si="123"/>
        <v>42712.026412037034</v>
      </c>
      <c r="T1286" s="11">
        <f t="shared" si="124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102</v>
      </c>
      <c r="P1287">
        <f t="shared" si="121"/>
        <v>32.269999999999996</v>
      </c>
      <c r="Q1287" s="6" t="str">
        <f t="shared" si="122"/>
        <v>theater</v>
      </c>
      <c r="R1287" t="str">
        <f t="shared" si="125"/>
        <v>plays</v>
      </c>
      <c r="S1287" s="11">
        <f t="shared" si="123"/>
        <v>42160.374710648146</v>
      </c>
      <c r="T1287" s="11">
        <f t="shared" si="124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109</v>
      </c>
      <c r="P1288">
        <f t="shared" si="121"/>
        <v>81.25</v>
      </c>
      <c r="Q1288" s="6" t="str">
        <f t="shared" si="122"/>
        <v>theater</v>
      </c>
      <c r="R1288" t="str">
        <f t="shared" si="125"/>
        <v>plays</v>
      </c>
      <c r="S1288" s="11">
        <f t="shared" si="123"/>
        <v>42039.176238425927</v>
      </c>
      <c r="T1288" s="11">
        <f t="shared" si="124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>
        <f t="shared" si="121"/>
        <v>24.2</v>
      </c>
      <c r="Q1289" s="6" t="str">
        <f t="shared" si="122"/>
        <v>theater</v>
      </c>
      <c r="R1289" t="str">
        <f t="shared" si="125"/>
        <v>plays</v>
      </c>
      <c r="S1289" s="11">
        <f t="shared" si="123"/>
        <v>42107.412685185183</v>
      </c>
      <c r="T1289" s="11">
        <f t="shared" si="124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101</v>
      </c>
      <c r="P1290">
        <f t="shared" si="121"/>
        <v>65.87</v>
      </c>
      <c r="Q1290" s="6" t="str">
        <f t="shared" si="122"/>
        <v>theater</v>
      </c>
      <c r="R1290" t="str">
        <f t="shared" si="125"/>
        <v>plays</v>
      </c>
      <c r="S1290" s="11">
        <f t="shared" si="123"/>
        <v>42560.946331018517</v>
      </c>
      <c r="T1290" s="11">
        <f t="shared" si="124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126</v>
      </c>
      <c r="P1291">
        <f t="shared" si="121"/>
        <v>36.08</v>
      </c>
      <c r="Q1291" s="6" t="str">
        <f t="shared" si="122"/>
        <v>theater</v>
      </c>
      <c r="R1291" t="str">
        <f t="shared" si="125"/>
        <v>plays</v>
      </c>
      <c r="S1291" s="11">
        <f t="shared" si="123"/>
        <v>42708.926446759251</v>
      </c>
      <c r="T1291" s="11">
        <f t="shared" si="124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109</v>
      </c>
      <c r="P1292">
        <f t="shared" si="121"/>
        <v>44.19</v>
      </c>
      <c r="Q1292" s="6" t="str">
        <f t="shared" si="122"/>
        <v>theater</v>
      </c>
      <c r="R1292" t="str">
        <f t="shared" si="125"/>
        <v>plays</v>
      </c>
      <c r="S1292" s="11">
        <f t="shared" si="123"/>
        <v>42086.406608796293</v>
      </c>
      <c r="T1292" s="11">
        <f t="shared" si="124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146</v>
      </c>
      <c r="P1293">
        <f t="shared" si="121"/>
        <v>104.08</v>
      </c>
      <c r="Q1293" s="6" t="str">
        <f t="shared" si="122"/>
        <v>theater</v>
      </c>
      <c r="R1293" t="str">
        <f t="shared" si="125"/>
        <v>plays</v>
      </c>
      <c r="S1293" s="11">
        <f t="shared" si="123"/>
        <v>42064.444340277776</v>
      </c>
      <c r="T1293" s="11">
        <f t="shared" si="124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</v>
      </c>
      <c r="P1294">
        <f t="shared" si="121"/>
        <v>35.97</v>
      </c>
      <c r="Q1294" s="6" t="str">
        <f t="shared" si="122"/>
        <v>theater</v>
      </c>
      <c r="R1294" t="str">
        <f t="shared" si="125"/>
        <v>plays</v>
      </c>
      <c r="S1294" s="11">
        <f t="shared" si="123"/>
        <v>42256.555879629632</v>
      </c>
      <c r="T1294" s="11">
        <f t="shared" si="124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103</v>
      </c>
      <c r="P1295">
        <f t="shared" si="121"/>
        <v>127.80000000000001</v>
      </c>
      <c r="Q1295" s="6" t="str">
        <f t="shared" si="122"/>
        <v>theater</v>
      </c>
      <c r="R1295" t="str">
        <f t="shared" si="125"/>
        <v>plays</v>
      </c>
      <c r="S1295" s="11">
        <f t="shared" si="123"/>
        <v>42292.492719907408</v>
      </c>
      <c r="T1295" s="11">
        <f t="shared" si="124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>
        <f t="shared" si="121"/>
        <v>27.73</v>
      </c>
      <c r="Q1296" s="6" t="str">
        <f t="shared" si="122"/>
        <v>theater</v>
      </c>
      <c r="R1296" t="str">
        <f t="shared" si="125"/>
        <v>plays</v>
      </c>
      <c r="S1296" s="11">
        <f t="shared" si="123"/>
        <v>42278.245335648149</v>
      </c>
      <c r="T1296" s="11">
        <f t="shared" si="124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102</v>
      </c>
      <c r="P1297">
        <f t="shared" si="121"/>
        <v>39.83</v>
      </c>
      <c r="Q1297" s="6" t="str">
        <f t="shared" si="122"/>
        <v>theater</v>
      </c>
      <c r="R1297" t="str">
        <f t="shared" si="125"/>
        <v>plays</v>
      </c>
      <c r="S1297" s="11">
        <f t="shared" si="123"/>
        <v>42184.364548611113</v>
      </c>
      <c r="T1297" s="11">
        <f t="shared" si="124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142</v>
      </c>
      <c r="P1298">
        <f t="shared" si="121"/>
        <v>52.18</v>
      </c>
      <c r="Q1298" s="6" t="str">
        <f t="shared" si="122"/>
        <v>theater</v>
      </c>
      <c r="R1298" t="str">
        <f t="shared" si="125"/>
        <v>plays</v>
      </c>
      <c r="S1298" s="11">
        <f t="shared" si="123"/>
        <v>42422.842280092591</v>
      </c>
      <c r="T1298" s="11">
        <f t="shared" si="124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110</v>
      </c>
      <c r="P1299">
        <f t="shared" si="121"/>
        <v>92.04</v>
      </c>
      <c r="Q1299" s="6" t="str">
        <f t="shared" si="122"/>
        <v>theater</v>
      </c>
      <c r="R1299" t="str">
        <f t="shared" si="125"/>
        <v>plays</v>
      </c>
      <c r="S1299" s="11">
        <f t="shared" si="123"/>
        <v>42461.538865740738</v>
      </c>
      <c r="T1299" s="11">
        <f t="shared" si="124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105</v>
      </c>
      <c r="P1300">
        <f t="shared" si="121"/>
        <v>63.43</v>
      </c>
      <c r="Q1300" s="6" t="str">
        <f t="shared" si="122"/>
        <v>theater</v>
      </c>
      <c r="R1300" t="str">
        <f t="shared" si="125"/>
        <v>plays</v>
      </c>
      <c r="S1300" s="11">
        <f t="shared" si="123"/>
        <v>42458.472592592596</v>
      </c>
      <c r="T1300" s="11">
        <f t="shared" si="124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>
        <f t="shared" si="121"/>
        <v>135.63</v>
      </c>
      <c r="Q1301" s="6" t="str">
        <f t="shared" si="122"/>
        <v>theater</v>
      </c>
      <c r="R1301" t="str">
        <f t="shared" si="125"/>
        <v>plays</v>
      </c>
      <c r="S1301" s="11">
        <f t="shared" si="123"/>
        <v>42169.606006944443</v>
      </c>
      <c r="T1301" s="11">
        <f t="shared" si="124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>
        <f t="shared" si="121"/>
        <v>168.75</v>
      </c>
      <c r="Q1302" s="6" t="str">
        <f t="shared" si="122"/>
        <v>theater</v>
      </c>
      <c r="R1302" t="str">
        <f t="shared" si="125"/>
        <v>plays</v>
      </c>
      <c r="S1302" s="11">
        <f t="shared" si="123"/>
        <v>42483.466874999998</v>
      </c>
      <c r="T1302" s="11">
        <f t="shared" si="124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103</v>
      </c>
      <c r="P1303">
        <f t="shared" si="121"/>
        <v>70.87</v>
      </c>
      <c r="Q1303" s="6" t="str">
        <f t="shared" si="122"/>
        <v>theater</v>
      </c>
      <c r="R1303" t="str">
        <f t="shared" si="125"/>
        <v>plays</v>
      </c>
      <c r="S1303" s="11">
        <f t="shared" si="123"/>
        <v>42195.541412037033</v>
      </c>
      <c r="T1303" s="11">
        <f t="shared" si="124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>
        <f t="shared" si="121"/>
        <v>50</v>
      </c>
      <c r="Q1304" s="6" t="str">
        <f t="shared" si="122"/>
        <v>theater</v>
      </c>
      <c r="R1304" t="str">
        <f t="shared" si="125"/>
        <v>plays</v>
      </c>
      <c r="S1304" s="11">
        <f t="shared" si="123"/>
        <v>42674.849664351852</v>
      </c>
      <c r="T1304" s="11">
        <f t="shared" si="124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131</v>
      </c>
      <c r="P1305">
        <f t="shared" si="121"/>
        <v>42.22</v>
      </c>
      <c r="Q1305" s="6" t="str">
        <f t="shared" si="122"/>
        <v>theater</v>
      </c>
      <c r="R1305" t="str">
        <f t="shared" si="125"/>
        <v>plays</v>
      </c>
      <c r="S1305" s="11">
        <f t="shared" si="123"/>
        <v>42566.232870370368</v>
      </c>
      <c r="T1305" s="11">
        <f t="shared" si="124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40</v>
      </c>
      <c r="P1306">
        <f t="shared" si="121"/>
        <v>152.41999999999999</v>
      </c>
      <c r="Q1306" s="6" t="str">
        <f t="shared" si="122"/>
        <v>technology</v>
      </c>
      <c r="R1306" t="str">
        <f t="shared" si="125"/>
        <v>wearables</v>
      </c>
      <c r="S1306" s="11">
        <f t="shared" si="123"/>
        <v>42746.986168981479</v>
      </c>
      <c r="T1306" s="11">
        <f t="shared" si="124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26</v>
      </c>
      <c r="P1307">
        <f t="shared" si="121"/>
        <v>90.62</v>
      </c>
      <c r="Q1307" s="6" t="str">
        <f t="shared" si="122"/>
        <v>technology</v>
      </c>
      <c r="R1307" t="str">
        <f t="shared" si="125"/>
        <v>wearables</v>
      </c>
      <c r="S1307" s="11">
        <f t="shared" si="123"/>
        <v>42543.457268518519</v>
      </c>
      <c r="T1307" s="11">
        <f t="shared" si="124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66</v>
      </c>
      <c r="P1308">
        <f t="shared" si="121"/>
        <v>201.60999999999999</v>
      </c>
      <c r="Q1308" s="6" t="str">
        <f t="shared" si="122"/>
        <v>technology</v>
      </c>
      <c r="R1308" t="str">
        <f t="shared" si="125"/>
        <v>wearables</v>
      </c>
      <c r="S1308" s="11">
        <f t="shared" si="123"/>
        <v>41947.249236111107</v>
      </c>
      <c r="T1308" s="11">
        <f t="shared" si="124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12</v>
      </c>
      <c r="P1309">
        <f t="shared" si="121"/>
        <v>127.94000000000001</v>
      </c>
      <c r="Q1309" s="6" t="str">
        <f t="shared" si="122"/>
        <v>technology</v>
      </c>
      <c r="R1309" t="str">
        <f t="shared" si="125"/>
        <v>wearables</v>
      </c>
      <c r="S1309" s="11">
        <f t="shared" si="123"/>
        <v>42387.294895833329</v>
      </c>
      <c r="T1309" s="11">
        <f t="shared" si="124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12</v>
      </c>
      <c r="P1310">
        <f t="shared" si="121"/>
        <v>29.900000000000002</v>
      </c>
      <c r="Q1310" s="6" t="str">
        <f t="shared" si="122"/>
        <v>technology</v>
      </c>
      <c r="R1310" t="str">
        <f t="shared" si="125"/>
        <v>wearables</v>
      </c>
      <c r="S1310" s="11">
        <f t="shared" si="123"/>
        <v>42611.405231481483</v>
      </c>
      <c r="T1310" s="11">
        <f t="shared" si="124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112</v>
      </c>
      <c r="P1311">
        <f t="shared" si="121"/>
        <v>367.98</v>
      </c>
      <c r="Q1311" s="6" t="str">
        <f t="shared" si="122"/>
        <v>technology</v>
      </c>
      <c r="R1311" t="str">
        <f t="shared" si="125"/>
        <v>wearables</v>
      </c>
      <c r="S1311" s="11">
        <f t="shared" si="123"/>
        <v>42257.674398148149</v>
      </c>
      <c r="T1311" s="11">
        <f t="shared" si="124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16</v>
      </c>
      <c r="P1312">
        <f t="shared" si="121"/>
        <v>129.16999999999999</v>
      </c>
      <c r="Q1312" s="6" t="str">
        <f t="shared" si="122"/>
        <v>technology</v>
      </c>
      <c r="R1312" t="str">
        <f t="shared" si="125"/>
        <v>wearables</v>
      </c>
      <c r="S1312" s="11">
        <f t="shared" si="123"/>
        <v>42556.458912037029</v>
      </c>
      <c r="T1312" s="11">
        <f t="shared" si="124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33</v>
      </c>
      <c r="P1313">
        <f t="shared" si="121"/>
        <v>800.7</v>
      </c>
      <c r="Q1313" s="6" t="str">
        <f t="shared" si="122"/>
        <v>technology</v>
      </c>
      <c r="R1313" t="str">
        <f t="shared" si="125"/>
        <v>wearables</v>
      </c>
      <c r="S1313" s="11">
        <f t="shared" si="123"/>
        <v>42669.593969907401</v>
      </c>
      <c r="T1313" s="11">
        <f t="shared" si="124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1</v>
      </c>
      <c r="P1314">
        <f t="shared" si="121"/>
        <v>28</v>
      </c>
      <c r="Q1314" s="6" t="str">
        <f t="shared" si="122"/>
        <v>technology</v>
      </c>
      <c r="R1314" t="str">
        <f t="shared" si="125"/>
        <v>wearables</v>
      </c>
      <c r="S1314" s="11">
        <f t="shared" si="123"/>
        <v>42082.494467592587</v>
      </c>
      <c r="T1314" s="11">
        <f t="shared" si="124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32</v>
      </c>
      <c r="P1315">
        <f t="shared" si="121"/>
        <v>102.02000000000001</v>
      </c>
      <c r="Q1315" s="6" t="str">
        <f t="shared" si="122"/>
        <v>technology</v>
      </c>
      <c r="R1315" t="str">
        <f t="shared" si="125"/>
        <v>wearables</v>
      </c>
      <c r="S1315" s="11">
        <f t="shared" si="123"/>
        <v>42402.50131944444</v>
      </c>
      <c r="T1315" s="11">
        <f t="shared" si="124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2</v>
      </c>
      <c r="P1316">
        <f t="shared" si="121"/>
        <v>184.37</v>
      </c>
      <c r="Q1316" s="6" t="str">
        <f t="shared" si="122"/>
        <v>technology</v>
      </c>
      <c r="R1316" t="str">
        <f t="shared" si="125"/>
        <v>wearables</v>
      </c>
      <c r="S1316" s="11">
        <f t="shared" si="123"/>
        <v>42604.461342592585</v>
      </c>
      <c r="T1316" s="11">
        <f t="shared" si="124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41</v>
      </c>
      <c r="P1317">
        <f t="shared" si="121"/>
        <v>162.91999999999999</v>
      </c>
      <c r="Q1317" s="6" t="str">
        <f t="shared" si="122"/>
        <v>technology</v>
      </c>
      <c r="R1317" t="str">
        <f t="shared" si="125"/>
        <v>wearables</v>
      </c>
      <c r="S1317" s="11">
        <f t="shared" si="123"/>
        <v>42278.289907407401</v>
      </c>
      <c r="T1317" s="11">
        <f t="shared" si="124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</v>
      </c>
      <c r="P1318">
        <f t="shared" si="121"/>
        <v>1</v>
      </c>
      <c r="Q1318" s="6" t="str">
        <f t="shared" si="122"/>
        <v>technology</v>
      </c>
      <c r="R1318" t="str">
        <f t="shared" si="125"/>
        <v>wearables</v>
      </c>
      <c r="S1318" s="11">
        <f t="shared" si="123"/>
        <v>42393.753576388881</v>
      </c>
      <c r="T1318" s="11">
        <f t="shared" si="124"/>
        <v>42428.753576388881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6</v>
      </c>
      <c r="P1319">
        <f t="shared" si="121"/>
        <v>603.53</v>
      </c>
      <c r="Q1319" s="6" t="str">
        <f t="shared" si="122"/>
        <v>technology</v>
      </c>
      <c r="R1319" t="str">
        <f t="shared" si="125"/>
        <v>wearables</v>
      </c>
      <c r="S1319" s="11">
        <f t="shared" si="123"/>
        <v>42520.027152777773</v>
      </c>
      <c r="T1319" s="11">
        <f t="shared" si="124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16</v>
      </c>
      <c r="P1320">
        <f t="shared" si="121"/>
        <v>45.41</v>
      </c>
      <c r="Q1320" s="6" t="str">
        <f t="shared" si="122"/>
        <v>technology</v>
      </c>
      <c r="R1320" t="str">
        <f t="shared" si="125"/>
        <v>wearables</v>
      </c>
      <c r="S1320" s="11">
        <f t="shared" si="123"/>
        <v>41984.835324074076</v>
      </c>
      <c r="T1320" s="11">
        <f t="shared" si="124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16</v>
      </c>
      <c r="P1321">
        <f t="shared" si="121"/>
        <v>97.34</v>
      </c>
      <c r="Q1321" s="6" t="str">
        <f t="shared" si="122"/>
        <v>technology</v>
      </c>
      <c r="R1321" t="str">
        <f t="shared" si="125"/>
        <v>wearables</v>
      </c>
      <c r="S1321" s="11">
        <f t="shared" si="123"/>
        <v>41816.603761574072</v>
      </c>
      <c r="T1321" s="11">
        <f t="shared" si="124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1</v>
      </c>
      <c r="P1322">
        <f t="shared" si="121"/>
        <v>167.67</v>
      </c>
      <c r="Q1322" s="6" t="str">
        <f t="shared" si="122"/>
        <v>technology</v>
      </c>
      <c r="R1322" t="str">
        <f t="shared" si="125"/>
        <v>wearables</v>
      </c>
      <c r="S1322" s="11">
        <f t="shared" si="123"/>
        <v>42705.482013888883</v>
      </c>
      <c r="T1322" s="11">
        <f t="shared" si="124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2</v>
      </c>
      <c r="P1323">
        <f t="shared" si="121"/>
        <v>859.86</v>
      </c>
      <c r="Q1323" s="6" t="str">
        <f t="shared" si="122"/>
        <v>technology</v>
      </c>
      <c r="R1323" t="str">
        <f t="shared" si="125"/>
        <v>wearables</v>
      </c>
      <c r="S1323" s="11">
        <f t="shared" si="123"/>
        <v>42697.540937499994</v>
      </c>
      <c r="T1323" s="11">
        <f t="shared" si="124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1</v>
      </c>
      <c r="P1324">
        <f t="shared" si="121"/>
        <v>26.5</v>
      </c>
      <c r="Q1324" s="6" t="str">
        <f t="shared" si="122"/>
        <v>technology</v>
      </c>
      <c r="R1324" t="str">
        <f t="shared" si="125"/>
        <v>wearables</v>
      </c>
      <c r="S1324" s="11">
        <f t="shared" si="123"/>
        <v>42115.448206018518</v>
      </c>
      <c r="T1324" s="11">
        <f t="shared" si="124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9</v>
      </c>
      <c r="P1325">
        <f t="shared" si="121"/>
        <v>30.28</v>
      </c>
      <c r="Q1325" s="6" t="str">
        <f t="shared" si="122"/>
        <v>technology</v>
      </c>
      <c r="R1325" t="str">
        <f t="shared" si="125"/>
        <v>wearables</v>
      </c>
      <c r="S1325" s="11">
        <f t="shared" si="123"/>
        <v>42451.490115740737</v>
      </c>
      <c r="T1325" s="11">
        <f t="shared" si="124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10</v>
      </c>
      <c r="P1326">
        <f t="shared" si="121"/>
        <v>54.669999999999995</v>
      </c>
      <c r="Q1326" s="6" t="str">
        <f t="shared" si="122"/>
        <v>technology</v>
      </c>
      <c r="R1326" t="str">
        <f t="shared" si="125"/>
        <v>wearables</v>
      </c>
      <c r="S1326" s="11">
        <f t="shared" si="123"/>
        <v>42626.425370370365</v>
      </c>
      <c r="T1326" s="11">
        <f t="shared" si="124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3</v>
      </c>
      <c r="P1327">
        <f t="shared" si="121"/>
        <v>60.75</v>
      </c>
      <c r="Q1327" s="6" t="str">
        <f t="shared" si="122"/>
        <v>technology</v>
      </c>
      <c r="R1327" t="str">
        <f t="shared" si="125"/>
        <v>wearables</v>
      </c>
      <c r="S1327" s="11">
        <f t="shared" si="123"/>
        <v>42703.877719907403</v>
      </c>
      <c r="T1327" s="11">
        <f t="shared" si="124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2</v>
      </c>
      <c r="P1328">
        <f t="shared" si="121"/>
        <v>102.73</v>
      </c>
      <c r="Q1328" s="6" t="str">
        <f t="shared" si="122"/>
        <v>technology</v>
      </c>
      <c r="R1328" t="str">
        <f t="shared" si="125"/>
        <v>wearables</v>
      </c>
      <c r="S1328" s="11">
        <f t="shared" si="123"/>
        <v>41974.583657407398</v>
      </c>
      <c r="T1328" s="11">
        <f t="shared" si="124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4</v>
      </c>
      <c r="P1329">
        <f t="shared" si="121"/>
        <v>41.589999999999996</v>
      </c>
      <c r="Q1329" s="6" t="str">
        <f t="shared" si="122"/>
        <v>technology</v>
      </c>
      <c r="R1329" t="str">
        <f t="shared" si="125"/>
        <v>wearables</v>
      </c>
      <c r="S1329" s="11">
        <f t="shared" si="123"/>
        <v>42123.470312500001</v>
      </c>
      <c r="T1329" s="11">
        <f t="shared" si="124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3</v>
      </c>
      <c r="P1330">
        <f t="shared" si="121"/>
        <v>116.54</v>
      </c>
      <c r="Q1330" s="6" t="str">
        <f t="shared" si="122"/>
        <v>technology</v>
      </c>
      <c r="R1330" t="str">
        <f t="shared" si="125"/>
        <v>wearables</v>
      </c>
      <c r="S1330" s="11">
        <f t="shared" si="123"/>
        <v>42612.434421296297</v>
      </c>
      <c r="T1330" s="11">
        <f t="shared" si="124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1</v>
      </c>
      <c r="P1331">
        <f t="shared" si="121"/>
        <v>45.339999999999996</v>
      </c>
      <c r="Q1331" s="6" t="str">
        <f t="shared" si="122"/>
        <v>technology</v>
      </c>
      <c r="R1331" t="str">
        <f t="shared" si="125"/>
        <v>wearables</v>
      </c>
      <c r="S1331" s="11">
        <f t="shared" si="123"/>
        <v>41935.013252314813</v>
      </c>
      <c r="T1331" s="11">
        <f t="shared" si="124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23</v>
      </c>
      <c r="P1332">
        <f t="shared" si="121"/>
        <v>157.46</v>
      </c>
      <c r="Q1332" s="6" t="str">
        <f t="shared" si="122"/>
        <v>technology</v>
      </c>
      <c r="R1332" t="str">
        <f t="shared" si="125"/>
        <v>wearables</v>
      </c>
      <c r="S1332" s="11">
        <f t="shared" si="123"/>
        <v>42522.068391203698</v>
      </c>
      <c r="T1332" s="11">
        <f t="shared" si="124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2</v>
      </c>
      <c r="P1333">
        <f t="shared" si="121"/>
        <v>100.5</v>
      </c>
      <c r="Q1333" s="6" t="str">
        <f t="shared" si="122"/>
        <v>technology</v>
      </c>
      <c r="R1333" t="str">
        <f t="shared" si="125"/>
        <v>wearables</v>
      </c>
      <c r="S1333" s="11">
        <f t="shared" si="123"/>
        <v>42569.295763888884</v>
      </c>
      <c r="T1333" s="11">
        <f t="shared" si="124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s="6" t="str">
        <f t="shared" si="122"/>
        <v>technology</v>
      </c>
      <c r="R1334" t="str">
        <f t="shared" si="125"/>
        <v>wearables</v>
      </c>
      <c r="S1334" s="11">
        <f t="shared" si="123"/>
        <v>42731.851944444446</v>
      </c>
      <c r="T1334" s="11">
        <f t="shared" si="124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s="6" t="str">
        <f t="shared" si="122"/>
        <v>technology</v>
      </c>
      <c r="R1335" t="str">
        <f t="shared" si="125"/>
        <v>wearables</v>
      </c>
      <c r="S1335" s="11">
        <f t="shared" si="123"/>
        <v>41805.8984375</v>
      </c>
      <c r="T1335" s="11">
        <f t="shared" si="124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11</v>
      </c>
      <c r="P1336">
        <f t="shared" si="121"/>
        <v>51.83</v>
      </c>
      <c r="Q1336" s="6" t="str">
        <f t="shared" si="122"/>
        <v>technology</v>
      </c>
      <c r="R1336" t="str">
        <f t="shared" si="125"/>
        <v>wearables</v>
      </c>
      <c r="S1336" s="11">
        <f t="shared" si="123"/>
        <v>42410.565821759257</v>
      </c>
      <c r="T1336" s="11">
        <f t="shared" si="124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20</v>
      </c>
      <c r="P1337">
        <f t="shared" si="121"/>
        <v>308.75</v>
      </c>
      <c r="Q1337" s="6" t="str">
        <f t="shared" si="122"/>
        <v>technology</v>
      </c>
      <c r="R1337" t="str">
        <f t="shared" si="125"/>
        <v>wearables</v>
      </c>
      <c r="S1337" s="11">
        <f t="shared" si="123"/>
        <v>42313.728032407402</v>
      </c>
      <c r="T1337" s="11">
        <f t="shared" si="124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85</v>
      </c>
      <c r="P1338">
        <f t="shared" si="121"/>
        <v>379.23</v>
      </c>
      <c r="Q1338" s="6" t="str">
        <f t="shared" si="122"/>
        <v>technology</v>
      </c>
      <c r="R1338" t="str">
        <f t="shared" si="125"/>
        <v>wearables</v>
      </c>
      <c r="S1338" s="11">
        <f t="shared" si="123"/>
        <v>41955.655416666668</v>
      </c>
      <c r="T1338" s="11">
        <f t="shared" si="124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50</v>
      </c>
      <c r="P1339">
        <f t="shared" si="121"/>
        <v>176.37</v>
      </c>
      <c r="Q1339" s="6" t="str">
        <f t="shared" si="122"/>
        <v>technology</v>
      </c>
      <c r="R1339" t="str">
        <f t="shared" si="125"/>
        <v>wearables</v>
      </c>
      <c r="S1339" s="11">
        <f t="shared" si="123"/>
        <v>42767.368969907409</v>
      </c>
      <c r="T1339" s="11">
        <f t="shared" si="124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4</v>
      </c>
      <c r="P1340">
        <f t="shared" si="121"/>
        <v>66.070000000000007</v>
      </c>
      <c r="Q1340" s="6" t="str">
        <f t="shared" si="122"/>
        <v>technology</v>
      </c>
      <c r="R1340" t="str">
        <f t="shared" si="125"/>
        <v>wearables</v>
      </c>
      <c r="S1340" s="11">
        <f t="shared" si="123"/>
        <v>42188.595289351848</v>
      </c>
      <c r="T1340" s="11">
        <f t="shared" si="124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7</v>
      </c>
      <c r="P1341">
        <f t="shared" si="121"/>
        <v>89.65</v>
      </c>
      <c r="Q1341" s="6" t="str">
        <f t="shared" si="122"/>
        <v>technology</v>
      </c>
      <c r="R1341" t="str">
        <f t="shared" si="125"/>
        <v>wearables</v>
      </c>
      <c r="S1341" s="11">
        <f t="shared" si="123"/>
        <v>41936.438831018517</v>
      </c>
      <c r="T1341" s="11">
        <f t="shared" si="124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s="6" t="str">
        <f t="shared" si="122"/>
        <v>technology</v>
      </c>
      <c r="R1342" t="str">
        <f t="shared" si="125"/>
        <v>wearables</v>
      </c>
      <c r="S1342" s="11">
        <f t="shared" si="123"/>
        <v>41836.387187499997</v>
      </c>
      <c r="T1342" s="11">
        <f t="shared" si="124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71</v>
      </c>
      <c r="P1343">
        <f t="shared" si="121"/>
        <v>382.4</v>
      </c>
      <c r="Q1343" s="6" t="str">
        <f t="shared" si="122"/>
        <v>technology</v>
      </c>
      <c r="R1343" t="str">
        <f t="shared" si="125"/>
        <v>wearables</v>
      </c>
      <c r="S1343" s="11">
        <f t="shared" si="123"/>
        <v>42612.415706018517</v>
      </c>
      <c r="T1343" s="11">
        <f t="shared" si="124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1</v>
      </c>
      <c r="P1344">
        <f t="shared" si="121"/>
        <v>100</v>
      </c>
      <c r="Q1344" s="6" t="str">
        <f t="shared" si="122"/>
        <v>technology</v>
      </c>
      <c r="R1344" t="str">
        <f t="shared" si="125"/>
        <v>wearables</v>
      </c>
      <c r="S1344" s="11">
        <f t="shared" si="123"/>
        <v>42172.608090277768</v>
      </c>
      <c r="T1344" s="11">
        <f t="shared" si="124"/>
        <v>42202.608090277768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103</v>
      </c>
      <c r="P1345">
        <f t="shared" si="121"/>
        <v>158.35999999999999</v>
      </c>
      <c r="Q1345" s="6" t="str">
        <f t="shared" si="122"/>
        <v>technology</v>
      </c>
      <c r="R1345" t="str">
        <f t="shared" si="125"/>
        <v>wearables</v>
      </c>
      <c r="S1345" s="11">
        <f t="shared" si="123"/>
        <v>42542.318090277775</v>
      </c>
      <c r="T1345" s="11">
        <f t="shared" si="124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378</v>
      </c>
      <c r="P1346">
        <f t="shared" si="121"/>
        <v>40.769999999999996</v>
      </c>
      <c r="Q1346" s="6" t="str">
        <f t="shared" si="122"/>
        <v>publishing</v>
      </c>
      <c r="R1346" t="str">
        <f t="shared" si="125"/>
        <v>nonfiction</v>
      </c>
      <c r="S1346" s="11">
        <f t="shared" si="123"/>
        <v>42522.581469907404</v>
      </c>
      <c r="T1346" s="11">
        <f t="shared" si="124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ROUNDUP(((E1347/D1347)*100),0)</f>
        <v>125</v>
      </c>
      <c r="P1347">
        <f t="shared" ref="P1347:P1410" si="127">ROUNDUP((E1347/L1347),2)</f>
        <v>53.58</v>
      </c>
      <c r="Q1347" s="6" t="str">
        <f t="shared" ref="Q1347:Q1410" si="128">LEFT(N1347,FIND("/",N1347,1)-1)</f>
        <v>publishing</v>
      </c>
      <c r="R1347" t="str">
        <f t="shared" si="125"/>
        <v>nonfiction</v>
      </c>
      <c r="S1347" s="11">
        <f t="shared" ref="S1347:S1410" si="129">(((J1347/60)/60)/24)+DATE(1970,1,1)+(-5/24)</f>
        <v>41799.606006944443</v>
      </c>
      <c r="T1347" s="11">
        <f t="shared" ref="T1347:T1410" si="130">(((I1347/60)/60)/24)+DATE(1970,1,1)+(-5/24)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148</v>
      </c>
      <c r="P1348">
        <f t="shared" si="127"/>
        <v>48.449999999999996</v>
      </c>
      <c r="Q1348" s="6" t="str">
        <f t="shared" si="128"/>
        <v>publishing</v>
      </c>
      <c r="R1348" t="str">
        <f t="shared" ref="R1348:R1411" si="131">RIGHT(N1348,LEN(N1348)-FIND("/",N1348,1))</f>
        <v>nonfiction</v>
      </c>
      <c r="S1348" s="11">
        <f t="shared" si="129"/>
        <v>41421.867488425924</v>
      </c>
      <c r="T1348" s="11">
        <f t="shared" si="130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103</v>
      </c>
      <c r="P1349">
        <f t="shared" si="127"/>
        <v>82.42</v>
      </c>
      <c r="Q1349" s="6" t="str">
        <f t="shared" si="128"/>
        <v>publishing</v>
      </c>
      <c r="R1349" t="str">
        <f t="shared" si="131"/>
        <v>nonfiction</v>
      </c>
      <c r="S1349" s="11">
        <f t="shared" si="129"/>
        <v>42040.429687499993</v>
      </c>
      <c r="T1349" s="11">
        <f t="shared" si="130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102</v>
      </c>
      <c r="P1350">
        <f t="shared" si="127"/>
        <v>230.2</v>
      </c>
      <c r="Q1350" s="6" t="str">
        <f t="shared" si="128"/>
        <v>publishing</v>
      </c>
      <c r="R1350" t="str">
        <f t="shared" si="131"/>
        <v>nonfiction</v>
      </c>
      <c r="S1350" s="11">
        <f t="shared" si="129"/>
        <v>41963.29783564814</v>
      </c>
      <c r="T1350" s="11">
        <f t="shared" si="130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205</v>
      </c>
      <c r="P1351">
        <f t="shared" si="127"/>
        <v>59.37</v>
      </c>
      <c r="Q1351" s="6" t="str">
        <f t="shared" si="128"/>
        <v>publishing</v>
      </c>
      <c r="R1351" t="str">
        <f t="shared" si="131"/>
        <v>nonfiction</v>
      </c>
      <c r="S1351" s="11">
        <f t="shared" si="129"/>
        <v>42317.124247685184</v>
      </c>
      <c r="T1351" s="11">
        <f t="shared" si="130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105</v>
      </c>
      <c r="P1352">
        <f t="shared" si="127"/>
        <v>66.7</v>
      </c>
      <c r="Q1352" s="6" t="str">
        <f t="shared" si="128"/>
        <v>publishing</v>
      </c>
      <c r="R1352" t="str">
        <f t="shared" si="131"/>
        <v>nonfiction</v>
      </c>
      <c r="S1352" s="11">
        <f t="shared" si="129"/>
        <v>42333.804791666662</v>
      </c>
      <c r="T1352" s="11">
        <f t="shared" si="130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102</v>
      </c>
      <c r="P1353">
        <f t="shared" si="127"/>
        <v>168.78</v>
      </c>
      <c r="Q1353" s="6" t="str">
        <f t="shared" si="128"/>
        <v>publishing</v>
      </c>
      <c r="R1353" t="str">
        <f t="shared" si="131"/>
        <v>nonfiction</v>
      </c>
      <c r="S1353" s="11">
        <f t="shared" si="129"/>
        <v>42382.531759259255</v>
      </c>
      <c r="T1353" s="11">
        <f t="shared" si="130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137</v>
      </c>
      <c r="P1354">
        <f t="shared" si="127"/>
        <v>59.98</v>
      </c>
      <c r="Q1354" s="6" t="str">
        <f t="shared" si="128"/>
        <v>publishing</v>
      </c>
      <c r="R1354" t="str">
        <f t="shared" si="131"/>
        <v>nonfiction</v>
      </c>
      <c r="S1354" s="11">
        <f t="shared" si="129"/>
        <v>42200.369976851849</v>
      </c>
      <c r="T1354" s="11">
        <f t="shared" si="130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134</v>
      </c>
      <c r="P1355">
        <f t="shared" si="127"/>
        <v>31.810000000000002</v>
      </c>
      <c r="Q1355" s="6" t="str">
        <f t="shared" si="128"/>
        <v>publishing</v>
      </c>
      <c r="R1355" t="str">
        <f t="shared" si="131"/>
        <v>nonfiction</v>
      </c>
      <c r="S1355" s="11">
        <f t="shared" si="129"/>
        <v>41308.909583333334</v>
      </c>
      <c r="T1355" s="11">
        <f t="shared" si="130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131</v>
      </c>
      <c r="P1356">
        <f t="shared" si="127"/>
        <v>24.430000000000003</v>
      </c>
      <c r="Q1356" s="6" t="str">
        <f t="shared" si="128"/>
        <v>publishing</v>
      </c>
      <c r="R1356" t="str">
        <f t="shared" si="131"/>
        <v>nonfiction</v>
      </c>
      <c r="S1356" s="11">
        <f t="shared" si="129"/>
        <v>42502.599293981482</v>
      </c>
      <c r="T1356" s="11">
        <f t="shared" si="130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123</v>
      </c>
      <c r="P1357">
        <f t="shared" si="127"/>
        <v>25.35</v>
      </c>
      <c r="Q1357" s="6" t="str">
        <f t="shared" si="128"/>
        <v>publishing</v>
      </c>
      <c r="R1357" t="str">
        <f t="shared" si="131"/>
        <v>nonfiction</v>
      </c>
      <c r="S1357" s="11">
        <f t="shared" si="129"/>
        <v>41213.046354166661</v>
      </c>
      <c r="T1357" s="11">
        <f t="shared" si="130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183</v>
      </c>
      <c r="P1358">
        <f t="shared" si="127"/>
        <v>71.45</v>
      </c>
      <c r="Q1358" s="6" t="str">
        <f t="shared" si="128"/>
        <v>publishing</v>
      </c>
      <c r="R1358" t="str">
        <f t="shared" si="131"/>
        <v>nonfiction</v>
      </c>
      <c r="S1358" s="11">
        <f t="shared" si="129"/>
        <v>41429.830555555556</v>
      </c>
      <c r="T1358" s="11">
        <f t="shared" si="130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126</v>
      </c>
      <c r="P1359">
        <f t="shared" si="127"/>
        <v>38.559999999999995</v>
      </c>
      <c r="Q1359" s="6" t="str">
        <f t="shared" si="128"/>
        <v>publishing</v>
      </c>
      <c r="R1359" t="str">
        <f t="shared" si="131"/>
        <v>nonfiction</v>
      </c>
      <c r="S1359" s="11">
        <f t="shared" si="129"/>
        <v>41304.753900462958</v>
      </c>
      <c r="T1359" s="11">
        <f t="shared" si="130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112</v>
      </c>
      <c r="P1360">
        <f t="shared" si="127"/>
        <v>68.37</v>
      </c>
      <c r="Q1360" s="6" t="str">
        <f t="shared" si="128"/>
        <v>publishing</v>
      </c>
      <c r="R1360" t="str">
        <f t="shared" si="131"/>
        <v>nonfiction</v>
      </c>
      <c r="S1360" s="11">
        <f t="shared" si="129"/>
        <v>40689.362534722219</v>
      </c>
      <c r="T1360" s="11">
        <f t="shared" si="130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116</v>
      </c>
      <c r="P1361">
        <f t="shared" si="127"/>
        <v>40.22</v>
      </c>
      <c r="Q1361" s="6" t="str">
        <f t="shared" si="128"/>
        <v>publishing</v>
      </c>
      <c r="R1361" t="str">
        <f t="shared" si="131"/>
        <v>nonfiction</v>
      </c>
      <c r="S1361" s="11">
        <f t="shared" si="129"/>
        <v>40668.606365740736</v>
      </c>
      <c r="T1361" s="11">
        <f t="shared" si="130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174</v>
      </c>
      <c r="P1362">
        <f t="shared" si="127"/>
        <v>32.08</v>
      </c>
      <c r="Q1362" s="6" t="str">
        <f t="shared" si="128"/>
        <v>publishing</v>
      </c>
      <c r="R1362" t="str">
        <f t="shared" si="131"/>
        <v>nonfiction</v>
      </c>
      <c r="S1362" s="11">
        <f t="shared" si="129"/>
        <v>41095.692361111105</v>
      </c>
      <c r="T1362" s="11">
        <f t="shared" si="130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126</v>
      </c>
      <c r="P1363">
        <f t="shared" si="127"/>
        <v>28.64</v>
      </c>
      <c r="Q1363" s="6" t="str">
        <f t="shared" si="128"/>
        <v>publishing</v>
      </c>
      <c r="R1363" t="str">
        <f t="shared" si="131"/>
        <v>nonfiction</v>
      </c>
      <c r="S1363" s="11">
        <f t="shared" si="129"/>
        <v>41781.508935185186</v>
      </c>
      <c r="T1363" s="11">
        <f t="shared" si="130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110</v>
      </c>
      <c r="P1364">
        <f t="shared" si="127"/>
        <v>43.64</v>
      </c>
      <c r="Q1364" s="6" t="str">
        <f t="shared" si="128"/>
        <v>publishing</v>
      </c>
      <c r="R1364" t="str">
        <f t="shared" si="131"/>
        <v>nonfiction</v>
      </c>
      <c r="S1364" s="11">
        <f t="shared" si="129"/>
        <v>41464.726053240738</v>
      </c>
      <c r="T1364" s="11">
        <f t="shared" si="130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>
        <f t="shared" si="127"/>
        <v>40</v>
      </c>
      <c r="Q1365" s="6" t="str">
        <f t="shared" si="128"/>
        <v>publishing</v>
      </c>
      <c r="R1365" t="str">
        <f t="shared" si="131"/>
        <v>nonfiction</v>
      </c>
      <c r="S1365" s="11">
        <f t="shared" si="129"/>
        <v>42396.635729166665</v>
      </c>
      <c r="T1365" s="11">
        <f t="shared" si="130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119</v>
      </c>
      <c r="P1366">
        <f t="shared" si="127"/>
        <v>346.05</v>
      </c>
      <c r="Q1366" s="6" t="str">
        <f t="shared" si="128"/>
        <v>music</v>
      </c>
      <c r="R1366" t="str">
        <f t="shared" si="131"/>
        <v>rock</v>
      </c>
      <c r="S1366" s="11">
        <f t="shared" si="129"/>
        <v>41951.487337962957</v>
      </c>
      <c r="T1366" s="11">
        <f t="shared" si="130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101</v>
      </c>
      <c r="P1367">
        <f t="shared" si="127"/>
        <v>81.740000000000009</v>
      </c>
      <c r="Q1367" s="6" t="str">
        <f t="shared" si="128"/>
        <v>music</v>
      </c>
      <c r="R1367" t="str">
        <f t="shared" si="131"/>
        <v>rock</v>
      </c>
      <c r="S1367" s="11">
        <f t="shared" si="129"/>
        <v>42049.524907407402</v>
      </c>
      <c r="T1367" s="11">
        <f t="shared" si="130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127</v>
      </c>
      <c r="P1368">
        <f t="shared" si="127"/>
        <v>64.540000000000006</v>
      </c>
      <c r="Q1368" s="6" t="str">
        <f t="shared" si="128"/>
        <v>music</v>
      </c>
      <c r="R1368" t="str">
        <f t="shared" si="131"/>
        <v>rock</v>
      </c>
      <c r="S1368" s="11">
        <f t="shared" si="129"/>
        <v>41924.787766203699</v>
      </c>
      <c r="T1368" s="11">
        <f t="shared" si="130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115</v>
      </c>
      <c r="P1369">
        <f t="shared" si="127"/>
        <v>63.48</v>
      </c>
      <c r="Q1369" s="6" t="str">
        <f t="shared" si="128"/>
        <v>music</v>
      </c>
      <c r="R1369" t="str">
        <f t="shared" si="131"/>
        <v>rock</v>
      </c>
      <c r="S1369" s="11">
        <f t="shared" si="129"/>
        <v>42291.794560185182</v>
      </c>
      <c r="T1369" s="11">
        <f t="shared" si="130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111</v>
      </c>
      <c r="P1370">
        <f t="shared" si="127"/>
        <v>63.629999999999995</v>
      </c>
      <c r="Q1370" s="6" t="str">
        <f t="shared" si="128"/>
        <v>music</v>
      </c>
      <c r="R1370" t="str">
        <f t="shared" si="131"/>
        <v>rock</v>
      </c>
      <c r="S1370" s="11">
        <f t="shared" si="129"/>
        <v>42145.982569444437</v>
      </c>
      <c r="T1370" s="11">
        <f t="shared" si="130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106</v>
      </c>
      <c r="P1371">
        <f t="shared" si="127"/>
        <v>83.97</v>
      </c>
      <c r="Q1371" s="6" t="str">
        <f t="shared" si="128"/>
        <v>music</v>
      </c>
      <c r="R1371" t="str">
        <f t="shared" si="131"/>
        <v>rock</v>
      </c>
      <c r="S1371" s="11">
        <f t="shared" si="129"/>
        <v>41710.385949074072</v>
      </c>
      <c r="T1371" s="11">
        <f t="shared" si="130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104</v>
      </c>
      <c r="P1372">
        <f t="shared" si="127"/>
        <v>77.75</v>
      </c>
      <c r="Q1372" s="6" t="str">
        <f t="shared" si="128"/>
        <v>music</v>
      </c>
      <c r="R1372" t="str">
        <f t="shared" si="131"/>
        <v>rock</v>
      </c>
      <c r="S1372" s="11">
        <f t="shared" si="129"/>
        <v>41547.795023148145</v>
      </c>
      <c r="T1372" s="11">
        <f t="shared" si="130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108</v>
      </c>
      <c r="P1373">
        <f t="shared" si="127"/>
        <v>107.08</v>
      </c>
      <c r="Q1373" s="6" t="str">
        <f t="shared" si="128"/>
        <v>music</v>
      </c>
      <c r="R1373" t="str">
        <f t="shared" si="131"/>
        <v>rock</v>
      </c>
      <c r="S1373" s="11">
        <f t="shared" si="129"/>
        <v>42101.550254629627</v>
      </c>
      <c r="T1373" s="11">
        <f t="shared" si="130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>
        <f t="shared" si="127"/>
        <v>38.75</v>
      </c>
      <c r="Q1374" s="6" t="str">
        <f t="shared" si="128"/>
        <v>music</v>
      </c>
      <c r="R1374" t="str">
        <f t="shared" si="131"/>
        <v>rock</v>
      </c>
      <c r="S1374" s="11">
        <f t="shared" si="129"/>
        <v>41072.53162037037</v>
      </c>
      <c r="T1374" s="11">
        <f t="shared" si="130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106</v>
      </c>
      <c r="P1375">
        <f t="shared" si="127"/>
        <v>201.95</v>
      </c>
      <c r="Q1375" s="6" t="str">
        <f t="shared" si="128"/>
        <v>music</v>
      </c>
      <c r="R1375" t="str">
        <f t="shared" si="131"/>
        <v>rock</v>
      </c>
      <c r="S1375" s="11">
        <f t="shared" si="129"/>
        <v>42704.743437499994</v>
      </c>
      <c r="T1375" s="11">
        <f t="shared" si="130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190</v>
      </c>
      <c r="P1376">
        <f t="shared" si="127"/>
        <v>43.07</v>
      </c>
      <c r="Q1376" s="6" t="str">
        <f t="shared" si="128"/>
        <v>music</v>
      </c>
      <c r="R1376" t="str">
        <f t="shared" si="131"/>
        <v>rock</v>
      </c>
      <c r="S1376" s="11">
        <f t="shared" si="129"/>
        <v>42423.953564814808</v>
      </c>
      <c r="T1376" s="11">
        <f t="shared" si="130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172</v>
      </c>
      <c r="P1377">
        <f t="shared" si="127"/>
        <v>62.879999999999995</v>
      </c>
      <c r="Q1377" s="6" t="str">
        <f t="shared" si="128"/>
        <v>music</v>
      </c>
      <c r="R1377" t="str">
        <f t="shared" si="131"/>
        <v>rock</v>
      </c>
      <c r="S1377" s="11">
        <f t="shared" si="129"/>
        <v>42719.857858796291</v>
      </c>
      <c r="T1377" s="11">
        <f t="shared" si="130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253</v>
      </c>
      <c r="P1378">
        <f t="shared" si="127"/>
        <v>55.61</v>
      </c>
      <c r="Q1378" s="6" t="str">
        <f t="shared" si="128"/>
        <v>music</v>
      </c>
      <c r="R1378" t="str">
        <f t="shared" si="131"/>
        <v>rock</v>
      </c>
      <c r="S1378" s="11">
        <f t="shared" si="129"/>
        <v>42677.460717592585</v>
      </c>
      <c r="T1378" s="11">
        <f t="shared" si="130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117</v>
      </c>
      <c r="P1379">
        <f t="shared" si="127"/>
        <v>48.71</v>
      </c>
      <c r="Q1379" s="6" t="str">
        <f t="shared" si="128"/>
        <v>music</v>
      </c>
      <c r="R1379" t="str">
        <f t="shared" si="131"/>
        <v>rock</v>
      </c>
      <c r="S1379" s="11">
        <f t="shared" si="129"/>
        <v>42747.01122685185</v>
      </c>
      <c r="T1379" s="11">
        <f t="shared" si="130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204</v>
      </c>
      <c r="P1380">
        <f t="shared" si="127"/>
        <v>30.580000000000002</v>
      </c>
      <c r="Q1380" s="6" t="str">
        <f t="shared" si="128"/>
        <v>music</v>
      </c>
      <c r="R1380" t="str">
        <f t="shared" si="131"/>
        <v>rock</v>
      </c>
      <c r="S1380" s="11">
        <f t="shared" si="129"/>
        <v>42568.551041666658</v>
      </c>
      <c r="T1380" s="11">
        <f t="shared" si="130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112</v>
      </c>
      <c r="P1381">
        <f t="shared" si="127"/>
        <v>73.910000000000011</v>
      </c>
      <c r="Q1381" s="6" t="str">
        <f t="shared" si="128"/>
        <v>music</v>
      </c>
      <c r="R1381" t="str">
        <f t="shared" si="131"/>
        <v>rock</v>
      </c>
      <c r="S1381" s="11">
        <f t="shared" si="129"/>
        <v>42130.28328703704</v>
      </c>
      <c r="T1381" s="11">
        <f t="shared" si="130"/>
        <v>42160.28328703704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>
        <f t="shared" si="127"/>
        <v>21.2</v>
      </c>
      <c r="Q1382" s="6" t="str">
        <f t="shared" si="128"/>
        <v>music</v>
      </c>
      <c r="R1382" t="str">
        <f t="shared" si="131"/>
        <v>rock</v>
      </c>
      <c r="S1382" s="11">
        <f t="shared" si="129"/>
        <v>42141.554467592585</v>
      </c>
      <c r="T1382" s="11">
        <f t="shared" si="130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108</v>
      </c>
      <c r="P1383">
        <f t="shared" si="127"/>
        <v>73.36</v>
      </c>
      <c r="Q1383" s="6" t="str">
        <f t="shared" si="128"/>
        <v>music</v>
      </c>
      <c r="R1383" t="str">
        <f t="shared" si="131"/>
        <v>rock</v>
      </c>
      <c r="S1383" s="11">
        <f t="shared" si="129"/>
        <v>42703.006076388883</v>
      </c>
      <c r="T1383" s="11">
        <f t="shared" si="130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105</v>
      </c>
      <c r="P1384">
        <f t="shared" si="127"/>
        <v>56.419999999999995</v>
      </c>
      <c r="Q1384" s="6" t="str">
        <f t="shared" si="128"/>
        <v>music</v>
      </c>
      <c r="R1384" t="str">
        <f t="shared" si="131"/>
        <v>rock</v>
      </c>
      <c r="S1384" s="11">
        <f t="shared" si="129"/>
        <v>41370.591851851852</v>
      </c>
      <c r="T1384" s="11">
        <f t="shared" si="130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213</v>
      </c>
      <c r="P1385">
        <f t="shared" si="127"/>
        <v>50.25</v>
      </c>
      <c r="Q1385" s="6" t="str">
        <f t="shared" si="128"/>
        <v>music</v>
      </c>
      <c r="R1385" t="str">
        <f t="shared" si="131"/>
        <v>rock</v>
      </c>
      <c r="S1385" s="11">
        <f t="shared" si="129"/>
        <v>42706.866643518515</v>
      </c>
      <c r="T1385" s="11">
        <f t="shared" si="130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125</v>
      </c>
      <c r="P1386">
        <f t="shared" si="127"/>
        <v>68.940000000000012</v>
      </c>
      <c r="Q1386" s="6" t="str">
        <f t="shared" si="128"/>
        <v>music</v>
      </c>
      <c r="R1386" t="str">
        <f t="shared" si="131"/>
        <v>rock</v>
      </c>
      <c r="S1386" s="11">
        <f t="shared" si="129"/>
        <v>42160.526874999996</v>
      </c>
      <c r="T1386" s="11">
        <f t="shared" si="130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111</v>
      </c>
      <c r="P1387">
        <f t="shared" si="127"/>
        <v>65.92</v>
      </c>
      <c r="Q1387" s="6" t="str">
        <f t="shared" si="128"/>
        <v>music</v>
      </c>
      <c r="R1387" t="str">
        <f t="shared" si="131"/>
        <v>rock</v>
      </c>
      <c r="S1387" s="11">
        <f t="shared" si="129"/>
        <v>42433.480567129627</v>
      </c>
      <c r="T1387" s="11">
        <f t="shared" si="130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219</v>
      </c>
      <c r="P1388">
        <f t="shared" si="127"/>
        <v>62.5</v>
      </c>
      <c r="Q1388" s="6" t="str">
        <f t="shared" si="128"/>
        <v>music</v>
      </c>
      <c r="R1388" t="str">
        <f t="shared" si="131"/>
        <v>rock</v>
      </c>
      <c r="S1388" s="11">
        <f t="shared" si="129"/>
        <v>42184.438530092586</v>
      </c>
      <c r="T1388" s="11">
        <f t="shared" si="130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137</v>
      </c>
      <c r="P1389">
        <f t="shared" si="127"/>
        <v>70.070000000000007</v>
      </c>
      <c r="Q1389" s="6" t="str">
        <f t="shared" si="128"/>
        <v>music</v>
      </c>
      <c r="R1389" t="str">
        <f t="shared" si="131"/>
        <v>rock</v>
      </c>
      <c r="S1389" s="11">
        <f t="shared" si="129"/>
        <v>42126.712905092594</v>
      </c>
      <c r="T1389" s="11">
        <f t="shared" si="130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135</v>
      </c>
      <c r="P1390">
        <f t="shared" si="127"/>
        <v>60.19</v>
      </c>
      <c r="Q1390" s="6" t="str">
        <f t="shared" si="128"/>
        <v>music</v>
      </c>
      <c r="R1390" t="str">
        <f t="shared" si="131"/>
        <v>rock</v>
      </c>
      <c r="S1390" s="11">
        <f t="shared" si="129"/>
        <v>42634.406446759262</v>
      </c>
      <c r="T1390" s="11">
        <f t="shared" si="130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146</v>
      </c>
      <c r="P1391">
        <f t="shared" si="127"/>
        <v>21.39</v>
      </c>
      <c r="Q1391" s="6" t="str">
        <f t="shared" si="128"/>
        <v>music</v>
      </c>
      <c r="R1391" t="str">
        <f t="shared" si="131"/>
        <v>rock</v>
      </c>
      <c r="S1391" s="11">
        <f t="shared" si="129"/>
        <v>42565.272650462961</v>
      </c>
      <c r="T1391" s="11">
        <f t="shared" si="130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110</v>
      </c>
      <c r="P1392">
        <f t="shared" si="127"/>
        <v>160.79</v>
      </c>
      <c r="Q1392" s="6" t="str">
        <f t="shared" si="128"/>
        <v>music</v>
      </c>
      <c r="R1392" t="str">
        <f t="shared" si="131"/>
        <v>rock</v>
      </c>
      <c r="S1392" s="11">
        <f t="shared" si="129"/>
        <v>42087.594976851848</v>
      </c>
      <c r="T1392" s="11">
        <f t="shared" si="130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111</v>
      </c>
      <c r="P1393">
        <f t="shared" si="127"/>
        <v>42.39</v>
      </c>
      <c r="Q1393" s="6" t="str">
        <f t="shared" si="128"/>
        <v>music</v>
      </c>
      <c r="R1393" t="str">
        <f t="shared" si="131"/>
        <v>rock</v>
      </c>
      <c r="S1393" s="11">
        <f t="shared" si="129"/>
        <v>42193.442337962959</v>
      </c>
      <c r="T1393" s="11">
        <f t="shared" si="130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114</v>
      </c>
      <c r="P1394">
        <f t="shared" si="127"/>
        <v>27.32</v>
      </c>
      <c r="Q1394" s="6" t="str">
        <f t="shared" si="128"/>
        <v>music</v>
      </c>
      <c r="R1394" t="str">
        <f t="shared" si="131"/>
        <v>rock</v>
      </c>
      <c r="S1394" s="11">
        <f t="shared" si="129"/>
        <v>42400.946597222217</v>
      </c>
      <c r="T1394" s="11">
        <f t="shared" si="130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103</v>
      </c>
      <c r="P1395">
        <f t="shared" si="127"/>
        <v>196.82999999999998</v>
      </c>
      <c r="Q1395" s="6" t="str">
        <f t="shared" si="128"/>
        <v>music</v>
      </c>
      <c r="R1395" t="str">
        <f t="shared" si="131"/>
        <v>rock</v>
      </c>
      <c r="S1395" s="11">
        <f t="shared" si="129"/>
        <v>42553.473645833328</v>
      </c>
      <c r="T1395" s="11">
        <f t="shared" si="130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123</v>
      </c>
      <c r="P1396">
        <f t="shared" si="127"/>
        <v>53.89</v>
      </c>
      <c r="Q1396" s="6" t="str">
        <f t="shared" si="128"/>
        <v>music</v>
      </c>
      <c r="R1396" t="str">
        <f t="shared" si="131"/>
        <v>rock</v>
      </c>
      <c r="S1396" s="11">
        <f t="shared" si="129"/>
        <v>42751.936643518515</v>
      </c>
      <c r="T1396" s="11">
        <f t="shared" si="130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112</v>
      </c>
      <c r="P1397">
        <f t="shared" si="127"/>
        <v>47.76</v>
      </c>
      <c r="Q1397" s="6" t="str">
        <f t="shared" si="128"/>
        <v>music</v>
      </c>
      <c r="R1397" t="str">
        <f t="shared" si="131"/>
        <v>rock</v>
      </c>
      <c r="S1397" s="11">
        <f t="shared" si="129"/>
        <v>42719.700011574074</v>
      </c>
      <c r="T1397" s="11">
        <f t="shared" si="130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108</v>
      </c>
      <c r="P1398">
        <f t="shared" si="127"/>
        <v>88.2</v>
      </c>
      <c r="Q1398" s="6" t="str">
        <f t="shared" si="128"/>
        <v>music</v>
      </c>
      <c r="R1398" t="str">
        <f t="shared" si="131"/>
        <v>rock</v>
      </c>
      <c r="S1398" s="11">
        <f t="shared" si="129"/>
        <v>42018.790300925924</v>
      </c>
      <c r="T1398" s="11">
        <f t="shared" si="130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114</v>
      </c>
      <c r="P1399">
        <f t="shared" si="127"/>
        <v>72.06</v>
      </c>
      <c r="Q1399" s="6" t="str">
        <f t="shared" si="128"/>
        <v>music</v>
      </c>
      <c r="R1399" t="str">
        <f t="shared" si="131"/>
        <v>rock</v>
      </c>
      <c r="S1399" s="11">
        <f t="shared" si="129"/>
        <v>42640.709606481476</v>
      </c>
      <c r="T1399" s="11">
        <f t="shared" si="130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110</v>
      </c>
      <c r="P1400">
        <f t="shared" si="127"/>
        <v>74.25</v>
      </c>
      <c r="Q1400" s="6" t="str">
        <f t="shared" si="128"/>
        <v>music</v>
      </c>
      <c r="R1400" t="str">
        <f t="shared" si="131"/>
        <v>rock</v>
      </c>
      <c r="S1400" s="11">
        <f t="shared" si="129"/>
        <v>42526.665902777771</v>
      </c>
      <c r="T1400" s="11">
        <f t="shared" si="130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127</v>
      </c>
      <c r="P1401">
        <f t="shared" si="127"/>
        <v>61.71</v>
      </c>
      <c r="Q1401" s="6" t="str">
        <f t="shared" si="128"/>
        <v>music</v>
      </c>
      <c r="R1401" t="str">
        <f t="shared" si="131"/>
        <v>rock</v>
      </c>
      <c r="S1401" s="11">
        <f t="shared" si="129"/>
        <v>41888.795983796292</v>
      </c>
      <c r="T1401" s="11">
        <f t="shared" si="130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168</v>
      </c>
      <c r="P1402">
        <f t="shared" si="127"/>
        <v>17.240000000000002</v>
      </c>
      <c r="Q1402" s="6" t="str">
        <f t="shared" si="128"/>
        <v>music</v>
      </c>
      <c r="R1402" t="str">
        <f t="shared" si="131"/>
        <v>rock</v>
      </c>
      <c r="S1402" s="11">
        <f t="shared" si="129"/>
        <v>42498.132789351854</v>
      </c>
      <c r="T1402" s="11">
        <f t="shared" si="130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497</v>
      </c>
      <c r="P1403">
        <f t="shared" si="127"/>
        <v>51.73</v>
      </c>
      <c r="Q1403" s="6" t="str">
        <f t="shared" si="128"/>
        <v>music</v>
      </c>
      <c r="R1403" t="str">
        <f t="shared" si="131"/>
        <v>rock</v>
      </c>
      <c r="S1403" s="11">
        <f t="shared" si="129"/>
        <v>41399.787893518514</v>
      </c>
      <c r="T1403" s="11">
        <f t="shared" si="130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110</v>
      </c>
      <c r="P1404">
        <f t="shared" si="127"/>
        <v>24.16</v>
      </c>
      <c r="Q1404" s="6" t="str">
        <f t="shared" si="128"/>
        <v>music</v>
      </c>
      <c r="R1404" t="str">
        <f t="shared" si="131"/>
        <v>rock</v>
      </c>
      <c r="S1404" s="11">
        <f t="shared" si="129"/>
        <v>42064.845034722217</v>
      </c>
      <c r="T1404" s="11">
        <f t="shared" si="130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103</v>
      </c>
      <c r="P1405">
        <f t="shared" si="127"/>
        <v>62.169999999999995</v>
      </c>
      <c r="Q1405" s="6" t="str">
        <f t="shared" si="128"/>
        <v>music</v>
      </c>
      <c r="R1405" t="str">
        <f t="shared" si="131"/>
        <v>rock</v>
      </c>
      <c r="S1405" s="11">
        <f t="shared" si="129"/>
        <v>41450.854571759257</v>
      </c>
      <c r="T1405" s="11">
        <f t="shared" si="130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2</v>
      </c>
      <c r="P1406">
        <f t="shared" si="127"/>
        <v>48.2</v>
      </c>
      <c r="Q1406" s="6" t="str">
        <f t="shared" si="128"/>
        <v>publishing</v>
      </c>
      <c r="R1406" t="str">
        <f t="shared" si="131"/>
        <v>translations</v>
      </c>
      <c r="S1406" s="11">
        <f t="shared" si="129"/>
        <v>42032.30190972222</v>
      </c>
      <c r="T1406" s="11">
        <f t="shared" si="130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1</v>
      </c>
      <c r="P1407">
        <f t="shared" si="127"/>
        <v>6.18</v>
      </c>
      <c r="Q1407" s="6" t="str">
        <f t="shared" si="128"/>
        <v>publishing</v>
      </c>
      <c r="R1407" t="str">
        <f t="shared" si="131"/>
        <v>translations</v>
      </c>
      <c r="S1407" s="11">
        <f t="shared" si="129"/>
        <v>41941.472233796296</v>
      </c>
      <c r="T1407" s="11">
        <f t="shared" si="130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</v>
      </c>
      <c r="P1408">
        <f t="shared" si="127"/>
        <v>5</v>
      </c>
      <c r="Q1408" s="6" t="str">
        <f t="shared" si="128"/>
        <v>publishing</v>
      </c>
      <c r="R1408" t="str">
        <f t="shared" si="131"/>
        <v>translations</v>
      </c>
      <c r="S1408" s="11">
        <f t="shared" si="129"/>
        <v>42297.224618055552</v>
      </c>
      <c r="T1408" s="11">
        <f t="shared" si="130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1</v>
      </c>
      <c r="P1409">
        <f t="shared" si="127"/>
        <v>7.5</v>
      </c>
      <c r="Q1409" s="6" t="str">
        <f t="shared" si="128"/>
        <v>publishing</v>
      </c>
      <c r="R1409" t="str">
        <f t="shared" si="131"/>
        <v>translations</v>
      </c>
      <c r="S1409" s="11">
        <f t="shared" si="129"/>
        <v>41838.32844907407</v>
      </c>
      <c r="T1409" s="11">
        <f t="shared" si="130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8</v>
      </c>
      <c r="P1410">
        <f t="shared" si="127"/>
        <v>12</v>
      </c>
      <c r="Q1410" s="6" t="str">
        <f t="shared" si="128"/>
        <v>publishing</v>
      </c>
      <c r="R1410" t="str">
        <f t="shared" si="131"/>
        <v>translations</v>
      </c>
      <c r="S1410" s="11">
        <f t="shared" si="129"/>
        <v>42291.663842592585</v>
      </c>
      <c r="T1410" s="11">
        <f t="shared" si="130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ROUNDUP(((E1411/D1411)*100),0)</f>
        <v>0</v>
      </c>
      <c r="P1411" t="e">
        <f t="shared" ref="P1411:P1474" si="133">ROUNDUP((E1411/L1411),2)</f>
        <v>#DIV/0!</v>
      </c>
      <c r="Q1411" s="6" t="str">
        <f t="shared" ref="Q1411:Q1474" si="134">LEFT(N1411,FIND("/",N1411,1)-1)</f>
        <v>publishing</v>
      </c>
      <c r="R1411" t="str">
        <f t="shared" si="131"/>
        <v>translations</v>
      </c>
      <c r="S1411" s="11">
        <f t="shared" ref="S1411:S1474" si="135">(((J1411/60)/60)/24)+DATE(1970,1,1)+(-5/24)</f>
        <v>41944.925173611111</v>
      </c>
      <c r="T1411" s="11">
        <f t="shared" ref="T1411:T1474" si="136">(((I1411/60)/60)/24)+DATE(1970,1,1)+(-5/24)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</v>
      </c>
      <c r="P1412">
        <f t="shared" si="133"/>
        <v>1</v>
      </c>
      <c r="Q1412" s="6" t="str">
        <f t="shared" si="134"/>
        <v>publishing</v>
      </c>
      <c r="R1412" t="str">
        <f t="shared" ref="R1412:R1475" si="137">RIGHT(N1412,LEN(N1412)-FIND("/",N1412,1))</f>
        <v>translations</v>
      </c>
      <c r="S1412" s="11">
        <f t="shared" si="135"/>
        <v>42479.110185185178</v>
      </c>
      <c r="T1412" s="11">
        <f t="shared" si="136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1</v>
      </c>
      <c r="P1413">
        <f t="shared" si="133"/>
        <v>2.34</v>
      </c>
      <c r="Q1413" s="6" t="str">
        <f t="shared" si="134"/>
        <v>publishing</v>
      </c>
      <c r="R1413" t="str">
        <f t="shared" si="137"/>
        <v>translations</v>
      </c>
      <c r="S1413" s="11">
        <f t="shared" si="135"/>
        <v>42012.850694444445</v>
      </c>
      <c r="T1413" s="11">
        <f t="shared" si="136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5</v>
      </c>
      <c r="P1414">
        <f t="shared" si="133"/>
        <v>24.62</v>
      </c>
      <c r="Q1414" s="6" t="str">
        <f t="shared" si="134"/>
        <v>publishing</v>
      </c>
      <c r="R1414" t="str">
        <f t="shared" si="137"/>
        <v>translations</v>
      </c>
      <c r="S1414" s="11">
        <f t="shared" si="135"/>
        <v>41946.855312499996</v>
      </c>
      <c r="T1414" s="11">
        <f t="shared" si="136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>
        <f t="shared" si="133"/>
        <v>100</v>
      </c>
      <c r="Q1415" s="6" t="str">
        <f t="shared" si="134"/>
        <v>publishing</v>
      </c>
      <c r="R1415" t="str">
        <f t="shared" si="137"/>
        <v>translations</v>
      </c>
      <c r="S1415" s="11">
        <f t="shared" si="135"/>
        <v>42360.228819444441</v>
      </c>
      <c r="T1415" s="11">
        <f t="shared" si="136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1</v>
      </c>
      <c r="P1416">
        <f t="shared" si="133"/>
        <v>1</v>
      </c>
      <c r="Q1416" s="6" t="str">
        <f t="shared" si="134"/>
        <v>publishing</v>
      </c>
      <c r="R1416" t="str">
        <f t="shared" si="137"/>
        <v>translations</v>
      </c>
      <c r="S1416" s="11">
        <f t="shared" si="135"/>
        <v>42708.044756944444</v>
      </c>
      <c r="T1416" s="11">
        <f t="shared" si="136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19</v>
      </c>
      <c r="P1417">
        <f t="shared" si="133"/>
        <v>88.89</v>
      </c>
      <c r="Q1417" s="6" t="str">
        <f t="shared" si="134"/>
        <v>publishing</v>
      </c>
      <c r="R1417" t="str">
        <f t="shared" si="137"/>
        <v>translations</v>
      </c>
      <c r="S1417" s="11">
        <f t="shared" si="135"/>
        <v>42192.467488425922</v>
      </c>
      <c r="T1417" s="11">
        <f t="shared" si="136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s="6" t="str">
        <f t="shared" si="134"/>
        <v>publishing</v>
      </c>
      <c r="R1418" t="str">
        <f t="shared" si="137"/>
        <v>translations</v>
      </c>
      <c r="S1418" s="11">
        <f t="shared" si="135"/>
        <v>42299.717812499999</v>
      </c>
      <c r="T1418" s="11">
        <f t="shared" si="136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2</v>
      </c>
      <c r="P1419">
        <f t="shared" si="133"/>
        <v>27.5</v>
      </c>
      <c r="Q1419" s="6" t="str">
        <f t="shared" si="134"/>
        <v>publishing</v>
      </c>
      <c r="R1419" t="str">
        <f t="shared" si="137"/>
        <v>translations</v>
      </c>
      <c r="S1419" s="11">
        <f t="shared" si="135"/>
        <v>42231.941828703704</v>
      </c>
      <c r="T1419" s="11">
        <f t="shared" si="136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1</v>
      </c>
      <c r="P1420">
        <f t="shared" si="133"/>
        <v>6</v>
      </c>
      <c r="Q1420" s="6" t="str">
        <f t="shared" si="134"/>
        <v>publishing</v>
      </c>
      <c r="R1420" t="str">
        <f t="shared" si="137"/>
        <v>translations</v>
      </c>
      <c r="S1420" s="11">
        <f t="shared" si="135"/>
        <v>42395.248078703698</v>
      </c>
      <c r="T1420" s="11">
        <f t="shared" si="136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8</v>
      </c>
      <c r="P1421">
        <f t="shared" si="133"/>
        <v>44.5</v>
      </c>
      <c r="Q1421" s="6" t="str">
        <f t="shared" si="134"/>
        <v>publishing</v>
      </c>
      <c r="R1421" t="str">
        <f t="shared" si="137"/>
        <v>translations</v>
      </c>
      <c r="S1421" s="11">
        <f t="shared" si="135"/>
        <v>42622.24790509259</v>
      </c>
      <c r="T1421" s="11">
        <f t="shared" si="136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3</v>
      </c>
      <c r="P1422">
        <f t="shared" si="133"/>
        <v>1</v>
      </c>
      <c r="Q1422" s="6" t="str">
        <f t="shared" si="134"/>
        <v>publishing</v>
      </c>
      <c r="R1422" t="str">
        <f t="shared" si="137"/>
        <v>translations</v>
      </c>
      <c r="S1422" s="11">
        <f t="shared" si="135"/>
        <v>42524.459328703706</v>
      </c>
      <c r="T1422" s="11">
        <f t="shared" si="136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</v>
      </c>
      <c r="P1423">
        <f t="shared" si="133"/>
        <v>100</v>
      </c>
      <c r="Q1423" s="6" t="str">
        <f t="shared" si="134"/>
        <v>publishing</v>
      </c>
      <c r="R1423" t="str">
        <f t="shared" si="137"/>
        <v>translations</v>
      </c>
      <c r="S1423" s="11">
        <f t="shared" si="135"/>
        <v>42013.707280092589</v>
      </c>
      <c r="T1423" s="11">
        <f t="shared" si="136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</v>
      </c>
      <c r="P1424">
        <f t="shared" si="133"/>
        <v>13</v>
      </c>
      <c r="Q1424" s="6" t="str">
        <f t="shared" si="134"/>
        <v>publishing</v>
      </c>
      <c r="R1424" t="str">
        <f t="shared" si="137"/>
        <v>translations</v>
      </c>
      <c r="S1424" s="11">
        <f t="shared" si="135"/>
        <v>42604.031296296293</v>
      </c>
      <c r="T1424" s="11">
        <f t="shared" si="136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1</v>
      </c>
      <c r="P1425">
        <f t="shared" si="133"/>
        <v>100</v>
      </c>
      <c r="Q1425" s="6" t="str">
        <f t="shared" si="134"/>
        <v>publishing</v>
      </c>
      <c r="R1425" t="str">
        <f t="shared" si="137"/>
        <v>translations</v>
      </c>
      <c r="S1425" s="11">
        <f t="shared" si="135"/>
        <v>42340.151979166665</v>
      </c>
      <c r="T1425" s="11">
        <f t="shared" si="136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21</v>
      </c>
      <c r="P1426">
        <f t="shared" si="133"/>
        <v>109.08</v>
      </c>
      <c r="Q1426" s="6" t="str">
        <f t="shared" si="134"/>
        <v>publishing</v>
      </c>
      <c r="R1426" t="str">
        <f t="shared" si="137"/>
        <v>translations</v>
      </c>
      <c r="S1426" s="11">
        <f t="shared" si="135"/>
        <v>42676.509282407402</v>
      </c>
      <c r="T1426" s="11">
        <f t="shared" si="136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s="6" t="str">
        <f t="shared" si="134"/>
        <v>publishing</v>
      </c>
      <c r="R1427" t="str">
        <f t="shared" si="137"/>
        <v>translations</v>
      </c>
      <c r="S1427" s="11">
        <f t="shared" si="135"/>
        <v>42092.923136574071</v>
      </c>
      <c r="T1427" s="11">
        <f t="shared" si="136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s="6" t="str">
        <f t="shared" si="134"/>
        <v>publishing</v>
      </c>
      <c r="R1428" t="str">
        <f t="shared" si="137"/>
        <v>translations</v>
      </c>
      <c r="S1428" s="11">
        <f t="shared" si="135"/>
        <v>42180.181944444441</v>
      </c>
      <c r="T1428" s="11">
        <f t="shared" si="136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9</v>
      </c>
      <c r="P1429">
        <f t="shared" si="133"/>
        <v>104.75</v>
      </c>
      <c r="Q1429" s="6" t="str">
        <f t="shared" si="134"/>
        <v>publishing</v>
      </c>
      <c r="R1429" t="str">
        <f t="shared" si="137"/>
        <v>translations</v>
      </c>
      <c r="S1429" s="11">
        <f t="shared" si="135"/>
        <v>42601.643344907403</v>
      </c>
      <c r="T1429" s="11">
        <f t="shared" si="136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5</v>
      </c>
      <c r="P1430">
        <f t="shared" si="133"/>
        <v>15</v>
      </c>
      <c r="Q1430" s="6" t="str">
        <f t="shared" si="134"/>
        <v>publishing</v>
      </c>
      <c r="R1430" t="str">
        <f t="shared" si="137"/>
        <v>translations</v>
      </c>
      <c r="S1430" s="11">
        <f t="shared" si="135"/>
        <v>42432.171493055554</v>
      </c>
      <c r="T1430" s="11">
        <f t="shared" si="136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s="6" t="str">
        <f t="shared" si="134"/>
        <v>publishing</v>
      </c>
      <c r="R1431" t="str">
        <f t="shared" si="137"/>
        <v>translations</v>
      </c>
      <c r="S1431" s="11">
        <f t="shared" si="135"/>
        <v>42073.852337962955</v>
      </c>
      <c r="T1431" s="11">
        <f t="shared" si="136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9</v>
      </c>
      <c r="P1432">
        <f t="shared" si="133"/>
        <v>80.599999999999994</v>
      </c>
      <c r="Q1432" s="6" t="str">
        <f t="shared" si="134"/>
        <v>publishing</v>
      </c>
      <c r="R1432" t="str">
        <f t="shared" si="137"/>
        <v>translations</v>
      </c>
      <c r="S1432" s="11">
        <f t="shared" si="135"/>
        <v>41961.605185185181</v>
      </c>
      <c r="T1432" s="11">
        <f t="shared" si="136"/>
        <v>41992.605185185181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32</v>
      </c>
      <c r="P1433">
        <f t="shared" si="133"/>
        <v>115.56</v>
      </c>
      <c r="Q1433" s="6" t="str">
        <f t="shared" si="134"/>
        <v>publishing</v>
      </c>
      <c r="R1433" t="str">
        <f t="shared" si="137"/>
        <v>translations</v>
      </c>
      <c r="S1433" s="11">
        <f t="shared" si="135"/>
        <v>42304.002499999995</v>
      </c>
      <c r="T1433" s="11">
        <f t="shared" si="136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s="6" t="str">
        <f t="shared" si="134"/>
        <v>publishing</v>
      </c>
      <c r="R1434" t="str">
        <f t="shared" si="137"/>
        <v>translations</v>
      </c>
      <c r="S1434" s="11">
        <f t="shared" si="135"/>
        <v>42175.572083333333</v>
      </c>
      <c r="T1434" s="11">
        <f t="shared" si="136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7</v>
      </c>
      <c r="P1435">
        <f t="shared" si="133"/>
        <v>80.5</v>
      </c>
      <c r="Q1435" s="6" t="str">
        <f t="shared" si="134"/>
        <v>publishing</v>
      </c>
      <c r="R1435" t="str">
        <f t="shared" si="137"/>
        <v>translations</v>
      </c>
      <c r="S1435" s="11">
        <f t="shared" si="135"/>
        <v>42673.417534722219</v>
      </c>
      <c r="T1435" s="11">
        <f t="shared" si="136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10</v>
      </c>
      <c r="P1436">
        <f t="shared" si="133"/>
        <v>744.55</v>
      </c>
      <c r="Q1436" s="6" t="str">
        <f t="shared" si="134"/>
        <v>publishing</v>
      </c>
      <c r="R1436" t="str">
        <f t="shared" si="137"/>
        <v>translations</v>
      </c>
      <c r="S1436" s="11">
        <f t="shared" si="135"/>
        <v>42142.558773148143</v>
      </c>
      <c r="T1436" s="11">
        <f t="shared" si="136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</v>
      </c>
      <c r="P1437">
        <f t="shared" si="133"/>
        <v>7.5</v>
      </c>
      <c r="Q1437" s="6" t="str">
        <f t="shared" si="134"/>
        <v>publishing</v>
      </c>
      <c r="R1437" t="str">
        <f t="shared" si="137"/>
        <v>translations</v>
      </c>
      <c r="S1437" s="11">
        <f t="shared" si="135"/>
        <v>42258.57199074074</v>
      </c>
      <c r="T1437" s="11">
        <f t="shared" si="136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1</v>
      </c>
      <c r="P1438">
        <f t="shared" si="133"/>
        <v>38.5</v>
      </c>
      <c r="Q1438" s="6" t="str">
        <f t="shared" si="134"/>
        <v>publishing</v>
      </c>
      <c r="R1438" t="str">
        <f t="shared" si="137"/>
        <v>translations</v>
      </c>
      <c r="S1438" s="11">
        <f t="shared" si="135"/>
        <v>42391.141863425924</v>
      </c>
      <c r="T1438" s="11">
        <f t="shared" si="136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27</v>
      </c>
      <c r="P1439">
        <f t="shared" si="133"/>
        <v>36.69</v>
      </c>
      <c r="Q1439" s="6" t="str">
        <f t="shared" si="134"/>
        <v>publishing</v>
      </c>
      <c r="R1439" t="str">
        <f t="shared" si="137"/>
        <v>translations</v>
      </c>
      <c r="S1439" s="11">
        <f t="shared" si="135"/>
        <v>41796.32336805555</v>
      </c>
      <c r="T1439" s="11">
        <f t="shared" si="136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>
        <f t="shared" si="133"/>
        <v>75</v>
      </c>
      <c r="Q1440" s="6" t="str">
        <f t="shared" si="134"/>
        <v>publishing</v>
      </c>
      <c r="R1440" t="str">
        <f t="shared" si="137"/>
        <v>translations</v>
      </c>
      <c r="S1440" s="11">
        <f t="shared" si="135"/>
        <v>42457.663182870368</v>
      </c>
      <c r="T1440" s="11">
        <f t="shared" si="136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7</v>
      </c>
      <c r="P1441">
        <f t="shared" si="133"/>
        <v>30</v>
      </c>
      <c r="Q1441" s="6" t="str">
        <f t="shared" si="134"/>
        <v>publishing</v>
      </c>
      <c r="R1441" t="str">
        <f t="shared" si="137"/>
        <v>translations</v>
      </c>
      <c r="S1441" s="11">
        <f t="shared" si="135"/>
        <v>42040.621539351843</v>
      </c>
      <c r="T1441" s="11">
        <f t="shared" si="136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1</v>
      </c>
      <c r="P1442">
        <f t="shared" si="133"/>
        <v>1</v>
      </c>
      <c r="Q1442" s="6" t="str">
        <f t="shared" si="134"/>
        <v>publishing</v>
      </c>
      <c r="R1442" t="str">
        <f t="shared" si="137"/>
        <v>translations</v>
      </c>
      <c r="S1442" s="11">
        <f t="shared" si="135"/>
        <v>42486.540081018517</v>
      </c>
      <c r="T1442" s="11">
        <f t="shared" si="136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2</v>
      </c>
      <c r="P1443">
        <f t="shared" si="133"/>
        <v>673.34</v>
      </c>
      <c r="Q1443" s="6" t="str">
        <f t="shared" si="134"/>
        <v>publishing</v>
      </c>
      <c r="R1443" t="str">
        <f t="shared" si="137"/>
        <v>translations</v>
      </c>
      <c r="S1443" s="11">
        <f t="shared" si="135"/>
        <v>42198.557511574072</v>
      </c>
      <c r="T1443" s="11">
        <f t="shared" si="136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s="6" t="str">
        <f t="shared" si="134"/>
        <v>publishing</v>
      </c>
      <c r="R1444" t="str">
        <f t="shared" si="137"/>
        <v>translations</v>
      </c>
      <c r="S1444" s="11">
        <f t="shared" si="135"/>
        <v>42485.437013888884</v>
      </c>
      <c r="T1444" s="11">
        <f t="shared" si="136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s="6" t="str">
        <f t="shared" si="134"/>
        <v>publishing</v>
      </c>
      <c r="R1445" t="str">
        <f t="shared" si="137"/>
        <v>translations</v>
      </c>
      <c r="S1445" s="11">
        <f t="shared" si="135"/>
        <v>42707.71769675926</v>
      </c>
      <c r="T1445" s="11">
        <f t="shared" si="136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s="6" t="str">
        <f t="shared" si="134"/>
        <v>publishing</v>
      </c>
      <c r="R1446" t="str">
        <f t="shared" si="137"/>
        <v>translations</v>
      </c>
      <c r="S1446" s="11">
        <f t="shared" si="135"/>
        <v>42199.665069444447</v>
      </c>
      <c r="T1446" s="11">
        <f t="shared" si="136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s="6" t="str">
        <f t="shared" si="134"/>
        <v>publishing</v>
      </c>
      <c r="R1447" t="str">
        <f t="shared" si="137"/>
        <v>translations</v>
      </c>
      <c r="S1447" s="11">
        <f t="shared" si="135"/>
        <v>42139.333969907406</v>
      </c>
      <c r="T1447" s="11">
        <f t="shared" si="136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s="6" t="str">
        <f t="shared" si="134"/>
        <v>publishing</v>
      </c>
      <c r="R1448" t="str">
        <f t="shared" si="137"/>
        <v>translations</v>
      </c>
      <c r="S1448" s="11">
        <f t="shared" si="135"/>
        <v>42461.239328703705</v>
      </c>
      <c r="T1448" s="11">
        <f t="shared" si="136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</v>
      </c>
      <c r="P1449">
        <f t="shared" si="133"/>
        <v>25</v>
      </c>
      <c r="Q1449" s="6" t="str">
        <f t="shared" si="134"/>
        <v>publishing</v>
      </c>
      <c r="R1449" t="str">
        <f t="shared" si="137"/>
        <v>translations</v>
      </c>
      <c r="S1449" s="11">
        <f t="shared" si="135"/>
        <v>42529.52238425926</v>
      </c>
      <c r="T1449" s="11">
        <f t="shared" si="136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s="6" t="str">
        <f t="shared" si="134"/>
        <v>publishing</v>
      </c>
      <c r="R1450" t="str">
        <f t="shared" si="137"/>
        <v>translations</v>
      </c>
      <c r="S1450" s="11">
        <f t="shared" si="135"/>
        <v>42115.728217592587</v>
      </c>
      <c r="T1450" s="11">
        <f t="shared" si="136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s="6" t="str">
        <f t="shared" si="134"/>
        <v>publishing</v>
      </c>
      <c r="R1451" t="str">
        <f t="shared" si="137"/>
        <v>translations</v>
      </c>
      <c r="S1451" s="11">
        <f t="shared" si="135"/>
        <v>42086.603067129625</v>
      </c>
      <c r="T1451" s="11">
        <f t="shared" si="136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</v>
      </c>
      <c r="P1452">
        <f t="shared" si="133"/>
        <v>1</v>
      </c>
      <c r="Q1452" s="6" t="str">
        <f t="shared" si="134"/>
        <v>publishing</v>
      </c>
      <c r="R1452" t="str">
        <f t="shared" si="137"/>
        <v>translations</v>
      </c>
      <c r="S1452" s="11">
        <f t="shared" si="135"/>
        <v>42389.962928240733</v>
      </c>
      <c r="T1452" s="11">
        <f t="shared" si="136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</v>
      </c>
      <c r="P1453">
        <f t="shared" si="133"/>
        <v>1</v>
      </c>
      <c r="Q1453" s="6" t="str">
        <f t="shared" si="134"/>
        <v>publishing</v>
      </c>
      <c r="R1453" t="str">
        <f t="shared" si="137"/>
        <v>translations</v>
      </c>
      <c r="S1453" s="11">
        <f t="shared" si="135"/>
        <v>41931.75068287037</v>
      </c>
      <c r="T1453" s="11">
        <f t="shared" si="136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s="6" t="str">
        <f t="shared" si="134"/>
        <v>publishing</v>
      </c>
      <c r="R1454" t="str">
        <f t="shared" si="137"/>
        <v>translations</v>
      </c>
      <c r="S1454" s="11">
        <f t="shared" si="135"/>
        <v>41818.494942129626</v>
      </c>
      <c r="T1454" s="11">
        <f t="shared" si="136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s="6" t="str">
        <f t="shared" si="134"/>
        <v>publishing</v>
      </c>
      <c r="R1455" t="str">
        <f t="shared" si="137"/>
        <v>translations</v>
      </c>
      <c r="S1455" s="11">
        <f t="shared" si="135"/>
        <v>42795.487812499996</v>
      </c>
      <c r="T1455" s="11">
        <f t="shared" si="136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1</v>
      </c>
      <c r="P1456">
        <f t="shared" si="133"/>
        <v>15</v>
      </c>
      <c r="Q1456" s="6" t="str">
        <f t="shared" si="134"/>
        <v>publishing</v>
      </c>
      <c r="R1456" t="str">
        <f t="shared" si="137"/>
        <v>translations</v>
      </c>
      <c r="S1456" s="11">
        <f t="shared" si="135"/>
        <v>42463.658333333333</v>
      </c>
      <c r="T1456" s="11">
        <f t="shared" si="136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11</v>
      </c>
      <c r="P1457">
        <f t="shared" si="133"/>
        <v>225</v>
      </c>
      <c r="Q1457" s="6" t="str">
        <f t="shared" si="134"/>
        <v>publishing</v>
      </c>
      <c r="R1457" t="str">
        <f t="shared" si="137"/>
        <v>translations</v>
      </c>
      <c r="S1457" s="11">
        <f t="shared" si="135"/>
        <v>41832.46435185185</v>
      </c>
      <c r="T1457" s="11">
        <f t="shared" si="136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3</v>
      </c>
      <c r="P1458">
        <f t="shared" si="133"/>
        <v>48.339999999999996</v>
      </c>
      <c r="Q1458" s="6" t="str">
        <f t="shared" si="134"/>
        <v>publishing</v>
      </c>
      <c r="R1458" t="str">
        <f t="shared" si="137"/>
        <v>translations</v>
      </c>
      <c r="S1458" s="11">
        <f t="shared" si="135"/>
        <v>42708.460243055553</v>
      </c>
      <c r="T1458" s="11">
        <f t="shared" si="136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s="6" t="str">
        <f t="shared" si="134"/>
        <v>publishing</v>
      </c>
      <c r="R1459" t="str">
        <f t="shared" si="137"/>
        <v>translations</v>
      </c>
      <c r="S1459" s="11">
        <f t="shared" si="135"/>
        <v>42289.688009259255</v>
      </c>
      <c r="T1459" s="11">
        <f t="shared" si="136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s="6" t="str">
        <f t="shared" si="134"/>
        <v>publishing</v>
      </c>
      <c r="R1460" t="str">
        <f t="shared" si="137"/>
        <v>translations</v>
      </c>
      <c r="S1460" s="11">
        <f t="shared" si="135"/>
        <v>41831.49722222222</v>
      </c>
      <c r="T1460" s="11">
        <f t="shared" si="136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s="6" t="str">
        <f t="shared" si="134"/>
        <v>publishing</v>
      </c>
      <c r="R1461" t="str">
        <f t="shared" si="137"/>
        <v>translations</v>
      </c>
      <c r="S1461" s="11">
        <f t="shared" si="135"/>
        <v>42311.996481481481</v>
      </c>
      <c r="T1461" s="11">
        <f t="shared" si="136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s="6" t="str">
        <f t="shared" si="134"/>
        <v>publishing</v>
      </c>
      <c r="R1462" t="str">
        <f t="shared" si="137"/>
        <v>translations</v>
      </c>
      <c r="S1462" s="11">
        <f t="shared" si="135"/>
        <v>41915.688634259255</v>
      </c>
      <c r="T1462" s="11">
        <f t="shared" si="136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102</v>
      </c>
      <c r="P1463">
        <f t="shared" si="133"/>
        <v>44.669999999999995</v>
      </c>
      <c r="Q1463" s="6" t="str">
        <f t="shared" si="134"/>
        <v>publishing</v>
      </c>
      <c r="R1463" t="str">
        <f t="shared" si="137"/>
        <v>radio &amp; podcasts</v>
      </c>
      <c r="S1463" s="11">
        <f t="shared" si="135"/>
        <v>41899.436967592592</v>
      </c>
      <c r="T1463" s="11">
        <f t="shared" si="136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109</v>
      </c>
      <c r="P1464">
        <f t="shared" si="133"/>
        <v>28.94</v>
      </c>
      <c r="Q1464" s="6" t="str">
        <f t="shared" si="134"/>
        <v>publishing</v>
      </c>
      <c r="R1464" t="str">
        <f t="shared" si="137"/>
        <v>radio &amp; podcasts</v>
      </c>
      <c r="S1464" s="11">
        <f t="shared" si="135"/>
        <v>41344.454525462963</v>
      </c>
      <c r="T1464" s="11">
        <f t="shared" si="136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148</v>
      </c>
      <c r="P1465">
        <f t="shared" si="133"/>
        <v>35.44</v>
      </c>
      <c r="Q1465" s="6" t="str">
        <f t="shared" si="134"/>
        <v>publishing</v>
      </c>
      <c r="R1465" t="str">
        <f t="shared" si="137"/>
        <v>radio &amp; podcasts</v>
      </c>
      <c r="S1465" s="11">
        <f t="shared" si="135"/>
        <v>41326.702986111108</v>
      </c>
      <c r="T1465" s="11">
        <f t="shared" si="136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164</v>
      </c>
      <c r="P1466">
        <f t="shared" si="133"/>
        <v>34.879999999999995</v>
      </c>
      <c r="Q1466" s="6" t="str">
        <f t="shared" si="134"/>
        <v>publishing</v>
      </c>
      <c r="R1466" t="str">
        <f t="shared" si="137"/>
        <v>radio &amp; podcasts</v>
      </c>
      <c r="S1466" s="11">
        <f t="shared" si="135"/>
        <v>41291.453217592592</v>
      </c>
      <c r="T1466" s="11">
        <f t="shared" si="136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457</v>
      </c>
      <c r="P1467">
        <f t="shared" si="133"/>
        <v>52.629999999999995</v>
      </c>
      <c r="Q1467" s="6" t="str">
        <f t="shared" si="134"/>
        <v>publishing</v>
      </c>
      <c r="R1467" t="str">
        <f t="shared" si="137"/>
        <v>radio &amp; podcasts</v>
      </c>
      <c r="S1467" s="11">
        <f t="shared" si="135"/>
        <v>40959.526064814811</v>
      </c>
      <c r="T1467" s="11">
        <f t="shared" si="136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108</v>
      </c>
      <c r="P1468">
        <f t="shared" si="133"/>
        <v>69.600000000000009</v>
      </c>
      <c r="Q1468" s="6" t="str">
        <f t="shared" si="134"/>
        <v>publishing</v>
      </c>
      <c r="R1468" t="str">
        <f t="shared" si="137"/>
        <v>radio &amp; podcasts</v>
      </c>
      <c r="S1468" s="11">
        <f t="shared" si="135"/>
        <v>42339.963726851849</v>
      </c>
      <c r="T1468" s="11">
        <f t="shared" si="136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116</v>
      </c>
      <c r="P1469">
        <f t="shared" si="133"/>
        <v>76.72</v>
      </c>
      <c r="Q1469" s="6" t="str">
        <f t="shared" si="134"/>
        <v>publishing</v>
      </c>
      <c r="R1469" t="str">
        <f t="shared" si="137"/>
        <v>radio &amp; podcasts</v>
      </c>
      <c r="S1469" s="11">
        <f t="shared" si="135"/>
        <v>40933.593576388885</v>
      </c>
      <c r="T1469" s="11">
        <f t="shared" si="136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103</v>
      </c>
      <c r="P1470">
        <f t="shared" si="133"/>
        <v>33.199999999999996</v>
      </c>
      <c r="Q1470" s="6" t="str">
        <f t="shared" si="134"/>
        <v>publishing</v>
      </c>
      <c r="R1470" t="str">
        <f t="shared" si="137"/>
        <v>radio &amp; podcasts</v>
      </c>
      <c r="S1470" s="11">
        <f t="shared" si="135"/>
        <v>40645.806122685186</v>
      </c>
      <c r="T1470" s="11">
        <f t="shared" si="136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109</v>
      </c>
      <c r="P1471">
        <f t="shared" si="133"/>
        <v>149.47</v>
      </c>
      <c r="Q1471" s="6" t="str">
        <f t="shared" si="134"/>
        <v>publishing</v>
      </c>
      <c r="R1471" t="str">
        <f t="shared" si="137"/>
        <v>radio &amp; podcasts</v>
      </c>
      <c r="S1471" s="11">
        <f t="shared" si="135"/>
        <v>41290.390150462961</v>
      </c>
      <c r="T1471" s="11">
        <f t="shared" si="136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126</v>
      </c>
      <c r="P1472">
        <f t="shared" si="133"/>
        <v>23.180000000000003</v>
      </c>
      <c r="Q1472" s="6" t="str">
        <f t="shared" si="134"/>
        <v>publishing</v>
      </c>
      <c r="R1472" t="str">
        <f t="shared" si="137"/>
        <v>radio &amp; podcasts</v>
      </c>
      <c r="S1472" s="11">
        <f t="shared" si="135"/>
        <v>41250.618784722217</v>
      </c>
      <c r="T1472" s="11">
        <f t="shared" si="136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104</v>
      </c>
      <c r="P1473">
        <f t="shared" si="133"/>
        <v>96.88000000000001</v>
      </c>
      <c r="Q1473" s="6" t="str">
        <f t="shared" si="134"/>
        <v>publishing</v>
      </c>
      <c r="R1473" t="str">
        <f t="shared" si="137"/>
        <v>radio &amp; podcasts</v>
      </c>
      <c r="S1473" s="11">
        <f t="shared" si="135"/>
        <v>42073.749236111107</v>
      </c>
      <c r="T1473" s="11">
        <f t="shared" si="136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139</v>
      </c>
      <c r="P1474">
        <f t="shared" si="133"/>
        <v>103.21000000000001</v>
      </c>
      <c r="Q1474" s="6" t="str">
        <f t="shared" si="134"/>
        <v>publishing</v>
      </c>
      <c r="R1474" t="str">
        <f t="shared" si="137"/>
        <v>radio &amp; podcasts</v>
      </c>
      <c r="S1474" s="11">
        <f t="shared" si="135"/>
        <v>41533.33452546296</v>
      </c>
      <c r="T1474" s="11">
        <f t="shared" si="136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ROUNDUP(((E1475/D1475)*100),0)</f>
        <v>121</v>
      </c>
      <c r="P1475">
        <f t="shared" ref="P1475:P1538" si="139">ROUNDUP((E1475/L1475),2)</f>
        <v>38.47</v>
      </c>
      <c r="Q1475" s="6" t="str">
        <f t="shared" ref="Q1475:Q1538" si="140">LEFT(N1475,FIND("/",N1475,1)-1)</f>
        <v>publishing</v>
      </c>
      <c r="R1475" t="str">
        <f t="shared" si="137"/>
        <v>radio &amp; podcasts</v>
      </c>
      <c r="S1475" s="11">
        <f t="shared" ref="S1475:S1538" si="141">(((J1475/60)/60)/24)+DATE(1970,1,1)+(-5/24)</f>
        <v>40939.771284722221</v>
      </c>
      <c r="T1475" s="11">
        <f t="shared" ref="T1475:T1538" si="142">(((I1475/60)/60)/24)+DATE(1970,1,1)+(-5/24)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113</v>
      </c>
      <c r="P1476">
        <f t="shared" si="139"/>
        <v>44.32</v>
      </c>
      <c r="Q1476" s="6" t="str">
        <f t="shared" si="140"/>
        <v>publishing</v>
      </c>
      <c r="R1476" t="str">
        <f t="shared" ref="R1476:R1539" si="143">RIGHT(N1476,LEN(N1476)-FIND("/",N1476,1))</f>
        <v>radio &amp; podcasts</v>
      </c>
      <c r="S1476" s="11">
        <f t="shared" si="141"/>
        <v>41500.519583333327</v>
      </c>
      <c r="T1476" s="11">
        <f t="shared" si="142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189</v>
      </c>
      <c r="P1477">
        <f t="shared" si="139"/>
        <v>64.180000000000007</v>
      </c>
      <c r="Q1477" s="6" t="str">
        <f t="shared" si="140"/>
        <v>publishing</v>
      </c>
      <c r="R1477" t="str">
        <f t="shared" si="143"/>
        <v>radio &amp; podcasts</v>
      </c>
      <c r="S1477" s="11">
        <f t="shared" si="141"/>
        <v>41960.514618055553</v>
      </c>
      <c r="T1477" s="11">
        <f t="shared" si="142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662</v>
      </c>
      <c r="P1478">
        <f t="shared" si="139"/>
        <v>43.339999999999996</v>
      </c>
      <c r="Q1478" s="6" t="str">
        <f t="shared" si="140"/>
        <v>publishing</v>
      </c>
      <c r="R1478" t="str">
        <f t="shared" si="143"/>
        <v>radio &amp; podcasts</v>
      </c>
      <c r="S1478" s="11">
        <f t="shared" si="141"/>
        <v>40765.833587962959</v>
      </c>
      <c r="T1478" s="11">
        <f t="shared" si="142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112</v>
      </c>
      <c r="P1479">
        <f t="shared" si="139"/>
        <v>90.5</v>
      </c>
      <c r="Q1479" s="6" t="str">
        <f t="shared" si="140"/>
        <v>publishing</v>
      </c>
      <c r="R1479" t="str">
        <f t="shared" si="143"/>
        <v>radio &amp; podcasts</v>
      </c>
      <c r="S1479" s="11">
        <f t="shared" si="141"/>
        <v>40840.407453703701</v>
      </c>
      <c r="T1479" s="11">
        <f t="shared" si="142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1182</v>
      </c>
      <c r="P1480">
        <f t="shared" si="139"/>
        <v>29.19</v>
      </c>
      <c r="Q1480" s="6" t="str">
        <f t="shared" si="140"/>
        <v>publishing</v>
      </c>
      <c r="R1480" t="str">
        <f t="shared" si="143"/>
        <v>radio &amp; podcasts</v>
      </c>
      <c r="S1480" s="11">
        <f t="shared" si="141"/>
        <v>41394.663344907407</v>
      </c>
      <c r="T1480" s="11">
        <f t="shared" si="142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138</v>
      </c>
      <c r="P1481">
        <f t="shared" si="139"/>
        <v>30.96</v>
      </c>
      <c r="Q1481" s="6" t="str">
        <f t="shared" si="140"/>
        <v>publishing</v>
      </c>
      <c r="R1481" t="str">
        <f t="shared" si="143"/>
        <v>radio &amp; podcasts</v>
      </c>
      <c r="S1481" s="11">
        <f t="shared" si="141"/>
        <v>41754.536909722221</v>
      </c>
      <c r="T1481" s="11">
        <f t="shared" si="142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118</v>
      </c>
      <c r="P1482">
        <f t="shared" si="139"/>
        <v>92.160000000000011</v>
      </c>
      <c r="Q1482" s="6" t="str">
        <f t="shared" si="140"/>
        <v>publishing</v>
      </c>
      <c r="R1482" t="str">
        <f t="shared" si="143"/>
        <v>radio &amp; podcasts</v>
      </c>
      <c r="S1482" s="11">
        <f t="shared" si="141"/>
        <v>41464.725682870368</v>
      </c>
      <c r="T1482" s="11">
        <f t="shared" si="142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3</v>
      </c>
      <c r="P1483">
        <f t="shared" si="139"/>
        <v>17.5</v>
      </c>
      <c r="Q1483" s="6" t="str">
        <f t="shared" si="140"/>
        <v>publishing</v>
      </c>
      <c r="R1483" t="str">
        <f t="shared" si="143"/>
        <v>fiction</v>
      </c>
      <c r="S1483" s="11">
        <f t="shared" si="141"/>
        <v>41550.714641203704</v>
      </c>
      <c r="T1483" s="11">
        <f t="shared" si="142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</v>
      </c>
      <c r="P1484">
        <f t="shared" si="139"/>
        <v>5</v>
      </c>
      <c r="Q1484" s="6" t="str">
        <f t="shared" si="140"/>
        <v>publishing</v>
      </c>
      <c r="R1484" t="str">
        <f t="shared" si="143"/>
        <v>fiction</v>
      </c>
      <c r="S1484" s="11">
        <f t="shared" si="141"/>
        <v>41136.649722222224</v>
      </c>
      <c r="T1484" s="11">
        <f t="shared" si="142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1</v>
      </c>
      <c r="P1485">
        <f t="shared" si="139"/>
        <v>25</v>
      </c>
      <c r="Q1485" s="6" t="str">
        <f t="shared" si="140"/>
        <v>publishing</v>
      </c>
      <c r="R1485" t="str">
        <f t="shared" si="143"/>
        <v>fiction</v>
      </c>
      <c r="S1485" s="11">
        <f t="shared" si="141"/>
        <v>42547.984664351847</v>
      </c>
      <c r="T1485" s="11">
        <f t="shared" si="142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s="6" t="str">
        <f t="shared" si="140"/>
        <v>publishing</v>
      </c>
      <c r="R1486" t="str">
        <f t="shared" si="143"/>
        <v>fiction</v>
      </c>
      <c r="S1486" s="11">
        <f t="shared" si="141"/>
        <v>41052.992627314808</v>
      </c>
      <c r="T1486" s="11">
        <f t="shared" si="142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3</v>
      </c>
      <c r="P1487">
        <f t="shared" si="139"/>
        <v>50</v>
      </c>
      <c r="Q1487" s="6" t="str">
        <f t="shared" si="140"/>
        <v>publishing</v>
      </c>
      <c r="R1487" t="str">
        <f t="shared" si="143"/>
        <v>fiction</v>
      </c>
      <c r="S1487" s="11">
        <f t="shared" si="141"/>
        <v>42130.587650462963</v>
      </c>
      <c r="T1487" s="11">
        <f t="shared" si="142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1</v>
      </c>
      <c r="P1488">
        <f t="shared" si="139"/>
        <v>16</v>
      </c>
      <c r="Q1488" s="6" t="str">
        <f t="shared" si="140"/>
        <v>publishing</v>
      </c>
      <c r="R1488" t="str">
        <f t="shared" si="143"/>
        <v>fiction</v>
      </c>
      <c r="S1488" s="11">
        <f t="shared" si="141"/>
        <v>42031.960196759253</v>
      </c>
      <c r="T1488" s="11">
        <f t="shared" si="142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s="6" t="str">
        <f t="shared" si="140"/>
        <v>publishing</v>
      </c>
      <c r="R1489" t="str">
        <f t="shared" si="143"/>
        <v>fiction</v>
      </c>
      <c r="S1489" s="11">
        <f t="shared" si="141"/>
        <v>42554.709155092591</v>
      </c>
      <c r="T1489" s="11">
        <f t="shared" si="142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3</v>
      </c>
      <c r="P1490">
        <f t="shared" si="139"/>
        <v>60</v>
      </c>
      <c r="Q1490" s="6" t="str">
        <f t="shared" si="140"/>
        <v>publishing</v>
      </c>
      <c r="R1490" t="str">
        <f t="shared" si="143"/>
        <v>fiction</v>
      </c>
      <c r="S1490" s="11">
        <f t="shared" si="141"/>
        <v>41614.354861111111</v>
      </c>
      <c r="T1490" s="11">
        <f t="shared" si="142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s="6" t="str">
        <f t="shared" si="140"/>
        <v>publishing</v>
      </c>
      <c r="R1491" t="str">
        <f t="shared" si="143"/>
        <v>fiction</v>
      </c>
      <c r="S1491" s="11">
        <f t="shared" si="141"/>
        <v>41198.403379629628</v>
      </c>
      <c r="T1491" s="11">
        <f t="shared" si="142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31</v>
      </c>
      <c r="P1492">
        <f t="shared" si="139"/>
        <v>47.11</v>
      </c>
      <c r="Q1492" s="6" t="str">
        <f t="shared" si="140"/>
        <v>publishing</v>
      </c>
      <c r="R1492" t="str">
        <f t="shared" si="143"/>
        <v>fiction</v>
      </c>
      <c r="S1492" s="11">
        <f t="shared" si="141"/>
        <v>41520.352708333332</v>
      </c>
      <c r="T1492" s="11">
        <f t="shared" si="142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9</v>
      </c>
      <c r="P1493">
        <f t="shared" si="139"/>
        <v>100</v>
      </c>
      <c r="Q1493" s="6" t="str">
        <f t="shared" si="140"/>
        <v>publishing</v>
      </c>
      <c r="R1493" t="str">
        <f t="shared" si="143"/>
        <v>fiction</v>
      </c>
      <c r="S1493" s="11">
        <f t="shared" si="141"/>
        <v>41991.505127314813</v>
      </c>
      <c r="T1493" s="11">
        <f t="shared" si="142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1</v>
      </c>
      <c r="P1494">
        <f t="shared" si="139"/>
        <v>15</v>
      </c>
      <c r="Q1494" s="6" t="str">
        <f t="shared" si="140"/>
        <v>publishing</v>
      </c>
      <c r="R1494" t="str">
        <f t="shared" si="143"/>
        <v>fiction</v>
      </c>
      <c r="S1494" s="11">
        <f t="shared" si="141"/>
        <v>40682.676458333335</v>
      </c>
      <c r="T1494" s="11">
        <f t="shared" si="142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s="6" t="str">
        <f t="shared" si="140"/>
        <v>publishing</v>
      </c>
      <c r="R1495" t="str">
        <f t="shared" si="143"/>
        <v>fiction</v>
      </c>
      <c r="S1495" s="11">
        <f t="shared" si="141"/>
        <v>41411.658275462964</v>
      </c>
      <c r="T1495" s="11">
        <f t="shared" si="142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9</v>
      </c>
      <c r="P1496">
        <f t="shared" si="139"/>
        <v>40.46</v>
      </c>
      <c r="Q1496" s="6" t="str">
        <f t="shared" si="140"/>
        <v>publishing</v>
      </c>
      <c r="R1496" t="str">
        <f t="shared" si="143"/>
        <v>fiction</v>
      </c>
      <c r="S1496" s="11">
        <f t="shared" si="141"/>
        <v>42067.514039351845</v>
      </c>
      <c r="T1496" s="11">
        <f t="shared" si="142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s="6" t="str">
        <f t="shared" si="140"/>
        <v>publishing</v>
      </c>
      <c r="R1497" t="str">
        <f t="shared" si="143"/>
        <v>fiction</v>
      </c>
      <c r="S1497" s="11">
        <f t="shared" si="141"/>
        <v>40752.581377314811</v>
      </c>
      <c r="T1497" s="11">
        <f t="shared" si="142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s="6" t="str">
        <f t="shared" si="140"/>
        <v>publishing</v>
      </c>
      <c r="R1498" t="str">
        <f t="shared" si="143"/>
        <v>fiction</v>
      </c>
      <c r="S1498" s="11">
        <f t="shared" si="141"/>
        <v>41838.266886574071</v>
      </c>
      <c r="T1498" s="11">
        <f t="shared" si="142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1</v>
      </c>
      <c r="P1499">
        <f t="shared" si="139"/>
        <v>1</v>
      </c>
      <c r="Q1499" s="6" t="str">
        <f t="shared" si="140"/>
        <v>publishing</v>
      </c>
      <c r="R1499" t="str">
        <f t="shared" si="143"/>
        <v>fiction</v>
      </c>
      <c r="S1499" s="11">
        <f t="shared" si="141"/>
        <v>41444.434282407405</v>
      </c>
      <c r="T1499" s="11">
        <f t="shared" si="142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2</v>
      </c>
      <c r="P1500">
        <f t="shared" si="139"/>
        <v>19</v>
      </c>
      <c r="Q1500" s="6" t="str">
        <f t="shared" si="140"/>
        <v>publishing</v>
      </c>
      <c r="R1500" t="str">
        <f t="shared" si="143"/>
        <v>fiction</v>
      </c>
      <c r="S1500" s="11">
        <f t="shared" si="141"/>
        <v>41840.775208333333</v>
      </c>
      <c r="T1500" s="11">
        <f t="shared" si="142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1</v>
      </c>
      <c r="P1501">
        <f t="shared" si="139"/>
        <v>5</v>
      </c>
      <c r="Q1501" s="6" t="str">
        <f t="shared" si="140"/>
        <v>publishing</v>
      </c>
      <c r="R1501" t="str">
        <f t="shared" si="143"/>
        <v>fiction</v>
      </c>
      <c r="S1501" s="11">
        <f t="shared" si="141"/>
        <v>42526.798993055556</v>
      </c>
      <c r="T1501" s="11">
        <f t="shared" si="142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26</v>
      </c>
      <c r="P1502">
        <f t="shared" si="139"/>
        <v>46.739999999999995</v>
      </c>
      <c r="Q1502" s="6" t="str">
        <f t="shared" si="140"/>
        <v>publishing</v>
      </c>
      <c r="R1502" t="str">
        <f t="shared" si="143"/>
        <v>fiction</v>
      </c>
      <c r="S1502" s="11">
        <f t="shared" si="141"/>
        <v>41365.69626157407</v>
      </c>
      <c r="T1502" s="11">
        <f t="shared" si="142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167</v>
      </c>
      <c r="P1503">
        <f t="shared" si="139"/>
        <v>97.740000000000009</v>
      </c>
      <c r="Q1503" s="6" t="str">
        <f t="shared" si="140"/>
        <v>photography</v>
      </c>
      <c r="R1503" t="str">
        <f t="shared" si="143"/>
        <v>photobooks</v>
      </c>
      <c r="S1503" s="11">
        <f t="shared" si="141"/>
        <v>42163.3752662037</v>
      </c>
      <c r="T1503" s="11">
        <f t="shared" si="142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102</v>
      </c>
      <c r="P1504">
        <f t="shared" si="139"/>
        <v>67.84</v>
      </c>
      <c r="Q1504" s="6" t="str">
        <f t="shared" si="140"/>
        <v>photography</v>
      </c>
      <c r="R1504" t="str">
        <f t="shared" si="143"/>
        <v>photobooks</v>
      </c>
      <c r="S1504" s="11">
        <f t="shared" si="141"/>
        <v>42426.33425925926</v>
      </c>
      <c r="T1504" s="11">
        <f t="shared" si="142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108</v>
      </c>
      <c r="P1505">
        <f t="shared" si="139"/>
        <v>56.989999999999995</v>
      </c>
      <c r="Q1505" s="6" t="str">
        <f t="shared" si="140"/>
        <v>photography</v>
      </c>
      <c r="R1505" t="str">
        <f t="shared" si="143"/>
        <v>photobooks</v>
      </c>
      <c r="S1505" s="11">
        <f t="shared" si="141"/>
        <v>42606.13890046296</v>
      </c>
      <c r="T1505" s="11">
        <f t="shared" si="142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278</v>
      </c>
      <c r="P1506">
        <f t="shared" si="139"/>
        <v>67.160000000000011</v>
      </c>
      <c r="Q1506" s="6" t="str">
        <f t="shared" si="140"/>
        <v>photography</v>
      </c>
      <c r="R1506" t="str">
        <f t="shared" si="143"/>
        <v>photobooks</v>
      </c>
      <c r="S1506" s="11">
        <f t="shared" si="141"/>
        <v>41772.44935185185</v>
      </c>
      <c r="T1506" s="11">
        <f t="shared" si="142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104</v>
      </c>
      <c r="P1507">
        <f t="shared" si="139"/>
        <v>48.04</v>
      </c>
      <c r="Q1507" s="6" t="str">
        <f t="shared" si="140"/>
        <v>photography</v>
      </c>
      <c r="R1507" t="str">
        <f t="shared" si="143"/>
        <v>photobooks</v>
      </c>
      <c r="S1507" s="11">
        <f t="shared" si="141"/>
        <v>42414.234988425924</v>
      </c>
      <c r="T1507" s="11">
        <f t="shared" si="142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112</v>
      </c>
      <c r="P1508">
        <f t="shared" si="139"/>
        <v>38.869999999999997</v>
      </c>
      <c r="Q1508" s="6" t="str">
        <f t="shared" si="140"/>
        <v>photography</v>
      </c>
      <c r="R1508" t="str">
        <f t="shared" si="143"/>
        <v>photobooks</v>
      </c>
      <c r="S1508" s="11">
        <f t="shared" si="141"/>
        <v>41814.577592592592</v>
      </c>
      <c r="T1508" s="11">
        <f t="shared" si="142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>
        <f t="shared" si="139"/>
        <v>78.190000000000012</v>
      </c>
      <c r="Q1509" s="6" t="str">
        <f t="shared" si="140"/>
        <v>photography</v>
      </c>
      <c r="R1509" t="str">
        <f t="shared" si="143"/>
        <v>photobooks</v>
      </c>
      <c r="S1509" s="11">
        <f t="shared" si="141"/>
        <v>40254.242002314815</v>
      </c>
      <c r="T1509" s="11">
        <f t="shared" si="142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111</v>
      </c>
      <c r="P1510">
        <f t="shared" si="139"/>
        <v>97.12</v>
      </c>
      <c r="Q1510" s="6" t="str">
        <f t="shared" si="140"/>
        <v>photography</v>
      </c>
      <c r="R1510" t="str">
        <f t="shared" si="143"/>
        <v>photobooks</v>
      </c>
      <c r="S1510" s="11">
        <f t="shared" si="141"/>
        <v>41786.406030092592</v>
      </c>
      <c r="T1510" s="11">
        <f t="shared" si="142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124</v>
      </c>
      <c r="P1511">
        <f t="shared" si="139"/>
        <v>110.4</v>
      </c>
      <c r="Q1511" s="6" t="str">
        <f t="shared" si="140"/>
        <v>photography</v>
      </c>
      <c r="R1511" t="str">
        <f t="shared" si="143"/>
        <v>photobooks</v>
      </c>
      <c r="S1511" s="11">
        <f t="shared" si="141"/>
        <v>42751.325057870366</v>
      </c>
      <c r="T1511" s="11">
        <f t="shared" si="142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102</v>
      </c>
      <c r="P1512">
        <f t="shared" si="139"/>
        <v>39.919999999999995</v>
      </c>
      <c r="Q1512" s="6" t="str">
        <f t="shared" si="140"/>
        <v>photography</v>
      </c>
      <c r="R1512" t="str">
        <f t="shared" si="143"/>
        <v>photobooks</v>
      </c>
      <c r="S1512" s="11">
        <f t="shared" si="141"/>
        <v>41809.176828703698</v>
      </c>
      <c r="T1512" s="11">
        <f t="shared" si="142"/>
        <v>41839.176828703698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112</v>
      </c>
      <c r="P1513">
        <f t="shared" si="139"/>
        <v>75.98</v>
      </c>
      <c r="Q1513" s="6" t="str">
        <f t="shared" si="140"/>
        <v>photography</v>
      </c>
      <c r="R1513" t="str">
        <f t="shared" si="143"/>
        <v>photobooks</v>
      </c>
      <c r="S1513" s="11">
        <f t="shared" si="141"/>
        <v>42296.375046296293</v>
      </c>
      <c r="T1513" s="11">
        <f t="shared" si="142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559</v>
      </c>
      <c r="P1514">
        <f t="shared" si="139"/>
        <v>58.379999999999995</v>
      </c>
      <c r="Q1514" s="6" t="str">
        <f t="shared" si="140"/>
        <v>photography</v>
      </c>
      <c r="R1514" t="str">
        <f t="shared" si="143"/>
        <v>photobooks</v>
      </c>
      <c r="S1514" s="11">
        <f t="shared" si="141"/>
        <v>42741.476145833331</v>
      </c>
      <c r="T1514" s="11">
        <f t="shared" si="142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151</v>
      </c>
      <c r="P1515">
        <f t="shared" si="139"/>
        <v>55.83</v>
      </c>
      <c r="Q1515" s="6" t="str">
        <f t="shared" si="140"/>
        <v>photography</v>
      </c>
      <c r="R1515" t="str">
        <f t="shared" si="143"/>
        <v>photobooks</v>
      </c>
      <c r="S1515" s="11">
        <f t="shared" si="141"/>
        <v>41806.42900462963</v>
      </c>
      <c r="T1515" s="11">
        <f t="shared" si="142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107</v>
      </c>
      <c r="P1516">
        <f t="shared" si="139"/>
        <v>151.25</v>
      </c>
      <c r="Q1516" s="6" t="str">
        <f t="shared" si="140"/>
        <v>photography</v>
      </c>
      <c r="R1516" t="str">
        <f t="shared" si="143"/>
        <v>photobooks</v>
      </c>
      <c r="S1516" s="11">
        <f t="shared" si="141"/>
        <v>42234.389351851853</v>
      </c>
      <c r="T1516" s="11">
        <f t="shared" si="142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158</v>
      </c>
      <c r="P1517">
        <f t="shared" si="139"/>
        <v>849.68</v>
      </c>
      <c r="Q1517" s="6" t="str">
        <f t="shared" si="140"/>
        <v>photography</v>
      </c>
      <c r="R1517" t="str">
        <f t="shared" si="143"/>
        <v>photobooks</v>
      </c>
      <c r="S1517" s="11">
        <f t="shared" si="141"/>
        <v>42415.04510416666</v>
      </c>
      <c r="T1517" s="11">
        <f t="shared" si="142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109</v>
      </c>
      <c r="P1518">
        <f t="shared" si="139"/>
        <v>159.25</v>
      </c>
      <c r="Q1518" s="6" t="str">
        <f t="shared" si="140"/>
        <v>photography</v>
      </c>
      <c r="R1518" t="str">
        <f t="shared" si="143"/>
        <v>photobooks</v>
      </c>
      <c r="S1518" s="11">
        <f t="shared" si="141"/>
        <v>42619.258009259262</v>
      </c>
      <c r="T1518" s="11">
        <f t="shared" si="142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162</v>
      </c>
      <c r="P1519">
        <f t="shared" si="139"/>
        <v>39.51</v>
      </c>
      <c r="Q1519" s="6" t="str">
        <f t="shared" si="140"/>
        <v>photography</v>
      </c>
      <c r="R1519" t="str">
        <f t="shared" si="143"/>
        <v>photobooks</v>
      </c>
      <c r="S1519" s="11">
        <f t="shared" si="141"/>
        <v>41948.358252314814</v>
      </c>
      <c r="T1519" s="11">
        <f t="shared" si="142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206</v>
      </c>
      <c r="P1520">
        <f t="shared" si="139"/>
        <v>130.53</v>
      </c>
      <c r="Q1520" s="6" t="str">
        <f t="shared" si="140"/>
        <v>photography</v>
      </c>
      <c r="R1520" t="str">
        <f t="shared" si="143"/>
        <v>photobooks</v>
      </c>
      <c r="S1520" s="11">
        <f t="shared" si="141"/>
        <v>41760.611712962964</v>
      </c>
      <c r="T1520" s="11">
        <f t="shared" si="142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104</v>
      </c>
      <c r="P1521">
        <f t="shared" si="139"/>
        <v>64.160000000000011</v>
      </c>
      <c r="Q1521" s="6" t="str">
        <f t="shared" si="140"/>
        <v>photography</v>
      </c>
      <c r="R1521" t="str">
        <f t="shared" si="143"/>
        <v>photobooks</v>
      </c>
      <c r="S1521" s="11">
        <f t="shared" si="141"/>
        <v>41782.533368055556</v>
      </c>
      <c r="T1521" s="11">
        <f t="shared" si="142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104</v>
      </c>
      <c r="P1522">
        <f t="shared" si="139"/>
        <v>111.53</v>
      </c>
      <c r="Q1522" s="6" t="str">
        <f t="shared" si="140"/>
        <v>photography</v>
      </c>
      <c r="R1522" t="str">
        <f t="shared" si="143"/>
        <v>photobooks</v>
      </c>
      <c r="S1522" s="11">
        <f t="shared" si="141"/>
        <v>41955.649456018517</v>
      </c>
      <c r="T1522" s="11">
        <f t="shared" si="142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107</v>
      </c>
      <c r="P1523">
        <f t="shared" si="139"/>
        <v>170.45</v>
      </c>
      <c r="Q1523" s="6" t="str">
        <f t="shared" si="140"/>
        <v>photography</v>
      </c>
      <c r="R1523" t="str">
        <f t="shared" si="143"/>
        <v>photobooks</v>
      </c>
      <c r="S1523" s="11">
        <f t="shared" si="141"/>
        <v>42492.959386574068</v>
      </c>
      <c r="T1523" s="11">
        <f t="shared" si="142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139</v>
      </c>
      <c r="P1524">
        <f t="shared" si="139"/>
        <v>133.73999999999998</v>
      </c>
      <c r="Q1524" s="6" t="str">
        <f t="shared" si="140"/>
        <v>photography</v>
      </c>
      <c r="R1524" t="str">
        <f t="shared" si="143"/>
        <v>photobooks</v>
      </c>
      <c r="S1524" s="11">
        <f t="shared" si="141"/>
        <v>41899.621979166666</v>
      </c>
      <c r="T1524" s="11">
        <f t="shared" si="142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125</v>
      </c>
      <c r="P1525">
        <f t="shared" si="139"/>
        <v>95.84</v>
      </c>
      <c r="Q1525" s="6" t="str">
        <f t="shared" si="140"/>
        <v>photography</v>
      </c>
      <c r="R1525" t="str">
        <f t="shared" si="143"/>
        <v>photobooks</v>
      </c>
      <c r="S1525" s="11">
        <f t="shared" si="141"/>
        <v>41964.543009259258</v>
      </c>
      <c r="T1525" s="11">
        <f t="shared" si="142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207</v>
      </c>
      <c r="P1526">
        <f t="shared" si="139"/>
        <v>221.79</v>
      </c>
      <c r="Q1526" s="6" t="str">
        <f t="shared" si="140"/>
        <v>photography</v>
      </c>
      <c r="R1526" t="str">
        <f t="shared" si="143"/>
        <v>photobooks</v>
      </c>
      <c r="S1526" s="11">
        <f t="shared" si="141"/>
        <v>42756.292708333327</v>
      </c>
      <c r="T1526" s="11">
        <f t="shared" si="142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175</v>
      </c>
      <c r="P1527">
        <f t="shared" si="139"/>
        <v>32.32</v>
      </c>
      <c r="Q1527" s="6" t="str">
        <f t="shared" si="140"/>
        <v>photography</v>
      </c>
      <c r="R1527" t="str">
        <f t="shared" si="143"/>
        <v>photobooks</v>
      </c>
      <c r="S1527" s="11">
        <f t="shared" si="141"/>
        <v>42570.494652777772</v>
      </c>
      <c r="T1527" s="11">
        <f t="shared" si="142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121</v>
      </c>
      <c r="P1528">
        <f t="shared" si="139"/>
        <v>98.84</v>
      </c>
      <c r="Q1528" s="6" t="str">
        <f t="shared" si="140"/>
        <v>photography</v>
      </c>
      <c r="R1528" t="str">
        <f t="shared" si="143"/>
        <v>photobooks</v>
      </c>
      <c r="S1528" s="11">
        <f t="shared" si="141"/>
        <v>42339.067673611113</v>
      </c>
      <c r="T1528" s="11">
        <f t="shared" si="142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111</v>
      </c>
      <c r="P1529">
        <f t="shared" si="139"/>
        <v>55.23</v>
      </c>
      <c r="Q1529" s="6" t="str">
        <f t="shared" si="140"/>
        <v>photography</v>
      </c>
      <c r="R1529" t="str">
        <f t="shared" si="143"/>
        <v>photobooks</v>
      </c>
      <c r="S1529" s="11">
        <f t="shared" si="141"/>
        <v>42780.392199074071</v>
      </c>
      <c r="T1529" s="11">
        <f t="shared" si="142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282</v>
      </c>
      <c r="P1530">
        <f t="shared" si="139"/>
        <v>52.8</v>
      </c>
      <c r="Q1530" s="6" t="str">
        <f t="shared" si="140"/>
        <v>photography</v>
      </c>
      <c r="R1530" t="str">
        <f t="shared" si="143"/>
        <v>photobooks</v>
      </c>
      <c r="S1530" s="11">
        <f t="shared" si="141"/>
        <v>42736.524560185186</v>
      </c>
      <c r="T1530" s="11">
        <f t="shared" si="142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101</v>
      </c>
      <c r="P1531">
        <f t="shared" si="139"/>
        <v>135.66999999999999</v>
      </c>
      <c r="Q1531" s="6" t="str">
        <f t="shared" si="140"/>
        <v>photography</v>
      </c>
      <c r="R1531" t="str">
        <f t="shared" si="143"/>
        <v>photobooks</v>
      </c>
      <c r="S1531" s="11">
        <f t="shared" si="141"/>
        <v>42052.420370370368</v>
      </c>
      <c r="T1531" s="11">
        <f t="shared" si="142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135</v>
      </c>
      <c r="P1532">
        <f t="shared" si="139"/>
        <v>54</v>
      </c>
      <c r="Q1532" s="6" t="str">
        <f t="shared" si="140"/>
        <v>photography</v>
      </c>
      <c r="R1532" t="str">
        <f t="shared" si="143"/>
        <v>photobooks</v>
      </c>
      <c r="S1532" s="11">
        <f t="shared" si="141"/>
        <v>42275.558969907412</v>
      </c>
      <c r="T1532" s="11">
        <f t="shared" si="142"/>
        <v>42300.558969907412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176</v>
      </c>
      <c r="P1533">
        <f t="shared" si="139"/>
        <v>56.65</v>
      </c>
      <c r="Q1533" s="6" t="str">
        <f t="shared" si="140"/>
        <v>photography</v>
      </c>
      <c r="R1533" t="str">
        <f t="shared" si="143"/>
        <v>photobooks</v>
      </c>
      <c r="S1533" s="11">
        <f t="shared" si="141"/>
        <v>41941.594050925924</v>
      </c>
      <c r="T1533" s="11">
        <f t="shared" si="142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485</v>
      </c>
      <c r="P1534">
        <f t="shared" si="139"/>
        <v>82.320000000000007</v>
      </c>
      <c r="Q1534" s="6" t="str">
        <f t="shared" si="140"/>
        <v>photography</v>
      </c>
      <c r="R1534" t="str">
        <f t="shared" si="143"/>
        <v>photobooks</v>
      </c>
      <c r="S1534" s="11">
        <f t="shared" si="141"/>
        <v>42391.266956018517</v>
      </c>
      <c r="T1534" s="11">
        <f t="shared" si="142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146</v>
      </c>
      <c r="P1535">
        <f t="shared" si="139"/>
        <v>88.27000000000001</v>
      </c>
      <c r="Q1535" s="6" t="str">
        <f t="shared" si="140"/>
        <v>photography</v>
      </c>
      <c r="R1535" t="str">
        <f t="shared" si="143"/>
        <v>photobooks</v>
      </c>
      <c r="S1535" s="11">
        <f t="shared" si="141"/>
        <v>42442.793715277774</v>
      </c>
      <c r="T1535" s="11">
        <f t="shared" si="142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418</v>
      </c>
      <c r="P1536">
        <f t="shared" si="139"/>
        <v>84.910000000000011</v>
      </c>
      <c r="Q1536" s="6" t="str">
        <f t="shared" si="140"/>
        <v>photography</v>
      </c>
      <c r="R1536" t="str">
        <f t="shared" si="143"/>
        <v>photobooks</v>
      </c>
      <c r="S1536" s="11">
        <f t="shared" si="141"/>
        <v>42221.465995370374</v>
      </c>
      <c r="T1536" s="11">
        <f t="shared" si="142"/>
        <v>42251.465995370374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133</v>
      </c>
      <c r="P1537">
        <f t="shared" si="139"/>
        <v>48.16</v>
      </c>
      <c r="Q1537" s="6" t="str">
        <f t="shared" si="140"/>
        <v>photography</v>
      </c>
      <c r="R1537" t="str">
        <f t="shared" si="143"/>
        <v>photobooks</v>
      </c>
      <c r="S1537" s="11">
        <f t="shared" si="141"/>
        <v>42484.620729166665</v>
      </c>
      <c r="T1537" s="11">
        <f t="shared" si="142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251</v>
      </c>
      <c r="P1538">
        <f t="shared" si="139"/>
        <v>66.02000000000001</v>
      </c>
      <c r="Q1538" s="6" t="str">
        <f t="shared" si="140"/>
        <v>photography</v>
      </c>
      <c r="R1538" t="str">
        <f t="shared" si="143"/>
        <v>photobooks</v>
      </c>
      <c r="S1538" s="11">
        <f t="shared" si="141"/>
        <v>42213.593865740739</v>
      </c>
      <c r="T1538" s="11">
        <f t="shared" si="142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ROUNDUP(((E1539/D1539)*100),0)</f>
        <v>180</v>
      </c>
      <c r="P1539">
        <f t="shared" ref="P1539:P1602" si="145">ROUNDUP((E1539/L1539),2)</f>
        <v>96.38000000000001</v>
      </c>
      <c r="Q1539" s="6" t="str">
        <f t="shared" ref="Q1539:Q1602" si="146">LEFT(N1539,FIND("/",N1539,1)-1)</f>
        <v>photography</v>
      </c>
      <c r="R1539" t="str">
        <f t="shared" si="143"/>
        <v>photobooks</v>
      </c>
      <c r="S1539" s="11">
        <f t="shared" ref="S1539:S1602" si="147">(((J1539/60)/60)/24)+DATE(1970,1,1)+(-5/24)</f>
        <v>42552.106793981475</v>
      </c>
      <c r="T1539" s="11">
        <f t="shared" ref="T1539:T1602" si="148">(((I1539/60)/60)/24)+DATE(1970,1,1)+(-5/24)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103</v>
      </c>
      <c r="P1540">
        <f t="shared" si="145"/>
        <v>156.17999999999998</v>
      </c>
      <c r="Q1540" s="6" t="str">
        <f t="shared" si="146"/>
        <v>photography</v>
      </c>
      <c r="R1540" t="str">
        <f t="shared" ref="R1540:R1603" si="149">RIGHT(N1540,LEN(N1540)-FIND("/",N1540,1))</f>
        <v>photobooks</v>
      </c>
      <c r="S1540" s="11">
        <f t="shared" si="147"/>
        <v>41981.57372685185</v>
      </c>
      <c r="T1540" s="11">
        <f t="shared" si="148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136</v>
      </c>
      <c r="P1541">
        <f t="shared" si="145"/>
        <v>95.77000000000001</v>
      </c>
      <c r="Q1541" s="6" t="str">
        <f t="shared" si="146"/>
        <v>photography</v>
      </c>
      <c r="R1541" t="str">
        <f t="shared" si="149"/>
        <v>photobooks</v>
      </c>
      <c r="S1541" s="11">
        <f t="shared" si="147"/>
        <v>42705.710868055547</v>
      </c>
      <c r="T1541" s="11">
        <f t="shared" si="148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118</v>
      </c>
      <c r="P1542">
        <f t="shared" si="145"/>
        <v>180.41</v>
      </c>
      <c r="Q1542" s="6" t="str">
        <f t="shared" si="146"/>
        <v>photography</v>
      </c>
      <c r="R1542" t="str">
        <f t="shared" si="149"/>
        <v>photobooks</v>
      </c>
      <c r="S1542" s="11">
        <f t="shared" si="147"/>
        <v>41938.798796296294</v>
      </c>
      <c r="T1542" s="11">
        <f t="shared" si="148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1</v>
      </c>
      <c r="P1543">
        <f t="shared" si="145"/>
        <v>3</v>
      </c>
      <c r="Q1543" s="6" t="str">
        <f t="shared" si="146"/>
        <v>photography</v>
      </c>
      <c r="R1543" t="str">
        <f t="shared" si="149"/>
        <v>nature</v>
      </c>
      <c r="S1543" s="11">
        <f t="shared" si="147"/>
        <v>41974.503912037035</v>
      </c>
      <c r="T1543" s="11">
        <f t="shared" si="148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>
        <f t="shared" si="145"/>
        <v>20</v>
      </c>
      <c r="Q1544" s="6" t="str">
        <f t="shared" si="146"/>
        <v>photography</v>
      </c>
      <c r="R1544" t="str">
        <f t="shared" si="149"/>
        <v>nature</v>
      </c>
      <c r="S1544" s="11">
        <f t="shared" si="147"/>
        <v>42170.788194444445</v>
      </c>
      <c r="T1544" s="11">
        <f t="shared" si="148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1</v>
      </c>
      <c r="P1545">
        <f t="shared" si="145"/>
        <v>10</v>
      </c>
      <c r="Q1545" s="6" t="str">
        <f t="shared" si="146"/>
        <v>photography</v>
      </c>
      <c r="R1545" t="str">
        <f t="shared" si="149"/>
        <v>nature</v>
      </c>
      <c r="S1545" s="11">
        <f t="shared" si="147"/>
        <v>41935.301319444443</v>
      </c>
      <c r="T1545" s="11">
        <f t="shared" si="148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s="6" t="str">
        <f t="shared" si="146"/>
        <v>photography</v>
      </c>
      <c r="R1546" t="str">
        <f t="shared" si="149"/>
        <v>nature</v>
      </c>
      <c r="S1546" s="11">
        <f t="shared" si="147"/>
        <v>42052.842870370368</v>
      </c>
      <c r="T1546" s="11">
        <f t="shared" si="148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1</v>
      </c>
      <c r="P1547">
        <f t="shared" si="145"/>
        <v>1</v>
      </c>
      <c r="Q1547" s="6" t="str">
        <f t="shared" si="146"/>
        <v>photography</v>
      </c>
      <c r="R1547" t="str">
        <f t="shared" si="149"/>
        <v>nature</v>
      </c>
      <c r="S1547" s="11">
        <f t="shared" si="147"/>
        <v>42031.676319444443</v>
      </c>
      <c r="T1547" s="11">
        <f t="shared" si="148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29</v>
      </c>
      <c r="P1548">
        <f t="shared" si="145"/>
        <v>26.28</v>
      </c>
      <c r="Q1548" s="6" t="str">
        <f t="shared" si="146"/>
        <v>photography</v>
      </c>
      <c r="R1548" t="str">
        <f t="shared" si="149"/>
        <v>nature</v>
      </c>
      <c r="S1548" s="11">
        <f t="shared" si="147"/>
        <v>41839.004618055551</v>
      </c>
      <c r="T1548" s="11">
        <f t="shared" si="148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s="6" t="str">
        <f t="shared" si="146"/>
        <v>photography</v>
      </c>
      <c r="R1549" t="str">
        <f t="shared" si="149"/>
        <v>nature</v>
      </c>
      <c r="S1549" s="11">
        <f t="shared" si="147"/>
        <v>42782.218541666669</v>
      </c>
      <c r="T1549" s="11">
        <f t="shared" si="148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9</v>
      </c>
      <c r="P1550">
        <f t="shared" si="145"/>
        <v>60</v>
      </c>
      <c r="Q1550" s="6" t="str">
        <f t="shared" si="146"/>
        <v>photography</v>
      </c>
      <c r="R1550" t="str">
        <f t="shared" si="149"/>
        <v>nature</v>
      </c>
      <c r="S1550" s="11">
        <f t="shared" si="147"/>
        <v>42286.673842592594</v>
      </c>
      <c r="T1550" s="11">
        <f t="shared" si="148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>
        <f t="shared" si="145"/>
        <v>28.34</v>
      </c>
      <c r="Q1551" s="6" t="str">
        <f t="shared" si="146"/>
        <v>photography</v>
      </c>
      <c r="R1551" t="str">
        <f t="shared" si="149"/>
        <v>nature</v>
      </c>
      <c r="S1551" s="11">
        <f t="shared" si="147"/>
        <v>42280.927766203698</v>
      </c>
      <c r="T1551" s="11">
        <f t="shared" si="148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14</v>
      </c>
      <c r="P1552">
        <f t="shared" si="145"/>
        <v>14.43</v>
      </c>
      <c r="Q1552" s="6" t="str">
        <f t="shared" si="146"/>
        <v>photography</v>
      </c>
      <c r="R1552" t="str">
        <f t="shared" si="149"/>
        <v>nature</v>
      </c>
      <c r="S1552" s="11">
        <f t="shared" si="147"/>
        <v>42472.24113425926</v>
      </c>
      <c r="T1552" s="11">
        <f t="shared" si="148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s="6" t="str">
        <f t="shared" si="146"/>
        <v>photography</v>
      </c>
      <c r="R1553" t="str">
        <f t="shared" si="149"/>
        <v>nature</v>
      </c>
      <c r="S1553" s="11">
        <f t="shared" si="147"/>
        <v>42121.616192129623</v>
      </c>
      <c r="T1553" s="11">
        <f t="shared" si="148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50</v>
      </c>
      <c r="P1554">
        <f t="shared" si="145"/>
        <v>132.19</v>
      </c>
      <c r="Q1554" s="6" t="str">
        <f t="shared" si="146"/>
        <v>photography</v>
      </c>
      <c r="R1554" t="str">
        <f t="shared" si="149"/>
        <v>nature</v>
      </c>
      <c r="S1554" s="11">
        <f t="shared" si="147"/>
        <v>41892.480416666665</v>
      </c>
      <c r="T1554" s="11">
        <f t="shared" si="148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s="6" t="str">
        <f t="shared" si="146"/>
        <v>photography</v>
      </c>
      <c r="R1555" t="str">
        <f t="shared" si="149"/>
        <v>nature</v>
      </c>
      <c r="S1555" s="11">
        <f t="shared" si="147"/>
        <v>42219.074618055551</v>
      </c>
      <c r="T1555" s="11">
        <f t="shared" si="148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s="6" t="str">
        <f t="shared" si="146"/>
        <v>photography</v>
      </c>
      <c r="R1556" t="str">
        <f t="shared" si="149"/>
        <v>nature</v>
      </c>
      <c r="S1556" s="11">
        <f t="shared" si="147"/>
        <v>42188.043865740743</v>
      </c>
      <c r="T1556" s="11">
        <f t="shared" si="148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s="6" t="str">
        <f t="shared" si="146"/>
        <v>photography</v>
      </c>
      <c r="R1557" t="str">
        <f t="shared" si="149"/>
        <v>nature</v>
      </c>
      <c r="S1557" s="11">
        <f t="shared" si="147"/>
        <v>42241.405462962961</v>
      </c>
      <c r="T1557" s="11">
        <f t="shared" si="148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46</v>
      </c>
      <c r="P1558">
        <f t="shared" si="145"/>
        <v>56.419999999999995</v>
      </c>
      <c r="Q1558" s="6" t="str">
        <f t="shared" si="146"/>
        <v>photography</v>
      </c>
      <c r="R1558" t="str">
        <f t="shared" si="149"/>
        <v>nature</v>
      </c>
      <c r="S1558" s="11">
        <f t="shared" si="147"/>
        <v>42524.944722222215</v>
      </c>
      <c r="T1558" s="11">
        <f t="shared" si="148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>
        <f t="shared" si="145"/>
        <v>100</v>
      </c>
      <c r="Q1559" s="6" t="str">
        <f t="shared" si="146"/>
        <v>photography</v>
      </c>
      <c r="R1559" t="str">
        <f t="shared" si="149"/>
        <v>nature</v>
      </c>
      <c r="S1559" s="11">
        <f t="shared" si="147"/>
        <v>41871.444826388884</v>
      </c>
      <c r="T1559" s="11">
        <f t="shared" si="148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5</v>
      </c>
      <c r="P1560">
        <f t="shared" si="145"/>
        <v>11.67</v>
      </c>
      <c r="Q1560" s="6" t="str">
        <f t="shared" si="146"/>
        <v>photography</v>
      </c>
      <c r="R1560" t="str">
        <f t="shared" si="149"/>
        <v>nature</v>
      </c>
      <c r="S1560" s="11">
        <f t="shared" si="147"/>
        <v>42185.189340277771</v>
      </c>
      <c r="T1560" s="11">
        <f t="shared" si="148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1</v>
      </c>
      <c r="P1561">
        <f t="shared" si="145"/>
        <v>50</v>
      </c>
      <c r="Q1561" s="6" t="str">
        <f t="shared" si="146"/>
        <v>photography</v>
      </c>
      <c r="R1561" t="str">
        <f t="shared" si="149"/>
        <v>nature</v>
      </c>
      <c r="S1561" s="11">
        <f t="shared" si="147"/>
        <v>42107.844895833325</v>
      </c>
      <c r="T1561" s="11">
        <f t="shared" si="148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4</v>
      </c>
      <c r="P1562">
        <f t="shared" si="145"/>
        <v>23.5</v>
      </c>
      <c r="Q1562" s="6" t="str">
        <f t="shared" si="146"/>
        <v>photography</v>
      </c>
      <c r="R1562" t="str">
        <f t="shared" si="149"/>
        <v>nature</v>
      </c>
      <c r="S1562" s="11">
        <f t="shared" si="147"/>
        <v>41935.812418981477</v>
      </c>
      <c r="T1562" s="11">
        <f t="shared" si="148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1</v>
      </c>
      <c r="P1563">
        <f t="shared" si="145"/>
        <v>67</v>
      </c>
      <c r="Q1563" s="6" t="str">
        <f t="shared" si="146"/>
        <v>publishing</v>
      </c>
      <c r="R1563" t="str">
        <f t="shared" si="149"/>
        <v>art books</v>
      </c>
      <c r="S1563" s="11">
        <f t="shared" si="147"/>
        <v>41554.833368055552</v>
      </c>
      <c r="T1563" s="11">
        <f t="shared" si="148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s="6" t="str">
        <f t="shared" si="146"/>
        <v>publishing</v>
      </c>
      <c r="R1564" t="str">
        <f t="shared" si="149"/>
        <v>art books</v>
      </c>
      <c r="S1564" s="11">
        <f t="shared" si="147"/>
        <v>40079.357824074068</v>
      </c>
      <c r="T1564" s="11">
        <f t="shared" si="148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2</v>
      </c>
      <c r="P1565">
        <f t="shared" si="145"/>
        <v>42.5</v>
      </c>
      <c r="Q1565" s="6" t="str">
        <f t="shared" si="146"/>
        <v>publishing</v>
      </c>
      <c r="R1565" t="str">
        <f t="shared" si="149"/>
        <v>art books</v>
      </c>
      <c r="S1565" s="11">
        <f t="shared" si="147"/>
        <v>41652.534155092588</v>
      </c>
      <c r="T1565" s="11">
        <f t="shared" si="148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</v>
      </c>
      <c r="P1566">
        <f t="shared" si="145"/>
        <v>10</v>
      </c>
      <c r="Q1566" s="6" t="str">
        <f t="shared" si="146"/>
        <v>publishing</v>
      </c>
      <c r="R1566" t="str">
        <f t="shared" si="149"/>
        <v>art books</v>
      </c>
      <c r="S1566" s="11">
        <f t="shared" si="147"/>
        <v>42121.158668981479</v>
      </c>
      <c r="T1566" s="11">
        <f t="shared" si="148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3</v>
      </c>
      <c r="P1567">
        <f t="shared" si="145"/>
        <v>100</v>
      </c>
      <c r="Q1567" s="6" t="str">
        <f t="shared" si="146"/>
        <v>publishing</v>
      </c>
      <c r="R1567" t="str">
        <f t="shared" si="149"/>
        <v>art books</v>
      </c>
      <c r="S1567" s="11">
        <f t="shared" si="147"/>
        <v>40672.521539351852</v>
      </c>
      <c r="T1567" s="11">
        <f t="shared" si="148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22</v>
      </c>
      <c r="P1568">
        <f t="shared" si="145"/>
        <v>108.06</v>
      </c>
      <c r="Q1568" s="6" t="str">
        <f t="shared" si="146"/>
        <v>publishing</v>
      </c>
      <c r="R1568" t="str">
        <f t="shared" si="149"/>
        <v>art books</v>
      </c>
      <c r="S1568" s="11">
        <f t="shared" si="147"/>
        <v>42549.708379629628</v>
      </c>
      <c r="T1568" s="11">
        <f t="shared" si="148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5</v>
      </c>
      <c r="P1569">
        <f t="shared" si="145"/>
        <v>26.930000000000003</v>
      </c>
      <c r="Q1569" s="6" t="str">
        <f t="shared" si="146"/>
        <v>publishing</v>
      </c>
      <c r="R1569" t="str">
        <f t="shared" si="149"/>
        <v>art books</v>
      </c>
      <c r="S1569" s="11">
        <f t="shared" si="147"/>
        <v>41671.728530092587</v>
      </c>
      <c r="T1569" s="11">
        <f t="shared" si="148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14</v>
      </c>
      <c r="P1570">
        <f t="shared" si="145"/>
        <v>155</v>
      </c>
      <c r="Q1570" s="6" t="str">
        <f t="shared" si="146"/>
        <v>publishing</v>
      </c>
      <c r="R1570" t="str">
        <f t="shared" si="149"/>
        <v>art books</v>
      </c>
      <c r="S1570" s="11">
        <f t="shared" si="147"/>
        <v>41961.853993055549</v>
      </c>
      <c r="T1570" s="11">
        <f t="shared" si="148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s="6" t="str">
        <f t="shared" si="146"/>
        <v>publishing</v>
      </c>
      <c r="R1571" t="str">
        <f t="shared" si="149"/>
        <v>art books</v>
      </c>
      <c r="S1571" s="11">
        <f t="shared" si="147"/>
        <v>41389.471226851849</v>
      </c>
      <c r="T1571" s="11">
        <f t="shared" si="148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42</v>
      </c>
      <c r="P1572">
        <f t="shared" si="145"/>
        <v>47.769999999999996</v>
      </c>
      <c r="Q1572" s="6" t="str">
        <f t="shared" si="146"/>
        <v>publishing</v>
      </c>
      <c r="R1572" t="str">
        <f t="shared" si="149"/>
        <v>art books</v>
      </c>
      <c r="S1572" s="11">
        <f t="shared" si="147"/>
        <v>42438.605115740742</v>
      </c>
      <c r="T1572" s="11">
        <f t="shared" si="148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1</v>
      </c>
      <c r="P1573">
        <f t="shared" si="145"/>
        <v>20</v>
      </c>
      <c r="Q1573" s="6" t="str">
        <f t="shared" si="146"/>
        <v>publishing</v>
      </c>
      <c r="R1573" t="str">
        <f t="shared" si="149"/>
        <v>art books</v>
      </c>
      <c r="S1573" s="11">
        <f t="shared" si="147"/>
        <v>42144.561145833337</v>
      </c>
      <c r="T1573" s="11">
        <f t="shared" si="148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>
        <f t="shared" si="145"/>
        <v>41.669999999999995</v>
      </c>
      <c r="Q1574" s="6" t="str">
        <f t="shared" si="146"/>
        <v>publishing</v>
      </c>
      <c r="R1574" t="str">
        <f t="shared" si="149"/>
        <v>art books</v>
      </c>
      <c r="S1574" s="11">
        <f t="shared" si="147"/>
        <v>42403.824756944443</v>
      </c>
      <c r="T1574" s="11">
        <f t="shared" si="148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3</v>
      </c>
      <c r="P1575">
        <f t="shared" si="145"/>
        <v>74.34</v>
      </c>
      <c r="Q1575" s="6" t="str">
        <f t="shared" si="146"/>
        <v>publishing</v>
      </c>
      <c r="R1575" t="str">
        <f t="shared" si="149"/>
        <v>art books</v>
      </c>
      <c r="S1575" s="11">
        <f t="shared" si="147"/>
        <v>42785.791689814818</v>
      </c>
      <c r="T1575" s="11">
        <f t="shared" si="148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6</v>
      </c>
      <c r="P1576">
        <f t="shared" si="145"/>
        <v>84.34</v>
      </c>
      <c r="Q1576" s="6" t="str">
        <f t="shared" si="146"/>
        <v>publishing</v>
      </c>
      <c r="R1576" t="str">
        <f t="shared" si="149"/>
        <v>art books</v>
      </c>
      <c r="S1576" s="11">
        <f t="shared" si="147"/>
        <v>42017.719085648147</v>
      </c>
      <c r="T1576" s="11">
        <f t="shared" si="148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23</v>
      </c>
      <c r="P1577">
        <f t="shared" si="145"/>
        <v>65.460000000000008</v>
      </c>
      <c r="Q1577" s="6" t="str">
        <f t="shared" si="146"/>
        <v>publishing</v>
      </c>
      <c r="R1577" t="str">
        <f t="shared" si="149"/>
        <v>art books</v>
      </c>
      <c r="S1577" s="11">
        <f t="shared" si="147"/>
        <v>41799.315925925926</v>
      </c>
      <c r="T1577" s="11">
        <f t="shared" si="148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>
        <f t="shared" si="145"/>
        <v>65</v>
      </c>
      <c r="Q1578" s="6" t="str">
        <f t="shared" si="146"/>
        <v>publishing</v>
      </c>
      <c r="R1578" t="str">
        <f t="shared" si="149"/>
        <v>art books</v>
      </c>
      <c r="S1578" s="11">
        <f t="shared" si="147"/>
        <v>42140.670925925922</v>
      </c>
      <c r="T1578" s="11">
        <f t="shared" si="148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1</v>
      </c>
      <c r="P1579">
        <f t="shared" si="145"/>
        <v>27.5</v>
      </c>
      <c r="Q1579" s="6" t="str">
        <f t="shared" si="146"/>
        <v>publishing</v>
      </c>
      <c r="R1579" t="str">
        <f t="shared" si="149"/>
        <v>art books</v>
      </c>
      <c r="S1579" s="11">
        <f t="shared" si="147"/>
        <v>41054.639444444445</v>
      </c>
      <c r="T1579" s="11">
        <f t="shared" si="148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11</v>
      </c>
      <c r="P1580">
        <f t="shared" si="145"/>
        <v>51.25</v>
      </c>
      <c r="Q1580" s="6" t="str">
        <f t="shared" si="146"/>
        <v>publishing</v>
      </c>
      <c r="R1580" t="str">
        <f t="shared" si="149"/>
        <v>art books</v>
      </c>
      <c r="S1580" s="11">
        <f t="shared" si="147"/>
        <v>40398.857534722221</v>
      </c>
      <c r="T1580" s="11">
        <f t="shared" si="148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1</v>
      </c>
      <c r="P1581">
        <f t="shared" si="145"/>
        <v>14</v>
      </c>
      <c r="Q1581" s="6" t="str">
        <f t="shared" si="146"/>
        <v>publishing</v>
      </c>
      <c r="R1581" t="str">
        <f t="shared" si="149"/>
        <v>art books</v>
      </c>
      <c r="S1581" s="11">
        <f t="shared" si="147"/>
        <v>41481.788090277776</v>
      </c>
      <c r="T1581" s="11">
        <f t="shared" si="148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s="6" t="str">
        <f t="shared" si="146"/>
        <v>publishing</v>
      </c>
      <c r="R1582" t="str">
        <f t="shared" si="149"/>
        <v>art books</v>
      </c>
      <c r="S1582" s="11">
        <f t="shared" si="147"/>
        <v>40989.841736111113</v>
      </c>
      <c r="T1582" s="11">
        <f t="shared" si="148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1</v>
      </c>
      <c r="P1583">
        <f t="shared" si="145"/>
        <v>5</v>
      </c>
      <c r="Q1583" s="6" t="str">
        <f t="shared" si="146"/>
        <v>photography</v>
      </c>
      <c r="R1583" t="str">
        <f t="shared" si="149"/>
        <v>places</v>
      </c>
      <c r="S1583" s="11">
        <f t="shared" si="147"/>
        <v>42325.240624999999</v>
      </c>
      <c r="T1583" s="11">
        <f t="shared" si="148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10</v>
      </c>
      <c r="P1584">
        <f t="shared" si="145"/>
        <v>31</v>
      </c>
      <c r="Q1584" s="6" t="str">
        <f t="shared" si="146"/>
        <v>photography</v>
      </c>
      <c r="R1584" t="str">
        <f t="shared" si="149"/>
        <v>places</v>
      </c>
      <c r="S1584" s="11">
        <f t="shared" si="147"/>
        <v>42246.581631944442</v>
      </c>
      <c r="T1584" s="11">
        <f t="shared" si="148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1</v>
      </c>
      <c r="P1585">
        <f t="shared" si="145"/>
        <v>15</v>
      </c>
      <c r="Q1585" s="6" t="str">
        <f t="shared" si="146"/>
        <v>photography</v>
      </c>
      <c r="R1585" t="str">
        <f t="shared" si="149"/>
        <v>places</v>
      </c>
      <c r="S1585" s="11">
        <f t="shared" si="147"/>
        <v>41877.696655092594</v>
      </c>
      <c r="T1585" s="11">
        <f t="shared" si="148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s="6" t="str">
        <f t="shared" si="146"/>
        <v>photography</v>
      </c>
      <c r="R1586" t="str">
        <f t="shared" si="149"/>
        <v>places</v>
      </c>
      <c r="S1586" s="11">
        <f t="shared" si="147"/>
        <v>41779.440983796296</v>
      </c>
      <c r="T1586" s="11">
        <f t="shared" si="148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>
        <f t="shared" si="145"/>
        <v>131.66999999999999</v>
      </c>
      <c r="Q1587" s="6" t="str">
        <f t="shared" si="146"/>
        <v>photography</v>
      </c>
      <c r="R1587" t="str">
        <f t="shared" si="149"/>
        <v>places</v>
      </c>
      <c r="S1587" s="11">
        <f t="shared" si="147"/>
        <v>42707.687129629623</v>
      </c>
      <c r="T1587" s="11">
        <f t="shared" si="148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s="6" t="str">
        <f t="shared" si="146"/>
        <v>photography</v>
      </c>
      <c r="R1588" t="str">
        <f t="shared" si="149"/>
        <v>places</v>
      </c>
      <c r="S1588" s="11">
        <f t="shared" si="147"/>
        <v>42068.896087962967</v>
      </c>
      <c r="T1588" s="11">
        <f t="shared" si="148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</v>
      </c>
      <c r="P1589">
        <f t="shared" si="145"/>
        <v>1</v>
      </c>
      <c r="Q1589" s="6" t="str">
        <f t="shared" si="146"/>
        <v>photography</v>
      </c>
      <c r="R1589" t="str">
        <f t="shared" si="149"/>
        <v>places</v>
      </c>
      <c r="S1589" s="11">
        <f t="shared" si="147"/>
        <v>41956.742650462962</v>
      </c>
      <c r="T1589" s="11">
        <f t="shared" si="148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s="6" t="str">
        <f t="shared" si="146"/>
        <v>photography</v>
      </c>
      <c r="R1590" t="str">
        <f t="shared" si="149"/>
        <v>places</v>
      </c>
      <c r="S1590" s="11">
        <f t="shared" si="147"/>
        <v>42005.041655092595</v>
      </c>
      <c r="T1590" s="11">
        <f t="shared" si="148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s="6" t="str">
        <f t="shared" si="146"/>
        <v>photography</v>
      </c>
      <c r="R1591" t="str">
        <f t="shared" si="149"/>
        <v>places</v>
      </c>
      <c r="S1591" s="11">
        <f t="shared" si="147"/>
        <v>42256.776458333326</v>
      </c>
      <c r="T1591" s="11">
        <f t="shared" si="148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2</v>
      </c>
      <c r="P1592">
        <f t="shared" si="145"/>
        <v>510</v>
      </c>
      <c r="Q1592" s="6" t="str">
        <f t="shared" si="146"/>
        <v>photography</v>
      </c>
      <c r="R1592" t="str">
        <f t="shared" si="149"/>
        <v>places</v>
      </c>
      <c r="S1592" s="11">
        <f t="shared" si="147"/>
        <v>42240.648888888885</v>
      </c>
      <c r="T1592" s="11">
        <f t="shared" si="148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30</v>
      </c>
      <c r="P1593">
        <f t="shared" si="145"/>
        <v>44.48</v>
      </c>
      <c r="Q1593" s="6" t="str">
        <f t="shared" si="146"/>
        <v>photography</v>
      </c>
      <c r="R1593" t="str">
        <f t="shared" si="149"/>
        <v>places</v>
      </c>
      <c r="S1593" s="11">
        <f t="shared" si="147"/>
        <v>42433.517835648141</v>
      </c>
      <c r="T1593" s="11">
        <f t="shared" si="148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s="6" t="str">
        <f t="shared" si="146"/>
        <v>photography</v>
      </c>
      <c r="R1594" t="str">
        <f t="shared" si="149"/>
        <v>places</v>
      </c>
      <c r="S1594" s="11">
        <f t="shared" si="147"/>
        <v>42045.86440972222</v>
      </c>
      <c r="T1594" s="11">
        <f t="shared" si="148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</v>
      </c>
      <c r="P1595">
        <f t="shared" si="145"/>
        <v>1</v>
      </c>
      <c r="Q1595" s="6" t="str">
        <f t="shared" si="146"/>
        <v>photography</v>
      </c>
      <c r="R1595" t="str">
        <f t="shared" si="149"/>
        <v>places</v>
      </c>
      <c r="S1595" s="11">
        <f t="shared" si="147"/>
        <v>42033.63721064815</v>
      </c>
      <c r="T1595" s="11">
        <f t="shared" si="148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21</v>
      </c>
      <c r="P1596">
        <f t="shared" si="145"/>
        <v>20.5</v>
      </c>
      <c r="Q1596" s="6" t="str">
        <f t="shared" si="146"/>
        <v>photography</v>
      </c>
      <c r="R1596" t="str">
        <f t="shared" si="149"/>
        <v>places</v>
      </c>
      <c r="S1596" s="11">
        <f t="shared" si="147"/>
        <v>42445.504421296289</v>
      </c>
      <c r="T1596" s="11">
        <f t="shared" si="148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1</v>
      </c>
      <c r="P1597">
        <f t="shared" si="145"/>
        <v>40</v>
      </c>
      <c r="Q1597" s="6" t="str">
        <f t="shared" si="146"/>
        <v>photography</v>
      </c>
      <c r="R1597" t="str">
        <f t="shared" si="149"/>
        <v>places</v>
      </c>
      <c r="S1597" s="11">
        <f t="shared" si="147"/>
        <v>41779.84175925926</v>
      </c>
      <c r="T1597" s="11">
        <f t="shared" si="148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3</v>
      </c>
      <c r="P1598">
        <f t="shared" si="145"/>
        <v>25</v>
      </c>
      <c r="Q1598" s="6" t="str">
        <f t="shared" si="146"/>
        <v>photography</v>
      </c>
      <c r="R1598" t="str">
        <f t="shared" si="149"/>
        <v>places</v>
      </c>
      <c r="S1598" s="11">
        <f t="shared" si="147"/>
        <v>41941.221863425926</v>
      </c>
      <c r="T1598" s="11">
        <f t="shared" si="148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s="6" t="str">
        <f t="shared" si="146"/>
        <v>photography</v>
      </c>
      <c r="R1599" t="str">
        <f t="shared" si="149"/>
        <v>places</v>
      </c>
      <c r="S1599" s="11">
        <f t="shared" si="147"/>
        <v>42603.145798611113</v>
      </c>
      <c r="T1599" s="11">
        <f t="shared" si="148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</v>
      </c>
      <c r="P1600">
        <f t="shared" si="145"/>
        <v>1</v>
      </c>
      <c r="Q1600" s="6" t="str">
        <f t="shared" si="146"/>
        <v>photography</v>
      </c>
      <c r="R1600" t="str">
        <f t="shared" si="149"/>
        <v>places</v>
      </c>
      <c r="S1600" s="11">
        <f t="shared" si="147"/>
        <v>42151.459004629629</v>
      </c>
      <c r="T1600" s="11">
        <f t="shared" si="148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s="6" t="str">
        <f t="shared" si="146"/>
        <v>photography</v>
      </c>
      <c r="R1601" t="str">
        <f t="shared" si="149"/>
        <v>places</v>
      </c>
      <c r="S1601" s="11">
        <f t="shared" si="147"/>
        <v>42438.330740740734</v>
      </c>
      <c r="T1601" s="11">
        <f t="shared" si="148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8</v>
      </c>
      <c r="P1602">
        <f t="shared" si="145"/>
        <v>40.78</v>
      </c>
      <c r="Q1602" s="6" t="str">
        <f t="shared" si="146"/>
        <v>photography</v>
      </c>
      <c r="R1602" t="str">
        <f t="shared" si="149"/>
        <v>places</v>
      </c>
      <c r="S1602" s="11">
        <f t="shared" si="147"/>
        <v>41790.848981481482</v>
      </c>
      <c r="T1602" s="11">
        <f t="shared" si="148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ROUNDUP(((E1603/D1603)*100),0)</f>
        <v>109</v>
      </c>
      <c r="P1603">
        <f t="shared" ref="P1603:P1666" si="151">ROUNDUP((E1603/L1603),2)</f>
        <v>48.33</v>
      </c>
      <c r="Q1603" s="6" t="str">
        <f t="shared" ref="Q1603:Q1666" si="152">LEFT(N1603,FIND("/",N1603,1)-1)</f>
        <v>music</v>
      </c>
      <c r="R1603" t="str">
        <f t="shared" si="149"/>
        <v>rock</v>
      </c>
      <c r="S1603" s="11">
        <f t="shared" ref="S1603:S1666" si="153">(((J1603/60)/60)/24)+DATE(1970,1,1)+(-5/24)</f>
        <v>40637.884641203702</v>
      </c>
      <c r="T1603" s="11">
        <f t="shared" ref="T1603:T1666" si="154">(((I1603/60)/60)/24)+DATE(1970,1,1)+(-5/24)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101</v>
      </c>
      <c r="P1604">
        <f t="shared" si="151"/>
        <v>46.96</v>
      </c>
      <c r="Q1604" s="6" t="str">
        <f t="shared" si="152"/>
        <v>music</v>
      </c>
      <c r="R1604" t="str">
        <f t="shared" ref="R1604:R1667" si="155">RIGHT(N1604,LEN(N1604)-FIND("/",N1604,1))</f>
        <v>rock</v>
      </c>
      <c r="S1604" s="11">
        <f t="shared" si="153"/>
        <v>40788.089317129627</v>
      </c>
      <c r="T1604" s="11">
        <f t="shared" si="154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101</v>
      </c>
      <c r="P1605">
        <f t="shared" si="151"/>
        <v>66.690000000000012</v>
      </c>
      <c r="Q1605" s="6" t="str">
        <f t="shared" si="152"/>
        <v>music</v>
      </c>
      <c r="R1605" t="str">
        <f t="shared" si="155"/>
        <v>rock</v>
      </c>
      <c r="S1605" s="11">
        <f t="shared" si="153"/>
        <v>40875.961331018516</v>
      </c>
      <c r="T1605" s="11">
        <f t="shared" si="154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123</v>
      </c>
      <c r="P1606">
        <f t="shared" si="151"/>
        <v>48.85</v>
      </c>
      <c r="Q1606" s="6" t="str">
        <f t="shared" si="152"/>
        <v>music</v>
      </c>
      <c r="R1606" t="str">
        <f t="shared" si="155"/>
        <v>rock</v>
      </c>
      <c r="S1606" s="11">
        <f t="shared" si="153"/>
        <v>40945.636979166666</v>
      </c>
      <c r="T1606" s="11">
        <f t="shared" si="154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101</v>
      </c>
      <c r="P1607">
        <f t="shared" si="151"/>
        <v>137.31</v>
      </c>
      <c r="Q1607" s="6" t="str">
        <f t="shared" si="152"/>
        <v>music</v>
      </c>
      <c r="R1607" t="str">
        <f t="shared" si="155"/>
        <v>rock</v>
      </c>
      <c r="S1607" s="11">
        <f t="shared" si="153"/>
        <v>40746.804548611108</v>
      </c>
      <c r="T1607" s="11">
        <f t="shared" si="154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102</v>
      </c>
      <c r="P1608">
        <f t="shared" si="151"/>
        <v>87.83</v>
      </c>
      <c r="Q1608" s="6" t="str">
        <f t="shared" si="152"/>
        <v>music</v>
      </c>
      <c r="R1608" t="str">
        <f t="shared" si="155"/>
        <v>rock</v>
      </c>
      <c r="S1608" s="11">
        <f t="shared" si="153"/>
        <v>40535.903217592589</v>
      </c>
      <c r="T1608" s="11">
        <f t="shared" si="154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146</v>
      </c>
      <c r="P1609">
        <f t="shared" si="151"/>
        <v>70.790000000000006</v>
      </c>
      <c r="Q1609" s="6" t="str">
        <f t="shared" si="152"/>
        <v>music</v>
      </c>
      <c r="R1609" t="str">
        <f t="shared" si="155"/>
        <v>rock</v>
      </c>
      <c r="S1609" s="11">
        <f t="shared" si="153"/>
        <v>41053.600127314814</v>
      </c>
      <c r="T1609" s="11">
        <f t="shared" si="154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102</v>
      </c>
      <c r="P1610">
        <f t="shared" si="151"/>
        <v>52.83</v>
      </c>
      <c r="Q1610" s="6" t="str">
        <f t="shared" si="152"/>
        <v>music</v>
      </c>
      <c r="R1610" t="str">
        <f t="shared" si="155"/>
        <v>rock</v>
      </c>
      <c r="S1610" s="11">
        <f t="shared" si="153"/>
        <v>41607.622523148144</v>
      </c>
      <c r="T1610" s="11">
        <f t="shared" si="154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119</v>
      </c>
      <c r="P1611">
        <f t="shared" si="151"/>
        <v>443.75</v>
      </c>
      <c r="Q1611" s="6" t="str">
        <f t="shared" si="152"/>
        <v>music</v>
      </c>
      <c r="R1611" t="str">
        <f t="shared" si="155"/>
        <v>rock</v>
      </c>
      <c r="S1611" s="11">
        <f t="shared" si="153"/>
        <v>40795.792928240735</v>
      </c>
      <c r="T1611" s="11">
        <f t="shared" si="154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272</v>
      </c>
      <c r="P1612">
        <f t="shared" si="151"/>
        <v>48.55</v>
      </c>
      <c r="Q1612" s="6" t="str">
        <f t="shared" si="152"/>
        <v>music</v>
      </c>
      <c r="R1612" t="str">
        <f t="shared" si="155"/>
        <v>rock</v>
      </c>
      <c r="S1612" s="11">
        <f t="shared" si="153"/>
        <v>41228.716550925921</v>
      </c>
      <c r="T1612" s="11">
        <f t="shared" si="154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126</v>
      </c>
      <c r="P1613">
        <f t="shared" si="151"/>
        <v>37.08</v>
      </c>
      <c r="Q1613" s="6" t="str">
        <f t="shared" si="152"/>
        <v>music</v>
      </c>
      <c r="R1613" t="str">
        <f t="shared" si="155"/>
        <v>rock</v>
      </c>
      <c r="S1613" s="11">
        <f t="shared" si="153"/>
        <v>41408.792037037034</v>
      </c>
      <c r="T1613" s="11">
        <f t="shared" si="154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</v>
      </c>
      <c r="P1614">
        <f t="shared" si="151"/>
        <v>50</v>
      </c>
      <c r="Q1614" s="6" t="str">
        <f t="shared" si="152"/>
        <v>music</v>
      </c>
      <c r="R1614" t="str">
        <f t="shared" si="155"/>
        <v>rock</v>
      </c>
      <c r="S1614" s="11">
        <f t="shared" si="153"/>
        <v>41246.666481481479</v>
      </c>
      <c r="T1614" s="11">
        <f t="shared" si="154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102</v>
      </c>
      <c r="P1615">
        <f t="shared" si="151"/>
        <v>39.04</v>
      </c>
      <c r="Q1615" s="6" t="str">
        <f t="shared" si="152"/>
        <v>music</v>
      </c>
      <c r="R1615" t="str">
        <f t="shared" si="155"/>
        <v>rock</v>
      </c>
      <c r="S1615" s="11">
        <f t="shared" si="153"/>
        <v>41081.861134259256</v>
      </c>
      <c r="T1615" s="11">
        <f t="shared" si="154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103</v>
      </c>
      <c r="P1616">
        <f t="shared" si="151"/>
        <v>66.690000000000012</v>
      </c>
      <c r="Q1616" s="6" t="str">
        <f t="shared" si="152"/>
        <v>music</v>
      </c>
      <c r="R1616" t="str">
        <f t="shared" si="155"/>
        <v>rock</v>
      </c>
      <c r="S1616" s="11">
        <f t="shared" si="153"/>
        <v>41794.772789351846</v>
      </c>
      <c r="T1616" s="11">
        <f t="shared" si="154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115</v>
      </c>
      <c r="P1617">
        <f t="shared" si="151"/>
        <v>67.14</v>
      </c>
      <c r="Q1617" s="6" t="str">
        <f t="shared" si="152"/>
        <v>music</v>
      </c>
      <c r="R1617" t="str">
        <f t="shared" si="155"/>
        <v>rock</v>
      </c>
      <c r="S1617" s="11">
        <f t="shared" si="153"/>
        <v>40844.842546296291</v>
      </c>
      <c r="T1617" s="11">
        <f t="shared" si="154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105</v>
      </c>
      <c r="P1618">
        <f t="shared" si="151"/>
        <v>66.37</v>
      </c>
      <c r="Q1618" s="6" t="str">
        <f t="shared" si="152"/>
        <v>music</v>
      </c>
      <c r="R1618" t="str">
        <f t="shared" si="155"/>
        <v>rock</v>
      </c>
      <c r="S1618" s="11">
        <f t="shared" si="153"/>
        <v>41194.507187499999</v>
      </c>
      <c r="T1618" s="11">
        <f t="shared" si="154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146</v>
      </c>
      <c r="P1619">
        <f t="shared" si="151"/>
        <v>64.63000000000001</v>
      </c>
      <c r="Q1619" s="6" t="str">
        <f t="shared" si="152"/>
        <v>music</v>
      </c>
      <c r="R1619" t="str">
        <f t="shared" si="155"/>
        <v>rock</v>
      </c>
      <c r="S1619" s="11">
        <f t="shared" si="153"/>
        <v>41546.455879629626</v>
      </c>
      <c r="T1619" s="11">
        <f t="shared" si="154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106</v>
      </c>
      <c r="P1620">
        <f t="shared" si="151"/>
        <v>58.379999999999995</v>
      </c>
      <c r="Q1620" s="6" t="str">
        <f t="shared" si="152"/>
        <v>music</v>
      </c>
      <c r="R1620" t="str">
        <f t="shared" si="155"/>
        <v>rock</v>
      </c>
      <c r="S1620" s="11">
        <f t="shared" si="153"/>
        <v>41301.446006944439</v>
      </c>
      <c r="T1620" s="11">
        <f t="shared" si="154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134</v>
      </c>
      <c r="P1621">
        <f t="shared" si="151"/>
        <v>86.960000000000008</v>
      </c>
      <c r="Q1621" s="6" t="str">
        <f t="shared" si="152"/>
        <v>music</v>
      </c>
      <c r="R1621" t="str">
        <f t="shared" si="155"/>
        <v>rock</v>
      </c>
      <c r="S1621" s="11">
        <f t="shared" si="153"/>
        <v>41875.977847222224</v>
      </c>
      <c r="T1621" s="11">
        <f t="shared" si="154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113</v>
      </c>
      <c r="P1622">
        <f t="shared" si="151"/>
        <v>66.48</v>
      </c>
      <c r="Q1622" s="6" t="str">
        <f t="shared" si="152"/>
        <v>music</v>
      </c>
      <c r="R1622" t="str">
        <f t="shared" si="155"/>
        <v>rock</v>
      </c>
      <c r="S1622" s="11">
        <f t="shared" si="153"/>
        <v>41321.131249999999</v>
      </c>
      <c r="T1622" s="11">
        <f t="shared" si="154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122</v>
      </c>
      <c r="P1623">
        <f t="shared" si="151"/>
        <v>163.79</v>
      </c>
      <c r="Q1623" s="6" t="str">
        <f t="shared" si="152"/>
        <v>music</v>
      </c>
      <c r="R1623" t="str">
        <f t="shared" si="155"/>
        <v>rock</v>
      </c>
      <c r="S1623" s="11">
        <f t="shared" si="153"/>
        <v>41003.398321759254</v>
      </c>
      <c r="T1623" s="11">
        <f t="shared" si="154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102</v>
      </c>
      <c r="P1624">
        <f t="shared" si="151"/>
        <v>107.99000000000001</v>
      </c>
      <c r="Q1624" s="6" t="str">
        <f t="shared" si="152"/>
        <v>music</v>
      </c>
      <c r="R1624" t="str">
        <f t="shared" si="155"/>
        <v>rock</v>
      </c>
      <c r="S1624" s="11">
        <f t="shared" si="153"/>
        <v>41950.086504629624</v>
      </c>
      <c r="T1624" s="11">
        <f t="shared" si="154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102</v>
      </c>
      <c r="P1625">
        <f t="shared" si="151"/>
        <v>42.12</v>
      </c>
      <c r="Q1625" s="6" t="str">
        <f t="shared" si="152"/>
        <v>music</v>
      </c>
      <c r="R1625" t="str">
        <f t="shared" si="155"/>
        <v>rock</v>
      </c>
      <c r="S1625" s="11">
        <f t="shared" si="153"/>
        <v>41453.480196759258</v>
      </c>
      <c r="T1625" s="11">
        <f t="shared" si="154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>
        <f t="shared" si="151"/>
        <v>47.2</v>
      </c>
      <c r="Q1626" s="6" t="str">
        <f t="shared" si="152"/>
        <v>music</v>
      </c>
      <c r="R1626" t="str">
        <f t="shared" si="155"/>
        <v>rock</v>
      </c>
      <c r="S1626" s="11">
        <f t="shared" si="153"/>
        <v>41243.158969907403</v>
      </c>
      <c r="T1626" s="11">
        <f t="shared" si="154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156</v>
      </c>
      <c r="P1627">
        <f t="shared" si="151"/>
        <v>112.02000000000001</v>
      </c>
      <c r="Q1627" s="6" t="str">
        <f t="shared" si="152"/>
        <v>music</v>
      </c>
      <c r="R1627" t="str">
        <f t="shared" si="155"/>
        <v>rock</v>
      </c>
      <c r="S1627" s="11">
        <f t="shared" si="153"/>
        <v>41135.491354166668</v>
      </c>
      <c r="T1627" s="11">
        <f t="shared" si="154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102</v>
      </c>
      <c r="P1628">
        <f t="shared" si="151"/>
        <v>74.960000000000008</v>
      </c>
      <c r="Q1628" s="6" t="str">
        <f t="shared" si="152"/>
        <v>music</v>
      </c>
      <c r="R1628" t="str">
        <f t="shared" si="155"/>
        <v>rock</v>
      </c>
      <c r="S1628" s="11">
        <f t="shared" si="153"/>
        <v>41579.639664351853</v>
      </c>
      <c r="T1628" s="11">
        <f t="shared" si="154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>
        <f t="shared" si="151"/>
        <v>61.58</v>
      </c>
      <c r="Q1629" s="6" t="str">
        <f t="shared" si="152"/>
        <v>music</v>
      </c>
      <c r="R1629" t="str">
        <f t="shared" si="155"/>
        <v>rock</v>
      </c>
      <c r="S1629" s="11">
        <f t="shared" si="153"/>
        <v>41205.498715277776</v>
      </c>
      <c r="T1629" s="11">
        <f t="shared" si="154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101</v>
      </c>
      <c r="P1630">
        <f t="shared" si="151"/>
        <v>45.879999999999995</v>
      </c>
      <c r="Q1630" s="6" t="str">
        <f t="shared" si="152"/>
        <v>music</v>
      </c>
      <c r="R1630" t="str">
        <f t="shared" si="155"/>
        <v>rock</v>
      </c>
      <c r="S1630" s="11">
        <f t="shared" si="153"/>
        <v>41774.528726851851</v>
      </c>
      <c r="T1630" s="11">
        <f t="shared" si="154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104</v>
      </c>
      <c r="P1631">
        <f t="shared" si="151"/>
        <v>75.86</v>
      </c>
      <c r="Q1631" s="6" t="str">
        <f t="shared" si="152"/>
        <v>music</v>
      </c>
      <c r="R1631" t="str">
        <f t="shared" si="155"/>
        <v>rock</v>
      </c>
      <c r="S1631" s="11">
        <f t="shared" si="153"/>
        <v>41645.658946759257</v>
      </c>
      <c r="T1631" s="11">
        <f t="shared" si="154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266</v>
      </c>
      <c r="P1632">
        <f t="shared" si="151"/>
        <v>84.210000000000008</v>
      </c>
      <c r="Q1632" s="6" t="str">
        <f t="shared" si="152"/>
        <v>music</v>
      </c>
      <c r="R1632" t="str">
        <f t="shared" si="155"/>
        <v>rock</v>
      </c>
      <c r="S1632" s="11">
        <f t="shared" si="153"/>
        <v>40939.629340277774</v>
      </c>
      <c r="T1632" s="11">
        <f t="shared" si="154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156</v>
      </c>
      <c r="P1633">
        <f t="shared" si="151"/>
        <v>117.23</v>
      </c>
      <c r="Q1633" s="6" t="str">
        <f t="shared" si="152"/>
        <v>music</v>
      </c>
      <c r="R1633" t="str">
        <f t="shared" si="155"/>
        <v>rock</v>
      </c>
      <c r="S1633" s="11">
        <f t="shared" si="153"/>
        <v>41164.65116898148</v>
      </c>
      <c r="T1633" s="11">
        <f t="shared" si="154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102</v>
      </c>
      <c r="P1634">
        <f t="shared" si="151"/>
        <v>86.490000000000009</v>
      </c>
      <c r="Q1634" s="6" t="str">
        <f t="shared" si="152"/>
        <v>music</v>
      </c>
      <c r="R1634" t="str">
        <f t="shared" si="155"/>
        <v>rock</v>
      </c>
      <c r="S1634" s="11">
        <f t="shared" si="153"/>
        <v>40750.132569444439</v>
      </c>
      <c r="T1634" s="11">
        <f t="shared" si="154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>
        <f t="shared" si="151"/>
        <v>172.42</v>
      </c>
      <c r="Q1635" s="6" t="str">
        <f t="shared" si="152"/>
        <v>music</v>
      </c>
      <c r="R1635" t="str">
        <f t="shared" si="155"/>
        <v>rock</v>
      </c>
      <c r="S1635" s="11">
        <f t="shared" si="153"/>
        <v>40896.675416666665</v>
      </c>
      <c r="T1635" s="11">
        <f t="shared" si="154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101</v>
      </c>
      <c r="P1636">
        <f t="shared" si="151"/>
        <v>62.82</v>
      </c>
      <c r="Q1636" s="6" t="str">
        <f t="shared" si="152"/>
        <v>music</v>
      </c>
      <c r="R1636" t="str">
        <f t="shared" si="155"/>
        <v>rock</v>
      </c>
      <c r="S1636" s="11">
        <f t="shared" si="153"/>
        <v>40657.981493055551</v>
      </c>
      <c r="T1636" s="11">
        <f t="shared" si="154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126</v>
      </c>
      <c r="P1637">
        <f t="shared" si="151"/>
        <v>67.73</v>
      </c>
      <c r="Q1637" s="6" t="str">
        <f t="shared" si="152"/>
        <v>music</v>
      </c>
      <c r="R1637" t="str">
        <f t="shared" si="155"/>
        <v>rock</v>
      </c>
      <c r="S1637" s="11">
        <f t="shared" si="153"/>
        <v>42502.660428240742</v>
      </c>
      <c r="T1637" s="11">
        <f t="shared" si="154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104</v>
      </c>
      <c r="P1638">
        <f t="shared" si="151"/>
        <v>53.57</v>
      </c>
      <c r="Q1638" s="6" t="str">
        <f t="shared" si="152"/>
        <v>music</v>
      </c>
      <c r="R1638" t="str">
        <f t="shared" si="155"/>
        <v>rock</v>
      </c>
      <c r="S1638" s="11">
        <f t="shared" si="153"/>
        <v>40662.878333333334</v>
      </c>
      <c r="T1638" s="11">
        <f t="shared" si="154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104</v>
      </c>
      <c r="P1639">
        <f t="shared" si="151"/>
        <v>34.6</v>
      </c>
      <c r="Q1639" s="6" t="str">
        <f t="shared" si="152"/>
        <v>music</v>
      </c>
      <c r="R1639" t="str">
        <f t="shared" si="155"/>
        <v>rock</v>
      </c>
      <c r="S1639" s="11">
        <f t="shared" si="153"/>
        <v>40122.543287037035</v>
      </c>
      <c r="T1639" s="11">
        <f t="shared" si="154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>
        <f t="shared" si="151"/>
        <v>38.89</v>
      </c>
      <c r="Q1640" s="6" t="str">
        <f t="shared" si="152"/>
        <v>music</v>
      </c>
      <c r="R1640" t="str">
        <f t="shared" si="155"/>
        <v>rock</v>
      </c>
      <c r="S1640" s="11">
        <f t="shared" si="153"/>
        <v>41288.478796296295</v>
      </c>
      <c r="T1640" s="11">
        <f t="shared" si="154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>
        <f t="shared" si="151"/>
        <v>94.740000000000009</v>
      </c>
      <c r="Q1641" s="6" t="str">
        <f t="shared" si="152"/>
        <v>music</v>
      </c>
      <c r="R1641" t="str">
        <f t="shared" si="155"/>
        <v>rock</v>
      </c>
      <c r="S1641" s="11">
        <f t="shared" si="153"/>
        <v>40941.444039351853</v>
      </c>
      <c r="T1641" s="11">
        <f t="shared" si="154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170</v>
      </c>
      <c r="P1642">
        <f t="shared" si="151"/>
        <v>39.97</v>
      </c>
      <c r="Q1642" s="6" t="str">
        <f t="shared" si="152"/>
        <v>music</v>
      </c>
      <c r="R1642" t="str">
        <f t="shared" si="155"/>
        <v>rock</v>
      </c>
      <c r="S1642" s="11">
        <f t="shared" si="153"/>
        <v>40379.022627314815</v>
      </c>
      <c r="T1642" s="11">
        <f t="shared" si="154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102</v>
      </c>
      <c r="P1643">
        <f t="shared" si="151"/>
        <v>97.5</v>
      </c>
      <c r="Q1643" s="6" t="str">
        <f t="shared" si="152"/>
        <v>music</v>
      </c>
      <c r="R1643" t="str">
        <f t="shared" si="155"/>
        <v>pop</v>
      </c>
      <c r="S1643" s="11">
        <f t="shared" si="153"/>
        <v>41962.388240740744</v>
      </c>
      <c r="T1643" s="11">
        <f t="shared" si="154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>
        <f t="shared" si="151"/>
        <v>42.86</v>
      </c>
      <c r="Q1644" s="6" t="str">
        <f t="shared" si="152"/>
        <v>music</v>
      </c>
      <c r="R1644" t="str">
        <f t="shared" si="155"/>
        <v>pop</v>
      </c>
      <c r="S1644" s="11">
        <f t="shared" si="153"/>
        <v>40687.816284722219</v>
      </c>
      <c r="T1644" s="11">
        <f t="shared" si="154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125</v>
      </c>
      <c r="P1645">
        <f t="shared" si="151"/>
        <v>168.51999999999998</v>
      </c>
      <c r="Q1645" s="6" t="str">
        <f t="shared" si="152"/>
        <v>music</v>
      </c>
      <c r="R1645" t="str">
        <f t="shared" si="155"/>
        <v>pop</v>
      </c>
      <c r="S1645" s="11">
        <f t="shared" si="153"/>
        <v>41146.615879629629</v>
      </c>
      <c r="T1645" s="11">
        <f t="shared" si="154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110</v>
      </c>
      <c r="P1646">
        <f t="shared" si="151"/>
        <v>85.550000000000011</v>
      </c>
      <c r="Q1646" s="6" t="str">
        <f t="shared" si="152"/>
        <v>music</v>
      </c>
      <c r="R1646" t="str">
        <f t="shared" si="155"/>
        <v>pop</v>
      </c>
      <c r="S1646" s="11">
        <f t="shared" si="153"/>
        <v>41174.851388888885</v>
      </c>
      <c r="T1646" s="11">
        <f t="shared" si="154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111</v>
      </c>
      <c r="P1647">
        <f t="shared" si="151"/>
        <v>554</v>
      </c>
      <c r="Q1647" s="6" t="str">
        <f t="shared" si="152"/>
        <v>music</v>
      </c>
      <c r="R1647" t="str">
        <f t="shared" si="155"/>
        <v>pop</v>
      </c>
      <c r="S1647" s="11">
        <f t="shared" si="153"/>
        <v>41521.409027777772</v>
      </c>
      <c r="T1647" s="11">
        <f t="shared" si="154"/>
        <v>41535.409027777772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111</v>
      </c>
      <c r="P1648">
        <f t="shared" si="151"/>
        <v>26.560000000000002</v>
      </c>
      <c r="Q1648" s="6" t="str">
        <f t="shared" si="152"/>
        <v>music</v>
      </c>
      <c r="R1648" t="str">
        <f t="shared" si="155"/>
        <v>pop</v>
      </c>
      <c r="S1648" s="11">
        <f t="shared" si="153"/>
        <v>41833.241932870369</v>
      </c>
      <c r="T1648" s="11">
        <f t="shared" si="154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105</v>
      </c>
      <c r="P1649">
        <f t="shared" si="151"/>
        <v>113.83</v>
      </c>
      <c r="Q1649" s="6" t="str">
        <f t="shared" si="152"/>
        <v>music</v>
      </c>
      <c r="R1649" t="str">
        <f t="shared" si="155"/>
        <v>pop</v>
      </c>
      <c r="S1649" s="11">
        <f t="shared" si="153"/>
        <v>41039.201122685183</v>
      </c>
      <c r="T1649" s="11">
        <f t="shared" si="154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126</v>
      </c>
      <c r="P1650">
        <f t="shared" si="151"/>
        <v>32.019999999999996</v>
      </c>
      <c r="Q1650" s="6" t="str">
        <f t="shared" si="152"/>
        <v>music</v>
      </c>
      <c r="R1650" t="str">
        <f t="shared" si="155"/>
        <v>pop</v>
      </c>
      <c r="S1650" s="11">
        <f t="shared" si="153"/>
        <v>40592.496319444443</v>
      </c>
      <c r="T1650" s="11">
        <f t="shared" si="154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101</v>
      </c>
      <c r="P1651">
        <f t="shared" si="151"/>
        <v>47.19</v>
      </c>
      <c r="Q1651" s="6" t="str">
        <f t="shared" si="152"/>
        <v>music</v>
      </c>
      <c r="R1651" t="str">
        <f t="shared" si="155"/>
        <v>pop</v>
      </c>
      <c r="S1651" s="11">
        <f t="shared" si="153"/>
        <v>41737.476331018515</v>
      </c>
      <c r="T1651" s="11">
        <f t="shared" si="154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142</v>
      </c>
      <c r="P1652">
        <f t="shared" si="151"/>
        <v>88.47</v>
      </c>
      <c r="Q1652" s="6" t="str">
        <f t="shared" si="152"/>
        <v>music</v>
      </c>
      <c r="R1652" t="str">
        <f t="shared" si="155"/>
        <v>pop</v>
      </c>
      <c r="S1652" s="11">
        <f t="shared" si="153"/>
        <v>41526.227280092593</v>
      </c>
      <c r="T1652" s="11">
        <f t="shared" si="154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101</v>
      </c>
      <c r="P1653">
        <f t="shared" si="151"/>
        <v>100.75</v>
      </c>
      <c r="Q1653" s="6" t="str">
        <f t="shared" si="152"/>
        <v>music</v>
      </c>
      <c r="R1653" t="str">
        <f t="shared" si="155"/>
        <v>pop</v>
      </c>
      <c r="S1653" s="11">
        <f t="shared" si="153"/>
        <v>40625.692361111105</v>
      </c>
      <c r="T1653" s="11">
        <f t="shared" si="154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101</v>
      </c>
      <c r="P1654">
        <f t="shared" si="151"/>
        <v>64.72</v>
      </c>
      <c r="Q1654" s="6" t="str">
        <f t="shared" si="152"/>
        <v>music</v>
      </c>
      <c r="R1654" t="str">
        <f t="shared" si="155"/>
        <v>pop</v>
      </c>
      <c r="S1654" s="11">
        <f t="shared" si="153"/>
        <v>41572.284641203703</v>
      </c>
      <c r="T1654" s="11">
        <f t="shared" si="154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175</v>
      </c>
      <c r="P1655">
        <f t="shared" si="151"/>
        <v>51.86</v>
      </c>
      <c r="Q1655" s="6" t="str">
        <f t="shared" si="152"/>
        <v>music</v>
      </c>
      <c r="R1655" t="str">
        <f t="shared" si="155"/>
        <v>pop</v>
      </c>
      <c r="S1655" s="11">
        <f t="shared" si="153"/>
        <v>40626.626111111109</v>
      </c>
      <c r="T1655" s="11">
        <f t="shared" si="154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120</v>
      </c>
      <c r="P1656">
        <f t="shared" si="151"/>
        <v>38.799999999999997</v>
      </c>
      <c r="Q1656" s="6" t="str">
        <f t="shared" si="152"/>
        <v>music</v>
      </c>
      <c r="R1656" t="str">
        <f t="shared" si="155"/>
        <v>pop</v>
      </c>
      <c r="S1656" s="11">
        <f t="shared" si="153"/>
        <v>40987.682407407403</v>
      </c>
      <c r="T1656" s="11">
        <f t="shared" si="154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143</v>
      </c>
      <c r="P1657">
        <f t="shared" si="151"/>
        <v>44.65</v>
      </c>
      <c r="Q1657" s="6" t="str">
        <f t="shared" si="152"/>
        <v>music</v>
      </c>
      <c r="R1657" t="str">
        <f t="shared" si="155"/>
        <v>pop</v>
      </c>
      <c r="S1657" s="11">
        <f t="shared" si="153"/>
        <v>40974.583564814813</v>
      </c>
      <c r="T1657" s="11">
        <f t="shared" si="154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101</v>
      </c>
      <c r="P1658">
        <f t="shared" si="151"/>
        <v>156.78</v>
      </c>
      <c r="Q1658" s="6" t="str">
        <f t="shared" si="152"/>
        <v>music</v>
      </c>
      <c r="R1658" t="str">
        <f t="shared" si="155"/>
        <v>pop</v>
      </c>
      <c r="S1658" s="11">
        <f t="shared" si="153"/>
        <v>41226.720509259256</v>
      </c>
      <c r="T1658" s="11">
        <f t="shared" si="154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105</v>
      </c>
      <c r="P1659">
        <f t="shared" si="151"/>
        <v>118.71000000000001</v>
      </c>
      <c r="Q1659" s="6" t="str">
        <f t="shared" si="152"/>
        <v>music</v>
      </c>
      <c r="R1659" t="str">
        <f t="shared" si="155"/>
        <v>pop</v>
      </c>
      <c r="S1659" s="11">
        <f t="shared" si="153"/>
        <v>41023.573703703703</v>
      </c>
      <c r="T1659" s="11">
        <f t="shared" si="154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133</v>
      </c>
      <c r="P1660">
        <f t="shared" si="151"/>
        <v>74.150000000000006</v>
      </c>
      <c r="Q1660" s="6" t="str">
        <f t="shared" si="152"/>
        <v>music</v>
      </c>
      <c r="R1660" t="str">
        <f t="shared" si="155"/>
        <v>pop</v>
      </c>
      <c r="S1660" s="11">
        <f t="shared" si="153"/>
        <v>41223.013506944444</v>
      </c>
      <c r="T1660" s="11">
        <f t="shared" si="154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113</v>
      </c>
      <c r="P1661">
        <f t="shared" si="151"/>
        <v>12.54</v>
      </c>
      <c r="Q1661" s="6" t="str">
        <f t="shared" si="152"/>
        <v>music</v>
      </c>
      <c r="R1661" t="str">
        <f t="shared" si="155"/>
        <v>pop</v>
      </c>
      <c r="S1661" s="11">
        <f t="shared" si="153"/>
        <v>41596.705104166664</v>
      </c>
      <c r="T1661" s="11">
        <f t="shared" si="154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1254</v>
      </c>
      <c r="P1662">
        <f t="shared" si="151"/>
        <v>27.87</v>
      </c>
      <c r="Q1662" s="6" t="str">
        <f t="shared" si="152"/>
        <v>music</v>
      </c>
      <c r="R1662" t="str">
        <f t="shared" si="155"/>
        <v>pop</v>
      </c>
      <c r="S1662" s="11">
        <f t="shared" si="153"/>
        <v>42459.485532407409</v>
      </c>
      <c r="T1662" s="11">
        <f t="shared" si="154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103</v>
      </c>
      <c r="P1663">
        <f t="shared" si="151"/>
        <v>80.180000000000007</v>
      </c>
      <c r="Q1663" s="6" t="str">
        <f t="shared" si="152"/>
        <v>music</v>
      </c>
      <c r="R1663" t="str">
        <f t="shared" si="155"/>
        <v>pop</v>
      </c>
      <c r="S1663" s="11">
        <f t="shared" si="153"/>
        <v>42343.789710648147</v>
      </c>
      <c r="T1663" s="11">
        <f t="shared" si="154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103</v>
      </c>
      <c r="P1664">
        <f t="shared" si="151"/>
        <v>132.44</v>
      </c>
      <c r="Q1664" s="6" t="str">
        <f t="shared" si="152"/>
        <v>music</v>
      </c>
      <c r="R1664" t="str">
        <f t="shared" si="155"/>
        <v>pop</v>
      </c>
      <c r="S1664" s="11">
        <f t="shared" si="153"/>
        <v>40847.99</v>
      </c>
      <c r="T1664" s="11">
        <f t="shared" si="154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>
        <f t="shared" si="151"/>
        <v>33.75</v>
      </c>
      <c r="Q1665" s="6" t="str">
        <f t="shared" si="152"/>
        <v>music</v>
      </c>
      <c r="R1665" t="str">
        <f t="shared" si="155"/>
        <v>pop</v>
      </c>
      <c r="S1665" s="11">
        <f t="shared" si="153"/>
        <v>42005.813738425924</v>
      </c>
      <c r="T1665" s="11">
        <f t="shared" si="154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123</v>
      </c>
      <c r="P1666">
        <f t="shared" si="151"/>
        <v>34.39</v>
      </c>
      <c r="Q1666" s="6" t="str">
        <f t="shared" si="152"/>
        <v>music</v>
      </c>
      <c r="R1666" t="str">
        <f t="shared" si="155"/>
        <v>pop</v>
      </c>
      <c r="S1666" s="11">
        <f t="shared" si="153"/>
        <v>40939.553449074068</v>
      </c>
      <c r="T1666" s="11">
        <f t="shared" si="154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ROUNDUP(((E1667/D1667)*100),0)</f>
        <v>120</v>
      </c>
      <c r="P1667">
        <f t="shared" ref="P1667:P1730" si="157">ROUNDUP((E1667/L1667),2)</f>
        <v>44.96</v>
      </c>
      <c r="Q1667" s="6" t="str">
        <f t="shared" ref="Q1667:Q1730" si="158">LEFT(N1667,FIND("/",N1667,1)-1)</f>
        <v>music</v>
      </c>
      <c r="R1667" t="str">
        <f t="shared" si="155"/>
        <v>pop</v>
      </c>
      <c r="S1667" s="11">
        <f t="shared" ref="S1667:S1730" si="159">(((J1667/60)/60)/24)+DATE(1970,1,1)+(-5/24)</f>
        <v>40564.441122685181</v>
      </c>
      <c r="T1667" s="11">
        <f t="shared" ref="T1667:T1730" si="160">(((I1667/60)/60)/24)+DATE(1970,1,1)+(-5/24)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161</v>
      </c>
      <c r="P1668">
        <f t="shared" si="157"/>
        <v>41.05</v>
      </c>
      <c r="Q1668" s="6" t="str">
        <f t="shared" si="158"/>
        <v>music</v>
      </c>
      <c r="R1668" t="str">
        <f t="shared" ref="R1668:R1731" si="161">RIGHT(N1668,LEN(N1668)-FIND("/",N1668,1))</f>
        <v>pop</v>
      </c>
      <c r="S1668" s="11">
        <f t="shared" si="159"/>
        <v>41331.04482638889</v>
      </c>
      <c r="T1668" s="11">
        <f t="shared" si="160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127</v>
      </c>
      <c r="P1669">
        <f t="shared" si="157"/>
        <v>52.6</v>
      </c>
      <c r="Q1669" s="6" t="str">
        <f t="shared" si="158"/>
        <v>music</v>
      </c>
      <c r="R1669" t="str">
        <f t="shared" si="161"/>
        <v>pop</v>
      </c>
      <c r="S1669" s="11">
        <f t="shared" si="159"/>
        <v>41681.862245370365</v>
      </c>
      <c r="T1669" s="11">
        <f t="shared" si="160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103</v>
      </c>
      <c r="P1670">
        <f t="shared" si="157"/>
        <v>70.790000000000006</v>
      </c>
      <c r="Q1670" s="6" t="str">
        <f t="shared" si="158"/>
        <v>music</v>
      </c>
      <c r="R1670" t="str">
        <f t="shared" si="161"/>
        <v>pop</v>
      </c>
      <c r="S1670" s="11">
        <f t="shared" si="159"/>
        <v>40844.941423611104</v>
      </c>
      <c r="T1670" s="11">
        <f t="shared" si="160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140</v>
      </c>
      <c r="P1671">
        <f t="shared" si="157"/>
        <v>53.75</v>
      </c>
      <c r="Q1671" s="6" t="str">
        <f t="shared" si="158"/>
        <v>music</v>
      </c>
      <c r="R1671" t="str">
        <f t="shared" si="161"/>
        <v>pop</v>
      </c>
      <c r="S1671" s="11">
        <f t="shared" si="159"/>
        <v>42461.676805555551</v>
      </c>
      <c r="T1671" s="11">
        <f t="shared" si="160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103</v>
      </c>
      <c r="P1672">
        <f t="shared" si="157"/>
        <v>44.61</v>
      </c>
      <c r="Q1672" s="6" t="str">
        <f t="shared" si="158"/>
        <v>music</v>
      </c>
      <c r="R1672" t="str">
        <f t="shared" si="161"/>
        <v>pop</v>
      </c>
      <c r="S1672" s="11">
        <f t="shared" si="159"/>
        <v>40313.722210648149</v>
      </c>
      <c r="T1672" s="11">
        <f t="shared" si="160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101</v>
      </c>
      <c r="P1673">
        <f t="shared" si="157"/>
        <v>26.150000000000002</v>
      </c>
      <c r="Q1673" s="6" t="str">
        <f t="shared" si="158"/>
        <v>music</v>
      </c>
      <c r="R1673" t="str">
        <f t="shared" si="161"/>
        <v>pop</v>
      </c>
      <c r="S1673" s="11">
        <f t="shared" si="159"/>
        <v>42553.335810185185</v>
      </c>
      <c r="T1673" s="11">
        <f t="shared" si="160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113</v>
      </c>
      <c r="P1674">
        <f t="shared" si="157"/>
        <v>39.19</v>
      </c>
      <c r="Q1674" s="6" t="str">
        <f t="shared" si="158"/>
        <v>music</v>
      </c>
      <c r="R1674" t="str">
        <f t="shared" si="161"/>
        <v>pop</v>
      </c>
      <c r="S1674" s="11">
        <f t="shared" si="159"/>
        <v>41034.448263888888</v>
      </c>
      <c r="T1674" s="11">
        <f t="shared" si="160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129</v>
      </c>
      <c r="P1675">
        <f t="shared" si="157"/>
        <v>45.6</v>
      </c>
      <c r="Q1675" s="6" t="str">
        <f t="shared" si="158"/>
        <v>music</v>
      </c>
      <c r="R1675" t="str">
        <f t="shared" si="161"/>
        <v>pop</v>
      </c>
      <c r="S1675" s="11">
        <f t="shared" si="159"/>
        <v>42039.670046296298</v>
      </c>
      <c r="T1675" s="11">
        <f t="shared" si="160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202</v>
      </c>
      <c r="P1676">
        <f t="shared" si="157"/>
        <v>89.25</v>
      </c>
      <c r="Q1676" s="6" t="str">
        <f t="shared" si="158"/>
        <v>music</v>
      </c>
      <c r="R1676" t="str">
        <f t="shared" si="161"/>
        <v>pop</v>
      </c>
      <c r="S1676" s="11">
        <f t="shared" si="159"/>
        <v>42569.397060185183</v>
      </c>
      <c r="T1676" s="11">
        <f t="shared" si="160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138</v>
      </c>
      <c r="P1677">
        <f t="shared" si="157"/>
        <v>40.419999999999995</v>
      </c>
      <c r="Q1677" s="6" t="str">
        <f t="shared" si="158"/>
        <v>music</v>
      </c>
      <c r="R1677" t="str">
        <f t="shared" si="161"/>
        <v>pop</v>
      </c>
      <c r="S1677" s="11">
        <f t="shared" si="159"/>
        <v>40802.524768518517</v>
      </c>
      <c r="T1677" s="11">
        <f t="shared" si="160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116</v>
      </c>
      <c r="P1678">
        <f t="shared" si="157"/>
        <v>82.39</v>
      </c>
      <c r="Q1678" s="6" t="str">
        <f t="shared" si="158"/>
        <v>music</v>
      </c>
      <c r="R1678" t="str">
        <f t="shared" si="161"/>
        <v>pop</v>
      </c>
      <c r="S1678" s="11">
        <f t="shared" si="159"/>
        <v>40973.517905092594</v>
      </c>
      <c r="T1678" s="11">
        <f t="shared" si="160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112</v>
      </c>
      <c r="P1679">
        <f t="shared" si="157"/>
        <v>159.53</v>
      </c>
      <c r="Q1679" s="6" t="str">
        <f t="shared" si="158"/>
        <v>music</v>
      </c>
      <c r="R1679" t="str">
        <f t="shared" si="161"/>
        <v>pop</v>
      </c>
      <c r="S1679" s="11">
        <f t="shared" si="159"/>
        <v>42416.198796296296</v>
      </c>
      <c r="T1679" s="11">
        <f t="shared" si="160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119</v>
      </c>
      <c r="P1680">
        <f t="shared" si="157"/>
        <v>36.25</v>
      </c>
      <c r="Q1680" s="6" t="str">
        <f t="shared" si="158"/>
        <v>music</v>
      </c>
      <c r="R1680" t="str">
        <f t="shared" si="161"/>
        <v>pop</v>
      </c>
      <c r="S1680" s="11">
        <f t="shared" si="159"/>
        <v>41662.646655092591</v>
      </c>
      <c r="T1680" s="11">
        <f t="shared" si="160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>
        <f t="shared" si="157"/>
        <v>62.5</v>
      </c>
      <c r="Q1681" s="6" t="str">
        <f t="shared" si="158"/>
        <v>music</v>
      </c>
      <c r="R1681" t="str">
        <f t="shared" si="161"/>
        <v>pop</v>
      </c>
      <c r="S1681" s="11">
        <f t="shared" si="159"/>
        <v>40722.860474537032</v>
      </c>
      <c r="T1681" s="11">
        <f t="shared" si="160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118</v>
      </c>
      <c r="P1682">
        <f t="shared" si="157"/>
        <v>47</v>
      </c>
      <c r="Q1682" s="6" t="str">
        <f t="shared" si="158"/>
        <v>music</v>
      </c>
      <c r="R1682" t="str">
        <f t="shared" si="161"/>
        <v>pop</v>
      </c>
      <c r="S1682" s="11">
        <f t="shared" si="159"/>
        <v>41802.549386574072</v>
      </c>
      <c r="T1682" s="11">
        <f t="shared" si="160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102</v>
      </c>
      <c r="P1683">
        <f t="shared" si="157"/>
        <v>74.58</v>
      </c>
      <c r="Q1683" s="6" t="str">
        <f t="shared" si="158"/>
        <v>music</v>
      </c>
      <c r="R1683" t="str">
        <f t="shared" si="161"/>
        <v>faith</v>
      </c>
      <c r="S1683" s="11">
        <f t="shared" si="159"/>
        <v>42773.91300925926</v>
      </c>
      <c r="T1683" s="11">
        <f t="shared" si="160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s="6" t="str">
        <f t="shared" si="158"/>
        <v>music</v>
      </c>
      <c r="R1684" t="str">
        <f t="shared" si="161"/>
        <v>faith</v>
      </c>
      <c r="S1684" s="11">
        <f t="shared" si="159"/>
        <v>42779.005324074074</v>
      </c>
      <c r="T1684" s="11">
        <f t="shared" si="160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22</v>
      </c>
      <c r="P1685">
        <f t="shared" si="157"/>
        <v>76</v>
      </c>
      <c r="Q1685" s="6" t="str">
        <f t="shared" si="158"/>
        <v>music</v>
      </c>
      <c r="R1685" t="str">
        <f t="shared" si="161"/>
        <v>faith</v>
      </c>
      <c r="S1685" s="11">
        <f t="shared" si="159"/>
        <v>42808.57335648148</v>
      </c>
      <c r="T1685" s="11">
        <f t="shared" si="160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110</v>
      </c>
      <c r="P1686">
        <f t="shared" si="157"/>
        <v>86.440000000000012</v>
      </c>
      <c r="Q1686" s="6" t="str">
        <f t="shared" si="158"/>
        <v>music</v>
      </c>
      <c r="R1686" t="str">
        <f t="shared" si="161"/>
        <v>faith</v>
      </c>
      <c r="S1686" s="11">
        <f t="shared" si="159"/>
        <v>42783.606956018521</v>
      </c>
      <c r="T1686" s="11">
        <f t="shared" si="160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103</v>
      </c>
      <c r="P1687">
        <f t="shared" si="157"/>
        <v>24</v>
      </c>
      <c r="Q1687" s="6" t="str">
        <f t="shared" si="158"/>
        <v>music</v>
      </c>
      <c r="R1687" t="str">
        <f t="shared" si="161"/>
        <v>faith</v>
      </c>
      <c r="S1687" s="11">
        <f t="shared" si="159"/>
        <v>42788.041932870365</v>
      </c>
      <c r="T1687" s="11">
        <f t="shared" si="160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1</v>
      </c>
      <c r="P1688">
        <f t="shared" si="157"/>
        <v>18</v>
      </c>
      <c r="Q1688" s="6" t="str">
        <f t="shared" si="158"/>
        <v>music</v>
      </c>
      <c r="R1688" t="str">
        <f t="shared" si="161"/>
        <v>faith</v>
      </c>
      <c r="S1688" s="11">
        <f t="shared" si="159"/>
        <v>42792.635636574072</v>
      </c>
      <c r="T1688" s="11">
        <f t="shared" si="160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32</v>
      </c>
      <c r="P1689">
        <f t="shared" si="157"/>
        <v>80.13000000000001</v>
      </c>
      <c r="Q1689" s="6" t="str">
        <f t="shared" si="158"/>
        <v>music</v>
      </c>
      <c r="R1689" t="str">
        <f t="shared" si="161"/>
        <v>faith</v>
      </c>
      <c r="S1689" s="11">
        <f t="shared" si="159"/>
        <v>42801.838483796295</v>
      </c>
      <c r="T1689" s="11">
        <f t="shared" si="160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45</v>
      </c>
      <c r="P1690">
        <f t="shared" si="157"/>
        <v>253.14999999999998</v>
      </c>
      <c r="Q1690" s="6" t="str">
        <f t="shared" si="158"/>
        <v>music</v>
      </c>
      <c r="R1690" t="str">
        <f t="shared" si="161"/>
        <v>faith</v>
      </c>
      <c r="S1690" s="11">
        <f t="shared" si="159"/>
        <v>42804.326319444437</v>
      </c>
      <c r="T1690" s="11">
        <f t="shared" si="160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>
        <f t="shared" si="157"/>
        <v>171.42999999999998</v>
      </c>
      <c r="Q1691" s="6" t="str">
        <f t="shared" si="158"/>
        <v>music</v>
      </c>
      <c r="R1691" t="str">
        <f t="shared" si="161"/>
        <v>faith</v>
      </c>
      <c r="S1691" s="11">
        <f t="shared" si="159"/>
        <v>42780.734143518515</v>
      </c>
      <c r="T1691" s="11">
        <f t="shared" si="160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26</v>
      </c>
      <c r="P1692">
        <f t="shared" si="157"/>
        <v>57.73</v>
      </c>
      <c r="Q1692" s="6" t="str">
        <f t="shared" si="158"/>
        <v>music</v>
      </c>
      <c r="R1692" t="str">
        <f t="shared" si="161"/>
        <v>faith</v>
      </c>
      <c r="S1692" s="11">
        <f t="shared" si="159"/>
        <v>42801.222708333335</v>
      </c>
      <c r="T1692" s="11">
        <f t="shared" si="160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34</v>
      </c>
      <c r="P1693">
        <f t="shared" si="157"/>
        <v>264.27</v>
      </c>
      <c r="Q1693" s="6" t="str">
        <f t="shared" si="158"/>
        <v>music</v>
      </c>
      <c r="R1693" t="str">
        <f t="shared" si="161"/>
        <v>faith</v>
      </c>
      <c r="S1693" s="11">
        <f t="shared" si="159"/>
        <v>42795.49314814814</v>
      </c>
      <c r="T1693" s="11">
        <f t="shared" si="160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48</v>
      </c>
      <c r="P1694">
        <f t="shared" si="157"/>
        <v>159.34</v>
      </c>
      <c r="Q1694" s="6" t="str">
        <f t="shared" si="158"/>
        <v>music</v>
      </c>
      <c r="R1694" t="str">
        <f t="shared" si="161"/>
        <v>faith</v>
      </c>
      <c r="S1694" s="11">
        <f t="shared" si="159"/>
        <v>42787.94290509259</v>
      </c>
      <c r="T1694" s="11">
        <f t="shared" si="160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10</v>
      </c>
      <c r="P1695">
        <f t="shared" si="157"/>
        <v>35</v>
      </c>
      <c r="Q1695" s="6" t="str">
        <f t="shared" si="158"/>
        <v>music</v>
      </c>
      <c r="R1695" t="str">
        <f t="shared" si="161"/>
        <v>faith</v>
      </c>
      <c r="S1695" s="11">
        <f t="shared" si="159"/>
        <v>42803.711944444447</v>
      </c>
      <c r="T1695" s="11">
        <f t="shared" si="160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1</v>
      </c>
      <c r="P1696">
        <f t="shared" si="157"/>
        <v>5</v>
      </c>
      <c r="Q1696" s="6" t="str">
        <f t="shared" si="158"/>
        <v>music</v>
      </c>
      <c r="R1696" t="str">
        <f t="shared" si="161"/>
        <v>faith</v>
      </c>
      <c r="S1696" s="11">
        <f t="shared" si="159"/>
        <v>42791.461504629631</v>
      </c>
      <c r="T1696" s="11">
        <f t="shared" si="160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12</v>
      </c>
      <c r="P1697">
        <f t="shared" si="157"/>
        <v>61.089999999999996</v>
      </c>
      <c r="Q1697" s="6" t="str">
        <f t="shared" si="158"/>
        <v>music</v>
      </c>
      <c r="R1697" t="str">
        <f t="shared" si="161"/>
        <v>faith</v>
      </c>
      <c r="S1697" s="11">
        <f t="shared" si="159"/>
        <v>42800.823078703703</v>
      </c>
      <c r="T1697" s="11">
        <f t="shared" si="160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s="6" t="str">
        <f t="shared" si="158"/>
        <v>music</v>
      </c>
      <c r="R1698" t="str">
        <f t="shared" si="161"/>
        <v>faith</v>
      </c>
      <c r="S1698" s="11">
        <f t="shared" si="159"/>
        <v>42795.861238425925</v>
      </c>
      <c r="T1698" s="11">
        <f t="shared" si="160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21</v>
      </c>
      <c r="P1699">
        <f t="shared" si="157"/>
        <v>114.82000000000001</v>
      </c>
      <c r="Q1699" s="6" t="str">
        <f t="shared" si="158"/>
        <v>music</v>
      </c>
      <c r="R1699" t="str">
        <f t="shared" si="161"/>
        <v>faith</v>
      </c>
      <c r="S1699" s="11">
        <f t="shared" si="159"/>
        <v>42804.82462962962</v>
      </c>
      <c r="T1699" s="11">
        <f t="shared" si="160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s="6" t="str">
        <f t="shared" si="158"/>
        <v>music</v>
      </c>
      <c r="R1700" t="str">
        <f t="shared" si="161"/>
        <v>faith</v>
      </c>
      <c r="S1700" s="11">
        <f t="shared" si="159"/>
        <v>42795.999537037038</v>
      </c>
      <c r="T1700" s="11">
        <f t="shared" si="160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5</v>
      </c>
      <c r="P1701">
        <f t="shared" si="157"/>
        <v>54</v>
      </c>
      <c r="Q1701" s="6" t="str">
        <f t="shared" si="158"/>
        <v>music</v>
      </c>
      <c r="R1701" t="str">
        <f t="shared" si="161"/>
        <v>faith</v>
      </c>
      <c r="S1701" s="11">
        <f t="shared" si="159"/>
        <v>42806.655613425923</v>
      </c>
      <c r="T1701" s="11">
        <f t="shared" si="160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27</v>
      </c>
      <c r="P1702">
        <f t="shared" si="157"/>
        <v>65.98</v>
      </c>
      <c r="Q1702" s="6" t="str">
        <f t="shared" si="158"/>
        <v>music</v>
      </c>
      <c r="R1702" t="str">
        <f t="shared" si="161"/>
        <v>faith</v>
      </c>
      <c r="S1702" s="11">
        <f t="shared" si="159"/>
        <v>42795.863310185181</v>
      </c>
      <c r="T1702" s="11">
        <f t="shared" si="160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</v>
      </c>
      <c r="P1703">
        <f t="shared" si="157"/>
        <v>5</v>
      </c>
      <c r="Q1703" s="6" t="str">
        <f t="shared" si="158"/>
        <v>music</v>
      </c>
      <c r="R1703" t="str">
        <f t="shared" si="161"/>
        <v>faith</v>
      </c>
      <c r="S1703" s="11">
        <f t="shared" si="159"/>
        <v>41989.456076388888</v>
      </c>
      <c r="T1703" s="11">
        <f t="shared" si="160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1</v>
      </c>
      <c r="P1704">
        <f t="shared" si="157"/>
        <v>1</v>
      </c>
      <c r="Q1704" s="6" t="str">
        <f t="shared" si="158"/>
        <v>music</v>
      </c>
      <c r="R1704" t="str">
        <f t="shared" si="161"/>
        <v>faith</v>
      </c>
      <c r="S1704" s="11">
        <f t="shared" si="159"/>
        <v>42063.661458333336</v>
      </c>
      <c r="T1704" s="11">
        <f t="shared" si="160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2</v>
      </c>
      <c r="P1705">
        <f t="shared" si="157"/>
        <v>25.5</v>
      </c>
      <c r="Q1705" s="6" t="str">
        <f t="shared" si="158"/>
        <v>music</v>
      </c>
      <c r="R1705" t="str">
        <f t="shared" si="161"/>
        <v>faith</v>
      </c>
      <c r="S1705" s="11">
        <f t="shared" si="159"/>
        <v>42187.073344907411</v>
      </c>
      <c r="T1705" s="11">
        <f t="shared" si="160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66</v>
      </c>
      <c r="P1706">
        <f t="shared" si="157"/>
        <v>118.37</v>
      </c>
      <c r="Q1706" s="6" t="str">
        <f t="shared" si="158"/>
        <v>music</v>
      </c>
      <c r="R1706" t="str">
        <f t="shared" si="161"/>
        <v>faith</v>
      </c>
      <c r="S1706" s="11">
        <f t="shared" si="159"/>
        <v>42020.931400462963</v>
      </c>
      <c r="T1706" s="11">
        <f t="shared" si="160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s="6" t="str">
        <f t="shared" si="158"/>
        <v>music</v>
      </c>
      <c r="R1707" t="str">
        <f t="shared" si="161"/>
        <v>faith</v>
      </c>
      <c r="S1707" s="11">
        <f t="shared" si="159"/>
        <v>42244.808402777773</v>
      </c>
      <c r="T1707" s="11">
        <f t="shared" si="160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s="6" t="str">
        <f t="shared" si="158"/>
        <v>music</v>
      </c>
      <c r="R1708" t="str">
        <f t="shared" si="161"/>
        <v>faith</v>
      </c>
      <c r="S1708" s="11">
        <f t="shared" si="159"/>
        <v>42179.098055555551</v>
      </c>
      <c r="T1708" s="11">
        <f t="shared" si="160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10</v>
      </c>
      <c r="P1709">
        <f t="shared" si="157"/>
        <v>54.12</v>
      </c>
      <c r="Q1709" s="6" t="str">
        <f t="shared" si="158"/>
        <v>music</v>
      </c>
      <c r="R1709" t="str">
        <f t="shared" si="161"/>
        <v>faith</v>
      </c>
      <c r="S1709" s="11">
        <f t="shared" si="159"/>
        <v>42427.512673611105</v>
      </c>
      <c r="T1709" s="11">
        <f t="shared" si="160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s="6" t="str">
        <f t="shared" si="158"/>
        <v>music</v>
      </c>
      <c r="R1710" t="str">
        <f t="shared" si="161"/>
        <v>faith</v>
      </c>
      <c r="S1710" s="11">
        <f t="shared" si="159"/>
        <v>42451.658634259256</v>
      </c>
      <c r="T1710" s="11">
        <f t="shared" si="160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5</v>
      </c>
      <c r="P1711">
        <f t="shared" si="157"/>
        <v>21.25</v>
      </c>
      <c r="Q1711" s="6" t="str">
        <f t="shared" si="158"/>
        <v>music</v>
      </c>
      <c r="R1711" t="str">
        <f t="shared" si="161"/>
        <v>faith</v>
      </c>
      <c r="S1711" s="11">
        <f t="shared" si="159"/>
        <v>41841.355486111104</v>
      </c>
      <c r="T1711" s="11">
        <f t="shared" si="160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1</v>
      </c>
      <c r="P1712">
        <f t="shared" si="157"/>
        <v>34</v>
      </c>
      <c r="Q1712" s="6" t="str">
        <f t="shared" si="158"/>
        <v>music</v>
      </c>
      <c r="R1712" t="str">
        <f t="shared" si="161"/>
        <v>faith</v>
      </c>
      <c r="S1712" s="11">
        <f t="shared" si="159"/>
        <v>42341.382962962954</v>
      </c>
      <c r="T1712" s="11">
        <f t="shared" si="160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11</v>
      </c>
      <c r="P1713">
        <f t="shared" si="157"/>
        <v>525</v>
      </c>
      <c r="Q1713" s="6" t="str">
        <f t="shared" si="158"/>
        <v>music</v>
      </c>
      <c r="R1713" t="str">
        <f t="shared" si="161"/>
        <v>faith</v>
      </c>
      <c r="S1713" s="11">
        <f t="shared" si="159"/>
        <v>41852.437893518516</v>
      </c>
      <c r="T1713" s="11">
        <f t="shared" si="160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s="6" t="str">
        <f t="shared" si="158"/>
        <v>music</v>
      </c>
      <c r="R1714" t="str">
        <f t="shared" si="161"/>
        <v>faith</v>
      </c>
      <c r="S1714" s="11">
        <f t="shared" si="159"/>
        <v>42125.705474537033</v>
      </c>
      <c r="T1714" s="11">
        <f t="shared" si="160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2</v>
      </c>
      <c r="P1715">
        <f t="shared" si="157"/>
        <v>50</v>
      </c>
      <c r="Q1715" s="6" t="str">
        <f t="shared" si="158"/>
        <v>music</v>
      </c>
      <c r="R1715" t="str">
        <f t="shared" si="161"/>
        <v>faith</v>
      </c>
      <c r="S1715" s="11">
        <f t="shared" si="159"/>
        <v>41887.592731481483</v>
      </c>
      <c r="T1715" s="11">
        <f t="shared" si="160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8</v>
      </c>
      <c r="P1716">
        <f t="shared" si="157"/>
        <v>115.71000000000001</v>
      </c>
      <c r="Q1716" s="6" t="str">
        <f t="shared" si="158"/>
        <v>music</v>
      </c>
      <c r="R1716" t="str">
        <f t="shared" si="161"/>
        <v>faith</v>
      </c>
      <c r="S1716" s="11">
        <f t="shared" si="159"/>
        <v>42095.710196759253</v>
      </c>
      <c r="T1716" s="11">
        <f t="shared" si="160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1</v>
      </c>
      <c r="P1717">
        <f t="shared" si="157"/>
        <v>5.5</v>
      </c>
      <c r="Q1717" s="6" t="str">
        <f t="shared" si="158"/>
        <v>music</v>
      </c>
      <c r="R1717" t="str">
        <f t="shared" si="161"/>
        <v>faith</v>
      </c>
      <c r="S1717" s="11">
        <f t="shared" si="159"/>
        <v>42064.009085648147</v>
      </c>
      <c r="T1717" s="11">
        <f t="shared" si="160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8</v>
      </c>
      <c r="P1718">
        <f t="shared" si="157"/>
        <v>50</v>
      </c>
      <c r="Q1718" s="6" t="str">
        <f t="shared" si="158"/>
        <v>music</v>
      </c>
      <c r="R1718" t="str">
        <f t="shared" si="161"/>
        <v>faith</v>
      </c>
      <c r="S1718" s="11">
        <f t="shared" si="159"/>
        <v>42673.369201388887</v>
      </c>
      <c r="T1718" s="11">
        <f t="shared" si="160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43</v>
      </c>
      <c r="P1719">
        <f t="shared" si="157"/>
        <v>34.03</v>
      </c>
      <c r="Q1719" s="6" t="str">
        <f t="shared" si="158"/>
        <v>music</v>
      </c>
      <c r="R1719" t="str">
        <f t="shared" si="161"/>
        <v>faith</v>
      </c>
      <c r="S1719" s="11">
        <f t="shared" si="159"/>
        <v>42460.773587962954</v>
      </c>
      <c r="T1719" s="11">
        <f t="shared" si="160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1</v>
      </c>
      <c r="P1720">
        <f t="shared" si="157"/>
        <v>37.5</v>
      </c>
      <c r="Q1720" s="6" t="str">
        <f t="shared" si="158"/>
        <v>music</v>
      </c>
      <c r="R1720" t="str">
        <f t="shared" si="161"/>
        <v>faith</v>
      </c>
      <c r="S1720" s="11">
        <f t="shared" si="159"/>
        <v>42460.402187499996</v>
      </c>
      <c r="T1720" s="11">
        <f t="shared" si="160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1</v>
      </c>
      <c r="P1721">
        <f t="shared" si="157"/>
        <v>11.67</v>
      </c>
      <c r="Q1721" s="6" t="str">
        <f t="shared" si="158"/>
        <v>music</v>
      </c>
      <c r="R1721" t="str">
        <f t="shared" si="161"/>
        <v>faith</v>
      </c>
      <c r="S1721" s="11">
        <f t="shared" si="159"/>
        <v>41869.326284722221</v>
      </c>
      <c r="T1721" s="11">
        <f t="shared" si="160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6</v>
      </c>
      <c r="P1722">
        <f t="shared" si="157"/>
        <v>28.130000000000003</v>
      </c>
      <c r="Q1722" s="6" t="str">
        <f t="shared" si="158"/>
        <v>music</v>
      </c>
      <c r="R1722" t="str">
        <f t="shared" si="161"/>
        <v>faith</v>
      </c>
      <c r="S1722" s="11">
        <f t="shared" si="159"/>
        <v>41922.574895833335</v>
      </c>
      <c r="T1722" s="11">
        <f t="shared" si="160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s="6" t="str">
        <f t="shared" si="158"/>
        <v>music</v>
      </c>
      <c r="R1723" t="str">
        <f t="shared" si="161"/>
        <v>faith</v>
      </c>
      <c r="S1723" s="11">
        <f t="shared" si="159"/>
        <v>42319.25304398148</v>
      </c>
      <c r="T1723" s="11">
        <f t="shared" si="160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1</v>
      </c>
      <c r="P1724">
        <f t="shared" si="157"/>
        <v>1</v>
      </c>
      <c r="Q1724" s="6" t="str">
        <f t="shared" si="158"/>
        <v>music</v>
      </c>
      <c r="R1724" t="str">
        <f t="shared" si="161"/>
        <v>faith</v>
      </c>
      <c r="S1724" s="11">
        <f t="shared" si="159"/>
        <v>42425.752650462957</v>
      </c>
      <c r="T1724" s="11">
        <f t="shared" si="160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7</v>
      </c>
      <c r="P1725">
        <f t="shared" si="157"/>
        <v>216.67</v>
      </c>
      <c r="Q1725" s="6" t="str">
        <f t="shared" si="158"/>
        <v>music</v>
      </c>
      <c r="R1725" t="str">
        <f t="shared" si="161"/>
        <v>faith</v>
      </c>
      <c r="S1725" s="11">
        <f t="shared" si="159"/>
        <v>42129.617071759254</v>
      </c>
      <c r="T1725" s="11">
        <f t="shared" si="160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1</v>
      </c>
      <c r="P1726">
        <f t="shared" si="157"/>
        <v>8.75</v>
      </c>
      <c r="Q1726" s="6" t="str">
        <f t="shared" si="158"/>
        <v>music</v>
      </c>
      <c r="R1726" t="str">
        <f t="shared" si="161"/>
        <v>faith</v>
      </c>
      <c r="S1726" s="11">
        <f t="shared" si="159"/>
        <v>41912.724097222221</v>
      </c>
      <c r="T1726" s="11">
        <f t="shared" si="160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11</v>
      </c>
      <c r="P1727">
        <f t="shared" si="157"/>
        <v>62.23</v>
      </c>
      <c r="Q1727" s="6" t="str">
        <f t="shared" si="158"/>
        <v>music</v>
      </c>
      <c r="R1727" t="str">
        <f t="shared" si="161"/>
        <v>faith</v>
      </c>
      <c r="S1727" s="11">
        <f t="shared" si="159"/>
        <v>41845.759826388887</v>
      </c>
      <c r="T1727" s="11">
        <f t="shared" si="160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34</v>
      </c>
      <c r="P1728">
        <f t="shared" si="157"/>
        <v>137.25</v>
      </c>
      <c r="Q1728" s="6" t="str">
        <f t="shared" si="158"/>
        <v>music</v>
      </c>
      <c r="R1728" t="str">
        <f t="shared" si="161"/>
        <v>faith</v>
      </c>
      <c r="S1728" s="11">
        <f t="shared" si="159"/>
        <v>41788.711388888885</v>
      </c>
      <c r="T1728" s="11">
        <f t="shared" si="160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1</v>
      </c>
      <c r="P1729">
        <f t="shared" si="157"/>
        <v>1</v>
      </c>
      <c r="Q1729" s="6" t="str">
        <f t="shared" si="158"/>
        <v>music</v>
      </c>
      <c r="R1729" t="str">
        <f t="shared" si="161"/>
        <v>faith</v>
      </c>
      <c r="S1729" s="11">
        <f t="shared" si="159"/>
        <v>42044.719641203708</v>
      </c>
      <c r="T1729" s="11">
        <f t="shared" si="160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69</v>
      </c>
      <c r="P1730">
        <f t="shared" si="157"/>
        <v>122.15</v>
      </c>
      <c r="Q1730" s="6" t="str">
        <f t="shared" si="158"/>
        <v>music</v>
      </c>
      <c r="R1730" t="str">
        <f t="shared" si="161"/>
        <v>faith</v>
      </c>
      <c r="S1730" s="11">
        <f t="shared" si="159"/>
        <v>42268.417523148142</v>
      </c>
      <c r="T1730" s="11">
        <f t="shared" si="160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ROUNDUP(((E1731/D1731)*100),0)</f>
        <v>0</v>
      </c>
      <c r="P1731" t="e">
        <f t="shared" ref="P1731:P1794" si="163">ROUNDUP((E1731/L1731),2)</f>
        <v>#DIV/0!</v>
      </c>
      <c r="Q1731" s="6" t="str">
        <f t="shared" ref="Q1731:Q1794" si="164">LEFT(N1731,FIND("/",N1731,1)-1)</f>
        <v>music</v>
      </c>
      <c r="R1731" t="str">
        <f t="shared" si="161"/>
        <v>faith</v>
      </c>
      <c r="S1731" s="11">
        <f t="shared" ref="S1731:S1794" si="165">(((J1731/60)/60)/24)+DATE(1970,1,1)+(-5/24)</f>
        <v>42470.843819444439</v>
      </c>
      <c r="T1731" s="11">
        <f t="shared" ref="T1731:T1794" si="166">(((I1731/60)/60)/24)+DATE(1970,1,1)+(-5/24)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s="6" t="str">
        <f t="shared" si="164"/>
        <v>music</v>
      </c>
      <c r="R1732" t="str">
        <f t="shared" ref="R1732:R1795" si="167">RIGHT(N1732,LEN(N1732)-FIND("/",N1732,1))</f>
        <v>faith</v>
      </c>
      <c r="S1732" s="11">
        <f t="shared" si="165"/>
        <v>42271.879432870373</v>
      </c>
      <c r="T1732" s="11">
        <f t="shared" si="166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s="6" t="str">
        <f t="shared" si="164"/>
        <v>music</v>
      </c>
      <c r="R1733" t="str">
        <f t="shared" si="167"/>
        <v>faith</v>
      </c>
      <c r="S1733" s="11">
        <f t="shared" si="165"/>
        <v>42152.698518518511</v>
      </c>
      <c r="T1733" s="11">
        <f t="shared" si="166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s="6" t="str">
        <f t="shared" si="164"/>
        <v>music</v>
      </c>
      <c r="R1734" t="str">
        <f t="shared" si="167"/>
        <v>faith</v>
      </c>
      <c r="S1734" s="11">
        <f t="shared" si="165"/>
        <v>42325.475474537037</v>
      </c>
      <c r="T1734" s="11">
        <f t="shared" si="166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s="6" t="str">
        <f t="shared" si="164"/>
        <v>music</v>
      </c>
      <c r="R1735" t="str">
        <f t="shared" si="167"/>
        <v>faith</v>
      </c>
      <c r="S1735" s="11">
        <f t="shared" si="165"/>
        <v>42614.467291666668</v>
      </c>
      <c r="T1735" s="11">
        <f t="shared" si="166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1</v>
      </c>
      <c r="P1736">
        <f t="shared" si="163"/>
        <v>1</v>
      </c>
      <c r="Q1736" s="6" t="str">
        <f t="shared" si="164"/>
        <v>music</v>
      </c>
      <c r="R1736" t="str">
        <f t="shared" si="167"/>
        <v>faith</v>
      </c>
      <c r="S1736" s="11">
        <f t="shared" si="165"/>
        <v>42101.828194444439</v>
      </c>
      <c r="T1736" s="11">
        <f t="shared" si="166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>
        <f t="shared" si="163"/>
        <v>55</v>
      </c>
      <c r="Q1737" s="6" t="str">
        <f t="shared" si="164"/>
        <v>music</v>
      </c>
      <c r="R1737" t="str">
        <f t="shared" si="167"/>
        <v>faith</v>
      </c>
      <c r="S1737" s="11">
        <f t="shared" si="165"/>
        <v>42559.605844907412</v>
      </c>
      <c r="T1737" s="11">
        <f t="shared" si="166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1</v>
      </c>
      <c r="P1738">
        <f t="shared" si="163"/>
        <v>22</v>
      </c>
      <c r="Q1738" s="6" t="str">
        <f t="shared" si="164"/>
        <v>music</v>
      </c>
      <c r="R1738" t="str">
        <f t="shared" si="167"/>
        <v>faith</v>
      </c>
      <c r="S1738" s="11">
        <f t="shared" si="165"/>
        <v>42286.65315972222</v>
      </c>
      <c r="T1738" s="11">
        <f t="shared" si="166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22</v>
      </c>
      <c r="P1739">
        <f t="shared" si="163"/>
        <v>56.669999999999995</v>
      </c>
      <c r="Q1739" s="6" t="str">
        <f t="shared" si="164"/>
        <v>music</v>
      </c>
      <c r="R1739" t="str">
        <f t="shared" si="167"/>
        <v>faith</v>
      </c>
      <c r="S1739" s="11">
        <f t="shared" si="165"/>
        <v>42175.740648148152</v>
      </c>
      <c r="T1739" s="11">
        <f t="shared" si="166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1</v>
      </c>
      <c r="P1740">
        <f t="shared" si="163"/>
        <v>20</v>
      </c>
      <c r="Q1740" s="6" t="str">
        <f t="shared" si="164"/>
        <v>music</v>
      </c>
      <c r="R1740" t="str">
        <f t="shared" si="167"/>
        <v>faith</v>
      </c>
      <c r="S1740" s="11">
        <f t="shared" si="165"/>
        <v>41884.665995370371</v>
      </c>
      <c r="T1740" s="11">
        <f t="shared" si="166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</v>
      </c>
      <c r="P1741">
        <f t="shared" si="163"/>
        <v>1</v>
      </c>
      <c r="Q1741" s="6" t="str">
        <f t="shared" si="164"/>
        <v>music</v>
      </c>
      <c r="R1741" t="str">
        <f t="shared" si="167"/>
        <v>faith</v>
      </c>
      <c r="S1741" s="11">
        <f t="shared" si="165"/>
        <v>42435.665879629632</v>
      </c>
      <c r="T1741" s="11">
        <f t="shared" si="166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s="6" t="str">
        <f t="shared" si="164"/>
        <v>music</v>
      </c>
      <c r="R1742" t="str">
        <f t="shared" si="167"/>
        <v>faith</v>
      </c>
      <c r="S1742" s="11">
        <f t="shared" si="165"/>
        <v>42171.60905092593</v>
      </c>
      <c r="T1742" s="11">
        <f t="shared" si="166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111</v>
      </c>
      <c r="P1743">
        <f t="shared" si="163"/>
        <v>25.580000000000002</v>
      </c>
      <c r="Q1743" s="6" t="str">
        <f t="shared" si="164"/>
        <v>photography</v>
      </c>
      <c r="R1743" t="str">
        <f t="shared" si="167"/>
        <v>photobooks</v>
      </c>
      <c r="S1743" s="11">
        <f t="shared" si="165"/>
        <v>42120.419803240737</v>
      </c>
      <c r="T1743" s="11">
        <f t="shared" si="166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109</v>
      </c>
      <c r="P1744">
        <f t="shared" si="163"/>
        <v>63.98</v>
      </c>
      <c r="Q1744" s="6" t="str">
        <f t="shared" si="164"/>
        <v>photography</v>
      </c>
      <c r="R1744" t="str">
        <f t="shared" si="167"/>
        <v>photobooks</v>
      </c>
      <c r="S1744" s="11">
        <f t="shared" si="165"/>
        <v>42710.668634259251</v>
      </c>
      <c r="T1744" s="11">
        <f t="shared" si="166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101</v>
      </c>
      <c r="P1745">
        <f t="shared" si="163"/>
        <v>89.93</v>
      </c>
      <c r="Q1745" s="6" t="str">
        <f t="shared" si="164"/>
        <v>photography</v>
      </c>
      <c r="R1745" t="str">
        <f t="shared" si="167"/>
        <v>photobooks</v>
      </c>
      <c r="S1745" s="11">
        <f t="shared" si="165"/>
        <v>42586.717303240737</v>
      </c>
      <c r="T1745" s="11">
        <f t="shared" si="166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119</v>
      </c>
      <c r="P1746">
        <f t="shared" si="163"/>
        <v>93.08</v>
      </c>
      <c r="Q1746" s="6" t="str">
        <f t="shared" si="164"/>
        <v>photography</v>
      </c>
      <c r="R1746" t="str">
        <f t="shared" si="167"/>
        <v>photobooks</v>
      </c>
      <c r="S1746" s="11">
        <f t="shared" si="165"/>
        <v>42026.396724537037</v>
      </c>
      <c r="T1746" s="11">
        <f t="shared" si="166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115</v>
      </c>
      <c r="P1747">
        <f t="shared" si="163"/>
        <v>89.68</v>
      </c>
      <c r="Q1747" s="6" t="str">
        <f t="shared" si="164"/>
        <v>photography</v>
      </c>
      <c r="R1747" t="str">
        <f t="shared" si="167"/>
        <v>photobooks</v>
      </c>
      <c r="S1747" s="11">
        <f t="shared" si="165"/>
        <v>42690.051365740735</v>
      </c>
      <c r="T1747" s="11">
        <f t="shared" si="166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149</v>
      </c>
      <c r="P1748">
        <f t="shared" si="163"/>
        <v>207.62</v>
      </c>
      <c r="Q1748" s="6" t="str">
        <f t="shared" si="164"/>
        <v>photography</v>
      </c>
      <c r="R1748" t="str">
        <f t="shared" si="167"/>
        <v>photobooks</v>
      </c>
      <c r="S1748" s="11">
        <f t="shared" si="165"/>
        <v>42667.968368055554</v>
      </c>
      <c r="T1748" s="11">
        <f t="shared" si="166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105</v>
      </c>
      <c r="P1749">
        <f t="shared" si="163"/>
        <v>59.41</v>
      </c>
      <c r="Q1749" s="6" t="str">
        <f t="shared" si="164"/>
        <v>photography</v>
      </c>
      <c r="R1749" t="str">
        <f t="shared" si="167"/>
        <v>photobooks</v>
      </c>
      <c r="S1749" s="11">
        <f t="shared" si="165"/>
        <v>42292.227199074077</v>
      </c>
      <c r="T1749" s="11">
        <f t="shared" si="166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130</v>
      </c>
      <c r="P1750">
        <f t="shared" si="163"/>
        <v>358.98</v>
      </c>
      <c r="Q1750" s="6" t="str">
        <f t="shared" si="164"/>
        <v>photography</v>
      </c>
      <c r="R1750" t="str">
        <f t="shared" si="167"/>
        <v>photobooks</v>
      </c>
      <c r="S1750" s="11">
        <f t="shared" si="165"/>
        <v>42219.742395833331</v>
      </c>
      <c r="T1750" s="11">
        <f t="shared" si="166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124</v>
      </c>
      <c r="P1751">
        <f t="shared" si="163"/>
        <v>94.740000000000009</v>
      </c>
      <c r="Q1751" s="6" t="str">
        <f t="shared" si="164"/>
        <v>photography</v>
      </c>
      <c r="R1751" t="str">
        <f t="shared" si="167"/>
        <v>photobooks</v>
      </c>
      <c r="S1751" s="11">
        <f t="shared" si="165"/>
        <v>42758.767604166664</v>
      </c>
      <c r="T1751" s="11">
        <f t="shared" si="166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202</v>
      </c>
      <c r="P1752">
        <f t="shared" si="163"/>
        <v>80.650000000000006</v>
      </c>
      <c r="Q1752" s="6" t="str">
        <f t="shared" si="164"/>
        <v>photography</v>
      </c>
      <c r="R1752" t="str">
        <f t="shared" si="167"/>
        <v>photobooks</v>
      </c>
      <c r="S1752" s="11">
        <f t="shared" si="165"/>
        <v>42454.628518518519</v>
      </c>
      <c r="T1752" s="11">
        <f t="shared" si="166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103</v>
      </c>
      <c r="P1753">
        <f t="shared" si="163"/>
        <v>168.69</v>
      </c>
      <c r="Q1753" s="6" t="str">
        <f t="shared" si="164"/>
        <v>photography</v>
      </c>
      <c r="R1753" t="str">
        <f t="shared" si="167"/>
        <v>photobooks</v>
      </c>
      <c r="S1753" s="11">
        <f t="shared" si="165"/>
        <v>42052.573182870365</v>
      </c>
      <c r="T1753" s="11">
        <f t="shared" si="166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261</v>
      </c>
      <c r="P1754">
        <f t="shared" si="163"/>
        <v>34.69</v>
      </c>
      <c r="Q1754" s="6" t="str">
        <f t="shared" si="164"/>
        <v>photography</v>
      </c>
      <c r="R1754" t="str">
        <f t="shared" si="167"/>
        <v>photobooks</v>
      </c>
      <c r="S1754" s="11">
        <f t="shared" si="165"/>
        <v>42627.044930555552</v>
      </c>
      <c r="T1754" s="11">
        <f t="shared" si="166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>
        <f t="shared" si="163"/>
        <v>462.86</v>
      </c>
      <c r="Q1755" s="6" t="str">
        <f t="shared" si="164"/>
        <v>photography</v>
      </c>
      <c r="R1755" t="str">
        <f t="shared" si="167"/>
        <v>photobooks</v>
      </c>
      <c r="S1755" s="11">
        <f t="shared" si="165"/>
        <v>42420.541296296295</v>
      </c>
      <c r="T1755" s="11">
        <f t="shared" si="166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111</v>
      </c>
      <c r="P1756">
        <f t="shared" si="163"/>
        <v>104.39</v>
      </c>
      <c r="Q1756" s="6" t="str">
        <f t="shared" si="164"/>
        <v>photography</v>
      </c>
      <c r="R1756" t="str">
        <f t="shared" si="167"/>
        <v>photobooks</v>
      </c>
      <c r="S1756" s="11">
        <f t="shared" si="165"/>
        <v>42067.668437499997</v>
      </c>
      <c r="T1756" s="11">
        <f t="shared" si="166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>
        <f t="shared" si="163"/>
        <v>7.5</v>
      </c>
      <c r="Q1757" s="6" t="str">
        <f t="shared" si="164"/>
        <v>photography</v>
      </c>
      <c r="R1757" t="str">
        <f t="shared" si="167"/>
        <v>photobooks</v>
      </c>
      <c r="S1757" s="11">
        <f t="shared" si="165"/>
        <v>42252.580567129626</v>
      </c>
      <c r="T1757" s="11">
        <f t="shared" si="166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103</v>
      </c>
      <c r="P1758">
        <f t="shared" si="163"/>
        <v>47.13</v>
      </c>
      <c r="Q1758" s="6" t="str">
        <f t="shared" si="164"/>
        <v>photography</v>
      </c>
      <c r="R1758" t="str">
        <f t="shared" si="167"/>
        <v>photobooks</v>
      </c>
      <c r="S1758" s="11">
        <f t="shared" si="165"/>
        <v>42570.959131944437</v>
      </c>
      <c r="T1758" s="11">
        <f t="shared" si="166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116</v>
      </c>
      <c r="P1759">
        <f t="shared" si="163"/>
        <v>414.28999999999996</v>
      </c>
      <c r="Q1759" s="6" t="str">
        <f t="shared" si="164"/>
        <v>photography</v>
      </c>
      <c r="R1759" t="str">
        <f t="shared" si="167"/>
        <v>photobooks</v>
      </c>
      <c r="S1759" s="11">
        <f t="shared" si="165"/>
        <v>42733.619016203702</v>
      </c>
      <c r="T1759" s="11">
        <f t="shared" si="166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115</v>
      </c>
      <c r="P1760">
        <f t="shared" si="163"/>
        <v>42.489999999999995</v>
      </c>
      <c r="Q1760" s="6" t="str">
        <f t="shared" si="164"/>
        <v>photography</v>
      </c>
      <c r="R1760" t="str">
        <f t="shared" si="167"/>
        <v>photobooks</v>
      </c>
      <c r="S1760" s="11">
        <f t="shared" si="165"/>
        <v>42505.74759259259</v>
      </c>
      <c r="T1760" s="11">
        <f t="shared" si="166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107</v>
      </c>
      <c r="P1761">
        <f t="shared" si="163"/>
        <v>108.78</v>
      </c>
      <c r="Q1761" s="6" t="str">
        <f t="shared" si="164"/>
        <v>photography</v>
      </c>
      <c r="R1761" t="str">
        <f t="shared" si="167"/>
        <v>photobooks</v>
      </c>
      <c r="S1761" s="11">
        <f t="shared" si="165"/>
        <v>42068.620706018519</v>
      </c>
      <c r="T1761" s="11">
        <f t="shared" si="166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166</v>
      </c>
      <c r="P1762">
        <f t="shared" si="163"/>
        <v>81.100000000000009</v>
      </c>
      <c r="Q1762" s="6" t="str">
        <f t="shared" si="164"/>
        <v>photography</v>
      </c>
      <c r="R1762" t="str">
        <f t="shared" si="167"/>
        <v>photobooks</v>
      </c>
      <c r="S1762" s="11">
        <f t="shared" si="165"/>
        <v>42405.464270833334</v>
      </c>
      <c r="T1762" s="11">
        <f t="shared" si="166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>
        <f t="shared" si="163"/>
        <v>51.669999999999995</v>
      </c>
      <c r="Q1763" s="6" t="str">
        <f t="shared" si="164"/>
        <v>photography</v>
      </c>
      <c r="R1763" t="str">
        <f t="shared" si="167"/>
        <v>photobooks</v>
      </c>
      <c r="S1763" s="11">
        <f t="shared" si="165"/>
        <v>42209.359490740739</v>
      </c>
      <c r="T1763" s="11">
        <f t="shared" si="166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>
        <f t="shared" si="163"/>
        <v>35.4</v>
      </c>
      <c r="Q1764" s="6" t="str">
        <f t="shared" si="164"/>
        <v>photography</v>
      </c>
      <c r="R1764" t="str">
        <f t="shared" si="167"/>
        <v>photobooks</v>
      </c>
      <c r="S1764" s="11">
        <f t="shared" si="165"/>
        <v>42410.773668981477</v>
      </c>
      <c r="T1764" s="11">
        <f t="shared" si="166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102</v>
      </c>
      <c r="P1765">
        <f t="shared" si="163"/>
        <v>103.64</v>
      </c>
      <c r="Q1765" s="6" t="str">
        <f t="shared" si="164"/>
        <v>photography</v>
      </c>
      <c r="R1765" t="str">
        <f t="shared" si="167"/>
        <v>photobooks</v>
      </c>
      <c r="S1765" s="11">
        <f t="shared" si="165"/>
        <v>42636.660185185181</v>
      </c>
      <c r="T1765" s="11">
        <f t="shared" si="166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20</v>
      </c>
      <c r="P1766">
        <f t="shared" si="163"/>
        <v>55.29</v>
      </c>
      <c r="Q1766" s="6" t="str">
        <f t="shared" si="164"/>
        <v>photography</v>
      </c>
      <c r="R1766" t="str">
        <f t="shared" si="167"/>
        <v>photobooks</v>
      </c>
      <c r="S1766" s="11">
        <f t="shared" si="165"/>
        <v>41825.27753472222</v>
      </c>
      <c r="T1766" s="11">
        <f t="shared" si="166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60</v>
      </c>
      <c r="P1767">
        <f t="shared" si="163"/>
        <v>72.17</v>
      </c>
      <c r="Q1767" s="6" t="str">
        <f t="shared" si="164"/>
        <v>photography</v>
      </c>
      <c r="R1767" t="str">
        <f t="shared" si="167"/>
        <v>photobooks</v>
      </c>
      <c r="S1767" s="11">
        <f t="shared" si="165"/>
        <v>41834.772129629629</v>
      </c>
      <c r="T1767" s="11">
        <f t="shared" si="166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s="6" t="str">
        <f t="shared" si="164"/>
        <v>photography</v>
      </c>
      <c r="R1768" t="str">
        <f t="shared" si="167"/>
        <v>photobooks</v>
      </c>
      <c r="S1768" s="11">
        <f t="shared" si="165"/>
        <v>41855.65148148148</v>
      </c>
      <c r="T1768" s="11">
        <f t="shared" si="166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46</v>
      </c>
      <c r="P1769">
        <f t="shared" si="163"/>
        <v>58.62</v>
      </c>
      <c r="Q1769" s="6" t="str">
        <f t="shared" si="164"/>
        <v>photography</v>
      </c>
      <c r="R1769" t="str">
        <f t="shared" si="167"/>
        <v>photobooks</v>
      </c>
      <c r="S1769" s="11">
        <f t="shared" si="165"/>
        <v>41824.450046296297</v>
      </c>
      <c r="T1769" s="11">
        <f t="shared" si="166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4</v>
      </c>
      <c r="P1770">
        <f t="shared" si="163"/>
        <v>12.47</v>
      </c>
      <c r="Q1770" s="6" t="str">
        <f t="shared" si="164"/>
        <v>photography</v>
      </c>
      <c r="R1770" t="str">
        <f t="shared" si="167"/>
        <v>photobooks</v>
      </c>
      <c r="S1770" s="11">
        <f t="shared" si="165"/>
        <v>41849.352361111109</v>
      </c>
      <c r="T1770" s="11">
        <f t="shared" si="166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3</v>
      </c>
      <c r="P1771">
        <f t="shared" si="163"/>
        <v>49.14</v>
      </c>
      <c r="Q1771" s="6" t="str">
        <f t="shared" si="164"/>
        <v>photography</v>
      </c>
      <c r="R1771" t="str">
        <f t="shared" si="167"/>
        <v>photobooks</v>
      </c>
      <c r="S1771" s="11">
        <f t="shared" si="165"/>
        <v>41987.610636574071</v>
      </c>
      <c r="T1771" s="11">
        <f t="shared" si="166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57</v>
      </c>
      <c r="P1772">
        <f t="shared" si="163"/>
        <v>150.5</v>
      </c>
      <c r="Q1772" s="6" t="str">
        <f t="shared" si="164"/>
        <v>photography</v>
      </c>
      <c r="R1772" t="str">
        <f t="shared" si="167"/>
        <v>photobooks</v>
      </c>
      <c r="S1772" s="11">
        <f t="shared" si="165"/>
        <v>41891.571689814817</v>
      </c>
      <c r="T1772" s="11">
        <f t="shared" si="166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22</v>
      </c>
      <c r="P1773">
        <f t="shared" si="163"/>
        <v>35.799999999999997</v>
      </c>
      <c r="Q1773" s="6" t="str">
        <f t="shared" si="164"/>
        <v>photography</v>
      </c>
      <c r="R1773" t="str">
        <f t="shared" si="167"/>
        <v>photobooks</v>
      </c>
      <c r="S1773" s="11">
        <f t="shared" si="165"/>
        <v>41905.771296296298</v>
      </c>
      <c r="T1773" s="11">
        <f t="shared" si="166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16</v>
      </c>
      <c r="P1774">
        <f t="shared" si="163"/>
        <v>45.16</v>
      </c>
      <c r="Q1774" s="6" t="str">
        <f t="shared" si="164"/>
        <v>photography</v>
      </c>
      <c r="R1774" t="str">
        <f t="shared" si="167"/>
        <v>photobooks</v>
      </c>
      <c r="S1774" s="11">
        <f t="shared" si="165"/>
        <v>41766.509675925925</v>
      </c>
      <c r="T1774" s="11">
        <f t="shared" si="166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7</v>
      </c>
      <c r="P1775">
        <f t="shared" si="163"/>
        <v>98.79</v>
      </c>
      <c r="Q1775" s="6" t="str">
        <f t="shared" si="164"/>
        <v>photography</v>
      </c>
      <c r="R1775" t="str">
        <f t="shared" si="167"/>
        <v>photobooks</v>
      </c>
      <c r="S1775" s="11">
        <f t="shared" si="165"/>
        <v>41978.552060185182</v>
      </c>
      <c r="T1775" s="11">
        <f t="shared" si="166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46</v>
      </c>
      <c r="P1776">
        <f t="shared" si="163"/>
        <v>88.31</v>
      </c>
      <c r="Q1776" s="6" t="str">
        <f t="shared" si="164"/>
        <v>photography</v>
      </c>
      <c r="R1776" t="str">
        <f t="shared" si="167"/>
        <v>photobooks</v>
      </c>
      <c r="S1776" s="11">
        <f t="shared" si="165"/>
        <v>41930.010324074072</v>
      </c>
      <c r="T1776" s="11">
        <f t="shared" si="166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66</v>
      </c>
      <c r="P1777">
        <f t="shared" si="163"/>
        <v>170.63</v>
      </c>
      <c r="Q1777" s="6" t="str">
        <f t="shared" si="164"/>
        <v>photography</v>
      </c>
      <c r="R1777" t="str">
        <f t="shared" si="167"/>
        <v>photobooks</v>
      </c>
      <c r="S1777" s="11">
        <f t="shared" si="165"/>
        <v>41891.768055555556</v>
      </c>
      <c r="T1777" s="11">
        <f t="shared" si="166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7</v>
      </c>
      <c r="P1778">
        <f t="shared" si="163"/>
        <v>83.75</v>
      </c>
      <c r="Q1778" s="6" t="str">
        <f t="shared" si="164"/>
        <v>photography</v>
      </c>
      <c r="R1778" t="str">
        <f t="shared" si="167"/>
        <v>photobooks</v>
      </c>
      <c r="S1778" s="11">
        <f t="shared" si="165"/>
        <v>41905.748506944445</v>
      </c>
      <c r="T1778" s="11">
        <f t="shared" si="166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14</v>
      </c>
      <c r="P1779">
        <f t="shared" si="163"/>
        <v>65.099999999999994</v>
      </c>
      <c r="Q1779" s="6" t="str">
        <f t="shared" si="164"/>
        <v>photography</v>
      </c>
      <c r="R1779" t="str">
        <f t="shared" si="167"/>
        <v>photobooks</v>
      </c>
      <c r="S1779" s="11">
        <f t="shared" si="165"/>
        <v>42025.14876157407</v>
      </c>
      <c r="T1779" s="11">
        <f t="shared" si="166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2</v>
      </c>
      <c r="P1780">
        <f t="shared" si="163"/>
        <v>66.34</v>
      </c>
      <c r="Q1780" s="6" t="str">
        <f t="shared" si="164"/>
        <v>photography</v>
      </c>
      <c r="R1780" t="str">
        <f t="shared" si="167"/>
        <v>photobooks</v>
      </c>
      <c r="S1780" s="11">
        <f t="shared" si="165"/>
        <v>42045.655034722215</v>
      </c>
      <c r="T1780" s="11">
        <f t="shared" si="166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37</v>
      </c>
      <c r="P1781">
        <f t="shared" si="163"/>
        <v>104.9</v>
      </c>
      <c r="Q1781" s="6" t="str">
        <f t="shared" si="164"/>
        <v>photography</v>
      </c>
      <c r="R1781" t="str">
        <f t="shared" si="167"/>
        <v>photobooks</v>
      </c>
      <c r="S1781" s="11">
        <f t="shared" si="165"/>
        <v>42585.483564814807</v>
      </c>
      <c r="T1781" s="11">
        <f t="shared" si="166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40</v>
      </c>
      <c r="P1782">
        <f t="shared" si="163"/>
        <v>78.45</v>
      </c>
      <c r="Q1782" s="6" t="str">
        <f t="shared" si="164"/>
        <v>photography</v>
      </c>
      <c r="R1782" t="str">
        <f t="shared" si="167"/>
        <v>photobooks</v>
      </c>
      <c r="S1782" s="11">
        <f t="shared" si="165"/>
        <v>42493.392476851855</v>
      </c>
      <c r="T1782" s="11">
        <f t="shared" si="166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26</v>
      </c>
      <c r="P1783">
        <f t="shared" si="163"/>
        <v>59.05</v>
      </c>
      <c r="Q1783" s="6" t="str">
        <f t="shared" si="164"/>
        <v>photography</v>
      </c>
      <c r="R1783" t="str">
        <f t="shared" si="167"/>
        <v>photobooks</v>
      </c>
      <c r="S1783" s="11">
        <f t="shared" si="165"/>
        <v>42597.409085648142</v>
      </c>
      <c r="T1783" s="11">
        <f t="shared" si="166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16</v>
      </c>
      <c r="P1784">
        <f t="shared" si="163"/>
        <v>71.350000000000009</v>
      </c>
      <c r="Q1784" s="6" t="str">
        <f t="shared" si="164"/>
        <v>photography</v>
      </c>
      <c r="R1784" t="str">
        <f t="shared" si="167"/>
        <v>photobooks</v>
      </c>
      <c r="S1784" s="11">
        <f t="shared" si="165"/>
        <v>42388.366770833331</v>
      </c>
      <c r="T1784" s="11">
        <f t="shared" si="166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24</v>
      </c>
      <c r="P1785">
        <f t="shared" si="163"/>
        <v>51.23</v>
      </c>
      <c r="Q1785" s="6" t="str">
        <f t="shared" si="164"/>
        <v>photography</v>
      </c>
      <c r="R1785" t="str">
        <f t="shared" si="167"/>
        <v>photobooks</v>
      </c>
      <c r="S1785" s="11">
        <f t="shared" si="165"/>
        <v>42115.741643518515</v>
      </c>
      <c r="T1785" s="11">
        <f t="shared" si="166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40</v>
      </c>
      <c r="P1786">
        <f t="shared" si="163"/>
        <v>60.25</v>
      </c>
      <c r="Q1786" s="6" t="str">
        <f t="shared" si="164"/>
        <v>photography</v>
      </c>
      <c r="R1786" t="str">
        <f t="shared" si="167"/>
        <v>photobooks</v>
      </c>
      <c r="S1786" s="11">
        <f t="shared" si="165"/>
        <v>42003.447222222218</v>
      </c>
      <c r="T1786" s="11">
        <f t="shared" si="166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21</v>
      </c>
      <c r="P1787">
        <f t="shared" si="163"/>
        <v>44.94</v>
      </c>
      <c r="Q1787" s="6" t="str">
        <f t="shared" si="164"/>
        <v>photography</v>
      </c>
      <c r="R1787" t="str">
        <f t="shared" si="167"/>
        <v>photobooks</v>
      </c>
      <c r="S1787" s="11">
        <f t="shared" si="165"/>
        <v>41896.926562499997</v>
      </c>
      <c r="T1787" s="11">
        <f t="shared" si="166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48</v>
      </c>
      <c r="P1788">
        <f t="shared" si="163"/>
        <v>31.21</v>
      </c>
      <c r="Q1788" s="6" t="str">
        <f t="shared" si="164"/>
        <v>photography</v>
      </c>
      <c r="R1788" t="str">
        <f t="shared" si="167"/>
        <v>photobooks</v>
      </c>
      <c r="S1788" s="11">
        <f t="shared" si="165"/>
        <v>41958.342326388891</v>
      </c>
      <c r="T1788" s="11">
        <f t="shared" si="166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16</v>
      </c>
      <c r="P1789">
        <f t="shared" si="163"/>
        <v>63.879999999999995</v>
      </c>
      <c r="Q1789" s="6" t="str">
        <f t="shared" si="164"/>
        <v>photography</v>
      </c>
      <c r="R1789" t="str">
        <f t="shared" si="167"/>
        <v>photobooks</v>
      </c>
      <c r="S1789" s="11">
        <f t="shared" si="165"/>
        <v>42068.447187499994</v>
      </c>
      <c r="T1789" s="11">
        <f t="shared" si="166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2</v>
      </c>
      <c r="P1790">
        <f t="shared" si="163"/>
        <v>19</v>
      </c>
      <c r="Q1790" s="6" t="str">
        <f t="shared" si="164"/>
        <v>photography</v>
      </c>
      <c r="R1790" t="str">
        <f t="shared" si="167"/>
        <v>photobooks</v>
      </c>
      <c r="S1790" s="11">
        <f t="shared" si="165"/>
        <v>41913.740069444444</v>
      </c>
      <c r="T1790" s="11">
        <f t="shared" si="166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1</v>
      </c>
      <c r="P1791">
        <f t="shared" si="163"/>
        <v>10</v>
      </c>
      <c r="Q1791" s="6" t="str">
        <f t="shared" si="164"/>
        <v>photography</v>
      </c>
      <c r="R1791" t="str">
        <f t="shared" si="167"/>
        <v>photobooks</v>
      </c>
      <c r="S1791" s="11">
        <f t="shared" si="165"/>
        <v>41956.041701388887</v>
      </c>
      <c r="T1791" s="11">
        <f t="shared" si="166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5</v>
      </c>
      <c r="P1792">
        <f t="shared" si="163"/>
        <v>109.07000000000001</v>
      </c>
      <c r="Q1792" s="6" t="str">
        <f t="shared" si="164"/>
        <v>photography</v>
      </c>
      <c r="R1792" t="str">
        <f t="shared" si="167"/>
        <v>photobooks</v>
      </c>
      <c r="S1792" s="11">
        <f t="shared" si="165"/>
        <v>42010.466180555559</v>
      </c>
      <c r="T1792" s="11">
        <f t="shared" si="166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4</v>
      </c>
      <c r="P1793">
        <f t="shared" si="163"/>
        <v>26.75</v>
      </c>
      <c r="Q1793" s="6" t="str">
        <f t="shared" si="164"/>
        <v>photography</v>
      </c>
      <c r="R1793" t="str">
        <f t="shared" si="167"/>
        <v>photobooks</v>
      </c>
      <c r="S1793" s="11">
        <f t="shared" si="165"/>
        <v>41973.532002314816</v>
      </c>
      <c r="T1793" s="11">
        <f t="shared" si="166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62</v>
      </c>
      <c r="P1794">
        <f t="shared" si="163"/>
        <v>109.94000000000001</v>
      </c>
      <c r="Q1794" s="6" t="str">
        <f t="shared" si="164"/>
        <v>photography</v>
      </c>
      <c r="R1794" t="str">
        <f t="shared" si="167"/>
        <v>photobooks</v>
      </c>
      <c r="S1794" s="11">
        <f t="shared" si="165"/>
        <v>42188.822708333326</v>
      </c>
      <c r="T1794" s="11">
        <f t="shared" si="166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ROUNDUP(((E1795/D1795)*100),0)</f>
        <v>2</v>
      </c>
      <c r="P1795">
        <f t="shared" ref="P1795:P1858" si="169">ROUNDUP((E1795/L1795),2)</f>
        <v>20</v>
      </c>
      <c r="Q1795" s="6" t="str">
        <f t="shared" ref="Q1795:Q1858" si="170">LEFT(N1795,FIND("/",N1795,1)-1)</f>
        <v>photography</v>
      </c>
      <c r="R1795" t="str">
        <f t="shared" si="167"/>
        <v>photobooks</v>
      </c>
      <c r="S1795" s="11">
        <f t="shared" ref="S1795:S1858" si="171">(((J1795/60)/60)/24)+DATE(1970,1,1)+(-5/24)</f>
        <v>41940.683333333334</v>
      </c>
      <c r="T1795" s="11">
        <f t="shared" ref="T1795:T1858" si="172">(((I1795/60)/60)/24)+DATE(1970,1,1)+(-5/24)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12</v>
      </c>
      <c r="P1796">
        <f t="shared" si="169"/>
        <v>55.39</v>
      </c>
      <c r="Q1796" s="6" t="str">
        <f t="shared" si="170"/>
        <v>photography</v>
      </c>
      <c r="R1796" t="str">
        <f t="shared" ref="R1796:R1859" si="173">RIGHT(N1796,LEN(N1796)-FIND("/",N1796,1))</f>
        <v>photobooks</v>
      </c>
      <c r="S1796" s="11">
        <f t="shared" si="171"/>
        <v>42011.342847222222</v>
      </c>
      <c r="T1796" s="11">
        <f t="shared" si="172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39</v>
      </c>
      <c r="P1797">
        <f t="shared" si="169"/>
        <v>133.91</v>
      </c>
      <c r="Q1797" s="6" t="str">
        <f t="shared" si="170"/>
        <v>photography</v>
      </c>
      <c r="R1797" t="str">
        <f t="shared" si="173"/>
        <v>photobooks</v>
      </c>
      <c r="S1797" s="11">
        <f t="shared" si="171"/>
        <v>42628.080335648141</v>
      </c>
      <c r="T1797" s="11">
        <f t="shared" si="172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23</v>
      </c>
      <c r="P1798">
        <f t="shared" si="169"/>
        <v>48.73</v>
      </c>
      <c r="Q1798" s="6" t="str">
        <f t="shared" si="170"/>
        <v>photography</v>
      </c>
      <c r="R1798" t="str">
        <f t="shared" si="173"/>
        <v>photobooks</v>
      </c>
      <c r="S1798" s="11">
        <f t="shared" si="171"/>
        <v>42515.231087962959</v>
      </c>
      <c r="T1798" s="11">
        <f t="shared" si="172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68</v>
      </c>
      <c r="P1799">
        <f t="shared" si="169"/>
        <v>48.25</v>
      </c>
      <c r="Q1799" s="6" t="str">
        <f t="shared" si="170"/>
        <v>photography</v>
      </c>
      <c r="R1799" t="str">
        <f t="shared" si="173"/>
        <v>photobooks</v>
      </c>
      <c r="S1799" s="11">
        <f t="shared" si="171"/>
        <v>42689.360983796294</v>
      </c>
      <c r="T1799" s="11">
        <f t="shared" si="172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14</v>
      </c>
      <c r="P1800">
        <f t="shared" si="169"/>
        <v>58.98</v>
      </c>
      <c r="Q1800" s="6" t="str">
        <f t="shared" si="170"/>
        <v>photography</v>
      </c>
      <c r="R1800" t="str">
        <f t="shared" si="173"/>
        <v>photobooks</v>
      </c>
      <c r="S1800" s="11">
        <f t="shared" si="171"/>
        <v>42344.118437499994</v>
      </c>
      <c r="T1800" s="11">
        <f t="shared" si="172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2</v>
      </c>
      <c r="P1801">
        <f t="shared" si="169"/>
        <v>11.64</v>
      </c>
      <c r="Q1801" s="6" t="str">
        <f t="shared" si="170"/>
        <v>photography</v>
      </c>
      <c r="R1801" t="str">
        <f t="shared" si="173"/>
        <v>photobooks</v>
      </c>
      <c r="S1801" s="11">
        <f t="shared" si="171"/>
        <v>41934.634351851848</v>
      </c>
      <c r="T1801" s="11">
        <f t="shared" si="172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21</v>
      </c>
      <c r="P1802">
        <f t="shared" si="169"/>
        <v>83.72</v>
      </c>
      <c r="Q1802" s="6" t="str">
        <f t="shared" si="170"/>
        <v>photography</v>
      </c>
      <c r="R1802" t="str">
        <f t="shared" si="173"/>
        <v>photobooks</v>
      </c>
      <c r="S1802" s="11">
        <f t="shared" si="171"/>
        <v>42623.397800925923</v>
      </c>
      <c r="T1802" s="11">
        <f t="shared" si="172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14</v>
      </c>
      <c r="P1803">
        <f t="shared" si="169"/>
        <v>63.65</v>
      </c>
      <c r="Q1803" s="6" t="str">
        <f t="shared" si="170"/>
        <v>photography</v>
      </c>
      <c r="R1803" t="str">
        <f t="shared" si="173"/>
        <v>photobooks</v>
      </c>
      <c r="S1803" s="11">
        <f t="shared" si="171"/>
        <v>42321.452175925922</v>
      </c>
      <c r="T1803" s="11">
        <f t="shared" si="172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49</v>
      </c>
      <c r="P1804">
        <f t="shared" si="169"/>
        <v>94.28</v>
      </c>
      <c r="Q1804" s="6" t="str">
        <f t="shared" si="170"/>
        <v>photography</v>
      </c>
      <c r="R1804" t="str">
        <f t="shared" si="173"/>
        <v>photobooks</v>
      </c>
      <c r="S1804" s="11">
        <f t="shared" si="171"/>
        <v>42159.264236111114</v>
      </c>
      <c r="T1804" s="11">
        <f t="shared" si="172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31</v>
      </c>
      <c r="P1805">
        <f t="shared" si="169"/>
        <v>71.87</v>
      </c>
      <c r="Q1805" s="6" t="str">
        <f t="shared" si="170"/>
        <v>photography</v>
      </c>
      <c r="R1805" t="str">
        <f t="shared" si="173"/>
        <v>photobooks</v>
      </c>
      <c r="S1805" s="11">
        <f t="shared" si="171"/>
        <v>42017.863217592596</v>
      </c>
      <c r="T1805" s="11">
        <f t="shared" si="172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36</v>
      </c>
      <c r="P1806">
        <f t="shared" si="169"/>
        <v>104.85000000000001</v>
      </c>
      <c r="Q1806" s="6" t="str">
        <f t="shared" si="170"/>
        <v>photography</v>
      </c>
      <c r="R1806" t="str">
        <f t="shared" si="173"/>
        <v>photobooks</v>
      </c>
      <c r="S1806" s="11">
        <f t="shared" si="171"/>
        <v>42282.469953703701</v>
      </c>
      <c r="T1806" s="11">
        <f t="shared" si="172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37</v>
      </c>
      <c r="P1807">
        <f t="shared" si="169"/>
        <v>67.14</v>
      </c>
      <c r="Q1807" s="6" t="str">
        <f t="shared" si="170"/>
        <v>photography</v>
      </c>
      <c r="R1807" t="str">
        <f t="shared" si="173"/>
        <v>photobooks</v>
      </c>
      <c r="S1807" s="11">
        <f t="shared" si="171"/>
        <v>42247.595578703702</v>
      </c>
      <c r="T1807" s="11">
        <f t="shared" si="172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3</v>
      </c>
      <c r="P1808">
        <f t="shared" si="169"/>
        <v>73.88000000000001</v>
      </c>
      <c r="Q1808" s="6" t="str">
        <f t="shared" si="170"/>
        <v>photography</v>
      </c>
      <c r="R1808" t="str">
        <f t="shared" si="173"/>
        <v>photobooks</v>
      </c>
      <c r="S1808" s="11">
        <f t="shared" si="171"/>
        <v>41877.429965277777</v>
      </c>
      <c r="T1808" s="11">
        <f t="shared" si="172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12</v>
      </c>
      <c r="P1809">
        <f t="shared" si="169"/>
        <v>69.13000000000001</v>
      </c>
      <c r="Q1809" s="6" t="str">
        <f t="shared" si="170"/>
        <v>photography</v>
      </c>
      <c r="R1809" t="str">
        <f t="shared" si="173"/>
        <v>photobooks</v>
      </c>
      <c r="S1809" s="11">
        <f t="shared" si="171"/>
        <v>41879.860104166662</v>
      </c>
      <c r="T1809" s="11">
        <f t="shared" si="172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42</v>
      </c>
      <c r="P1810">
        <f t="shared" si="169"/>
        <v>120.78</v>
      </c>
      <c r="Q1810" s="6" t="str">
        <f t="shared" si="170"/>
        <v>photography</v>
      </c>
      <c r="R1810" t="str">
        <f t="shared" si="173"/>
        <v>photobooks</v>
      </c>
      <c r="S1810" s="11">
        <f t="shared" si="171"/>
        <v>42742.472569444442</v>
      </c>
      <c r="T1810" s="11">
        <f t="shared" si="172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11</v>
      </c>
      <c r="P1811">
        <f t="shared" si="169"/>
        <v>42.23</v>
      </c>
      <c r="Q1811" s="6" t="str">
        <f t="shared" si="170"/>
        <v>photography</v>
      </c>
      <c r="R1811" t="str">
        <f t="shared" si="173"/>
        <v>photobooks</v>
      </c>
      <c r="S1811" s="11">
        <f t="shared" si="171"/>
        <v>42029.699525462966</v>
      </c>
      <c r="T1811" s="11">
        <f t="shared" si="172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4</v>
      </c>
      <c r="P1812">
        <f t="shared" si="169"/>
        <v>7.5</v>
      </c>
      <c r="Q1812" s="6" t="str">
        <f t="shared" si="170"/>
        <v>photography</v>
      </c>
      <c r="R1812" t="str">
        <f t="shared" si="173"/>
        <v>photobooks</v>
      </c>
      <c r="S1812" s="11">
        <f t="shared" si="171"/>
        <v>41860.701689814814</v>
      </c>
      <c r="T1812" s="11">
        <f t="shared" si="172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1</v>
      </c>
      <c r="P1813">
        <f t="shared" si="169"/>
        <v>1.54</v>
      </c>
      <c r="Q1813" s="6" t="str">
        <f t="shared" si="170"/>
        <v>photography</v>
      </c>
      <c r="R1813" t="str">
        <f t="shared" si="173"/>
        <v>photobooks</v>
      </c>
      <c r="S1813" s="11">
        <f t="shared" si="171"/>
        <v>41876.225347222222</v>
      </c>
      <c r="T1813" s="11">
        <f t="shared" si="172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14</v>
      </c>
      <c r="P1814">
        <f t="shared" si="169"/>
        <v>37.61</v>
      </c>
      <c r="Q1814" s="6" t="str">
        <f t="shared" si="170"/>
        <v>photography</v>
      </c>
      <c r="R1814" t="str">
        <f t="shared" si="173"/>
        <v>photobooks</v>
      </c>
      <c r="S1814" s="11">
        <f t="shared" si="171"/>
        <v>42524.110370370363</v>
      </c>
      <c r="T1814" s="11">
        <f t="shared" si="172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s="6" t="str">
        <f t="shared" si="170"/>
        <v>photography</v>
      </c>
      <c r="R1815" t="str">
        <f t="shared" si="173"/>
        <v>photobooks</v>
      </c>
      <c r="S1815" s="11">
        <f t="shared" si="171"/>
        <v>41829.68069444444</v>
      </c>
      <c r="T1815" s="11">
        <f t="shared" si="172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50</v>
      </c>
      <c r="P1816">
        <f t="shared" si="169"/>
        <v>42.16</v>
      </c>
      <c r="Q1816" s="6" t="str">
        <f t="shared" si="170"/>
        <v>photography</v>
      </c>
      <c r="R1816" t="str">
        <f t="shared" si="173"/>
        <v>photobooks</v>
      </c>
      <c r="S1816" s="11">
        <f t="shared" si="171"/>
        <v>42033.105740740742</v>
      </c>
      <c r="T1816" s="11">
        <f t="shared" si="172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s="6" t="str">
        <f t="shared" si="170"/>
        <v>photography</v>
      </c>
      <c r="R1817" t="str">
        <f t="shared" si="173"/>
        <v>photobooks</v>
      </c>
      <c r="S1817" s="11">
        <f t="shared" si="171"/>
        <v>42172.698344907411</v>
      </c>
      <c r="T1817" s="11">
        <f t="shared" si="172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3</v>
      </c>
      <c r="P1818">
        <f t="shared" si="169"/>
        <v>84.84</v>
      </c>
      <c r="Q1818" s="6" t="str">
        <f t="shared" si="170"/>
        <v>photography</v>
      </c>
      <c r="R1818" t="str">
        <f t="shared" si="173"/>
        <v>photobooks</v>
      </c>
      <c r="S1818" s="11">
        <f t="shared" si="171"/>
        <v>42548.667858796289</v>
      </c>
      <c r="T1818" s="11">
        <f t="shared" si="172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53</v>
      </c>
      <c r="P1819">
        <f t="shared" si="169"/>
        <v>94.19</v>
      </c>
      <c r="Q1819" s="6" t="str">
        <f t="shared" si="170"/>
        <v>photography</v>
      </c>
      <c r="R1819" t="str">
        <f t="shared" si="173"/>
        <v>photobooks</v>
      </c>
      <c r="S1819" s="11">
        <f t="shared" si="171"/>
        <v>42705.453784722216</v>
      </c>
      <c r="T1819" s="11">
        <f t="shared" si="172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s="6" t="str">
        <f t="shared" si="170"/>
        <v>photography</v>
      </c>
      <c r="R1820" t="str">
        <f t="shared" si="173"/>
        <v>photobooks</v>
      </c>
      <c r="S1820" s="11">
        <f t="shared" si="171"/>
        <v>42067.026041666664</v>
      </c>
      <c r="T1820" s="11">
        <f t="shared" si="172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3</v>
      </c>
      <c r="P1821">
        <f t="shared" si="169"/>
        <v>6.25</v>
      </c>
      <c r="Q1821" s="6" t="str">
        <f t="shared" si="170"/>
        <v>photography</v>
      </c>
      <c r="R1821" t="str">
        <f t="shared" si="173"/>
        <v>photobooks</v>
      </c>
      <c r="S1821" s="11">
        <f t="shared" si="171"/>
        <v>41820.543935185182</v>
      </c>
      <c r="T1821" s="11">
        <f t="shared" si="172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7</v>
      </c>
      <c r="P1822">
        <f t="shared" si="169"/>
        <v>213.38</v>
      </c>
      <c r="Q1822" s="6" t="str">
        <f t="shared" si="170"/>
        <v>photography</v>
      </c>
      <c r="R1822" t="str">
        <f t="shared" si="173"/>
        <v>photobooks</v>
      </c>
      <c r="S1822" s="11">
        <f t="shared" si="171"/>
        <v>42064.87604166667</v>
      </c>
      <c r="T1822" s="11">
        <f t="shared" si="172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135</v>
      </c>
      <c r="P1823">
        <f t="shared" si="169"/>
        <v>59.169999999999995</v>
      </c>
      <c r="Q1823" s="6" t="str">
        <f t="shared" si="170"/>
        <v>music</v>
      </c>
      <c r="R1823" t="str">
        <f t="shared" si="173"/>
        <v>rock</v>
      </c>
      <c r="S1823" s="11">
        <f t="shared" si="171"/>
        <v>40926.110729166663</v>
      </c>
      <c r="T1823" s="11">
        <f t="shared" si="172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>
        <f t="shared" si="169"/>
        <v>27.28</v>
      </c>
      <c r="Q1824" s="6" t="str">
        <f t="shared" si="170"/>
        <v>music</v>
      </c>
      <c r="R1824" t="str">
        <f t="shared" si="173"/>
        <v>rock</v>
      </c>
      <c r="S1824" s="11">
        <f t="shared" si="171"/>
        <v>41634.588680555549</v>
      </c>
      <c r="T1824" s="11">
        <f t="shared" si="172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116</v>
      </c>
      <c r="P1825">
        <f t="shared" si="169"/>
        <v>24.580000000000002</v>
      </c>
      <c r="Q1825" s="6" t="str">
        <f t="shared" si="170"/>
        <v>music</v>
      </c>
      <c r="R1825" t="str">
        <f t="shared" si="173"/>
        <v>rock</v>
      </c>
      <c r="S1825" s="11">
        <f t="shared" si="171"/>
        <v>41176.47657407407</v>
      </c>
      <c r="T1825" s="11">
        <f t="shared" si="172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101</v>
      </c>
      <c r="P1826">
        <f t="shared" si="169"/>
        <v>75.05</v>
      </c>
      <c r="Q1826" s="6" t="str">
        <f t="shared" si="170"/>
        <v>music</v>
      </c>
      <c r="R1826" t="str">
        <f t="shared" si="173"/>
        <v>rock</v>
      </c>
      <c r="S1826" s="11">
        <f t="shared" si="171"/>
        <v>41626.707951388889</v>
      </c>
      <c r="T1826" s="11">
        <f t="shared" si="172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106</v>
      </c>
      <c r="P1827">
        <f t="shared" si="169"/>
        <v>42.02</v>
      </c>
      <c r="Q1827" s="6" t="str">
        <f t="shared" si="170"/>
        <v>music</v>
      </c>
      <c r="R1827" t="str">
        <f t="shared" si="173"/>
        <v>rock</v>
      </c>
      <c r="S1827" s="11">
        <f t="shared" si="171"/>
        <v>41443.626192129625</v>
      </c>
      <c r="T1827" s="11">
        <f t="shared" si="172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>
        <f t="shared" si="169"/>
        <v>53.16</v>
      </c>
      <c r="Q1828" s="6" t="str">
        <f t="shared" si="170"/>
        <v>music</v>
      </c>
      <c r="R1828" t="str">
        <f t="shared" si="173"/>
        <v>rock</v>
      </c>
      <c r="S1828" s="11">
        <f t="shared" si="171"/>
        <v>41657.715474537035</v>
      </c>
      <c r="T1828" s="11">
        <f t="shared" si="172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101</v>
      </c>
      <c r="P1829">
        <f t="shared" si="169"/>
        <v>83.89</v>
      </c>
      <c r="Q1829" s="6" t="str">
        <f t="shared" si="170"/>
        <v>music</v>
      </c>
      <c r="R1829" t="str">
        <f t="shared" si="173"/>
        <v>rock</v>
      </c>
      <c r="S1829" s="11">
        <f t="shared" si="171"/>
        <v>40555.117604166662</v>
      </c>
      <c r="T1829" s="11">
        <f t="shared" si="172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101</v>
      </c>
      <c r="P1830">
        <f t="shared" si="169"/>
        <v>417.34</v>
      </c>
      <c r="Q1830" s="6" t="str">
        <f t="shared" si="170"/>
        <v>music</v>
      </c>
      <c r="R1830" t="str">
        <f t="shared" si="173"/>
        <v>rock</v>
      </c>
      <c r="S1830" s="11">
        <f t="shared" si="171"/>
        <v>41736.691319444442</v>
      </c>
      <c r="T1830" s="11">
        <f t="shared" si="172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167</v>
      </c>
      <c r="P1831">
        <f t="shared" si="169"/>
        <v>75.77000000000001</v>
      </c>
      <c r="Q1831" s="6" t="str">
        <f t="shared" si="170"/>
        <v>music</v>
      </c>
      <c r="R1831" t="str">
        <f t="shared" si="173"/>
        <v>rock</v>
      </c>
      <c r="S1831" s="11">
        <f t="shared" si="171"/>
        <v>40515.879293981481</v>
      </c>
      <c r="T1831" s="11">
        <f t="shared" si="172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102</v>
      </c>
      <c r="P1832">
        <f t="shared" si="169"/>
        <v>67.39</v>
      </c>
      <c r="Q1832" s="6" t="str">
        <f t="shared" si="170"/>
        <v>music</v>
      </c>
      <c r="R1832" t="str">
        <f t="shared" si="173"/>
        <v>rock</v>
      </c>
      <c r="S1832" s="11">
        <f t="shared" si="171"/>
        <v>41664.475775462961</v>
      </c>
      <c r="T1832" s="11">
        <f t="shared" si="172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>
        <f t="shared" si="169"/>
        <v>73.58</v>
      </c>
      <c r="Q1833" s="6" t="str">
        <f t="shared" si="170"/>
        <v>music</v>
      </c>
      <c r="R1833" t="str">
        <f t="shared" si="173"/>
        <v>rock</v>
      </c>
      <c r="S1833" s="11">
        <f t="shared" si="171"/>
        <v>41026.787766203699</v>
      </c>
      <c r="T1833" s="11">
        <f t="shared" si="172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143</v>
      </c>
      <c r="P1834">
        <f t="shared" si="169"/>
        <v>25</v>
      </c>
      <c r="Q1834" s="6" t="str">
        <f t="shared" si="170"/>
        <v>music</v>
      </c>
      <c r="R1834" t="str">
        <f t="shared" si="173"/>
        <v>rock</v>
      </c>
      <c r="S1834" s="11">
        <f t="shared" si="171"/>
        <v>40576.331331018519</v>
      </c>
      <c r="T1834" s="11">
        <f t="shared" si="172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263</v>
      </c>
      <c r="P1835">
        <f t="shared" si="169"/>
        <v>42</v>
      </c>
      <c r="Q1835" s="6" t="str">
        <f t="shared" si="170"/>
        <v>music</v>
      </c>
      <c r="R1835" t="str">
        <f t="shared" si="173"/>
        <v>rock</v>
      </c>
      <c r="S1835" s="11">
        <f t="shared" si="171"/>
        <v>41302.835682870369</v>
      </c>
      <c r="T1835" s="11">
        <f t="shared" si="172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119</v>
      </c>
      <c r="P1836">
        <f t="shared" si="169"/>
        <v>131.16999999999999</v>
      </c>
      <c r="Q1836" s="6" t="str">
        <f t="shared" si="170"/>
        <v>music</v>
      </c>
      <c r="R1836" t="str">
        <f t="shared" si="173"/>
        <v>rock</v>
      </c>
      <c r="S1836" s="11">
        <f t="shared" si="171"/>
        <v>41988.755729166667</v>
      </c>
      <c r="T1836" s="11">
        <f t="shared" si="172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>
        <f t="shared" si="169"/>
        <v>47.28</v>
      </c>
      <c r="Q1837" s="6" t="str">
        <f t="shared" si="170"/>
        <v>music</v>
      </c>
      <c r="R1837" t="str">
        <f t="shared" si="173"/>
        <v>rock</v>
      </c>
      <c r="S1837" s="11">
        <f t="shared" si="171"/>
        <v>42430.49387731481</v>
      </c>
      <c r="T1837" s="11">
        <f t="shared" si="172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201</v>
      </c>
      <c r="P1838">
        <f t="shared" si="169"/>
        <v>182.13</v>
      </c>
      <c r="Q1838" s="6" t="str">
        <f t="shared" si="170"/>
        <v>music</v>
      </c>
      <c r="R1838" t="str">
        <f t="shared" si="173"/>
        <v>rock</v>
      </c>
      <c r="S1838" s="11">
        <f t="shared" si="171"/>
        <v>41305.601030092592</v>
      </c>
      <c r="T1838" s="11">
        <f t="shared" si="172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307</v>
      </c>
      <c r="P1839">
        <f t="shared" si="169"/>
        <v>61.37</v>
      </c>
      <c r="Q1839" s="6" t="str">
        <f t="shared" si="170"/>
        <v>music</v>
      </c>
      <c r="R1839" t="str">
        <f t="shared" si="173"/>
        <v>rock</v>
      </c>
      <c r="S1839" s="11">
        <f t="shared" si="171"/>
        <v>40925.839525462965</v>
      </c>
      <c r="T1839" s="11">
        <f t="shared" si="172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101</v>
      </c>
      <c r="P1840">
        <f t="shared" si="169"/>
        <v>35.769999999999996</v>
      </c>
      <c r="Q1840" s="6" t="str">
        <f t="shared" si="170"/>
        <v>music</v>
      </c>
      <c r="R1840" t="str">
        <f t="shared" si="173"/>
        <v>rock</v>
      </c>
      <c r="S1840" s="11">
        <f t="shared" si="171"/>
        <v>40788.578206018516</v>
      </c>
      <c r="T1840" s="11">
        <f t="shared" si="172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206</v>
      </c>
      <c r="P1841">
        <f t="shared" si="169"/>
        <v>45.629999999999995</v>
      </c>
      <c r="Q1841" s="6" t="str">
        <f t="shared" si="170"/>
        <v>music</v>
      </c>
      <c r="R1841" t="str">
        <f t="shared" si="173"/>
        <v>rock</v>
      </c>
      <c r="S1841" s="11">
        <f t="shared" si="171"/>
        <v>42614.513680555552</v>
      </c>
      <c r="T1841" s="11">
        <f t="shared" si="172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109</v>
      </c>
      <c r="P1842">
        <f t="shared" si="169"/>
        <v>75.39</v>
      </c>
      <c r="Q1842" s="6" t="str">
        <f t="shared" si="170"/>
        <v>music</v>
      </c>
      <c r="R1842" t="str">
        <f t="shared" si="173"/>
        <v>rock</v>
      </c>
      <c r="S1842" s="11">
        <f t="shared" si="171"/>
        <v>41381.88784722222</v>
      </c>
      <c r="T1842" s="11">
        <f t="shared" si="172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102</v>
      </c>
      <c r="P1843">
        <f t="shared" si="169"/>
        <v>50.879999999999995</v>
      </c>
      <c r="Q1843" s="6" t="str">
        <f t="shared" si="170"/>
        <v>music</v>
      </c>
      <c r="R1843" t="str">
        <f t="shared" si="173"/>
        <v>rock</v>
      </c>
      <c r="S1843" s="11">
        <f t="shared" si="171"/>
        <v>41745.637094907404</v>
      </c>
      <c r="T1843" s="11">
        <f t="shared" si="172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126</v>
      </c>
      <c r="P1844">
        <f t="shared" si="169"/>
        <v>119.29</v>
      </c>
      <c r="Q1844" s="6" t="str">
        <f t="shared" si="170"/>
        <v>music</v>
      </c>
      <c r="R1844" t="str">
        <f t="shared" si="173"/>
        <v>rock</v>
      </c>
      <c r="S1844" s="11">
        <f t="shared" si="171"/>
        <v>42031.423391203702</v>
      </c>
      <c r="T1844" s="11">
        <f t="shared" si="172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125</v>
      </c>
      <c r="P1845">
        <f t="shared" si="169"/>
        <v>92.550000000000011</v>
      </c>
      <c r="Q1845" s="6" t="str">
        <f t="shared" si="170"/>
        <v>music</v>
      </c>
      <c r="R1845" t="str">
        <f t="shared" si="173"/>
        <v>rock</v>
      </c>
      <c r="S1845" s="11">
        <f t="shared" si="171"/>
        <v>40564.786504629628</v>
      </c>
      <c r="T1845" s="11">
        <f t="shared" si="172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102</v>
      </c>
      <c r="P1846">
        <f t="shared" si="169"/>
        <v>76.05</v>
      </c>
      <c r="Q1846" s="6" t="str">
        <f t="shared" si="170"/>
        <v>music</v>
      </c>
      <c r="R1846" t="str">
        <f t="shared" si="173"/>
        <v>rock</v>
      </c>
      <c r="S1846" s="11">
        <f t="shared" si="171"/>
        <v>40666.765208333331</v>
      </c>
      <c r="T1846" s="11">
        <f t="shared" si="172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>
        <f t="shared" si="169"/>
        <v>52.64</v>
      </c>
      <c r="Q1847" s="6" t="str">
        <f t="shared" si="170"/>
        <v>music</v>
      </c>
      <c r="R1847" t="str">
        <f t="shared" si="173"/>
        <v>rock</v>
      </c>
      <c r="S1847" s="11">
        <f t="shared" si="171"/>
        <v>42523.124976851854</v>
      </c>
      <c r="T1847" s="11">
        <f t="shared" si="172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138</v>
      </c>
      <c r="P1848">
        <f t="shared" si="169"/>
        <v>99</v>
      </c>
      <c r="Q1848" s="6" t="str">
        <f t="shared" si="170"/>
        <v>music</v>
      </c>
      <c r="R1848" t="str">
        <f t="shared" si="173"/>
        <v>rock</v>
      </c>
      <c r="S1848" s="11">
        <f t="shared" si="171"/>
        <v>41228.441863425927</v>
      </c>
      <c r="T1848" s="11">
        <f t="shared" si="172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121</v>
      </c>
      <c r="P1849">
        <f t="shared" si="169"/>
        <v>79.53</v>
      </c>
      <c r="Q1849" s="6" t="str">
        <f t="shared" si="170"/>
        <v>music</v>
      </c>
      <c r="R1849" t="str">
        <f t="shared" si="173"/>
        <v>rock</v>
      </c>
      <c r="S1849" s="11">
        <f t="shared" si="171"/>
        <v>42094.028148148143</v>
      </c>
      <c r="T1849" s="11">
        <f t="shared" si="172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108</v>
      </c>
      <c r="P1850">
        <f t="shared" si="169"/>
        <v>134.20999999999998</v>
      </c>
      <c r="Q1850" s="6" t="str">
        <f t="shared" si="170"/>
        <v>music</v>
      </c>
      <c r="R1850" t="str">
        <f t="shared" si="173"/>
        <v>rock</v>
      </c>
      <c r="S1850" s="11">
        <f t="shared" si="171"/>
        <v>40691.579722222217</v>
      </c>
      <c r="T1850" s="11">
        <f t="shared" si="172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101</v>
      </c>
      <c r="P1851">
        <f t="shared" si="169"/>
        <v>37.629999999999995</v>
      </c>
      <c r="Q1851" s="6" t="str">
        <f t="shared" si="170"/>
        <v>music</v>
      </c>
      <c r="R1851" t="str">
        <f t="shared" si="173"/>
        <v>rock</v>
      </c>
      <c r="S1851" s="11">
        <f t="shared" si="171"/>
        <v>41169.637256944443</v>
      </c>
      <c r="T1851" s="11">
        <f t="shared" si="172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102</v>
      </c>
      <c r="P1852">
        <f t="shared" si="169"/>
        <v>51.05</v>
      </c>
      <c r="Q1852" s="6" t="str">
        <f t="shared" si="170"/>
        <v>music</v>
      </c>
      <c r="R1852" t="str">
        <f t="shared" si="173"/>
        <v>rock</v>
      </c>
      <c r="S1852" s="11">
        <f t="shared" si="171"/>
        <v>41800.751157407409</v>
      </c>
      <c r="T1852" s="11">
        <f t="shared" si="172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101</v>
      </c>
      <c r="P1853">
        <f t="shared" si="169"/>
        <v>50.04</v>
      </c>
      <c r="Q1853" s="6" t="str">
        <f t="shared" si="170"/>
        <v>music</v>
      </c>
      <c r="R1853" t="str">
        <f t="shared" si="173"/>
        <v>rock</v>
      </c>
      <c r="S1853" s="11">
        <f t="shared" si="171"/>
        <v>41827.69835648148</v>
      </c>
      <c r="T1853" s="11">
        <f t="shared" si="172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117</v>
      </c>
      <c r="P1854">
        <f t="shared" si="169"/>
        <v>133.94</v>
      </c>
      <c r="Q1854" s="6" t="str">
        <f t="shared" si="170"/>
        <v>music</v>
      </c>
      <c r="R1854" t="str">
        <f t="shared" si="173"/>
        <v>rock</v>
      </c>
      <c r="S1854" s="11">
        <f t="shared" si="171"/>
        <v>42081.563101851854</v>
      </c>
      <c r="T1854" s="11">
        <f t="shared" si="172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102</v>
      </c>
      <c r="P1855">
        <f t="shared" si="169"/>
        <v>58.22</v>
      </c>
      <c r="Q1855" s="6" t="str">
        <f t="shared" si="170"/>
        <v>music</v>
      </c>
      <c r="R1855" t="str">
        <f t="shared" si="173"/>
        <v>rock</v>
      </c>
      <c r="S1855" s="11">
        <f t="shared" si="171"/>
        <v>41176.852048611108</v>
      </c>
      <c r="T1855" s="11">
        <f t="shared" si="172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103</v>
      </c>
      <c r="P1856">
        <f t="shared" si="169"/>
        <v>88.04</v>
      </c>
      <c r="Q1856" s="6" t="str">
        <f t="shared" si="170"/>
        <v>music</v>
      </c>
      <c r="R1856" t="str">
        <f t="shared" si="173"/>
        <v>rock</v>
      </c>
      <c r="S1856" s="11">
        <f t="shared" si="171"/>
        <v>41387.812928240739</v>
      </c>
      <c r="T1856" s="11">
        <f t="shared" si="172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155</v>
      </c>
      <c r="P1857">
        <f t="shared" si="169"/>
        <v>70.58</v>
      </c>
      <c r="Q1857" s="6" t="str">
        <f t="shared" si="170"/>
        <v>music</v>
      </c>
      <c r="R1857" t="str">
        <f t="shared" si="173"/>
        <v>rock</v>
      </c>
      <c r="S1857" s="11">
        <f t="shared" si="171"/>
        <v>41600.330324074072</v>
      </c>
      <c r="T1857" s="11">
        <f t="shared" si="172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102</v>
      </c>
      <c r="P1858">
        <f t="shared" si="169"/>
        <v>53.29</v>
      </c>
      <c r="Q1858" s="6" t="str">
        <f t="shared" si="170"/>
        <v>music</v>
      </c>
      <c r="R1858" t="str">
        <f t="shared" si="173"/>
        <v>rock</v>
      </c>
      <c r="S1858" s="11">
        <f t="shared" si="171"/>
        <v>41817.64666666666</v>
      </c>
      <c r="T1858" s="11">
        <f t="shared" si="172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ROUNDUP(((E1859/D1859)*100),0)</f>
        <v>100</v>
      </c>
      <c r="P1859">
        <f t="shared" ref="P1859:P1922" si="175">ROUNDUP((E1859/L1859),2)</f>
        <v>136.37</v>
      </c>
      <c r="Q1859" s="6" t="str">
        <f t="shared" ref="Q1859:Q1922" si="176">LEFT(N1859,FIND("/",N1859,1)-1)</f>
        <v>music</v>
      </c>
      <c r="R1859" t="str">
        <f t="shared" si="173"/>
        <v>rock</v>
      </c>
      <c r="S1859" s="11">
        <f t="shared" ref="S1859:S1922" si="177">(((J1859/60)/60)/24)+DATE(1970,1,1)+(-5/24)</f>
        <v>41864.560335648144</v>
      </c>
      <c r="T1859" s="11">
        <f t="shared" ref="T1859:T1922" si="178">(((I1859/60)/60)/24)+DATE(1970,1,1)+(-5/24)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109</v>
      </c>
      <c r="P1860">
        <f t="shared" si="175"/>
        <v>40.549999999999997</v>
      </c>
      <c r="Q1860" s="6" t="str">
        <f t="shared" si="176"/>
        <v>music</v>
      </c>
      <c r="R1860" t="str">
        <f t="shared" ref="R1860:R1923" si="179">RIGHT(N1860,LEN(N1860)-FIND("/",N1860,1))</f>
        <v>rock</v>
      </c>
      <c r="S1860" s="11">
        <f t="shared" si="177"/>
        <v>40832.9921412037</v>
      </c>
      <c r="T1860" s="11">
        <f t="shared" si="178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132</v>
      </c>
      <c r="P1861">
        <f t="shared" si="175"/>
        <v>70.63000000000001</v>
      </c>
      <c r="Q1861" s="6" t="str">
        <f t="shared" si="176"/>
        <v>music</v>
      </c>
      <c r="R1861" t="str">
        <f t="shared" si="179"/>
        <v>rock</v>
      </c>
      <c r="S1861" s="11">
        <f t="shared" si="177"/>
        <v>40778.561678240738</v>
      </c>
      <c r="T1861" s="11">
        <f t="shared" si="178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134</v>
      </c>
      <c r="P1862">
        <f t="shared" si="175"/>
        <v>52.69</v>
      </c>
      <c r="Q1862" s="6" t="str">
        <f t="shared" si="176"/>
        <v>music</v>
      </c>
      <c r="R1862" t="str">
        <f t="shared" si="179"/>
        <v>rock</v>
      </c>
      <c r="S1862" s="11">
        <f t="shared" si="177"/>
        <v>41655.500972222217</v>
      </c>
      <c r="T1862" s="11">
        <f t="shared" si="178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s="6" t="str">
        <f t="shared" si="176"/>
        <v>games</v>
      </c>
      <c r="R1863" t="str">
        <f t="shared" si="179"/>
        <v>mobile games</v>
      </c>
      <c r="S1863" s="11">
        <f t="shared" si="177"/>
        <v>42000.091909722221</v>
      </c>
      <c r="T1863" s="11">
        <f t="shared" si="178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9</v>
      </c>
      <c r="P1864">
        <f t="shared" si="175"/>
        <v>90.940000000000012</v>
      </c>
      <c r="Q1864" s="6" t="str">
        <f t="shared" si="176"/>
        <v>games</v>
      </c>
      <c r="R1864" t="str">
        <f t="shared" si="179"/>
        <v>mobile games</v>
      </c>
      <c r="S1864" s="11">
        <f t="shared" si="177"/>
        <v>42755.284421296288</v>
      </c>
      <c r="T1864" s="11">
        <f t="shared" si="178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1</v>
      </c>
      <c r="P1865">
        <f t="shared" si="175"/>
        <v>5</v>
      </c>
      <c r="Q1865" s="6" t="str">
        <f t="shared" si="176"/>
        <v>games</v>
      </c>
      <c r="R1865" t="str">
        <f t="shared" si="179"/>
        <v>mobile games</v>
      </c>
      <c r="S1865" s="11">
        <f t="shared" si="177"/>
        <v>41772.588946759257</v>
      </c>
      <c r="T1865" s="11">
        <f t="shared" si="178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43</v>
      </c>
      <c r="P1866">
        <f t="shared" si="175"/>
        <v>58.089999999999996</v>
      </c>
      <c r="Q1866" s="6" t="str">
        <f t="shared" si="176"/>
        <v>games</v>
      </c>
      <c r="R1866" t="str">
        <f t="shared" si="179"/>
        <v>mobile games</v>
      </c>
      <c r="S1866" s="11">
        <f t="shared" si="177"/>
        <v>41733.508101851847</v>
      </c>
      <c r="T1866" s="11">
        <f t="shared" si="178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1</v>
      </c>
      <c r="P1867">
        <f t="shared" si="175"/>
        <v>2</v>
      </c>
      <c r="Q1867" s="6" t="str">
        <f t="shared" si="176"/>
        <v>games</v>
      </c>
      <c r="R1867" t="str">
        <f t="shared" si="179"/>
        <v>mobile games</v>
      </c>
      <c r="S1867" s="11">
        <f t="shared" si="177"/>
        <v>42645.159108796295</v>
      </c>
      <c r="T1867" s="11">
        <f t="shared" si="178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1</v>
      </c>
      <c r="P1868">
        <f t="shared" si="175"/>
        <v>62.5</v>
      </c>
      <c r="Q1868" s="6" t="str">
        <f t="shared" si="176"/>
        <v>games</v>
      </c>
      <c r="R1868" t="str">
        <f t="shared" si="179"/>
        <v>mobile games</v>
      </c>
      <c r="S1868" s="11">
        <f t="shared" si="177"/>
        <v>42742.038159722222</v>
      </c>
      <c r="T1868" s="11">
        <f t="shared" si="178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1</v>
      </c>
      <c r="P1869">
        <f t="shared" si="175"/>
        <v>10</v>
      </c>
      <c r="Q1869" s="6" t="str">
        <f t="shared" si="176"/>
        <v>games</v>
      </c>
      <c r="R1869" t="str">
        <f t="shared" si="179"/>
        <v>mobile games</v>
      </c>
      <c r="S1869" s="11">
        <f t="shared" si="177"/>
        <v>42649.716574074067</v>
      </c>
      <c r="T1869" s="11">
        <f t="shared" si="178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5</v>
      </c>
      <c r="P1870">
        <f t="shared" si="175"/>
        <v>71.59</v>
      </c>
      <c r="Q1870" s="6" t="str">
        <f t="shared" si="176"/>
        <v>games</v>
      </c>
      <c r="R1870" t="str">
        <f t="shared" si="179"/>
        <v>mobile games</v>
      </c>
      <c r="S1870" s="11">
        <f t="shared" si="177"/>
        <v>42328.570891203701</v>
      </c>
      <c r="T1870" s="11">
        <f t="shared" si="178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s="6" t="str">
        <f t="shared" si="176"/>
        <v>games</v>
      </c>
      <c r="R1871" t="str">
        <f t="shared" si="179"/>
        <v>mobile games</v>
      </c>
      <c r="S1871" s="11">
        <f t="shared" si="177"/>
        <v>42708.794548611106</v>
      </c>
      <c r="T1871" s="11">
        <f t="shared" si="178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11</v>
      </c>
      <c r="P1872">
        <f t="shared" si="175"/>
        <v>32.82</v>
      </c>
      <c r="Q1872" s="6" t="str">
        <f t="shared" si="176"/>
        <v>games</v>
      </c>
      <c r="R1872" t="str">
        <f t="shared" si="179"/>
        <v>mobile games</v>
      </c>
      <c r="S1872" s="11">
        <f t="shared" si="177"/>
        <v>42371.14739583333</v>
      </c>
      <c r="T1872" s="11">
        <f t="shared" si="178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72</v>
      </c>
      <c r="P1873">
        <f t="shared" si="175"/>
        <v>49.12</v>
      </c>
      <c r="Q1873" s="6" t="str">
        <f t="shared" si="176"/>
        <v>games</v>
      </c>
      <c r="R1873" t="str">
        <f t="shared" si="179"/>
        <v>mobile games</v>
      </c>
      <c r="S1873" s="11">
        <f t="shared" si="177"/>
        <v>41923.575243055551</v>
      </c>
      <c r="T1873" s="11">
        <f t="shared" si="178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2</v>
      </c>
      <c r="P1874">
        <f t="shared" si="175"/>
        <v>16.310000000000002</v>
      </c>
      <c r="Q1874" s="6" t="str">
        <f t="shared" si="176"/>
        <v>games</v>
      </c>
      <c r="R1874" t="str">
        <f t="shared" si="179"/>
        <v>mobile games</v>
      </c>
      <c r="S1874" s="11">
        <f t="shared" si="177"/>
        <v>42154.921319444438</v>
      </c>
      <c r="T1874" s="11">
        <f t="shared" si="178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1</v>
      </c>
      <c r="P1875">
        <f t="shared" si="175"/>
        <v>18</v>
      </c>
      <c r="Q1875" s="6" t="str">
        <f t="shared" si="176"/>
        <v>games</v>
      </c>
      <c r="R1875" t="str">
        <f t="shared" si="179"/>
        <v>mobile games</v>
      </c>
      <c r="S1875" s="11">
        <f t="shared" si="177"/>
        <v>42164.407523148147</v>
      </c>
      <c r="T1875" s="11">
        <f t="shared" si="178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</v>
      </c>
      <c r="P1876">
        <f t="shared" si="175"/>
        <v>13</v>
      </c>
      <c r="Q1876" s="6" t="str">
        <f t="shared" si="176"/>
        <v>games</v>
      </c>
      <c r="R1876" t="str">
        <f t="shared" si="179"/>
        <v>mobile games</v>
      </c>
      <c r="S1876" s="11">
        <f t="shared" si="177"/>
        <v>42529.760798611103</v>
      </c>
      <c r="T1876" s="11">
        <f t="shared" si="178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1</v>
      </c>
      <c r="P1877">
        <f t="shared" si="175"/>
        <v>17</v>
      </c>
      <c r="Q1877" s="6" t="str">
        <f t="shared" si="176"/>
        <v>games</v>
      </c>
      <c r="R1877" t="str">
        <f t="shared" si="179"/>
        <v>mobile games</v>
      </c>
      <c r="S1877" s="11">
        <f t="shared" si="177"/>
        <v>42528.691064814811</v>
      </c>
      <c r="T1877" s="11">
        <f t="shared" si="178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s="6" t="str">
        <f t="shared" si="176"/>
        <v>games</v>
      </c>
      <c r="R1878" t="str">
        <f t="shared" si="179"/>
        <v>mobile games</v>
      </c>
      <c r="S1878" s="11">
        <f t="shared" si="177"/>
        <v>41776.076446759253</v>
      </c>
      <c r="T1878" s="11">
        <f t="shared" si="178"/>
        <v>41806.076446759253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s="6" t="str">
        <f t="shared" si="176"/>
        <v>games</v>
      </c>
      <c r="R1879" t="str">
        <f t="shared" si="179"/>
        <v>mobile games</v>
      </c>
      <c r="S1879" s="11">
        <f t="shared" si="177"/>
        <v>42034.820891203701</v>
      </c>
      <c r="T1879" s="11">
        <f t="shared" si="178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s="6" t="str">
        <f t="shared" si="176"/>
        <v>games</v>
      </c>
      <c r="R1880" t="str">
        <f t="shared" si="179"/>
        <v>mobile games</v>
      </c>
      <c r="S1880" s="11">
        <f t="shared" si="177"/>
        <v>41772.800405092588</v>
      </c>
      <c r="T1880" s="11">
        <f t="shared" si="178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</v>
      </c>
      <c r="P1881">
        <f t="shared" si="175"/>
        <v>3</v>
      </c>
      <c r="Q1881" s="6" t="str">
        <f t="shared" si="176"/>
        <v>games</v>
      </c>
      <c r="R1881" t="str">
        <f t="shared" si="179"/>
        <v>mobile games</v>
      </c>
      <c r="S1881" s="11">
        <f t="shared" si="177"/>
        <v>42413.441307870373</v>
      </c>
      <c r="T1881" s="11">
        <f t="shared" si="178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21</v>
      </c>
      <c r="P1882">
        <f t="shared" si="175"/>
        <v>41.839999999999996</v>
      </c>
      <c r="Q1882" s="6" t="str">
        <f t="shared" si="176"/>
        <v>games</v>
      </c>
      <c r="R1882" t="str">
        <f t="shared" si="179"/>
        <v>mobile games</v>
      </c>
      <c r="S1882" s="11">
        <f t="shared" si="177"/>
        <v>42430.358564814807</v>
      </c>
      <c r="T1882" s="11">
        <f t="shared" si="178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173</v>
      </c>
      <c r="P1883">
        <f t="shared" si="175"/>
        <v>49.339999999999996</v>
      </c>
      <c r="Q1883" s="6" t="str">
        <f t="shared" si="176"/>
        <v>music</v>
      </c>
      <c r="R1883" t="str">
        <f t="shared" si="179"/>
        <v>indie rock</v>
      </c>
      <c r="S1883" s="11">
        <f t="shared" si="177"/>
        <v>42042.944317129623</v>
      </c>
      <c r="T1883" s="11">
        <f t="shared" si="178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101</v>
      </c>
      <c r="P1884">
        <f t="shared" si="175"/>
        <v>41.73</v>
      </c>
      <c r="Q1884" s="6" t="str">
        <f t="shared" si="176"/>
        <v>music</v>
      </c>
      <c r="R1884" t="str">
        <f t="shared" si="179"/>
        <v>indie rock</v>
      </c>
      <c r="S1884" s="11">
        <f t="shared" si="177"/>
        <v>41067.740879629629</v>
      </c>
      <c r="T1884" s="11">
        <f t="shared" si="178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105</v>
      </c>
      <c r="P1885">
        <f t="shared" si="175"/>
        <v>32.72</v>
      </c>
      <c r="Q1885" s="6" t="str">
        <f t="shared" si="176"/>
        <v>music</v>
      </c>
      <c r="R1885" t="str">
        <f t="shared" si="179"/>
        <v>indie rock</v>
      </c>
      <c r="S1885" s="11">
        <f t="shared" si="177"/>
        <v>40977.739675925921</v>
      </c>
      <c r="T1885" s="11">
        <f t="shared" si="178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136</v>
      </c>
      <c r="P1886">
        <f t="shared" si="175"/>
        <v>51.97</v>
      </c>
      <c r="Q1886" s="6" t="str">
        <f t="shared" si="176"/>
        <v>music</v>
      </c>
      <c r="R1886" t="str">
        <f t="shared" si="179"/>
        <v>indie rock</v>
      </c>
      <c r="S1886" s="11">
        <f t="shared" si="177"/>
        <v>41204.989988425921</v>
      </c>
      <c r="T1886" s="11">
        <f t="shared" si="178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117</v>
      </c>
      <c r="P1887">
        <f t="shared" si="175"/>
        <v>50.69</v>
      </c>
      <c r="Q1887" s="6" t="str">
        <f t="shared" si="176"/>
        <v>music</v>
      </c>
      <c r="R1887" t="str">
        <f t="shared" si="179"/>
        <v>indie rock</v>
      </c>
      <c r="S1887" s="11">
        <f t="shared" si="177"/>
        <v>41098.885532407403</v>
      </c>
      <c r="T1887" s="11">
        <f t="shared" si="178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103</v>
      </c>
      <c r="P1888">
        <f t="shared" si="175"/>
        <v>42.25</v>
      </c>
      <c r="Q1888" s="6" t="str">
        <f t="shared" si="176"/>
        <v>music</v>
      </c>
      <c r="R1888" t="str">
        <f t="shared" si="179"/>
        <v>indie rock</v>
      </c>
      <c r="S1888" s="11">
        <f t="shared" si="177"/>
        <v>41925.69835648148</v>
      </c>
      <c r="T1888" s="11">
        <f t="shared" si="178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112</v>
      </c>
      <c r="P1889">
        <f t="shared" si="175"/>
        <v>416.88</v>
      </c>
      <c r="Q1889" s="6" t="str">
        <f t="shared" si="176"/>
        <v>music</v>
      </c>
      <c r="R1889" t="str">
        <f t="shared" si="179"/>
        <v>indie rock</v>
      </c>
      <c r="S1889" s="11">
        <f t="shared" si="177"/>
        <v>42323.591805555552</v>
      </c>
      <c r="T1889" s="11">
        <f t="shared" si="178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167</v>
      </c>
      <c r="P1890">
        <f t="shared" si="175"/>
        <v>46.66</v>
      </c>
      <c r="Q1890" s="6" t="str">
        <f t="shared" si="176"/>
        <v>music</v>
      </c>
      <c r="R1890" t="str">
        <f t="shared" si="179"/>
        <v>indie rock</v>
      </c>
      <c r="S1890" s="11">
        <f t="shared" si="177"/>
        <v>40299.03162037037</v>
      </c>
      <c r="T1890" s="11">
        <f t="shared" si="178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107</v>
      </c>
      <c r="P1891">
        <f t="shared" si="175"/>
        <v>48.46</v>
      </c>
      <c r="Q1891" s="6" t="str">
        <f t="shared" si="176"/>
        <v>music</v>
      </c>
      <c r="R1891" t="str">
        <f t="shared" si="179"/>
        <v>indie rock</v>
      </c>
      <c r="S1891" s="11">
        <f t="shared" si="177"/>
        <v>41299.585023148145</v>
      </c>
      <c r="T1891" s="11">
        <f t="shared" si="178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145</v>
      </c>
      <c r="P1892">
        <f t="shared" si="175"/>
        <v>70.53</v>
      </c>
      <c r="Q1892" s="6" t="str">
        <f t="shared" si="176"/>
        <v>music</v>
      </c>
      <c r="R1892" t="str">
        <f t="shared" si="179"/>
        <v>indie rock</v>
      </c>
      <c r="S1892" s="11">
        <f t="shared" si="177"/>
        <v>41228.577870370369</v>
      </c>
      <c r="T1892" s="11">
        <f t="shared" si="178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106</v>
      </c>
      <c r="P1893">
        <f t="shared" si="175"/>
        <v>87.960000000000008</v>
      </c>
      <c r="Q1893" s="6" t="str">
        <f t="shared" si="176"/>
        <v>music</v>
      </c>
      <c r="R1893" t="str">
        <f t="shared" si="179"/>
        <v>indie rock</v>
      </c>
      <c r="S1893" s="11">
        <f t="shared" si="177"/>
        <v>40335.589745370366</v>
      </c>
      <c r="T1893" s="11">
        <f t="shared" si="178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137</v>
      </c>
      <c r="P1894">
        <f t="shared" si="175"/>
        <v>26.270000000000003</v>
      </c>
      <c r="Q1894" s="6" t="str">
        <f t="shared" si="176"/>
        <v>music</v>
      </c>
      <c r="R1894" t="str">
        <f t="shared" si="179"/>
        <v>indie rock</v>
      </c>
      <c r="S1894" s="11">
        <f t="shared" si="177"/>
        <v>40671.429178240738</v>
      </c>
      <c r="T1894" s="11">
        <f t="shared" si="178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>
        <f t="shared" si="175"/>
        <v>57.78</v>
      </c>
      <c r="Q1895" s="6" t="str">
        <f t="shared" si="176"/>
        <v>music</v>
      </c>
      <c r="R1895" t="str">
        <f t="shared" si="179"/>
        <v>indie rock</v>
      </c>
      <c r="S1895" s="11">
        <f t="shared" si="177"/>
        <v>40632.733622685184</v>
      </c>
      <c r="T1895" s="11">
        <f t="shared" si="178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115</v>
      </c>
      <c r="P1896">
        <f t="shared" si="175"/>
        <v>57.25</v>
      </c>
      <c r="Q1896" s="6" t="str">
        <f t="shared" si="176"/>
        <v>music</v>
      </c>
      <c r="R1896" t="str">
        <f t="shared" si="179"/>
        <v>indie rock</v>
      </c>
      <c r="S1896" s="11">
        <f t="shared" si="177"/>
        <v>40920.696562500001</v>
      </c>
      <c r="T1896" s="11">
        <f t="shared" si="178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102</v>
      </c>
      <c r="P1897">
        <f t="shared" si="175"/>
        <v>196.35</v>
      </c>
      <c r="Q1897" s="6" t="str">
        <f t="shared" si="176"/>
        <v>music</v>
      </c>
      <c r="R1897" t="str">
        <f t="shared" si="179"/>
        <v>indie rock</v>
      </c>
      <c r="S1897" s="11">
        <f t="shared" si="177"/>
        <v>42267.538449074076</v>
      </c>
      <c r="T1897" s="11">
        <f t="shared" si="178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124</v>
      </c>
      <c r="P1898">
        <f t="shared" si="175"/>
        <v>43</v>
      </c>
      <c r="Q1898" s="6" t="str">
        <f t="shared" si="176"/>
        <v>music</v>
      </c>
      <c r="R1898" t="str">
        <f t="shared" si="179"/>
        <v>indie rock</v>
      </c>
      <c r="S1898" s="11">
        <f t="shared" si="177"/>
        <v>40981.501909722218</v>
      </c>
      <c r="T1898" s="11">
        <f t="shared" si="178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103</v>
      </c>
      <c r="P1899">
        <f t="shared" si="175"/>
        <v>35.559999999999995</v>
      </c>
      <c r="Q1899" s="6" t="str">
        <f t="shared" si="176"/>
        <v>music</v>
      </c>
      <c r="R1899" t="str">
        <f t="shared" si="179"/>
        <v>indie rock</v>
      </c>
      <c r="S1899" s="11">
        <f t="shared" si="177"/>
        <v>41680.375069444446</v>
      </c>
      <c r="T1899" s="11">
        <f t="shared" si="178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145</v>
      </c>
      <c r="P1900">
        <f t="shared" si="175"/>
        <v>68.81</v>
      </c>
      <c r="Q1900" s="6" t="str">
        <f t="shared" si="176"/>
        <v>music</v>
      </c>
      <c r="R1900" t="str">
        <f t="shared" si="179"/>
        <v>indie rock</v>
      </c>
      <c r="S1900" s="11">
        <f t="shared" si="177"/>
        <v>42365.9846412037</v>
      </c>
      <c r="T1900" s="11">
        <f t="shared" si="178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134</v>
      </c>
      <c r="P1901">
        <f t="shared" si="175"/>
        <v>28.580000000000002</v>
      </c>
      <c r="Q1901" s="6" t="str">
        <f t="shared" si="176"/>
        <v>music</v>
      </c>
      <c r="R1901" t="str">
        <f t="shared" si="179"/>
        <v>indie rock</v>
      </c>
      <c r="S1901" s="11">
        <f t="shared" si="177"/>
        <v>42058.733402777776</v>
      </c>
      <c r="T1901" s="11">
        <f t="shared" si="178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110</v>
      </c>
      <c r="P1902">
        <f t="shared" si="175"/>
        <v>50.64</v>
      </c>
      <c r="Q1902" s="6" t="str">
        <f t="shared" si="176"/>
        <v>music</v>
      </c>
      <c r="R1902" t="str">
        <f t="shared" si="179"/>
        <v>indie rock</v>
      </c>
      <c r="S1902" s="11">
        <f t="shared" si="177"/>
        <v>41160.663553240738</v>
      </c>
      <c r="T1902" s="11">
        <f t="shared" si="178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3</v>
      </c>
      <c r="P1903">
        <f t="shared" si="175"/>
        <v>106.8</v>
      </c>
      <c r="Q1903" s="6" t="str">
        <f t="shared" si="176"/>
        <v>technology</v>
      </c>
      <c r="R1903" t="str">
        <f t="shared" si="179"/>
        <v>gadgets</v>
      </c>
      <c r="S1903" s="11">
        <f t="shared" si="177"/>
        <v>42116.334826388884</v>
      </c>
      <c r="T1903" s="11">
        <f t="shared" si="178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2</v>
      </c>
      <c r="P1904">
        <f t="shared" si="175"/>
        <v>4</v>
      </c>
      <c r="Q1904" s="6" t="str">
        <f t="shared" si="176"/>
        <v>technology</v>
      </c>
      <c r="R1904" t="str">
        <f t="shared" si="179"/>
        <v>gadgets</v>
      </c>
      <c r="S1904" s="11">
        <f t="shared" si="177"/>
        <v>42037.581562499996</v>
      </c>
      <c r="T1904" s="11">
        <f t="shared" si="178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47</v>
      </c>
      <c r="P1905">
        <f t="shared" si="175"/>
        <v>34.1</v>
      </c>
      <c r="Q1905" s="6" t="str">
        <f t="shared" si="176"/>
        <v>technology</v>
      </c>
      <c r="R1905" t="str">
        <f t="shared" si="179"/>
        <v>gadgets</v>
      </c>
      <c r="S1905" s="11">
        <f t="shared" si="177"/>
        <v>42702.562395833331</v>
      </c>
      <c r="T1905" s="11">
        <f t="shared" si="178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</v>
      </c>
      <c r="P1906">
        <f t="shared" si="175"/>
        <v>25</v>
      </c>
      <c r="Q1906" s="6" t="str">
        <f t="shared" si="176"/>
        <v>technology</v>
      </c>
      <c r="R1906" t="str">
        <f t="shared" si="179"/>
        <v>gadgets</v>
      </c>
      <c r="S1906" s="11">
        <f t="shared" si="177"/>
        <v>42326.477094907408</v>
      </c>
      <c r="T1906" s="11">
        <f t="shared" si="178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</v>
      </c>
      <c r="P1907">
        <f t="shared" si="175"/>
        <v>10.5</v>
      </c>
      <c r="Q1907" s="6" t="str">
        <f t="shared" si="176"/>
        <v>technology</v>
      </c>
      <c r="R1907" t="str">
        <f t="shared" si="179"/>
        <v>gadgets</v>
      </c>
      <c r="S1907" s="11">
        <f t="shared" si="177"/>
        <v>41859.717523148145</v>
      </c>
      <c r="T1907" s="11">
        <f t="shared" si="178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43</v>
      </c>
      <c r="P1908">
        <f t="shared" si="175"/>
        <v>215.95999999999998</v>
      </c>
      <c r="Q1908" s="6" t="str">
        <f t="shared" si="176"/>
        <v>technology</v>
      </c>
      <c r="R1908" t="str">
        <f t="shared" si="179"/>
        <v>gadgets</v>
      </c>
      <c r="S1908" s="11">
        <f t="shared" si="177"/>
        <v>42514.462766203702</v>
      </c>
      <c r="T1908" s="11">
        <f t="shared" si="178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1</v>
      </c>
      <c r="P1909">
        <f t="shared" si="175"/>
        <v>21.25</v>
      </c>
      <c r="Q1909" s="6" t="str">
        <f t="shared" si="176"/>
        <v>technology</v>
      </c>
      <c r="R1909" t="str">
        <f t="shared" si="179"/>
        <v>gadgets</v>
      </c>
      <c r="S1909" s="11">
        <f t="shared" si="177"/>
        <v>41767.378761574073</v>
      </c>
      <c r="T1909" s="11">
        <f t="shared" si="178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2</v>
      </c>
      <c r="P1910">
        <f t="shared" si="175"/>
        <v>108.25</v>
      </c>
      <c r="Q1910" s="6" t="str">
        <f t="shared" si="176"/>
        <v>technology</v>
      </c>
      <c r="R1910" t="str">
        <f t="shared" si="179"/>
        <v>gadgets</v>
      </c>
      <c r="S1910" s="11">
        <f t="shared" si="177"/>
        <v>42703.709490740737</v>
      </c>
      <c r="T1910" s="11">
        <f t="shared" si="178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15</v>
      </c>
      <c r="P1911">
        <f t="shared" si="175"/>
        <v>129.97999999999999</v>
      </c>
      <c r="Q1911" s="6" t="str">
        <f t="shared" si="176"/>
        <v>technology</v>
      </c>
      <c r="R1911" t="str">
        <f t="shared" si="179"/>
        <v>gadgets</v>
      </c>
      <c r="S1911" s="11">
        <f t="shared" si="177"/>
        <v>41905.220821759256</v>
      </c>
      <c r="T1911" s="11">
        <f t="shared" si="178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40</v>
      </c>
      <c r="P1912">
        <f t="shared" si="175"/>
        <v>117.5</v>
      </c>
      <c r="Q1912" s="6" t="str">
        <f t="shared" si="176"/>
        <v>technology</v>
      </c>
      <c r="R1912" t="str">
        <f t="shared" si="179"/>
        <v>gadgets</v>
      </c>
      <c r="S1912" s="11">
        <f t="shared" si="177"/>
        <v>42264.754826388882</v>
      </c>
      <c r="T1912" s="11">
        <f t="shared" si="178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1</v>
      </c>
      <c r="P1913">
        <f t="shared" si="175"/>
        <v>10</v>
      </c>
      <c r="Q1913" s="6" t="str">
        <f t="shared" si="176"/>
        <v>technology</v>
      </c>
      <c r="R1913" t="str">
        <f t="shared" si="179"/>
        <v>gadgets</v>
      </c>
      <c r="S1913" s="11">
        <f t="shared" si="177"/>
        <v>41829.825624999998</v>
      </c>
      <c r="T1913" s="11">
        <f t="shared" si="178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60</v>
      </c>
      <c r="P1914">
        <f t="shared" si="175"/>
        <v>70.600000000000009</v>
      </c>
      <c r="Q1914" s="6" t="str">
        <f t="shared" si="176"/>
        <v>technology</v>
      </c>
      <c r="R1914" t="str">
        <f t="shared" si="179"/>
        <v>gadgets</v>
      </c>
      <c r="S1914" s="11">
        <f t="shared" si="177"/>
        <v>42129.018055555549</v>
      </c>
      <c r="T1914" s="11">
        <f t="shared" si="178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2</v>
      </c>
      <c r="P1915">
        <f t="shared" si="175"/>
        <v>24.5</v>
      </c>
      <c r="Q1915" s="6" t="str">
        <f t="shared" si="176"/>
        <v>technology</v>
      </c>
      <c r="R1915" t="str">
        <f t="shared" si="179"/>
        <v>gadgets</v>
      </c>
      <c r="S1915" s="11">
        <f t="shared" si="177"/>
        <v>41890.302986111106</v>
      </c>
      <c r="T1915" s="11">
        <f t="shared" si="178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10</v>
      </c>
      <c r="P1916">
        <f t="shared" si="175"/>
        <v>30</v>
      </c>
      <c r="Q1916" s="6" t="str">
        <f t="shared" si="176"/>
        <v>technology</v>
      </c>
      <c r="R1916" t="str">
        <f t="shared" si="179"/>
        <v>gadgets</v>
      </c>
      <c r="S1916" s="11">
        <f t="shared" si="177"/>
        <v>41928.966122685182</v>
      </c>
      <c r="T1916" s="11">
        <f t="shared" si="178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2</v>
      </c>
      <c r="P1917">
        <f t="shared" si="175"/>
        <v>2</v>
      </c>
      <c r="Q1917" s="6" t="str">
        <f t="shared" si="176"/>
        <v>technology</v>
      </c>
      <c r="R1917" t="str">
        <f t="shared" si="179"/>
        <v>gadgets</v>
      </c>
      <c r="S1917" s="11">
        <f t="shared" si="177"/>
        <v>41863.840532407405</v>
      </c>
      <c r="T1917" s="11">
        <f t="shared" si="178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1</v>
      </c>
      <c r="P1918">
        <f t="shared" si="175"/>
        <v>17</v>
      </c>
      <c r="Q1918" s="6" t="str">
        <f t="shared" si="176"/>
        <v>technology</v>
      </c>
      <c r="R1918" t="str">
        <f t="shared" si="179"/>
        <v>gadgets</v>
      </c>
      <c r="S1918" s="11">
        <f t="shared" si="177"/>
        <v>42656.508969907409</v>
      </c>
      <c r="T1918" s="11">
        <f t="shared" si="178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53</v>
      </c>
      <c r="P1919">
        <f t="shared" si="175"/>
        <v>2928.9300000000003</v>
      </c>
      <c r="Q1919" s="6" t="str">
        <f t="shared" si="176"/>
        <v>technology</v>
      </c>
      <c r="R1919" t="str">
        <f t="shared" si="179"/>
        <v>gadgets</v>
      </c>
      <c r="S1919" s="11">
        <f t="shared" si="177"/>
        <v>42746.06172453703</v>
      </c>
      <c r="T1919" s="11">
        <f t="shared" si="178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2</v>
      </c>
      <c r="P1920">
        <f t="shared" si="175"/>
        <v>28.89</v>
      </c>
      <c r="Q1920" s="6" t="str">
        <f t="shared" si="176"/>
        <v>technology</v>
      </c>
      <c r="R1920" t="str">
        <f t="shared" si="179"/>
        <v>gadgets</v>
      </c>
      <c r="S1920" s="11">
        <f t="shared" si="177"/>
        <v>41828.581608796296</v>
      </c>
      <c r="T1920" s="11">
        <f t="shared" si="178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48</v>
      </c>
      <c r="P1921">
        <f t="shared" si="175"/>
        <v>29.630000000000003</v>
      </c>
      <c r="Q1921" s="6" t="str">
        <f t="shared" si="176"/>
        <v>technology</v>
      </c>
      <c r="R1921" t="str">
        <f t="shared" si="179"/>
        <v>gadgets</v>
      </c>
      <c r="S1921" s="11">
        <f t="shared" si="177"/>
        <v>42113.667233796288</v>
      </c>
      <c r="T1921" s="11">
        <f t="shared" si="178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44</v>
      </c>
      <c r="P1922">
        <f t="shared" si="175"/>
        <v>40.989999999999995</v>
      </c>
      <c r="Q1922" s="6" t="str">
        <f t="shared" si="176"/>
        <v>technology</v>
      </c>
      <c r="R1922" t="str">
        <f t="shared" si="179"/>
        <v>gadgets</v>
      </c>
      <c r="S1922" s="11">
        <f t="shared" si="177"/>
        <v>42270.66737268518</v>
      </c>
      <c r="T1922" s="11">
        <f t="shared" si="178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ROUNDUP(((E1923/D1923)*100),0)</f>
        <v>137</v>
      </c>
      <c r="P1923">
        <f t="shared" ref="P1923:P1986" si="181">ROUNDUP((E1923/L1923),2)</f>
        <v>54</v>
      </c>
      <c r="Q1923" s="6" t="str">
        <f t="shared" ref="Q1923:Q1986" si="182">LEFT(N1923,FIND("/",N1923,1)-1)</f>
        <v>music</v>
      </c>
      <c r="R1923" t="str">
        <f t="shared" si="179"/>
        <v>indie rock</v>
      </c>
      <c r="S1923" s="11">
        <f t="shared" ref="S1923:S1986" si="183">(((J1923/60)/60)/24)+DATE(1970,1,1)+(-5/24)</f>
        <v>41074.013229166667</v>
      </c>
      <c r="T1923" s="11">
        <f t="shared" ref="T1923:T1986" si="184">(((I1923/60)/60)/24)+DATE(1970,1,1)+(-5/24)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116</v>
      </c>
      <c r="P1924">
        <f t="shared" si="181"/>
        <v>36.11</v>
      </c>
      <c r="Q1924" s="6" t="str">
        <f t="shared" si="182"/>
        <v>music</v>
      </c>
      <c r="R1924" t="str">
        <f t="shared" ref="R1924:R1987" si="185">RIGHT(N1924,LEN(N1924)-FIND("/",N1924,1))</f>
        <v>indie rock</v>
      </c>
      <c r="S1924" s="11">
        <f t="shared" si="183"/>
        <v>41590.047534722216</v>
      </c>
      <c r="T1924" s="11">
        <f t="shared" si="184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241</v>
      </c>
      <c r="P1925">
        <f t="shared" si="181"/>
        <v>23.16</v>
      </c>
      <c r="Q1925" s="6" t="str">
        <f t="shared" si="182"/>
        <v>music</v>
      </c>
      <c r="R1925" t="str">
        <f t="shared" si="185"/>
        <v>indie rock</v>
      </c>
      <c r="S1925" s="11">
        <f t="shared" si="183"/>
        <v>40772.640416666662</v>
      </c>
      <c r="T1925" s="11">
        <f t="shared" si="184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115</v>
      </c>
      <c r="P1926">
        <f t="shared" si="181"/>
        <v>104</v>
      </c>
      <c r="Q1926" s="6" t="str">
        <f t="shared" si="182"/>
        <v>music</v>
      </c>
      <c r="R1926" t="str">
        <f t="shared" si="185"/>
        <v>indie rock</v>
      </c>
      <c r="S1926" s="11">
        <f t="shared" si="183"/>
        <v>41626.552719907406</v>
      </c>
      <c r="T1926" s="11">
        <f t="shared" si="184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111</v>
      </c>
      <c r="P1927">
        <f t="shared" si="181"/>
        <v>31.830000000000002</v>
      </c>
      <c r="Q1927" s="6" t="str">
        <f t="shared" si="182"/>
        <v>music</v>
      </c>
      <c r="R1927" t="str">
        <f t="shared" si="185"/>
        <v>indie rock</v>
      </c>
      <c r="S1927" s="11">
        <f t="shared" si="183"/>
        <v>41535.693148148144</v>
      </c>
      <c r="T1927" s="11">
        <f t="shared" si="184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196</v>
      </c>
      <c r="P1928">
        <f t="shared" si="181"/>
        <v>27.39</v>
      </c>
      <c r="Q1928" s="6" t="str">
        <f t="shared" si="182"/>
        <v>music</v>
      </c>
      <c r="R1928" t="str">
        <f t="shared" si="185"/>
        <v>indie rock</v>
      </c>
      <c r="S1928" s="11">
        <f t="shared" si="183"/>
        <v>40456.746018518512</v>
      </c>
      <c r="T1928" s="11">
        <f t="shared" si="184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104</v>
      </c>
      <c r="P1929">
        <f t="shared" si="181"/>
        <v>56.37</v>
      </c>
      <c r="Q1929" s="6" t="str">
        <f t="shared" si="182"/>
        <v>music</v>
      </c>
      <c r="R1929" t="str">
        <f t="shared" si="185"/>
        <v>indie rock</v>
      </c>
      <c r="S1929" s="11">
        <f t="shared" si="183"/>
        <v>40960.653229166666</v>
      </c>
      <c r="T1929" s="11">
        <f t="shared" si="184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104</v>
      </c>
      <c r="P1930">
        <f t="shared" si="181"/>
        <v>77.36</v>
      </c>
      <c r="Q1930" s="6" t="str">
        <f t="shared" si="182"/>
        <v>music</v>
      </c>
      <c r="R1930" t="str">
        <f t="shared" si="185"/>
        <v>indie rock</v>
      </c>
      <c r="S1930" s="11">
        <f t="shared" si="183"/>
        <v>41371.439745370371</v>
      </c>
      <c r="T1930" s="11">
        <f t="shared" si="184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101</v>
      </c>
      <c r="P1931">
        <f t="shared" si="181"/>
        <v>42.8</v>
      </c>
      <c r="Q1931" s="6" t="str">
        <f t="shared" si="182"/>
        <v>music</v>
      </c>
      <c r="R1931" t="str">
        <f t="shared" si="185"/>
        <v>indie rock</v>
      </c>
      <c r="S1931" s="11">
        <f t="shared" si="183"/>
        <v>40686.813263888886</v>
      </c>
      <c r="T1931" s="11">
        <f t="shared" si="184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>
        <f t="shared" si="181"/>
        <v>48.85</v>
      </c>
      <c r="Q1932" s="6" t="str">
        <f t="shared" si="182"/>
        <v>music</v>
      </c>
      <c r="R1932" t="str">
        <f t="shared" si="185"/>
        <v>indie rock</v>
      </c>
      <c r="S1932" s="11">
        <f t="shared" si="183"/>
        <v>41402.350486111107</v>
      </c>
      <c r="T1932" s="11">
        <f t="shared" si="184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121</v>
      </c>
      <c r="P1933">
        <f t="shared" si="181"/>
        <v>48.25</v>
      </c>
      <c r="Q1933" s="6" t="str">
        <f t="shared" si="182"/>
        <v>music</v>
      </c>
      <c r="R1933" t="str">
        <f t="shared" si="185"/>
        <v>indie rock</v>
      </c>
      <c r="S1933" s="11">
        <f t="shared" si="183"/>
        <v>41037.684131944443</v>
      </c>
      <c r="T1933" s="11">
        <f t="shared" si="184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107</v>
      </c>
      <c r="P1934">
        <f t="shared" si="181"/>
        <v>70.22</v>
      </c>
      <c r="Q1934" s="6" t="str">
        <f t="shared" si="182"/>
        <v>music</v>
      </c>
      <c r="R1934" t="str">
        <f t="shared" si="185"/>
        <v>indie rock</v>
      </c>
      <c r="S1934" s="11">
        <f t="shared" si="183"/>
        <v>40911.601539351846</v>
      </c>
      <c r="T1934" s="11">
        <f t="shared" si="184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173</v>
      </c>
      <c r="P1935">
        <f t="shared" si="181"/>
        <v>94.06</v>
      </c>
      <c r="Q1935" s="6" t="str">
        <f t="shared" si="182"/>
        <v>music</v>
      </c>
      <c r="R1935" t="str">
        <f t="shared" si="185"/>
        <v>indie rock</v>
      </c>
      <c r="S1935" s="11">
        <f t="shared" si="183"/>
        <v>41878.922534722216</v>
      </c>
      <c r="T1935" s="11">
        <f t="shared" si="184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124</v>
      </c>
      <c r="P1936">
        <f t="shared" si="181"/>
        <v>80.28</v>
      </c>
      <c r="Q1936" s="6" t="str">
        <f t="shared" si="182"/>
        <v>music</v>
      </c>
      <c r="R1936" t="str">
        <f t="shared" si="185"/>
        <v>indie rock</v>
      </c>
      <c r="S1936" s="11">
        <f t="shared" si="183"/>
        <v>40865.658807870372</v>
      </c>
      <c r="T1936" s="11">
        <f t="shared" si="184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109</v>
      </c>
      <c r="P1937">
        <f t="shared" si="181"/>
        <v>54.2</v>
      </c>
      <c r="Q1937" s="6" t="str">
        <f t="shared" si="182"/>
        <v>music</v>
      </c>
      <c r="R1937" t="str">
        <f t="shared" si="185"/>
        <v>indie rock</v>
      </c>
      <c r="S1937" s="11">
        <f t="shared" si="183"/>
        <v>41773.72420138889</v>
      </c>
      <c r="T1937" s="11">
        <f t="shared" si="184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117</v>
      </c>
      <c r="P1938">
        <f t="shared" si="181"/>
        <v>60.269999999999996</v>
      </c>
      <c r="Q1938" s="6" t="str">
        <f t="shared" si="182"/>
        <v>music</v>
      </c>
      <c r="R1938" t="str">
        <f t="shared" si="185"/>
        <v>indie rock</v>
      </c>
      <c r="S1938" s="11">
        <f t="shared" si="183"/>
        <v>40852.68136574074</v>
      </c>
      <c r="T1938" s="11">
        <f t="shared" si="184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188</v>
      </c>
      <c r="P1939">
        <f t="shared" si="181"/>
        <v>38.75</v>
      </c>
      <c r="Q1939" s="6" t="str">
        <f t="shared" si="182"/>
        <v>music</v>
      </c>
      <c r="R1939" t="str">
        <f t="shared" si="185"/>
        <v>indie rock</v>
      </c>
      <c r="S1939" s="11">
        <f t="shared" si="183"/>
        <v>41058.91065972222</v>
      </c>
      <c r="T1939" s="11">
        <f t="shared" si="184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116</v>
      </c>
      <c r="P1940">
        <f t="shared" si="181"/>
        <v>152.54999999999998</v>
      </c>
      <c r="Q1940" s="6" t="str">
        <f t="shared" si="182"/>
        <v>music</v>
      </c>
      <c r="R1940" t="str">
        <f t="shared" si="185"/>
        <v>indie rock</v>
      </c>
      <c r="S1940" s="11">
        <f t="shared" si="183"/>
        <v>41426.05128472222</v>
      </c>
      <c r="T1940" s="11">
        <f t="shared" si="184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111</v>
      </c>
      <c r="P1941">
        <f t="shared" si="181"/>
        <v>115.32000000000001</v>
      </c>
      <c r="Q1941" s="6" t="str">
        <f t="shared" si="182"/>
        <v>music</v>
      </c>
      <c r="R1941" t="str">
        <f t="shared" si="185"/>
        <v>indie rock</v>
      </c>
      <c r="S1941" s="11">
        <f t="shared" si="183"/>
        <v>41313.776712962957</v>
      </c>
      <c r="T1941" s="11">
        <f t="shared" si="184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171</v>
      </c>
      <c r="P1942">
        <f t="shared" si="181"/>
        <v>35.839999999999996</v>
      </c>
      <c r="Q1942" s="6" t="str">
        <f t="shared" si="182"/>
        <v>music</v>
      </c>
      <c r="R1942" t="str">
        <f t="shared" si="185"/>
        <v>indie rock</v>
      </c>
      <c r="S1942" s="11">
        <f t="shared" si="183"/>
        <v>40670.298993055556</v>
      </c>
      <c r="T1942" s="11">
        <f t="shared" si="184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127</v>
      </c>
      <c r="P1943">
        <f t="shared" si="181"/>
        <v>64.58</v>
      </c>
      <c r="Q1943" s="6" t="str">
        <f t="shared" si="182"/>
        <v>technology</v>
      </c>
      <c r="R1943" t="str">
        <f t="shared" si="185"/>
        <v>hardware</v>
      </c>
      <c r="S1943" s="11">
        <f t="shared" si="183"/>
        <v>41744.08253472222</v>
      </c>
      <c r="T1943" s="11">
        <f t="shared" si="184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139</v>
      </c>
      <c r="P1944">
        <f t="shared" si="181"/>
        <v>87.440000000000012</v>
      </c>
      <c r="Q1944" s="6" t="str">
        <f t="shared" si="182"/>
        <v>technology</v>
      </c>
      <c r="R1944" t="str">
        <f t="shared" si="185"/>
        <v>hardware</v>
      </c>
      <c r="S1944" s="11">
        <f t="shared" si="183"/>
        <v>40638.619675925926</v>
      </c>
      <c r="T1944" s="11">
        <f t="shared" si="184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1706</v>
      </c>
      <c r="P1945">
        <f t="shared" si="181"/>
        <v>68.820000000000007</v>
      </c>
      <c r="Q1945" s="6" t="str">
        <f t="shared" si="182"/>
        <v>technology</v>
      </c>
      <c r="R1945" t="str">
        <f t="shared" si="185"/>
        <v>hardware</v>
      </c>
      <c r="S1945" s="11">
        <f t="shared" si="183"/>
        <v>42548.061527777776</v>
      </c>
      <c r="T1945" s="11">
        <f t="shared" si="184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789</v>
      </c>
      <c r="P1946">
        <f t="shared" si="181"/>
        <v>176.20999999999998</v>
      </c>
      <c r="Q1946" s="6" t="str">
        <f t="shared" si="182"/>
        <v>technology</v>
      </c>
      <c r="R1946" t="str">
        <f t="shared" si="185"/>
        <v>hardware</v>
      </c>
      <c r="S1946" s="11">
        <f t="shared" si="183"/>
        <v>41730.376041666663</v>
      </c>
      <c r="T1946" s="11">
        <f t="shared" si="184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349</v>
      </c>
      <c r="P1947">
        <f t="shared" si="181"/>
        <v>511.8</v>
      </c>
      <c r="Q1947" s="6" t="str">
        <f t="shared" si="182"/>
        <v>technology</v>
      </c>
      <c r="R1947" t="str">
        <f t="shared" si="185"/>
        <v>hardware</v>
      </c>
      <c r="S1947" s="11">
        <f t="shared" si="183"/>
        <v>42157.043495370373</v>
      </c>
      <c r="T1947" s="11">
        <f t="shared" si="184"/>
        <v>42197.043495370373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150</v>
      </c>
      <c r="P1948">
        <f t="shared" si="181"/>
        <v>160.44999999999999</v>
      </c>
      <c r="Q1948" s="6" t="str">
        <f t="shared" si="182"/>
        <v>technology</v>
      </c>
      <c r="R1948" t="str">
        <f t="shared" si="185"/>
        <v>hardware</v>
      </c>
      <c r="S1948" s="11">
        <f t="shared" si="183"/>
        <v>41688.941678240735</v>
      </c>
      <c r="T1948" s="11">
        <f t="shared" si="184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101</v>
      </c>
      <c r="P1949">
        <f t="shared" si="181"/>
        <v>35.01</v>
      </c>
      <c r="Q1949" s="6" t="str">
        <f t="shared" si="182"/>
        <v>technology</v>
      </c>
      <c r="R1949" t="str">
        <f t="shared" si="185"/>
        <v>hardware</v>
      </c>
      <c r="S1949" s="11">
        <f t="shared" si="183"/>
        <v>40102.709722222222</v>
      </c>
      <c r="T1949" s="11">
        <f t="shared" si="184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801</v>
      </c>
      <c r="P1950">
        <f t="shared" si="181"/>
        <v>188.51</v>
      </c>
      <c r="Q1950" s="6" t="str">
        <f t="shared" si="182"/>
        <v>technology</v>
      </c>
      <c r="R1950" t="str">
        <f t="shared" si="185"/>
        <v>hardware</v>
      </c>
      <c r="S1950" s="11">
        <f t="shared" si="183"/>
        <v>42473.395937499998</v>
      </c>
      <c r="T1950" s="11">
        <f t="shared" si="184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107</v>
      </c>
      <c r="P1951">
        <f t="shared" si="181"/>
        <v>56.21</v>
      </c>
      <c r="Q1951" s="6" t="str">
        <f t="shared" si="182"/>
        <v>technology</v>
      </c>
      <c r="R1951" t="str">
        <f t="shared" si="185"/>
        <v>hardware</v>
      </c>
      <c r="S1951" s="11">
        <f t="shared" si="183"/>
        <v>41800.214710648142</v>
      </c>
      <c r="T1951" s="11">
        <f t="shared" si="184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201</v>
      </c>
      <c r="P1952">
        <f t="shared" si="181"/>
        <v>51.309999999999995</v>
      </c>
      <c r="Q1952" s="6" t="str">
        <f t="shared" si="182"/>
        <v>technology</v>
      </c>
      <c r="R1952" t="str">
        <f t="shared" si="185"/>
        <v>hardware</v>
      </c>
      <c r="S1952" s="11">
        <f t="shared" si="183"/>
        <v>40623.973067129627</v>
      </c>
      <c r="T1952" s="11">
        <f t="shared" si="184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213</v>
      </c>
      <c r="P1953">
        <f t="shared" si="181"/>
        <v>127.37</v>
      </c>
      <c r="Q1953" s="6" t="str">
        <f t="shared" si="182"/>
        <v>technology</v>
      </c>
      <c r="R1953" t="str">
        <f t="shared" si="185"/>
        <v>hardware</v>
      </c>
      <c r="S1953" s="11">
        <f t="shared" si="183"/>
        <v>42651.212233796294</v>
      </c>
      <c r="T1953" s="11">
        <f t="shared" si="184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199</v>
      </c>
      <c r="P1954">
        <f t="shared" si="181"/>
        <v>101.86</v>
      </c>
      <c r="Q1954" s="6" t="str">
        <f t="shared" si="182"/>
        <v>technology</v>
      </c>
      <c r="R1954" t="str">
        <f t="shared" si="185"/>
        <v>hardware</v>
      </c>
      <c r="S1954" s="11">
        <f t="shared" si="183"/>
        <v>41526.398321759254</v>
      </c>
      <c r="T1954" s="11">
        <f t="shared" si="184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226</v>
      </c>
      <c r="P1955">
        <f t="shared" si="181"/>
        <v>230.56</v>
      </c>
      <c r="Q1955" s="6" t="str">
        <f t="shared" si="182"/>
        <v>technology</v>
      </c>
      <c r="R1955" t="str">
        <f t="shared" si="185"/>
        <v>hardware</v>
      </c>
      <c r="S1955" s="11">
        <f t="shared" si="183"/>
        <v>40940.991493055553</v>
      </c>
      <c r="T1955" s="11">
        <f t="shared" si="184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699</v>
      </c>
      <c r="P1956">
        <f t="shared" si="181"/>
        <v>842.11</v>
      </c>
      <c r="Q1956" s="6" t="str">
        <f t="shared" si="182"/>
        <v>technology</v>
      </c>
      <c r="R1956" t="str">
        <f t="shared" si="185"/>
        <v>hardware</v>
      </c>
      <c r="S1956" s="11">
        <f t="shared" si="183"/>
        <v>42394.372407407405</v>
      </c>
      <c r="T1956" s="11">
        <f t="shared" si="184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399</v>
      </c>
      <c r="P1957">
        <f t="shared" si="181"/>
        <v>577.28</v>
      </c>
      <c r="Q1957" s="6" t="str">
        <f t="shared" si="182"/>
        <v>technology</v>
      </c>
      <c r="R1957" t="str">
        <f t="shared" si="185"/>
        <v>hardware</v>
      </c>
      <c r="S1957" s="11">
        <f t="shared" si="183"/>
        <v>41020.063437500001</v>
      </c>
      <c r="T1957" s="11">
        <f t="shared" si="184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295</v>
      </c>
      <c r="P1958">
        <f t="shared" si="181"/>
        <v>483.34999999999997</v>
      </c>
      <c r="Q1958" s="6" t="str">
        <f t="shared" si="182"/>
        <v>technology</v>
      </c>
      <c r="R1958" t="str">
        <f t="shared" si="185"/>
        <v>hardware</v>
      </c>
      <c r="S1958" s="11">
        <f t="shared" si="183"/>
        <v>42067.71533564815</v>
      </c>
      <c r="T1958" s="11">
        <f t="shared" si="184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168</v>
      </c>
      <c r="P1959">
        <f t="shared" si="181"/>
        <v>76.14</v>
      </c>
      <c r="Q1959" s="6" t="str">
        <f t="shared" si="182"/>
        <v>technology</v>
      </c>
      <c r="R1959" t="str">
        <f t="shared" si="185"/>
        <v>hardware</v>
      </c>
      <c r="S1959" s="11">
        <f t="shared" si="183"/>
        <v>41178.890196759254</v>
      </c>
      <c r="T1959" s="11">
        <f t="shared" si="184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1436</v>
      </c>
      <c r="P1960">
        <f t="shared" si="181"/>
        <v>74.11</v>
      </c>
      <c r="Q1960" s="6" t="str">
        <f t="shared" si="182"/>
        <v>technology</v>
      </c>
      <c r="R1960" t="str">
        <f t="shared" si="185"/>
        <v>hardware</v>
      </c>
      <c r="S1960" s="11">
        <f t="shared" si="183"/>
        <v>41326.779641203699</v>
      </c>
      <c r="T1960" s="11">
        <f t="shared" si="184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157</v>
      </c>
      <c r="P1961">
        <f t="shared" si="181"/>
        <v>36.97</v>
      </c>
      <c r="Q1961" s="6" t="str">
        <f t="shared" si="182"/>
        <v>technology</v>
      </c>
      <c r="R1961" t="str">
        <f t="shared" si="185"/>
        <v>hardware</v>
      </c>
      <c r="S1961" s="11">
        <f t="shared" si="183"/>
        <v>41871.63726851852</v>
      </c>
      <c r="T1961" s="11">
        <f t="shared" si="184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118</v>
      </c>
      <c r="P1962">
        <f t="shared" si="181"/>
        <v>2500.9700000000003</v>
      </c>
      <c r="Q1962" s="6" t="str">
        <f t="shared" si="182"/>
        <v>technology</v>
      </c>
      <c r="R1962" t="str">
        <f t="shared" si="185"/>
        <v>hardware</v>
      </c>
      <c r="S1962" s="11">
        <f t="shared" si="183"/>
        <v>41964.154409722221</v>
      </c>
      <c r="T1962" s="11">
        <f t="shared" si="184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1106</v>
      </c>
      <c r="P1963">
        <f t="shared" si="181"/>
        <v>67.7</v>
      </c>
      <c r="Q1963" s="6" t="str">
        <f t="shared" si="182"/>
        <v>technology</v>
      </c>
      <c r="R1963" t="str">
        <f t="shared" si="185"/>
        <v>hardware</v>
      </c>
      <c r="S1963" s="11">
        <f t="shared" si="183"/>
        <v>41147.986307870371</v>
      </c>
      <c r="T1963" s="11">
        <f t="shared" si="184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193</v>
      </c>
      <c r="P1964">
        <f t="shared" si="181"/>
        <v>63.05</v>
      </c>
      <c r="Q1964" s="6" t="str">
        <f t="shared" si="182"/>
        <v>technology</v>
      </c>
      <c r="R1964" t="str">
        <f t="shared" si="185"/>
        <v>hardware</v>
      </c>
      <c r="S1964" s="11">
        <f t="shared" si="183"/>
        <v>41742.572175925925</v>
      </c>
      <c r="T1964" s="11">
        <f t="shared" si="184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127</v>
      </c>
      <c r="P1965">
        <f t="shared" si="181"/>
        <v>117.6</v>
      </c>
      <c r="Q1965" s="6" t="str">
        <f t="shared" si="182"/>
        <v>technology</v>
      </c>
      <c r="R1965" t="str">
        <f t="shared" si="185"/>
        <v>hardware</v>
      </c>
      <c r="S1965" s="11">
        <f t="shared" si="183"/>
        <v>41863.221458333333</v>
      </c>
      <c r="T1965" s="11">
        <f t="shared" si="184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260</v>
      </c>
      <c r="P1966">
        <f t="shared" si="181"/>
        <v>180.76</v>
      </c>
      <c r="Q1966" s="6" t="str">
        <f t="shared" si="182"/>
        <v>technology</v>
      </c>
      <c r="R1966" t="str">
        <f t="shared" si="185"/>
        <v>hardware</v>
      </c>
      <c r="S1966" s="11">
        <f t="shared" si="183"/>
        <v>42452.064490740733</v>
      </c>
      <c r="T1966" s="11">
        <f t="shared" si="184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263</v>
      </c>
      <c r="P1967">
        <f t="shared" si="181"/>
        <v>127.33</v>
      </c>
      <c r="Q1967" s="6" t="str">
        <f t="shared" si="182"/>
        <v>technology</v>
      </c>
      <c r="R1967" t="str">
        <f t="shared" si="185"/>
        <v>hardware</v>
      </c>
      <c r="S1967" s="11">
        <f t="shared" si="183"/>
        <v>40897.880902777775</v>
      </c>
      <c r="T1967" s="11">
        <f t="shared" si="184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207</v>
      </c>
      <c r="P1968">
        <f t="shared" si="181"/>
        <v>136.64999999999998</v>
      </c>
      <c r="Q1968" s="6" t="str">
        <f t="shared" si="182"/>
        <v>technology</v>
      </c>
      <c r="R1968" t="str">
        <f t="shared" si="185"/>
        <v>hardware</v>
      </c>
      <c r="S1968" s="11">
        <f t="shared" si="183"/>
        <v>41835.332152777773</v>
      </c>
      <c r="T1968" s="11">
        <f t="shared" si="184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371</v>
      </c>
      <c r="P1969">
        <f t="shared" si="181"/>
        <v>182.79</v>
      </c>
      <c r="Q1969" s="6" t="str">
        <f t="shared" si="182"/>
        <v>technology</v>
      </c>
      <c r="R1969" t="str">
        <f t="shared" si="185"/>
        <v>hardware</v>
      </c>
      <c r="S1969" s="11">
        <f t="shared" si="183"/>
        <v>41730.455196759256</v>
      </c>
      <c r="T1969" s="11">
        <f t="shared" si="184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285</v>
      </c>
      <c r="P1970">
        <f t="shared" si="181"/>
        <v>279.38</v>
      </c>
      <c r="Q1970" s="6" t="str">
        <f t="shared" si="182"/>
        <v>technology</v>
      </c>
      <c r="R1970" t="str">
        <f t="shared" si="185"/>
        <v>hardware</v>
      </c>
      <c r="S1970" s="11">
        <f t="shared" si="183"/>
        <v>42676.378645833327</v>
      </c>
      <c r="T1970" s="11">
        <f t="shared" si="184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580</v>
      </c>
      <c r="P1971">
        <f t="shared" si="181"/>
        <v>61.379999999999995</v>
      </c>
      <c r="Q1971" s="6" t="str">
        <f t="shared" si="182"/>
        <v>technology</v>
      </c>
      <c r="R1971" t="str">
        <f t="shared" si="185"/>
        <v>hardware</v>
      </c>
      <c r="S1971" s="11">
        <f t="shared" si="183"/>
        <v>42557.584120370368</v>
      </c>
      <c r="T1971" s="11">
        <f t="shared" si="184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1132</v>
      </c>
      <c r="P1972">
        <f t="shared" si="181"/>
        <v>80.73</v>
      </c>
      <c r="Q1972" s="6" t="str">
        <f t="shared" si="182"/>
        <v>technology</v>
      </c>
      <c r="R1972" t="str">
        <f t="shared" si="185"/>
        <v>hardware</v>
      </c>
      <c r="S1972" s="11">
        <f t="shared" si="183"/>
        <v>41323.984965277778</v>
      </c>
      <c r="T1972" s="11">
        <f t="shared" si="184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264</v>
      </c>
      <c r="P1973">
        <f t="shared" si="181"/>
        <v>272.36</v>
      </c>
      <c r="Q1973" s="6" t="str">
        <f t="shared" si="182"/>
        <v>technology</v>
      </c>
      <c r="R1973" t="str">
        <f t="shared" si="185"/>
        <v>hardware</v>
      </c>
      <c r="S1973" s="11">
        <f t="shared" si="183"/>
        <v>41561.29237268518</v>
      </c>
      <c r="T1973" s="11">
        <f t="shared" si="184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675</v>
      </c>
      <c r="P1974">
        <f t="shared" si="181"/>
        <v>70.850000000000009</v>
      </c>
      <c r="Q1974" s="6" t="str">
        <f t="shared" si="182"/>
        <v>technology</v>
      </c>
      <c r="R1974" t="str">
        <f t="shared" si="185"/>
        <v>hardware</v>
      </c>
      <c r="S1974" s="11">
        <f t="shared" si="183"/>
        <v>41200.803749999999</v>
      </c>
      <c r="T1974" s="11">
        <f t="shared" si="184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257</v>
      </c>
      <c r="P1975">
        <f t="shared" si="181"/>
        <v>247.95</v>
      </c>
      <c r="Q1975" s="6" t="str">
        <f t="shared" si="182"/>
        <v>technology</v>
      </c>
      <c r="R1975" t="str">
        <f t="shared" si="185"/>
        <v>hardware</v>
      </c>
      <c r="S1975" s="11">
        <f t="shared" si="183"/>
        <v>42549.514629629623</v>
      </c>
      <c r="T1975" s="11">
        <f t="shared" si="184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376</v>
      </c>
      <c r="P1976">
        <f t="shared" si="181"/>
        <v>186.82</v>
      </c>
      <c r="Q1976" s="6" t="str">
        <f t="shared" si="182"/>
        <v>technology</v>
      </c>
      <c r="R1976" t="str">
        <f t="shared" si="185"/>
        <v>hardware</v>
      </c>
      <c r="S1976" s="11">
        <f t="shared" si="183"/>
        <v>41445.125798611109</v>
      </c>
      <c r="T1976" s="11">
        <f t="shared" si="184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209</v>
      </c>
      <c r="P1977">
        <f t="shared" si="181"/>
        <v>131.98999999999998</v>
      </c>
      <c r="Q1977" s="6" t="str">
        <f t="shared" si="182"/>
        <v>technology</v>
      </c>
      <c r="R1977" t="str">
        <f t="shared" si="185"/>
        <v>hardware</v>
      </c>
      <c r="S1977" s="11">
        <f t="shared" si="183"/>
        <v>41313.54688657407</v>
      </c>
      <c r="T1977" s="11">
        <f t="shared" si="184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347</v>
      </c>
      <c r="P1978">
        <f t="shared" si="181"/>
        <v>29.32</v>
      </c>
      <c r="Q1978" s="6" t="str">
        <f t="shared" si="182"/>
        <v>technology</v>
      </c>
      <c r="R1978" t="str">
        <f t="shared" si="185"/>
        <v>hardware</v>
      </c>
      <c r="S1978" s="11">
        <f t="shared" si="183"/>
        <v>41438.691261574073</v>
      </c>
      <c r="T1978" s="11">
        <f t="shared" si="184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403</v>
      </c>
      <c r="P1979">
        <f t="shared" si="181"/>
        <v>245.03</v>
      </c>
      <c r="Q1979" s="6" t="str">
        <f t="shared" si="182"/>
        <v>technology</v>
      </c>
      <c r="R1979" t="str">
        <f t="shared" si="185"/>
        <v>hardware</v>
      </c>
      <c r="S1979" s="11">
        <f t="shared" si="183"/>
        <v>42311.008564814816</v>
      </c>
      <c r="T1979" s="11">
        <f t="shared" si="184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1027</v>
      </c>
      <c r="P1980">
        <f t="shared" si="181"/>
        <v>1323.26</v>
      </c>
      <c r="Q1980" s="6" t="str">
        <f t="shared" si="182"/>
        <v>technology</v>
      </c>
      <c r="R1980" t="str">
        <f t="shared" si="185"/>
        <v>hardware</v>
      </c>
      <c r="S1980" s="11">
        <f t="shared" si="183"/>
        <v>41039.017268518517</v>
      </c>
      <c r="T1980" s="11">
        <f t="shared" si="184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115</v>
      </c>
      <c r="P1981">
        <f t="shared" si="181"/>
        <v>282.65999999999997</v>
      </c>
      <c r="Q1981" s="6" t="str">
        <f t="shared" si="182"/>
        <v>technology</v>
      </c>
      <c r="R1981" t="str">
        <f t="shared" si="185"/>
        <v>hardware</v>
      </c>
      <c r="S1981" s="11">
        <f t="shared" si="183"/>
        <v>42290.25168981481</v>
      </c>
      <c r="T1981" s="11">
        <f t="shared" si="184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355</v>
      </c>
      <c r="P1982">
        <f t="shared" si="181"/>
        <v>91.22</v>
      </c>
      <c r="Q1982" s="6" t="str">
        <f t="shared" si="182"/>
        <v>technology</v>
      </c>
      <c r="R1982" t="str">
        <f t="shared" si="185"/>
        <v>hardware</v>
      </c>
      <c r="S1982" s="11">
        <f t="shared" si="183"/>
        <v>42423.334050925921</v>
      </c>
      <c r="T1982" s="11">
        <f t="shared" si="184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6</v>
      </c>
      <c r="P1983">
        <f t="shared" si="181"/>
        <v>31.75</v>
      </c>
      <c r="Q1983" s="6" t="str">
        <f t="shared" si="182"/>
        <v>photography</v>
      </c>
      <c r="R1983" t="str">
        <f t="shared" si="185"/>
        <v>people</v>
      </c>
      <c r="S1983" s="11">
        <f t="shared" si="183"/>
        <v>41799.516956018517</v>
      </c>
      <c r="T1983" s="11">
        <f t="shared" si="184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s="6" t="str">
        <f t="shared" si="182"/>
        <v>photography</v>
      </c>
      <c r="R1984" t="str">
        <f t="shared" si="185"/>
        <v>people</v>
      </c>
      <c r="S1984" s="11">
        <f t="shared" si="183"/>
        <v>42678.378321759257</v>
      </c>
      <c r="T1984" s="11">
        <f t="shared" si="184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5</v>
      </c>
      <c r="P1985">
        <f t="shared" si="181"/>
        <v>88.690000000000012</v>
      </c>
      <c r="Q1985" s="6" t="str">
        <f t="shared" si="182"/>
        <v>photography</v>
      </c>
      <c r="R1985" t="str">
        <f t="shared" si="185"/>
        <v>people</v>
      </c>
      <c r="S1985" s="11">
        <f t="shared" si="183"/>
        <v>42592.803449074076</v>
      </c>
      <c r="T1985" s="11">
        <f t="shared" si="184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22</v>
      </c>
      <c r="P1986">
        <f t="shared" si="181"/>
        <v>453.15</v>
      </c>
      <c r="Q1986" s="6" t="str">
        <f t="shared" si="182"/>
        <v>photography</v>
      </c>
      <c r="R1986" t="str">
        <f t="shared" si="185"/>
        <v>people</v>
      </c>
      <c r="S1986" s="11">
        <f t="shared" si="183"/>
        <v>41913.581956018512</v>
      </c>
      <c r="T1986" s="11">
        <f t="shared" si="184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ROUNDUP(((E1987/D1987)*100),0)</f>
        <v>4</v>
      </c>
      <c r="P1987">
        <f t="shared" ref="P1987:P2050" si="187">ROUNDUP((E1987/L1987),2)</f>
        <v>12.75</v>
      </c>
      <c r="Q1987" s="6" t="str">
        <f t="shared" ref="Q1987:Q2050" si="188">LEFT(N1987,FIND("/",N1987,1)-1)</f>
        <v>photography</v>
      </c>
      <c r="R1987" t="str">
        <f t="shared" si="185"/>
        <v>people</v>
      </c>
      <c r="S1987" s="11">
        <f t="shared" ref="S1987:S2050" si="189">(((J1987/60)/60)/24)+DATE(1970,1,1)+(-5/24)</f>
        <v>42555.490405092591</v>
      </c>
      <c r="T1987" s="11">
        <f t="shared" ref="T1987:T2050" si="190">(((I1987/60)/60)/24)+DATE(1970,1,1)+(-5/24)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1</v>
      </c>
      <c r="P1988">
        <f t="shared" si="187"/>
        <v>1</v>
      </c>
      <c r="Q1988" s="6" t="str">
        <f t="shared" si="188"/>
        <v>photography</v>
      </c>
      <c r="R1988" t="str">
        <f t="shared" ref="R1988:R2051" si="191">RIGHT(N1988,LEN(N1988)-FIND("/",N1988,1))</f>
        <v>people</v>
      </c>
      <c r="S1988" s="11">
        <f t="shared" si="189"/>
        <v>42413.225497685176</v>
      </c>
      <c r="T1988" s="11">
        <f t="shared" si="190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43</v>
      </c>
      <c r="P1989">
        <f t="shared" si="187"/>
        <v>83.43</v>
      </c>
      <c r="Q1989" s="6" t="str">
        <f t="shared" si="188"/>
        <v>photography</v>
      </c>
      <c r="R1989" t="str">
        <f t="shared" si="191"/>
        <v>people</v>
      </c>
      <c r="S1989" s="11">
        <f t="shared" si="189"/>
        <v>42034.431435185186</v>
      </c>
      <c r="T1989" s="11">
        <f t="shared" si="190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1</v>
      </c>
      <c r="P1990">
        <f t="shared" si="187"/>
        <v>25</v>
      </c>
      <c r="Q1990" s="6" t="str">
        <f t="shared" si="188"/>
        <v>photography</v>
      </c>
      <c r="R1990" t="str">
        <f t="shared" si="191"/>
        <v>people</v>
      </c>
      <c r="S1990" s="11">
        <f t="shared" si="189"/>
        <v>42206.554884259262</v>
      </c>
      <c r="T1990" s="11">
        <f t="shared" si="190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>
        <f t="shared" si="187"/>
        <v>50</v>
      </c>
      <c r="Q1991" s="6" t="str">
        <f t="shared" si="188"/>
        <v>photography</v>
      </c>
      <c r="R1991" t="str">
        <f t="shared" si="191"/>
        <v>people</v>
      </c>
      <c r="S1991" s="11">
        <f t="shared" si="189"/>
        <v>42685.472314814811</v>
      </c>
      <c r="T1991" s="11">
        <f t="shared" si="190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17</v>
      </c>
      <c r="P1992">
        <f t="shared" si="187"/>
        <v>101.8</v>
      </c>
      <c r="Q1992" s="6" t="str">
        <f t="shared" si="188"/>
        <v>photography</v>
      </c>
      <c r="R1992" t="str">
        <f t="shared" si="191"/>
        <v>people</v>
      </c>
      <c r="S1992" s="11">
        <f t="shared" si="189"/>
        <v>42397.987638888888</v>
      </c>
      <c r="T1992" s="11">
        <f t="shared" si="190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</v>
      </c>
      <c r="P1993">
        <f t="shared" si="187"/>
        <v>46.669999999999995</v>
      </c>
      <c r="Q1993" s="6" t="str">
        <f t="shared" si="188"/>
        <v>photography</v>
      </c>
      <c r="R1993" t="str">
        <f t="shared" si="191"/>
        <v>people</v>
      </c>
      <c r="S1993" s="11">
        <f t="shared" si="189"/>
        <v>42167.685023148144</v>
      </c>
      <c r="T1993" s="11">
        <f t="shared" si="190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</v>
      </c>
      <c r="P1994">
        <f t="shared" si="187"/>
        <v>1</v>
      </c>
      <c r="Q1994" s="6" t="str">
        <f t="shared" si="188"/>
        <v>photography</v>
      </c>
      <c r="R1994" t="str">
        <f t="shared" si="191"/>
        <v>people</v>
      </c>
      <c r="S1994" s="11">
        <f t="shared" si="189"/>
        <v>42022.935081018521</v>
      </c>
      <c r="T1994" s="11">
        <f t="shared" si="190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s="6" t="str">
        <f t="shared" si="188"/>
        <v>photography</v>
      </c>
      <c r="R1995" t="str">
        <f t="shared" si="191"/>
        <v>people</v>
      </c>
      <c r="S1995" s="11">
        <f t="shared" si="189"/>
        <v>42329.380057870374</v>
      </c>
      <c r="T1995" s="11">
        <f t="shared" si="190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s="6" t="str">
        <f t="shared" si="188"/>
        <v>photography</v>
      </c>
      <c r="R1996" t="str">
        <f t="shared" si="191"/>
        <v>people</v>
      </c>
      <c r="S1996" s="11">
        <f t="shared" si="189"/>
        <v>42650.797939814809</v>
      </c>
      <c r="T1996" s="11">
        <f t="shared" si="190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8</v>
      </c>
      <c r="P1997">
        <f t="shared" si="187"/>
        <v>26</v>
      </c>
      <c r="Q1997" s="6" t="str">
        <f t="shared" si="188"/>
        <v>photography</v>
      </c>
      <c r="R1997" t="str">
        <f t="shared" si="191"/>
        <v>people</v>
      </c>
      <c r="S1997" s="11">
        <f t="shared" si="189"/>
        <v>42181.693703703706</v>
      </c>
      <c r="T1997" s="11">
        <f t="shared" si="190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s="6" t="str">
        <f t="shared" si="188"/>
        <v>photography</v>
      </c>
      <c r="R1998" t="str">
        <f t="shared" si="191"/>
        <v>people</v>
      </c>
      <c r="S1998" s="11">
        <f t="shared" si="189"/>
        <v>41800.611238425925</v>
      </c>
      <c r="T1998" s="11">
        <f t="shared" si="190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s="6" t="str">
        <f t="shared" si="188"/>
        <v>photography</v>
      </c>
      <c r="R1999" t="str">
        <f t="shared" si="191"/>
        <v>people</v>
      </c>
      <c r="S1999" s="11">
        <f t="shared" si="189"/>
        <v>41847.722361111111</v>
      </c>
      <c r="T1999" s="11">
        <f t="shared" si="190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27</v>
      </c>
      <c r="P2000">
        <f t="shared" si="187"/>
        <v>218.34</v>
      </c>
      <c r="Q2000" s="6" t="str">
        <f t="shared" si="188"/>
        <v>photography</v>
      </c>
      <c r="R2000" t="str">
        <f t="shared" si="191"/>
        <v>people</v>
      </c>
      <c r="S2000" s="11">
        <f t="shared" si="189"/>
        <v>41806.910162037035</v>
      </c>
      <c r="T2000" s="11">
        <f t="shared" si="190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1</v>
      </c>
      <c r="P2001">
        <f t="shared" si="187"/>
        <v>33.72</v>
      </c>
      <c r="Q2001" s="6" t="str">
        <f t="shared" si="188"/>
        <v>photography</v>
      </c>
      <c r="R2001" t="str">
        <f t="shared" si="191"/>
        <v>people</v>
      </c>
      <c r="S2001" s="11">
        <f t="shared" si="189"/>
        <v>41926.274398148147</v>
      </c>
      <c r="T2001" s="11">
        <f t="shared" si="190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13</v>
      </c>
      <c r="P2002">
        <f t="shared" si="187"/>
        <v>25</v>
      </c>
      <c r="Q2002" s="6" t="str">
        <f t="shared" si="188"/>
        <v>photography</v>
      </c>
      <c r="R2002" t="str">
        <f t="shared" si="191"/>
        <v>people</v>
      </c>
      <c r="S2002" s="11">
        <f t="shared" si="189"/>
        <v>42345.743206018517</v>
      </c>
      <c r="T2002" s="11">
        <f t="shared" si="190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383</v>
      </c>
      <c r="P2003">
        <f t="shared" si="187"/>
        <v>128.38999999999999</v>
      </c>
      <c r="Q2003" s="6" t="str">
        <f t="shared" si="188"/>
        <v>technology</v>
      </c>
      <c r="R2003" t="str">
        <f t="shared" si="191"/>
        <v>hardware</v>
      </c>
      <c r="S2003" s="11">
        <f t="shared" si="189"/>
        <v>42136.001342592594</v>
      </c>
      <c r="T2003" s="11">
        <f t="shared" si="190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217</v>
      </c>
      <c r="P2004">
        <f t="shared" si="187"/>
        <v>78.84</v>
      </c>
      <c r="Q2004" s="6" t="str">
        <f t="shared" si="188"/>
        <v>technology</v>
      </c>
      <c r="R2004" t="str">
        <f t="shared" si="191"/>
        <v>hardware</v>
      </c>
      <c r="S2004" s="11">
        <f t="shared" si="189"/>
        <v>42728.503969907404</v>
      </c>
      <c r="T2004" s="11">
        <f t="shared" si="190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>
        <f t="shared" si="187"/>
        <v>91.77000000000001</v>
      </c>
      <c r="Q2005" s="6" t="str">
        <f t="shared" si="188"/>
        <v>technology</v>
      </c>
      <c r="R2005" t="str">
        <f t="shared" si="191"/>
        <v>hardware</v>
      </c>
      <c r="S2005" s="11">
        <f t="shared" si="189"/>
        <v>40346.917268518519</v>
      </c>
      <c r="T2005" s="11">
        <f t="shared" si="190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235</v>
      </c>
      <c r="P2006">
        <f t="shared" si="187"/>
        <v>331.11</v>
      </c>
      <c r="Q2006" s="6" t="str">
        <f t="shared" si="188"/>
        <v>technology</v>
      </c>
      <c r="R2006" t="str">
        <f t="shared" si="191"/>
        <v>hardware</v>
      </c>
      <c r="S2006" s="11">
        <f t="shared" si="189"/>
        <v>41800.396562499998</v>
      </c>
      <c r="T2006" s="11">
        <f t="shared" si="190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124</v>
      </c>
      <c r="P2007">
        <f t="shared" si="187"/>
        <v>194.26999999999998</v>
      </c>
      <c r="Q2007" s="6" t="str">
        <f t="shared" si="188"/>
        <v>technology</v>
      </c>
      <c r="R2007" t="str">
        <f t="shared" si="191"/>
        <v>hardware</v>
      </c>
      <c r="S2007" s="11">
        <f t="shared" si="189"/>
        <v>41535.604374999995</v>
      </c>
      <c r="T2007" s="11">
        <f t="shared" si="190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248</v>
      </c>
      <c r="P2008">
        <f t="shared" si="187"/>
        <v>408.98</v>
      </c>
      <c r="Q2008" s="6" t="str">
        <f t="shared" si="188"/>
        <v>technology</v>
      </c>
      <c r="R2008" t="str">
        <f t="shared" si="191"/>
        <v>hardware</v>
      </c>
      <c r="S2008" s="11">
        <f t="shared" si="189"/>
        <v>41941.292187499996</v>
      </c>
      <c r="T2008" s="11">
        <f t="shared" si="190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116</v>
      </c>
      <c r="P2009">
        <f t="shared" si="187"/>
        <v>84.460000000000008</v>
      </c>
      <c r="Q2009" s="6" t="str">
        <f t="shared" si="188"/>
        <v>technology</v>
      </c>
      <c r="R2009" t="str">
        <f t="shared" si="191"/>
        <v>hardware</v>
      </c>
      <c r="S2009" s="11">
        <f t="shared" si="189"/>
        <v>40347.629467592589</v>
      </c>
      <c r="T2009" s="11">
        <f t="shared" si="190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118</v>
      </c>
      <c r="P2010">
        <f t="shared" si="187"/>
        <v>44.86</v>
      </c>
      <c r="Q2010" s="6" t="str">
        <f t="shared" si="188"/>
        <v>technology</v>
      </c>
      <c r="R2010" t="str">
        <f t="shared" si="191"/>
        <v>hardware</v>
      </c>
      <c r="S2010" s="11">
        <f t="shared" si="189"/>
        <v>40761.396087962959</v>
      </c>
      <c r="T2010" s="11">
        <f t="shared" si="190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306</v>
      </c>
      <c r="P2011">
        <f t="shared" si="187"/>
        <v>383.37</v>
      </c>
      <c r="Q2011" s="6" t="str">
        <f t="shared" si="188"/>
        <v>technology</v>
      </c>
      <c r="R2011" t="str">
        <f t="shared" si="191"/>
        <v>hardware</v>
      </c>
      <c r="S2011" s="11">
        <f t="shared" si="189"/>
        <v>42661.115081018514</v>
      </c>
      <c r="T2011" s="11">
        <f t="shared" si="190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321</v>
      </c>
      <c r="P2012">
        <f t="shared" si="187"/>
        <v>55.28</v>
      </c>
      <c r="Q2012" s="6" t="str">
        <f t="shared" si="188"/>
        <v>technology</v>
      </c>
      <c r="R2012" t="str">
        <f t="shared" si="191"/>
        <v>hardware</v>
      </c>
      <c r="S2012" s="11">
        <f t="shared" si="189"/>
        <v>42570.788090277776</v>
      </c>
      <c r="T2012" s="11">
        <f t="shared" si="190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820</v>
      </c>
      <c r="P2013">
        <f t="shared" si="187"/>
        <v>422.03</v>
      </c>
      <c r="Q2013" s="6" t="str">
        <f t="shared" si="188"/>
        <v>technology</v>
      </c>
      <c r="R2013" t="str">
        <f t="shared" si="191"/>
        <v>hardware</v>
      </c>
      <c r="S2013" s="11">
        <f t="shared" si="189"/>
        <v>42347.150150462963</v>
      </c>
      <c r="T2013" s="11">
        <f t="shared" si="190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235</v>
      </c>
      <c r="P2014">
        <f t="shared" si="187"/>
        <v>64.190000000000012</v>
      </c>
      <c r="Q2014" s="6" t="str">
        <f t="shared" si="188"/>
        <v>technology</v>
      </c>
      <c r="R2014" t="str">
        <f t="shared" si="191"/>
        <v>hardware</v>
      </c>
      <c r="S2014" s="11">
        <f t="shared" si="189"/>
        <v>42010.613900462959</v>
      </c>
      <c r="T2014" s="11">
        <f t="shared" si="190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495</v>
      </c>
      <c r="P2015">
        <f t="shared" si="187"/>
        <v>173.57999999999998</v>
      </c>
      <c r="Q2015" s="6" t="str">
        <f t="shared" si="188"/>
        <v>technology</v>
      </c>
      <c r="R2015" t="str">
        <f t="shared" si="191"/>
        <v>hardware</v>
      </c>
      <c r="S2015" s="11">
        <f t="shared" si="189"/>
        <v>42499.752476851849</v>
      </c>
      <c r="T2015" s="11">
        <f t="shared" si="190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7814</v>
      </c>
      <c r="P2016">
        <f t="shared" si="187"/>
        <v>88.61</v>
      </c>
      <c r="Q2016" s="6" t="str">
        <f t="shared" si="188"/>
        <v>technology</v>
      </c>
      <c r="R2016" t="str">
        <f t="shared" si="191"/>
        <v>hardware</v>
      </c>
      <c r="S2016" s="11">
        <f t="shared" si="189"/>
        <v>41324.006238425922</v>
      </c>
      <c r="T2016" s="11">
        <f t="shared" si="190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114</v>
      </c>
      <c r="P2017">
        <f t="shared" si="187"/>
        <v>50.23</v>
      </c>
      <c r="Q2017" s="6" t="str">
        <f t="shared" si="188"/>
        <v>technology</v>
      </c>
      <c r="R2017" t="str">
        <f t="shared" si="191"/>
        <v>hardware</v>
      </c>
      <c r="S2017" s="11">
        <f t="shared" si="189"/>
        <v>40765.668553240735</v>
      </c>
      <c r="T2017" s="11">
        <f t="shared" si="190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922</v>
      </c>
      <c r="P2018">
        <f t="shared" si="187"/>
        <v>192.39</v>
      </c>
      <c r="Q2018" s="6" t="str">
        <f t="shared" si="188"/>
        <v>technology</v>
      </c>
      <c r="R2018" t="str">
        <f t="shared" si="191"/>
        <v>hardware</v>
      </c>
      <c r="S2018" s="11">
        <f t="shared" si="189"/>
        <v>41312.672442129624</v>
      </c>
      <c r="T2018" s="11">
        <f t="shared" si="190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126</v>
      </c>
      <c r="P2019">
        <f t="shared" si="187"/>
        <v>73.42</v>
      </c>
      <c r="Q2019" s="6" t="str">
        <f t="shared" si="188"/>
        <v>technology</v>
      </c>
      <c r="R2019" t="str">
        <f t="shared" si="191"/>
        <v>hardware</v>
      </c>
      <c r="S2019" s="11">
        <f t="shared" si="189"/>
        <v>40960.849016203698</v>
      </c>
      <c r="T2019" s="11">
        <f t="shared" si="190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103</v>
      </c>
      <c r="P2020">
        <f t="shared" si="187"/>
        <v>147.69</v>
      </c>
      <c r="Q2020" s="6" t="str">
        <f t="shared" si="188"/>
        <v>technology</v>
      </c>
      <c r="R2020" t="str">
        <f t="shared" si="191"/>
        <v>hardware</v>
      </c>
      <c r="S2020" s="11">
        <f t="shared" si="189"/>
        <v>42199.157511574071</v>
      </c>
      <c r="T2020" s="11">
        <f t="shared" si="190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485</v>
      </c>
      <c r="P2021">
        <f t="shared" si="187"/>
        <v>108.97</v>
      </c>
      <c r="Q2021" s="6" t="str">
        <f t="shared" si="188"/>
        <v>technology</v>
      </c>
      <c r="R2021" t="str">
        <f t="shared" si="191"/>
        <v>hardware</v>
      </c>
      <c r="S2021" s="11">
        <f t="shared" si="189"/>
        <v>42605.500243055554</v>
      </c>
      <c r="T2021" s="11">
        <f t="shared" si="190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193</v>
      </c>
      <c r="P2022">
        <f t="shared" si="187"/>
        <v>23.650000000000002</v>
      </c>
      <c r="Q2022" s="6" t="str">
        <f t="shared" si="188"/>
        <v>technology</v>
      </c>
      <c r="R2022" t="str">
        <f t="shared" si="191"/>
        <v>hardware</v>
      </c>
      <c r="S2022" s="11">
        <f t="shared" si="189"/>
        <v>41736.88916666666</v>
      </c>
      <c r="T2022" s="11">
        <f t="shared" si="190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282</v>
      </c>
      <c r="P2023">
        <f t="shared" si="187"/>
        <v>147.94999999999999</v>
      </c>
      <c r="Q2023" s="6" t="str">
        <f t="shared" si="188"/>
        <v>technology</v>
      </c>
      <c r="R2023" t="str">
        <f t="shared" si="191"/>
        <v>hardware</v>
      </c>
      <c r="S2023" s="11">
        <f t="shared" si="189"/>
        <v>41860.862233796295</v>
      </c>
      <c r="T2023" s="11">
        <f t="shared" si="190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126</v>
      </c>
      <c r="P2024">
        <f t="shared" si="187"/>
        <v>385.03999999999996</v>
      </c>
      <c r="Q2024" s="6" t="str">
        <f t="shared" si="188"/>
        <v>technology</v>
      </c>
      <c r="R2024" t="str">
        <f t="shared" si="191"/>
        <v>hardware</v>
      </c>
      <c r="S2024" s="11">
        <f t="shared" si="189"/>
        <v>42502.36078703704</v>
      </c>
      <c r="T2024" s="11">
        <f t="shared" si="190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162</v>
      </c>
      <c r="P2025">
        <f t="shared" si="187"/>
        <v>457.4</v>
      </c>
      <c r="Q2025" s="6" t="str">
        <f t="shared" si="188"/>
        <v>technology</v>
      </c>
      <c r="R2025" t="str">
        <f t="shared" si="191"/>
        <v>hardware</v>
      </c>
      <c r="S2025" s="11">
        <f t="shared" si="189"/>
        <v>42136.212418981479</v>
      </c>
      <c r="T2025" s="11">
        <f t="shared" si="190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586</v>
      </c>
      <c r="P2026">
        <f t="shared" si="187"/>
        <v>223</v>
      </c>
      <c r="Q2026" s="6" t="str">
        <f t="shared" si="188"/>
        <v>technology</v>
      </c>
      <c r="R2026" t="str">
        <f t="shared" si="191"/>
        <v>hardware</v>
      </c>
      <c r="S2026" s="11">
        <f t="shared" si="189"/>
        <v>41099.758611111109</v>
      </c>
      <c r="T2026" s="11">
        <f t="shared" si="190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202</v>
      </c>
      <c r="P2027">
        <f t="shared" si="187"/>
        <v>220.75</v>
      </c>
      <c r="Q2027" s="6" t="str">
        <f t="shared" si="188"/>
        <v>technology</v>
      </c>
      <c r="R2027" t="str">
        <f t="shared" si="191"/>
        <v>hardware</v>
      </c>
      <c r="S2027" s="11">
        <f t="shared" si="189"/>
        <v>42135.976226851846</v>
      </c>
      <c r="T2027" s="11">
        <f t="shared" si="190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134</v>
      </c>
      <c r="P2028">
        <f t="shared" si="187"/>
        <v>73.510000000000005</v>
      </c>
      <c r="Q2028" s="6" t="str">
        <f t="shared" si="188"/>
        <v>technology</v>
      </c>
      <c r="R2028" t="str">
        <f t="shared" si="191"/>
        <v>hardware</v>
      </c>
      <c r="S2028" s="11">
        <f t="shared" si="189"/>
        <v>41704.527604166666</v>
      </c>
      <c r="T2028" s="11">
        <f t="shared" si="190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121</v>
      </c>
      <c r="P2029">
        <f t="shared" si="187"/>
        <v>223.1</v>
      </c>
      <c r="Q2029" s="6" t="str">
        <f t="shared" si="188"/>
        <v>technology</v>
      </c>
      <c r="R2029" t="str">
        <f t="shared" si="191"/>
        <v>hardware</v>
      </c>
      <c r="S2029" s="11">
        <f t="shared" si="189"/>
        <v>42048.605543981481</v>
      </c>
      <c r="T2029" s="11">
        <f t="shared" si="190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127</v>
      </c>
      <c r="P2030">
        <f t="shared" si="187"/>
        <v>47.919999999999995</v>
      </c>
      <c r="Q2030" s="6" t="str">
        <f t="shared" si="188"/>
        <v>technology</v>
      </c>
      <c r="R2030" t="str">
        <f t="shared" si="191"/>
        <v>hardware</v>
      </c>
      <c r="S2030" s="11">
        <f t="shared" si="189"/>
        <v>40215.710717592592</v>
      </c>
      <c r="T2030" s="11">
        <f t="shared" si="190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362</v>
      </c>
      <c r="P2031">
        <f t="shared" si="187"/>
        <v>96.070000000000007</v>
      </c>
      <c r="Q2031" s="6" t="str">
        <f t="shared" si="188"/>
        <v>technology</v>
      </c>
      <c r="R2031" t="str">
        <f t="shared" si="191"/>
        <v>hardware</v>
      </c>
      <c r="S2031" s="11">
        <f t="shared" si="189"/>
        <v>41847.813437500001</v>
      </c>
      <c r="T2031" s="11">
        <f t="shared" si="190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227</v>
      </c>
      <c r="P2032">
        <f t="shared" si="187"/>
        <v>118.62</v>
      </c>
      <c r="Q2032" s="6" t="str">
        <f t="shared" si="188"/>
        <v>technology</v>
      </c>
      <c r="R2032" t="str">
        <f t="shared" si="191"/>
        <v>hardware</v>
      </c>
      <c r="S2032" s="11">
        <f t="shared" si="189"/>
        <v>41212.788148148145</v>
      </c>
      <c r="T2032" s="11">
        <f t="shared" si="190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121</v>
      </c>
      <c r="P2033">
        <f t="shared" si="187"/>
        <v>118.46000000000001</v>
      </c>
      <c r="Q2033" s="6" t="str">
        <f t="shared" si="188"/>
        <v>technology</v>
      </c>
      <c r="R2033" t="str">
        <f t="shared" si="191"/>
        <v>hardware</v>
      </c>
      <c r="S2033" s="11">
        <f t="shared" si="189"/>
        <v>41975.120983796289</v>
      </c>
      <c r="T2033" s="11">
        <f t="shared" si="190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305</v>
      </c>
      <c r="P2034">
        <f t="shared" si="187"/>
        <v>143.22</v>
      </c>
      <c r="Q2034" s="6" t="str">
        <f t="shared" si="188"/>
        <v>technology</v>
      </c>
      <c r="R2034" t="str">
        <f t="shared" si="191"/>
        <v>hardware</v>
      </c>
      <c r="S2034" s="11">
        <f t="shared" si="189"/>
        <v>42689.35733796296</v>
      </c>
      <c r="T2034" s="11">
        <f t="shared" si="190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179</v>
      </c>
      <c r="P2035">
        <f t="shared" si="187"/>
        <v>282.71999999999997</v>
      </c>
      <c r="Q2035" s="6" t="str">
        <f t="shared" si="188"/>
        <v>technology</v>
      </c>
      <c r="R2035" t="str">
        <f t="shared" si="191"/>
        <v>hardware</v>
      </c>
      <c r="S2035" s="11">
        <f t="shared" si="189"/>
        <v>41724.874050925922</v>
      </c>
      <c r="T2035" s="11">
        <f t="shared" si="190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387</v>
      </c>
      <c r="P2036">
        <f t="shared" si="187"/>
        <v>593.93999999999994</v>
      </c>
      <c r="Q2036" s="6" t="str">
        <f t="shared" si="188"/>
        <v>technology</v>
      </c>
      <c r="R2036" t="str">
        <f t="shared" si="191"/>
        <v>hardware</v>
      </c>
      <c r="S2036" s="11">
        <f t="shared" si="189"/>
        <v>42075.921678240738</v>
      </c>
      <c r="T2036" s="11">
        <f t="shared" si="190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212</v>
      </c>
      <c r="P2037">
        <f t="shared" si="187"/>
        <v>262.15999999999997</v>
      </c>
      <c r="Q2037" s="6" t="str">
        <f t="shared" si="188"/>
        <v>technology</v>
      </c>
      <c r="R2037" t="str">
        <f t="shared" si="191"/>
        <v>hardware</v>
      </c>
      <c r="S2037" s="11">
        <f t="shared" si="189"/>
        <v>42311.41674768518</v>
      </c>
      <c r="T2037" s="11">
        <f t="shared" si="190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132</v>
      </c>
      <c r="P2038">
        <f t="shared" si="187"/>
        <v>46.589999999999996</v>
      </c>
      <c r="Q2038" s="6" t="str">
        <f t="shared" si="188"/>
        <v>technology</v>
      </c>
      <c r="R2038" t="str">
        <f t="shared" si="191"/>
        <v>hardware</v>
      </c>
      <c r="S2038" s="11">
        <f t="shared" si="189"/>
        <v>41738.656469907408</v>
      </c>
      <c r="T2038" s="11">
        <f t="shared" si="190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301</v>
      </c>
      <c r="P2039">
        <f t="shared" si="187"/>
        <v>70.050000000000011</v>
      </c>
      <c r="Q2039" s="6" t="str">
        <f t="shared" si="188"/>
        <v>technology</v>
      </c>
      <c r="R2039" t="str">
        <f t="shared" si="191"/>
        <v>hardware</v>
      </c>
      <c r="S2039" s="11">
        <f t="shared" si="189"/>
        <v>41578.001770833333</v>
      </c>
      <c r="T2039" s="11">
        <f t="shared" si="190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421</v>
      </c>
      <c r="P2040">
        <f t="shared" si="187"/>
        <v>164.91</v>
      </c>
      <c r="Q2040" s="6" t="str">
        <f t="shared" si="188"/>
        <v>technology</v>
      </c>
      <c r="R2040" t="str">
        <f t="shared" si="191"/>
        <v>hardware</v>
      </c>
      <c r="S2040" s="11">
        <f t="shared" si="189"/>
        <v>41424.062743055554</v>
      </c>
      <c r="T2040" s="11">
        <f t="shared" si="190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137</v>
      </c>
      <c r="P2041">
        <f t="shared" si="187"/>
        <v>449.27</v>
      </c>
      <c r="Q2041" s="6" t="str">
        <f t="shared" si="188"/>
        <v>technology</v>
      </c>
      <c r="R2041" t="str">
        <f t="shared" si="191"/>
        <v>hardware</v>
      </c>
      <c r="S2041" s="11">
        <f t="shared" si="189"/>
        <v>42675.23061342592</v>
      </c>
      <c r="T2041" s="11">
        <f t="shared" si="190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249</v>
      </c>
      <c r="P2042">
        <f t="shared" si="187"/>
        <v>27.48</v>
      </c>
      <c r="Q2042" s="6" t="str">
        <f t="shared" si="188"/>
        <v>technology</v>
      </c>
      <c r="R2042" t="str">
        <f t="shared" si="191"/>
        <v>hardware</v>
      </c>
      <c r="S2042" s="11">
        <f t="shared" si="189"/>
        <v>41578.718784722223</v>
      </c>
      <c r="T2042" s="11">
        <f t="shared" si="190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182</v>
      </c>
      <c r="P2043">
        <f t="shared" si="187"/>
        <v>143.97999999999999</v>
      </c>
      <c r="Q2043" s="6" t="str">
        <f t="shared" si="188"/>
        <v>technology</v>
      </c>
      <c r="R2043" t="str">
        <f t="shared" si="191"/>
        <v>hardware</v>
      </c>
      <c r="S2043" s="11">
        <f t="shared" si="189"/>
        <v>42654.317442129628</v>
      </c>
      <c r="T2043" s="11">
        <f t="shared" si="190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124</v>
      </c>
      <c r="P2044">
        <f t="shared" si="187"/>
        <v>88.240000000000009</v>
      </c>
      <c r="Q2044" s="6" t="str">
        <f t="shared" si="188"/>
        <v>technology</v>
      </c>
      <c r="R2044" t="str">
        <f t="shared" si="191"/>
        <v>hardware</v>
      </c>
      <c r="S2044" s="11">
        <f t="shared" si="189"/>
        <v>42331.499699074069</v>
      </c>
      <c r="T2044" s="11">
        <f t="shared" si="190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507</v>
      </c>
      <c r="P2045">
        <f t="shared" si="187"/>
        <v>36.33</v>
      </c>
      <c r="Q2045" s="6" t="str">
        <f t="shared" si="188"/>
        <v>technology</v>
      </c>
      <c r="R2045" t="str">
        <f t="shared" si="191"/>
        <v>hardware</v>
      </c>
      <c r="S2045" s="11">
        <f t="shared" si="189"/>
        <v>42660.968483796292</v>
      </c>
      <c r="T2045" s="11">
        <f t="shared" si="190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109</v>
      </c>
      <c r="P2046">
        <f t="shared" si="187"/>
        <v>90.18</v>
      </c>
      <c r="Q2046" s="6" t="str">
        <f t="shared" si="188"/>
        <v>technology</v>
      </c>
      <c r="R2046" t="str">
        <f t="shared" si="191"/>
        <v>hardware</v>
      </c>
      <c r="S2046" s="11">
        <f t="shared" si="189"/>
        <v>42138.475856481477</v>
      </c>
      <c r="T2046" s="11">
        <f t="shared" si="190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820</v>
      </c>
      <c r="P2047">
        <f t="shared" si="187"/>
        <v>152.63</v>
      </c>
      <c r="Q2047" s="6" t="str">
        <f t="shared" si="188"/>
        <v>technology</v>
      </c>
      <c r="R2047" t="str">
        <f t="shared" si="191"/>
        <v>hardware</v>
      </c>
      <c r="S2047" s="11">
        <f t="shared" si="189"/>
        <v>41068.880173611105</v>
      </c>
      <c r="T2047" s="11">
        <f t="shared" si="190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122</v>
      </c>
      <c r="P2048">
        <f t="shared" si="187"/>
        <v>55.809999999999995</v>
      </c>
      <c r="Q2048" s="6" t="str">
        <f t="shared" si="188"/>
        <v>technology</v>
      </c>
      <c r="R2048" t="str">
        <f t="shared" si="191"/>
        <v>hardware</v>
      </c>
      <c r="S2048" s="11">
        <f t="shared" si="189"/>
        <v>41386.963472222218</v>
      </c>
      <c r="T2048" s="11">
        <f t="shared" si="190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103</v>
      </c>
      <c r="P2049">
        <f t="shared" si="187"/>
        <v>227.85999999999999</v>
      </c>
      <c r="Q2049" s="6" t="str">
        <f t="shared" si="188"/>
        <v>technology</v>
      </c>
      <c r="R2049" t="str">
        <f t="shared" si="191"/>
        <v>hardware</v>
      </c>
      <c r="S2049" s="11">
        <f t="shared" si="189"/>
        <v>42081.695254629631</v>
      </c>
      <c r="T2049" s="11">
        <f t="shared" si="190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149</v>
      </c>
      <c r="P2050">
        <f t="shared" si="187"/>
        <v>91.83</v>
      </c>
      <c r="Q2050" s="6" t="str">
        <f t="shared" si="188"/>
        <v>technology</v>
      </c>
      <c r="R2050" t="str">
        <f t="shared" si="191"/>
        <v>hardware</v>
      </c>
      <c r="S2050" s="11">
        <f t="shared" si="189"/>
        <v>41387.443182870367</v>
      </c>
      <c r="T2050" s="11">
        <f t="shared" si="190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ROUNDUP(((E2051/D2051)*100),0)</f>
        <v>121</v>
      </c>
      <c r="P2051">
        <f t="shared" ref="P2051:P2114" si="193">ROUNDUP((E2051/L2051),2)</f>
        <v>81</v>
      </c>
      <c r="Q2051" s="6" t="str">
        <f t="shared" ref="Q2051:Q2114" si="194">LEFT(N2051,FIND("/",N2051,1)-1)</f>
        <v>technology</v>
      </c>
      <c r="R2051" t="str">
        <f t="shared" si="191"/>
        <v>hardware</v>
      </c>
      <c r="S2051" s="11">
        <f t="shared" ref="S2051:S2114" si="195">(((J2051/60)/60)/24)+DATE(1970,1,1)+(-5/24)</f>
        <v>41575.319016203699</v>
      </c>
      <c r="T2051" s="11">
        <f t="shared" ref="T2051:T2114" si="196">(((I2051/60)/60)/24)+DATE(1970,1,1)+(-5/24)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474</v>
      </c>
      <c r="P2052">
        <f t="shared" si="193"/>
        <v>278.39999999999998</v>
      </c>
      <c r="Q2052" s="6" t="str">
        <f t="shared" si="194"/>
        <v>technology</v>
      </c>
      <c r="R2052" t="str">
        <f t="shared" ref="R2052:R2115" si="197">RIGHT(N2052,LEN(N2052)-FIND("/",N2052,1))</f>
        <v>hardware</v>
      </c>
      <c r="S2052" s="11">
        <f t="shared" si="195"/>
        <v>42114.863171296289</v>
      </c>
      <c r="T2052" s="11">
        <f t="shared" si="196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131</v>
      </c>
      <c r="P2053">
        <f t="shared" si="193"/>
        <v>43.1</v>
      </c>
      <c r="Q2053" s="6" t="str">
        <f t="shared" si="194"/>
        <v>technology</v>
      </c>
      <c r="R2053" t="str">
        <f t="shared" si="197"/>
        <v>hardware</v>
      </c>
      <c r="S2053" s="11">
        <f t="shared" si="195"/>
        <v>41603.814085648148</v>
      </c>
      <c r="T2053" s="11">
        <f t="shared" si="196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354</v>
      </c>
      <c r="P2054">
        <f t="shared" si="193"/>
        <v>326.3</v>
      </c>
      <c r="Q2054" s="6" t="str">
        <f t="shared" si="194"/>
        <v>technology</v>
      </c>
      <c r="R2054" t="str">
        <f t="shared" si="197"/>
        <v>hardware</v>
      </c>
      <c r="S2054" s="11">
        <f t="shared" si="195"/>
        <v>42374.875613425924</v>
      </c>
      <c r="T2054" s="11">
        <f t="shared" si="196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102</v>
      </c>
      <c r="P2055">
        <f t="shared" si="193"/>
        <v>41.75</v>
      </c>
      <c r="Q2055" s="6" t="str">
        <f t="shared" si="194"/>
        <v>technology</v>
      </c>
      <c r="R2055" t="str">
        <f t="shared" si="197"/>
        <v>hardware</v>
      </c>
      <c r="S2055" s="11">
        <f t="shared" si="195"/>
        <v>42303.409155092588</v>
      </c>
      <c r="T2055" s="11">
        <f t="shared" si="196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114</v>
      </c>
      <c r="P2056">
        <f t="shared" si="193"/>
        <v>64.03</v>
      </c>
      <c r="Q2056" s="6" t="str">
        <f t="shared" si="194"/>
        <v>technology</v>
      </c>
      <c r="R2056" t="str">
        <f t="shared" si="197"/>
        <v>hardware</v>
      </c>
      <c r="S2056" s="11">
        <f t="shared" si="195"/>
        <v>41731.312615740739</v>
      </c>
      <c r="T2056" s="11">
        <f t="shared" si="196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168</v>
      </c>
      <c r="P2057">
        <f t="shared" si="193"/>
        <v>99.460000000000008</v>
      </c>
      <c r="Q2057" s="6" t="str">
        <f t="shared" si="194"/>
        <v>technology</v>
      </c>
      <c r="R2057" t="str">
        <f t="shared" si="197"/>
        <v>hardware</v>
      </c>
      <c r="S2057" s="11">
        <f t="shared" si="195"/>
        <v>41946.465775462959</v>
      </c>
      <c r="T2057" s="11">
        <f t="shared" si="196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154</v>
      </c>
      <c r="P2058">
        <f t="shared" si="193"/>
        <v>138.5</v>
      </c>
      <c r="Q2058" s="6" t="str">
        <f t="shared" si="194"/>
        <v>technology</v>
      </c>
      <c r="R2058" t="str">
        <f t="shared" si="197"/>
        <v>hardware</v>
      </c>
      <c r="S2058" s="11">
        <f t="shared" si="195"/>
        <v>41351.552569444444</v>
      </c>
      <c r="T2058" s="11">
        <f t="shared" si="196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203</v>
      </c>
      <c r="P2059">
        <f t="shared" si="193"/>
        <v>45.55</v>
      </c>
      <c r="Q2059" s="6" t="str">
        <f t="shared" si="194"/>
        <v>technology</v>
      </c>
      <c r="R2059" t="str">
        <f t="shared" si="197"/>
        <v>hardware</v>
      </c>
      <c r="S2059" s="11">
        <f t="shared" si="195"/>
        <v>42396.286249999997</v>
      </c>
      <c r="T2059" s="11">
        <f t="shared" si="196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169</v>
      </c>
      <c r="P2060">
        <f t="shared" si="193"/>
        <v>10.51</v>
      </c>
      <c r="Q2060" s="6" t="str">
        <f t="shared" si="194"/>
        <v>technology</v>
      </c>
      <c r="R2060" t="str">
        <f t="shared" si="197"/>
        <v>hardware</v>
      </c>
      <c r="S2060" s="11">
        <f t="shared" si="195"/>
        <v>42026.16238425926</v>
      </c>
      <c r="T2060" s="11">
        <f t="shared" si="196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144</v>
      </c>
      <c r="P2061">
        <f t="shared" si="193"/>
        <v>114.77000000000001</v>
      </c>
      <c r="Q2061" s="6" t="str">
        <f t="shared" si="194"/>
        <v>technology</v>
      </c>
      <c r="R2061" t="str">
        <f t="shared" si="197"/>
        <v>hardware</v>
      </c>
      <c r="S2061" s="11">
        <f t="shared" si="195"/>
        <v>42361.394143518519</v>
      </c>
      <c r="T2061" s="11">
        <f t="shared" si="196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197</v>
      </c>
      <c r="P2062">
        <f t="shared" si="193"/>
        <v>36</v>
      </c>
      <c r="Q2062" s="6" t="str">
        <f t="shared" si="194"/>
        <v>technology</v>
      </c>
      <c r="R2062" t="str">
        <f t="shared" si="197"/>
        <v>hardware</v>
      </c>
      <c r="S2062" s="11">
        <f t="shared" si="195"/>
        <v>41783.434606481482</v>
      </c>
      <c r="T2062" s="11">
        <f t="shared" si="196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108</v>
      </c>
      <c r="P2063">
        <f t="shared" si="193"/>
        <v>154.17999999999998</v>
      </c>
      <c r="Q2063" s="6" t="str">
        <f t="shared" si="194"/>
        <v>technology</v>
      </c>
      <c r="R2063" t="str">
        <f t="shared" si="197"/>
        <v>hardware</v>
      </c>
      <c r="S2063" s="11">
        <f t="shared" si="195"/>
        <v>42705.556180555555</v>
      </c>
      <c r="T2063" s="11">
        <f t="shared" si="196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115</v>
      </c>
      <c r="P2064">
        <f t="shared" si="193"/>
        <v>566.39</v>
      </c>
      <c r="Q2064" s="6" t="str">
        <f t="shared" si="194"/>
        <v>technology</v>
      </c>
      <c r="R2064" t="str">
        <f t="shared" si="197"/>
        <v>hardware</v>
      </c>
      <c r="S2064" s="11">
        <f t="shared" si="195"/>
        <v>42423.174745370365</v>
      </c>
      <c r="T2064" s="11">
        <f t="shared" si="196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149</v>
      </c>
      <c r="P2065">
        <f t="shared" si="193"/>
        <v>120.86</v>
      </c>
      <c r="Q2065" s="6" t="str">
        <f t="shared" si="194"/>
        <v>technology</v>
      </c>
      <c r="R2065" t="str">
        <f t="shared" si="197"/>
        <v>hardware</v>
      </c>
      <c r="S2065" s="11">
        <f t="shared" si="195"/>
        <v>42472.524317129624</v>
      </c>
      <c r="T2065" s="11">
        <f t="shared" si="196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192</v>
      </c>
      <c r="P2066">
        <f t="shared" si="193"/>
        <v>86.17</v>
      </c>
      <c r="Q2066" s="6" t="str">
        <f t="shared" si="194"/>
        <v>technology</v>
      </c>
      <c r="R2066" t="str">
        <f t="shared" si="197"/>
        <v>hardware</v>
      </c>
      <c r="S2066" s="11">
        <f t="shared" si="195"/>
        <v>41389.1565162037</v>
      </c>
      <c r="T2066" s="11">
        <f t="shared" si="196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200</v>
      </c>
      <c r="P2067">
        <f t="shared" si="193"/>
        <v>51.22</v>
      </c>
      <c r="Q2067" s="6" t="str">
        <f t="shared" si="194"/>
        <v>technology</v>
      </c>
      <c r="R2067" t="str">
        <f t="shared" si="197"/>
        <v>hardware</v>
      </c>
      <c r="S2067" s="11">
        <f t="shared" si="195"/>
        <v>41603.125335648147</v>
      </c>
      <c r="T2067" s="11">
        <f t="shared" si="196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219</v>
      </c>
      <c r="P2068">
        <f t="shared" si="193"/>
        <v>67.27000000000001</v>
      </c>
      <c r="Q2068" s="6" t="str">
        <f t="shared" si="194"/>
        <v>technology</v>
      </c>
      <c r="R2068" t="str">
        <f t="shared" si="197"/>
        <v>hardware</v>
      </c>
      <c r="S2068" s="11">
        <f t="shared" si="195"/>
        <v>41844.563460648147</v>
      </c>
      <c r="T2068" s="11">
        <f t="shared" si="196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127</v>
      </c>
      <c r="P2069">
        <f t="shared" si="193"/>
        <v>62.8</v>
      </c>
      <c r="Q2069" s="6" t="str">
        <f t="shared" si="194"/>
        <v>technology</v>
      </c>
      <c r="R2069" t="str">
        <f t="shared" si="197"/>
        <v>hardware</v>
      </c>
      <c r="S2069" s="11">
        <f t="shared" si="195"/>
        <v>42115.645555555551</v>
      </c>
      <c r="T2069" s="11">
        <f t="shared" si="196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106</v>
      </c>
      <c r="P2070">
        <f t="shared" si="193"/>
        <v>346.14</v>
      </c>
      <c r="Q2070" s="6" t="str">
        <f t="shared" si="194"/>
        <v>technology</v>
      </c>
      <c r="R2070" t="str">
        <f t="shared" si="197"/>
        <v>hardware</v>
      </c>
      <c r="S2070" s="11">
        <f t="shared" si="195"/>
        <v>42633.633275462962</v>
      </c>
      <c r="T2070" s="11">
        <f t="shared" si="196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129</v>
      </c>
      <c r="P2071">
        <f t="shared" si="193"/>
        <v>244.12</v>
      </c>
      <c r="Q2071" s="6" t="str">
        <f t="shared" si="194"/>
        <v>technology</v>
      </c>
      <c r="R2071" t="str">
        <f t="shared" si="197"/>
        <v>hardware</v>
      </c>
      <c r="S2071" s="11">
        <f t="shared" si="195"/>
        <v>42340.763784722221</v>
      </c>
      <c r="T2071" s="11">
        <f t="shared" si="196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318</v>
      </c>
      <c r="P2072">
        <f t="shared" si="193"/>
        <v>259.26</v>
      </c>
      <c r="Q2072" s="6" t="str">
        <f t="shared" si="194"/>
        <v>technology</v>
      </c>
      <c r="R2072" t="str">
        <f t="shared" si="197"/>
        <v>hardware</v>
      </c>
      <c r="S2072" s="11">
        <f t="shared" si="195"/>
        <v>42519.448182870365</v>
      </c>
      <c r="T2072" s="11">
        <f t="shared" si="196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281</v>
      </c>
      <c r="P2073">
        <f t="shared" si="193"/>
        <v>201.97</v>
      </c>
      <c r="Q2073" s="6" t="str">
        <f t="shared" si="194"/>
        <v>technology</v>
      </c>
      <c r="R2073" t="str">
        <f t="shared" si="197"/>
        <v>hardware</v>
      </c>
      <c r="S2073" s="11">
        <f t="shared" si="195"/>
        <v>42600.070416666662</v>
      </c>
      <c r="T2073" s="11">
        <f t="shared" si="196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111</v>
      </c>
      <c r="P2074">
        <f t="shared" si="193"/>
        <v>226.20999999999998</v>
      </c>
      <c r="Q2074" s="6" t="str">
        <f t="shared" si="194"/>
        <v>technology</v>
      </c>
      <c r="R2074" t="str">
        <f t="shared" si="197"/>
        <v>hardware</v>
      </c>
      <c r="S2074" s="11">
        <f t="shared" si="195"/>
        <v>42467.373055555552</v>
      </c>
      <c r="T2074" s="11">
        <f t="shared" si="196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153</v>
      </c>
      <c r="P2075">
        <f t="shared" si="193"/>
        <v>324.69</v>
      </c>
      <c r="Q2075" s="6" t="str">
        <f t="shared" si="194"/>
        <v>technology</v>
      </c>
      <c r="R2075" t="str">
        <f t="shared" si="197"/>
        <v>hardware</v>
      </c>
      <c r="S2075" s="11">
        <f t="shared" si="195"/>
        <v>42087.459699074076</v>
      </c>
      <c r="T2075" s="11">
        <f t="shared" si="196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103</v>
      </c>
      <c r="P2076">
        <f t="shared" si="193"/>
        <v>205</v>
      </c>
      <c r="Q2076" s="6" t="str">
        <f t="shared" si="194"/>
        <v>technology</v>
      </c>
      <c r="R2076" t="str">
        <f t="shared" si="197"/>
        <v>hardware</v>
      </c>
      <c r="S2076" s="11">
        <f t="shared" si="195"/>
        <v>42466.617847222216</v>
      </c>
      <c r="T2076" s="11">
        <f t="shared" si="196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1679</v>
      </c>
      <c r="P2077">
        <f t="shared" si="193"/>
        <v>20.470000000000002</v>
      </c>
      <c r="Q2077" s="6" t="str">
        <f t="shared" si="194"/>
        <v>technology</v>
      </c>
      <c r="R2077" t="str">
        <f t="shared" si="197"/>
        <v>hardware</v>
      </c>
      <c r="S2077" s="11">
        <f t="shared" si="195"/>
        <v>41450.473240740735</v>
      </c>
      <c r="T2077" s="11">
        <f t="shared" si="196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544</v>
      </c>
      <c r="P2078">
        <f t="shared" si="193"/>
        <v>116.36</v>
      </c>
      <c r="Q2078" s="6" t="str">
        <f t="shared" si="194"/>
        <v>technology</v>
      </c>
      <c r="R2078" t="str">
        <f t="shared" si="197"/>
        <v>hardware</v>
      </c>
      <c r="S2078" s="11">
        <f t="shared" si="195"/>
        <v>41803.672326388885</v>
      </c>
      <c r="T2078" s="11">
        <f t="shared" si="196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116</v>
      </c>
      <c r="P2079">
        <f t="shared" si="193"/>
        <v>307.20999999999998</v>
      </c>
      <c r="Q2079" s="6" t="str">
        <f t="shared" si="194"/>
        <v>technology</v>
      </c>
      <c r="R2079" t="str">
        <f t="shared" si="197"/>
        <v>hardware</v>
      </c>
      <c r="S2079" s="11">
        <f t="shared" si="195"/>
        <v>42102.83421296296</v>
      </c>
      <c r="T2079" s="11">
        <f t="shared" si="196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132</v>
      </c>
      <c r="P2080">
        <f t="shared" si="193"/>
        <v>546.68999999999994</v>
      </c>
      <c r="Q2080" s="6" t="str">
        <f t="shared" si="194"/>
        <v>technology</v>
      </c>
      <c r="R2080" t="str">
        <f t="shared" si="197"/>
        <v>hardware</v>
      </c>
      <c r="S2080" s="11">
        <f t="shared" si="195"/>
        <v>42692.563159722216</v>
      </c>
      <c r="T2080" s="11">
        <f t="shared" si="196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289</v>
      </c>
      <c r="P2081">
        <f t="shared" si="193"/>
        <v>47.48</v>
      </c>
      <c r="Q2081" s="6" t="str">
        <f t="shared" si="194"/>
        <v>technology</v>
      </c>
      <c r="R2081" t="str">
        <f t="shared" si="197"/>
        <v>hardware</v>
      </c>
      <c r="S2081" s="11">
        <f t="shared" si="195"/>
        <v>42150.502233796295</v>
      </c>
      <c r="T2081" s="11">
        <f t="shared" si="196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508</v>
      </c>
      <c r="P2082">
        <f t="shared" si="193"/>
        <v>101.56</v>
      </c>
      <c r="Q2082" s="6" t="str">
        <f t="shared" si="194"/>
        <v>technology</v>
      </c>
      <c r="R2082" t="str">
        <f t="shared" si="197"/>
        <v>hardware</v>
      </c>
      <c r="S2082" s="11">
        <f t="shared" si="195"/>
        <v>42289.748842592591</v>
      </c>
      <c r="T2082" s="11">
        <f t="shared" si="196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115</v>
      </c>
      <c r="P2083">
        <f t="shared" si="193"/>
        <v>72.910000000000011</v>
      </c>
      <c r="Q2083" s="6" t="str">
        <f t="shared" si="194"/>
        <v>music</v>
      </c>
      <c r="R2083" t="str">
        <f t="shared" si="197"/>
        <v>indie rock</v>
      </c>
      <c r="S2083" s="11">
        <f t="shared" si="195"/>
        <v>41003.948553240742</v>
      </c>
      <c r="T2083" s="11">
        <f t="shared" si="196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111</v>
      </c>
      <c r="P2084">
        <f t="shared" si="193"/>
        <v>43.72</v>
      </c>
      <c r="Q2084" s="6" t="str">
        <f t="shared" si="194"/>
        <v>music</v>
      </c>
      <c r="R2084" t="str">
        <f t="shared" si="197"/>
        <v>indie rock</v>
      </c>
      <c r="S2084" s="11">
        <f t="shared" si="195"/>
        <v>40810.911990740737</v>
      </c>
      <c r="T2084" s="11">
        <f t="shared" si="196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114</v>
      </c>
      <c r="P2085">
        <f t="shared" si="193"/>
        <v>34</v>
      </c>
      <c r="Q2085" s="6" t="str">
        <f t="shared" si="194"/>
        <v>music</v>
      </c>
      <c r="R2085" t="str">
        <f t="shared" si="197"/>
        <v>indie rock</v>
      </c>
      <c r="S2085" s="11">
        <f t="shared" si="195"/>
        <v>41034.513831018514</v>
      </c>
      <c r="T2085" s="11">
        <f t="shared" si="196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109</v>
      </c>
      <c r="P2086">
        <f t="shared" si="193"/>
        <v>70.660000000000011</v>
      </c>
      <c r="Q2086" s="6" t="str">
        <f t="shared" si="194"/>
        <v>music</v>
      </c>
      <c r="R2086" t="str">
        <f t="shared" si="197"/>
        <v>indie rock</v>
      </c>
      <c r="S2086" s="11">
        <f t="shared" si="195"/>
        <v>41731.624791666662</v>
      </c>
      <c r="T2086" s="11">
        <f t="shared" si="196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124</v>
      </c>
      <c r="P2087">
        <f t="shared" si="193"/>
        <v>89.31</v>
      </c>
      <c r="Q2087" s="6" t="str">
        <f t="shared" si="194"/>
        <v>music</v>
      </c>
      <c r="R2087" t="str">
        <f t="shared" si="197"/>
        <v>indie rock</v>
      </c>
      <c r="S2087" s="11">
        <f t="shared" si="195"/>
        <v>41075.627164351848</v>
      </c>
      <c r="T2087" s="11">
        <f t="shared" si="196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101</v>
      </c>
      <c r="P2088">
        <f t="shared" si="193"/>
        <v>115.09</v>
      </c>
      <c r="Q2088" s="6" t="str">
        <f t="shared" si="194"/>
        <v>music</v>
      </c>
      <c r="R2088" t="str">
        <f t="shared" si="197"/>
        <v>indie rock</v>
      </c>
      <c r="S2088" s="11">
        <f t="shared" si="195"/>
        <v>40860.462175925924</v>
      </c>
      <c r="T2088" s="11">
        <f t="shared" si="196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104</v>
      </c>
      <c r="P2089">
        <f t="shared" si="193"/>
        <v>62.12</v>
      </c>
      <c r="Q2089" s="6" t="str">
        <f t="shared" si="194"/>
        <v>music</v>
      </c>
      <c r="R2089" t="str">
        <f t="shared" si="197"/>
        <v>indie rock</v>
      </c>
      <c r="S2089" s="11">
        <f t="shared" si="195"/>
        <v>40763.996041666665</v>
      </c>
      <c r="T2089" s="11">
        <f t="shared" si="196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116</v>
      </c>
      <c r="P2090">
        <f t="shared" si="193"/>
        <v>46.21</v>
      </c>
      <c r="Q2090" s="6" t="str">
        <f t="shared" si="194"/>
        <v>music</v>
      </c>
      <c r="R2090" t="str">
        <f t="shared" si="197"/>
        <v>indie rock</v>
      </c>
      <c r="S2090" s="11">
        <f t="shared" si="195"/>
        <v>40395.506388888884</v>
      </c>
      <c r="T2090" s="11">
        <f t="shared" si="196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121</v>
      </c>
      <c r="P2091">
        <f t="shared" si="193"/>
        <v>48.55</v>
      </c>
      <c r="Q2091" s="6" t="str">
        <f t="shared" si="194"/>
        <v>music</v>
      </c>
      <c r="R2091" t="str">
        <f t="shared" si="197"/>
        <v>indie rock</v>
      </c>
      <c r="S2091" s="11">
        <f t="shared" si="195"/>
        <v>41452.867986111109</v>
      </c>
      <c r="T2091" s="11">
        <f t="shared" si="196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116</v>
      </c>
      <c r="P2092">
        <f t="shared" si="193"/>
        <v>57.53</v>
      </c>
      <c r="Q2092" s="6" t="str">
        <f t="shared" si="194"/>
        <v>music</v>
      </c>
      <c r="R2092" t="str">
        <f t="shared" si="197"/>
        <v>indie rock</v>
      </c>
      <c r="S2092" s="11">
        <f t="shared" si="195"/>
        <v>41299.173090277778</v>
      </c>
      <c r="T2092" s="11">
        <f t="shared" si="196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121</v>
      </c>
      <c r="P2093">
        <f t="shared" si="193"/>
        <v>88.15</v>
      </c>
      <c r="Q2093" s="6" t="str">
        <f t="shared" si="194"/>
        <v>music</v>
      </c>
      <c r="R2093" t="str">
        <f t="shared" si="197"/>
        <v>indie rock</v>
      </c>
      <c r="S2093" s="11">
        <f t="shared" si="195"/>
        <v>40555.114328703698</v>
      </c>
      <c r="T2093" s="11">
        <f t="shared" si="196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102</v>
      </c>
      <c r="P2094">
        <f t="shared" si="193"/>
        <v>110.5</v>
      </c>
      <c r="Q2094" s="6" t="str">
        <f t="shared" si="194"/>
        <v>music</v>
      </c>
      <c r="R2094" t="str">
        <f t="shared" si="197"/>
        <v>indie rock</v>
      </c>
      <c r="S2094" s="11">
        <f t="shared" si="195"/>
        <v>40763.499212962961</v>
      </c>
      <c r="T2094" s="11">
        <f t="shared" si="196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103</v>
      </c>
      <c r="P2095">
        <f t="shared" si="193"/>
        <v>66.83</v>
      </c>
      <c r="Q2095" s="6" t="str">
        <f t="shared" si="194"/>
        <v>music</v>
      </c>
      <c r="R2095" t="str">
        <f t="shared" si="197"/>
        <v>indie rock</v>
      </c>
      <c r="S2095" s="11">
        <f t="shared" si="195"/>
        <v>41205.646203703705</v>
      </c>
      <c r="T2095" s="11">
        <f t="shared" si="196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121</v>
      </c>
      <c r="P2096">
        <f t="shared" si="193"/>
        <v>58.6</v>
      </c>
      <c r="Q2096" s="6" t="str">
        <f t="shared" si="194"/>
        <v>music</v>
      </c>
      <c r="R2096" t="str">
        <f t="shared" si="197"/>
        <v>indie rock</v>
      </c>
      <c r="S2096" s="11">
        <f t="shared" si="195"/>
        <v>40938.811689814815</v>
      </c>
      <c r="T2096" s="11">
        <f t="shared" si="196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>
        <f t="shared" si="193"/>
        <v>113.64</v>
      </c>
      <c r="Q2097" s="6" t="str">
        <f t="shared" si="194"/>
        <v>music</v>
      </c>
      <c r="R2097" t="str">
        <f t="shared" si="197"/>
        <v>indie rock</v>
      </c>
      <c r="S2097" s="11">
        <f t="shared" si="195"/>
        <v>40758.525150462956</v>
      </c>
      <c r="T2097" s="11">
        <f t="shared" si="196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102</v>
      </c>
      <c r="P2098">
        <f t="shared" si="193"/>
        <v>43.58</v>
      </c>
      <c r="Q2098" s="6" t="str">
        <f t="shared" si="194"/>
        <v>music</v>
      </c>
      <c r="R2098" t="str">
        <f t="shared" si="197"/>
        <v>indie rock</v>
      </c>
      <c r="S2098" s="11">
        <f t="shared" si="195"/>
        <v>41192.550173611111</v>
      </c>
      <c r="T2098" s="11">
        <f t="shared" si="196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>
        <f t="shared" si="193"/>
        <v>78.95</v>
      </c>
      <c r="Q2099" s="6" t="str">
        <f t="shared" si="194"/>
        <v>music</v>
      </c>
      <c r="R2099" t="str">
        <f t="shared" si="197"/>
        <v>indie rock</v>
      </c>
      <c r="S2099" s="11">
        <f t="shared" si="195"/>
        <v>40818.376562499994</v>
      </c>
      <c r="T2099" s="11">
        <f t="shared" si="196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101</v>
      </c>
      <c r="P2100">
        <f t="shared" si="193"/>
        <v>188.13</v>
      </c>
      <c r="Q2100" s="6" t="str">
        <f t="shared" si="194"/>
        <v>music</v>
      </c>
      <c r="R2100" t="str">
        <f t="shared" si="197"/>
        <v>indie rock</v>
      </c>
      <c r="S2100" s="11">
        <f t="shared" si="195"/>
        <v>40945.905497685184</v>
      </c>
      <c r="T2100" s="11">
        <f t="shared" si="196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133</v>
      </c>
      <c r="P2101">
        <f t="shared" si="193"/>
        <v>63.04</v>
      </c>
      <c r="Q2101" s="6" t="str">
        <f t="shared" si="194"/>
        <v>music</v>
      </c>
      <c r="R2101" t="str">
        <f t="shared" si="197"/>
        <v>indie rock</v>
      </c>
      <c r="S2101" s="11">
        <f t="shared" si="195"/>
        <v>42173.53800925926</v>
      </c>
      <c r="T2101" s="11">
        <f t="shared" si="196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137</v>
      </c>
      <c r="P2102">
        <f t="shared" si="193"/>
        <v>30.380000000000003</v>
      </c>
      <c r="Q2102" s="6" t="str">
        <f t="shared" si="194"/>
        <v>music</v>
      </c>
      <c r="R2102" t="str">
        <f t="shared" si="197"/>
        <v>indie rock</v>
      </c>
      <c r="S2102" s="11">
        <f t="shared" si="195"/>
        <v>41074.62663194444</v>
      </c>
      <c r="T2102" s="11">
        <f t="shared" si="196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114</v>
      </c>
      <c r="P2103">
        <f t="shared" si="193"/>
        <v>51.48</v>
      </c>
      <c r="Q2103" s="6" t="str">
        <f t="shared" si="194"/>
        <v>music</v>
      </c>
      <c r="R2103" t="str">
        <f t="shared" si="197"/>
        <v>indie rock</v>
      </c>
      <c r="S2103" s="11">
        <f t="shared" si="195"/>
        <v>40891.941134259258</v>
      </c>
      <c r="T2103" s="11">
        <f t="shared" si="196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>
        <f t="shared" si="193"/>
        <v>35.79</v>
      </c>
      <c r="Q2104" s="6" t="str">
        <f t="shared" si="194"/>
        <v>music</v>
      </c>
      <c r="R2104" t="str">
        <f t="shared" si="197"/>
        <v>indie rock</v>
      </c>
      <c r="S2104" s="11">
        <f t="shared" si="195"/>
        <v>40638.660277777773</v>
      </c>
      <c r="T2104" s="11">
        <f t="shared" si="196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147</v>
      </c>
      <c r="P2105">
        <f t="shared" si="193"/>
        <v>98.820000000000007</v>
      </c>
      <c r="Q2105" s="6" t="str">
        <f t="shared" si="194"/>
        <v>music</v>
      </c>
      <c r="R2105" t="str">
        <f t="shared" si="197"/>
        <v>indie rock</v>
      </c>
      <c r="S2105" s="11">
        <f t="shared" si="195"/>
        <v>41192.546608796292</v>
      </c>
      <c r="T2105" s="11">
        <f t="shared" si="196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130</v>
      </c>
      <c r="P2106">
        <f t="shared" si="193"/>
        <v>28</v>
      </c>
      <c r="Q2106" s="6" t="str">
        <f t="shared" si="194"/>
        <v>music</v>
      </c>
      <c r="R2106" t="str">
        <f t="shared" si="197"/>
        <v>indie rock</v>
      </c>
      <c r="S2106" s="11">
        <f t="shared" si="195"/>
        <v>41393.86613425926</v>
      </c>
      <c r="T2106" s="11">
        <f t="shared" si="196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>
        <f t="shared" si="193"/>
        <v>51.32</v>
      </c>
      <c r="Q2107" s="6" t="str">
        <f t="shared" si="194"/>
        <v>music</v>
      </c>
      <c r="R2107" t="str">
        <f t="shared" si="197"/>
        <v>indie rock</v>
      </c>
      <c r="S2107" s="11">
        <f t="shared" si="195"/>
        <v>41951.580474537033</v>
      </c>
      <c r="T2107" s="11">
        <f t="shared" si="196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108</v>
      </c>
      <c r="P2108">
        <f t="shared" si="193"/>
        <v>53.53</v>
      </c>
      <c r="Q2108" s="6" t="str">
        <f t="shared" si="194"/>
        <v>music</v>
      </c>
      <c r="R2108" t="str">
        <f t="shared" si="197"/>
        <v>indie rock</v>
      </c>
      <c r="S2108" s="11">
        <f t="shared" si="195"/>
        <v>41270.006643518514</v>
      </c>
      <c r="T2108" s="11">
        <f t="shared" si="196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108</v>
      </c>
      <c r="P2109">
        <f t="shared" si="193"/>
        <v>37.15</v>
      </c>
      <c r="Q2109" s="6" t="str">
        <f t="shared" si="194"/>
        <v>music</v>
      </c>
      <c r="R2109" t="str">
        <f t="shared" si="197"/>
        <v>indie rock</v>
      </c>
      <c r="S2109" s="11">
        <f t="shared" si="195"/>
        <v>41934.502233796295</v>
      </c>
      <c r="T2109" s="11">
        <f t="shared" si="196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108</v>
      </c>
      <c r="P2110">
        <f t="shared" si="193"/>
        <v>89.9</v>
      </c>
      <c r="Q2110" s="6" t="str">
        <f t="shared" si="194"/>
        <v>music</v>
      </c>
      <c r="R2110" t="str">
        <f t="shared" si="197"/>
        <v>indie rock</v>
      </c>
      <c r="S2110" s="11">
        <f t="shared" si="195"/>
        <v>41134.967361111107</v>
      </c>
      <c r="T2110" s="11">
        <f t="shared" si="196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107</v>
      </c>
      <c r="P2111">
        <f t="shared" si="193"/>
        <v>106.53</v>
      </c>
      <c r="Q2111" s="6" t="str">
        <f t="shared" si="194"/>
        <v>music</v>
      </c>
      <c r="R2111" t="str">
        <f t="shared" si="197"/>
        <v>indie rock</v>
      </c>
      <c r="S2111" s="11">
        <f t="shared" si="195"/>
        <v>42160.500196759262</v>
      </c>
      <c r="T2111" s="11">
        <f t="shared" si="196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101</v>
      </c>
      <c r="P2112">
        <f t="shared" si="193"/>
        <v>52.82</v>
      </c>
      <c r="Q2112" s="6" t="str">
        <f t="shared" si="194"/>
        <v>music</v>
      </c>
      <c r="R2112" t="str">
        <f t="shared" si="197"/>
        <v>indie rock</v>
      </c>
      <c r="S2112" s="11">
        <f t="shared" si="195"/>
        <v>41759.462604166663</v>
      </c>
      <c r="T2112" s="11">
        <f t="shared" si="196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107</v>
      </c>
      <c r="P2113">
        <f t="shared" si="193"/>
        <v>54.62</v>
      </c>
      <c r="Q2113" s="6" t="str">
        <f t="shared" si="194"/>
        <v>music</v>
      </c>
      <c r="R2113" t="str">
        <f t="shared" si="197"/>
        <v>indie rock</v>
      </c>
      <c r="S2113" s="11">
        <f t="shared" si="195"/>
        <v>40702.988715277774</v>
      </c>
      <c r="T2113" s="11">
        <f t="shared" si="196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>
        <f t="shared" si="193"/>
        <v>27.28</v>
      </c>
      <c r="Q2114" s="6" t="str">
        <f t="shared" si="194"/>
        <v>music</v>
      </c>
      <c r="R2114" t="str">
        <f t="shared" si="197"/>
        <v>indie rock</v>
      </c>
      <c r="S2114" s="11">
        <f t="shared" si="195"/>
        <v>41365.719826388886</v>
      </c>
      <c r="T2114" s="11">
        <f t="shared" si="196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ROUNDUP(((E2115/D2115)*100),0)</f>
        <v>105</v>
      </c>
      <c r="P2115">
        <f t="shared" ref="P2115:P2178" si="199">ROUNDUP((E2115/L2115),2)</f>
        <v>68.600000000000009</v>
      </c>
      <c r="Q2115" s="6" t="str">
        <f t="shared" ref="Q2115:Q2178" si="200">LEFT(N2115,FIND("/",N2115,1)-1)</f>
        <v>music</v>
      </c>
      <c r="R2115" t="str">
        <f t="shared" si="197"/>
        <v>indie rock</v>
      </c>
      <c r="S2115" s="11">
        <f t="shared" ref="S2115:S2178" si="201">(((J2115/60)/60)/24)+DATE(1970,1,1)+(-5/24)</f>
        <v>41870.657129629624</v>
      </c>
      <c r="T2115" s="11">
        <f t="shared" ref="T2115:T2178" si="202">(((I2115/60)/60)/24)+DATE(1970,1,1)+(-5/24)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105</v>
      </c>
      <c r="P2116">
        <f t="shared" si="199"/>
        <v>35.619999999999997</v>
      </c>
      <c r="Q2116" s="6" t="str">
        <f t="shared" si="200"/>
        <v>music</v>
      </c>
      <c r="R2116" t="str">
        <f t="shared" ref="R2116:R2179" si="203">RIGHT(N2116,LEN(N2116)-FIND("/",N2116,1))</f>
        <v>indie rock</v>
      </c>
      <c r="S2116" s="11">
        <f t="shared" si="201"/>
        <v>40458.607291666667</v>
      </c>
      <c r="T2116" s="11">
        <f t="shared" si="202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226</v>
      </c>
      <c r="P2117">
        <f t="shared" si="199"/>
        <v>94.03</v>
      </c>
      <c r="Q2117" s="6" t="str">
        <f t="shared" si="200"/>
        <v>music</v>
      </c>
      <c r="R2117" t="str">
        <f t="shared" si="203"/>
        <v>indie rock</v>
      </c>
      <c r="S2117" s="11">
        <f t="shared" si="201"/>
        <v>40563.872696759259</v>
      </c>
      <c r="T2117" s="11">
        <f t="shared" si="202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101</v>
      </c>
      <c r="P2118">
        <f t="shared" si="199"/>
        <v>526.46</v>
      </c>
      <c r="Q2118" s="6" t="str">
        <f t="shared" si="200"/>
        <v>music</v>
      </c>
      <c r="R2118" t="str">
        <f t="shared" si="203"/>
        <v>indie rock</v>
      </c>
      <c r="S2118" s="11">
        <f t="shared" si="201"/>
        <v>41136.569479166668</v>
      </c>
      <c r="T2118" s="11">
        <f t="shared" si="202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148</v>
      </c>
      <c r="P2119">
        <f t="shared" si="199"/>
        <v>50.66</v>
      </c>
      <c r="Q2119" s="6" t="str">
        <f t="shared" si="200"/>
        <v>music</v>
      </c>
      <c r="R2119" t="str">
        <f t="shared" si="203"/>
        <v>indie rock</v>
      </c>
      <c r="S2119" s="11">
        <f t="shared" si="201"/>
        <v>42289.851261574069</v>
      </c>
      <c r="T2119" s="11">
        <f t="shared" si="202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135</v>
      </c>
      <c r="P2120">
        <f t="shared" si="199"/>
        <v>79.190000000000012</v>
      </c>
      <c r="Q2120" s="6" t="str">
        <f t="shared" si="200"/>
        <v>music</v>
      </c>
      <c r="R2120" t="str">
        <f t="shared" si="203"/>
        <v>indie rock</v>
      </c>
      <c r="S2120" s="11">
        <f t="shared" si="201"/>
        <v>40718.631203703699</v>
      </c>
      <c r="T2120" s="11">
        <f t="shared" si="202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101</v>
      </c>
      <c r="P2121">
        <f t="shared" si="199"/>
        <v>91.600000000000009</v>
      </c>
      <c r="Q2121" s="6" t="str">
        <f t="shared" si="200"/>
        <v>music</v>
      </c>
      <c r="R2121" t="str">
        <f t="shared" si="203"/>
        <v>indie rock</v>
      </c>
      <c r="S2121" s="11">
        <f t="shared" si="201"/>
        <v>41106.921817129631</v>
      </c>
      <c r="T2121" s="11">
        <f t="shared" si="202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101</v>
      </c>
      <c r="P2122">
        <f t="shared" si="199"/>
        <v>116.97</v>
      </c>
      <c r="Q2122" s="6" t="str">
        <f t="shared" si="200"/>
        <v>music</v>
      </c>
      <c r="R2122" t="str">
        <f t="shared" si="203"/>
        <v>indie rock</v>
      </c>
      <c r="S2122" s="11">
        <f t="shared" si="201"/>
        <v>41591.756203703699</v>
      </c>
      <c r="T2122" s="11">
        <f t="shared" si="202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1</v>
      </c>
      <c r="P2123">
        <f t="shared" si="199"/>
        <v>28.4</v>
      </c>
      <c r="Q2123" s="6" t="str">
        <f t="shared" si="200"/>
        <v>games</v>
      </c>
      <c r="R2123" t="str">
        <f t="shared" si="203"/>
        <v>video games</v>
      </c>
      <c r="S2123" s="11">
        <f t="shared" si="201"/>
        <v>42716.534120370365</v>
      </c>
      <c r="T2123" s="11">
        <f t="shared" si="202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1</v>
      </c>
      <c r="P2124">
        <f t="shared" si="199"/>
        <v>103.34</v>
      </c>
      <c r="Q2124" s="6" t="str">
        <f t="shared" si="200"/>
        <v>games</v>
      </c>
      <c r="R2124" t="str">
        <f t="shared" si="203"/>
        <v>video games</v>
      </c>
      <c r="S2124" s="11">
        <f t="shared" si="201"/>
        <v>42712.092233796291</v>
      </c>
      <c r="T2124" s="11">
        <f t="shared" si="202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>
        <f t="shared" si="199"/>
        <v>10</v>
      </c>
      <c r="Q2125" s="6" t="str">
        <f t="shared" si="200"/>
        <v>games</v>
      </c>
      <c r="R2125" t="str">
        <f t="shared" si="203"/>
        <v>video games</v>
      </c>
      <c r="S2125" s="11">
        <f t="shared" si="201"/>
        <v>40198.216516203705</v>
      </c>
      <c r="T2125" s="11">
        <f t="shared" si="202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11</v>
      </c>
      <c r="P2126">
        <f t="shared" si="199"/>
        <v>23</v>
      </c>
      <c r="Q2126" s="6" t="str">
        <f t="shared" si="200"/>
        <v>games</v>
      </c>
      <c r="R2126" t="str">
        <f t="shared" si="203"/>
        <v>video games</v>
      </c>
      <c r="S2126" s="11">
        <f t="shared" si="201"/>
        <v>40463.819849537031</v>
      </c>
      <c r="T2126" s="11">
        <f t="shared" si="202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2</v>
      </c>
      <c r="P2127">
        <f t="shared" si="199"/>
        <v>31.560000000000002</v>
      </c>
      <c r="Q2127" s="6" t="str">
        <f t="shared" si="200"/>
        <v>games</v>
      </c>
      <c r="R2127" t="str">
        <f t="shared" si="203"/>
        <v>video games</v>
      </c>
      <c r="S2127" s="11">
        <f t="shared" si="201"/>
        <v>42190.815196759257</v>
      </c>
      <c r="T2127" s="11">
        <f t="shared" si="202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1</v>
      </c>
      <c r="P2128">
        <f t="shared" si="199"/>
        <v>5</v>
      </c>
      <c r="Q2128" s="6" t="str">
        <f t="shared" si="200"/>
        <v>games</v>
      </c>
      <c r="R2128" t="str">
        <f t="shared" si="203"/>
        <v>video games</v>
      </c>
      <c r="S2128" s="11">
        <f t="shared" si="201"/>
        <v>41951.76489583333</v>
      </c>
      <c r="T2128" s="11">
        <f t="shared" si="202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29</v>
      </c>
      <c r="P2129">
        <f t="shared" si="199"/>
        <v>34.229999999999997</v>
      </c>
      <c r="Q2129" s="6" t="str">
        <f t="shared" si="200"/>
        <v>games</v>
      </c>
      <c r="R2129" t="str">
        <f t="shared" si="203"/>
        <v>video games</v>
      </c>
      <c r="S2129" s="11">
        <f t="shared" si="201"/>
        <v>42045.297025462954</v>
      </c>
      <c r="T2129" s="11">
        <f t="shared" si="202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</v>
      </c>
      <c r="P2130">
        <f t="shared" si="199"/>
        <v>25</v>
      </c>
      <c r="Q2130" s="6" t="str">
        <f t="shared" si="200"/>
        <v>games</v>
      </c>
      <c r="R2130" t="str">
        <f t="shared" si="203"/>
        <v>video games</v>
      </c>
      <c r="S2130" s="11">
        <f t="shared" si="201"/>
        <v>41843.564456018517</v>
      </c>
      <c r="T2130" s="11">
        <f t="shared" si="202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12</v>
      </c>
      <c r="P2131">
        <f t="shared" si="199"/>
        <v>19.670000000000002</v>
      </c>
      <c r="Q2131" s="6" t="str">
        <f t="shared" si="200"/>
        <v>games</v>
      </c>
      <c r="R2131" t="str">
        <f t="shared" si="203"/>
        <v>video games</v>
      </c>
      <c r="S2131" s="11">
        <f t="shared" si="201"/>
        <v>42408.815972222219</v>
      </c>
      <c r="T2131" s="11">
        <f t="shared" si="202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1</v>
      </c>
      <c r="P2132">
        <f t="shared" si="199"/>
        <v>21.25</v>
      </c>
      <c r="Q2132" s="6" t="str">
        <f t="shared" si="200"/>
        <v>games</v>
      </c>
      <c r="R2132" t="str">
        <f t="shared" si="203"/>
        <v>video games</v>
      </c>
      <c r="S2132" s="11">
        <f t="shared" si="201"/>
        <v>41831.87804398148</v>
      </c>
      <c r="T2132" s="11">
        <f t="shared" si="202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>
        <f t="shared" si="199"/>
        <v>8.34</v>
      </c>
      <c r="Q2133" s="6" t="str">
        <f t="shared" si="200"/>
        <v>games</v>
      </c>
      <c r="R2133" t="str">
        <f t="shared" si="203"/>
        <v>video games</v>
      </c>
      <c r="S2133" s="11">
        <f t="shared" si="201"/>
        <v>42166.998738425922</v>
      </c>
      <c r="T2133" s="11">
        <f t="shared" si="202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3</v>
      </c>
      <c r="P2134">
        <f t="shared" si="199"/>
        <v>21.35</v>
      </c>
      <c r="Q2134" s="6" t="str">
        <f t="shared" si="200"/>
        <v>games</v>
      </c>
      <c r="R2134" t="str">
        <f t="shared" si="203"/>
        <v>video games</v>
      </c>
      <c r="S2134" s="11">
        <f t="shared" si="201"/>
        <v>41643.27884259259</v>
      </c>
      <c r="T2134" s="11">
        <f t="shared" si="202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2</v>
      </c>
      <c r="P2135">
        <f t="shared" si="199"/>
        <v>5.34</v>
      </c>
      <c r="Q2135" s="6" t="str">
        <f t="shared" si="200"/>
        <v>games</v>
      </c>
      <c r="R2135" t="str">
        <f t="shared" si="203"/>
        <v>video games</v>
      </c>
      <c r="S2135" s="11">
        <f t="shared" si="201"/>
        <v>40618.888877314814</v>
      </c>
      <c r="T2135" s="11">
        <f t="shared" si="202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2</v>
      </c>
      <c r="P2136">
        <f t="shared" si="199"/>
        <v>34.669999999999995</v>
      </c>
      <c r="Q2136" s="6" t="str">
        <f t="shared" si="200"/>
        <v>games</v>
      </c>
      <c r="R2136" t="str">
        <f t="shared" si="203"/>
        <v>video games</v>
      </c>
      <c r="S2136" s="11">
        <f t="shared" si="201"/>
        <v>41361.678136574068</v>
      </c>
      <c r="T2136" s="11">
        <f t="shared" si="202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10</v>
      </c>
      <c r="P2137">
        <f t="shared" si="199"/>
        <v>21.73</v>
      </c>
      <c r="Q2137" s="6" t="str">
        <f t="shared" si="200"/>
        <v>games</v>
      </c>
      <c r="R2137" t="str">
        <f t="shared" si="203"/>
        <v>video games</v>
      </c>
      <c r="S2137" s="11">
        <f t="shared" si="201"/>
        <v>41156.755011574067</v>
      </c>
      <c r="T2137" s="11">
        <f t="shared" si="202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1</v>
      </c>
      <c r="P2138">
        <f t="shared" si="199"/>
        <v>11.93</v>
      </c>
      <c r="Q2138" s="6" t="str">
        <f t="shared" si="200"/>
        <v>games</v>
      </c>
      <c r="R2138" t="str">
        <f t="shared" si="203"/>
        <v>video games</v>
      </c>
      <c r="S2138" s="11">
        <f t="shared" si="201"/>
        <v>41536.300763888888</v>
      </c>
      <c r="T2138" s="11">
        <f t="shared" si="202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29</v>
      </c>
      <c r="P2139">
        <f t="shared" si="199"/>
        <v>26.6</v>
      </c>
      <c r="Q2139" s="6" t="str">
        <f t="shared" si="200"/>
        <v>games</v>
      </c>
      <c r="R2139" t="str">
        <f t="shared" si="203"/>
        <v>video games</v>
      </c>
      <c r="S2139" s="11">
        <f t="shared" si="201"/>
        <v>41948.562835648147</v>
      </c>
      <c r="T2139" s="11">
        <f t="shared" si="202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13</v>
      </c>
      <c r="P2140">
        <f t="shared" si="199"/>
        <v>10.67</v>
      </c>
      <c r="Q2140" s="6" t="str">
        <f t="shared" si="200"/>
        <v>games</v>
      </c>
      <c r="R2140" t="str">
        <f t="shared" si="203"/>
        <v>video games</v>
      </c>
      <c r="S2140" s="11">
        <f t="shared" si="201"/>
        <v>41556.804849537039</v>
      </c>
      <c r="T2140" s="11">
        <f t="shared" si="202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6</v>
      </c>
      <c r="P2141">
        <f t="shared" si="199"/>
        <v>29.040000000000003</v>
      </c>
      <c r="Q2141" s="6" t="str">
        <f t="shared" si="200"/>
        <v>games</v>
      </c>
      <c r="R2141" t="str">
        <f t="shared" si="203"/>
        <v>video games</v>
      </c>
      <c r="S2141" s="11">
        <f t="shared" si="201"/>
        <v>42647.541759259257</v>
      </c>
      <c r="T2141" s="11">
        <f t="shared" si="202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</v>
      </c>
      <c r="P2142">
        <f t="shared" si="199"/>
        <v>50.91</v>
      </c>
      <c r="Q2142" s="6" t="str">
        <f t="shared" si="200"/>
        <v>games</v>
      </c>
      <c r="R2142" t="str">
        <f t="shared" si="203"/>
        <v>video games</v>
      </c>
      <c r="S2142" s="11">
        <f t="shared" si="201"/>
        <v>41255.625277777777</v>
      </c>
      <c r="T2142" s="11">
        <f t="shared" si="202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s="6" t="str">
        <f t="shared" si="200"/>
        <v>games</v>
      </c>
      <c r="R2143" t="str">
        <f t="shared" si="203"/>
        <v>video games</v>
      </c>
      <c r="S2143" s="11">
        <f t="shared" si="201"/>
        <v>41927.027303240735</v>
      </c>
      <c r="T2143" s="11">
        <f t="shared" si="202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6</v>
      </c>
      <c r="P2144">
        <f t="shared" si="199"/>
        <v>50.089999999999996</v>
      </c>
      <c r="Q2144" s="6" t="str">
        <f t="shared" si="200"/>
        <v>games</v>
      </c>
      <c r="R2144" t="str">
        <f t="shared" si="203"/>
        <v>video games</v>
      </c>
      <c r="S2144" s="11">
        <f t="shared" si="201"/>
        <v>42340.493171296293</v>
      </c>
      <c r="T2144" s="11">
        <f t="shared" si="202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12</v>
      </c>
      <c r="P2145">
        <f t="shared" si="199"/>
        <v>45</v>
      </c>
      <c r="Q2145" s="6" t="str">
        <f t="shared" si="200"/>
        <v>games</v>
      </c>
      <c r="R2145" t="str">
        <f t="shared" si="203"/>
        <v>video games</v>
      </c>
      <c r="S2145" s="11">
        <f t="shared" si="201"/>
        <v>40332.678379629629</v>
      </c>
      <c r="T2145" s="11">
        <f t="shared" si="202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2</v>
      </c>
      <c r="P2146">
        <f t="shared" si="199"/>
        <v>25.3</v>
      </c>
      <c r="Q2146" s="6" t="str">
        <f t="shared" si="200"/>
        <v>games</v>
      </c>
      <c r="R2146" t="str">
        <f t="shared" si="203"/>
        <v>video games</v>
      </c>
      <c r="S2146" s="11">
        <f t="shared" si="201"/>
        <v>41499.338425925926</v>
      </c>
      <c r="T2146" s="11">
        <f t="shared" si="202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31</v>
      </c>
      <c r="P2147">
        <f t="shared" si="199"/>
        <v>51.3</v>
      </c>
      <c r="Q2147" s="6" t="str">
        <f t="shared" si="200"/>
        <v>games</v>
      </c>
      <c r="R2147" t="str">
        <f t="shared" si="203"/>
        <v>video games</v>
      </c>
      <c r="S2147" s="11">
        <f t="shared" si="201"/>
        <v>41575.029097222221</v>
      </c>
      <c r="T2147" s="11">
        <f t="shared" si="202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1</v>
      </c>
      <c r="P2148">
        <f t="shared" si="199"/>
        <v>1</v>
      </c>
      <c r="Q2148" s="6" t="str">
        <f t="shared" si="200"/>
        <v>games</v>
      </c>
      <c r="R2148" t="str">
        <f t="shared" si="203"/>
        <v>video games</v>
      </c>
      <c r="S2148" s="11">
        <f t="shared" si="201"/>
        <v>42397.471180555549</v>
      </c>
      <c r="T2148" s="11">
        <f t="shared" si="202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1</v>
      </c>
      <c r="P2149">
        <f t="shared" si="199"/>
        <v>49.39</v>
      </c>
      <c r="Q2149" s="6" t="str">
        <f t="shared" si="200"/>
        <v>games</v>
      </c>
      <c r="R2149" t="str">
        <f t="shared" si="203"/>
        <v>video games</v>
      </c>
      <c r="S2149" s="11">
        <f t="shared" si="201"/>
        <v>41927.087361111109</v>
      </c>
      <c r="T2149" s="11">
        <f t="shared" si="202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>
        <f t="shared" si="199"/>
        <v>1</v>
      </c>
      <c r="Q2150" s="6" t="str">
        <f t="shared" si="200"/>
        <v>games</v>
      </c>
      <c r="R2150" t="str">
        <f t="shared" si="203"/>
        <v>video games</v>
      </c>
      <c r="S2150" s="11">
        <f t="shared" si="201"/>
        <v>42066.525254629632</v>
      </c>
      <c r="T2150" s="11">
        <f t="shared" si="202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s="6" t="str">
        <f t="shared" si="200"/>
        <v>games</v>
      </c>
      <c r="R2151" t="str">
        <f t="shared" si="203"/>
        <v>video games</v>
      </c>
      <c r="S2151" s="11">
        <f t="shared" si="201"/>
        <v>40354.816620370366</v>
      </c>
      <c r="T2151" s="11">
        <f t="shared" si="202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1</v>
      </c>
      <c r="P2152">
        <f t="shared" si="199"/>
        <v>101.25</v>
      </c>
      <c r="Q2152" s="6" t="str">
        <f t="shared" si="200"/>
        <v>games</v>
      </c>
      <c r="R2152" t="str">
        <f t="shared" si="203"/>
        <v>video games</v>
      </c>
      <c r="S2152" s="11">
        <f t="shared" si="201"/>
        <v>42534.076377314814</v>
      </c>
      <c r="T2152" s="11">
        <f t="shared" si="202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1</v>
      </c>
      <c r="P2153">
        <f t="shared" si="199"/>
        <v>19.670000000000002</v>
      </c>
      <c r="Q2153" s="6" t="str">
        <f t="shared" si="200"/>
        <v>games</v>
      </c>
      <c r="R2153" t="str">
        <f t="shared" si="203"/>
        <v>video games</v>
      </c>
      <c r="S2153" s="11">
        <f t="shared" si="201"/>
        <v>42520.639050925929</v>
      </c>
      <c r="T2153" s="11">
        <f t="shared" si="202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</v>
      </c>
      <c r="P2154">
        <f t="shared" si="199"/>
        <v>12.5</v>
      </c>
      <c r="Q2154" s="6" t="str">
        <f t="shared" si="200"/>
        <v>games</v>
      </c>
      <c r="R2154" t="str">
        <f t="shared" si="203"/>
        <v>video games</v>
      </c>
      <c r="S2154" s="11">
        <f t="shared" si="201"/>
        <v>41683.62394675926</v>
      </c>
      <c r="T2154" s="11">
        <f t="shared" si="202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1</v>
      </c>
      <c r="P2155">
        <f t="shared" si="199"/>
        <v>8.5</v>
      </c>
      <c r="Q2155" s="6" t="str">
        <f t="shared" si="200"/>
        <v>games</v>
      </c>
      <c r="R2155" t="str">
        <f t="shared" si="203"/>
        <v>video games</v>
      </c>
      <c r="S2155" s="11">
        <f t="shared" si="201"/>
        <v>41974.702754629623</v>
      </c>
      <c r="T2155" s="11">
        <f t="shared" si="202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1</v>
      </c>
      <c r="P2156">
        <f t="shared" si="199"/>
        <v>1</v>
      </c>
      <c r="Q2156" s="6" t="str">
        <f t="shared" si="200"/>
        <v>games</v>
      </c>
      <c r="R2156" t="str">
        <f t="shared" si="203"/>
        <v>video games</v>
      </c>
      <c r="S2156" s="11">
        <f t="shared" si="201"/>
        <v>41647.42392361111</v>
      </c>
      <c r="T2156" s="11">
        <f t="shared" si="202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3</v>
      </c>
      <c r="P2157">
        <f t="shared" si="199"/>
        <v>23</v>
      </c>
      <c r="Q2157" s="6" t="str">
        <f t="shared" si="200"/>
        <v>games</v>
      </c>
      <c r="R2157" t="str">
        <f t="shared" si="203"/>
        <v>video games</v>
      </c>
      <c r="S2157" s="11">
        <f t="shared" si="201"/>
        <v>42430.539178240739</v>
      </c>
      <c r="T2157" s="11">
        <f t="shared" si="202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3</v>
      </c>
      <c r="P2158">
        <f t="shared" si="199"/>
        <v>17.990000000000002</v>
      </c>
      <c r="Q2158" s="6" t="str">
        <f t="shared" si="200"/>
        <v>games</v>
      </c>
      <c r="R2158" t="str">
        <f t="shared" si="203"/>
        <v>video games</v>
      </c>
      <c r="S2158" s="11">
        <f t="shared" si="201"/>
        <v>41488.645902777775</v>
      </c>
      <c r="T2158" s="11">
        <f t="shared" si="202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29</v>
      </c>
      <c r="P2159">
        <f t="shared" si="199"/>
        <v>370.95</v>
      </c>
      <c r="Q2159" s="6" t="str">
        <f t="shared" si="200"/>
        <v>games</v>
      </c>
      <c r="R2159" t="str">
        <f t="shared" si="203"/>
        <v>video games</v>
      </c>
      <c r="S2159" s="11">
        <f t="shared" si="201"/>
        <v>42694.772951388884</v>
      </c>
      <c r="T2159" s="11">
        <f t="shared" si="202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7</v>
      </c>
      <c r="P2160">
        <f t="shared" si="199"/>
        <v>63.57</v>
      </c>
      <c r="Q2160" s="6" t="str">
        <f t="shared" si="200"/>
        <v>games</v>
      </c>
      <c r="R2160" t="str">
        <f t="shared" si="203"/>
        <v>video games</v>
      </c>
      <c r="S2160" s="11">
        <f t="shared" si="201"/>
        <v>41264.645532407405</v>
      </c>
      <c r="T2160" s="11">
        <f t="shared" si="202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1</v>
      </c>
      <c r="P2161">
        <f t="shared" si="199"/>
        <v>13</v>
      </c>
      <c r="Q2161" s="6" t="str">
        <f t="shared" si="200"/>
        <v>games</v>
      </c>
      <c r="R2161" t="str">
        <f t="shared" si="203"/>
        <v>video games</v>
      </c>
      <c r="S2161" s="11">
        <f t="shared" si="201"/>
        <v>40710.522847222215</v>
      </c>
      <c r="T2161" s="11">
        <f t="shared" si="202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1</v>
      </c>
      <c r="P2162">
        <f t="shared" si="199"/>
        <v>5.3199999999999994</v>
      </c>
      <c r="Q2162" s="6" t="str">
        <f t="shared" si="200"/>
        <v>games</v>
      </c>
      <c r="R2162" t="str">
        <f t="shared" si="203"/>
        <v>video games</v>
      </c>
      <c r="S2162" s="11">
        <f t="shared" si="201"/>
        <v>41018.503530092588</v>
      </c>
      <c r="T2162" s="11">
        <f t="shared" si="202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116</v>
      </c>
      <c r="P2163">
        <f t="shared" si="199"/>
        <v>35.619999999999997</v>
      </c>
      <c r="Q2163" s="6" t="str">
        <f t="shared" si="200"/>
        <v>music</v>
      </c>
      <c r="R2163" t="str">
        <f t="shared" si="203"/>
        <v>rock</v>
      </c>
      <c r="S2163" s="11">
        <f t="shared" si="201"/>
        <v>42240.644201388881</v>
      </c>
      <c r="T2163" s="11">
        <f t="shared" si="202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113</v>
      </c>
      <c r="P2164">
        <f t="shared" si="199"/>
        <v>87.11</v>
      </c>
      <c r="Q2164" s="6" t="str">
        <f t="shared" si="200"/>
        <v>music</v>
      </c>
      <c r="R2164" t="str">
        <f t="shared" si="203"/>
        <v>rock</v>
      </c>
      <c r="S2164" s="11">
        <f t="shared" si="201"/>
        <v>41813.557766203703</v>
      </c>
      <c r="T2164" s="11">
        <f t="shared" si="202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133</v>
      </c>
      <c r="P2165">
        <f t="shared" si="199"/>
        <v>75.12</v>
      </c>
      <c r="Q2165" s="6" t="str">
        <f t="shared" si="200"/>
        <v>music</v>
      </c>
      <c r="R2165" t="str">
        <f t="shared" si="203"/>
        <v>rock</v>
      </c>
      <c r="S2165" s="11">
        <f t="shared" si="201"/>
        <v>42111.691203703704</v>
      </c>
      <c r="T2165" s="11">
        <f t="shared" si="202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103</v>
      </c>
      <c r="P2166">
        <f t="shared" si="199"/>
        <v>68.02000000000001</v>
      </c>
      <c r="Q2166" s="6" t="str">
        <f t="shared" si="200"/>
        <v>music</v>
      </c>
      <c r="R2166" t="str">
        <f t="shared" si="203"/>
        <v>rock</v>
      </c>
      <c r="S2166" s="11">
        <f t="shared" si="201"/>
        <v>42515.509421296294</v>
      </c>
      <c r="T2166" s="11">
        <f t="shared" si="202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139</v>
      </c>
      <c r="P2167">
        <f t="shared" si="199"/>
        <v>29.630000000000003</v>
      </c>
      <c r="Q2167" s="6" t="str">
        <f t="shared" si="200"/>
        <v>music</v>
      </c>
      <c r="R2167" t="str">
        <f t="shared" si="203"/>
        <v>rock</v>
      </c>
      <c r="S2167" s="11">
        <f t="shared" si="201"/>
        <v>42438.458738425928</v>
      </c>
      <c r="T2167" s="11">
        <f t="shared" si="202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147</v>
      </c>
      <c r="P2168">
        <f t="shared" si="199"/>
        <v>91.63000000000001</v>
      </c>
      <c r="Q2168" s="6" t="str">
        <f t="shared" si="200"/>
        <v>music</v>
      </c>
      <c r="R2168" t="str">
        <f t="shared" si="203"/>
        <v>rock</v>
      </c>
      <c r="S2168" s="11">
        <f t="shared" si="201"/>
        <v>41933.629837962959</v>
      </c>
      <c r="T2168" s="11">
        <f t="shared" si="202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>
        <f t="shared" si="199"/>
        <v>22.5</v>
      </c>
      <c r="Q2169" s="6" t="str">
        <f t="shared" si="200"/>
        <v>music</v>
      </c>
      <c r="R2169" t="str">
        <f t="shared" si="203"/>
        <v>rock</v>
      </c>
      <c r="S2169" s="11">
        <f t="shared" si="201"/>
        <v>41152.858067129629</v>
      </c>
      <c r="T2169" s="11">
        <f t="shared" si="202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122</v>
      </c>
      <c r="P2170">
        <f t="shared" si="199"/>
        <v>64.37</v>
      </c>
      <c r="Q2170" s="6" t="str">
        <f t="shared" si="200"/>
        <v>music</v>
      </c>
      <c r="R2170" t="str">
        <f t="shared" si="203"/>
        <v>rock</v>
      </c>
      <c r="S2170" s="11">
        <f t="shared" si="201"/>
        <v>42745.391909722217</v>
      </c>
      <c r="T2170" s="11">
        <f t="shared" si="202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>
        <f t="shared" si="199"/>
        <v>21.860000000000003</v>
      </c>
      <c r="Q2171" s="6" t="str">
        <f t="shared" si="200"/>
        <v>music</v>
      </c>
      <c r="R2171" t="str">
        <f t="shared" si="203"/>
        <v>rock</v>
      </c>
      <c r="S2171" s="11">
        <f t="shared" si="201"/>
        <v>42793.492488425924</v>
      </c>
      <c r="T2171" s="11">
        <f t="shared" si="202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181</v>
      </c>
      <c r="P2172">
        <f t="shared" si="199"/>
        <v>33.32</v>
      </c>
      <c r="Q2172" s="6" t="str">
        <f t="shared" si="200"/>
        <v>music</v>
      </c>
      <c r="R2172" t="str">
        <f t="shared" si="203"/>
        <v>rock</v>
      </c>
      <c r="S2172" s="11">
        <f t="shared" si="201"/>
        <v>42198.541921296295</v>
      </c>
      <c r="T2172" s="11">
        <f t="shared" si="202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107</v>
      </c>
      <c r="P2173">
        <f t="shared" si="199"/>
        <v>90.28</v>
      </c>
      <c r="Q2173" s="6" t="str">
        <f t="shared" si="200"/>
        <v>music</v>
      </c>
      <c r="R2173" t="str">
        <f t="shared" si="203"/>
        <v>rock</v>
      </c>
      <c r="S2173" s="11">
        <f t="shared" si="201"/>
        <v>42141.748784722215</v>
      </c>
      <c r="T2173" s="11">
        <f t="shared" si="202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>
        <f t="shared" si="199"/>
        <v>76.930000000000007</v>
      </c>
      <c r="Q2174" s="6" t="str">
        <f t="shared" si="200"/>
        <v>music</v>
      </c>
      <c r="R2174" t="str">
        <f t="shared" si="203"/>
        <v>rock</v>
      </c>
      <c r="S2174" s="11">
        <f t="shared" si="201"/>
        <v>42082.371759259251</v>
      </c>
      <c r="T2174" s="11">
        <f t="shared" si="202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127</v>
      </c>
      <c r="P2175">
        <f t="shared" si="199"/>
        <v>59.239999999999995</v>
      </c>
      <c r="Q2175" s="6" t="str">
        <f t="shared" si="200"/>
        <v>music</v>
      </c>
      <c r="R2175" t="str">
        <f t="shared" si="203"/>
        <v>rock</v>
      </c>
      <c r="S2175" s="11">
        <f t="shared" si="201"/>
        <v>41495.484293981477</v>
      </c>
      <c r="T2175" s="11">
        <f t="shared" si="202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103</v>
      </c>
      <c r="P2176">
        <f t="shared" si="199"/>
        <v>65.39</v>
      </c>
      <c r="Q2176" s="6" t="str">
        <f t="shared" si="200"/>
        <v>music</v>
      </c>
      <c r="R2176" t="str">
        <f t="shared" si="203"/>
        <v>rock</v>
      </c>
      <c r="S2176" s="11">
        <f t="shared" si="201"/>
        <v>42465.334571759253</v>
      </c>
      <c r="T2176" s="11">
        <f t="shared" si="202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>
        <f t="shared" si="199"/>
        <v>67.31</v>
      </c>
      <c r="Q2177" s="6" t="str">
        <f t="shared" si="200"/>
        <v>music</v>
      </c>
      <c r="R2177" t="str">
        <f t="shared" si="203"/>
        <v>rock</v>
      </c>
      <c r="S2177" s="11">
        <f t="shared" si="201"/>
        <v>42564.800763888888</v>
      </c>
      <c r="T2177" s="11">
        <f t="shared" si="202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127</v>
      </c>
      <c r="P2178">
        <f t="shared" si="199"/>
        <v>88.75</v>
      </c>
      <c r="Q2178" s="6" t="str">
        <f t="shared" si="200"/>
        <v>music</v>
      </c>
      <c r="R2178" t="str">
        <f t="shared" si="203"/>
        <v>rock</v>
      </c>
      <c r="S2178" s="11">
        <f t="shared" si="201"/>
        <v>42096.424872685187</v>
      </c>
      <c r="T2178" s="11">
        <f t="shared" si="202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ROUNDUP(((E2179/D2179)*100),0)</f>
        <v>101</v>
      </c>
      <c r="P2179">
        <f t="shared" ref="P2179:P2242" si="205">ROUNDUP((E2179/L2179),2)</f>
        <v>65.87</v>
      </c>
      <c r="Q2179" s="6" t="str">
        <f t="shared" ref="Q2179:Q2242" si="206">LEFT(N2179,FIND("/",N2179,1)-1)</f>
        <v>music</v>
      </c>
      <c r="R2179" t="str">
        <f t="shared" si="203"/>
        <v>rock</v>
      </c>
      <c r="S2179" s="11">
        <f t="shared" ref="S2179:S2242" si="207">(((J2179/60)/60)/24)+DATE(1970,1,1)+(-5/24)</f>
        <v>42502.042442129627</v>
      </c>
      <c r="T2179" s="11">
        <f t="shared" ref="T2179:T2242" si="208">(((I2179/60)/60)/24)+DATE(1970,1,1)+(-5/24)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139</v>
      </c>
      <c r="P2180">
        <f t="shared" si="205"/>
        <v>40.35</v>
      </c>
      <c r="Q2180" s="6" t="str">
        <f t="shared" si="206"/>
        <v>music</v>
      </c>
      <c r="R2180" t="str">
        <f t="shared" ref="R2180:R2243" si="209">RIGHT(N2180,LEN(N2180)-FIND("/",N2180,1))</f>
        <v>rock</v>
      </c>
      <c r="S2180" s="11">
        <f t="shared" si="207"/>
        <v>42723.428206018514</v>
      </c>
      <c r="T2180" s="11">
        <f t="shared" si="208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162</v>
      </c>
      <c r="P2181">
        <f t="shared" si="205"/>
        <v>76.86</v>
      </c>
      <c r="Q2181" s="6" t="str">
        <f t="shared" si="206"/>
        <v>music</v>
      </c>
      <c r="R2181" t="str">
        <f t="shared" si="209"/>
        <v>rock</v>
      </c>
      <c r="S2181" s="11">
        <f t="shared" si="207"/>
        <v>42074.962870370371</v>
      </c>
      <c r="T2181" s="11">
        <f t="shared" si="208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108</v>
      </c>
      <c r="P2182">
        <f t="shared" si="205"/>
        <v>68.710000000000008</v>
      </c>
      <c r="Q2182" s="6" t="str">
        <f t="shared" si="206"/>
        <v>music</v>
      </c>
      <c r="R2182" t="str">
        <f t="shared" si="209"/>
        <v>rock</v>
      </c>
      <c r="S2182" s="11">
        <f t="shared" si="207"/>
        <v>42279.461435185185</v>
      </c>
      <c r="T2182" s="11">
        <f t="shared" si="208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154</v>
      </c>
      <c r="P2183">
        <f t="shared" si="205"/>
        <v>57.78</v>
      </c>
      <c r="Q2183" s="6" t="str">
        <f t="shared" si="206"/>
        <v>games</v>
      </c>
      <c r="R2183" t="str">
        <f t="shared" si="209"/>
        <v>tabletop games</v>
      </c>
      <c r="S2183" s="11">
        <f t="shared" si="207"/>
        <v>42772.796909722216</v>
      </c>
      <c r="T2183" s="11">
        <f t="shared" si="208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525</v>
      </c>
      <c r="P2184">
        <f t="shared" si="205"/>
        <v>44.18</v>
      </c>
      <c r="Q2184" s="6" t="str">
        <f t="shared" si="206"/>
        <v>games</v>
      </c>
      <c r="R2184" t="str">
        <f t="shared" si="209"/>
        <v>tabletop games</v>
      </c>
      <c r="S2184" s="11">
        <f t="shared" si="207"/>
        <v>41879.692418981482</v>
      </c>
      <c r="T2184" s="11">
        <f t="shared" si="208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490</v>
      </c>
      <c r="P2185">
        <f t="shared" si="205"/>
        <v>31.57</v>
      </c>
      <c r="Q2185" s="6" t="str">
        <f t="shared" si="206"/>
        <v>games</v>
      </c>
      <c r="R2185" t="str">
        <f t="shared" si="209"/>
        <v>tabletop games</v>
      </c>
      <c r="S2185" s="11">
        <f t="shared" si="207"/>
        <v>42745.157141203708</v>
      </c>
      <c r="T2185" s="11">
        <f t="shared" si="208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285</v>
      </c>
      <c r="P2186">
        <f t="shared" si="205"/>
        <v>107.05000000000001</v>
      </c>
      <c r="Q2186" s="6" t="str">
        <f t="shared" si="206"/>
        <v>games</v>
      </c>
      <c r="R2186" t="str">
        <f t="shared" si="209"/>
        <v>tabletop games</v>
      </c>
      <c r="S2186" s="11">
        <f t="shared" si="207"/>
        <v>42380.481956018521</v>
      </c>
      <c r="T2186" s="11">
        <f t="shared" si="208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1857</v>
      </c>
      <c r="P2187">
        <f t="shared" si="205"/>
        <v>149.04</v>
      </c>
      <c r="Q2187" s="6" t="str">
        <f t="shared" si="206"/>
        <v>games</v>
      </c>
      <c r="R2187" t="str">
        <f t="shared" si="209"/>
        <v>tabletop games</v>
      </c>
      <c r="S2187" s="11">
        <f t="shared" si="207"/>
        <v>41319.141655092593</v>
      </c>
      <c r="T2187" s="11">
        <f t="shared" si="208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110</v>
      </c>
      <c r="P2188">
        <f t="shared" si="205"/>
        <v>55.96</v>
      </c>
      <c r="Q2188" s="6" t="str">
        <f t="shared" si="206"/>
        <v>games</v>
      </c>
      <c r="R2188" t="str">
        <f t="shared" si="209"/>
        <v>tabletop games</v>
      </c>
      <c r="S2188" s="11">
        <f t="shared" si="207"/>
        <v>42583.406747685185</v>
      </c>
      <c r="T2188" s="11">
        <f t="shared" si="208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1015</v>
      </c>
      <c r="P2189">
        <f t="shared" si="205"/>
        <v>56.98</v>
      </c>
      <c r="Q2189" s="6" t="str">
        <f t="shared" si="206"/>
        <v>games</v>
      </c>
      <c r="R2189" t="str">
        <f t="shared" si="209"/>
        <v>tabletop games</v>
      </c>
      <c r="S2189" s="11">
        <f t="shared" si="207"/>
        <v>42068.000763888886</v>
      </c>
      <c r="T2189" s="11">
        <f t="shared" si="208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413</v>
      </c>
      <c r="P2190">
        <f t="shared" si="205"/>
        <v>44.059999999999995</v>
      </c>
      <c r="Q2190" s="6" t="str">
        <f t="shared" si="206"/>
        <v>games</v>
      </c>
      <c r="R2190" t="str">
        <f t="shared" si="209"/>
        <v>tabletop games</v>
      </c>
      <c r="S2190" s="11">
        <f t="shared" si="207"/>
        <v>42633.377789351849</v>
      </c>
      <c r="T2190" s="11">
        <f t="shared" si="208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504</v>
      </c>
      <c r="P2191">
        <f t="shared" si="205"/>
        <v>68.63000000000001</v>
      </c>
      <c r="Q2191" s="6" t="str">
        <f t="shared" si="206"/>
        <v>games</v>
      </c>
      <c r="R2191" t="str">
        <f t="shared" si="209"/>
        <v>tabletop games</v>
      </c>
      <c r="S2191" s="11">
        <f t="shared" si="207"/>
        <v>42467.579861111109</v>
      </c>
      <c r="T2191" s="11">
        <f t="shared" si="208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185</v>
      </c>
      <c r="P2192">
        <f t="shared" si="205"/>
        <v>65.320000000000007</v>
      </c>
      <c r="Q2192" s="6" t="str">
        <f t="shared" si="206"/>
        <v>games</v>
      </c>
      <c r="R2192" t="str">
        <f t="shared" si="209"/>
        <v>tabletop games</v>
      </c>
      <c r="S2192" s="11">
        <f t="shared" si="207"/>
        <v>42417.416712962957</v>
      </c>
      <c r="T2192" s="11">
        <f t="shared" si="208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120</v>
      </c>
      <c r="P2193">
        <f t="shared" si="205"/>
        <v>35.92</v>
      </c>
      <c r="Q2193" s="6" t="str">
        <f t="shared" si="206"/>
        <v>games</v>
      </c>
      <c r="R2193" t="str">
        <f t="shared" si="209"/>
        <v>tabletop games</v>
      </c>
      <c r="S2193" s="11">
        <f t="shared" si="207"/>
        <v>42768.6253125</v>
      </c>
      <c r="T2193" s="11">
        <f t="shared" si="208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1082</v>
      </c>
      <c r="P2194">
        <f t="shared" si="205"/>
        <v>40.08</v>
      </c>
      <c r="Q2194" s="6" t="str">
        <f t="shared" si="206"/>
        <v>games</v>
      </c>
      <c r="R2194" t="str">
        <f t="shared" si="209"/>
        <v>tabletop games</v>
      </c>
      <c r="S2194" s="11">
        <f t="shared" si="207"/>
        <v>42691.642870370364</v>
      </c>
      <c r="T2194" s="11">
        <f t="shared" si="208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453</v>
      </c>
      <c r="P2195">
        <f t="shared" si="205"/>
        <v>75.650000000000006</v>
      </c>
      <c r="Q2195" s="6" t="str">
        <f t="shared" si="206"/>
        <v>games</v>
      </c>
      <c r="R2195" t="str">
        <f t="shared" si="209"/>
        <v>tabletop games</v>
      </c>
      <c r="S2195" s="11">
        <f t="shared" si="207"/>
        <v>42664.197592592587</v>
      </c>
      <c r="T2195" s="11">
        <f t="shared" si="208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538</v>
      </c>
      <c r="P2196">
        <f t="shared" si="205"/>
        <v>61.21</v>
      </c>
      <c r="Q2196" s="6" t="str">
        <f t="shared" si="206"/>
        <v>games</v>
      </c>
      <c r="R2196" t="str">
        <f t="shared" si="209"/>
        <v>tabletop games</v>
      </c>
      <c r="S2196" s="11">
        <f t="shared" si="207"/>
        <v>42425.54965277778</v>
      </c>
      <c r="T2196" s="11">
        <f t="shared" si="208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121</v>
      </c>
      <c r="P2197">
        <f t="shared" si="205"/>
        <v>48.14</v>
      </c>
      <c r="Q2197" s="6" t="str">
        <f t="shared" si="206"/>
        <v>games</v>
      </c>
      <c r="R2197" t="str">
        <f t="shared" si="209"/>
        <v>tabletop games</v>
      </c>
      <c r="S2197" s="11">
        <f t="shared" si="207"/>
        <v>42197.563657407409</v>
      </c>
      <c r="T2197" s="11">
        <f t="shared" si="208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114</v>
      </c>
      <c r="P2198">
        <f t="shared" si="205"/>
        <v>68.11</v>
      </c>
      <c r="Q2198" s="6" t="str">
        <f t="shared" si="206"/>
        <v>games</v>
      </c>
      <c r="R2198" t="str">
        <f t="shared" si="209"/>
        <v>tabletop games</v>
      </c>
      <c r="S2198" s="11">
        <f t="shared" si="207"/>
        <v>42675.278958333329</v>
      </c>
      <c r="T2198" s="11">
        <f t="shared" si="208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952</v>
      </c>
      <c r="P2199">
        <f t="shared" si="205"/>
        <v>65.900000000000006</v>
      </c>
      <c r="Q2199" s="6" t="str">
        <f t="shared" si="206"/>
        <v>games</v>
      </c>
      <c r="R2199" t="str">
        <f t="shared" si="209"/>
        <v>tabletop games</v>
      </c>
      <c r="S2199" s="11">
        <f t="shared" si="207"/>
        <v>42033.37568287037</v>
      </c>
      <c r="T2199" s="11">
        <f t="shared" si="208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133</v>
      </c>
      <c r="P2200">
        <f t="shared" si="205"/>
        <v>81.660000000000011</v>
      </c>
      <c r="Q2200" s="6" t="str">
        <f t="shared" si="206"/>
        <v>games</v>
      </c>
      <c r="R2200" t="str">
        <f t="shared" si="209"/>
        <v>tabletop games</v>
      </c>
      <c r="S2200" s="11">
        <f t="shared" si="207"/>
        <v>42292.305555555555</v>
      </c>
      <c r="T2200" s="11">
        <f t="shared" si="208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147</v>
      </c>
      <c r="P2201">
        <f t="shared" si="205"/>
        <v>52.71</v>
      </c>
      <c r="Q2201" s="6" t="str">
        <f t="shared" si="206"/>
        <v>games</v>
      </c>
      <c r="R2201" t="str">
        <f t="shared" si="209"/>
        <v>tabletop games</v>
      </c>
      <c r="S2201" s="11">
        <f t="shared" si="207"/>
        <v>42262.208310185182</v>
      </c>
      <c r="T2201" s="11">
        <f t="shared" si="208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543</v>
      </c>
      <c r="P2202">
        <f t="shared" si="205"/>
        <v>41.23</v>
      </c>
      <c r="Q2202" s="6" t="str">
        <f t="shared" si="206"/>
        <v>games</v>
      </c>
      <c r="R2202" t="str">
        <f t="shared" si="209"/>
        <v>tabletop games</v>
      </c>
      <c r="S2202" s="11">
        <f t="shared" si="207"/>
        <v>42163.417453703696</v>
      </c>
      <c r="T2202" s="11">
        <f t="shared" si="208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383</v>
      </c>
      <c r="P2203">
        <f t="shared" si="205"/>
        <v>15.04</v>
      </c>
      <c r="Q2203" s="6" t="str">
        <f t="shared" si="206"/>
        <v>music</v>
      </c>
      <c r="R2203" t="str">
        <f t="shared" si="209"/>
        <v>electronic music</v>
      </c>
      <c r="S2203" s="11">
        <f t="shared" si="207"/>
        <v>41276.638483796298</v>
      </c>
      <c r="T2203" s="11">
        <f t="shared" si="208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705</v>
      </c>
      <c r="P2204">
        <f t="shared" si="205"/>
        <v>39.07</v>
      </c>
      <c r="Q2204" s="6" t="str">
        <f t="shared" si="206"/>
        <v>music</v>
      </c>
      <c r="R2204" t="str">
        <f t="shared" si="209"/>
        <v>electronic music</v>
      </c>
      <c r="S2204" s="11">
        <f t="shared" si="207"/>
        <v>41184.640833333331</v>
      </c>
      <c r="T2204" s="11">
        <f t="shared" si="208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110</v>
      </c>
      <c r="P2205">
        <f t="shared" si="205"/>
        <v>43.82</v>
      </c>
      <c r="Q2205" s="6" t="str">
        <f t="shared" si="206"/>
        <v>music</v>
      </c>
      <c r="R2205" t="str">
        <f t="shared" si="209"/>
        <v>electronic music</v>
      </c>
      <c r="S2205" s="11">
        <f t="shared" si="207"/>
        <v>42241.651412037034</v>
      </c>
      <c r="T2205" s="11">
        <f t="shared" si="208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133</v>
      </c>
      <c r="P2206">
        <f t="shared" si="205"/>
        <v>27.310000000000002</v>
      </c>
      <c r="Q2206" s="6" t="str">
        <f t="shared" si="206"/>
        <v>music</v>
      </c>
      <c r="R2206" t="str">
        <f t="shared" si="209"/>
        <v>electronic music</v>
      </c>
      <c r="S2206" s="11">
        <f t="shared" si="207"/>
        <v>41312.103229166663</v>
      </c>
      <c r="T2206" s="11">
        <f t="shared" si="208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>
        <f t="shared" si="205"/>
        <v>42.23</v>
      </c>
      <c r="Q2207" s="6" t="str">
        <f t="shared" si="206"/>
        <v>music</v>
      </c>
      <c r="R2207" t="str">
        <f t="shared" si="209"/>
        <v>electronic music</v>
      </c>
      <c r="S2207" s="11">
        <f t="shared" si="207"/>
        <v>41031.613298611104</v>
      </c>
      <c r="T2207" s="11">
        <f t="shared" si="208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103</v>
      </c>
      <c r="P2208">
        <f t="shared" si="205"/>
        <v>33.239999999999995</v>
      </c>
      <c r="Q2208" s="6" t="str">
        <f t="shared" si="206"/>
        <v>music</v>
      </c>
      <c r="R2208" t="str">
        <f t="shared" si="209"/>
        <v>electronic music</v>
      </c>
      <c r="S2208" s="11">
        <f t="shared" si="207"/>
        <v>40997.048888888887</v>
      </c>
      <c r="T2208" s="11">
        <f t="shared" si="208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>
        <f t="shared" si="205"/>
        <v>285.71999999999997</v>
      </c>
      <c r="Q2209" s="6" t="str">
        <f t="shared" si="206"/>
        <v>music</v>
      </c>
      <c r="R2209" t="str">
        <f t="shared" si="209"/>
        <v>electronic music</v>
      </c>
      <c r="S2209" s="11">
        <f t="shared" si="207"/>
        <v>41563.985798611109</v>
      </c>
      <c r="T2209" s="11">
        <f t="shared" si="208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102</v>
      </c>
      <c r="P2210">
        <f t="shared" si="205"/>
        <v>42.339999999999996</v>
      </c>
      <c r="Q2210" s="6" t="str">
        <f t="shared" si="206"/>
        <v>music</v>
      </c>
      <c r="R2210" t="str">
        <f t="shared" si="209"/>
        <v>electronic music</v>
      </c>
      <c r="S2210" s="11">
        <f t="shared" si="207"/>
        <v>40946.673912037033</v>
      </c>
      <c r="T2210" s="11">
        <f t="shared" si="208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151</v>
      </c>
      <c r="P2211">
        <f t="shared" si="205"/>
        <v>50.269999999999996</v>
      </c>
      <c r="Q2211" s="6" t="str">
        <f t="shared" si="206"/>
        <v>music</v>
      </c>
      <c r="R2211" t="str">
        <f t="shared" si="209"/>
        <v>electronic music</v>
      </c>
      <c r="S2211" s="11">
        <f t="shared" si="207"/>
        <v>41732.27134259259</v>
      </c>
      <c r="T2211" s="11">
        <f t="shared" si="208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112</v>
      </c>
      <c r="P2212">
        <f t="shared" si="205"/>
        <v>61.91</v>
      </c>
      <c r="Q2212" s="6" t="str">
        <f t="shared" si="206"/>
        <v>music</v>
      </c>
      <c r="R2212" t="str">
        <f t="shared" si="209"/>
        <v>electronic music</v>
      </c>
      <c r="S2212" s="11">
        <f t="shared" si="207"/>
        <v>40955.857754629629</v>
      </c>
      <c r="T2212" s="11">
        <f t="shared" si="208"/>
        <v>41013.524999999994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196</v>
      </c>
      <c r="P2213">
        <f t="shared" si="205"/>
        <v>40.75</v>
      </c>
      <c r="Q2213" s="6" t="str">
        <f t="shared" si="206"/>
        <v>music</v>
      </c>
      <c r="R2213" t="str">
        <f t="shared" si="209"/>
        <v>electronic music</v>
      </c>
      <c r="S2213" s="11">
        <f t="shared" si="207"/>
        <v>41716.576678240737</v>
      </c>
      <c r="T2213" s="11">
        <f t="shared" si="208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115</v>
      </c>
      <c r="P2214">
        <f t="shared" si="205"/>
        <v>55.8</v>
      </c>
      <c r="Q2214" s="6" t="str">
        <f t="shared" si="206"/>
        <v>music</v>
      </c>
      <c r="R2214" t="str">
        <f t="shared" si="209"/>
        <v>electronic music</v>
      </c>
      <c r="S2214" s="11">
        <f t="shared" si="207"/>
        <v>41548.539085648146</v>
      </c>
      <c r="T2214" s="11">
        <f t="shared" si="208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>
        <f t="shared" si="205"/>
        <v>10</v>
      </c>
      <c r="Q2215" s="6" t="str">
        <f t="shared" si="206"/>
        <v>music</v>
      </c>
      <c r="R2215" t="str">
        <f t="shared" si="209"/>
        <v>electronic music</v>
      </c>
      <c r="S2215" s="11">
        <f t="shared" si="207"/>
        <v>42109.617812499993</v>
      </c>
      <c r="T2215" s="11">
        <f t="shared" si="208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293</v>
      </c>
      <c r="P2216">
        <f t="shared" si="205"/>
        <v>73.13000000000001</v>
      </c>
      <c r="Q2216" s="6" t="str">
        <f t="shared" si="206"/>
        <v>music</v>
      </c>
      <c r="R2216" t="str">
        <f t="shared" si="209"/>
        <v>electronic music</v>
      </c>
      <c r="S2216" s="11">
        <f t="shared" si="207"/>
        <v>41646.58388888889</v>
      </c>
      <c r="T2216" s="11">
        <f t="shared" si="208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157</v>
      </c>
      <c r="P2217">
        <f t="shared" si="205"/>
        <v>26.07</v>
      </c>
      <c r="Q2217" s="6" t="str">
        <f t="shared" si="206"/>
        <v>music</v>
      </c>
      <c r="R2217" t="str">
        <f t="shared" si="209"/>
        <v>electronic music</v>
      </c>
      <c r="S2217" s="11">
        <f t="shared" si="207"/>
        <v>40958.508935185186</v>
      </c>
      <c r="T2217" s="11">
        <f t="shared" si="208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106</v>
      </c>
      <c r="P2218">
        <f t="shared" si="205"/>
        <v>22.650000000000002</v>
      </c>
      <c r="Q2218" s="6" t="str">
        <f t="shared" si="206"/>
        <v>music</v>
      </c>
      <c r="R2218" t="str">
        <f t="shared" si="209"/>
        <v>electronic music</v>
      </c>
      <c r="S2218" s="11">
        <f t="shared" si="207"/>
        <v>42194.543344907412</v>
      </c>
      <c r="T2218" s="11">
        <f t="shared" si="208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102</v>
      </c>
      <c r="P2219">
        <f t="shared" si="205"/>
        <v>47.23</v>
      </c>
      <c r="Q2219" s="6" t="str">
        <f t="shared" si="206"/>
        <v>music</v>
      </c>
      <c r="R2219" t="str">
        <f t="shared" si="209"/>
        <v>electronic music</v>
      </c>
      <c r="S2219" s="11">
        <f t="shared" si="207"/>
        <v>42299.568437499998</v>
      </c>
      <c r="T2219" s="11">
        <f t="shared" si="208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123</v>
      </c>
      <c r="P2220">
        <f t="shared" si="205"/>
        <v>32.33</v>
      </c>
      <c r="Q2220" s="6" t="str">
        <f t="shared" si="206"/>
        <v>music</v>
      </c>
      <c r="R2220" t="str">
        <f t="shared" si="209"/>
        <v>electronic music</v>
      </c>
      <c r="S2220" s="11">
        <f t="shared" si="207"/>
        <v>41127.603969907403</v>
      </c>
      <c r="T2220" s="11">
        <f t="shared" si="208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102</v>
      </c>
      <c r="P2221">
        <f t="shared" si="205"/>
        <v>53.43</v>
      </c>
      <c r="Q2221" s="6" t="str">
        <f t="shared" si="206"/>
        <v>music</v>
      </c>
      <c r="R2221" t="str">
        <f t="shared" si="209"/>
        <v>electronic music</v>
      </c>
      <c r="S2221" s="11">
        <f t="shared" si="207"/>
        <v>42205.510555555556</v>
      </c>
      <c r="T2221" s="11">
        <f t="shared" si="208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102</v>
      </c>
      <c r="P2222">
        <f t="shared" si="205"/>
        <v>51.309999999999995</v>
      </c>
      <c r="Q2222" s="6" t="str">
        <f t="shared" si="206"/>
        <v>music</v>
      </c>
      <c r="R2222" t="str">
        <f t="shared" si="209"/>
        <v>electronic music</v>
      </c>
      <c r="S2222" s="11">
        <f t="shared" si="207"/>
        <v>41451.852268518516</v>
      </c>
      <c r="T2222" s="11">
        <f t="shared" si="208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109</v>
      </c>
      <c r="P2223">
        <f t="shared" si="205"/>
        <v>37.199999999999996</v>
      </c>
      <c r="Q2223" s="6" t="str">
        <f t="shared" si="206"/>
        <v>games</v>
      </c>
      <c r="R2223" t="str">
        <f t="shared" si="209"/>
        <v>tabletop games</v>
      </c>
      <c r="S2223" s="11">
        <f t="shared" si="207"/>
        <v>42452.458437499998</v>
      </c>
      <c r="T2223" s="11">
        <f t="shared" si="208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163</v>
      </c>
      <c r="P2224">
        <f t="shared" si="205"/>
        <v>27.1</v>
      </c>
      <c r="Q2224" s="6" t="str">
        <f t="shared" si="206"/>
        <v>games</v>
      </c>
      <c r="R2224" t="str">
        <f t="shared" si="209"/>
        <v>tabletop games</v>
      </c>
      <c r="S2224" s="11">
        <f t="shared" si="207"/>
        <v>40906.579247685186</v>
      </c>
      <c r="T2224" s="11">
        <f t="shared" si="208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106</v>
      </c>
      <c r="P2225">
        <f t="shared" si="205"/>
        <v>206.31</v>
      </c>
      <c r="Q2225" s="6" t="str">
        <f t="shared" si="206"/>
        <v>games</v>
      </c>
      <c r="R2225" t="str">
        <f t="shared" si="209"/>
        <v>tabletop games</v>
      </c>
      <c r="S2225" s="11">
        <f t="shared" si="207"/>
        <v>42152.432500000003</v>
      </c>
      <c r="T2225" s="11">
        <f t="shared" si="208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244</v>
      </c>
      <c r="P2226">
        <f t="shared" si="205"/>
        <v>82.15</v>
      </c>
      <c r="Q2226" s="6" t="str">
        <f t="shared" si="206"/>
        <v>games</v>
      </c>
      <c r="R2226" t="str">
        <f t="shared" si="209"/>
        <v>tabletop games</v>
      </c>
      <c r="S2226" s="11">
        <f t="shared" si="207"/>
        <v>42644.459201388883</v>
      </c>
      <c r="T2226" s="11">
        <f t="shared" si="208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945</v>
      </c>
      <c r="P2227">
        <f t="shared" si="205"/>
        <v>164.79999999999998</v>
      </c>
      <c r="Q2227" s="6" t="str">
        <f t="shared" si="206"/>
        <v>games</v>
      </c>
      <c r="R2227" t="str">
        <f t="shared" si="209"/>
        <v>tabletop games</v>
      </c>
      <c r="S2227" s="11">
        <f t="shared" si="207"/>
        <v>41873.583506944444</v>
      </c>
      <c r="T2227" s="11">
        <f t="shared" si="208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109</v>
      </c>
      <c r="P2228">
        <f t="shared" si="205"/>
        <v>60.83</v>
      </c>
      <c r="Q2228" s="6" t="str">
        <f t="shared" si="206"/>
        <v>games</v>
      </c>
      <c r="R2228" t="str">
        <f t="shared" si="209"/>
        <v>tabletop games</v>
      </c>
      <c r="S2228" s="11">
        <f t="shared" si="207"/>
        <v>42381.590532407405</v>
      </c>
      <c r="T2228" s="11">
        <f t="shared" si="208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158</v>
      </c>
      <c r="P2229">
        <f t="shared" si="205"/>
        <v>67.98</v>
      </c>
      <c r="Q2229" s="6" t="str">
        <f t="shared" si="206"/>
        <v>games</v>
      </c>
      <c r="R2229" t="str">
        <f t="shared" si="209"/>
        <v>tabletop games</v>
      </c>
      <c r="S2229" s="11">
        <f t="shared" si="207"/>
        <v>41561.599016203698</v>
      </c>
      <c r="T2229" s="11">
        <f t="shared" si="208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1175</v>
      </c>
      <c r="P2230">
        <f t="shared" si="205"/>
        <v>81.570000000000007</v>
      </c>
      <c r="Q2230" s="6" t="str">
        <f t="shared" si="206"/>
        <v>games</v>
      </c>
      <c r="R2230" t="str">
        <f t="shared" si="209"/>
        <v>tabletop games</v>
      </c>
      <c r="S2230" s="11">
        <f t="shared" si="207"/>
        <v>42202.069861111107</v>
      </c>
      <c r="T2230" s="11">
        <f t="shared" si="208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172</v>
      </c>
      <c r="P2231">
        <f t="shared" si="205"/>
        <v>25.430000000000003</v>
      </c>
      <c r="Q2231" s="6" t="str">
        <f t="shared" si="206"/>
        <v>games</v>
      </c>
      <c r="R2231" t="str">
        <f t="shared" si="209"/>
        <v>tabletop games</v>
      </c>
      <c r="S2231" s="11">
        <f t="shared" si="207"/>
        <v>41484.455914351849</v>
      </c>
      <c r="T2231" s="11">
        <f t="shared" si="208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126</v>
      </c>
      <c r="P2232">
        <f t="shared" si="205"/>
        <v>21.5</v>
      </c>
      <c r="Q2232" s="6" t="str">
        <f t="shared" si="206"/>
        <v>games</v>
      </c>
      <c r="R2232" t="str">
        <f t="shared" si="209"/>
        <v>tabletop games</v>
      </c>
      <c r="S2232" s="11">
        <f t="shared" si="207"/>
        <v>41724.672766203701</v>
      </c>
      <c r="T2232" s="11">
        <f t="shared" si="208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1213</v>
      </c>
      <c r="P2233">
        <f t="shared" si="205"/>
        <v>27.23</v>
      </c>
      <c r="Q2233" s="6" t="str">
        <f t="shared" si="206"/>
        <v>games</v>
      </c>
      <c r="R2233" t="str">
        <f t="shared" si="209"/>
        <v>tabletop games</v>
      </c>
      <c r="S2233" s="11">
        <f t="shared" si="207"/>
        <v>41423.702557870369</v>
      </c>
      <c r="T2233" s="11">
        <f t="shared" si="208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496</v>
      </c>
      <c r="P2234">
        <f t="shared" si="205"/>
        <v>25.1</v>
      </c>
      <c r="Q2234" s="6" t="str">
        <f t="shared" si="206"/>
        <v>games</v>
      </c>
      <c r="R2234" t="str">
        <f t="shared" si="209"/>
        <v>tabletop games</v>
      </c>
      <c r="S2234" s="11">
        <f t="shared" si="207"/>
        <v>41806.585740740738</v>
      </c>
      <c r="T2234" s="11">
        <f t="shared" si="208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333</v>
      </c>
      <c r="P2235">
        <f t="shared" si="205"/>
        <v>21.240000000000002</v>
      </c>
      <c r="Q2235" s="6" t="str">
        <f t="shared" si="206"/>
        <v>games</v>
      </c>
      <c r="R2235" t="str">
        <f t="shared" si="209"/>
        <v>tabletop games</v>
      </c>
      <c r="S2235" s="11">
        <f t="shared" si="207"/>
        <v>42331.170590277768</v>
      </c>
      <c r="T2235" s="11">
        <f t="shared" si="208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>
        <f t="shared" si="205"/>
        <v>41.61</v>
      </c>
      <c r="Q2236" s="6" t="str">
        <f t="shared" si="206"/>
        <v>games</v>
      </c>
      <c r="R2236" t="str">
        <f t="shared" si="209"/>
        <v>tabletop games</v>
      </c>
      <c r="S2236" s="11">
        <f t="shared" si="207"/>
        <v>42710.616284722222</v>
      </c>
      <c r="T2236" s="11">
        <f t="shared" si="208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154</v>
      </c>
      <c r="P2237">
        <f t="shared" si="205"/>
        <v>135.59</v>
      </c>
      <c r="Q2237" s="6" t="str">
        <f t="shared" si="206"/>
        <v>games</v>
      </c>
      <c r="R2237" t="str">
        <f t="shared" si="209"/>
        <v>tabletop games</v>
      </c>
      <c r="S2237" s="11">
        <f t="shared" si="207"/>
        <v>42061.813784722217</v>
      </c>
      <c r="T2237" s="11">
        <f t="shared" si="208"/>
        <v>42091.77211805556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538</v>
      </c>
      <c r="P2238">
        <f t="shared" si="205"/>
        <v>22.12</v>
      </c>
      <c r="Q2238" s="6" t="str">
        <f t="shared" si="206"/>
        <v>games</v>
      </c>
      <c r="R2238" t="str">
        <f t="shared" si="209"/>
        <v>tabletop games</v>
      </c>
      <c r="S2238" s="11">
        <f t="shared" si="207"/>
        <v>42371.408831018511</v>
      </c>
      <c r="T2238" s="11">
        <f t="shared" si="208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353</v>
      </c>
      <c r="P2239">
        <f t="shared" si="205"/>
        <v>64.63000000000001</v>
      </c>
      <c r="Q2239" s="6" t="str">
        <f t="shared" si="206"/>
        <v>games</v>
      </c>
      <c r="R2239" t="str">
        <f t="shared" si="209"/>
        <v>tabletop games</v>
      </c>
      <c r="S2239" s="11">
        <f t="shared" si="207"/>
        <v>41914.794942129629</v>
      </c>
      <c r="T2239" s="11">
        <f t="shared" si="208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138</v>
      </c>
      <c r="P2240">
        <f t="shared" si="205"/>
        <v>69.570000000000007</v>
      </c>
      <c r="Q2240" s="6" t="str">
        <f t="shared" si="206"/>
        <v>games</v>
      </c>
      <c r="R2240" t="str">
        <f t="shared" si="209"/>
        <v>tabletop games</v>
      </c>
      <c r="S2240" s="11">
        <f t="shared" si="207"/>
        <v>42774.41337962963</v>
      </c>
      <c r="T2240" s="11">
        <f t="shared" si="208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129</v>
      </c>
      <c r="P2241">
        <f t="shared" si="205"/>
        <v>75.14</v>
      </c>
      <c r="Q2241" s="6" t="str">
        <f t="shared" si="206"/>
        <v>games</v>
      </c>
      <c r="R2241" t="str">
        <f t="shared" si="209"/>
        <v>tabletop games</v>
      </c>
      <c r="S2241" s="11">
        <f t="shared" si="207"/>
        <v>41572.750162037039</v>
      </c>
      <c r="T2241" s="11">
        <f t="shared" si="208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271</v>
      </c>
      <c r="P2242">
        <f t="shared" si="205"/>
        <v>140.97999999999999</v>
      </c>
      <c r="Q2242" s="6" t="str">
        <f t="shared" si="206"/>
        <v>games</v>
      </c>
      <c r="R2242" t="str">
        <f t="shared" si="209"/>
        <v>tabletop games</v>
      </c>
      <c r="S2242" s="11">
        <f t="shared" si="207"/>
        <v>42452.617407407401</v>
      </c>
      <c r="T2242" s="11">
        <f t="shared" si="208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ROUNDUP(((E2243/D2243)*100),0)</f>
        <v>807</v>
      </c>
      <c r="P2243">
        <f t="shared" ref="P2243:P2306" si="211">ROUNDUP((E2243/L2243),2)</f>
        <v>49.48</v>
      </c>
      <c r="Q2243" s="6" t="str">
        <f t="shared" ref="Q2243:Q2306" si="212">LEFT(N2243,FIND("/",N2243,1)-1)</f>
        <v>games</v>
      </c>
      <c r="R2243" t="str">
        <f t="shared" si="209"/>
        <v>tabletop games</v>
      </c>
      <c r="S2243" s="11">
        <f t="shared" ref="S2243:S2306" si="213">(((J2243/60)/60)/24)+DATE(1970,1,1)+(-5/24)</f>
        <v>42766.619212962956</v>
      </c>
      <c r="T2243" s="11">
        <f t="shared" ref="T2243:T2306" si="214">(((I2243/60)/60)/24)+DATE(1970,1,1)+(-5/24)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1361</v>
      </c>
      <c r="P2244">
        <f t="shared" si="211"/>
        <v>53.87</v>
      </c>
      <c r="Q2244" s="6" t="str">
        <f t="shared" si="212"/>
        <v>games</v>
      </c>
      <c r="R2244" t="str">
        <f t="shared" ref="R2244:R2307" si="215">RIGHT(N2244,LEN(N2244)-FIND("/",N2244,1))</f>
        <v>tabletop games</v>
      </c>
      <c r="S2244" s="11">
        <f t="shared" si="213"/>
        <v>41569.367280092592</v>
      </c>
      <c r="T2244" s="11">
        <f t="shared" si="214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>
        <f t="shared" si="211"/>
        <v>4.58</v>
      </c>
      <c r="Q2245" s="6" t="str">
        <f t="shared" si="212"/>
        <v>games</v>
      </c>
      <c r="R2245" t="str">
        <f t="shared" si="215"/>
        <v>tabletop games</v>
      </c>
      <c r="S2245" s="11">
        <f t="shared" si="213"/>
        <v>42800.542708333327</v>
      </c>
      <c r="T2245" s="11">
        <f t="shared" si="214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378</v>
      </c>
      <c r="P2246">
        <f t="shared" si="211"/>
        <v>65.010000000000005</v>
      </c>
      <c r="Q2246" s="6" t="str">
        <f t="shared" si="212"/>
        <v>games</v>
      </c>
      <c r="R2246" t="str">
        <f t="shared" si="215"/>
        <v>tabletop games</v>
      </c>
      <c r="S2246" s="11">
        <f t="shared" si="213"/>
        <v>42647.610486111109</v>
      </c>
      <c r="T2246" s="11">
        <f t="shared" si="214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2648</v>
      </c>
      <c r="P2247">
        <f t="shared" si="211"/>
        <v>53.48</v>
      </c>
      <c r="Q2247" s="6" t="str">
        <f t="shared" si="212"/>
        <v>games</v>
      </c>
      <c r="R2247" t="str">
        <f t="shared" si="215"/>
        <v>tabletop games</v>
      </c>
      <c r="S2247" s="11">
        <f t="shared" si="213"/>
        <v>41660.500196759262</v>
      </c>
      <c r="T2247" s="11">
        <f t="shared" si="214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101</v>
      </c>
      <c r="P2248">
        <f t="shared" si="211"/>
        <v>43.919999999999995</v>
      </c>
      <c r="Q2248" s="6" t="str">
        <f t="shared" si="212"/>
        <v>games</v>
      </c>
      <c r="R2248" t="str">
        <f t="shared" si="215"/>
        <v>tabletop games</v>
      </c>
      <c r="S2248" s="11">
        <f t="shared" si="213"/>
        <v>42221.583449074074</v>
      </c>
      <c r="T2248" s="11">
        <f t="shared" si="214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105</v>
      </c>
      <c r="P2249">
        <f t="shared" si="211"/>
        <v>50.86</v>
      </c>
      <c r="Q2249" s="6" t="str">
        <f t="shared" si="212"/>
        <v>games</v>
      </c>
      <c r="R2249" t="str">
        <f t="shared" si="215"/>
        <v>tabletop games</v>
      </c>
      <c r="S2249" s="11">
        <f t="shared" si="213"/>
        <v>42200.457928240743</v>
      </c>
      <c r="T2249" s="11">
        <f t="shared" si="214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108</v>
      </c>
      <c r="P2250">
        <f t="shared" si="211"/>
        <v>58.64</v>
      </c>
      <c r="Q2250" s="6" t="str">
        <f t="shared" si="212"/>
        <v>games</v>
      </c>
      <c r="R2250" t="str">
        <f t="shared" si="215"/>
        <v>tabletop games</v>
      </c>
      <c r="S2250" s="11">
        <f t="shared" si="213"/>
        <v>42688.667569444442</v>
      </c>
      <c r="T2250" s="11">
        <f t="shared" si="214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169</v>
      </c>
      <c r="P2251">
        <f t="shared" si="211"/>
        <v>32.82</v>
      </c>
      <c r="Q2251" s="6" t="str">
        <f t="shared" si="212"/>
        <v>games</v>
      </c>
      <c r="R2251" t="str">
        <f t="shared" si="215"/>
        <v>tabletop games</v>
      </c>
      <c r="S2251" s="11">
        <f t="shared" si="213"/>
        <v>41336.494965277772</v>
      </c>
      <c r="T2251" s="11">
        <f t="shared" si="214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976</v>
      </c>
      <c r="P2252">
        <f t="shared" si="211"/>
        <v>426.94</v>
      </c>
      <c r="Q2252" s="6" t="str">
        <f t="shared" si="212"/>
        <v>games</v>
      </c>
      <c r="R2252" t="str">
        <f t="shared" si="215"/>
        <v>tabletop games</v>
      </c>
      <c r="S2252" s="11">
        <f t="shared" si="213"/>
        <v>42676.7971412037</v>
      </c>
      <c r="T2252" s="11">
        <f t="shared" si="214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135</v>
      </c>
      <c r="P2253">
        <f t="shared" si="211"/>
        <v>23.810000000000002</v>
      </c>
      <c r="Q2253" s="6" t="str">
        <f t="shared" si="212"/>
        <v>games</v>
      </c>
      <c r="R2253" t="str">
        <f t="shared" si="215"/>
        <v>tabletop games</v>
      </c>
      <c r="S2253" s="11">
        <f t="shared" si="213"/>
        <v>41846.137465277774</v>
      </c>
      <c r="T2253" s="11">
        <f t="shared" si="214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273</v>
      </c>
      <c r="P2254">
        <f t="shared" si="211"/>
        <v>98.42</v>
      </c>
      <c r="Q2254" s="6" t="str">
        <f t="shared" si="212"/>
        <v>games</v>
      </c>
      <c r="R2254" t="str">
        <f t="shared" si="215"/>
        <v>tabletop games</v>
      </c>
      <c r="S2254" s="11">
        <f t="shared" si="213"/>
        <v>42573.119652777772</v>
      </c>
      <c r="T2254" s="11">
        <f t="shared" si="214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113</v>
      </c>
      <c r="P2255">
        <f t="shared" si="211"/>
        <v>107.33</v>
      </c>
      <c r="Q2255" s="6" t="str">
        <f t="shared" si="212"/>
        <v>games</v>
      </c>
      <c r="R2255" t="str">
        <f t="shared" si="215"/>
        <v>tabletop games</v>
      </c>
      <c r="S2255" s="11">
        <f t="shared" si="213"/>
        <v>42296.422997685186</v>
      </c>
      <c r="T2255" s="11">
        <f t="shared" si="214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460</v>
      </c>
      <c r="P2256">
        <f t="shared" si="211"/>
        <v>11.68</v>
      </c>
      <c r="Q2256" s="6" t="str">
        <f t="shared" si="212"/>
        <v>games</v>
      </c>
      <c r="R2256" t="str">
        <f t="shared" si="215"/>
        <v>tabletop games</v>
      </c>
      <c r="S2256" s="11">
        <f t="shared" si="213"/>
        <v>42752.439444444441</v>
      </c>
      <c r="T2256" s="11">
        <f t="shared" si="214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287</v>
      </c>
      <c r="P2257">
        <f t="shared" si="211"/>
        <v>41.79</v>
      </c>
      <c r="Q2257" s="6" t="str">
        <f t="shared" si="212"/>
        <v>games</v>
      </c>
      <c r="R2257" t="str">
        <f t="shared" si="215"/>
        <v>tabletop games</v>
      </c>
      <c r="S2257" s="11">
        <f t="shared" si="213"/>
        <v>42467.743645833332</v>
      </c>
      <c r="T2257" s="11">
        <f t="shared" si="214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223</v>
      </c>
      <c r="P2258">
        <f t="shared" si="211"/>
        <v>21.38</v>
      </c>
      <c r="Q2258" s="6" t="str">
        <f t="shared" si="212"/>
        <v>games</v>
      </c>
      <c r="R2258" t="str">
        <f t="shared" si="215"/>
        <v>tabletop games</v>
      </c>
      <c r="S2258" s="11">
        <f t="shared" si="213"/>
        <v>42682.243587962956</v>
      </c>
      <c r="T2258" s="11">
        <f t="shared" si="214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637</v>
      </c>
      <c r="P2259">
        <f t="shared" si="211"/>
        <v>94.11</v>
      </c>
      <c r="Q2259" s="6" t="str">
        <f t="shared" si="212"/>
        <v>games</v>
      </c>
      <c r="R2259" t="str">
        <f t="shared" si="215"/>
        <v>tabletop games</v>
      </c>
      <c r="S2259" s="11">
        <f t="shared" si="213"/>
        <v>42505.728344907409</v>
      </c>
      <c r="T2259" s="11">
        <f t="shared" si="214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147</v>
      </c>
      <c r="P2260">
        <f t="shared" si="211"/>
        <v>15.73</v>
      </c>
      <c r="Q2260" s="6" t="str">
        <f t="shared" si="212"/>
        <v>games</v>
      </c>
      <c r="R2260" t="str">
        <f t="shared" si="215"/>
        <v>tabletop games</v>
      </c>
      <c r="S2260" s="11">
        <f t="shared" si="213"/>
        <v>42136.542673611104</v>
      </c>
      <c r="T2260" s="11">
        <f t="shared" si="214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1868</v>
      </c>
      <c r="P2261">
        <f t="shared" si="211"/>
        <v>90.64</v>
      </c>
      <c r="Q2261" s="6" t="str">
        <f t="shared" si="212"/>
        <v>games</v>
      </c>
      <c r="R2261" t="str">
        <f t="shared" si="215"/>
        <v>tabletop games</v>
      </c>
      <c r="S2261" s="11">
        <f t="shared" si="213"/>
        <v>42702.59648148148</v>
      </c>
      <c r="T2261" s="11">
        <f t="shared" si="214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327</v>
      </c>
      <c r="P2262">
        <f t="shared" si="211"/>
        <v>97.300000000000011</v>
      </c>
      <c r="Q2262" s="6" t="str">
        <f t="shared" si="212"/>
        <v>games</v>
      </c>
      <c r="R2262" t="str">
        <f t="shared" si="215"/>
        <v>tabletop games</v>
      </c>
      <c r="S2262" s="11">
        <f t="shared" si="213"/>
        <v>41694.808449074073</v>
      </c>
      <c r="T2262" s="11">
        <f t="shared" si="214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780</v>
      </c>
      <c r="P2263">
        <f t="shared" si="211"/>
        <v>37.119999999999997</v>
      </c>
      <c r="Q2263" s="6" t="str">
        <f t="shared" si="212"/>
        <v>games</v>
      </c>
      <c r="R2263" t="str">
        <f t="shared" si="215"/>
        <v>tabletop games</v>
      </c>
      <c r="S2263" s="11">
        <f t="shared" si="213"/>
        <v>42759.516435185178</v>
      </c>
      <c r="T2263" s="11">
        <f t="shared" si="214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155</v>
      </c>
      <c r="P2264">
        <f t="shared" si="211"/>
        <v>28.110000000000003</v>
      </c>
      <c r="Q2264" s="6" t="str">
        <f t="shared" si="212"/>
        <v>games</v>
      </c>
      <c r="R2264" t="str">
        <f t="shared" si="215"/>
        <v>tabletop games</v>
      </c>
      <c r="S2264" s="11">
        <f t="shared" si="213"/>
        <v>41926.376828703702</v>
      </c>
      <c r="T2264" s="11">
        <f t="shared" si="214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116</v>
      </c>
      <c r="P2265">
        <f t="shared" si="211"/>
        <v>144.44</v>
      </c>
      <c r="Q2265" s="6" t="str">
        <f t="shared" si="212"/>
        <v>games</v>
      </c>
      <c r="R2265" t="str">
        <f t="shared" si="215"/>
        <v>tabletop games</v>
      </c>
      <c r="S2265" s="11">
        <f t="shared" si="213"/>
        <v>42014.623993055553</v>
      </c>
      <c r="T2265" s="11">
        <f t="shared" si="214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181</v>
      </c>
      <c r="P2266">
        <f t="shared" si="211"/>
        <v>24.28</v>
      </c>
      <c r="Q2266" s="6" t="str">
        <f t="shared" si="212"/>
        <v>games</v>
      </c>
      <c r="R2266" t="str">
        <f t="shared" si="215"/>
        <v>tabletop games</v>
      </c>
      <c r="S2266" s="11">
        <f t="shared" si="213"/>
        <v>42496.374004629623</v>
      </c>
      <c r="T2266" s="11">
        <f t="shared" si="214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299</v>
      </c>
      <c r="P2267">
        <f t="shared" si="211"/>
        <v>35.119999999999997</v>
      </c>
      <c r="Q2267" s="6" t="str">
        <f t="shared" si="212"/>
        <v>games</v>
      </c>
      <c r="R2267" t="str">
        <f t="shared" si="215"/>
        <v>tabletop games</v>
      </c>
      <c r="S2267" s="11">
        <f t="shared" si="213"/>
        <v>42689.644756944443</v>
      </c>
      <c r="T2267" s="11">
        <f t="shared" si="214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321</v>
      </c>
      <c r="P2268">
        <f t="shared" si="211"/>
        <v>24.770000000000003</v>
      </c>
      <c r="Q2268" s="6" t="str">
        <f t="shared" si="212"/>
        <v>games</v>
      </c>
      <c r="R2268" t="str">
        <f t="shared" si="215"/>
        <v>tabletop games</v>
      </c>
      <c r="S2268" s="11">
        <f t="shared" si="213"/>
        <v>42469.666574074072</v>
      </c>
      <c r="T2268" s="11">
        <f t="shared" si="214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381</v>
      </c>
      <c r="P2269">
        <f t="shared" si="211"/>
        <v>188.38</v>
      </c>
      <c r="Q2269" s="6" t="str">
        <f t="shared" si="212"/>
        <v>games</v>
      </c>
      <c r="R2269" t="str">
        <f t="shared" si="215"/>
        <v>tabletop games</v>
      </c>
      <c r="S2269" s="11">
        <f t="shared" si="213"/>
        <v>41968.621493055551</v>
      </c>
      <c r="T2269" s="11">
        <f t="shared" si="214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103</v>
      </c>
      <c r="P2270">
        <f t="shared" si="211"/>
        <v>148.09</v>
      </c>
      <c r="Q2270" s="6" t="str">
        <f t="shared" si="212"/>
        <v>games</v>
      </c>
      <c r="R2270" t="str">
        <f t="shared" si="215"/>
        <v>tabletop games</v>
      </c>
      <c r="S2270" s="11">
        <f t="shared" si="213"/>
        <v>42775.874016203699</v>
      </c>
      <c r="T2270" s="11">
        <f t="shared" si="214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1802</v>
      </c>
      <c r="P2271">
        <f t="shared" si="211"/>
        <v>49.94</v>
      </c>
      <c r="Q2271" s="6" t="str">
        <f t="shared" si="212"/>
        <v>games</v>
      </c>
      <c r="R2271" t="str">
        <f t="shared" si="215"/>
        <v>tabletop games</v>
      </c>
      <c r="S2271" s="11">
        <f t="shared" si="213"/>
        <v>42776.496099537035</v>
      </c>
      <c r="T2271" s="11">
        <f t="shared" si="214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721</v>
      </c>
      <c r="P2272">
        <f t="shared" si="211"/>
        <v>107.83</v>
      </c>
      <c r="Q2272" s="6" t="str">
        <f t="shared" si="212"/>
        <v>games</v>
      </c>
      <c r="R2272" t="str">
        <f t="shared" si="215"/>
        <v>tabletop games</v>
      </c>
      <c r="S2272" s="11">
        <f t="shared" si="213"/>
        <v>42725.661030092589</v>
      </c>
      <c r="T2272" s="11">
        <f t="shared" si="214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284</v>
      </c>
      <c r="P2273">
        <f t="shared" si="211"/>
        <v>42.64</v>
      </c>
      <c r="Q2273" s="6" t="str">
        <f t="shared" si="212"/>
        <v>games</v>
      </c>
      <c r="R2273" t="str">
        <f t="shared" si="215"/>
        <v>tabletop games</v>
      </c>
      <c r="S2273" s="11">
        <f t="shared" si="213"/>
        <v>42683.791712962957</v>
      </c>
      <c r="T2273" s="11">
        <f t="shared" si="214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1357</v>
      </c>
      <c r="P2274">
        <f t="shared" si="211"/>
        <v>14.379999999999999</v>
      </c>
      <c r="Q2274" s="6" t="str">
        <f t="shared" si="212"/>
        <v>games</v>
      </c>
      <c r="R2274" t="str">
        <f t="shared" si="215"/>
        <v>tabletop games</v>
      </c>
      <c r="S2274" s="11">
        <f t="shared" si="213"/>
        <v>42315.491157407399</v>
      </c>
      <c r="T2274" s="11">
        <f t="shared" si="214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221</v>
      </c>
      <c r="P2275">
        <f t="shared" si="211"/>
        <v>37.479999999999997</v>
      </c>
      <c r="Q2275" s="6" t="str">
        <f t="shared" si="212"/>
        <v>games</v>
      </c>
      <c r="R2275" t="str">
        <f t="shared" si="215"/>
        <v>tabletop games</v>
      </c>
      <c r="S2275" s="11">
        <f t="shared" si="213"/>
        <v>42781.340763888882</v>
      </c>
      <c r="T2275" s="11">
        <f t="shared" si="214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120</v>
      </c>
      <c r="P2276">
        <f t="shared" si="211"/>
        <v>30.21</v>
      </c>
      <c r="Q2276" s="6" t="str">
        <f t="shared" si="212"/>
        <v>games</v>
      </c>
      <c r="R2276" t="str">
        <f t="shared" si="215"/>
        <v>tabletop games</v>
      </c>
      <c r="S2276" s="11">
        <f t="shared" si="213"/>
        <v>41663.292326388888</v>
      </c>
      <c r="T2276" s="11">
        <f t="shared" si="214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408</v>
      </c>
      <c r="P2277">
        <f t="shared" si="211"/>
        <v>33.559999999999995</v>
      </c>
      <c r="Q2277" s="6" t="str">
        <f t="shared" si="212"/>
        <v>games</v>
      </c>
      <c r="R2277" t="str">
        <f t="shared" si="215"/>
        <v>tabletop games</v>
      </c>
      <c r="S2277" s="11">
        <f t="shared" si="213"/>
        <v>41965.408321759263</v>
      </c>
      <c r="T2277" s="11">
        <f t="shared" si="214"/>
        <v>41995.408321759263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106</v>
      </c>
      <c r="P2278">
        <f t="shared" si="211"/>
        <v>64.75</v>
      </c>
      <c r="Q2278" s="6" t="str">
        <f t="shared" si="212"/>
        <v>games</v>
      </c>
      <c r="R2278" t="str">
        <f t="shared" si="215"/>
        <v>tabletop games</v>
      </c>
      <c r="S2278" s="11">
        <f t="shared" si="213"/>
        <v>41614.443159722221</v>
      </c>
      <c r="T2278" s="11">
        <f t="shared" si="214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142</v>
      </c>
      <c r="P2279">
        <f t="shared" si="211"/>
        <v>57.94</v>
      </c>
      <c r="Q2279" s="6" t="str">
        <f t="shared" si="212"/>
        <v>games</v>
      </c>
      <c r="R2279" t="str">
        <f t="shared" si="215"/>
        <v>tabletop games</v>
      </c>
      <c r="S2279" s="11">
        <f t="shared" si="213"/>
        <v>40936.470173611109</v>
      </c>
      <c r="T2279" s="11">
        <f t="shared" si="214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271</v>
      </c>
      <c r="P2280">
        <f t="shared" si="211"/>
        <v>53.08</v>
      </c>
      <c r="Q2280" s="6" t="str">
        <f t="shared" si="212"/>
        <v>games</v>
      </c>
      <c r="R2280" t="str">
        <f t="shared" si="215"/>
        <v>tabletop games</v>
      </c>
      <c r="S2280" s="11">
        <f t="shared" si="213"/>
        <v>42338.500775462955</v>
      </c>
      <c r="T2280" s="11">
        <f t="shared" si="214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154</v>
      </c>
      <c r="P2281">
        <f t="shared" si="211"/>
        <v>48.07</v>
      </c>
      <c r="Q2281" s="6" t="str">
        <f t="shared" si="212"/>
        <v>games</v>
      </c>
      <c r="R2281" t="str">
        <f t="shared" si="215"/>
        <v>tabletop games</v>
      </c>
      <c r="S2281" s="11">
        <f t="shared" si="213"/>
        <v>42020.598368055551</v>
      </c>
      <c r="T2281" s="11">
        <f t="shared" si="214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404</v>
      </c>
      <c r="P2282">
        <f t="shared" si="211"/>
        <v>82.4</v>
      </c>
      <c r="Q2282" s="6" t="str">
        <f t="shared" si="212"/>
        <v>games</v>
      </c>
      <c r="R2282" t="str">
        <f t="shared" si="215"/>
        <v>tabletop games</v>
      </c>
      <c r="S2282" s="11">
        <f t="shared" si="213"/>
        <v>42234.416562499995</v>
      </c>
      <c r="T2282" s="11">
        <f t="shared" si="214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>
        <f t="shared" si="211"/>
        <v>50.46</v>
      </c>
      <c r="Q2283" s="6" t="str">
        <f t="shared" si="212"/>
        <v>music</v>
      </c>
      <c r="R2283" t="str">
        <f t="shared" si="215"/>
        <v>rock</v>
      </c>
      <c r="S2283" s="11">
        <f t="shared" si="213"/>
        <v>40687.077511574069</v>
      </c>
      <c r="T2283" s="11">
        <f t="shared" si="214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186</v>
      </c>
      <c r="P2284">
        <f t="shared" si="211"/>
        <v>115.84</v>
      </c>
      <c r="Q2284" s="6" t="str">
        <f t="shared" si="212"/>
        <v>music</v>
      </c>
      <c r="R2284" t="str">
        <f t="shared" si="215"/>
        <v>rock</v>
      </c>
      <c r="S2284" s="11">
        <f t="shared" si="213"/>
        <v>42322.966273148144</v>
      </c>
      <c r="T2284" s="11">
        <f t="shared" si="214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101</v>
      </c>
      <c r="P2285">
        <f t="shared" si="211"/>
        <v>63.04</v>
      </c>
      <c r="Q2285" s="6" t="str">
        <f t="shared" si="212"/>
        <v>music</v>
      </c>
      <c r="R2285" t="str">
        <f t="shared" si="215"/>
        <v>rock</v>
      </c>
      <c r="S2285" s="11">
        <f t="shared" si="213"/>
        <v>40977.916712962957</v>
      </c>
      <c r="T2285" s="11">
        <f t="shared" si="214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107</v>
      </c>
      <c r="P2286">
        <f t="shared" si="211"/>
        <v>108.03</v>
      </c>
      <c r="Q2286" s="6" t="str">
        <f t="shared" si="212"/>
        <v>music</v>
      </c>
      <c r="R2286" t="str">
        <f t="shared" si="215"/>
        <v>rock</v>
      </c>
      <c r="S2286" s="11">
        <f t="shared" si="213"/>
        <v>40585.588483796295</v>
      </c>
      <c r="T2286" s="11">
        <f t="shared" si="214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122</v>
      </c>
      <c r="P2287">
        <f t="shared" si="211"/>
        <v>46.089999999999996</v>
      </c>
      <c r="Q2287" s="6" t="str">
        <f t="shared" si="212"/>
        <v>music</v>
      </c>
      <c r="R2287" t="str">
        <f t="shared" si="215"/>
        <v>rock</v>
      </c>
      <c r="S2287" s="11">
        <f t="shared" si="213"/>
        <v>41058.977349537032</v>
      </c>
      <c r="T2287" s="11">
        <f t="shared" si="214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101</v>
      </c>
      <c r="P2288">
        <f t="shared" si="211"/>
        <v>107.22</v>
      </c>
      <c r="Q2288" s="6" t="str">
        <f t="shared" si="212"/>
        <v>music</v>
      </c>
      <c r="R2288" t="str">
        <f t="shared" si="215"/>
        <v>rock</v>
      </c>
      <c r="S2288" s="11">
        <f t="shared" si="213"/>
        <v>41494.755254629628</v>
      </c>
      <c r="T2288" s="11">
        <f t="shared" si="214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120</v>
      </c>
      <c r="P2289">
        <f t="shared" si="211"/>
        <v>50.94</v>
      </c>
      <c r="Q2289" s="6" t="str">
        <f t="shared" si="212"/>
        <v>music</v>
      </c>
      <c r="R2289" t="str">
        <f t="shared" si="215"/>
        <v>rock</v>
      </c>
      <c r="S2289" s="11">
        <f t="shared" si="213"/>
        <v>41792.459027777775</v>
      </c>
      <c r="T2289" s="11">
        <f t="shared" si="214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101</v>
      </c>
      <c r="P2290">
        <f t="shared" si="211"/>
        <v>40.04</v>
      </c>
      <c r="Q2290" s="6" t="str">
        <f t="shared" si="212"/>
        <v>music</v>
      </c>
      <c r="R2290" t="str">
        <f t="shared" si="215"/>
        <v>rock</v>
      </c>
      <c r="S2290" s="11">
        <f t="shared" si="213"/>
        <v>41067.619085648148</v>
      </c>
      <c r="T2290" s="11">
        <f t="shared" si="214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108</v>
      </c>
      <c r="P2291">
        <f t="shared" si="211"/>
        <v>64.44</v>
      </c>
      <c r="Q2291" s="6" t="str">
        <f t="shared" si="212"/>
        <v>music</v>
      </c>
      <c r="R2291" t="str">
        <f t="shared" si="215"/>
        <v>rock</v>
      </c>
      <c r="S2291" s="11">
        <f t="shared" si="213"/>
        <v>41571.790046296293</v>
      </c>
      <c r="T2291" s="11">
        <f t="shared" si="214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105</v>
      </c>
      <c r="P2292">
        <f t="shared" si="211"/>
        <v>53.83</v>
      </c>
      <c r="Q2292" s="6" t="str">
        <f t="shared" si="212"/>
        <v>music</v>
      </c>
      <c r="R2292" t="str">
        <f t="shared" si="215"/>
        <v>rock</v>
      </c>
      <c r="S2292" s="11">
        <f t="shared" si="213"/>
        <v>40070.045486111107</v>
      </c>
      <c r="T2292" s="11">
        <f t="shared" si="214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173</v>
      </c>
      <c r="P2293">
        <f t="shared" si="211"/>
        <v>100.47</v>
      </c>
      <c r="Q2293" s="6" t="str">
        <f t="shared" si="212"/>
        <v>music</v>
      </c>
      <c r="R2293" t="str">
        <f t="shared" si="215"/>
        <v>rock</v>
      </c>
      <c r="S2293" s="11">
        <f t="shared" si="213"/>
        <v>40987.768726851849</v>
      </c>
      <c r="T2293" s="11">
        <f t="shared" si="214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108</v>
      </c>
      <c r="P2294">
        <f t="shared" si="211"/>
        <v>46.64</v>
      </c>
      <c r="Q2294" s="6" t="str">
        <f t="shared" si="212"/>
        <v>music</v>
      </c>
      <c r="R2294" t="str">
        <f t="shared" si="215"/>
        <v>rock</v>
      </c>
      <c r="S2294" s="11">
        <f t="shared" si="213"/>
        <v>40987.489305555551</v>
      </c>
      <c r="T2294" s="11">
        <f t="shared" si="214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109</v>
      </c>
      <c r="P2295">
        <f t="shared" si="211"/>
        <v>34.08</v>
      </c>
      <c r="Q2295" s="6" t="str">
        <f t="shared" si="212"/>
        <v>music</v>
      </c>
      <c r="R2295" t="str">
        <f t="shared" si="215"/>
        <v>rock</v>
      </c>
      <c r="S2295" s="11">
        <f t="shared" si="213"/>
        <v>41151.499988425923</v>
      </c>
      <c r="T2295" s="11">
        <f t="shared" si="214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147</v>
      </c>
      <c r="P2296">
        <f t="shared" si="211"/>
        <v>65.22</v>
      </c>
      <c r="Q2296" s="6" t="str">
        <f t="shared" si="212"/>
        <v>music</v>
      </c>
      <c r="R2296" t="str">
        <f t="shared" si="215"/>
        <v>rock</v>
      </c>
      <c r="S2296" s="11">
        <f t="shared" si="213"/>
        <v>41264.514814814815</v>
      </c>
      <c r="T2296" s="11">
        <f t="shared" si="214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126</v>
      </c>
      <c r="P2297">
        <f t="shared" si="211"/>
        <v>44.21</v>
      </c>
      <c r="Q2297" s="6" t="str">
        <f t="shared" si="212"/>
        <v>music</v>
      </c>
      <c r="R2297" t="str">
        <f t="shared" si="215"/>
        <v>rock</v>
      </c>
      <c r="S2297" s="11">
        <f t="shared" si="213"/>
        <v>41270.746018518512</v>
      </c>
      <c r="T2297" s="11">
        <f t="shared" si="214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150</v>
      </c>
      <c r="P2298">
        <f t="shared" si="211"/>
        <v>71.97</v>
      </c>
      <c r="Q2298" s="6" t="str">
        <f t="shared" si="212"/>
        <v>music</v>
      </c>
      <c r="R2298" t="str">
        <f t="shared" si="215"/>
        <v>rock</v>
      </c>
      <c r="S2298" s="11">
        <f t="shared" si="213"/>
        <v>40927.52344907407</v>
      </c>
      <c r="T2298" s="11">
        <f t="shared" si="214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101</v>
      </c>
      <c r="P2299">
        <f t="shared" si="211"/>
        <v>52.949999999999996</v>
      </c>
      <c r="Q2299" s="6" t="str">
        <f t="shared" si="212"/>
        <v>music</v>
      </c>
      <c r="R2299" t="str">
        <f t="shared" si="215"/>
        <v>rock</v>
      </c>
      <c r="S2299" s="11">
        <f t="shared" si="213"/>
        <v>40947.83390046296</v>
      </c>
      <c r="T2299" s="11">
        <f t="shared" si="214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106</v>
      </c>
      <c r="P2300">
        <f t="shared" si="211"/>
        <v>109.46000000000001</v>
      </c>
      <c r="Q2300" s="6" t="str">
        <f t="shared" si="212"/>
        <v>music</v>
      </c>
      <c r="R2300" t="str">
        <f t="shared" si="215"/>
        <v>rock</v>
      </c>
      <c r="S2300" s="11">
        <f t="shared" si="213"/>
        <v>41694.632326388884</v>
      </c>
      <c r="T2300" s="11">
        <f t="shared" si="214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351</v>
      </c>
      <c r="P2301">
        <f t="shared" si="211"/>
        <v>75.040000000000006</v>
      </c>
      <c r="Q2301" s="6" t="str">
        <f t="shared" si="212"/>
        <v>music</v>
      </c>
      <c r="R2301" t="str">
        <f t="shared" si="215"/>
        <v>rock</v>
      </c>
      <c r="S2301" s="11">
        <f t="shared" si="213"/>
        <v>40564.824178240735</v>
      </c>
      <c r="T2301" s="11">
        <f t="shared" si="214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102</v>
      </c>
      <c r="P2302">
        <f t="shared" si="211"/>
        <v>115.72</v>
      </c>
      <c r="Q2302" s="6" t="str">
        <f t="shared" si="212"/>
        <v>music</v>
      </c>
      <c r="R2302" t="str">
        <f t="shared" si="215"/>
        <v>rock</v>
      </c>
      <c r="S2302" s="11">
        <f t="shared" si="213"/>
        <v>41074.518703703703</v>
      </c>
      <c r="T2302" s="11">
        <f t="shared" si="214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134</v>
      </c>
      <c r="P2303">
        <f t="shared" si="211"/>
        <v>31.66</v>
      </c>
      <c r="Q2303" s="6" t="str">
        <f t="shared" si="212"/>
        <v>music</v>
      </c>
      <c r="R2303" t="str">
        <f t="shared" si="215"/>
        <v>indie rock</v>
      </c>
      <c r="S2303" s="11">
        <f t="shared" si="213"/>
        <v>41415.938611111109</v>
      </c>
      <c r="T2303" s="11">
        <f t="shared" si="214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171</v>
      </c>
      <c r="P2304">
        <f t="shared" si="211"/>
        <v>46.18</v>
      </c>
      <c r="Q2304" s="6" t="str">
        <f t="shared" si="212"/>
        <v>music</v>
      </c>
      <c r="R2304" t="str">
        <f t="shared" si="215"/>
        <v>indie rock</v>
      </c>
      <c r="S2304" s="11">
        <f t="shared" si="213"/>
        <v>41605.660115740735</v>
      </c>
      <c r="T2304" s="11">
        <f t="shared" si="214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110</v>
      </c>
      <c r="P2305">
        <f t="shared" si="211"/>
        <v>68.490000000000009</v>
      </c>
      <c r="Q2305" s="6" t="str">
        <f t="shared" si="212"/>
        <v>music</v>
      </c>
      <c r="R2305" t="str">
        <f t="shared" si="215"/>
        <v>indie rock</v>
      </c>
      <c r="S2305" s="11">
        <f t="shared" si="213"/>
        <v>40849.902731481481</v>
      </c>
      <c r="T2305" s="11">
        <f t="shared" si="214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101</v>
      </c>
      <c r="P2306">
        <f t="shared" si="211"/>
        <v>53.47</v>
      </c>
      <c r="Q2306" s="6" t="str">
        <f t="shared" si="212"/>
        <v>music</v>
      </c>
      <c r="R2306" t="str">
        <f t="shared" si="215"/>
        <v>indie rock</v>
      </c>
      <c r="S2306" s="11">
        <f t="shared" si="213"/>
        <v>40502.607534722221</v>
      </c>
      <c r="T2306" s="11">
        <f t="shared" si="214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ROUNDUP(((E2307/D2307)*100),0)</f>
        <v>102</v>
      </c>
      <c r="P2307">
        <f t="shared" ref="P2307:P2370" si="217">ROUNDUP((E2307/L2307),2)</f>
        <v>109.11</v>
      </c>
      <c r="Q2307" s="6" t="str">
        <f t="shared" ref="Q2307:Q2370" si="218">LEFT(N2307,FIND("/",N2307,1)-1)</f>
        <v>music</v>
      </c>
      <c r="R2307" t="str">
        <f t="shared" si="215"/>
        <v>indie rock</v>
      </c>
      <c r="S2307" s="11">
        <f t="shared" ref="S2307:S2370" si="219">(((J2307/60)/60)/24)+DATE(1970,1,1)+(-5/24)</f>
        <v>41834.486944444441</v>
      </c>
      <c r="T2307" s="11">
        <f t="shared" ref="T2307:T2370" si="220">(((I2307/60)/60)/24)+DATE(1970,1,1)+(-5/24)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107</v>
      </c>
      <c r="P2308">
        <f t="shared" si="217"/>
        <v>51.19</v>
      </c>
      <c r="Q2308" s="6" t="str">
        <f t="shared" si="218"/>
        <v>music</v>
      </c>
      <c r="R2308" t="str">
        <f t="shared" ref="R2308:R2371" si="221">RIGHT(N2308,LEN(N2308)-FIND("/",N2308,1))</f>
        <v>indie rock</v>
      </c>
      <c r="S2308" s="11">
        <f t="shared" si="219"/>
        <v>40947.959826388884</v>
      </c>
      <c r="T2308" s="11">
        <f t="shared" si="220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107</v>
      </c>
      <c r="P2309">
        <f t="shared" si="217"/>
        <v>27.94</v>
      </c>
      <c r="Q2309" s="6" t="str">
        <f t="shared" si="218"/>
        <v>music</v>
      </c>
      <c r="R2309" t="str">
        <f t="shared" si="221"/>
        <v>indie rock</v>
      </c>
      <c r="S2309" s="11">
        <f t="shared" si="219"/>
        <v>41004.594131944439</v>
      </c>
      <c r="T2309" s="11">
        <f t="shared" si="220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102</v>
      </c>
      <c r="P2310">
        <f t="shared" si="217"/>
        <v>82.5</v>
      </c>
      <c r="Q2310" s="6" t="str">
        <f t="shared" si="218"/>
        <v>music</v>
      </c>
      <c r="R2310" t="str">
        <f t="shared" si="221"/>
        <v>indie rock</v>
      </c>
      <c r="S2310" s="11">
        <f t="shared" si="219"/>
        <v>41851.754583333335</v>
      </c>
      <c r="T2310" s="11">
        <f t="shared" si="220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107</v>
      </c>
      <c r="P2311">
        <f t="shared" si="217"/>
        <v>59.82</v>
      </c>
      <c r="Q2311" s="6" t="str">
        <f t="shared" si="218"/>
        <v>music</v>
      </c>
      <c r="R2311" t="str">
        <f t="shared" si="221"/>
        <v>indie rock</v>
      </c>
      <c r="S2311" s="11">
        <f t="shared" si="219"/>
        <v>41307.779363425921</v>
      </c>
      <c r="T2311" s="11">
        <f t="shared" si="220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429</v>
      </c>
      <c r="P2312">
        <f t="shared" si="217"/>
        <v>64.820000000000007</v>
      </c>
      <c r="Q2312" s="6" t="str">
        <f t="shared" si="218"/>
        <v>music</v>
      </c>
      <c r="R2312" t="str">
        <f t="shared" si="221"/>
        <v>indie rock</v>
      </c>
      <c r="S2312" s="11">
        <f t="shared" si="219"/>
        <v>41324.585821759254</v>
      </c>
      <c r="T2312" s="11">
        <f t="shared" si="220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105</v>
      </c>
      <c r="P2313">
        <f t="shared" si="217"/>
        <v>90.100000000000009</v>
      </c>
      <c r="Q2313" s="6" t="str">
        <f t="shared" si="218"/>
        <v>music</v>
      </c>
      <c r="R2313" t="str">
        <f t="shared" si="221"/>
        <v>indie rock</v>
      </c>
      <c r="S2313" s="11">
        <f t="shared" si="219"/>
        <v>41735.796168981477</v>
      </c>
      <c r="T2313" s="11">
        <f t="shared" si="220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108</v>
      </c>
      <c r="P2314">
        <f t="shared" si="217"/>
        <v>40.97</v>
      </c>
      <c r="Q2314" s="6" t="str">
        <f t="shared" si="218"/>
        <v>music</v>
      </c>
      <c r="R2314" t="str">
        <f t="shared" si="221"/>
        <v>indie rock</v>
      </c>
      <c r="S2314" s="11">
        <f t="shared" si="219"/>
        <v>41716.424513888887</v>
      </c>
      <c r="T2314" s="11">
        <f t="shared" si="220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176</v>
      </c>
      <c r="P2315">
        <f t="shared" si="217"/>
        <v>56.01</v>
      </c>
      <c r="Q2315" s="6" t="str">
        <f t="shared" si="218"/>
        <v>music</v>
      </c>
      <c r="R2315" t="str">
        <f t="shared" si="221"/>
        <v>indie rock</v>
      </c>
      <c r="S2315" s="11">
        <f t="shared" si="219"/>
        <v>41002.750300925924</v>
      </c>
      <c r="T2315" s="11">
        <f t="shared" si="220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157</v>
      </c>
      <c r="P2316">
        <f t="shared" si="217"/>
        <v>37.68</v>
      </c>
      <c r="Q2316" s="6" t="str">
        <f t="shared" si="218"/>
        <v>music</v>
      </c>
      <c r="R2316" t="str">
        <f t="shared" si="221"/>
        <v>indie rock</v>
      </c>
      <c r="S2316" s="11">
        <f t="shared" si="219"/>
        <v>41037.343252314815</v>
      </c>
      <c r="T2316" s="11">
        <f t="shared" si="220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103</v>
      </c>
      <c r="P2317">
        <f t="shared" si="217"/>
        <v>40.08</v>
      </c>
      <c r="Q2317" s="6" t="str">
        <f t="shared" si="218"/>
        <v>music</v>
      </c>
      <c r="R2317" t="str">
        <f t="shared" si="221"/>
        <v>indie rock</v>
      </c>
      <c r="S2317" s="11">
        <f t="shared" si="219"/>
        <v>41004.517858796295</v>
      </c>
      <c r="T2317" s="11">
        <f t="shared" si="220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105</v>
      </c>
      <c r="P2318">
        <f t="shared" si="217"/>
        <v>78.040000000000006</v>
      </c>
      <c r="Q2318" s="6" t="str">
        <f t="shared" si="218"/>
        <v>music</v>
      </c>
      <c r="R2318" t="str">
        <f t="shared" si="221"/>
        <v>indie rock</v>
      </c>
      <c r="S2318" s="11">
        <f t="shared" si="219"/>
        <v>40079.516782407409</v>
      </c>
      <c r="T2318" s="11">
        <f t="shared" si="220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>
        <f t="shared" si="217"/>
        <v>18.91</v>
      </c>
      <c r="Q2319" s="6" t="str">
        <f t="shared" si="218"/>
        <v>music</v>
      </c>
      <c r="R2319" t="str">
        <f t="shared" si="221"/>
        <v>indie rock</v>
      </c>
      <c r="S2319" s="11">
        <f t="shared" si="219"/>
        <v>40192.33390046296</v>
      </c>
      <c r="T2319" s="11">
        <f t="shared" si="220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122</v>
      </c>
      <c r="P2320">
        <f t="shared" si="217"/>
        <v>37.14</v>
      </c>
      <c r="Q2320" s="6" t="str">
        <f t="shared" si="218"/>
        <v>music</v>
      </c>
      <c r="R2320" t="str">
        <f t="shared" si="221"/>
        <v>indie rock</v>
      </c>
      <c r="S2320" s="11">
        <f t="shared" si="219"/>
        <v>40050.435347222221</v>
      </c>
      <c r="T2320" s="11">
        <f t="shared" si="220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108</v>
      </c>
      <c r="P2321">
        <f t="shared" si="217"/>
        <v>41.97</v>
      </c>
      <c r="Q2321" s="6" t="str">
        <f t="shared" si="218"/>
        <v>music</v>
      </c>
      <c r="R2321" t="str">
        <f t="shared" si="221"/>
        <v>indie rock</v>
      </c>
      <c r="S2321" s="11">
        <f t="shared" si="219"/>
        <v>41592.873668981476</v>
      </c>
      <c r="T2321" s="11">
        <f t="shared" si="220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109</v>
      </c>
      <c r="P2322">
        <f t="shared" si="217"/>
        <v>61.05</v>
      </c>
      <c r="Q2322" s="6" t="str">
        <f t="shared" si="218"/>
        <v>music</v>
      </c>
      <c r="R2322" t="str">
        <f t="shared" si="221"/>
        <v>indie rock</v>
      </c>
      <c r="S2322" s="11">
        <f t="shared" si="219"/>
        <v>41696.608796296292</v>
      </c>
      <c r="T2322" s="11">
        <f t="shared" si="220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40</v>
      </c>
      <c r="P2323">
        <f t="shared" si="217"/>
        <v>64.540000000000006</v>
      </c>
      <c r="Q2323" s="6" t="str">
        <f t="shared" si="218"/>
        <v>food</v>
      </c>
      <c r="R2323" t="str">
        <f t="shared" si="221"/>
        <v>small batch</v>
      </c>
      <c r="S2323" s="11">
        <f t="shared" si="219"/>
        <v>42799.052094907405</v>
      </c>
      <c r="T2323" s="11">
        <f t="shared" si="220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4</v>
      </c>
      <c r="P2324">
        <f t="shared" si="217"/>
        <v>21.25</v>
      </c>
      <c r="Q2324" s="6" t="str">
        <f t="shared" si="218"/>
        <v>food</v>
      </c>
      <c r="R2324" t="str">
        <f t="shared" si="221"/>
        <v>small batch</v>
      </c>
      <c r="S2324" s="11">
        <f t="shared" si="219"/>
        <v>42804.687141203707</v>
      </c>
      <c r="T2324" s="11">
        <f t="shared" si="220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>
        <f t="shared" si="217"/>
        <v>30</v>
      </c>
      <c r="Q2325" s="6" t="str">
        <f t="shared" si="218"/>
        <v>food</v>
      </c>
      <c r="R2325" t="str">
        <f t="shared" si="221"/>
        <v>small batch</v>
      </c>
      <c r="S2325" s="11">
        <f t="shared" si="219"/>
        <v>42807.54684027777</v>
      </c>
      <c r="T2325" s="11">
        <f t="shared" si="220"/>
        <v>42814.54684027777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21</v>
      </c>
      <c r="P2326">
        <f t="shared" si="217"/>
        <v>25.5</v>
      </c>
      <c r="Q2326" s="6" t="str">
        <f t="shared" si="218"/>
        <v>food</v>
      </c>
      <c r="R2326" t="str">
        <f t="shared" si="221"/>
        <v>small batch</v>
      </c>
      <c r="S2326" s="11">
        <f t="shared" si="219"/>
        <v>42790.67690972222</v>
      </c>
      <c r="T2326" s="11">
        <f t="shared" si="220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>
        <f t="shared" si="217"/>
        <v>11.43</v>
      </c>
      <c r="Q2327" s="6" t="str">
        <f t="shared" si="218"/>
        <v>food</v>
      </c>
      <c r="R2327" t="str">
        <f t="shared" si="221"/>
        <v>small batch</v>
      </c>
      <c r="S2327" s="11">
        <f t="shared" si="219"/>
        <v>42793.814016203702</v>
      </c>
      <c r="T2327" s="11">
        <f t="shared" si="220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1</v>
      </c>
      <c r="P2328">
        <f t="shared" si="217"/>
        <v>108</v>
      </c>
      <c r="Q2328" s="6" t="str">
        <f t="shared" si="218"/>
        <v>food</v>
      </c>
      <c r="R2328" t="str">
        <f t="shared" si="221"/>
        <v>small batch</v>
      </c>
      <c r="S2328" s="11">
        <f t="shared" si="219"/>
        <v>42803.825787037036</v>
      </c>
      <c r="T2328" s="11">
        <f t="shared" si="220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527</v>
      </c>
      <c r="P2329">
        <f t="shared" si="217"/>
        <v>54.89</v>
      </c>
      <c r="Q2329" s="6" t="str">
        <f t="shared" si="218"/>
        <v>food</v>
      </c>
      <c r="R2329" t="str">
        <f t="shared" si="221"/>
        <v>small batch</v>
      </c>
      <c r="S2329" s="11">
        <f t="shared" si="219"/>
        <v>41842.708796296298</v>
      </c>
      <c r="T2329" s="11">
        <f t="shared" si="220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255</v>
      </c>
      <c r="P2330">
        <f t="shared" si="217"/>
        <v>47.39</v>
      </c>
      <c r="Q2330" s="6" t="str">
        <f t="shared" si="218"/>
        <v>food</v>
      </c>
      <c r="R2330" t="str">
        <f t="shared" si="221"/>
        <v>small batch</v>
      </c>
      <c r="S2330" s="11">
        <f t="shared" si="219"/>
        <v>42139.573344907411</v>
      </c>
      <c r="T2330" s="11">
        <f t="shared" si="220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106</v>
      </c>
      <c r="P2331">
        <f t="shared" si="217"/>
        <v>211.84</v>
      </c>
      <c r="Q2331" s="6" t="str">
        <f t="shared" si="218"/>
        <v>food</v>
      </c>
      <c r="R2331" t="str">
        <f t="shared" si="221"/>
        <v>small batch</v>
      </c>
      <c r="S2331" s="11">
        <f t="shared" si="219"/>
        <v>41807.416041666664</v>
      </c>
      <c r="T2331" s="11">
        <f t="shared" si="220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103</v>
      </c>
      <c r="P2332">
        <f t="shared" si="217"/>
        <v>219.92999999999998</v>
      </c>
      <c r="Q2332" s="6" t="str">
        <f t="shared" si="218"/>
        <v>food</v>
      </c>
      <c r="R2332" t="str">
        <f t="shared" si="221"/>
        <v>small batch</v>
      </c>
      <c r="S2332" s="11">
        <f t="shared" si="219"/>
        <v>42332.691469907404</v>
      </c>
      <c r="T2332" s="11">
        <f t="shared" si="220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145</v>
      </c>
      <c r="P2333">
        <f t="shared" si="217"/>
        <v>40.799999999999997</v>
      </c>
      <c r="Q2333" s="6" t="str">
        <f t="shared" si="218"/>
        <v>food</v>
      </c>
      <c r="R2333" t="str">
        <f t="shared" si="221"/>
        <v>small batch</v>
      </c>
      <c r="S2333" s="11">
        <f t="shared" si="219"/>
        <v>41838.797337962962</v>
      </c>
      <c r="T2333" s="11">
        <f t="shared" si="220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107</v>
      </c>
      <c r="P2334">
        <f t="shared" si="217"/>
        <v>75.510000000000005</v>
      </c>
      <c r="Q2334" s="6" t="str">
        <f t="shared" si="218"/>
        <v>food</v>
      </c>
      <c r="R2334" t="str">
        <f t="shared" si="221"/>
        <v>small batch</v>
      </c>
      <c r="S2334" s="11">
        <f t="shared" si="219"/>
        <v>42011.419803240737</v>
      </c>
      <c r="T2334" s="11">
        <f t="shared" si="220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213</v>
      </c>
      <c r="P2335">
        <f t="shared" si="217"/>
        <v>13.549999999999999</v>
      </c>
      <c r="Q2335" s="6" t="str">
        <f t="shared" si="218"/>
        <v>food</v>
      </c>
      <c r="R2335" t="str">
        <f t="shared" si="221"/>
        <v>small batch</v>
      </c>
      <c r="S2335" s="11">
        <f t="shared" si="219"/>
        <v>41767.442013888889</v>
      </c>
      <c r="T2335" s="11">
        <f t="shared" si="220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102</v>
      </c>
      <c r="P2336">
        <f t="shared" si="217"/>
        <v>60.87</v>
      </c>
      <c r="Q2336" s="6" t="str">
        <f t="shared" si="218"/>
        <v>food</v>
      </c>
      <c r="R2336" t="str">
        <f t="shared" si="221"/>
        <v>small batch</v>
      </c>
      <c r="S2336" s="11">
        <f t="shared" si="219"/>
        <v>41918.461782407401</v>
      </c>
      <c r="T2336" s="11">
        <f t="shared" si="220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103</v>
      </c>
      <c r="P2337">
        <f t="shared" si="217"/>
        <v>115.7</v>
      </c>
      <c r="Q2337" s="6" t="str">
        <f t="shared" si="218"/>
        <v>food</v>
      </c>
      <c r="R2337" t="str">
        <f t="shared" si="221"/>
        <v>small batch</v>
      </c>
      <c r="S2337" s="11">
        <f t="shared" si="219"/>
        <v>41771.363923611112</v>
      </c>
      <c r="T2337" s="11">
        <f t="shared" si="220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521</v>
      </c>
      <c r="P2338">
        <f t="shared" si="217"/>
        <v>48.11</v>
      </c>
      <c r="Q2338" s="6" t="str">
        <f t="shared" si="218"/>
        <v>food</v>
      </c>
      <c r="R2338" t="str">
        <f t="shared" si="221"/>
        <v>small batch</v>
      </c>
      <c r="S2338" s="11">
        <f t="shared" si="219"/>
        <v>41666.716377314813</v>
      </c>
      <c r="T2338" s="11">
        <f t="shared" si="220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111</v>
      </c>
      <c r="P2339">
        <f t="shared" si="217"/>
        <v>74.190000000000012</v>
      </c>
      <c r="Q2339" s="6" t="str">
        <f t="shared" si="218"/>
        <v>food</v>
      </c>
      <c r="R2339" t="str">
        <f t="shared" si="221"/>
        <v>small batch</v>
      </c>
      <c r="S2339" s="11">
        <f t="shared" si="219"/>
        <v>41786.432210648149</v>
      </c>
      <c r="T2339" s="11">
        <f t="shared" si="220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102</v>
      </c>
      <c r="P2340">
        <f t="shared" si="217"/>
        <v>123.35000000000001</v>
      </c>
      <c r="Q2340" s="6" t="str">
        <f t="shared" si="218"/>
        <v>food</v>
      </c>
      <c r="R2340" t="str">
        <f t="shared" si="221"/>
        <v>small batch</v>
      </c>
      <c r="S2340" s="11">
        <f t="shared" si="219"/>
        <v>41789.688472222217</v>
      </c>
      <c r="T2340" s="11">
        <f t="shared" si="220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295</v>
      </c>
      <c r="P2341">
        <f t="shared" si="217"/>
        <v>66.63000000000001</v>
      </c>
      <c r="Q2341" s="6" t="str">
        <f t="shared" si="218"/>
        <v>food</v>
      </c>
      <c r="R2341" t="str">
        <f t="shared" si="221"/>
        <v>small batch</v>
      </c>
      <c r="S2341" s="11">
        <f t="shared" si="219"/>
        <v>42692.591539351844</v>
      </c>
      <c r="T2341" s="11">
        <f t="shared" si="220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106</v>
      </c>
      <c r="P2342">
        <f t="shared" si="217"/>
        <v>105</v>
      </c>
      <c r="Q2342" s="6" t="str">
        <f t="shared" si="218"/>
        <v>food</v>
      </c>
      <c r="R2342" t="str">
        <f t="shared" si="221"/>
        <v>small batch</v>
      </c>
      <c r="S2342" s="11">
        <f t="shared" si="219"/>
        <v>42643.434467592589</v>
      </c>
      <c r="T2342" s="11">
        <f t="shared" si="220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s="6" t="str">
        <f t="shared" si="218"/>
        <v>technology</v>
      </c>
      <c r="R2343" t="str">
        <f t="shared" si="221"/>
        <v>web</v>
      </c>
      <c r="S2343" s="11">
        <f t="shared" si="219"/>
        <v>42167.605370370373</v>
      </c>
      <c r="T2343" s="11">
        <f t="shared" si="220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s="6" t="str">
        <f t="shared" si="218"/>
        <v>technology</v>
      </c>
      <c r="R2344" t="str">
        <f t="shared" si="221"/>
        <v>web</v>
      </c>
      <c r="S2344" s="11">
        <f t="shared" si="219"/>
        <v>41897.49386574074</v>
      </c>
      <c r="T2344" s="11">
        <f t="shared" si="220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>
        <f t="shared" si="217"/>
        <v>300</v>
      </c>
      <c r="Q2345" s="6" t="str">
        <f t="shared" si="218"/>
        <v>technology</v>
      </c>
      <c r="R2345" t="str">
        <f t="shared" si="221"/>
        <v>web</v>
      </c>
      <c r="S2345" s="11">
        <f t="shared" si="219"/>
        <v>42327.616956018515</v>
      </c>
      <c r="T2345" s="11">
        <f t="shared" si="220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</v>
      </c>
      <c r="P2346">
        <f t="shared" si="217"/>
        <v>1</v>
      </c>
      <c r="Q2346" s="6" t="str">
        <f t="shared" si="218"/>
        <v>technology</v>
      </c>
      <c r="R2346" t="str">
        <f t="shared" si="221"/>
        <v>web</v>
      </c>
      <c r="S2346" s="11">
        <f t="shared" si="219"/>
        <v>42515.519317129627</v>
      </c>
      <c r="T2346" s="11">
        <f t="shared" si="220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s="6" t="str">
        <f t="shared" si="218"/>
        <v>technology</v>
      </c>
      <c r="R2347" t="str">
        <f t="shared" si="221"/>
        <v>web</v>
      </c>
      <c r="S2347" s="11">
        <f t="shared" si="219"/>
        <v>42059.79347222222</v>
      </c>
      <c r="T2347" s="11">
        <f t="shared" si="220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1</v>
      </c>
      <c r="P2348">
        <f t="shared" si="217"/>
        <v>13</v>
      </c>
      <c r="Q2348" s="6" t="str">
        <f t="shared" si="218"/>
        <v>technology</v>
      </c>
      <c r="R2348" t="str">
        <f t="shared" si="221"/>
        <v>web</v>
      </c>
      <c r="S2348" s="11">
        <f t="shared" si="219"/>
        <v>42615.590636574074</v>
      </c>
      <c r="T2348" s="11">
        <f t="shared" si="220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2</v>
      </c>
      <c r="P2349">
        <f t="shared" si="217"/>
        <v>15</v>
      </c>
      <c r="Q2349" s="6" t="str">
        <f t="shared" si="218"/>
        <v>technology</v>
      </c>
      <c r="R2349" t="str">
        <f t="shared" si="221"/>
        <v>web</v>
      </c>
      <c r="S2349" s="11">
        <f t="shared" si="219"/>
        <v>42577.399027777778</v>
      </c>
      <c r="T2349" s="11">
        <f t="shared" si="220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1</v>
      </c>
      <c r="P2350">
        <f t="shared" si="217"/>
        <v>54</v>
      </c>
      <c r="Q2350" s="6" t="str">
        <f t="shared" si="218"/>
        <v>technology</v>
      </c>
      <c r="R2350" t="str">
        <f t="shared" si="221"/>
        <v>web</v>
      </c>
      <c r="S2350" s="11">
        <f t="shared" si="219"/>
        <v>42360.723819444444</v>
      </c>
      <c r="T2350" s="11">
        <f t="shared" si="220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s="6" t="str">
        <f t="shared" si="218"/>
        <v>technology</v>
      </c>
      <c r="R2351" t="str">
        <f t="shared" si="221"/>
        <v>web</v>
      </c>
      <c r="S2351" s="11">
        <f t="shared" si="219"/>
        <v>42198.567453703705</v>
      </c>
      <c r="T2351" s="11">
        <f t="shared" si="220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s="6" t="str">
        <f t="shared" si="218"/>
        <v>technology</v>
      </c>
      <c r="R2352" t="str">
        <f t="shared" si="221"/>
        <v>web</v>
      </c>
      <c r="S2352" s="11">
        <f t="shared" si="219"/>
        <v>42708.633912037032</v>
      </c>
      <c r="T2352" s="11">
        <f t="shared" si="220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1</v>
      </c>
      <c r="P2353">
        <f t="shared" si="217"/>
        <v>15.43</v>
      </c>
      <c r="Q2353" s="6" t="str">
        <f t="shared" si="218"/>
        <v>technology</v>
      </c>
      <c r="R2353" t="str">
        <f t="shared" si="221"/>
        <v>web</v>
      </c>
      <c r="S2353" s="11">
        <f t="shared" si="219"/>
        <v>42093.892812500002</v>
      </c>
      <c r="T2353" s="11">
        <f t="shared" si="220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s="6" t="str">
        <f t="shared" si="218"/>
        <v>technology</v>
      </c>
      <c r="R2354" t="str">
        <f t="shared" si="221"/>
        <v>web</v>
      </c>
      <c r="S2354" s="11">
        <f t="shared" si="219"/>
        <v>42101.425370370365</v>
      </c>
      <c r="T2354" s="11">
        <f t="shared" si="220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s="6" t="str">
        <f t="shared" si="218"/>
        <v>technology</v>
      </c>
      <c r="R2355" t="str">
        <f t="shared" si="221"/>
        <v>web</v>
      </c>
      <c r="S2355" s="11">
        <f t="shared" si="219"/>
        <v>42103.467847222222</v>
      </c>
      <c r="T2355" s="11">
        <f t="shared" si="220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1</v>
      </c>
      <c r="P2356">
        <f t="shared" si="217"/>
        <v>25</v>
      </c>
      <c r="Q2356" s="6" t="str">
        <f t="shared" si="218"/>
        <v>technology</v>
      </c>
      <c r="R2356" t="str">
        <f t="shared" si="221"/>
        <v>web</v>
      </c>
      <c r="S2356" s="11">
        <f t="shared" si="219"/>
        <v>41954.51458333333</v>
      </c>
      <c r="T2356" s="11">
        <f t="shared" si="220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1</v>
      </c>
      <c r="P2357">
        <f t="shared" si="217"/>
        <v>27.5</v>
      </c>
      <c r="Q2357" s="6" t="str">
        <f t="shared" si="218"/>
        <v>technology</v>
      </c>
      <c r="R2357" t="str">
        <f t="shared" si="221"/>
        <v>web</v>
      </c>
      <c r="S2357" s="11">
        <f t="shared" si="219"/>
        <v>42096.709907407399</v>
      </c>
      <c r="T2357" s="11">
        <f t="shared" si="220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s="6" t="str">
        <f t="shared" si="218"/>
        <v>technology</v>
      </c>
      <c r="R2358" t="str">
        <f t="shared" si="221"/>
        <v>web</v>
      </c>
      <c r="S2358" s="11">
        <f t="shared" si="219"/>
        <v>42130.575277777774</v>
      </c>
      <c r="T2358" s="11">
        <f t="shared" si="220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s="6" t="str">
        <f t="shared" si="218"/>
        <v>technology</v>
      </c>
      <c r="R2359" t="str">
        <f t="shared" si="221"/>
        <v>web</v>
      </c>
      <c r="S2359" s="11">
        <f t="shared" si="219"/>
        <v>42264.411782407398</v>
      </c>
      <c r="T2359" s="11">
        <f t="shared" si="220"/>
        <v>42294.411782407398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s="6" t="str">
        <f t="shared" si="218"/>
        <v>technology</v>
      </c>
      <c r="R2360" t="str">
        <f t="shared" si="221"/>
        <v>web</v>
      </c>
      <c r="S2360" s="11">
        <f t="shared" si="219"/>
        <v>41978.722638888888</v>
      </c>
      <c r="T2360" s="11">
        <f t="shared" si="220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15</v>
      </c>
      <c r="P2361">
        <f t="shared" si="217"/>
        <v>367</v>
      </c>
      <c r="Q2361" s="6" t="str">
        <f t="shared" si="218"/>
        <v>technology</v>
      </c>
      <c r="R2361" t="str">
        <f t="shared" si="221"/>
        <v>web</v>
      </c>
      <c r="S2361" s="11">
        <f t="shared" si="219"/>
        <v>42159.441249999996</v>
      </c>
      <c r="T2361" s="11">
        <f t="shared" si="220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1</v>
      </c>
      <c r="P2362">
        <f t="shared" si="217"/>
        <v>2</v>
      </c>
      <c r="Q2362" s="6" t="str">
        <f t="shared" si="218"/>
        <v>technology</v>
      </c>
      <c r="R2362" t="str">
        <f t="shared" si="221"/>
        <v>web</v>
      </c>
      <c r="S2362" s="11">
        <f t="shared" si="219"/>
        <v>42377.498611111114</v>
      </c>
      <c r="T2362" s="11">
        <f t="shared" si="220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s="6" t="str">
        <f t="shared" si="218"/>
        <v>technology</v>
      </c>
      <c r="R2363" t="str">
        <f t="shared" si="221"/>
        <v>web</v>
      </c>
      <c r="S2363" s="11">
        <f t="shared" si="219"/>
        <v>42466.650555555556</v>
      </c>
      <c r="T2363" s="11">
        <f t="shared" si="220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29</v>
      </c>
      <c r="P2364">
        <f t="shared" si="217"/>
        <v>60</v>
      </c>
      <c r="Q2364" s="6" t="str">
        <f t="shared" si="218"/>
        <v>technology</v>
      </c>
      <c r="R2364" t="str">
        <f t="shared" si="221"/>
        <v>web</v>
      </c>
      <c r="S2364" s="11">
        <f t="shared" si="219"/>
        <v>41954.47997685185</v>
      </c>
      <c r="T2364" s="11">
        <f t="shared" si="220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s="6" t="str">
        <f t="shared" si="218"/>
        <v>technology</v>
      </c>
      <c r="R2365" t="str">
        <f t="shared" si="221"/>
        <v>web</v>
      </c>
      <c r="S2365" s="11">
        <f t="shared" si="219"/>
        <v>42321.803240740737</v>
      </c>
      <c r="T2365" s="11">
        <f t="shared" si="220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s="6" t="str">
        <f t="shared" si="218"/>
        <v>technology</v>
      </c>
      <c r="R2366" t="str">
        <f t="shared" si="221"/>
        <v>web</v>
      </c>
      <c r="S2366" s="11">
        <f t="shared" si="219"/>
        <v>42248.726342592585</v>
      </c>
      <c r="T2366" s="11">
        <f t="shared" si="220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s="6" t="str">
        <f t="shared" si="218"/>
        <v>technology</v>
      </c>
      <c r="R2367" t="str">
        <f t="shared" si="221"/>
        <v>web</v>
      </c>
      <c r="S2367" s="11">
        <f t="shared" si="219"/>
        <v>42346.528067129628</v>
      </c>
      <c r="T2367" s="11">
        <f t="shared" si="220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11</v>
      </c>
      <c r="P2368">
        <f t="shared" si="217"/>
        <v>97.410000000000011</v>
      </c>
      <c r="Q2368" s="6" t="str">
        <f t="shared" si="218"/>
        <v>technology</v>
      </c>
      <c r="R2368" t="str">
        <f t="shared" si="221"/>
        <v>web</v>
      </c>
      <c r="S2368" s="11">
        <f t="shared" si="219"/>
        <v>42268.323298611103</v>
      </c>
      <c r="T2368" s="11">
        <f t="shared" si="220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2</v>
      </c>
      <c r="P2369">
        <f t="shared" si="217"/>
        <v>47.86</v>
      </c>
      <c r="Q2369" s="6" t="str">
        <f t="shared" si="218"/>
        <v>technology</v>
      </c>
      <c r="R2369" t="str">
        <f t="shared" si="221"/>
        <v>web</v>
      </c>
      <c r="S2369" s="11">
        <f t="shared" si="219"/>
        <v>42425.761759259258</v>
      </c>
      <c r="T2369" s="11">
        <f t="shared" si="220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1</v>
      </c>
      <c r="P2370">
        <f t="shared" si="217"/>
        <v>50</v>
      </c>
      <c r="Q2370" s="6" t="str">
        <f t="shared" si="218"/>
        <v>technology</v>
      </c>
      <c r="R2370" t="str">
        <f t="shared" si="221"/>
        <v>web</v>
      </c>
      <c r="S2370" s="11">
        <f t="shared" si="219"/>
        <v>42063.513483796291</v>
      </c>
      <c r="T2370" s="11">
        <f t="shared" si="220"/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ROUNDUP(((E2371/D2371)*100),0)</f>
        <v>0</v>
      </c>
      <c r="P2371" t="e">
        <f t="shared" ref="P2371:P2434" si="223">ROUNDUP((E2371/L2371),2)</f>
        <v>#DIV/0!</v>
      </c>
      <c r="Q2371" s="6" t="str">
        <f t="shared" ref="Q2371:Q2434" si="224">LEFT(N2371,FIND("/",N2371,1)-1)</f>
        <v>technology</v>
      </c>
      <c r="R2371" t="str">
        <f t="shared" si="221"/>
        <v>web</v>
      </c>
      <c r="S2371" s="11">
        <f t="shared" ref="S2371:S2434" si="225">(((J2371/60)/60)/24)+DATE(1970,1,1)+(-5/24)</f>
        <v>42380.60429398148</v>
      </c>
      <c r="T2371" s="11">
        <f t="shared" ref="T2371:T2434" si="226">(((I2371/60)/60)/24)+DATE(1970,1,1)+(-5/24)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1</v>
      </c>
      <c r="P2372">
        <f t="shared" si="223"/>
        <v>20.5</v>
      </c>
      <c r="Q2372" s="6" t="str">
        <f t="shared" si="224"/>
        <v>technology</v>
      </c>
      <c r="R2372" t="str">
        <f t="shared" ref="R2372:R2435" si="227">RIGHT(N2372,LEN(N2372)-FIND("/",N2372,1))</f>
        <v>web</v>
      </c>
      <c r="S2372" s="11">
        <f t="shared" si="225"/>
        <v>41960.980798611105</v>
      </c>
      <c r="T2372" s="11">
        <f t="shared" si="226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s="6" t="str">
        <f t="shared" si="224"/>
        <v>technology</v>
      </c>
      <c r="R2373" t="str">
        <f t="shared" si="227"/>
        <v>web</v>
      </c>
      <c r="S2373" s="11">
        <f t="shared" si="225"/>
        <v>42150.569398148145</v>
      </c>
      <c r="T2373" s="11">
        <f t="shared" si="226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4</v>
      </c>
      <c r="P2374">
        <f t="shared" si="223"/>
        <v>30</v>
      </c>
      <c r="Q2374" s="6" t="str">
        <f t="shared" si="224"/>
        <v>technology</v>
      </c>
      <c r="R2374" t="str">
        <f t="shared" si="227"/>
        <v>web</v>
      </c>
      <c r="S2374" s="11">
        <f t="shared" si="225"/>
        <v>42087.860775462956</v>
      </c>
      <c r="T2374" s="11">
        <f t="shared" si="226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1</v>
      </c>
      <c r="P2375">
        <f t="shared" si="223"/>
        <v>50</v>
      </c>
      <c r="Q2375" s="6" t="str">
        <f t="shared" si="224"/>
        <v>technology</v>
      </c>
      <c r="R2375" t="str">
        <f t="shared" si="227"/>
        <v>web</v>
      </c>
      <c r="S2375" s="11">
        <f t="shared" si="225"/>
        <v>42215.453981481485</v>
      </c>
      <c r="T2375" s="11">
        <f t="shared" si="226"/>
        <v>42245.453981481485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1</v>
      </c>
      <c r="P2376">
        <f t="shared" si="223"/>
        <v>10</v>
      </c>
      <c r="Q2376" s="6" t="str">
        <f t="shared" si="224"/>
        <v>technology</v>
      </c>
      <c r="R2376" t="str">
        <f t="shared" si="227"/>
        <v>web</v>
      </c>
      <c r="S2376" s="11">
        <f t="shared" si="225"/>
        <v>42017.634953703695</v>
      </c>
      <c r="T2376" s="11">
        <f t="shared" si="226"/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s="6" t="str">
        <f t="shared" si="224"/>
        <v>technology</v>
      </c>
      <c r="R2377" t="str">
        <f t="shared" si="227"/>
        <v>web</v>
      </c>
      <c r="S2377" s="11">
        <f t="shared" si="225"/>
        <v>42592.627743055556</v>
      </c>
      <c r="T2377" s="11">
        <f t="shared" si="226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11</v>
      </c>
      <c r="P2378">
        <f t="shared" si="223"/>
        <v>81.59</v>
      </c>
      <c r="Q2378" s="6" t="str">
        <f t="shared" si="224"/>
        <v>technology</v>
      </c>
      <c r="R2378" t="str">
        <f t="shared" si="227"/>
        <v>web</v>
      </c>
      <c r="S2378" s="11">
        <f t="shared" si="225"/>
        <v>42318.717199074068</v>
      </c>
      <c r="T2378" s="11">
        <f t="shared" si="226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s="6" t="str">
        <f t="shared" si="224"/>
        <v>technology</v>
      </c>
      <c r="R2379" t="str">
        <f t="shared" si="227"/>
        <v>web</v>
      </c>
      <c r="S2379" s="11">
        <f t="shared" si="225"/>
        <v>42669.661840277775</v>
      </c>
      <c r="T2379" s="11">
        <f t="shared" si="226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s="6" t="str">
        <f t="shared" si="224"/>
        <v>technology</v>
      </c>
      <c r="R2380" t="str">
        <f t="shared" si="227"/>
        <v>web</v>
      </c>
      <c r="S2380" s="11">
        <f t="shared" si="225"/>
        <v>42212.804745370369</v>
      </c>
      <c r="T2380" s="11">
        <f t="shared" si="226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s="6" t="str">
        <f t="shared" si="224"/>
        <v>technology</v>
      </c>
      <c r="R2381" t="str">
        <f t="shared" si="227"/>
        <v>web</v>
      </c>
      <c r="S2381" s="11">
        <f t="shared" si="225"/>
        <v>42236.808055555557</v>
      </c>
      <c r="T2381" s="11">
        <f t="shared" si="226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1</v>
      </c>
      <c r="P2382">
        <f t="shared" si="223"/>
        <v>18.34</v>
      </c>
      <c r="Q2382" s="6" t="str">
        <f t="shared" si="224"/>
        <v>technology</v>
      </c>
      <c r="R2382" t="str">
        <f t="shared" si="227"/>
        <v>web</v>
      </c>
      <c r="S2382" s="11">
        <f t="shared" si="225"/>
        <v>42248.584976851846</v>
      </c>
      <c r="T2382" s="11">
        <f t="shared" si="226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2</v>
      </c>
      <c r="P2383">
        <f t="shared" si="223"/>
        <v>224.42999999999998</v>
      </c>
      <c r="Q2383" s="6" t="str">
        <f t="shared" si="224"/>
        <v>technology</v>
      </c>
      <c r="R2383" t="str">
        <f t="shared" si="227"/>
        <v>web</v>
      </c>
      <c r="S2383" s="11">
        <f t="shared" si="225"/>
        <v>42074.727407407401</v>
      </c>
      <c r="T2383" s="11">
        <f t="shared" si="226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3</v>
      </c>
      <c r="P2384">
        <f t="shared" si="223"/>
        <v>37.5</v>
      </c>
      <c r="Q2384" s="6" t="str">
        <f t="shared" si="224"/>
        <v>technology</v>
      </c>
      <c r="R2384" t="str">
        <f t="shared" si="227"/>
        <v>web</v>
      </c>
      <c r="S2384" s="11">
        <f t="shared" si="225"/>
        <v>42194.979201388887</v>
      </c>
      <c r="T2384" s="11">
        <f t="shared" si="226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5</v>
      </c>
      <c r="P2385">
        <f t="shared" si="223"/>
        <v>145</v>
      </c>
      <c r="Q2385" s="6" t="str">
        <f t="shared" si="224"/>
        <v>technology</v>
      </c>
      <c r="R2385" t="str">
        <f t="shared" si="227"/>
        <v>web</v>
      </c>
      <c r="S2385" s="11">
        <f t="shared" si="225"/>
        <v>42026.848460648143</v>
      </c>
      <c r="T2385" s="11">
        <f t="shared" si="226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1</v>
      </c>
      <c r="P2386">
        <f t="shared" si="223"/>
        <v>1</v>
      </c>
      <c r="Q2386" s="6" t="str">
        <f t="shared" si="224"/>
        <v>technology</v>
      </c>
      <c r="R2386" t="str">
        <f t="shared" si="227"/>
        <v>web</v>
      </c>
      <c r="S2386" s="11">
        <f t="shared" si="225"/>
        <v>41926.859293981477</v>
      </c>
      <c r="T2386" s="11">
        <f t="shared" si="226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2</v>
      </c>
      <c r="P2387">
        <f t="shared" si="223"/>
        <v>112.58</v>
      </c>
      <c r="Q2387" s="6" t="str">
        <f t="shared" si="224"/>
        <v>technology</v>
      </c>
      <c r="R2387" t="str">
        <f t="shared" si="227"/>
        <v>web</v>
      </c>
      <c r="S2387" s="11">
        <f t="shared" si="225"/>
        <v>42191.493425925924</v>
      </c>
      <c r="T2387" s="11">
        <f t="shared" si="226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s="6" t="str">
        <f t="shared" si="224"/>
        <v>technology</v>
      </c>
      <c r="R2388" t="str">
        <f t="shared" si="227"/>
        <v>web</v>
      </c>
      <c r="S2388" s="11">
        <f t="shared" si="225"/>
        <v>41954.629907407405</v>
      </c>
      <c r="T2388" s="11">
        <f t="shared" si="226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1</v>
      </c>
      <c r="P2389">
        <f t="shared" si="223"/>
        <v>342</v>
      </c>
      <c r="Q2389" s="6" t="str">
        <f t="shared" si="224"/>
        <v>technology</v>
      </c>
      <c r="R2389" t="str">
        <f t="shared" si="227"/>
        <v>web</v>
      </c>
      <c r="S2389" s="11">
        <f t="shared" si="225"/>
        <v>42528.418287037035</v>
      </c>
      <c r="T2389" s="11">
        <f t="shared" si="226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2</v>
      </c>
      <c r="P2390">
        <f t="shared" si="223"/>
        <v>57.879999999999995</v>
      </c>
      <c r="Q2390" s="6" t="str">
        <f t="shared" si="224"/>
        <v>technology</v>
      </c>
      <c r="R2390" t="str">
        <f t="shared" si="227"/>
        <v>web</v>
      </c>
      <c r="S2390" s="11">
        <f t="shared" si="225"/>
        <v>41989.645358796297</v>
      </c>
      <c r="T2390" s="11">
        <f t="shared" si="226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</v>
      </c>
      <c r="P2391">
        <f t="shared" si="223"/>
        <v>30</v>
      </c>
      <c r="Q2391" s="6" t="str">
        <f t="shared" si="224"/>
        <v>technology</v>
      </c>
      <c r="R2391" t="str">
        <f t="shared" si="227"/>
        <v>web</v>
      </c>
      <c r="S2391" s="11">
        <f t="shared" si="225"/>
        <v>42179.445046296292</v>
      </c>
      <c r="T2391" s="11">
        <f t="shared" si="226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s="6" t="str">
        <f t="shared" si="224"/>
        <v>technology</v>
      </c>
      <c r="R2392" t="str">
        <f t="shared" si="227"/>
        <v>web</v>
      </c>
      <c r="S2392" s="11">
        <f t="shared" si="225"/>
        <v>41968.053981481477</v>
      </c>
      <c r="T2392" s="11">
        <f t="shared" si="226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</v>
      </c>
      <c r="P2393">
        <f t="shared" si="223"/>
        <v>25</v>
      </c>
      <c r="Q2393" s="6" t="str">
        <f t="shared" si="224"/>
        <v>technology</v>
      </c>
      <c r="R2393" t="str">
        <f t="shared" si="227"/>
        <v>web</v>
      </c>
      <c r="S2393" s="11">
        <f t="shared" si="225"/>
        <v>42064.586157407401</v>
      </c>
      <c r="T2393" s="11">
        <f t="shared" si="226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s="6" t="str">
        <f t="shared" si="224"/>
        <v>technology</v>
      </c>
      <c r="R2394" t="str">
        <f t="shared" si="227"/>
        <v>web</v>
      </c>
      <c r="S2394" s="11">
        <f t="shared" si="225"/>
        <v>42275.912303240737</v>
      </c>
      <c r="T2394" s="11">
        <f t="shared" si="226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1</v>
      </c>
      <c r="P2395">
        <f t="shared" si="223"/>
        <v>50</v>
      </c>
      <c r="Q2395" s="6" t="str">
        <f t="shared" si="224"/>
        <v>technology</v>
      </c>
      <c r="R2395" t="str">
        <f t="shared" si="227"/>
        <v>web</v>
      </c>
      <c r="S2395" s="11">
        <f t="shared" si="225"/>
        <v>42194.440011574072</v>
      </c>
      <c r="T2395" s="11">
        <f t="shared" si="226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1</v>
      </c>
      <c r="P2396">
        <f t="shared" si="223"/>
        <v>1.5</v>
      </c>
      <c r="Q2396" s="6" t="str">
        <f t="shared" si="224"/>
        <v>technology</v>
      </c>
      <c r="R2396" t="str">
        <f t="shared" si="227"/>
        <v>web</v>
      </c>
      <c r="S2396" s="11">
        <f t="shared" si="225"/>
        <v>42031.15385416666</v>
      </c>
      <c r="T2396" s="11">
        <f t="shared" si="226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s="6" t="str">
        <f t="shared" si="224"/>
        <v>technology</v>
      </c>
      <c r="R2397" t="str">
        <f t="shared" si="227"/>
        <v>web</v>
      </c>
      <c r="S2397" s="11">
        <f t="shared" si="225"/>
        <v>42716.913043981483</v>
      </c>
      <c r="T2397" s="11">
        <f t="shared" si="226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1</v>
      </c>
      <c r="P2398">
        <f t="shared" si="223"/>
        <v>10</v>
      </c>
      <c r="Q2398" s="6" t="str">
        <f t="shared" si="224"/>
        <v>technology</v>
      </c>
      <c r="R2398" t="str">
        <f t="shared" si="227"/>
        <v>web</v>
      </c>
      <c r="S2398" s="11">
        <f t="shared" si="225"/>
        <v>42262.640717592592</v>
      </c>
      <c r="T2398" s="11">
        <f t="shared" si="226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s="6" t="str">
        <f t="shared" si="224"/>
        <v>technology</v>
      </c>
      <c r="R2399" t="str">
        <f t="shared" si="227"/>
        <v>web</v>
      </c>
      <c r="S2399" s="11">
        <f t="shared" si="225"/>
        <v>41976.676574074074</v>
      </c>
      <c r="T2399" s="11">
        <f t="shared" si="226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s="6" t="str">
        <f t="shared" si="224"/>
        <v>technology</v>
      </c>
      <c r="R2400" t="str">
        <f t="shared" si="227"/>
        <v>web</v>
      </c>
      <c r="S2400" s="11">
        <f t="shared" si="225"/>
        <v>42157.708148148151</v>
      </c>
      <c r="T2400" s="11">
        <f t="shared" si="226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s="6" t="str">
        <f t="shared" si="224"/>
        <v>technology</v>
      </c>
      <c r="R2401" t="str">
        <f t="shared" si="227"/>
        <v>web</v>
      </c>
      <c r="S2401" s="11">
        <f t="shared" si="225"/>
        <v>41956.644745370366</v>
      </c>
      <c r="T2401" s="11">
        <f t="shared" si="226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s="6" t="str">
        <f t="shared" si="224"/>
        <v>technology</v>
      </c>
      <c r="R2402" t="str">
        <f t="shared" si="227"/>
        <v>web</v>
      </c>
      <c r="S2402" s="11">
        <f t="shared" si="225"/>
        <v>42444.059768518513</v>
      </c>
      <c r="T2402" s="11">
        <f t="shared" si="226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1</v>
      </c>
      <c r="P2403">
        <f t="shared" si="223"/>
        <v>22.34</v>
      </c>
      <c r="Q2403" s="6" t="str">
        <f t="shared" si="224"/>
        <v>food</v>
      </c>
      <c r="R2403" t="str">
        <f t="shared" si="227"/>
        <v>food trucks</v>
      </c>
      <c r="S2403" s="11">
        <f t="shared" si="225"/>
        <v>42374.614537037036</v>
      </c>
      <c r="T2403" s="11">
        <f t="shared" si="226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1</v>
      </c>
      <c r="P2404">
        <f t="shared" si="223"/>
        <v>52</v>
      </c>
      <c r="Q2404" s="6" t="str">
        <f t="shared" si="224"/>
        <v>food</v>
      </c>
      <c r="R2404" t="str">
        <f t="shared" si="227"/>
        <v>food trucks</v>
      </c>
      <c r="S2404" s="11">
        <f t="shared" si="225"/>
        <v>42107.47142361111</v>
      </c>
      <c r="T2404" s="11">
        <f t="shared" si="226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17</v>
      </c>
      <c r="P2405">
        <f t="shared" si="223"/>
        <v>16.84</v>
      </c>
      <c r="Q2405" s="6" t="str">
        <f t="shared" si="224"/>
        <v>food</v>
      </c>
      <c r="R2405" t="str">
        <f t="shared" si="227"/>
        <v>food trucks</v>
      </c>
      <c r="S2405" s="11">
        <f t="shared" si="225"/>
        <v>42399.674282407403</v>
      </c>
      <c r="T2405" s="11">
        <f t="shared" si="226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s="6" t="str">
        <f t="shared" si="224"/>
        <v>food</v>
      </c>
      <c r="R2406" t="str">
        <f t="shared" si="227"/>
        <v>food trucks</v>
      </c>
      <c r="S2406" s="11">
        <f t="shared" si="225"/>
        <v>42341.831099537034</v>
      </c>
      <c r="T2406" s="11">
        <f t="shared" si="226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23</v>
      </c>
      <c r="P2407">
        <f t="shared" si="223"/>
        <v>56.3</v>
      </c>
      <c r="Q2407" s="6" t="str">
        <f t="shared" si="224"/>
        <v>food</v>
      </c>
      <c r="R2407" t="str">
        <f t="shared" si="227"/>
        <v>food trucks</v>
      </c>
      <c r="S2407" s="11">
        <f t="shared" si="225"/>
        <v>42595.377025462956</v>
      </c>
      <c r="T2407" s="11">
        <f t="shared" si="226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42</v>
      </c>
      <c r="P2408">
        <f t="shared" si="223"/>
        <v>84.070000000000007</v>
      </c>
      <c r="Q2408" s="6" t="str">
        <f t="shared" si="224"/>
        <v>food</v>
      </c>
      <c r="R2408" t="str">
        <f t="shared" si="227"/>
        <v>food trucks</v>
      </c>
      <c r="S2408" s="11">
        <f t="shared" si="225"/>
        <v>41982.902662037035</v>
      </c>
      <c r="T2408" s="11">
        <f t="shared" si="226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26</v>
      </c>
      <c r="P2409">
        <f t="shared" si="223"/>
        <v>168.39999999999998</v>
      </c>
      <c r="Q2409" s="6" t="str">
        <f t="shared" si="224"/>
        <v>food</v>
      </c>
      <c r="R2409" t="str">
        <f t="shared" si="227"/>
        <v>food trucks</v>
      </c>
      <c r="S2409" s="11">
        <f t="shared" si="225"/>
        <v>42082.367222222216</v>
      </c>
      <c r="T2409" s="11">
        <f t="shared" si="226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1</v>
      </c>
      <c r="P2410">
        <f t="shared" si="223"/>
        <v>15</v>
      </c>
      <c r="Q2410" s="6" t="str">
        <f t="shared" si="224"/>
        <v>food</v>
      </c>
      <c r="R2410" t="str">
        <f t="shared" si="227"/>
        <v>food trucks</v>
      </c>
      <c r="S2410" s="11">
        <f t="shared" si="225"/>
        <v>41918.93237268518</v>
      </c>
      <c r="T2410" s="11">
        <f t="shared" si="226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2</v>
      </c>
      <c r="P2411">
        <f t="shared" si="223"/>
        <v>76.67</v>
      </c>
      <c r="Q2411" s="6" t="str">
        <f t="shared" si="224"/>
        <v>food</v>
      </c>
      <c r="R2411" t="str">
        <f t="shared" si="227"/>
        <v>food trucks</v>
      </c>
      <c r="S2411" s="11">
        <f t="shared" si="225"/>
        <v>42204.667534722219</v>
      </c>
      <c r="T2411" s="11">
        <f t="shared" si="226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s="6" t="str">
        <f t="shared" si="224"/>
        <v>food</v>
      </c>
      <c r="R2412" t="str">
        <f t="shared" si="227"/>
        <v>food trucks</v>
      </c>
      <c r="S2412" s="11">
        <f t="shared" si="225"/>
        <v>42224.199942129628</v>
      </c>
      <c r="T2412" s="11">
        <f t="shared" si="226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1</v>
      </c>
      <c r="P2413">
        <f t="shared" si="223"/>
        <v>50.339999999999996</v>
      </c>
      <c r="Q2413" s="6" t="str">
        <f t="shared" si="224"/>
        <v>food</v>
      </c>
      <c r="R2413" t="str">
        <f t="shared" si="227"/>
        <v>food trucks</v>
      </c>
      <c r="S2413" s="11">
        <f t="shared" si="225"/>
        <v>42211.524097222216</v>
      </c>
      <c r="T2413" s="11">
        <f t="shared" si="226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s="6" t="str">
        <f t="shared" si="224"/>
        <v>food</v>
      </c>
      <c r="R2414" t="str">
        <f t="shared" si="227"/>
        <v>food trucks</v>
      </c>
      <c r="S2414" s="11">
        <f t="shared" si="225"/>
        <v>42655.528622685182</v>
      </c>
      <c r="T2414" s="11">
        <f t="shared" si="226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1</v>
      </c>
      <c r="P2415">
        <f t="shared" si="223"/>
        <v>8.34</v>
      </c>
      <c r="Q2415" s="6" t="str">
        <f t="shared" si="224"/>
        <v>food</v>
      </c>
      <c r="R2415" t="str">
        <f t="shared" si="227"/>
        <v>food trucks</v>
      </c>
      <c r="S2415" s="11">
        <f t="shared" si="225"/>
        <v>41759.901412037034</v>
      </c>
      <c r="T2415" s="11">
        <f t="shared" si="226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4</v>
      </c>
      <c r="P2416">
        <f t="shared" si="223"/>
        <v>35.39</v>
      </c>
      <c r="Q2416" s="6" t="str">
        <f t="shared" si="224"/>
        <v>food</v>
      </c>
      <c r="R2416" t="str">
        <f t="shared" si="227"/>
        <v>food trucks</v>
      </c>
      <c r="S2416" s="11">
        <f t="shared" si="225"/>
        <v>42198.486805555549</v>
      </c>
      <c r="T2416" s="11">
        <f t="shared" si="226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1</v>
      </c>
      <c r="P2417">
        <f t="shared" si="223"/>
        <v>55.839999999999996</v>
      </c>
      <c r="Q2417" s="6" t="str">
        <f t="shared" si="224"/>
        <v>food</v>
      </c>
      <c r="R2417" t="str">
        <f t="shared" si="227"/>
        <v>food trucks</v>
      </c>
      <c r="S2417" s="11">
        <f t="shared" si="225"/>
        <v>42536.654467592591</v>
      </c>
      <c r="T2417" s="11">
        <f t="shared" si="226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1</v>
      </c>
      <c r="P2418">
        <f t="shared" si="223"/>
        <v>5</v>
      </c>
      <c r="Q2418" s="6" t="str">
        <f t="shared" si="224"/>
        <v>food</v>
      </c>
      <c r="R2418" t="str">
        <f t="shared" si="227"/>
        <v>food trucks</v>
      </c>
      <c r="S2418" s="11">
        <f t="shared" si="225"/>
        <v>42019.529432870368</v>
      </c>
      <c r="T2418" s="11">
        <f t="shared" si="226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s="6" t="str">
        <f t="shared" si="224"/>
        <v>food</v>
      </c>
      <c r="R2419" t="str">
        <f t="shared" si="227"/>
        <v>food trucks</v>
      </c>
      <c r="S2419" s="11">
        <f t="shared" si="225"/>
        <v>41831.675775462958</v>
      </c>
      <c r="T2419" s="11">
        <f t="shared" si="226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1</v>
      </c>
      <c r="P2420">
        <f t="shared" si="223"/>
        <v>1</v>
      </c>
      <c r="Q2420" s="6" t="str">
        <f t="shared" si="224"/>
        <v>food</v>
      </c>
      <c r="R2420" t="str">
        <f t="shared" si="227"/>
        <v>food trucks</v>
      </c>
      <c r="S2420" s="11">
        <f t="shared" si="225"/>
        <v>42027.648657407401</v>
      </c>
      <c r="T2420" s="11">
        <f t="shared" si="226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s="6" t="str">
        <f t="shared" si="224"/>
        <v>food</v>
      </c>
      <c r="R2421" t="str">
        <f t="shared" si="227"/>
        <v>food trucks</v>
      </c>
      <c r="S2421" s="11">
        <f t="shared" si="225"/>
        <v>41993.529965277768</v>
      </c>
      <c r="T2421" s="11">
        <f t="shared" si="226"/>
        <v>42053.529965277768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15</v>
      </c>
      <c r="P2422">
        <f t="shared" si="223"/>
        <v>69.48</v>
      </c>
      <c r="Q2422" s="6" t="str">
        <f t="shared" si="224"/>
        <v>food</v>
      </c>
      <c r="R2422" t="str">
        <f t="shared" si="227"/>
        <v>food trucks</v>
      </c>
      <c r="S2422" s="11">
        <f t="shared" si="225"/>
        <v>41892.820543981477</v>
      </c>
      <c r="T2422" s="11">
        <f t="shared" si="226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</v>
      </c>
      <c r="P2423">
        <f t="shared" si="223"/>
        <v>1</v>
      </c>
      <c r="Q2423" s="6" t="str">
        <f t="shared" si="224"/>
        <v>food</v>
      </c>
      <c r="R2423" t="str">
        <f t="shared" si="227"/>
        <v>food trucks</v>
      </c>
      <c r="S2423" s="11">
        <f t="shared" si="225"/>
        <v>42026.479120370372</v>
      </c>
      <c r="T2423" s="11">
        <f t="shared" si="226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1</v>
      </c>
      <c r="P2424">
        <f t="shared" si="223"/>
        <v>1</v>
      </c>
      <c r="Q2424" s="6" t="str">
        <f t="shared" si="224"/>
        <v>food</v>
      </c>
      <c r="R2424" t="str">
        <f t="shared" si="227"/>
        <v>food trucks</v>
      </c>
      <c r="S2424" s="11">
        <f t="shared" si="225"/>
        <v>42044.516620370363</v>
      </c>
      <c r="T2424" s="11">
        <f t="shared" si="226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</v>
      </c>
      <c r="P2425">
        <f t="shared" si="223"/>
        <v>8</v>
      </c>
      <c r="Q2425" s="6" t="str">
        <f t="shared" si="224"/>
        <v>food</v>
      </c>
      <c r="R2425" t="str">
        <f t="shared" si="227"/>
        <v>food trucks</v>
      </c>
      <c r="S2425" s="11">
        <f t="shared" si="225"/>
        <v>41974.496412037035</v>
      </c>
      <c r="T2425" s="11">
        <f t="shared" si="226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2</v>
      </c>
      <c r="P2426">
        <f t="shared" si="223"/>
        <v>34.449999999999996</v>
      </c>
      <c r="Q2426" s="6" t="str">
        <f t="shared" si="224"/>
        <v>food</v>
      </c>
      <c r="R2426" t="str">
        <f t="shared" si="227"/>
        <v>food trucks</v>
      </c>
      <c r="S2426" s="11">
        <f t="shared" si="225"/>
        <v>41909.684120370366</v>
      </c>
      <c r="T2426" s="11">
        <f t="shared" si="226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1</v>
      </c>
      <c r="P2427">
        <f t="shared" si="223"/>
        <v>1</v>
      </c>
      <c r="Q2427" s="6" t="str">
        <f t="shared" si="224"/>
        <v>food</v>
      </c>
      <c r="R2427" t="str">
        <f t="shared" si="227"/>
        <v>food trucks</v>
      </c>
      <c r="S2427" s="11">
        <f t="shared" si="225"/>
        <v>42502.705428240741</v>
      </c>
      <c r="T2427" s="11">
        <f t="shared" si="226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s="6" t="str">
        <f t="shared" si="224"/>
        <v>food</v>
      </c>
      <c r="R2428" t="str">
        <f t="shared" si="227"/>
        <v>food trucks</v>
      </c>
      <c r="S2428" s="11">
        <f t="shared" si="225"/>
        <v>42163.961712962955</v>
      </c>
      <c r="T2428" s="11">
        <f t="shared" si="226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1</v>
      </c>
      <c r="P2429">
        <f t="shared" si="223"/>
        <v>1</v>
      </c>
      <c r="Q2429" s="6" t="str">
        <f t="shared" si="224"/>
        <v>food</v>
      </c>
      <c r="R2429" t="str">
        <f t="shared" si="227"/>
        <v>food trucks</v>
      </c>
      <c r="S2429" s="11">
        <f t="shared" si="225"/>
        <v>42412.11033564814</v>
      </c>
      <c r="T2429" s="11">
        <f t="shared" si="226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1</v>
      </c>
      <c r="P2430">
        <f t="shared" si="223"/>
        <v>1</v>
      </c>
      <c r="Q2430" s="6" t="str">
        <f t="shared" si="224"/>
        <v>food</v>
      </c>
      <c r="R2430" t="str">
        <f t="shared" si="227"/>
        <v>food trucks</v>
      </c>
      <c r="S2430" s="11">
        <f t="shared" si="225"/>
        <v>42045.575821759259</v>
      </c>
      <c r="T2430" s="11">
        <f t="shared" si="226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2</v>
      </c>
      <c r="P2431">
        <f t="shared" si="223"/>
        <v>501.25</v>
      </c>
      <c r="Q2431" s="6" t="str">
        <f t="shared" si="224"/>
        <v>food</v>
      </c>
      <c r="R2431" t="str">
        <f t="shared" si="227"/>
        <v>food trucks</v>
      </c>
      <c r="S2431" s="11">
        <f t="shared" si="225"/>
        <v>42734.670902777776</v>
      </c>
      <c r="T2431" s="11">
        <f t="shared" si="226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1</v>
      </c>
      <c r="P2432">
        <f t="shared" si="223"/>
        <v>10.5</v>
      </c>
      <c r="Q2432" s="6" t="str">
        <f t="shared" si="224"/>
        <v>food</v>
      </c>
      <c r="R2432" t="str">
        <f t="shared" si="227"/>
        <v>food trucks</v>
      </c>
      <c r="S2432" s="11">
        <f t="shared" si="225"/>
        <v>42381.922499999993</v>
      </c>
      <c r="T2432" s="11">
        <f t="shared" si="226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1</v>
      </c>
      <c r="P2433">
        <f t="shared" si="223"/>
        <v>1</v>
      </c>
      <c r="Q2433" s="6" t="str">
        <f t="shared" si="224"/>
        <v>food</v>
      </c>
      <c r="R2433" t="str">
        <f t="shared" si="227"/>
        <v>food trucks</v>
      </c>
      <c r="S2433" s="11">
        <f t="shared" si="225"/>
        <v>42488.891354166662</v>
      </c>
      <c r="T2433" s="11">
        <f t="shared" si="226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</v>
      </c>
      <c r="P2434">
        <f t="shared" si="223"/>
        <v>1</v>
      </c>
      <c r="Q2434" s="6" t="str">
        <f t="shared" si="224"/>
        <v>food</v>
      </c>
      <c r="R2434" t="str">
        <f t="shared" si="227"/>
        <v>food trucks</v>
      </c>
      <c r="S2434" s="11">
        <f t="shared" si="225"/>
        <v>42041.010381944441</v>
      </c>
      <c r="T2434" s="11">
        <f t="shared" si="226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ROUNDUP(((E2435/D2435)*100),0)</f>
        <v>0</v>
      </c>
      <c r="P2435" t="e">
        <f t="shared" ref="P2435:P2498" si="229">ROUNDUP((E2435/L2435),2)</f>
        <v>#DIV/0!</v>
      </c>
      <c r="Q2435" s="6" t="str">
        <f t="shared" ref="Q2435:Q2498" si="230">LEFT(N2435,FIND("/",N2435,1)-1)</f>
        <v>food</v>
      </c>
      <c r="R2435" t="str">
        <f t="shared" si="227"/>
        <v>food trucks</v>
      </c>
      <c r="S2435" s="11">
        <f t="shared" ref="S2435:S2498" si="231">(((J2435/60)/60)/24)+DATE(1970,1,1)+(-5/24)</f>
        <v>42397.691469907404</v>
      </c>
      <c r="T2435" s="11">
        <f t="shared" ref="T2435:T2498" si="232">(((I2435/60)/60)/24)+DATE(1970,1,1)+(-5/24)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</v>
      </c>
      <c r="P2436">
        <f t="shared" si="229"/>
        <v>13</v>
      </c>
      <c r="Q2436" s="6" t="str">
        <f t="shared" si="230"/>
        <v>food</v>
      </c>
      <c r="R2436" t="str">
        <f t="shared" ref="R2436:R2499" si="233">RIGHT(N2436,LEN(N2436)-FIND("/",N2436,1))</f>
        <v>food trucks</v>
      </c>
      <c r="S2436" s="11">
        <f t="shared" si="231"/>
        <v>42179.977708333325</v>
      </c>
      <c r="T2436" s="11">
        <f t="shared" si="232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1</v>
      </c>
      <c r="P2437">
        <f t="shared" si="229"/>
        <v>306</v>
      </c>
      <c r="Q2437" s="6" t="str">
        <f t="shared" si="230"/>
        <v>food</v>
      </c>
      <c r="R2437" t="str">
        <f t="shared" si="233"/>
        <v>food trucks</v>
      </c>
      <c r="S2437" s="11">
        <f t="shared" si="231"/>
        <v>42252.069282407399</v>
      </c>
      <c r="T2437" s="11">
        <f t="shared" si="232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1</v>
      </c>
      <c r="P2438">
        <f t="shared" si="229"/>
        <v>22.5</v>
      </c>
      <c r="Q2438" s="6" t="str">
        <f t="shared" si="230"/>
        <v>food</v>
      </c>
      <c r="R2438" t="str">
        <f t="shared" si="233"/>
        <v>food trucks</v>
      </c>
      <c r="S2438" s="11">
        <f t="shared" si="231"/>
        <v>42338.407060185178</v>
      </c>
      <c r="T2438" s="11">
        <f t="shared" si="232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s="6" t="str">
        <f t="shared" si="230"/>
        <v>food</v>
      </c>
      <c r="R2439" t="str">
        <f t="shared" si="233"/>
        <v>food trucks</v>
      </c>
      <c r="S2439" s="11">
        <f t="shared" si="231"/>
        <v>42031.756805555553</v>
      </c>
      <c r="T2439" s="11">
        <f t="shared" si="232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1</v>
      </c>
      <c r="P2440">
        <f t="shared" si="229"/>
        <v>50</v>
      </c>
      <c r="Q2440" s="6" t="str">
        <f t="shared" si="230"/>
        <v>food</v>
      </c>
      <c r="R2440" t="str">
        <f t="shared" si="233"/>
        <v>food trucks</v>
      </c>
      <c r="S2440" s="11">
        <f t="shared" si="231"/>
        <v>42285.706736111104</v>
      </c>
      <c r="T2440" s="11">
        <f t="shared" si="232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s="6" t="str">
        <f t="shared" si="230"/>
        <v>food</v>
      </c>
      <c r="R2441" t="str">
        <f t="shared" si="233"/>
        <v>food trucks</v>
      </c>
      <c r="S2441" s="11">
        <f t="shared" si="231"/>
        <v>42265.610289351847</v>
      </c>
      <c r="T2441" s="11">
        <f t="shared" si="232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1</v>
      </c>
      <c r="P2442">
        <f t="shared" si="229"/>
        <v>5</v>
      </c>
      <c r="Q2442" s="6" t="str">
        <f t="shared" si="230"/>
        <v>food</v>
      </c>
      <c r="R2442" t="str">
        <f t="shared" si="233"/>
        <v>food trucks</v>
      </c>
      <c r="S2442" s="11">
        <f t="shared" si="231"/>
        <v>42383.691122685181</v>
      </c>
      <c r="T2442" s="11">
        <f t="shared" si="232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108</v>
      </c>
      <c r="P2443">
        <f t="shared" si="229"/>
        <v>74.23</v>
      </c>
      <c r="Q2443" s="6" t="str">
        <f t="shared" si="230"/>
        <v>food</v>
      </c>
      <c r="R2443" t="str">
        <f t="shared" si="233"/>
        <v>small batch</v>
      </c>
      <c r="S2443" s="11">
        <f t="shared" si="231"/>
        <v>42186.917291666665</v>
      </c>
      <c r="T2443" s="11">
        <f t="shared" si="232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126</v>
      </c>
      <c r="P2444">
        <f t="shared" si="229"/>
        <v>81.260000000000005</v>
      </c>
      <c r="Q2444" s="6" t="str">
        <f t="shared" si="230"/>
        <v>food</v>
      </c>
      <c r="R2444" t="str">
        <f t="shared" si="233"/>
        <v>small batch</v>
      </c>
      <c r="S2444" s="11">
        <f t="shared" si="231"/>
        <v>42052.458657407398</v>
      </c>
      <c r="T2444" s="11">
        <f t="shared" si="232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203</v>
      </c>
      <c r="P2445">
        <f t="shared" si="229"/>
        <v>130.23999999999998</v>
      </c>
      <c r="Q2445" s="6" t="str">
        <f t="shared" si="230"/>
        <v>food</v>
      </c>
      <c r="R2445" t="str">
        <f t="shared" si="233"/>
        <v>small batch</v>
      </c>
      <c r="S2445" s="11">
        <f t="shared" si="231"/>
        <v>41836.416921296295</v>
      </c>
      <c r="T2445" s="11">
        <f t="shared" si="232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109</v>
      </c>
      <c r="P2446">
        <f t="shared" si="229"/>
        <v>53.41</v>
      </c>
      <c r="Q2446" s="6" t="str">
        <f t="shared" si="230"/>
        <v>food</v>
      </c>
      <c r="R2446" t="str">
        <f t="shared" si="233"/>
        <v>small batch</v>
      </c>
      <c r="S2446" s="11">
        <f t="shared" si="231"/>
        <v>42485.54619212963</v>
      </c>
      <c r="T2446" s="11">
        <f t="shared" si="232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173</v>
      </c>
      <c r="P2447">
        <f t="shared" si="229"/>
        <v>75.14</v>
      </c>
      <c r="Q2447" s="6" t="str">
        <f t="shared" si="230"/>
        <v>food</v>
      </c>
      <c r="R2447" t="str">
        <f t="shared" si="233"/>
        <v>small batch</v>
      </c>
      <c r="S2447" s="11">
        <f t="shared" si="231"/>
        <v>42242.981724537036</v>
      </c>
      <c r="T2447" s="11">
        <f t="shared" si="232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168</v>
      </c>
      <c r="P2448">
        <f t="shared" si="229"/>
        <v>75.67</v>
      </c>
      <c r="Q2448" s="6" t="str">
        <f t="shared" si="230"/>
        <v>food</v>
      </c>
      <c r="R2448" t="str">
        <f t="shared" si="233"/>
        <v>small batch</v>
      </c>
      <c r="S2448" s="11">
        <f t="shared" si="231"/>
        <v>42670.394340277773</v>
      </c>
      <c r="T2448" s="11">
        <f t="shared" si="232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428</v>
      </c>
      <c r="P2449">
        <f t="shared" si="229"/>
        <v>31.700000000000003</v>
      </c>
      <c r="Q2449" s="6" t="str">
        <f t="shared" si="230"/>
        <v>food</v>
      </c>
      <c r="R2449" t="str">
        <f t="shared" si="233"/>
        <v>small batch</v>
      </c>
      <c r="S2449" s="11">
        <f t="shared" si="231"/>
        <v>42654.26149305555</v>
      </c>
      <c r="T2449" s="11">
        <f t="shared" si="232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108</v>
      </c>
      <c r="P2450">
        <f t="shared" si="229"/>
        <v>47.78</v>
      </c>
      <c r="Q2450" s="6" t="str">
        <f t="shared" si="230"/>
        <v>food</v>
      </c>
      <c r="R2450" t="str">
        <f t="shared" si="233"/>
        <v>small batch</v>
      </c>
      <c r="S2450" s="11">
        <f t="shared" si="231"/>
        <v>42607.107789351845</v>
      </c>
      <c r="T2450" s="11">
        <f t="shared" si="232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>
        <f t="shared" si="229"/>
        <v>90</v>
      </c>
      <c r="Q2451" s="6" t="str">
        <f t="shared" si="230"/>
        <v>food</v>
      </c>
      <c r="R2451" t="str">
        <f t="shared" si="233"/>
        <v>small batch</v>
      </c>
      <c r="S2451" s="11">
        <f t="shared" si="231"/>
        <v>41942.934201388889</v>
      </c>
      <c r="T2451" s="11">
        <f t="shared" si="232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102</v>
      </c>
      <c r="P2452">
        <f t="shared" si="229"/>
        <v>149.32</v>
      </c>
      <c r="Q2452" s="6" t="str">
        <f t="shared" si="230"/>
        <v>food</v>
      </c>
      <c r="R2452" t="str">
        <f t="shared" si="233"/>
        <v>small batch</v>
      </c>
      <c r="S2452" s="11">
        <f t="shared" si="231"/>
        <v>41901.864074074074</v>
      </c>
      <c r="T2452" s="11">
        <f t="shared" si="232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116</v>
      </c>
      <c r="P2453">
        <f t="shared" si="229"/>
        <v>62.07</v>
      </c>
      <c r="Q2453" s="6" t="str">
        <f t="shared" si="230"/>
        <v>food</v>
      </c>
      <c r="R2453" t="str">
        <f t="shared" si="233"/>
        <v>small batch</v>
      </c>
      <c r="S2453" s="11">
        <f t="shared" si="231"/>
        <v>42779.700115740743</v>
      </c>
      <c r="T2453" s="11">
        <f t="shared" si="232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134</v>
      </c>
      <c r="P2454">
        <f t="shared" si="229"/>
        <v>53.4</v>
      </c>
      <c r="Q2454" s="6" t="str">
        <f t="shared" si="230"/>
        <v>food</v>
      </c>
      <c r="R2454" t="str">
        <f t="shared" si="233"/>
        <v>small batch</v>
      </c>
      <c r="S2454" s="11">
        <f t="shared" si="231"/>
        <v>42338.635416666664</v>
      </c>
      <c r="T2454" s="11">
        <f t="shared" si="232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155</v>
      </c>
      <c r="P2455">
        <f t="shared" si="229"/>
        <v>69.27000000000001</v>
      </c>
      <c r="Q2455" s="6" t="str">
        <f t="shared" si="230"/>
        <v>food</v>
      </c>
      <c r="R2455" t="str">
        <f t="shared" si="233"/>
        <v>small batch</v>
      </c>
      <c r="S2455" s="11">
        <f t="shared" si="231"/>
        <v>42738.483900462961</v>
      </c>
      <c r="T2455" s="11">
        <f t="shared" si="232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101</v>
      </c>
      <c r="P2456">
        <f t="shared" si="229"/>
        <v>271.51</v>
      </c>
      <c r="Q2456" s="6" t="str">
        <f t="shared" si="230"/>
        <v>food</v>
      </c>
      <c r="R2456" t="str">
        <f t="shared" si="233"/>
        <v>small batch</v>
      </c>
      <c r="S2456" s="11">
        <f t="shared" si="231"/>
        <v>42769.99314814814</v>
      </c>
      <c r="T2456" s="11">
        <f t="shared" si="232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>
        <f t="shared" si="229"/>
        <v>34.129999999999995</v>
      </c>
      <c r="Q2457" s="6" t="str">
        <f t="shared" si="230"/>
        <v>food</v>
      </c>
      <c r="R2457" t="str">
        <f t="shared" si="233"/>
        <v>small batch</v>
      </c>
      <c r="S2457" s="11">
        <f t="shared" si="231"/>
        <v>42452.573495370372</v>
      </c>
      <c r="T2457" s="11">
        <f t="shared" si="232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181</v>
      </c>
      <c r="P2458">
        <f t="shared" si="229"/>
        <v>40.5</v>
      </c>
      <c r="Q2458" s="6" t="str">
        <f t="shared" si="230"/>
        <v>food</v>
      </c>
      <c r="R2458" t="str">
        <f t="shared" si="233"/>
        <v>small batch</v>
      </c>
      <c r="S2458" s="11">
        <f t="shared" si="231"/>
        <v>42761.752766203703</v>
      </c>
      <c r="T2458" s="11">
        <f t="shared" si="232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103</v>
      </c>
      <c r="P2459">
        <f t="shared" si="229"/>
        <v>189.76</v>
      </c>
      <c r="Q2459" s="6" t="str">
        <f t="shared" si="230"/>
        <v>food</v>
      </c>
      <c r="R2459" t="str">
        <f t="shared" si="233"/>
        <v>small batch</v>
      </c>
      <c r="S2459" s="11">
        <f t="shared" si="231"/>
        <v>42423.394166666665</v>
      </c>
      <c r="T2459" s="11">
        <f t="shared" si="232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111</v>
      </c>
      <c r="P2460">
        <f t="shared" si="229"/>
        <v>68.87</v>
      </c>
      <c r="Q2460" s="6" t="str">
        <f t="shared" si="230"/>
        <v>food</v>
      </c>
      <c r="R2460" t="str">
        <f t="shared" si="233"/>
        <v>small batch</v>
      </c>
      <c r="S2460" s="11">
        <f t="shared" si="231"/>
        <v>42495.663402777776</v>
      </c>
      <c r="T2460" s="11">
        <f t="shared" si="232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103</v>
      </c>
      <c r="P2461">
        <f t="shared" si="229"/>
        <v>108.78</v>
      </c>
      <c r="Q2461" s="6" t="str">
        <f t="shared" si="230"/>
        <v>food</v>
      </c>
      <c r="R2461" t="str">
        <f t="shared" si="233"/>
        <v>small batch</v>
      </c>
      <c r="S2461" s="11">
        <f t="shared" si="231"/>
        <v>42407.429224537038</v>
      </c>
      <c r="T2461" s="11">
        <f t="shared" si="232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101</v>
      </c>
      <c r="P2462">
        <f t="shared" si="229"/>
        <v>125.99000000000001</v>
      </c>
      <c r="Q2462" s="6" t="str">
        <f t="shared" si="230"/>
        <v>food</v>
      </c>
      <c r="R2462" t="str">
        <f t="shared" si="233"/>
        <v>small batch</v>
      </c>
      <c r="S2462" s="11">
        <f t="shared" si="231"/>
        <v>42703.978784722225</v>
      </c>
      <c r="T2462" s="11">
        <f t="shared" si="232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104</v>
      </c>
      <c r="P2463">
        <f t="shared" si="229"/>
        <v>90.53</v>
      </c>
      <c r="Q2463" s="6" t="str">
        <f t="shared" si="230"/>
        <v>music</v>
      </c>
      <c r="R2463" t="str">
        <f t="shared" si="233"/>
        <v>indie rock</v>
      </c>
      <c r="S2463" s="11">
        <f t="shared" si="231"/>
        <v>40783.804363425923</v>
      </c>
      <c r="T2463" s="11">
        <f t="shared" si="232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111</v>
      </c>
      <c r="P2464">
        <f t="shared" si="229"/>
        <v>28.89</v>
      </c>
      <c r="Q2464" s="6" t="str">
        <f t="shared" si="230"/>
        <v>music</v>
      </c>
      <c r="R2464" t="str">
        <f t="shared" si="233"/>
        <v>indie rock</v>
      </c>
      <c r="S2464" s="11">
        <f t="shared" si="231"/>
        <v>41088.977962962963</v>
      </c>
      <c r="T2464" s="11">
        <f t="shared" si="232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117</v>
      </c>
      <c r="P2465">
        <f t="shared" si="229"/>
        <v>31</v>
      </c>
      <c r="Q2465" s="6" t="str">
        <f t="shared" si="230"/>
        <v>music</v>
      </c>
      <c r="R2465" t="str">
        <f t="shared" si="233"/>
        <v>indie rock</v>
      </c>
      <c r="S2465" s="11">
        <f t="shared" si="231"/>
        <v>41340.903067129628</v>
      </c>
      <c r="T2465" s="11">
        <f t="shared" si="232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112</v>
      </c>
      <c r="P2466">
        <f t="shared" si="229"/>
        <v>51.68</v>
      </c>
      <c r="Q2466" s="6" t="str">
        <f t="shared" si="230"/>
        <v>music</v>
      </c>
      <c r="R2466" t="str">
        <f t="shared" si="233"/>
        <v>indie rock</v>
      </c>
      <c r="S2466" s="11">
        <f t="shared" si="231"/>
        <v>42248.692094907405</v>
      </c>
      <c r="T2466" s="11">
        <f t="shared" si="232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181</v>
      </c>
      <c r="P2467">
        <f t="shared" si="229"/>
        <v>26.28</v>
      </c>
      <c r="Q2467" s="6" t="str">
        <f t="shared" si="230"/>
        <v>music</v>
      </c>
      <c r="R2467" t="str">
        <f t="shared" si="233"/>
        <v>indie rock</v>
      </c>
      <c r="S2467" s="11">
        <f t="shared" si="231"/>
        <v>41145.510972222219</v>
      </c>
      <c r="T2467" s="11">
        <f t="shared" si="232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>
        <f t="shared" si="229"/>
        <v>48.08</v>
      </c>
      <c r="Q2468" s="6" t="str">
        <f t="shared" si="230"/>
        <v>music</v>
      </c>
      <c r="R2468" t="str">
        <f t="shared" si="233"/>
        <v>indie rock</v>
      </c>
      <c r="S2468" s="11">
        <f t="shared" si="231"/>
        <v>41372.894131944442</v>
      </c>
      <c r="T2468" s="11">
        <f t="shared" si="232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119</v>
      </c>
      <c r="P2469">
        <f t="shared" si="229"/>
        <v>27.560000000000002</v>
      </c>
      <c r="Q2469" s="6" t="str">
        <f t="shared" si="230"/>
        <v>music</v>
      </c>
      <c r="R2469" t="str">
        <f t="shared" si="233"/>
        <v>indie rock</v>
      </c>
      <c r="S2469" s="11">
        <f t="shared" si="231"/>
        <v>41025.665868055556</v>
      </c>
      <c r="T2469" s="11">
        <f t="shared" si="232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108</v>
      </c>
      <c r="P2470">
        <f t="shared" si="229"/>
        <v>36.979999999999997</v>
      </c>
      <c r="Q2470" s="6" t="str">
        <f t="shared" si="230"/>
        <v>music</v>
      </c>
      <c r="R2470" t="str">
        <f t="shared" si="233"/>
        <v>indie rock</v>
      </c>
      <c r="S2470" s="11">
        <f t="shared" si="231"/>
        <v>41173.945844907401</v>
      </c>
      <c r="T2470" s="11">
        <f t="shared" si="232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114</v>
      </c>
      <c r="P2471">
        <f t="shared" si="229"/>
        <v>29.03</v>
      </c>
      <c r="Q2471" s="6" t="str">
        <f t="shared" si="230"/>
        <v>music</v>
      </c>
      <c r="R2471" t="str">
        <f t="shared" si="233"/>
        <v>indie rock</v>
      </c>
      <c r="S2471" s="11">
        <f t="shared" si="231"/>
        <v>40557.221400462957</v>
      </c>
      <c r="T2471" s="11">
        <f t="shared" si="232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104</v>
      </c>
      <c r="P2472">
        <f t="shared" si="229"/>
        <v>28.66</v>
      </c>
      <c r="Q2472" s="6" t="str">
        <f t="shared" si="230"/>
        <v>music</v>
      </c>
      <c r="R2472" t="str">
        <f t="shared" si="233"/>
        <v>indie rock</v>
      </c>
      <c r="S2472" s="11">
        <f t="shared" si="231"/>
        <v>41022.866377314815</v>
      </c>
      <c r="T2472" s="11">
        <f t="shared" si="232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>
        <f t="shared" si="229"/>
        <v>37.65</v>
      </c>
      <c r="Q2473" s="6" t="str">
        <f t="shared" si="230"/>
        <v>music</v>
      </c>
      <c r="R2473" t="str">
        <f t="shared" si="233"/>
        <v>indie rock</v>
      </c>
      <c r="S2473" s="11">
        <f t="shared" si="231"/>
        <v>40893.784629629627</v>
      </c>
      <c r="T2473" s="11">
        <f t="shared" si="232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136</v>
      </c>
      <c r="P2474">
        <f t="shared" si="229"/>
        <v>97.910000000000011</v>
      </c>
      <c r="Q2474" s="6" t="str">
        <f t="shared" si="230"/>
        <v>music</v>
      </c>
      <c r="R2474" t="str">
        <f t="shared" si="233"/>
        <v>indie rock</v>
      </c>
      <c r="S2474" s="11">
        <f t="shared" si="231"/>
        <v>40353.907175925924</v>
      </c>
      <c r="T2474" s="11">
        <f t="shared" si="232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>
        <f t="shared" si="229"/>
        <v>42.559999999999995</v>
      </c>
      <c r="Q2475" s="6" t="str">
        <f t="shared" si="230"/>
        <v>music</v>
      </c>
      <c r="R2475" t="str">
        <f t="shared" si="233"/>
        <v>indie rock</v>
      </c>
      <c r="S2475" s="11">
        <f t="shared" si="231"/>
        <v>41193.540150462963</v>
      </c>
      <c r="T2475" s="11">
        <f t="shared" si="232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101</v>
      </c>
      <c r="P2476">
        <f t="shared" si="229"/>
        <v>131.59</v>
      </c>
      <c r="Q2476" s="6" t="str">
        <f t="shared" si="230"/>
        <v>music</v>
      </c>
      <c r="R2476" t="str">
        <f t="shared" si="233"/>
        <v>indie rock</v>
      </c>
      <c r="S2476" s="11">
        <f t="shared" si="231"/>
        <v>40416.80296296296</v>
      </c>
      <c r="T2476" s="11">
        <f t="shared" si="232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105</v>
      </c>
      <c r="P2477">
        <f t="shared" si="229"/>
        <v>32.33</v>
      </c>
      <c r="Q2477" s="6" t="str">
        <f t="shared" si="230"/>
        <v>music</v>
      </c>
      <c r="R2477" t="str">
        <f t="shared" si="233"/>
        <v>indie rock</v>
      </c>
      <c r="S2477" s="11">
        <f t="shared" si="231"/>
        <v>40310.079340277778</v>
      </c>
      <c r="T2477" s="11">
        <f t="shared" si="232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106</v>
      </c>
      <c r="P2478">
        <f t="shared" si="229"/>
        <v>61.11</v>
      </c>
      <c r="Q2478" s="6" t="str">
        <f t="shared" si="230"/>
        <v>music</v>
      </c>
      <c r="R2478" t="str">
        <f t="shared" si="233"/>
        <v>indie rock</v>
      </c>
      <c r="S2478" s="11">
        <f t="shared" si="231"/>
        <v>41913.120023148142</v>
      </c>
      <c r="T2478" s="11">
        <f t="shared" si="232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172</v>
      </c>
      <c r="P2479">
        <f t="shared" si="229"/>
        <v>31.35</v>
      </c>
      <c r="Q2479" s="6" t="str">
        <f t="shared" si="230"/>
        <v>music</v>
      </c>
      <c r="R2479" t="str">
        <f t="shared" si="233"/>
        <v>indie rock</v>
      </c>
      <c r="S2479" s="11">
        <f t="shared" si="231"/>
        <v>41088.483159722222</v>
      </c>
      <c r="T2479" s="11">
        <f t="shared" si="232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128</v>
      </c>
      <c r="P2480">
        <f t="shared" si="229"/>
        <v>129.12</v>
      </c>
      <c r="Q2480" s="6" t="str">
        <f t="shared" si="230"/>
        <v>music</v>
      </c>
      <c r="R2480" t="str">
        <f t="shared" si="233"/>
        <v>indie rock</v>
      </c>
      <c r="S2480" s="11">
        <f t="shared" si="231"/>
        <v>41257.742048611108</v>
      </c>
      <c r="T2480" s="11">
        <f t="shared" si="232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134</v>
      </c>
      <c r="P2481">
        <f t="shared" si="229"/>
        <v>25.03</v>
      </c>
      <c r="Q2481" s="6" t="str">
        <f t="shared" si="230"/>
        <v>music</v>
      </c>
      <c r="R2481" t="str">
        <f t="shared" si="233"/>
        <v>indie rock</v>
      </c>
      <c r="S2481" s="11">
        <f t="shared" si="231"/>
        <v>41107.518449074072</v>
      </c>
      <c r="T2481" s="11">
        <f t="shared" si="232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>
        <f t="shared" si="229"/>
        <v>250</v>
      </c>
      <c r="Q2482" s="6" t="str">
        <f t="shared" si="230"/>
        <v>music</v>
      </c>
      <c r="R2482" t="str">
        <f t="shared" si="233"/>
        <v>indie rock</v>
      </c>
      <c r="S2482" s="11">
        <f t="shared" si="231"/>
        <v>42227.727824074071</v>
      </c>
      <c r="T2482" s="11">
        <f t="shared" si="232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113</v>
      </c>
      <c r="P2483">
        <f t="shared" si="229"/>
        <v>47.55</v>
      </c>
      <c r="Q2483" s="6" t="str">
        <f t="shared" si="230"/>
        <v>music</v>
      </c>
      <c r="R2483" t="str">
        <f t="shared" si="233"/>
        <v>indie rock</v>
      </c>
      <c r="S2483" s="11">
        <f t="shared" si="231"/>
        <v>40999.437592592592</v>
      </c>
      <c r="T2483" s="11">
        <f t="shared" si="232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101</v>
      </c>
      <c r="P2484">
        <f t="shared" si="229"/>
        <v>40.04</v>
      </c>
      <c r="Q2484" s="6" t="str">
        <f t="shared" si="230"/>
        <v>music</v>
      </c>
      <c r="R2484" t="str">
        <f t="shared" si="233"/>
        <v>indie rock</v>
      </c>
      <c r="S2484" s="11">
        <f t="shared" si="231"/>
        <v>40711.573877314811</v>
      </c>
      <c r="T2484" s="11">
        <f t="shared" si="232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114</v>
      </c>
      <c r="P2485">
        <f t="shared" si="229"/>
        <v>65.850000000000009</v>
      </c>
      <c r="Q2485" s="6" t="str">
        <f t="shared" si="230"/>
        <v>music</v>
      </c>
      <c r="R2485" t="str">
        <f t="shared" si="233"/>
        <v>indie rock</v>
      </c>
      <c r="S2485" s="11">
        <f t="shared" si="231"/>
        <v>40970.541701388887</v>
      </c>
      <c r="T2485" s="11">
        <f t="shared" si="232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120</v>
      </c>
      <c r="P2486">
        <f t="shared" si="229"/>
        <v>46.41</v>
      </c>
      <c r="Q2486" s="6" t="str">
        <f t="shared" si="230"/>
        <v>music</v>
      </c>
      <c r="R2486" t="str">
        <f t="shared" si="233"/>
        <v>indie rock</v>
      </c>
      <c r="S2486" s="11">
        <f t="shared" si="231"/>
        <v>40771.708368055552</v>
      </c>
      <c r="T2486" s="11">
        <f t="shared" si="232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104</v>
      </c>
      <c r="P2487">
        <f t="shared" si="229"/>
        <v>50.37</v>
      </c>
      <c r="Q2487" s="6" t="str">
        <f t="shared" si="230"/>
        <v>music</v>
      </c>
      <c r="R2487" t="str">
        <f t="shared" si="233"/>
        <v>indie rock</v>
      </c>
      <c r="S2487" s="11">
        <f t="shared" si="231"/>
        <v>40793.790266203701</v>
      </c>
      <c r="T2487" s="11">
        <f t="shared" si="232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266</v>
      </c>
      <c r="P2488">
        <f t="shared" si="229"/>
        <v>26.57</v>
      </c>
      <c r="Q2488" s="6" t="str">
        <f t="shared" si="230"/>
        <v>music</v>
      </c>
      <c r="R2488" t="str">
        <f t="shared" si="233"/>
        <v>indie rock</v>
      </c>
      <c r="S2488" s="11">
        <f t="shared" si="231"/>
        <v>40991.499722222223</v>
      </c>
      <c r="T2488" s="11">
        <f t="shared" si="232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101</v>
      </c>
      <c r="P2489">
        <f t="shared" si="229"/>
        <v>39.5</v>
      </c>
      <c r="Q2489" s="6" t="str">
        <f t="shared" si="230"/>
        <v>music</v>
      </c>
      <c r="R2489" t="str">
        <f t="shared" si="233"/>
        <v>indie rock</v>
      </c>
      <c r="S2489" s="11">
        <f t="shared" si="231"/>
        <v>41025.874965277777</v>
      </c>
      <c r="T2489" s="11">
        <f t="shared" si="232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107</v>
      </c>
      <c r="P2490">
        <f t="shared" si="229"/>
        <v>49.25</v>
      </c>
      <c r="Q2490" s="6" t="str">
        <f t="shared" si="230"/>
        <v>music</v>
      </c>
      <c r="R2490" t="str">
        <f t="shared" si="233"/>
        <v>indie rock</v>
      </c>
      <c r="S2490" s="11">
        <f t="shared" si="231"/>
        <v>40833.424861111111</v>
      </c>
      <c r="T2490" s="11">
        <f t="shared" si="232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134</v>
      </c>
      <c r="P2491">
        <f t="shared" si="229"/>
        <v>62.38</v>
      </c>
      <c r="Q2491" s="6" t="str">
        <f t="shared" si="230"/>
        <v>music</v>
      </c>
      <c r="R2491" t="str">
        <f t="shared" si="233"/>
        <v>indie rock</v>
      </c>
      <c r="S2491" s="11">
        <f t="shared" si="231"/>
        <v>41373.481932870367</v>
      </c>
      <c r="T2491" s="11">
        <f t="shared" si="232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122</v>
      </c>
      <c r="P2492">
        <f t="shared" si="229"/>
        <v>37.94</v>
      </c>
      <c r="Q2492" s="6" t="str">
        <f t="shared" si="230"/>
        <v>music</v>
      </c>
      <c r="R2492" t="str">
        <f t="shared" si="233"/>
        <v>indie rock</v>
      </c>
      <c r="S2492" s="11">
        <f t="shared" si="231"/>
        <v>41023.019398148142</v>
      </c>
      <c r="T2492" s="11">
        <f t="shared" si="232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104</v>
      </c>
      <c r="P2493">
        <f t="shared" si="229"/>
        <v>51.6</v>
      </c>
      <c r="Q2493" s="6" t="str">
        <f t="shared" si="230"/>
        <v>music</v>
      </c>
      <c r="R2493" t="str">
        <f t="shared" si="233"/>
        <v>indie rock</v>
      </c>
      <c r="S2493" s="11">
        <f t="shared" si="231"/>
        <v>40542.630949074075</v>
      </c>
      <c r="T2493" s="11">
        <f t="shared" si="232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>
        <f t="shared" si="229"/>
        <v>27.78</v>
      </c>
      <c r="Q2494" s="6" t="str">
        <f t="shared" si="230"/>
        <v>music</v>
      </c>
      <c r="R2494" t="str">
        <f t="shared" si="233"/>
        <v>indie rock</v>
      </c>
      <c r="S2494" s="11">
        <f t="shared" si="231"/>
        <v>41024.777638888889</v>
      </c>
      <c r="T2494" s="11">
        <f t="shared" si="232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129</v>
      </c>
      <c r="P2495">
        <f t="shared" si="229"/>
        <v>99.39</v>
      </c>
      <c r="Q2495" s="6" t="str">
        <f t="shared" si="230"/>
        <v>music</v>
      </c>
      <c r="R2495" t="str">
        <f t="shared" si="233"/>
        <v>indie rock</v>
      </c>
      <c r="S2495" s="11">
        <f t="shared" si="231"/>
        <v>41347.959953703699</v>
      </c>
      <c r="T2495" s="11">
        <f t="shared" si="232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102</v>
      </c>
      <c r="P2496">
        <f t="shared" si="229"/>
        <v>38.85</v>
      </c>
      <c r="Q2496" s="6" t="str">
        <f t="shared" si="230"/>
        <v>music</v>
      </c>
      <c r="R2496" t="str">
        <f t="shared" si="233"/>
        <v>indie rock</v>
      </c>
      <c r="S2496" s="11">
        <f t="shared" si="231"/>
        <v>41022.436851851846</v>
      </c>
      <c r="T2496" s="11">
        <f t="shared" si="232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128</v>
      </c>
      <c r="P2497">
        <f t="shared" si="229"/>
        <v>45.55</v>
      </c>
      <c r="Q2497" s="6" t="str">
        <f t="shared" si="230"/>
        <v>music</v>
      </c>
      <c r="R2497" t="str">
        <f t="shared" si="233"/>
        <v>indie rock</v>
      </c>
      <c r="S2497" s="11">
        <f t="shared" si="231"/>
        <v>41036.738136574073</v>
      </c>
      <c r="T2497" s="11">
        <f t="shared" si="232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>
        <f t="shared" si="229"/>
        <v>600</v>
      </c>
      <c r="Q2498" s="6" t="str">
        <f t="shared" si="230"/>
        <v>music</v>
      </c>
      <c r="R2498" t="str">
        <f t="shared" si="233"/>
        <v>indie rock</v>
      </c>
      <c r="S2498" s="11">
        <f t="shared" si="231"/>
        <v>41327.788101851853</v>
      </c>
      <c r="T2498" s="11">
        <f t="shared" si="232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ROUNDUP(((E2499/D2499)*100),0)</f>
        <v>113</v>
      </c>
      <c r="P2499">
        <f t="shared" ref="P2499:P2562" si="235">ROUNDUP((E2499/L2499),2)</f>
        <v>80.56</v>
      </c>
      <c r="Q2499" s="6" t="str">
        <f t="shared" ref="Q2499:Q2562" si="236">LEFT(N2499,FIND("/",N2499,1)-1)</f>
        <v>music</v>
      </c>
      <c r="R2499" t="str">
        <f t="shared" si="233"/>
        <v>indie rock</v>
      </c>
      <c r="S2499" s="11">
        <f t="shared" ref="S2499:S2562" si="237">(((J2499/60)/60)/24)+DATE(1970,1,1)+(-5/24)</f>
        <v>40730.670578703699</v>
      </c>
      <c r="T2499" s="11">
        <f t="shared" ref="T2499:T2562" si="238">(((I2499/60)/60)/24)+DATE(1970,1,1)+(-5/24)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106</v>
      </c>
      <c r="P2500">
        <f t="shared" si="235"/>
        <v>52.8</v>
      </c>
      <c r="Q2500" s="6" t="str">
        <f t="shared" si="236"/>
        <v>music</v>
      </c>
      <c r="R2500" t="str">
        <f t="shared" ref="R2500:R2563" si="239">RIGHT(N2500,LEN(N2500)-FIND("/",N2500,1))</f>
        <v>indie rock</v>
      </c>
      <c r="S2500" s="11">
        <f t="shared" si="237"/>
        <v>42017.759108796294</v>
      </c>
      <c r="T2500" s="11">
        <f t="shared" si="238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203</v>
      </c>
      <c r="P2501">
        <f t="shared" si="235"/>
        <v>47.68</v>
      </c>
      <c r="Q2501" s="6" t="str">
        <f t="shared" si="236"/>
        <v>music</v>
      </c>
      <c r="R2501" t="str">
        <f t="shared" si="239"/>
        <v>indie rock</v>
      </c>
      <c r="S2501" s="11">
        <f t="shared" si="237"/>
        <v>41226.440243055549</v>
      </c>
      <c r="T2501" s="11">
        <f t="shared" si="238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114</v>
      </c>
      <c r="P2502">
        <f t="shared" si="235"/>
        <v>23.450000000000003</v>
      </c>
      <c r="Q2502" s="6" t="str">
        <f t="shared" si="236"/>
        <v>music</v>
      </c>
      <c r="R2502" t="str">
        <f t="shared" si="239"/>
        <v>indie rock</v>
      </c>
      <c r="S2502" s="11">
        <f t="shared" si="237"/>
        <v>41053.564525462964</v>
      </c>
      <c r="T2502" s="11">
        <f t="shared" si="238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3</v>
      </c>
      <c r="P2503">
        <f t="shared" si="235"/>
        <v>40.15</v>
      </c>
      <c r="Q2503" s="6" t="str">
        <f t="shared" si="236"/>
        <v>food</v>
      </c>
      <c r="R2503" t="str">
        <f t="shared" si="239"/>
        <v>restaurants</v>
      </c>
      <c r="S2503" s="11">
        <f t="shared" si="237"/>
        <v>42244.568333333329</v>
      </c>
      <c r="T2503" s="11">
        <f t="shared" si="238"/>
        <v>42274.568333333329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1</v>
      </c>
      <c r="P2504">
        <f t="shared" si="235"/>
        <v>17.2</v>
      </c>
      <c r="Q2504" s="6" t="str">
        <f t="shared" si="236"/>
        <v>food</v>
      </c>
      <c r="R2504" t="str">
        <f t="shared" si="239"/>
        <v>restaurants</v>
      </c>
      <c r="S2504" s="11">
        <f t="shared" si="237"/>
        <v>41858.617106481477</v>
      </c>
      <c r="T2504" s="11">
        <f t="shared" si="238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s="6" t="str">
        <f t="shared" si="236"/>
        <v>food</v>
      </c>
      <c r="R2505" t="str">
        <f t="shared" si="239"/>
        <v>restaurants</v>
      </c>
      <c r="S2505" s="11">
        <f t="shared" si="237"/>
        <v>42498.691064814811</v>
      </c>
      <c r="T2505" s="11">
        <f t="shared" si="238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s="6" t="str">
        <f t="shared" si="236"/>
        <v>food</v>
      </c>
      <c r="R2506" t="str">
        <f t="shared" si="239"/>
        <v>restaurants</v>
      </c>
      <c r="S2506" s="11">
        <f t="shared" si="237"/>
        <v>41927.807106481479</v>
      </c>
      <c r="T2506" s="11">
        <f t="shared" si="238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s="6" t="str">
        <f t="shared" si="236"/>
        <v>food</v>
      </c>
      <c r="R2507" t="str">
        <f t="shared" si="239"/>
        <v>restaurants</v>
      </c>
      <c r="S2507" s="11">
        <f t="shared" si="237"/>
        <v>42046.847407407404</v>
      </c>
      <c r="T2507" s="11">
        <f t="shared" si="238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1</v>
      </c>
      <c r="P2508">
        <f t="shared" si="235"/>
        <v>15</v>
      </c>
      <c r="Q2508" s="6" t="str">
        <f t="shared" si="236"/>
        <v>food</v>
      </c>
      <c r="R2508" t="str">
        <f t="shared" si="239"/>
        <v>restaurants</v>
      </c>
      <c r="S2508" s="11">
        <f t="shared" si="237"/>
        <v>42258.088761574072</v>
      </c>
      <c r="T2508" s="11">
        <f t="shared" si="238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s="6" t="str">
        <f t="shared" si="236"/>
        <v>food</v>
      </c>
      <c r="R2509" t="str">
        <f t="shared" si="239"/>
        <v>restaurants</v>
      </c>
      <c r="S2509" s="11">
        <f t="shared" si="237"/>
        <v>42104.864629629628</v>
      </c>
      <c r="T2509" s="11">
        <f t="shared" si="238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s="6" t="str">
        <f t="shared" si="236"/>
        <v>food</v>
      </c>
      <c r="R2510" t="str">
        <f t="shared" si="239"/>
        <v>restaurants</v>
      </c>
      <c r="S2510" s="11">
        <f t="shared" si="237"/>
        <v>41835.743449074071</v>
      </c>
      <c r="T2510" s="11">
        <f t="shared" si="238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2</v>
      </c>
      <c r="P2511">
        <f t="shared" si="235"/>
        <v>35.72</v>
      </c>
      <c r="Q2511" s="6" t="str">
        <f t="shared" si="236"/>
        <v>food</v>
      </c>
      <c r="R2511" t="str">
        <f t="shared" si="239"/>
        <v>restaurants</v>
      </c>
      <c r="S2511" s="11">
        <f t="shared" si="237"/>
        <v>42058.601261574069</v>
      </c>
      <c r="T2511" s="11">
        <f t="shared" si="238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</v>
      </c>
      <c r="P2512">
        <f t="shared" si="235"/>
        <v>37.5</v>
      </c>
      <c r="Q2512" s="6" t="str">
        <f t="shared" si="236"/>
        <v>food</v>
      </c>
      <c r="R2512" t="str">
        <f t="shared" si="239"/>
        <v>restaurants</v>
      </c>
      <c r="S2512" s="11">
        <f t="shared" si="237"/>
        <v>42078.78902777777</v>
      </c>
      <c r="T2512" s="11">
        <f t="shared" si="238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s="6" t="str">
        <f t="shared" si="236"/>
        <v>food</v>
      </c>
      <c r="R2513" t="str">
        <f t="shared" si="239"/>
        <v>restaurants</v>
      </c>
      <c r="S2513" s="11">
        <f t="shared" si="237"/>
        <v>42371.238576388881</v>
      </c>
      <c r="T2513" s="11">
        <f t="shared" si="238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s="6" t="str">
        <f t="shared" si="236"/>
        <v>food</v>
      </c>
      <c r="R2514" t="str">
        <f t="shared" si="239"/>
        <v>restaurants</v>
      </c>
      <c r="S2514" s="11">
        <f t="shared" si="237"/>
        <v>41971.668530092589</v>
      </c>
      <c r="T2514" s="11">
        <f t="shared" si="238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s="6" t="str">
        <f t="shared" si="236"/>
        <v>food</v>
      </c>
      <c r="R2515" t="str">
        <f t="shared" si="239"/>
        <v>restaurants</v>
      </c>
      <c r="S2515" s="11">
        <f t="shared" si="237"/>
        <v>42731.798483796294</v>
      </c>
      <c r="T2515" s="11">
        <f t="shared" si="238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2</v>
      </c>
      <c r="P2516">
        <f t="shared" si="235"/>
        <v>52.5</v>
      </c>
      <c r="Q2516" s="6" t="str">
        <f t="shared" si="236"/>
        <v>food</v>
      </c>
      <c r="R2516" t="str">
        <f t="shared" si="239"/>
        <v>restaurants</v>
      </c>
      <c r="S2516" s="11">
        <f t="shared" si="237"/>
        <v>41854.181446759256</v>
      </c>
      <c r="T2516" s="11">
        <f t="shared" si="238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19</v>
      </c>
      <c r="P2517">
        <f t="shared" si="235"/>
        <v>77.5</v>
      </c>
      <c r="Q2517" s="6" t="str">
        <f t="shared" si="236"/>
        <v>food</v>
      </c>
      <c r="R2517" t="str">
        <f t="shared" si="239"/>
        <v>restaurants</v>
      </c>
      <c r="S2517" s="11">
        <f t="shared" si="237"/>
        <v>42027.63140046296</v>
      </c>
      <c r="T2517" s="11">
        <f t="shared" si="238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s="6" t="str">
        <f t="shared" si="236"/>
        <v>food</v>
      </c>
      <c r="R2518" t="str">
        <f t="shared" si="239"/>
        <v>restaurants</v>
      </c>
      <c r="S2518" s="11">
        <f t="shared" si="237"/>
        <v>41942.445046296292</v>
      </c>
      <c r="T2518" s="11">
        <f t="shared" si="238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10</v>
      </c>
      <c r="P2519">
        <f t="shared" si="235"/>
        <v>53.55</v>
      </c>
      <c r="Q2519" s="6" t="str">
        <f t="shared" si="236"/>
        <v>food</v>
      </c>
      <c r="R2519" t="str">
        <f t="shared" si="239"/>
        <v>restaurants</v>
      </c>
      <c r="S2519" s="11">
        <f t="shared" si="237"/>
        <v>42052.594097222223</v>
      </c>
      <c r="T2519" s="11">
        <f t="shared" si="238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s="6" t="str">
        <f t="shared" si="236"/>
        <v>food</v>
      </c>
      <c r="R2520" t="str">
        <f t="shared" si="239"/>
        <v>restaurants</v>
      </c>
      <c r="S2520" s="11">
        <f t="shared" si="237"/>
        <v>41926.472546296296</v>
      </c>
      <c r="T2520" s="11">
        <f t="shared" si="238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1</v>
      </c>
      <c r="P2521">
        <f t="shared" si="235"/>
        <v>16.25</v>
      </c>
      <c r="Q2521" s="6" t="str">
        <f t="shared" si="236"/>
        <v>food</v>
      </c>
      <c r="R2521" t="str">
        <f t="shared" si="239"/>
        <v>restaurants</v>
      </c>
      <c r="S2521" s="11">
        <f t="shared" si="237"/>
        <v>41808.946805555555</v>
      </c>
      <c r="T2521" s="11">
        <f t="shared" si="238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s="6" t="str">
        <f t="shared" si="236"/>
        <v>food</v>
      </c>
      <c r="R2522" t="str">
        <f t="shared" si="239"/>
        <v>restaurants</v>
      </c>
      <c r="S2522" s="11">
        <f t="shared" si="237"/>
        <v>42612.392187500001</v>
      </c>
      <c r="T2522" s="11">
        <f t="shared" si="238"/>
        <v>42658.597916666658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110</v>
      </c>
      <c r="P2523">
        <f t="shared" si="235"/>
        <v>103.69000000000001</v>
      </c>
      <c r="Q2523" s="6" t="str">
        <f t="shared" si="236"/>
        <v>music</v>
      </c>
      <c r="R2523" t="str">
        <f t="shared" si="239"/>
        <v>classical music</v>
      </c>
      <c r="S2523" s="11">
        <f t="shared" si="237"/>
        <v>42269.75950231481</v>
      </c>
      <c r="T2523" s="11">
        <f t="shared" si="238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>
        <f t="shared" si="235"/>
        <v>185.19</v>
      </c>
      <c r="Q2524" s="6" t="str">
        <f t="shared" si="236"/>
        <v>music</v>
      </c>
      <c r="R2524" t="str">
        <f t="shared" si="239"/>
        <v>classical music</v>
      </c>
      <c r="S2524" s="11">
        <f t="shared" si="237"/>
        <v>42460.365277777775</v>
      </c>
      <c r="T2524" s="11">
        <f t="shared" si="238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157</v>
      </c>
      <c r="P2525">
        <f t="shared" si="235"/>
        <v>54.16</v>
      </c>
      <c r="Q2525" s="6" t="str">
        <f t="shared" si="236"/>
        <v>music</v>
      </c>
      <c r="R2525" t="str">
        <f t="shared" si="239"/>
        <v>classical music</v>
      </c>
      <c r="S2525" s="11">
        <f t="shared" si="237"/>
        <v>41930.767268518517</v>
      </c>
      <c r="T2525" s="11">
        <f t="shared" si="238"/>
        <v>41960.808935185189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102</v>
      </c>
      <c r="P2526">
        <f t="shared" si="235"/>
        <v>177.20999999999998</v>
      </c>
      <c r="Q2526" s="6" t="str">
        <f t="shared" si="236"/>
        <v>music</v>
      </c>
      <c r="R2526" t="str">
        <f t="shared" si="239"/>
        <v>classical music</v>
      </c>
      <c r="S2526" s="11">
        <f t="shared" si="237"/>
        <v>41961.599039351851</v>
      </c>
      <c r="T2526" s="11">
        <f t="shared" si="238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101</v>
      </c>
      <c r="P2527">
        <f t="shared" si="235"/>
        <v>100.33</v>
      </c>
      <c r="Q2527" s="6" t="str">
        <f t="shared" si="236"/>
        <v>music</v>
      </c>
      <c r="R2527" t="str">
        <f t="shared" si="239"/>
        <v>classical music</v>
      </c>
      <c r="S2527" s="11">
        <f t="shared" si="237"/>
        <v>41058.636238425926</v>
      </c>
      <c r="T2527" s="11">
        <f t="shared" si="238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113</v>
      </c>
      <c r="P2528">
        <f t="shared" si="235"/>
        <v>136.91</v>
      </c>
      <c r="Q2528" s="6" t="str">
        <f t="shared" si="236"/>
        <v>music</v>
      </c>
      <c r="R2528" t="str">
        <f t="shared" si="239"/>
        <v>classical music</v>
      </c>
      <c r="S2528" s="11">
        <f t="shared" si="237"/>
        <v>41952.882800925923</v>
      </c>
      <c r="T2528" s="11">
        <f t="shared" si="238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103</v>
      </c>
      <c r="P2529">
        <f t="shared" si="235"/>
        <v>57.54</v>
      </c>
      <c r="Q2529" s="6" t="str">
        <f t="shared" si="236"/>
        <v>music</v>
      </c>
      <c r="R2529" t="str">
        <f t="shared" si="239"/>
        <v>classical music</v>
      </c>
      <c r="S2529" s="11">
        <f t="shared" si="237"/>
        <v>41546.542719907404</v>
      </c>
      <c r="T2529" s="11">
        <f t="shared" si="238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108</v>
      </c>
      <c r="P2530">
        <f t="shared" si="235"/>
        <v>52.97</v>
      </c>
      <c r="Q2530" s="6" t="str">
        <f t="shared" si="236"/>
        <v>music</v>
      </c>
      <c r="R2530" t="str">
        <f t="shared" si="239"/>
        <v>classical music</v>
      </c>
      <c r="S2530" s="11">
        <f t="shared" si="237"/>
        <v>42217.626192129632</v>
      </c>
      <c r="T2530" s="11">
        <f t="shared" si="238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105</v>
      </c>
      <c r="P2531">
        <f t="shared" si="235"/>
        <v>82.33</v>
      </c>
      <c r="Q2531" s="6" t="str">
        <f t="shared" si="236"/>
        <v>music</v>
      </c>
      <c r="R2531" t="str">
        <f t="shared" si="239"/>
        <v>classical music</v>
      </c>
      <c r="S2531" s="11">
        <f t="shared" si="237"/>
        <v>40947.872395833328</v>
      </c>
      <c r="T2531" s="11">
        <f t="shared" si="238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>
        <f t="shared" si="235"/>
        <v>135.41999999999999</v>
      </c>
      <c r="Q2532" s="6" t="str">
        <f t="shared" si="236"/>
        <v>music</v>
      </c>
      <c r="R2532" t="str">
        <f t="shared" si="239"/>
        <v>classical music</v>
      </c>
      <c r="S2532" s="11">
        <f t="shared" si="237"/>
        <v>42081.656307870369</v>
      </c>
      <c r="T2532" s="11">
        <f t="shared" si="238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101</v>
      </c>
      <c r="P2533">
        <f t="shared" si="235"/>
        <v>74.070000000000007</v>
      </c>
      <c r="Q2533" s="6" t="str">
        <f t="shared" si="236"/>
        <v>music</v>
      </c>
      <c r="R2533" t="str">
        <f t="shared" si="239"/>
        <v>classical music</v>
      </c>
      <c r="S2533" s="11">
        <f t="shared" si="237"/>
        <v>42208.471689814811</v>
      </c>
      <c r="T2533" s="11">
        <f t="shared" si="238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127</v>
      </c>
      <c r="P2534">
        <f t="shared" si="235"/>
        <v>84.09</v>
      </c>
      <c r="Q2534" s="6" t="str">
        <f t="shared" si="236"/>
        <v>music</v>
      </c>
      <c r="R2534" t="str">
        <f t="shared" si="239"/>
        <v>classical music</v>
      </c>
      <c r="S2534" s="11">
        <f t="shared" si="237"/>
        <v>41107.640810185185</v>
      </c>
      <c r="T2534" s="11">
        <f t="shared" si="238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111</v>
      </c>
      <c r="P2535">
        <f t="shared" si="235"/>
        <v>61.03</v>
      </c>
      <c r="Q2535" s="6" t="str">
        <f t="shared" si="236"/>
        <v>music</v>
      </c>
      <c r="R2535" t="str">
        <f t="shared" si="239"/>
        <v>classical music</v>
      </c>
      <c r="S2535" s="11">
        <f t="shared" si="237"/>
        <v>41304.542951388888</v>
      </c>
      <c r="T2535" s="11">
        <f t="shared" si="238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>
        <f t="shared" si="235"/>
        <v>150</v>
      </c>
      <c r="Q2536" s="6" t="str">
        <f t="shared" si="236"/>
        <v>music</v>
      </c>
      <c r="R2536" t="str">
        <f t="shared" si="239"/>
        <v>classical music</v>
      </c>
      <c r="S2536" s="11">
        <f t="shared" si="237"/>
        <v>40127.492037037038</v>
      </c>
      <c r="T2536" s="11">
        <f t="shared" si="238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104</v>
      </c>
      <c r="P2537">
        <f t="shared" si="235"/>
        <v>266.08999999999997</v>
      </c>
      <c r="Q2537" s="6" t="str">
        <f t="shared" si="236"/>
        <v>music</v>
      </c>
      <c r="R2537" t="str">
        <f t="shared" si="239"/>
        <v>classical music</v>
      </c>
      <c r="S2537" s="11">
        <f t="shared" si="237"/>
        <v>41943.582696759258</v>
      </c>
      <c r="T2537" s="11">
        <f t="shared" si="238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116</v>
      </c>
      <c r="P2538">
        <f t="shared" si="235"/>
        <v>7.25</v>
      </c>
      <c r="Q2538" s="6" t="str">
        <f t="shared" si="236"/>
        <v>music</v>
      </c>
      <c r="R2538" t="str">
        <f t="shared" si="239"/>
        <v>classical music</v>
      </c>
      <c r="S2538" s="11">
        <f t="shared" si="237"/>
        <v>41463.89775462963</v>
      </c>
      <c r="T2538" s="11">
        <f t="shared" si="238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</v>
      </c>
      <c r="P2539">
        <f t="shared" si="235"/>
        <v>100</v>
      </c>
      <c r="Q2539" s="6" t="str">
        <f t="shared" si="236"/>
        <v>music</v>
      </c>
      <c r="R2539" t="str">
        <f t="shared" si="239"/>
        <v>classical music</v>
      </c>
      <c r="S2539" s="11">
        <f t="shared" si="237"/>
        <v>40696.440451388888</v>
      </c>
      <c r="T2539" s="11">
        <f t="shared" si="238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114</v>
      </c>
      <c r="P2540">
        <f t="shared" si="235"/>
        <v>109.97</v>
      </c>
      <c r="Q2540" s="6" t="str">
        <f t="shared" si="236"/>
        <v>music</v>
      </c>
      <c r="R2540" t="str">
        <f t="shared" si="239"/>
        <v>classical music</v>
      </c>
      <c r="S2540" s="11">
        <f t="shared" si="237"/>
        <v>41298.301631944443</v>
      </c>
      <c r="T2540" s="11">
        <f t="shared" si="238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101</v>
      </c>
      <c r="P2541">
        <f t="shared" si="235"/>
        <v>169.92</v>
      </c>
      <c r="Q2541" s="6" t="str">
        <f t="shared" si="236"/>
        <v>music</v>
      </c>
      <c r="R2541" t="str">
        <f t="shared" si="239"/>
        <v>classical music</v>
      </c>
      <c r="S2541" s="11">
        <f t="shared" si="237"/>
        <v>41977.693888888891</v>
      </c>
      <c r="T2541" s="11">
        <f t="shared" si="238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104</v>
      </c>
      <c r="P2542">
        <f t="shared" si="235"/>
        <v>95.75</v>
      </c>
      <c r="Q2542" s="6" t="str">
        <f t="shared" si="236"/>
        <v>music</v>
      </c>
      <c r="R2542" t="str">
        <f t="shared" si="239"/>
        <v>classical music</v>
      </c>
      <c r="S2542" s="11">
        <f t="shared" si="237"/>
        <v>40785.466678240737</v>
      </c>
      <c r="T2542" s="11">
        <f t="shared" si="238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108</v>
      </c>
      <c r="P2543">
        <f t="shared" si="235"/>
        <v>59.47</v>
      </c>
      <c r="Q2543" s="6" t="str">
        <f t="shared" si="236"/>
        <v>music</v>
      </c>
      <c r="R2543" t="str">
        <f t="shared" si="239"/>
        <v>classical music</v>
      </c>
      <c r="S2543" s="11">
        <f t="shared" si="237"/>
        <v>41483.240949074068</v>
      </c>
      <c r="T2543" s="11">
        <f t="shared" si="238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104</v>
      </c>
      <c r="P2544">
        <f t="shared" si="235"/>
        <v>55.769999999999996</v>
      </c>
      <c r="Q2544" s="6" t="str">
        <f t="shared" si="236"/>
        <v>music</v>
      </c>
      <c r="R2544" t="str">
        <f t="shared" si="239"/>
        <v>classical music</v>
      </c>
      <c r="S2544" s="11">
        <f t="shared" si="237"/>
        <v>41509.218252314815</v>
      </c>
      <c r="T2544" s="11">
        <f t="shared" si="238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157</v>
      </c>
      <c r="P2545">
        <f t="shared" si="235"/>
        <v>30.080000000000002</v>
      </c>
      <c r="Q2545" s="6" t="str">
        <f t="shared" si="236"/>
        <v>music</v>
      </c>
      <c r="R2545" t="str">
        <f t="shared" si="239"/>
        <v>classical music</v>
      </c>
      <c r="S2545" s="11">
        <f t="shared" si="237"/>
        <v>40513.899282407401</v>
      </c>
      <c r="T2545" s="11">
        <f t="shared" si="238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101</v>
      </c>
      <c r="P2546">
        <f t="shared" si="235"/>
        <v>88.440000000000012</v>
      </c>
      <c r="Q2546" s="6" t="str">
        <f t="shared" si="236"/>
        <v>music</v>
      </c>
      <c r="R2546" t="str">
        <f t="shared" si="239"/>
        <v>classical music</v>
      </c>
      <c r="S2546" s="11">
        <f t="shared" si="237"/>
        <v>41068.3121412037</v>
      </c>
      <c r="T2546" s="11">
        <f t="shared" si="238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196</v>
      </c>
      <c r="P2547">
        <f t="shared" si="235"/>
        <v>64.040000000000006</v>
      </c>
      <c r="Q2547" s="6" t="str">
        <f t="shared" si="236"/>
        <v>music</v>
      </c>
      <c r="R2547" t="str">
        <f t="shared" si="239"/>
        <v>classical music</v>
      </c>
      <c r="S2547" s="11">
        <f t="shared" si="237"/>
        <v>42026.929837962954</v>
      </c>
      <c r="T2547" s="11">
        <f t="shared" si="238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112</v>
      </c>
      <c r="P2548">
        <f t="shared" si="235"/>
        <v>60.16</v>
      </c>
      <c r="Q2548" s="6" t="str">
        <f t="shared" si="236"/>
        <v>music</v>
      </c>
      <c r="R2548" t="str">
        <f t="shared" si="239"/>
        <v>classical music</v>
      </c>
      <c r="S2548" s="11">
        <f t="shared" si="237"/>
        <v>41524.650219907402</v>
      </c>
      <c r="T2548" s="11">
        <f t="shared" si="238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120</v>
      </c>
      <c r="P2549">
        <f t="shared" si="235"/>
        <v>49.199999999999996</v>
      </c>
      <c r="Q2549" s="6" t="str">
        <f t="shared" si="236"/>
        <v>music</v>
      </c>
      <c r="R2549" t="str">
        <f t="shared" si="239"/>
        <v>classical music</v>
      </c>
      <c r="S2549" s="11">
        <f t="shared" si="237"/>
        <v>40973.564849537033</v>
      </c>
      <c r="T2549" s="11">
        <f t="shared" si="238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102</v>
      </c>
      <c r="P2550">
        <f t="shared" si="235"/>
        <v>165.17</v>
      </c>
      <c r="Q2550" s="6" t="str">
        <f t="shared" si="236"/>
        <v>music</v>
      </c>
      <c r="R2550" t="str">
        <f t="shared" si="239"/>
        <v>classical music</v>
      </c>
      <c r="S2550" s="11">
        <f t="shared" si="237"/>
        <v>42618.417094907411</v>
      </c>
      <c r="T2550" s="11">
        <f t="shared" si="238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103</v>
      </c>
      <c r="P2551">
        <f t="shared" si="235"/>
        <v>43.629999999999995</v>
      </c>
      <c r="Q2551" s="6" t="str">
        <f t="shared" si="236"/>
        <v>music</v>
      </c>
      <c r="R2551" t="str">
        <f t="shared" si="239"/>
        <v>classical music</v>
      </c>
      <c r="S2551" s="11">
        <f t="shared" si="237"/>
        <v>41390.549421296295</v>
      </c>
      <c r="T2551" s="11">
        <f t="shared" si="238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101</v>
      </c>
      <c r="P2552">
        <f t="shared" si="235"/>
        <v>43.7</v>
      </c>
      <c r="Q2552" s="6" t="str">
        <f t="shared" si="236"/>
        <v>music</v>
      </c>
      <c r="R2552" t="str">
        <f t="shared" si="239"/>
        <v>classical music</v>
      </c>
      <c r="S2552" s="11">
        <f t="shared" si="237"/>
        <v>42228.425995370366</v>
      </c>
      <c r="T2552" s="11">
        <f t="shared" si="238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103</v>
      </c>
      <c r="P2553">
        <f t="shared" si="235"/>
        <v>67.42</v>
      </c>
      <c r="Q2553" s="6" t="str">
        <f t="shared" si="236"/>
        <v>music</v>
      </c>
      <c r="R2553" t="str">
        <f t="shared" si="239"/>
        <v>classical music</v>
      </c>
      <c r="S2553" s="11">
        <f t="shared" si="237"/>
        <v>40961.043807870366</v>
      </c>
      <c r="T2553" s="11">
        <f t="shared" si="238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107</v>
      </c>
      <c r="P2554">
        <f t="shared" si="235"/>
        <v>177.5</v>
      </c>
      <c r="Q2554" s="6" t="str">
        <f t="shared" si="236"/>
        <v>music</v>
      </c>
      <c r="R2554" t="str">
        <f t="shared" si="239"/>
        <v>classical music</v>
      </c>
      <c r="S2554" s="11">
        <f t="shared" si="237"/>
        <v>42769.601631944439</v>
      </c>
      <c r="T2554" s="11">
        <f t="shared" si="238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156</v>
      </c>
      <c r="P2555">
        <f t="shared" si="235"/>
        <v>38.89</v>
      </c>
      <c r="Q2555" s="6" t="str">
        <f t="shared" si="236"/>
        <v>music</v>
      </c>
      <c r="R2555" t="str">
        <f t="shared" si="239"/>
        <v>classical music</v>
      </c>
      <c r="S2555" s="11">
        <f t="shared" si="237"/>
        <v>41112.99082175926</v>
      </c>
      <c r="T2555" s="11">
        <f t="shared" si="238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123</v>
      </c>
      <c r="P2556">
        <f t="shared" si="235"/>
        <v>54.989999999999995</v>
      </c>
      <c r="Q2556" s="6" t="str">
        <f t="shared" si="236"/>
        <v>music</v>
      </c>
      <c r="R2556" t="str">
        <f t="shared" si="239"/>
        <v>classical music</v>
      </c>
      <c r="S2556" s="11">
        <f t="shared" si="237"/>
        <v>42124.869942129626</v>
      </c>
      <c r="T2556" s="11">
        <f t="shared" si="238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108</v>
      </c>
      <c r="P2557">
        <f t="shared" si="235"/>
        <v>61.35</v>
      </c>
      <c r="Q2557" s="6" t="str">
        <f t="shared" si="236"/>
        <v>music</v>
      </c>
      <c r="R2557" t="str">
        <f t="shared" si="239"/>
        <v>classical music</v>
      </c>
      <c r="S2557" s="11">
        <f t="shared" si="237"/>
        <v>41026.44667824074</v>
      </c>
      <c r="T2557" s="11">
        <f t="shared" si="238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106</v>
      </c>
      <c r="P2558">
        <f t="shared" si="235"/>
        <v>23.12</v>
      </c>
      <c r="Q2558" s="6" t="str">
        <f t="shared" si="236"/>
        <v>music</v>
      </c>
      <c r="R2558" t="str">
        <f t="shared" si="239"/>
        <v>classical music</v>
      </c>
      <c r="S2558" s="11">
        <f t="shared" si="237"/>
        <v>41222.783067129625</v>
      </c>
      <c r="T2558" s="11">
        <f t="shared" si="238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119</v>
      </c>
      <c r="P2559">
        <f t="shared" si="235"/>
        <v>29.62</v>
      </c>
      <c r="Q2559" s="6" t="str">
        <f t="shared" si="236"/>
        <v>music</v>
      </c>
      <c r="R2559" t="str">
        <f t="shared" si="239"/>
        <v>classical music</v>
      </c>
      <c r="S2559" s="11">
        <f t="shared" si="237"/>
        <v>41744.536874999998</v>
      </c>
      <c r="T2559" s="11">
        <f t="shared" si="238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109</v>
      </c>
      <c r="P2560">
        <f t="shared" si="235"/>
        <v>75.62</v>
      </c>
      <c r="Q2560" s="6" t="str">
        <f t="shared" si="236"/>
        <v>music</v>
      </c>
      <c r="R2560" t="str">
        <f t="shared" si="239"/>
        <v>classical music</v>
      </c>
      <c r="S2560" s="11">
        <f t="shared" si="237"/>
        <v>42093.651689814818</v>
      </c>
      <c r="T2560" s="11">
        <f t="shared" si="238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112</v>
      </c>
      <c r="P2561">
        <f t="shared" si="235"/>
        <v>35.6</v>
      </c>
      <c r="Q2561" s="6" t="str">
        <f t="shared" si="236"/>
        <v>music</v>
      </c>
      <c r="R2561" t="str">
        <f t="shared" si="239"/>
        <v>classical music</v>
      </c>
      <c r="S2561" s="11">
        <f t="shared" si="237"/>
        <v>40829.665324074071</v>
      </c>
      <c r="T2561" s="11">
        <f t="shared" si="238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101</v>
      </c>
      <c r="P2562">
        <f t="shared" si="235"/>
        <v>143</v>
      </c>
      <c r="Q2562" s="6" t="str">
        <f t="shared" si="236"/>
        <v>music</v>
      </c>
      <c r="R2562" t="str">
        <f t="shared" si="239"/>
        <v>classical music</v>
      </c>
      <c r="S2562" s="11">
        <f t="shared" si="237"/>
        <v>42039.742754629631</v>
      </c>
      <c r="T2562" s="11">
        <f t="shared" si="238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ROUNDUP(((E2563/D2563)*100),0)</f>
        <v>0</v>
      </c>
      <c r="P2563" t="e">
        <f t="shared" ref="P2563:P2626" si="241">ROUNDUP((E2563/L2563),2)</f>
        <v>#DIV/0!</v>
      </c>
      <c r="Q2563" s="6" t="str">
        <f t="shared" ref="Q2563:Q2626" si="242">LEFT(N2563,FIND("/",N2563,1)-1)</f>
        <v>food</v>
      </c>
      <c r="R2563" t="str">
        <f t="shared" si="239"/>
        <v>food trucks</v>
      </c>
      <c r="S2563" s="11">
        <f t="shared" ref="S2563:S2626" si="243">(((J2563/60)/60)/24)+DATE(1970,1,1)+(-5/24)</f>
        <v>42260.320474537039</v>
      </c>
      <c r="T2563" s="11">
        <f t="shared" ref="T2563:T2626" si="244">(((I2563/60)/60)/24)+DATE(1970,1,1)+(-5/24)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1</v>
      </c>
      <c r="P2564">
        <f t="shared" si="241"/>
        <v>25</v>
      </c>
      <c r="Q2564" s="6" t="str">
        <f t="shared" si="242"/>
        <v>food</v>
      </c>
      <c r="R2564" t="str">
        <f t="shared" ref="R2564:R2627" si="245">RIGHT(N2564,LEN(N2564)-FIND("/",N2564,1))</f>
        <v>food trucks</v>
      </c>
      <c r="S2564" s="11">
        <f t="shared" si="243"/>
        <v>42594.316423611112</v>
      </c>
      <c r="T2564" s="11">
        <f t="shared" si="244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s="6" t="str">
        <f t="shared" si="242"/>
        <v>food</v>
      </c>
      <c r="R2565" t="str">
        <f t="shared" si="245"/>
        <v>food trucks</v>
      </c>
      <c r="S2565" s="11">
        <f t="shared" si="243"/>
        <v>42154.931145833332</v>
      </c>
      <c r="T2565" s="11">
        <f t="shared" si="244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s="6" t="str">
        <f t="shared" si="242"/>
        <v>food</v>
      </c>
      <c r="R2566" t="str">
        <f t="shared" si="245"/>
        <v>food trucks</v>
      </c>
      <c r="S2566" s="11">
        <f t="shared" si="243"/>
        <v>41821.83216435185</v>
      </c>
      <c r="T2566" s="11">
        <f t="shared" si="244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>
        <f t="shared" si="241"/>
        <v>100</v>
      </c>
      <c r="Q2567" s="6" t="str">
        <f t="shared" si="242"/>
        <v>food</v>
      </c>
      <c r="R2567" t="str">
        <f t="shared" si="245"/>
        <v>food trucks</v>
      </c>
      <c r="S2567" s="11">
        <f t="shared" si="243"/>
        <v>42440.442002314812</v>
      </c>
      <c r="T2567" s="11">
        <f t="shared" si="244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s="6" t="str">
        <f t="shared" si="242"/>
        <v>food</v>
      </c>
      <c r="R2568" t="str">
        <f t="shared" si="245"/>
        <v>food trucks</v>
      </c>
      <c r="S2568" s="11">
        <f t="shared" si="243"/>
        <v>41842.772546296292</v>
      </c>
      <c r="T2568" s="11">
        <f t="shared" si="244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1</v>
      </c>
      <c r="P2569">
        <f t="shared" si="241"/>
        <v>60</v>
      </c>
      <c r="Q2569" s="6" t="str">
        <f t="shared" si="242"/>
        <v>food</v>
      </c>
      <c r="R2569" t="str">
        <f t="shared" si="245"/>
        <v>food trucks</v>
      </c>
      <c r="S2569" s="11">
        <f t="shared" si="243"/>
        <v>42087.670578703699</v>
      </c>
      <c r="T2569" s="11">
        <f t="shared" si="244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1</v>
      </c>
      <c r="P2570">
        <f t="shared" si="241"/>
        <v>50</v>
      </c>
      <c r="Q2570" s="6" t="str">
        <f t="shared" si="242"/>
        <v>food</v>
      </c>
      <c r="R2570" t="str">
        <f t="shared" si="245"/>
        <v>food trucks</v>
      </c>
      <c r="S2570" s="11">
        <f t="shared" si="243"/>
        <v>42584.45826388889</v>
      </c>
      <c r="T2570" s="11">
        <f t="shared" si="244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3</v>
      </c>
      <c r="P2571">
        <f t="shared" si="241"/>
        <v>72.5</v>
      </c>
      <c r="Q2571" s="6" t="str">
        <f t="shared" si="242"/>
        <v>food</v>
      </c>
      <c r="R2571" t="str">
        <f t="shared" si="245"/>
        <v>food trucks</v>
      </c>
      <c r="S2571" s="11">
        <f t="shared" si="243"/>
        <v>42233.897129629629</v>
      </c>
      <c r="T2571" s="11">
        <f t="shared" si="244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1</v>
      </c>
      <c r="P2572">
        <f t="shared" si="241"/>
        <v>29.5</v>
      </c>
      <c r="Q2572" s="6" t="str">
        <f t="shared" si="242"/>
        <v>food</v>
      </c>
      <c r="R2572" t="str">
        <f t="shared" si="245"/>
        <v>food trucks</v>
      </c>
      <c r="S2572" s="11">
        <f t="shared" si="243"/>
        <v>42744.694849537038</v>
      </c>
      <c r="T2572" s="11">
        <f t="shared" si="244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1</v>
      </c>
      <c r="P2573">
        <f t="shared" si="241"/>
        <v>62.5</v>
      </c>
      <c r="Q2573" s="6" t="str">
        <f t="shared" si="242"/>
        <v>food</v>
      </c>
      <c r="R2573" t="str">
        <f t="shared" si="245"/>
        <v>food trucks</v>
      </c>
      <c r="S2573" s="11">
        <f t="shared" si="243"/>
        <v>42449.133344907408</v>
      </c>
      <c r="T2573" s="11">
        <f t="shared" si="244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s="6" t="str">
        <f t="shared" si="242"/>
        <v>food</v>
      </c>
      <c r="R2574" t="str">
        <f t="shared" si="245"/>
        <v>food trucks</v>
      </c>
      <c r="S2574" s="11">
        <f t="shared" si="243"/>
        <v>42076.911076388882</v>
      </c>
      <c r="T2574" s="11">
        <f t="shared" si="244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s="6" t="str">
        <f t="shared" si="242"/>
        <v>food</v>
      </c>
      <c r="R2575" t="str">
        <f t="shared" si="245"/>
        <v>food trucks</v>
      </c>
      <c r="S2575" s="11">
        <f t="shared" si="243"/>
        <v>41829.383668981478</v>
      </c>
      <c r="T2575" s="11">
        <f t="shared" si="244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s="6" t="str">
        <f t="shared" si="242"/>
        <v>food</v>
      </c>
      <c r="R2576" t="str">
        <f t="shared" si="245"/>
        <v>food trucks</v>
      </c>
      <c r="S2576" s="11">
        <f t="shared" si="243"/>
        <v>42487.617418981477</v>
      </c>
      <c r="T2576" s="11">
        <f t="shared" si="244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s="6" t="str">
        <f t="shared" si="242"/>
        <v>food</v>
      </c>
      <c r="R2577" t="str">
        <f t="shared" si="245"/>
        <v>food trucks</v>
      </c>
      <c r="S2577" s="11">
        <f t="shared" si="243"/>
        <v>41985.90039351851</v>
      </c>
      <c r="T2577" s="11">
        <f t="shared" si="244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s="6" t="str">
        <f t="shared" si="242"/>
        <v>food</v>
      </c>
      <c r="R2578" t="str">
        <f t="shared" si="245"/>
        <v>food trucks</v>
      </c>
      <c r="S2578" s="11">
        <f t="shared" si="243"/>
        <v>42059.801469907405</v>
      </c>
      <c r="T2578" s="11">
        <f t="shared" si="244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s="6" t="str">
        <f t="shared" si="242"/>
        <v>food</v>
      </c>
      <c r="R2579" t="str">
        <f t="shared" si="245"/>
        <v>food trucks</v>
      </c>
      <c r="S2579" s="11">
        <f t="shared" si="243"/>
        <v>41830.612233796295</v>
      </c>
      <c r="T2579" s="11">
        <f t="shared" si="244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s="6" t="str">
        <f t="shared" si="242"/>
        <v>food</v>
      </c>
      <c r="R2580" t="str">
        <f t="shared" si="245"/>
        <v>food trucks</v>
      </c>
      <c r="S2580" s="11">
        <f t="shared" si="243"/>
        <v>42237.814571759263</v>
      </c>
      <c r="T2580" s="11">
        <f t="shared" si="244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</v>
      </c>
      <c r="P2581">
        <f t="shared" si="241"/>
        <v>23.09</v>
      </c>
      <c r="Q2581" s="6" t="str">
        <f t="shared" si="242"/>
        <v>food</v>
      </c>
      <c r="R2581" t="str">
        <f t="shared" si="245"/>
        <v>food trucks</v>
      </c>
      <c r="S2581" s="11">
        <f t="shared" si="243"/>
        <v>41837.621562499997</v>
      </c>
      <c r="T2581" s="11">
        <f t="shared" si="244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1</v>
      </c>
      <c r="P2582">
        <f t="shared" si="241"/>
        <v>25.5</v>
      </c>
      <c r="Q2582" s="6" t="str">
        <f t="shared" si="242"/>
        <v>food</v>
      </c>
      <c r="R2582" t="str">
        <f t="shared" si="245"/>
        <v>food trucks</v>
      </c>
      <c r="S2582" s="11">
        <f t="shared" si="243"/>
        <v>42110.118090277778</v>
      </c>
      <c r="T2582" s="11">
        <f t="shared" si="244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11</v>
      </c>
      <c r="P2583">
        <f t="shared" si="241"/>
        <v>48.19</v>
      </c>
      <c r="Q2583" s="6" t="str">
        <f t="shared" si="242"/>
        <v>food</v>
      </c>
      <c r="R2583" t="str">
        <f t="shared" si="245"/>
        <v>food trucks</v>
      </c>
      <c r="S2583" s="11">
        <f t="shared" si="243"/>
        <v>42294.420115740737</v>
      </c>
      <c r="T2583" s="11">
        <f t="shared" si="244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</v>
      </c>
      <c r="P2584">
        <f t="shared" si="241"/>
        <v>1</v>
      </c>
      <c r="Q2584" s="6" t="str">
        <f t="shared" si="242"/>
        <v>food</v>
      </c>
      <c r="R2584" t="str">
        <f t="shared" si="245"/>
        <v>food trucks</v>
      </c>
      <c r="S2584" s="11">
        <f t="shared" si="243"/>
        <v>42642.780486111107</v>
      </c>
      <c r="T2584" s="11">
        <f t="shared" si="244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1</v>
      </c>
      <c r="P2585">
        <f t="shared" si="241"/>
        <v>1</v>
      </c>
      <c r="Q2585" s="6" t="str">
        <f t="shared" si="242"/>
        <v>food</v>
      </c>
      <c r="R2585" t="str">
        <f t="shared" si="245"/>
        <v>food trucks</v>
      </c>
      <c r="S2585" s="11">
        <f t="shared" si="243"/>
        <v>42019.561111111114</v>
      </c>
      <c r="T2585" s="11">
        <f t="shared" si="244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s="6" t="str">
        <f t="shared" si="242"/>
        <v>food</v>
      </c>
      <c r="R2586" t="str">
        <f t="shared" si="245"/>
        <v>food trucks</v>
      </c>
      <c r="S2586" s="11">
        <f t="shared" si="243"/>
        <v>42139.964918981481</v>
      </c>
      <c r="T2586" s="11">
        <f t="shared" si="244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</v>
      </c>
      <c r="P2587">
        <f t="shared" si="241"/>
        <v>50</v>
      </c>
      <c r="Q2587" s="6" t="str">
        <f t="shared" si="242"/>
        <v>food</v>
      </c>
      <c r="R2587" t="str">
        <f t="shared" si="245"/>
        <v>food trucks</v>
      </c>
      <c r="S2587" s="11">
        <f t="shared" si="243"/>
        <v>41795.754999999997</v>
      </c>
      <c r="T2587" s="11">
        <f t="shared" si="244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</v>
      </c>
      <c r="P2588">
        <f t="shared" si="241"/>
        <v>5</v>
      </c>
      <c r="Q2588" s="6" t="str">
        <f t="shared" si="242"/>
        <v>food</v>
      </c>
      <c r="R2588" t="str">
        <f t="shared" si="245"/>
        <v>food trucks</v>
      </c>
      <c r="S2588" s="11">
        <f t="shared" si="243"/>
        <v>42333.121944444443</v>
      </c>
      <c r="T2588" s="11">
        <f t="shared" si="244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3</v>
      </c>
      <c r="P2589">
        <f t="shared" si="241"/>
        <v>202.84</v>
      </c>
      <c r="Q2589" s="6" t="str">
        <f t="shared" si="242"/>
        <v>food</v>
      </c>
      <c r="R2589" t="str">
        <f t="shared" si="245"/>
        <v>food trucks</v>
      </c>
      <c r="S2589" s="11">
        <f t="shared" si="243"/>
        <v>42338.467048611106</v>
      </c>
      <c r="T2589" s="11">
        <f t="shared" si="244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4</v>
      </c>
      <c r="P2590">
        <f t="shared" si="241"/>
        <v>29.130000000000003</v>
      </c>
      <c r="Q2590" s="6" t="str">
        <f t="shared" si="242"/>
        <v>food</v>
      </c>
      <c r="R2590" t="str">
        <f t="shared" si="245"/>
        <v>food trucks</v>
      </c>
      <c r="S2590" s="11">
        <f t="shared" si="243"/>
        <v>42042.467893518515</v>
      </c>
      <c r="T2590" s="11">
        <f t="shared" si="244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</v>
      </c>
      <c r="P2591">
        <f t="shared" si="241"/>
        <v>5</v>
      </c>
      <c r="Q2591" s="6" t="str">
        <f t="shared" si="242"/>
        <v>food</v>
      </c>
      <c r="R2591" t="str">
        <f t="shared" si="245"/>
        <v>food trucks</v>
      </c>
      <c r="S2591" s="11">
        <f t="shared" si="243"/>
        <v>42422.327858796292</v>
      </c>
      <c r="T2591" s="11">
        <f t="shared" si="244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s="6" t="str">
        <f t="shared" si="242"/>
        <v>food</v>
      </c>
      <c r="R2592" t="str">
        <f t="shared" si="245"/>
        <v>food trucks</v>
      </c>
      <c r="S2592" s="11">
        <f t="shared" si="243"/>
        <v>42388.380752314813</v>
      </c>
      <c r="T2592" s="11">
        <f t="shared" si="244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2</v>
      </c>
      <c r="P2593">
        <f t="shared" si="241"/>
        <v>13</v>
      </c>
      <c r="Q2593" s="6" t="str">
        <f t="shared" si="242"/>
        <v>food</v>
      </c>
      <c r="R2593" t="str">
        <f t="shared" si="245"/>
        <v>food trucks</v>
      </c>
      <c r="S2593" s="11">
        <f t="shared" si="243"/>
        <v>42382.698194444441</v>
      </c>
      <c r="T2593" s="11">
        <f t="shared" si="244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</v>
      </c>
      <c r="P2594">
        <f t="shared" si="241"/>
        <v>50</v>
      </c>
      <c r="Q2594" s="6" t="str">
        <f t="shared" si="242"/>
        <v>food</v>
      </c>
      <c r="R2594" t="str">
        <f t="shared" si="245"/>
        <v>food trucks</v>
      </c>
      <c r="S2594" s="11">
        <f t="shared" si="243"/>
        <v>41887.592835648145</v>
      </c>
      <c r="T2594" s="11">
        <f t="shared" si="244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s="6" t="str">
        <f t="shared" si="242"/>
        <v>food</v>
      </c>
      <c r="R2595" t="str">
        <f t="shared" si="245"/>
        <v>food trucks</v>
      </c>
      <c r="S2595" s="11">
        <f t="shared" si="243"/>
        <v>42089.636875000004</v>
      </c>
      <c r="T2595" s="11">
        <f t="shared" si="244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</v>
      </c>
      <c r="P2596">
        <f t="shared" si="241"/>
        <v>1</v>
      </c>
      <c r="Q2596" s="6" t="str">
        <f t="shared" si="242"/>
        <v>food</v>
      </c>
      <c r="R2596" t="str">
        <f t="shared" si="245"/>
        <v>food trucks</v>
      </c>
      <c r="S2596" s="11">
        <f t="shared" si="243"/>
        <v>41828.759583333333</v>
      </c>
      <c r="T2596" s="11">
        <f t="shared" si="244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13</v>
      </c>
      <c r="P2597">
        <f t="shared" si="241"/>
        <v>96.06</v>
      </c>
      <c r="Q2597" s="6" t="str">
        <f t="shared" si="242"/>
        <v>food</v>
      </c>
      <c r="R2597" t="str">
        <f t="shared" si="245"/>
        <v>food trucks</v>
      </c>
      <c r="S2597" s="11">
        <f t="shared" si="243"/>
        <v>42760.035879629628</v>
      </c>
      <c r="T2597" s="11">
        <f t="shared" si="244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24</v>
      </c>
      <c r="P2598">
        <f t="shared" si="241"/>
        <v>305.77999999999997</v>
      </c>
      <c r="Q2598" s="6" t="str">
        <f t="shared" si="242"/>
        <v>food</v>
      </c>
      <c r="R2598" t="str">
        <f t="shared" si="245"/>
        <v>food trucks</v>
      </c>
      <c r="S2598" s="11">
        <f t="shared" si="243"/>
        <v>41828.45612268518</v>
      </c>
      <c r="T2598" s="11">
        <f t="shared" si="244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6</v>
      </c>
      <c r="P2599">
        <f t="shared" si="241"/>
        <v>12.15</v>
      </c>
      <c r="Q2599" s="6" t="str">
        <f t="shared" si="242"/>
        <v>food</v>
      </c>
      <c r="R2599" t="str">
        <f t="shared" si="245"/>
        <v>food trucks</v>
      </c>
      <c r="S2599" s="11">
        <f t="shared" si="243"/>
        <v>42510.133298611108</v>
      </c>
      <c r="T2599" s="11">
        <f t="shared" si="244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>
        <f t="shared" si="241"/>
        <v>83.58</v>
      </c>
      <c r="Q2600" s="6" t="str">
        <f t="shared" si="242"/>
        <v>food</v>
      </c>
      <c r="R2600" t="str">
        <f t="shared" si="245"/>
        <v>food trucks</v>
      </c>
      <c r="S2600" s="11">
        <f t="shared" si="243"/>
        <v>42240.631956018515</v>
      </c>
      <c r="T2600" s="11">
        <f t="shared" si="244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1</v>
      </c>
      <c r="P2601">
        <f t="shared" si="241"/>
        <v>18</v>
      </c>
      <c r="Q2601" s="6" t="str">
        <f t="shared" si="242"/>
        <v>food</v>
      </c>
      <c r="R2601" t="str">
        <f t="shared" si="245"/>
        <v>food trucks</v>
      </c>
      <c r="S2601" s="11">
        <f t="shared" si="243"/>
        <v>41809.545682870368</v>
      </c>
      <c r="T2601" s="11">
        <f t="shared" si="244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7</v>
      </c>
      <c r="P2602">
        <f t="shared" si="241"/>
        <v>115.54</v>
      </c>
      <c r="Q2602" s="6" t="str">
        <f t="shared" si="242"/>
        <v>food</v>
      </c>
      <c r="R2602" t="str">
        <f t="shared" si="245"/>
        <v>food trucks</v>
      </c>
      <c r="S2602" s="11">
        <f t="shared" si="243"/>
        <v>42394.692129629628</v>
      </c>
      <c r="T2602" s="11">
        <f t="shared" si="244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662</v>
      </c>
      <c r="P2603">
        <f t="shared" si="241"/>
        <v>21.91</v>
      </c>
      <c r="Q2603" s="6" t="str">
        <f t="shared" si="242"/>
        <v>technology</v>
      </c>
      <c r="R2603" t="str">
        <f t="shared" si="245"/>
        <v>space exploration</v>
      </c>
      <c r="S2603" s="11">
        <f t="shared" si="243"/>
        <v>41150.69385416666</v>
      </c>
      <c r="T2603" s="11">
        <f t="shared" si="244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327</v>
      </c>
      <c r="P2604">
        <f t="shared" si="241"/>
        <v>80.03</v>
      </c>
      <c r="Q2604" s="6" t="str">
        <f t="shared" si="242"/>
        <v>technology</v>
      </c>
      <c r="R2604" t="str">
        <f t="shared" si="245"/>
        <v>space exploration</v>
      </c>
      <c r="S2604" s="11">
        <f t="shared" si="243"/>
        <v>41915.538981481477</v>
      </c>
      <c r="T2604" s="11">
        <f t="shared" si="244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102</v>
      </c>
      <c r="P2605">
        <f t="shared" si="241"/>
        <v>35.520000000000003</v>
      </c>
      <c r="Q2605" s="6" t="str">
        <f t="shared" si="242"/>
        <v>technology</v>
      </c>
      <c r="R2605" t="str">
        <f t="shared" si="245"/>
        <v>space exploration</v>
      </c>
      <c r="S2605" s="11">
        <f t="shared" si="243"/>
        <v>41617.704328703701</v>
      </c>
      <c r="T2605" s="11">
        <f t="shared" si="244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105</v>
      </c>
      <c r="P2606">
        <f t="shared" si="241"/>
        <v>64.940000000000012</v>
      </c>
      <c r="Q2606" s="6" t="str">
        <f t="shared" si="242"/>
        <v>technology</v>
      </c>
      <c r="R2606" t="str">
        <f t="shared" si="245"/>
        <v>space exploration</v>
      </c>
      <c r="S2606" s="11">
        <f t="shared" si="243"/>
        <v>40997.842858796292</v>
      </c>
      <c r="T2606" s="11">
        <f t="shared" si="244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108</v>
      </c>
      <c r="P2607">
        <f t="shared" si="241"/>
        <v>60.97</v>
      </c>
      <c r="Q2607" s="6" t="str">
        <f t="shared" si="242"/>
        <v>technology</v>
      </c>
      <c r="R2607" t="str">
        <f t="shared" si="245"/>
        <v>space exploration</v>
      </c>
      <c r="S2607" s="11">
        <f t="shared" si="243"/>
        <v>42508.33321759259</v>
      </c>
      <c r="T2607" s="11">
        <f t="shared" si="244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111</v>
      </c>
      <c r="P2608">
        <f t="shared" si="241"/>
        <v>31.450000000000003</v>
      </c>
      <c r="Q2608" s="6" t="str">
        <f t="shared" si="242"/>
        <v>technology</v>
      </c>
      <c r="R2608" t="str">
        <f t="shared" si="245"/>
        <v>space exploration</v>
      </c>
      <c r="S2608" s="11">
        <f t="shared" si="243"/>
        <v>41726.504421296297</v>
      </c>
      <c r="T2608" s="11">
        <f t="shared" si="244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408</v>
      </c>
      <c r="P2609">
        <f t="shared" si="241"/>
        <v>81.95</v>
      </c>
      <c r="Q2609" s="6" t="str">
        <f t="shared" si="242"/>
        <v>technology</v>
      </c>
      <c r="R2609" t="str">
        <f t="shared" si="245"/>
        <v>space exploration</v>
      </c>
      <c r="S2609" s="11">
        <f t="shared" si="243"/>
        <v>42184.666342592587</v>
      </c>
      <c r="T2609" s="11">
        <f t="shared" si="244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224</v>
      </c>
      <c r="P2610">
        <f t="shared" si="241"/>
        <v>58.93</v>
      </c>
      <c r="Q2610" s="6" t="str">
        <f t="shared" si="242"/>
        <v>technology</v>
      </c>
      <c r="R2610" t="str">
        <f t="shared" si="245"/>
        <v>space exploration</v>
      </c>
      <c r="S2610" s="11">
        <f t="shared" si="243"/>
        <v>42767.593379629623</v>
      </c>
      <c r="T2610" s="11">
        <f t="shared" si="244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304</v>
      </c>
      <c r="P2611">
        <f t="shared" si="241"/>
        <v>157.29999999999998</v>
      </c>
      <c r="Q2611" s="6" t="str">
        <f t="shared" si="242"/>
        <v>technology</v>
      </c>
      <c r="R2611" t="str">
        <f t="shared" si="245"/>
        <v>space exploration</v>
      </c>
      <c r="S2611" s="11">
        <f t="shared" si="243"/>
        <v>41075.02952546296</v>
      </c>
      <c r="T2611" s="11">
        <f t="shared" si="244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142</v>
      </c>
      <c r="P2612">
        <f t="shared" si="241"/>
        <v>55.76</v>
      </c>
      <c r="Q2612" s="6" t="str">
        <f t="shared" si="242"/>
        <v>technology</v>
      </c>
      <c r="R2612" t="str">
        <f t="shared" si="245"/>
        <v>space exploration</v>
      </c>
      <c r="S2612" s="11">
        <f t="shared" si="243"/>
        <v>42564.672743055555</v>
      </c>
      <c r="T2612" s="11">
        <f t="shared" si="244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2791</v>
      </c>
      <c r="P2613">
        <f t="shared" si="241"/>
        <v>83.81</v>
      </c>
      <c r="Q2613" s="6" t="str">
        <f t="shared" si="242"/>
        <v>technology</v>
      </c>
      <c r="R2613" t="str">
        <f t="shared" si="245"/>
        <v>space exploration</v>
      </c>
      <c r="S2613" s="11">
        <f t="shared" si="243"/>
        <v>42704.127476851849</v>
      </c>
      <c r="T2613" s="11">
        <f t="shared" si="244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172</v>
      </c>
      <c r="P2614">
        <f t="shared" si="241"/>
        <v>58.43</v>
      </c>
      <c r="Q2614" s="6" t="str">
        <f t="shared" si="242"/>
        <v>technology</v>
      </c>
      <c r="R2614" t="str">
        <f t="shared" si="245"/>
        <v>space exploration</v>
      </c>
      <c r="S2614" s="11">
        <f t="shared" si="243"/>
        <v>41981.934837962959</v>
      </c>
      <c r="T2614" s="11">
        <f t="shared" si="244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102</v>
      </c>
      <c r="P2615">
        <f t="shared" si="241"/>
        <v>270.58</v>
      </c>
      <c r="Q2615" s="6" t="str">
        <f t="shared" si="242"/>
        <v>technology</v>
      </c>
      <c r="R2615" t="str">
        <f t="shared" si="245"/>
        <v>space exploration</v>
      </c>
      <c r="S2615" s="11">
        <f t="shared" si="243"/>
        <v>41143.609884259255</v>
      </c>
      <c r="T2615" s="11">
        <f t="shared" si="244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>
        <f t="shared" si="241"/>
        <v>107.1</v>
      </c>
      <c r="Q2616" s="6" t="str">
        <f t="shared" si="242"/>
        <v>technology</v>
      </c>
      <c r="R2616" t="str">
        <f t="shared" si="245"/>
        <v>space exploration</v>
      </c>
      <c r="S2616" s="11">
        <f t="shared" si="243"/>
        <v>41730.500138888885</v>
      </c>
      <c r="T2616" s="11">
        <f t="shared" si="244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170</v>
      </c>
      <c r="P2617">
        <f t="shared" si="241"/>
        <v>47.19</v>
      </c>
      <c r="Q2617" s="6" t="str">
        <f t="shared" si="242"/>
        <v>technology</v>
      </c>
      <c r="R2617" t="str">
        <f t="shared" si="245"/>
        <v>space exploration</v>
      </c>
      <c r="S2617" s="11">
        <f t="shared" si="243"/>
        <v>42453.288935185185</v>
      </c>
      <c r="T2617" s="11">
        <f t="shared" si="244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115</v>
      </c>
      <c r="P2618">
        <f t="shared" si="241"/>
        <v>120.31</v>
      </c>
      <c r="Q2618" s="6" t="str">
        <f t="shared" si="242"/>
        <v>technology</v>
      </c>
      <c r="R2618" t="str">
        <f t="shared" si="245"/>
        <v>space exploration</v>
      </c>
      <c r="S2618" s="11">
        <f t="shared" si="243"/>
        <v>42211.786215277774</v>
      </c>
      <c r="T2618" s="11">
        <f t="shared" si="244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878</v>
      </c>
      <c r="P2619">
        <f t="shared" si="241"/>
        <v>27.6</v>
      </c>
      <c r="Q2619" s="6" t="str">
        <f t="shared" si="242"/>
        <v>technology</v>
      </c>
      <c r="R2619" t="str">
        <f t="shared" si="245"/>
        <v>space exploration</v>
      </c>
      <c r="S2619" s="11">
        <f t="shared" si="243"/>
        <v>41902.666099537033</v>
      </c>
      <c r="T2619" s="11">
        <f t="shared" si="244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106</v>
      </c>
      <c r="P2620">
        <f t="shared" si="241"/>
        <v>205.29999999999998</v>
      </c>
      <c r="Q2620" s="6" t="str">
        <f t="shared" si="242"/>
        <v>technology</v>
      </c>
      <c r="R2620" t="str">
        <f t="shared" si="245"/>
        <v>space exploration</v>
      </c>
      <c r="S2620" s="11">
        <f t="shared" si="243"/>
        <v>42279.584039351852</v>
      </c>
      <c r="T2620" s="11">
        <f t="shared" si="244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189</v>
      </c>
      <c r="P2621">
        <f t="shared" si="241"/>
        <v>35.549999999999997</v>
      </c>
      <c r="Q2621" s="6" t="str">
        <f t="shared" si="242"/>
        <v>technology</v>
      </c>
      <c r="R2621" t="str">
        <f t="shared" si="245"/>
        <v>space exploration</v>
      </c>
      <c r="S2621" s="11">
        <f t="shared" si="243"/>
        <v>42273.67597222222</v>
      </c>
      <c r="T2621" s="11">
        <f t="shared" si="244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144</v>
      </c>
      <c r="P2622">
        <f t="shared" si="241"/>
        <v>74.64</v>
      </c>
      <c r="Q2622" s="6" t="str">
        <f t="shared" si="242"/>
        <v>technology</v>
      </c>
      <c r="R2622" t="str">
        <f t="shared" si="245"/>
        <v>space exploration</v>
      </c>
      <c r="S2622" s="11">
        <f t="shared" si="243"/>
        <v>42250.958819444444</v>
      </c>
      <c r="T2622" s="11">
        <f t="shared" si="244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146</v>
      </c>
      <c r="P2623">
        <f t="shared" si="241"/>
        <v>47.059999999999995</v>
      </c>
      <c r="Q2623" s="6" t="str">
        <f t="shared" si="242"/>
        <v>technology</v>
      </c>
      <c r="R2623" t="str">
        <f t="shared" si="245"/>
        <v>space exploration</v>
      </c>
      <c r="S2623" s="11">
        <f t="shared" si="243"/>
        <v>42115.539212962954</v>
      </c>
      <c r="T2623" s="11">
        <f t="shared" si="244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132</v>
      </c>
      <c r="P2624">
        <f t="shared" si="241"/>
        <v>26.6</v>
      </c>
      <c r="Q2624" s="6" t="str">
        <f t="shared" si="242"/>
        <v>technology</v>
      </c>
      <c r="R2624" t="str">
        <f t="shared" si="245"/>
        <v>space exploration</v>
      </c>
      <c r="S2624" s="11">
        <f t="shared" si="243"/>
        <v>42689.534907407404</v>
      </c>
      <c r="T2624" s="11">
        <f t="shared" si="244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114</v>
      </c>
      <c r="P2625">
        <f t="shared" si="241"/>
        <v>36.78</v>
      </c>
      <c r="Q2625" s="6" t="str">
        <f t="shared" si="242"/>
        <v>technology</v>
      </c>
      <c r="R2625" t="str">
        <f t="shared" si="245"/>
        <v>space exploration</v>
      </c>
      <c r="S2625" s="11">
        <f t="shared" si="243"/>
        <v>42692.048217592594</v>
      </c>
      <c r="T2625" s="11">
        <f t="shared" si="244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1380</v>
      </c>
      <c r="P2626">
        <f t="shared" si="241"/>
        <v>31.830000000000002</v>
      </c>
      <c r="Q2626" s="6" t="str">
        <f t="shared" si="242"/>
        <v>technology</v>
      </c>
      <c r="R2626" t="str">
        <f t="shared" si="245"/>
        <v>space exploration</v>
      </c>
      <c r="S2626" s="11">
        <f t="shared" si="243"/>
        <v>41144.213217592594</v>
      </c>
      <c r="T2626" s="11">
        <f t="shared" si="244"/>
        <v>41165.213217592594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ROUNDUP(((E2627/D2627)*100),0)</f>
        <v>956</v>
      </c>
      <c r="P2627">
        <f t="shared" ref="P2627:P2690" si="247">ROUNDUP((E2627/L2627),2)</f>
        <v>27.580000000000002</v>
      </c>
      <c r="Q2627" s="6" t="str">
        <f t="shared" ref="Q2627:Q2690" si="248">LEFT(N2627,FIND("/",N2627,1)-1)</f>
        <v>technology</v>
      </c>
      <c r="R2627" t="str">
        <f t="shared" si="245"/>
        <v>space exploration</v>
      </c>
      <c r="S2627" s="11">
        <f t="shared" ref="S2627:S2690" si="249">(((J2627/60)/60)/24)+DATE(1970,1,1)+(-5/24)</f>
        <v>42658.601944444446</v>
      </c>
      <c r="T2627" s="11">
        <f t="shared" ref="T2627:T2690" si="250">(((I2627/60)/60)/24)+DATE(1970,1,1)+(-5/24)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</v>
      </c>
      <c r="P2628">
        <f t="shared" si="247"/>
        <v>56</v>
      </c>
      <c r="Q2628" s="6" t="str">
        <f t="shared" si="248"/>
        <v>technology</v>
      </c>
      <c r="R2628" t="str">
        <f t="shared" ref="R2628:R2691" si="251">RIGHT(N2628,LEN(N2628)-FIND("/",N2628,1))</f>
        <v>space exploration</v>
      </c>
      <c r="S2628" s="11">
        <f t="shared" si="249"/>
        <v>42128.41978009259</v>
      </c>
      <c r="T2628" s="11">
        <f t="shared" si="250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647</v>
      </c>
      <c r="P2629">
        <f t="shared" si="247"/>
        <v>21.560000000000002</v>
      </c>
      <c r="Q2629" s="6" t="str">
        <f t="shared" si="248"/>
        <v>technology</v>
      </c>
      <c r="R2629" t="str">
        <f t="shared" si="251"/>
        <v>space exploration</v>
      </c>
      <c r="S2629" s="11">
        <f t="shared" si="249"/>
        <v>42304.621076388888</v>
      </c>
      <c r="T2629" s="11">
        <f t="shared" si="250"/>
        <v>42334.66274305556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111</v>
      </c>
      <c r="P2630">
        <f t="shared" si="247"/>
        <v>44.1</v>
      </c>
      <c r="Q2630" s="6" t="str">
        <f t="shared" si="248"/>
        <v>technology</v>
      </c>
      <c r="R2630" t="str">
        <f t="shared" si="251"/>
        <v>space exploration</v>
      </c>
      <c r="S2630" s="11">
        <f t="shared" si="249"/>
        <v>41953.757719907408</v>
      </c>
      <c r="T2630" s="11">
        <f t="shared" si="250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128</v>
      </c>
      <c r="P2631">
        <f t="shared" si="247"/>
        <v>63.87</v>
      </c>
      <c r="Q2631" s="6" t="str">
        <f t="shared" si="248"/>
        <v>technology</v>
      </c>
      <c r="R2631" t="str">
        <f t="shared" si="251"/>
        <v>space exploration</v>
      </c>
      <c r="S2631" s="11">
        <f t="shared" si="249"/>
        <v>42108.330115740733</v>
      </c>
      <c r="T2631" s="11">
        <f t="shared" si="250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158</v>
      </c>
      <c r="P2632">
        <f t="shared" si="247"/>
        <v>38.989999999999995</v>
      </c>
      <c r="Q2632" s="6" t="str">
        <f t="shared" si="248"/>
        <v>technology</v>
      </c>
      <c r="R2632" t="str">
        <f t="shared" si="251"/>
        <v>space exploration</v>
      </c>
      <c r="S2632" s="11">
        <f t="shared" si="249"/>
        <v>42523.897129629629</v>
      </c>
      <c r="T2632" s="11">
        <f t="shared" si="250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115</v>
      </c>
      <c r="P2633">
        <f t="shared" si="247"/>
        <v>80.190000000000012</v>
      </c>
      <c r="Q2633" s="6" t="str">
        <f t="shared" si="248"/>
        <v>technology</v>
      </c>
      <c r="R2633" t="str">
        <f t="shared" si="251"/>
        <v>space exploration</v>
      </c>
      <c r="S2633" s="11">
        <f t="shared" si="249"/>
        <v>42217.960960648146</v>
      </c>
      <c r="T2633" s="11">
        <f t="shared" si="250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138</v>
      </c>
      <c r="P2634">
        <f t="shared" si="247"/>
        <v>34.909999999999997</v>
      </c>
      <c r="Q2634" s="6" t="str">
        <f t="shared" si="248"/>
        <v>technology</v>
      </c>
      <c r="R2634" t="str">
        <f t="shared" si="251"/>
        <v>space exploration</v>
      </c>
      <c r="S2634" s="11">
        <f t="shared" si="249"/>
        <v>42493.853460648148</v>
      </c>
      <c r="T2634" s="11">
        <f t="shared" si="250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355</v>
      </c>
      <c r="P2635">
        <f t="shared" si="247"/>
        <v>89.11</v>
      </c>
      <c r="Q2635" s="6" t="str">
        <f t="shared" si="248"/>
        <v>technology</v>
      </c>
      <c r="R2635" t="str">
        <f t="shared" si="251"/>
        <v>space exploration</v>
      </c>
      <c r="S2635" s="11">
        <f t="shared" si="249"/>
        <v>41667.614953703705</v>
      </c>
      <c r="T2635" s="11">
        <f t="shared" si="250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107</v>
      </c>
      <c r="P2636">
        <f t="shared" si="247"/>
        <v>39.44</v>
      </c>
      <c r="Q2636" s="6" t="str">
        <f t="shared" si="248"/>
        <v>technology</v>
      </c>
      <c r="R2636" t="str">
        <f t="shared" si="251"/>
        <v>space exploration</v>
      </c>
      <c r="S2636" s="11">
        <f t="shared" si="249"/>
        <v>42612.448159722226</v>
      </c>
      <c r="T2636" s="11">
        <f t="shared" si="250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>
        <f t="shared" si="247"/>
        <v>136.91</v>
      </c>
      <c r="Q2637" s="6" t="str">
        <f t="shared" si="248"/>
        <v>technology</v>
      </c>
      <c r="R2637" t="str">
        <f t="shared" si="251"/>
        <v>space exploration</v>
      </c>
      <c r="S2637" s="11">
        <f t="shared" si="249"/>
        <v>42037.742604166669</v>
      </c>
      <c r="T2637" s="11">
        <f t="shared" si="250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188</v>
      </c>
      <c r="P2638">
        <f t="shared" si="247"/>
        <v>37.46</v>
      </c>
      <c r="Q2638" s="6" t="str">
        <f t="shared" si="248"/>
        <v>technology</v>
      </c>
      <c r="R2638" t="str">
        <f t="shared" si="251"/>
        <v>space exploration</v>
      </c>
      <c r="S2638" s="11">
        <f t="shared" si="249"/>
        <v>42636.406412037039</v>
      </c>
      <c r="T2638" s="11">
        <f t="shared" si="250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167</v>
      </c>
      <c r="P2639">
        <f t="shared" si="247"/>
        <v>31.970000000000002</v>
      </c>
      <c r="Q2639" s="6" t="str">
        <f t="shared" si="248"/>
        <v>technology</v>
      </c>
      <c r="R2639" t="str">
        <f t="shared" si="251"/>
        <v>space exploration</v>
      </c>
      <c r="S2639" s="11">
        <f t="shared" si="249"/>
        <v>42639.341145833336</v>
      </c>
      <c r="T2639" s="11">
        <f t="shared" si="250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102</v>
      </c>
      <c r="P2640">
        <f t="shared" si="247"/>
        <v>25.220000000000002</v>
      </c>
      <c r="Q2640" s="6" t="str">
        <f t="shared" si="248"/>
        <v>technology</v>
      </c>
      <c r="R2640" t="str">
        <f t="shared" si="251"/>
        <v>space exploration</v>
      </c>
      <c r="S2640" s="11">
        <f t="shared" si="249"/>
        <v>41989.70480324074</v>
      </c>
      <c r="T2640" s="11">
        <f t="shared" si="250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>
        <f t="shared" si="247"/>
        <v>10.049999999999999</v>
      </c>
      <c r="Q2641" s="6" t="str">
        <f t="shared" si="248"/>
        <v>technology</v>
      </c>
      <c r="R2641" t="str">
        <f t="shared" si="251"/>
        <v>space exploration</v>
      </c>
      <c r="S2641" s="11">
        <f t="shared" si="249"/>
        <v>42024.656805555554</v>
      </c>
      <c r="T2641" s="11">
        <f t="shared" si="250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106</v>
      </c>
      <c r="P2642">
        <f t="shared" si="247"/>
        <v>45.949999999999996</v>
      </c>
      <c r="Q2642" s="6" t="str">
        <f t="shared" si="248"/>
        <v>technology</v>
      </c>
      <c r="R2642" t="str">
        <f t="shared" si="251"/>
        <v>space exploration</v>
      </c>
      <c r="S2642" s="11">
        <f t="shared" si="249"/>
        <v>42102.952245370368</v>
      </c>
      <c r="T2642" s="11">
        <f t="shared" si="250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>
        <f t="shared" si="247"/>
        <v>15</v>
      </c>
      <c r="Q2643" s="6" t="str">
        <f t="shared" si="248"/>
        <v>technology</v>
      </c>
      <c r="R2643" t="str">
        <f t="shared" si="251"/>
        <v>space exploration</v>
      </c>
      <c r="S2643" s="11">
        <f t="shared" si="249"/>
        <v>41880.618784722217</v>
      </c>
      <c r="T2643" s="11">
        <f t="shared" si="250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s="6" t="str">
        <f t="shared" si="248"/>
        <v>technology</v>
      </c>
      <c r="R2644" t="str">
        <f t="shared" si="251"/>
        <v>space exploration</v>
      </c>
      <c r="S2644" s="11">
        <f t="shared" si="249"/>
        <v>42536.03828703703</v>
      </c>
      <c r="T2644" s="11">
        <f t="shared" si="250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34</v>
      </c>
      <c r="P2645">
        <f t="shared" si="247"/>
        <v>223.59</v>
      </c>
      <c r="Q2645" s="6" t="str">
        <f t="shared" si="248"/>
        <v>technology</v>
      </c>
      <c r="R2645" t="str">
        <f t="shared" si="251"/>
        <v>space exploration</v>
      </c>
      <c r="S2645" s="11">
        <f t="shared" si="249"/>
        <v>42689.374016203699</v>
      </c>
      <c r="T2645" s="11">
        <f t="shared" si="250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3</v>
      </c>
      <c r="P2646">
        <f t="shared" si="247"/>
        <v>39.489999999999995</v>
      </c>
      <c r="Q2646" s="6" t="str">
        <f t="shared" si="248"/>
        <v>technology</v>
      </c>
      <c r="R2646" t="str">
        <f t="shared" si="251"/>
        <v>space exploration</v>
      </c>
      <c r="S2646" s="11">
        <f t="shared" si="249"/>
        <v>42774.583738425928</v>
      </c>
      <c r="T2646" s="11">
        <f t="shared" si="250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11</v>
      </c>
      <c r="P2647">
        <f t="shared" si="247"/>
        <v>91.31</v>
      </c>
      <c r="Q2647" s="6" t="str">
        <f t="shared" si="248"/>
        <v>technology</v>
      </c>
      <c r="R2647" t="str">
        <f t="shared" si="251"/>
        <v>space exploration</v>
      </c>
      <c r="S2647" s="11">
        <f t="shared" si="249"/>
        <v>41921.634293981479</v>
      </c>
      <c r="T2647" s="11">
        <f t="shared" si="250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9</v>
      </c>
      <c r="P2648">
        <f t="shared" si="247"/>
        <v>78.67</v>
      </c>
      <c r="Q2648" s="6" t="str">
        <f t="shared" si="248"/>
        <v>technology</v>
      </c>
      <c r="R2648" t="str">
        <f t="shared" si="251"/>
        <v>space exploration</v>
      </c>
      <c r="S2648" s="11">
        <f t="shared" si="249"/>
        <v>42226.10496527778</v>
      </c>
      <c r="T2648" s="11">
        <f t="shared" si="250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2</v>
      </c>
      <c r="P2649">
        <f t="shared" si="247"/>
        <v>12</v>
      </c>
      <c r="Q2649" s="6" t="str">
        <f t="shared" si="248"/>
        <v>technology</v>
      </c>
      <c r="R2649" t="str">
        <f t="shared" si="251"/>
        <v>space exploration</v>
      </c>
      <c r="S2649" s="11">
        <f t="shared" si="249"/>
        <v>42200.053460648145</v>
      </c>
      <c r="T2649" s="11">
        <f t="shared" si="250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1</v>
      </c>
      <c r="P2650">
        <f t="shared" si="247"/>
        <v>17.670000000000002</v>
      </c>
      <c r="Q2650" s="6" t="str">
        <f t="shared" si="248"/>
        <v>technology</v>
      </c>
      <c r="R2650" t="str">
        <f t="shared" si="251"/>
        <v>space exploration</v>
      </c>
      <c r="S2650" s="11">
        <f t="shared" si="249"/>
        <v>42408.506481481476</v>
      </c>
      <c r="T2650" s="11">
        <f t="shared" si="250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1</v>
      </c>
      <c r="P2651">
        <f t="shared" si="247"/>
        <v>41.339999999999996</v>
      </c>
      <c r="Q2651" s="6" t="str">
        <f t="shared" si="248"/>
        <v>technology</v>
      </c>
      <c r="R2651" t="str">
        <f t="shared" si="251"/>
        <v>space exploration</v>
      </c>
      <c r="S2651" s="11">
        <f t="shared" si="249"/>
        <v>42341.788668981484</v>
      </c>
      <c r="T2651" s="11">
        <f t="shared" si="250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1</v>
      </c>
      <c r="P2652">
        <f t="shared" si="247"/>
        <v>71.599999999999994</v>
      </c>
      <c r="Q2652" s="6" t="str">
        <f t="shared" si="248"/>
        <v>technology</v>
      </c>
      <c r="R2652" t="str">
        <f t="shared" si="251"/>
        <v>space exploration</v>
      </c>
      <c r="S2652" s="11">
        <f t="shared" si="249"/>
        <v>42695.416006944441</v>
      </c>
      <c r="T2652" s="11">
        <f t="shared" si="250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2</v>
      </c>
      <c r="P2653">
        <f t="shared" si="247"/>
        <v>307.83</v>
      </c>
      <c r="Q2653" s="6" t="str">
        <f t="shared" si="248"/>
        <v>technology</v>
      </c>
      <c r="R2653" t="str">
        <f t="shared" si="251"/>
        <v>space exploration</v>
      </c>
      <c r="S2653" s="11">
        <f t="shared" si="249"/>
        <v>42327.597326388881</v>
      </c>
      <c r="T2653" s="11">
        <f t="shared" si="250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1</v>
      </c>
      <c r="P2654">
        <f t="shared" si="247"/>
        <v>80.460000000000008</v>
      </c>
      <c r="Q2654" s="6" t="str">
        <f t="shared" si="248"/>
        <v>technology</v>
      </c>
      <c r="R2654" t="str">
        <f t="shared" si="251"/>
        <v>space exploration</v>
      </c>
      <c r="S2654" s="11">
        <f t="shared" si="249"/>
        <v>41952.950520833336</v>
      </c>
      <c r="T2654" s="11">
        <f t="shared" si="250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12</v>
      </c>
      <c r="P2655">
        <f t="shared" si="247"/>
        <v>83.95</v>
      </c>
      <c r="Q2655" s="6" t="str">
        <f t="shared" si="248"/>
        <v>technology</v>
      </c>
      <c r="R2655" t="str">
        <f t="shared" si="251"/>
        <v>space exploration</v>
      </c>
      <c r="S2655" s="11">
        <f t="shared" si="249"/>
        <v>41771.443599537037</v>
      </c>
      <c r="T2655" s="11">
        <f t="shared" si="250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1</v>
      </c>
      <c r="P2656">
        <f t="shared" si="247"/>
        <v>8.5</v>
      </c>
      <c r="Q2656" s="6" t="str">
        <f t="shared" si="248"/>
        <v>technology</v>
      </c>
      <c r="R2656" t="str">
        <f t="shared" si="251"/>
        <v>space exploration</v>
      </c>
      <c r="S2656" s="11">
        <f t="shared" si="249"/>
        <v>42055.39266203704</v>
      </c>
      <c r="T2656" s="11">
        <f t="shared" si="250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22</v>
      </c>
      <c r="P2657">
        <f t="shared" si="247"/>
        <v>73.38000000000001</v>
      </c>
      <c r="Q2657" s="6" t="str">
        <f t="shared" si="248"/>
        <v>technology</v>
      </c>
      <c r="R2657" t="str">
        <f t="shared" si="251"/>
        <v>space exploration</v>
      </c>
      <c r="S2657" s="11">
        <f t="shared" si="249"/>
        <v>42381.657951388886</v>
      </c>
      <c r="T2657" s="11">
        <f t="shared" si="250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12</v>
      </c>
      <c r="P2658">
        <f t="shared" si="247"/>
        <v>112.87</v>
      </c>
      <c r="Q2658" s="6" t="str">
        <f t="shared" si="248"/>
        <v>technology</v>
      </c>
      <c r="R2658" t="str">
        <f t="shared" si="251"/>
        <v>space exploration</v>
      </c>
      <c r="S2658" s="11">
        <f t="shared" si="249"/>
        <v>42767.480185185181</v>
      </c>
      <c r="T2658" s="11">
        <f t="shared" si="250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19</v>
      </c>
      <c r="P2659">
        <f t="shared" si="247"/>
        <v>95.28</v>
      </c>
      <c r="Q2659" s="6" t="str">
        <f t="shared" si="248"/>
        <v>technology</v>
      </c>
      <c r="R2659" t="str">
        <f t="shared" si="251"/>
        <v>space exploration</v>
      </c>
      <c r="S2659" s="11">
        <f t="shared" si="249"/>
        <v>42551.720520833333</v>
      </c>
      <c r="T2659" s="11">
        <f t="shared" si="250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1</v>
      </c>
      <c r="P2660">
        <f t="shared" si="247"/>
        <v>22.75</v>
      </c>
      <c r="Q2660" s="6" t="str">
        <f t="shared" si="248"/>
        <v>technology</v>
      </c>
      <c r="R2660" t="str">
        <f t="shared" si="251"/>
        <v>space exploration</v>
      </c>
      <c r="S2660" s="11">
        <f t="shared" si="249"/>
        <v>42551.675856481481</v>
      </c>
      <c r="T2660" s="11">
        <f t="shared" si="250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3</v>
      </c>
      <c r="P2661">
        <f t="shared" si="247"/>
        <v>133.30000000000001</v>
      </c>
      <c r="Q2661" s="6" t="str">
        <f t="shared" si="248"/>
        <v>technology</v>
      </c>
      <c r="R2661" t="str">
        <f t="shared" si="251"/>
        <v>space exploration</v>
      </c>
      <c r="S2661" s="11">
        <f t="shared" si="249"/>
        <v>42081.861226851855</v>
      </c>
      <c r="T2661" s="11">
        <f t="shared" si="250"/>
        <v>42111.861226851855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1</v>
      </c>
      <c r="P2662">
        <f t="shared" si="247"/>
        <v>3.8</v>
      </c>
      <c r="Q2662" s="6" t="str">
        <f t="shared" si="248"/>
        <v>technology</v>
      </c>
      <c r="R2662" t="str">
        <f t="shared" si="251"/>
        <v>space exploration</v>
      </c>
      <c r="S2662" s="11">
        <f t="shared" si="249"/>
        <v>42272.504837962959</v>
      </c>
      <c r="T2662" s="11">
        <f t="shared" si="250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103</v>
      </c>
      <c r="P2663">
        <f t="shared" si="247"/>
        <v>85.75</v>
      </c>
      <c r="Q2663" s="6" t="str">
        <f t="shared" si="248"/>
        <v>technology</v>
      </c>
      <c r="R2663" t="str">
        <f t="shared" si="251"/>
        <v>makerspaces</v>
      </c>
      <c r="S2663" s="11">
        <f t="shared" si="249"/>
        <v>41542.750115740739</v>
      </c>
      <c r="T2663" s="11">
        <f t="shared" si="250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107</v>
      </c>
      <c r="P2664">
        <f t="shared" si="247"/>
        <v>267</v>
      </c>
      <c r="Q2664" s="6" t="str">
        <f t="shared" si="248"/>
        <v>technology</v>
      </c>
      <c r="R2664" t="str">
        <f t="shared" si="251"/>
        <v>makerspaces</v>
      </c>
      <c r="S2664" s="11">
        <f t="shared" si="249"/>
        <v>42207.538344907407</v>
      </c>
      <c r="T2664" s="11">
        <f t="shared" si="250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105</v>
      </c>
      <c r="P2665">
        <f t="shared" si="247"/>
        <v>373.56</v>
      </c>
      <c r="Q2665" s="6" t="str">
        <f t="shared" si="248"/>
        <v>technology</v>
      </c>
      <c r="R2665" t="str">
        <f t="shared" si="251"/>
        <v>makerspaces</v>
      </c>
      <c r="S2665" s="11">
        <f t="shared" si="249"/>
        <v>42222.41443287037</v>
      </c>
      <c r="T2665" s="11">
        <f t="shared" si="250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104</v>
      </c>
      <c r="P2666">
        <f t="shared" si="247"/>
        <v>174.04</v>
      </c>
      <c r="Q2666" s="6" t="str">
        <f t="shared" si="248"/>
        <v>technology</v>
      </c>
      <c r="R2666" t="str">
        <f t="shared" si="251"/>
        <v>makerspaces</v>
      </c>
      <c r="S2666" s="11">
        <f t="shared" si="249"/>
        <v>42312.817094907405</v>
      </c>
      <c r="T2666" s="11">
        <f t="shared" si="250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124</v>
      </c>
      <c r="P2667">
        <f t="shared" si="247"/>
        <v>93.7</v>
      </c>
      <c r="Q2667" s="6" t="str">
        <f t="shared" si="248"/>
        <v>technology</v>
      </c>
      <c r="R2667" t="str">
        <f t="shared" si="251"/>
        <v>makerspaces</v>
      </c>
      <c r="S2667" s="11">
        <f t="shared" si="249"/>
        <v>42083.687199074069</v>
      </c>
      <c r="T2667" s="11">
        <f t="shared" si="250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160</v>
      </c>
      <c r="P2668">
        <f t="shared" si="247"/>
        <v>77.33</v>
      </c>
      <c r="Q2668" s="6" t="str">
        <f t="shared" si="248"/>
        <v>technology</v>
      </c>
      <c r="R2668" t="str">
        <f t="shared" si="251"/>
        <v>makerspaces</v>
      </c>
      <c r="S2668" s="11">
        <f t="shared" si="249"/>
        <v>42235.55600694444</v>
      </c>
      <c r="T2668" s="11">
        <f t="shared" si="250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111</v>
      </c>
      <c r="P2669">
        <f t="shared" si="247"/>
        <v>92.23</v>
      </c>
      <c r="Q2669" s="6" t="str">
        <f t="shared" si="248"/>
        <v>technology</v>
      </c>
      <c r="R2669" t="str">
        <f t="shared" si="251"/>
        <v>makerspaces</v>
      </c>
      <c r="S2669" s="11">
        <f t="shared" si="249"/>
        <v>42380.717777777776</v>
      </c>
      <c r="T2669" s="11">
        <f t="shared" si="250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171</v>
      </c>
      <c r="P2670">
        <f t="shared" si="247"/>
        <v>60.97</v>
      </c>
      <c r="Q2670" s="6" t="str">
        <f t="shared" si="248"/>
        <v>technology</v>
      </c>
      <c r="R2670" t="str">
        <f t="shared" si="251"/>
        <v>makerspaces</v>
      </c>
      <c r="S2670" s="11">
        <f t="shared" si="249"/>
        <v>42275.380381944437</v>
      </c>
      <c r="T2670" s="11">
        <f t="shared" si="250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126</v>
      </c>
      <c r="P2671">
        <f t="shared" si="247"/>
        <v>91</v>
      </c>
      <c r="Q2671" s="6" t="str">
        <f t="shared" si="248"/>
        <v>technology</v>
      </c>
      <c r="R2671" t="str">
        <f t="shared" si="251"/>
        <v>makerspaces</v>
      </c>
      <c r="S2671" s="11">
        <f t="shared" si="249"/>
        <v>42318.827499999999</v>
      </c>
      <c r="T2671" s="11">
        <f t="shared" si="250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7</v>
      </c>
      <c r="P2672">
        <f t="shared" si="247"/>
        <v>41.589999999999996</v>
      </c>
      <c r="Q2672" s="6" t="str">
        <f t="shared" si="248"/>
        <v>technology</v>
      </c>
      <c r="R2672" t="str">
        <f t="shared" si="251"/>
        <v>makerspaces</v>
      </c>
      <c r="S2672" s="11">
        <f t="shared" si="249"/>
        <v>41820.812268518515</v>
      </c>
      <c r="T2672" s="11">
        <f t="shared" si="250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12</v>
      </c>
      <c r="P2673">
        <f t="shared" si="247"/>
        <v>33.769999999999996</v>
      </c>
      <c r="Q2673" s="6" t="str">
        <f t="shared" si="248"/>
        <v>technology</v>
      </c>
      <c r="R2673" t="str">
        <f t="shared" si="251"/>
        <v>makerspaces</v>
      </c>
      <c r="S2673" s="11">
        <f t="shared" si="249"/>
        <v>41962.540694444448</v>
      </c>
      <c r="T2673" s="11">
        <f t="shared" si="250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34</v>
      </c>
      <c r="P2674">
        <f t="shared" si="247"/>
        <v>70.62</v>
      </c>
      <c r="Q2674" s="6" t="str">
        <f t="shared" si="248"/>
        <v>technology</v>
      </c>
      <c r="R2674" t="str">
        <f t="shared" si="251"/>
        <v>makerspaces</v>
      </c>
      <c r="S2674" s="11">
        <f t="shared" si="249"/>
        <v>42344.675810185181</v>
      </c>
      <c r="T2674" s="11">
        <f t="shared" si="250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28</v>
      </c>
      <c r="P2675">
        <f t="shared" si="247"/>
        <v>167.16</v>
      </c>
      <c r="Q2675" s="6" t="str">
        <f t="shared" si="248"/>
        <v>technology</v>
      </c>
      <c r="R2675" t="str">
        <f t="shared" si="251"/>
        <v>makerspaces</v>
      </c>
      <c r="S2675" s="11">
        <f t="shared" si="249"/>
        <v>41912.333321759259</v>
      </c>
      <c r="T2675" s="11">
        <f t="shared" si="250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63</v>
      </c>
      <c r="P2676">
        <f t="shared" si="247"/>
        <v>128.62</v>
      </c>
      <c r="Q2676" s="6" t="str">
        <f t="shared" si="248"/>
        <v>technology</v>
      </c>
      <c r="R2676" t="str">
        <f t="shared" si="251"/>
        <v>makerspaces</v>
      </c>
      <c r="S2676" s="11">
        <f t="shared" si="249"/>
        <v>42529.424421296295</v>
      </c>
      <c r="T2676" s="11">
        <f t="shared" si="250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8</v>
      </c>
      <c r="P2677">
        <f t="shared" si="247"/>
        <v>65.42</v>
      </c>
      <c r="Q2677" s="6" t="str">
        <f t="shared" si="248"/>
        <v>technology</v>
      </c>
      <c r="R2677" t="str">
        <f t="shared" si="251"/>
        <v>makerspaces</v>
      </c>
      <c r="S2677" s="11">
        <f t="shared" si="249"/>
        <v>41923.649178240739</v>
      </c>
      <c r="T2677" s="11">
        <f t="shared" si="250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51</v>
      </c>
      <c r="P2678">
        <f t="shared" si="247"/>
        <v>117.56</v>
      </c>
      <c r="Q2678" s="6" t="str">
        <f t="shared" si="248"/>
        <v>technology</v>
      </c>
      <c r="R2678" t="str">
        <f t="shared" si="251"/>
        <v>makerspaces</v>
      </c>
      <c r="S2678" s="11">
        <f t="shared" si="249"/>
        <v>42482.416365740741</v>
      </c>
      <c r="T2678" s="11">
        <f t="shared" si="250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18</v>
      </c>
      <c r="P2679">
        <f t="shared" si="247"/>
        <v>126.49000000000001</v>
      </c>
      <c r="Q2679" s="6" t="str">
        <f t="shared" si="248"/>
        <v>technology</v>
      </c>
      <c r="R2679" t="str">
        <f t="shared" si="251"/>
        <v>makerspaces</v>
      </c>
      <c r="S2679" s="11">
        <f t="shared" si="249"/>
        <v>41792.821099537032</v>
      </c>
      <c r="T2679" s="11">
        <f t="shared" si="250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</v>
      </c>
      <c r="P2680">
        <f t="shared" si="247"/>
        <v>550</v>
      </c>
      <c r="Q2680" s="6" t="str">
        <f t="shared" si="248"/>
        <v>technology</v>
      </c>
      <c r="R2680" t="str">
        <f t="shared" si="251"/>
        <v>makerspaces</v>
      </c>
      <c r="S2680" s="11">
        <f t="shared" si="249"/>
        <v>42241.589872685181</v>
      </c>
      <c r="T2680" s="11">
        <f t="shared" si="250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1</v>
      </c>
      <c r="P2681">
        <f t="shared" si="247"/>
        <v>44</v>
      </c>
      <c r="Q2681" s="6" t="str">
        <f t="shared" si="248"/>
        <v>technology</v>
      </c>
      <c r="R2681" t="str">
        <f t="shared" si="251"/>
        <v>makerspaces</v>
      </c>
      <c r="S2681" s="11">
        <f t="shared" si="249"/>
        <v>42032.792754629627</v>
      </c>
      <c r="T2681" s="11">
        <f t="shared" si="250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1</v>
      </c>
      <c r="P2682">
        <f t="shared" si="247"/>
        <v>69</v>
      </c>
      <c r="Q2682" s="6" t="str">
        <f t="shared" si="248"/>
        <v>technology</v>
      </c>
      <c r="R2682" t="str">
        <f t="shared" si="251"/>
        <v>makerspaces</v>
      </c>
      <c r="S2682" s="11">
        <f t="shared" si="249"/>
        <v>42436.003368055557</v>
      </c>
      <c r="T2682" s="11">
        <f t="shared" si="250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1</v>
      </c>
      <c r="P2683">
        <f t="shared" si="247"/>
        <v>27.5</v>
      </c>
      <c r="Q2683" s="6" t="str">
        <f t="shared" si="248"/>
        <v>food</v>
      </c>
      <c r="R2683" t="str">
        <f t="shared" si="251"/>
        <v>food trucks</v>
      </c>
      <c r="S2683" s="11">
        <f t="shared" si="249"/>
        <v>41805.686921296292</v>
      </c>
      <c r="T2683" s="11">
        <f t="shared" si="250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29</v>
      </c>
      <c r="P2684">
        <f t="shared" si="247"/>
        <v>84.9</v>
      </c>
      <c r="Q2684" s="6" t="str">
        <f t="shared" si="248"/>
        <v>food</v>
      </c>
      <c r="R2684" t="str">
        <f t="shared" si="251"/>
        <v>food trucks</v>
      </c>
      <c r="S2684" s="11">
        <f t="shared" si="249"/>
        <v>41932.663657407407</v>
      </c>
      <c r="T2684" s="11">
        <f t="shared" si="250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1</v>
      </c>
      <c r="P2685">
        <f t="shared" si="247"/>
        <v>12</v>
      </c>
      <c r="Q2685" s="6" t="str">
        <f t="shared" si="248"/>
        <v>food</v>
      </c>
      <c r="R2685" t="str">
        <f t="shared" si="251"/>
        <v>food trucks</v>
      </c>
      <c r="S2685" s="11">
        <f t="shared" si="249"/>
        <v>42034.546759259254</v>
      </c>
      <c r="T2685" s="11">
        <f t="shared" si="250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2</v>
      </c>
      <c r="P2686">
        <f t="shared" si="247"/>
        <v>200</v>
      </c>
      <c r="Q2686" s="6" t="str">
        <f t="shared" si="248"/>
        <v>food</v>
      </c>
      <c r="R2686" t="str">
        <f t="shared" si="251"/>
        <v>food trucks</v>
      </c>
      <c r="S2686" s="11">
        <f t="shared" si="249"/>
        <v>41820.706307870365</v>
      </c>
      <c r="T2686" s="11">
        <f t="shared" si="250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1</v>
      </c>
      <c r="P2687">
        <f t="shared" si="247"/>
        <v>10</v>
      </c>
      <c r="Q2687" s="6" t="str">
        <f t="shared" si="248"/>
        <v>food</v>
      </c>
      <c r="R2687" t="str">
        <f t="shared" si="251"/>
        <v>food trucks</v>
      </c>
      <c r="S2687" s="11">
        <f t="shared" si="249"/>
        <v>42061.487615740734</v>
      </c>
      <c r="T2687" s="11">
        <f t="shared" si="250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s="6" t="str">
        <f t="shared" si="248"/>
        <v>food</v>
      </c>
      <c r="R2688" t="str">
        <f t="shared" si="251"/>
        <v>food trucks</v>
      </c>
      <c r="S2688" s="11">
        <f t="shared" si="249"/>
        <v>41892.766469907401</v>
      </c>
      <c r="T2688" s="11">
        <f t="shared" si="250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s="6" t="str">
        <f t="shared" si="248"/>
        <v>food</v>
      </c>
      <c r="R2689" t="str">
        <f t="shared" si="251"/>
        <v>food trucks</v>
      </c>
      <c r="S2689" s="11">
        <f t="shared" si="249"/>
        <v>42154.431921296295</v>
      </c>
      <c r="T2689" s="11">
        <f t="shared" si="250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</v>
      </c>
      <c r="P2690">
        <f t="shared" si="247"/>
        <v>5.29</v>
      </c>
      <c r="Q2690" s="6" t="str">
        <f t="shared" si="248"/>
        <v>food</v>
      </c>
      <c r="R2690" t="str">
        <f t="shared" si="251"/>
        <v>food trucks</v>
      </c>
      <c r="S2690" s="11">
        <f t="shared" si="249"/>
        <v>42027.910532407412</v>
      </c>
      <c r="T2690" s="11">
        <f t="shared" si="250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ROUNDUP(((E2691/D2691)*100),0)</f>
        <v>1</v>
      </c>
      <c r="P2691">
        <f t="shared" ref="P2691:P2754" si="253">ROUNDUP((E2691/L2691),2)</f>
        <v>1</v>
      </c>
      <c r="Q2691" s="6" t="str">
        <f t="shared" ref="Q2691:Q2754" si="254">LEFT(N2691,FIND("/",N2691,1)-1)</f>
        <v>food</v>
      </c>
      <c r="R2691" t="str">
        <f t="shared" si="251"/>
        <v>food trucks</v>
      </c>
      <c r="S2691" s="11">
        <f t="shared" ref="S2691:S2754" si="255">(((J2691/60)/60)/24)+DATE(1970,1,1)+(-5/24)</f>
        <v>42551.753356481473</v>
      </c>
      <c r="T2691" s="11">
        <f t="shared" ref="T2691:T2754" si="256">(((I2691/60)/60)/24)+DATE(1970,1,1)+(-5/24)</f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11</v>
      </c>
      <c r="P2692">
        <f t="shared" si="253"/>
        <v>72.77000000000001</v>
      </c>
      <c r="Q2692" s="6" t="str">
        <f t="shared" si="254"/>
        <v>food</v>
      </c>
      <c r="R2692" t="str">
        <f t="shared" ref="R2692:R2755" si="257">RIGHT(N2692,LEN(N2692)-FIND("/",N2692,1))</f>
        <v>food trucks</v>
      </c>
      <c r="S2692" s="11">
        <f t="shared" si="255"/>
        <v>42112.89671296296</v>
      </c>
      <c r="T2692" s="11">
        <f t="shared" si="256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1</v>
      </c>
      <c r="P2693">
        <f t="shared" si="253"/>
        <v>17.5</v>
      </c>
      <c r="Q2693" s="6" t="str">
        <f t="shared" si="254"/>
        <v>food</v>
      </c>
      <c r="R2693" t="str">
        <f t="shared" si="257"/>
        <v>food trucks</v>
      </c>
      <c r="S2693" s="11">
        <f t="shared" si="255"/>
        <v>42089.515706018516</v>
      </c>
      <c r="T2693" s="11">
        <f t="shared" si="256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1</v>
      </c>
      <c r="P2694">
        <f t="shared" si="253"/>
        <v>25</v>
      </c>
      <c r="Q2694" s="6" t="str">
        <f t="shared" si="254"/>
        <v>food</v>
      </c>
      <c r="R2694" t="str">
        <f t="shared" si="257"/>
        <v>food trucks</v>
      </c>
      <c r="S2694" s="11">
        <f t="shared" si="255"/>
        <v>42058.125694444439</v>
      </c>
      <c r="T2694" s="11">
        <f t="shared" si="256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1</v>
      </c>
      <c r="P2695">
        <f t="shared" si="253"/>
        <v>13.34</v>
      </c>
      <c r="Q2695" s="6" t="str">
        <f t="shared" si="254"/>
        <v>food</v>
      </c>
      <c r="R2695" t="str">
        <f t="shared" si="257"/>
        <v>food trucks</v>
      </c>
      <c r="S2695" s="11">
        <f t="shared" si="255"/>
        <v>41833.930162037032</v>
      </c>
      <c r="T2695" s="11">
        <f t="shared" si="256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1</v>
      </c>
      <c r="P2696">
        <f t="shared" si="253"/>
        <v>1</v>
      </c>
      <c r="Q2696" s="6" t="str">
        <f t="shared" si="254"/>
        <v>food</v>
      </c>
      <c r="R2696" t="str">
        <f t="shared" si="257"/>
        <v>food trucks</v>
      </c>
      <c r="S2696" s="11">
        <f t="shared" si="255"/>
        <v>41877.932164351849</v>
      </c>
      <c r="T2696" s="11">
        <f t="shared" si="256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1</v>
      </c>
      <c r="P2697">
        <f t="shared" si="253"/>
        <v>23.67</v>
      </c>
      <c r="Q2697" s="6" t="str">
        <f t="shared" si="254"/>
        <v>food</v>
      </c>
      <c r="R2697" t="str">
        <f t="shared" si="257"/>
        <v>food trucks</v>
      </c>
      <c r="S2697" s="11">
        <f t="shared" si="255"/>
        <v>42047.973587962959</v>
      </c>
      <c r="T2697" s="11">
        <f t="shared" si="256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6</v>
      </c>
      <c r="P2698">
        <f t="shared" si="253"/>
        <v>89.22</v>
      </c>
      <c r="Q2698" s="6" t="str">
        <f t="shared" si="254"/>
        <v>food</v>
      </c>
      <c r="R2698" t="str">
        <f t="shared" si="257"/>
        <v>food trucks</v>
      </c>
      <c r="S2698" s="11">
        <f t="shared" si="255"/>
        <v>41964.636111111111</v>
      </c>
      <c r="T2698" s="11">
        <f t="shared" si="256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27</v>
      </c>
      <c r="P2699">
        <f t="shared" si="253"/>
        <v>116.56</v>
      </c>
      <c r="Q2699" s="6" t="str">
        <f t="shared" si="254"/>
        <v>food</v>
      </c>
      <c r="R2699" t="str">
        <f t="shared" si="257"/>
        <v>food trucks</v>
      </c>
      <c r="S2699" s="11">
        <f t="shared" si="255"/>
        <v>42187.731747685182</v>
      </c>
      <c r="T2699" s="11">
        <f t="shared" si="256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1</v>
      </c>
      <c r="P2700">
        <f t="shared" si="253"/>
        <v>13.01</v>
      </c>
      <c r="Q2700" s="6" t="str">
        <f t="shared" si="254"/>
        <v>food</v>
      </c>
      <c r="R2700" t="str">
        <f t="shared" si="257"/>
        <v>food trucks</v>
      </c>
      <c r="S2700" s="11">
        <f t="shared" si="255"/>
        <v>41787.689907407403</v>
      </c>
      <c r="T2700" s="11">
        <f t="shared" si="256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s="6" t="str">
        <f t="shared" si="254"/>
        <v>food</v>
      </c>
      <c r="R2701" t="str">
        <f t="shared" si="257"/>
        <v>food trucks</v>
      </c>
      <c r="S2701" s="11">
        <f t="shared" si="255"/>
        <v>41829.688229166662</v>
      </c>
      <c r="T2701" s="11">
        <f t="shared" si="256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1</v>
      </c>
      <c r="P2702">
        <f t="shared" si="253"/>
        <v>17.5</v>
      </c>
      <c r="Q2702" s="6" t="str">
        <f t="shared" si="254"/>
        <v>food</v>
      </c>
      <c r="R2702" t="str">
        <f t="shared" si="257"/>
        <v>food trucks</v>
      </c>
      <c r="S2702" s="11">
        <f t="shared" si="255"/>
        <v>41870.666342592594</v>
      </c>
      <c r="T2702" s="11">
        <f t="shared" si="256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47</v>
      </c>
      <c r="P2703">
        <f t="shared" si="253"/>
        <v>34.14</v>
      </c>
      <c r="Q2703" s="6" t="str">
        <f t="shared" si="254"/>
        <v>theater</v>
      </c>
      <c r="R2703" t="str">
        <f t="shared" si="257"/>
        <v>spaces</v>
      </c>
      <c r="S2703" s="11">
        <f t="shared" si="255"/>
        <v>42801.566365740735</v>
      </c>
      <c r="T2703" s="11">
        <f t="shared" si="256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35</v>
      </c>
      <c r="P2704">
        <f t="shared" si="253"/>
        <v>132.35</v>
      </c>
      <c r="Q2704" s="6" t="str">
        <f t="shared" si="254"/>
        <v>theater</v>
      </c>
      <c r="R2704" t="str">
        <f t="shared" si="257"/>
        <v>spaces</v>
      </c>
      <c r="S2704" s="11">
        <f t="shared" si="255"/>
        <v>42800.593483796292</v>
      </c>
      <c r="T2704" s="11">
        <f t="shared" si="256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104</v>
      </c>
      <c r="P2705">
        <f t="shared" si="253"/>
        <v>922.23</v>
      </c>
      <c r="Q2705" s="6" t="str">
        <f t="shared" si="254"/>
        <v>theater</v>
      </c>
      <c r="R2705" t="str">
        <f t="shared" si="257"/>
        <v>spaces</v>
      </c>
      <c r="S2705" s="11">
        <f t="shared" si="255"/>
        <v>42756.481828703698</v>
      </c>
      <c r="T2705" s="11">
        <f t="shared" si="256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7</v>
      </c>
      <c r="P2706">
        <f t="shared" si="253"/>
        <v>163.57999999999998</v>
      </c>
      <c r="Q2706" s="6" t="str">
        <f t="shared" si="254"/>
        <v>theater</v>
      </c>
      <c r="R2706" t="str">
        <f t="shared" si="257"/>
        <v>spaces</v>
      </c>
      <c r="S2706" s="11">
        <f t="shared" si="255"/>
        <v>42787.654097222221</v>
      </c>
      <c r="T2706" s="11">
        <f t="shared" si="256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11</v>
      </c>
      <c r="P2707">
        <f t="shared" si="253"/>
        <v>217.38</v>
      </c>
      <c r="Q2707" s="6" t="str">
        <f t="shared" si="254"/>
        <v>theater</v>
      </c>
      <c r="R2707" t="str">
        <f t="shared" si="257"/>
        <v>spaces</v>
      </c>
      <c r="S2707" s="11">
        <f t="shared" si="255"/>
        <v>42773.70784722222</v>
      </c>
      <c r="T2707" s="11">
        <f t="shared" si="256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113</v>
      </c>
      <c r="P2708">
        <f t="shared" si="253"/>
        <v>149.44999999999999</v>
      </c>
      <c r="Q2708" s="6" t="str">
        <f t="shared" si="254"/>
        <v>theater</v>
      </c>
      <c r="R2708" t="str">
        <f t="shared" si="257"/>
        <v>spaces</v>
      </c>
      <c r="S2708" s="11">
        <f t="shared" si="255"/>
        <v>41899.086608796293</v>
      </c>
      <c r="T2708" s="11">
        <f t="shared" si="256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351</v>
      </c>
      <c r="P2709">
        <f t="shared" si="253"/>
        <v>71.240000000000009</v>
      </c>
      <c r="Q2709" s="6" t="str">
        <f t="shared" si="254"/>
        <v>theater</v>
      </c>
      <c r="R2709" t="str">
        <f t="shared" si="257"/>
        <v>spaces</v>
      </c>
      <c r="S2709" s="11">
        <f t="shared" si="255"/>
        <v>41391.574571759258</v>
      </c>
      <c r="T2709" s="11">
        <f t="shared" si="256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234</v>
      </c>
      <c r="P2710">
        <f t="shared" si="253"/>
        <v>44.47</v>
      </c>
      <c r="Q2710" s="6" t="str">
        <f t="shared" si="254"/>
        <v>theater</v>
      </c>
      <c r="R2710" t="str">
        <f t="shared" si="257"/>
        <v>spaces</v>
      </c>
      <c r="S2710" s="11">
        <f t="shared" si="255"/>
        <v>42512.489884259259</v>
      </c>
      <c r="T2710" s="11">
        <f t="shared" si="256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102</v>
      </c>
      <c r="P2711">
        <f t="shared" si="253"/>
        <v>164.95</v>
      </c>
      <c r="Q2711" s="6" t="str">
        <f t="shared" si="254"/>
        <v>theater</v>
      </c>
      <c r="R2711" t="str">
        <f t="shared" si="257"/>
        <v>spaces</v>
      </c>
      <c r="S2711" s="11">
        <f t="shared" si="255"/>
        <v>42611.941446759258</v>
      </c>
      <c r="T2711" s="11">
        <f t="shared" si="256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154</v>
      </c>
      <c r="P2712">
        <f t="shared" si="253"/>
        <v>84.88000000000001</v>
      </c>
      <c r="Q2712" s="6" t="str">
        <f t="shared" si="254"/>
        <v>theater</v>
      </c>
      <c r="R2712" t="str">
        <f t="shared" si="257"/>
        <v>spaces</v>
      </c>
      <c r="S2712" s="11">
        <f t="shared" si="255"/>
        <v>41828.021157407406</v>
      </c>
      <c r="T2712" s="11">
        <f t="shared" si="256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101</v>
      </c>
      <c r="P2713">
        <f t="shared" si="253"/>
        <v>53.949999999999996</v>
      </c>
      <c r="Q2713" s="6" t="str">
        <f t="shared" si="254"/>
        <v>theater</v>
      </c>
      <c r="R2713" t="str">
        <f t="shared" si="257"/>
        <v>spaces</v>
      </c>
      <c r="S2713" s="11">
        <f t="shared" si="255"/>
        <v>41780.536921296298</v>
      </c>
      <c r="T2713" s="11">
        <f t="shared" si="256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132</v>
      </c>
      <c r="P2714">
        <f t="shared" si="253"/>
        <v>50.54</v>
      </c>
      <c r="Q2714" s="6" t="str">
        <f t="shared" si="254"/>
        <v>theater</v>
      </c>
      <c r="R2714" t="str">
        <f t="shared" si="257"/>
        <v>spaces</v>
      </c>
      <c r="S2714" s="11">
        <f t="shared" si="255"/>
        <v>41431.853703703702</v>
      </c>
      <c r="T2714" s="11">
        <f t="shared" si="256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103</v>
      </c>
      <c r="P2715">
        <f t="shared" si="253"/>
        <v>108.01</v>
      </c>
      <c r="Q2715" s="6" t="str">
        <f t="shared" si="254"/>
        <v>theater</v>
      </c>
      <c r="R2715" t="str">
        <f t="shared" si="257"/>
        <v>spaces</v>
      </c>
      <c r="S2715" s="11">
        <f t="shared" si="255"/>
        <v>42322.445416666662</v>
      </c>
      <c r="T2715" s="11">
        <f t="shared" si="256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117</v>
      </c>
      <c r="P2716">
        <f t="shared" si="253"/>
        <v>95.38000000000001</v>
      </c>
      <c r="Q2716" s="6" t="str">
        <f t="shared" si="254"/>
        <v>theater</v>
      </c>
      <c r="R2716" t="str">
        <f t="shared" si="257"/>
        <v>spaces</v>
      </c>
      <c r="S2716" s="11">
        <f t="shared" si="255"/>
        <v>42629.446712962956</v>
      </c>
      <c r="T2716" s="11">
        <f t="shared" si="256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265</v>
      </c>
      <c r="P2717">
        <f t="shared" si="253"/>
        <v>57.64</v>
      </c>
      <c r="Q2717" s="6" t="str">
        <f t="shared" si="254"/>
        <v>theater</v>
      </c>
      <c r="R2717" t="str">
        <f t="shared" si="257"/>
        <v>spaces</v>
      </c>
      <c r="S2717" s="11">
        <f t="shared" si="255"/>
        <v>42387.190138888887</v>
      </c>
      <c r="T2717" s="11">
        <f t="shared" si="256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120</v>
      </c>
      <c r="P2718">
        <f t="shared" si="253"/>
        <v>64.17</v>
      </c>
      <c r="Q2718" s="6" t="str">
        <f t="shared" si="254"/>
        <v>theater</v>
      </c>
      <c r="R2718" t="str">
        <f t="shared" si="257"/>
        <v>spaces</v>
      </c>
      <c r="S2718" s="11">
        <f t="shared" si="255"/>
        <v>42255.124918981477</v>
      </c>
      <c r="T2718" s="11">
        <f t="shared" si="256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121</v>
      </c>
      <c r="P2719">
        <f t="shared" si="253"/>
        <v>92.39</v>
      </c>
      <c r="Q2719" s="6" t="str">
        <f t="shared" si="254"/>
        <v>theater</v>
      </c>
      <c r="R2719" t="str">
        <f t="shared" si="257"/>
        <v>spaces</v>
      </c>
      <c r="S2719" s="11">
        <f t="shared" si="255"/>
        <v>41934.706585648149</v>
      </c>
      <c r="T2719" s="11">
        <f t="shared" si="256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104</v>
      </c>
      <c r="P2720">
        <f t="shared" si="253"/>
        <v>125.98</v>
      </c>
      <c r="Q2720" s="6" t="str">
        <f t="shared" si="254"/>
        <v>theater</v>
      </c>
      <c r="R2720" t="str">
        <f t="shared" si="257"/>
        <v>spaces</v>
      </c>
      <c r="S2720" s="11">
        <f t="shared" si="255"/>
        <v>42465.388252314813</v>
      </c>
      <c r="T2720" s="11">
        <f t="shared" si="256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109</v>
      </c>
      <c r="P2721">
        <f t="shared" si="253"/>
        <v>94.64</v>
      </c>
      <c r="Q2721" s="6" t="str">
        <f t="shared" si="254"/>
        <v>theater</v>
      </c>
      <c r="R2721" t="str">
        <f t="shared" si="257"/>
        <v>spaces</v>
      </c>
      <c r="S2721" s="11">
        <f t="shared" si="255"/>
        <v>42417.822847222218</v>
      </c>
      <c r="T2721" s="11">
        <f t="shared" si="256"/>
        <v>42477.781180555547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119</v>
      </c>
      <c r="P2722">
        <f t="shared" si="253"/>
        <v>170.7</v>
      </c>
      <c r="Q2722" s="6" t="str">
        <f t="shared" si="254"/>
        <v>theater</v>
      </c>
      <c r="R2722" t="str">
        <f t="shared" si="257"/>
        <v>spaces</v>
      </c>
      <c r="S2722" s="11">
        <f t="shared" si="255"/>
        <v>42655.257557870362</v>
      </c>
      <c r="T2722" s="11">
        <f t="shared" si="256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>
        <f t="shared" si="253"/>
        <v>40.769999999999996</v>
      </c>
      <c r="Q2723" s="6" t="str">
        <f t="shared" si="254"/>
        <v>technology</v>
      </c>
      <c r="R2723" t="str">
        <f t="shared" si="257"/>
        <v>hardware</v>
      </c>
      <c r="S2723" s="11">
        <f t="shared" si="255"/>
        <v>41493.335625</v>
      </c>
      <c r="T2723" s="11">
        <f t="shared" si="256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253</v>
      </c>
      <c r="P2724">
        <f t="shared" si="253"/>
        <v>68.260000000000005</v>
      </c>
      <c r="Q2724" s="6" t="str">
        <f t="shared" si="254"/>
        <v>technology</v>
      </c>
      <c r="R2724" t="str">
        <f t="shared" si="257"/>
        <v>hardware</v>
      </c>
      <c r="S2724" s="11">
        <f t="shared" si="255"/>
        <v>42704.64876157407</v>
      </c>
      <c r="T2724" s="11">
        <f t="shared" si="256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141</v>
      </c>
      <c r="P2725">
        <f t="shared" si="253"/>
        <v>95.490000000000009</v>
      </c>
      <c r="Q2725" s="6" t="str">
        <f t="shared" si="254"/>
        <v>technology</v>
      </c>
      <c r="R2725" t="str">
        <f t="shared" si="257"/>
        <v>hardware</v>
      </c>
      <c r="S2725" s="11">
        <f t="shared" si="255"/>
        <v>41944.630648148144</v>
      </c>
      <c r="T2725" s="11">
        <f t="shared" si="256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297</v>
      </c>
      <c r="P2726">
        <f t="shared" si="253"/>
        <v>7.2</v>
      </c>
      <c r="Q2726" s="6" t="str">
        <f t="shared" si="254"/>
        <v>technology</v>
      </c>
      <c r="R2726" t="str">
        <f t="shared" si="257"/>
        <v>hardware</v>
      </c>
      <c r="S2726" s="11">
        <f t="shared" si="255"/>
        <v>42199.118738425925</v>
      </c>
      <c r="T2726" s="11">
        <f t="shared" si="256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145</v>
      </c>
      <c r="P2727">
        <f t="shared" si="253"/>
        <v>511.65999999999997</v>
      </c>
      <c r="Q2727" s="6" t="str">
        <f t="shared" si="254"/>
        <v>technology</v>
      </c>
      <c r="R2727" t="str">
        <f t="shared" si="257"/>
        <v>hardware</v>
      </c>
      <c r="S2727" s="11">
        <f t="shared" si="255"/>
        <v>42745.53628472222</v>
      </c>
      <c r="T2727" s="11">
        <f t="shared" si="256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106</v>
      </c>
      <c r="P2728">
        <f t="shared" si="253"/>
        <v>261.75</v>
      </c>
      <c r="Q2728" s="6" t="str">
        <f t="shared" si="254"/>
        <v>technology</v>
      </c>
      <c r="R2728" t="str">
        <f t="shared" si="257"/>
        <v>hardware</v>
      </c>
      <c r="S2728" s="11">
        <f t="shared" si="255"/>
        <v>42452.371655092589</v>
      </c>
      <c r="T2728" s="11">
        <f t="shared" si="256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494</v>
      </c>
      <c r="P2729">
        <f t="shared" si="253"/>
        <v>69.77000000000001</v>
      </c>
      <c r="Q2729" s="6" t="str">
        <f t="shared" si="254"/>
        <v>technology</v>
      </c>
      <c r="R2729" t="str">
        <f t="shared" si="257"/>
        <v>hardware</v>
      </c>
      <c r="S2729" s="11">
        <f t="shared" si="255"/>
        <v>42198.468321759261</v>
      </c>
      <c r="T2729" s="11">
        <f t="shared" si="256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202</v>
      </c>
      <c r="P2730">
        <f t="shared" si="253"/>
        <v>77.23</v>
      </c>
      <c r="Q2730" s="6" t="str">
        <f t="shared" si="254"/>
        <v>technology</v>
      </c>
      <c r="R2730" t="str">
        <f t="shared" si="257"/>
        <v>hardware</v>
      </c>
      <c r="S2730" s="11">
        <f t="shared" si="255"/>
        <v>42333.391597222224</v>
      </c>
      <c r="T2730" s="11">
        <f t="shared" si="256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105</v>
      </c>
      <c r="P2731">
        <f t="shared" si="253"/>
        <v>340.57</v>
      </c>
      <c r="Q2731" s="6" t="str">
        <f t="shared" si="254"/>
        <v>technology</v>
      </c>
      <c r="R2731" t="str">
        <f t="shared" si="257"/>
        <v>hardware</v>
      </c>
      <c r="S2731" s="11">
        <f t="shared" si="255"/>
        <v>42095.032372685186</v>
      </c>
      <c r="T2731" s="11">
        <f t="shared" si="256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171</v>
      </c>
      <c r="P2732">
        <f t="shared" si="253"/>
        <v>67.42</v>
      </c>
      <c r="Q2732" s="6" t="str">
        <f t="shared" si="254"/>
        <v>technology</v>
      </c>
      <c r="R2732" t="str">
        <f t="shared" si="257"/>
        <v>hardware</v>
      </c>
      <c r="S2732" s="11">
        <f t="shared" si="255"/>
        <v>41351.333043981482</v>
      </c>
      <c r="T2732" s="11">
        <f t="shared" si="256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105</v>
      </c>
      <c r="P2733">
        <f t="shared" si="253"/>
        <v>845.71</v>
      </c>
      <c r="Q2733" s="6" t="str">
        <f t="shared" si="254"/>
        <v>technology</v>
      </c>
      <c r="R2733" t="str">
        <f t="shared" si="257"/>
        <v>hardware</v>
      </c>
      <c r="S2733" s="11">
        <f t="shared" si="255"/>
        <v>41872.317384259259</v>
      </c>
      <c r="T2733" s="11">
        <f t="shared" si="256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119</v>
      </c>
      <c r="P2734">
        <f t="shared" si="253"/>
        <v>97.2</v>
      </c>
      <c r="Q2734" s="6" t="str">
        <f t="shared" si="254"/>
        <v>technology</v>
      </c>
      <c r="R2734" t="str">
        <f t="shared" si="257"/>
        <v>hardware</v>
      </c>
      <c r="S2734" s="11">
        <f t="shared" si="255"/>
        <v>41389.599861111106</v>
      </c>
      <c r="T2734" s="11">
        <f t="shared" si="256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108</v>
      </c>
      <c r="P2735">
        <f t="shared" si="253"/>
        <v>451.84999999999997</v>
      </c>
      <c r="Q2735" s="6" t="str">
        <f t="shared" si="254"/>
        <v>technology</v>
      </c>
      <c r="R2735" t="str">
        <f t="shared" si="257"/>
        <v>hardware</v>
      </c>
      <c r="S2735" s="11">
        <f t="shared" si="255"/>
        <v>42044.064513888887</v>
      </c>
      <c r="T2735" s="11">
        <f t="shared" si="256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>
        <f t="shared" si="253"/>
        <v>138.66999999999999</v>
      </c>
      <c r="Q2736" s="6" t="str">
        <f t="shared" si="254"/>
        <v>technology</v>
      </c>
      <c r="R2736" t="str">
        <f t="shared" si="257"/>
        <v>hardware</v>
      </c>
      <c r="S2736" s="11">
        <f t="shared" si="255"/>
        <v>42626.460555555554</v>
      </c>
      <c r="T2736" s="11">
        <f t="shared" si="256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979</v>
      </c>
      <c r="P2737">
        <f t="shared" si="253"/>
        <v>21.650000000000002</v>
      </c>
      <c r="Q2737" s="6" t="str">
        <f t="shared" si="254"/>
        <v>technology</v>
      </c>
      <c r="R2737" t="str">
        <f t="shared" si="257"/>
        <v>hardware</v>
      </c>
      <c r="S2737" s="11">
        <f t="shared" si="255"/>
        <v>41315.912615740737</v>
      </c>
      <c r="T2737" s="11">
        <f t="shared" si="256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123</v>
      </c>
      <c r="P2738">
        <f t="shared" si="253"/>
        <v>169.51999999999998</v>
      </c>
      <c r="Q2738" s="6" t="str">
        <f t="shared" si="254"/>
        <v>technology</v>
      </c>
      <c r="R2738" t="str">
        <f t="shared" si="257"/>
        <v>hardware</v>
      </c>
      <c r="S2738" s="11">
        <f t="shared" si="255"/>
        <v>41722.458020833328</v>
      </c>
      <c r="T2738" s="11">
        <f t="shared" si="256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247</v>
      </c>
      <c r="P2739">
        <f t="shared" si="253"/>
        <v>161.88999999999999</v>
      </c>
      <c r="Q2739" s="6" t="str">
        <f t="shared" si="254"/>
        <v>technology</v>
      </c>
      <c r="R2739" t="str">
        <f t="shared" si="257"/>
        <v>hardware</v>
      </c>
      <c r="S2739" s="11">
        <f t="shared" si="255"/>
        <v>41611.709340277775</v>
      </c>
      <c r="T2739" s="11">
        <f t="shared" si="256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148</v>
      </c>
      <c r="P2740">
        <f t="shared" si="253"/>
        <v>493.14</v>
      </c>
      <c r="Q2740" s="6" t="str">
        <f t="shared" si="254"/>
        <v>technology</v>
      </c>
      <c r="R2740" t="str">
        <f t="shared" si="257"/>
        <v>hardware</v>
      </c>
      <c r="S2740" s="11">
        <f t="shared" si="255"/>
        <v>42619.935231481482</v>
      </c>
      <c r="T2740" s="11">
        <f t="shared" si="256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385</v>
      </c>
      <c r="P2741">
        <f t="shared" si="253"/>
        <v>22.130000000000003</v>
      </c>
      <c r="Q2741" s="6" t="str">
        <f t="shared" si="254"/>
        <v>technology</v>
      </c>
      <c r="R2741" t="str">
        <f t="shared" si="257"/>
        <v>hardware</v>
      </c>
      <c r="S2741" s="11">
        <f t="shared" si="255"/>
        <v>41719.679594907408</v>
      </c>
      <c r="T2741" s="11">
        <f t="shared" si="256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104</v>
      </c>
      <c r="P2742">
        <f t="shared" si="253"/>
        <v>18.240000000000002</v>
      </c>
      <c r="Q2742" s="6" t="str">
        <f t="shared" si="254"/>
        <v>technology</v>
      </c>
      <c r="R2742" t="str">
        <f t="shared" si="257"/>
        <v>hardware</v>
      </c>
      <c r="S2742" s="11">
        <f t="shared" si="255"/>
        <v>42044.823518518511</v>
      </c>
      <c r="T2742" s="11">
        <f t="shared" si="256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1</v>
      </c>
      <c r="P2743">
        <f t="shared" si="253"/>
        <v>8.75</v>
      </c>
      <c r="Q2743" s="6" t="str">
        <f t="shared" si="254"/>
        <v>publishing</v>
      </c>
      <c r="R2743" t="str">
        <f t="shared" si="257"/>
        <v>children's books</v>
      </c>
      <c r="S2743" s="11">
        <f t="shared" si="255"/>
        <v>41911.449097222219</v>
      </c>
      <c r="T2743" s="11">
        <f t="shared" si="256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30</v>
      </c>
      <c r="P2744">
        <f t="shared" si="253"/>
        <v>40.619999999999997</v>
      </c>
      <c r="Q2744" s="6" t="str">
        <f t="shared" si="254"/>
        <v>publishing</v>
      </c>
      <c r="R2744" t="str">
        <f t="shared" si="257"/>
        <v>children's books</v>
      </c>
      <c r="S2744" s="11">
        <f t="shared" si="255"/>
        <v>41030.511423611111</v>
      </c>
      <c r="T2744" s="11">
        <f t="shared" si="256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s="6" t="str">
        <f t="shared" si="254"/>
        <v>publishing</v>
      </c>
      <c r="R2745" t="str">
        <f t="shared" si="257"/>
        <v>children's books</v>
      </c>
      <c r="S2745" s="11">
        <f t="shared" si="255"/>
        <v>42632.120451388888</v>
      </c>
      <c r="T2745" s="11">
        <f t="shared" si="256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6</v>
      </c>
      <c r="P2746">
        <f t="shared" si="253"/>
        <v>37.96</v>
      </c>
      <c r="Q2746" s="6" t="str">
        <f t="shared" si="254"/>
        <v>publishing</v>
      </c>
      <c r="R2746" t="str">
        <f t="shared" si="257"/>
        <v>children's books</v>
      </c>
      <c r="S2746" s="11">
        <f t="shared" si="255"/>
        <v>40937.854143518518</v>
      </c>
      <c r="T2746" s="11">
        <f t="shared" si="256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22</v>
      </c>
      <c r="P2747">
        <f t="shared" si="253"/>
        <v>35.739999999999995</v>
      </c>
      <c r="Q2747" s="6" t="str">
        <f t="shared" si="254"/>
        <v>publishing</v>
      </c>
      <c r="R2747" t="str">
        <f t="shared" si="257"/>
        <v>children's books</v>
      </c>
      <c r="S2747" s="11">
        <f t="shared" si="255"/>
        <v>41044.779722222222</v>
      </c>
      <c r="T2747" s="11">
        <f t="shared" si="256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27</v>
      </c>
      <c r="P2748">
        <f t="shared" si="253"/>
        <v>42.16</v>
      </c>
      <c r="Q2748" s="6" t="str">
        <f t="shared" si="254"/>
        <v>publishing</v>
      </c>
      <c r="R2748" t="str">
        <f t="shared" si="257"/>
        <v>children's books</v>
      </c>
      <c r="S2748" s="11">
        <f t="shared" si="255"/>
        <v>41850.57304398148</v>
      </c>
      <c r="T2748" s="11">
        <f t="shared" si="256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</v>
      </c>
      <c r="P2749">
        <f t="shared" si="253"/>
        <v>35</v>
      </c>
      <c r="Q2749" s="6" t="str">
        <f t="shared" si="254"/>
        <v>publishing</v>
      </c>
      <c r="R2749" t="str">
        <f t="shared" si="257"/>
        <v>children's books</v>
      </c>
      <c r="S2749" s="11">
        <f t="shared" si="255"/>
        <v>41044.439780092594</v>
      </c>
      <c r="T2749" s="11">
        <f t="shared" si="256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2</v>
      </c>
      <c r="P2750">
        <f t="shared" si="253"/>
        <v>13.25</v>
      </c>
      <c r="Q2750" s="6" t="str">
        <f t="shared" si="254"/>
        <v>publishing</v>
      </c>
      <c r="R2750" t="str">
        <f t="shared" si="257"/>
        <v>children's books</v>
      </c>
      <c r="S2750" s="11">
        <f t="shared" si="255"/>
        <v>42585.502337962964</v>
      </c>
      <c r="T2750" s="11">
        <f t="shared" si="256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2</v>
      </c>
      <c r="P2751">
        <f t="shared" si="253"/>
        <v>55</v>
      </c>
      <c r="Q2751" s="6" t="str">
        <f t="shared" si="254"/>
        <v>publishing</v>
      </c>
      <c r="R2751" t="str">
        <f t="shared" si="257"/>
        <v>children's books</v>
      </c>
      <c r="S2751" s="11">
        <f t="shared" si="255"/>
        <v>42068.59070601852</v>
      </c>
      <c r="T2751" s="11">
        <f t="shared" si="256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s="6" t="str">
        <f t="shared" si="254"/>
        <v>publishing</v>
      </c>
      <c r="R2752" t="str">
        <f t="shared" si="257"/>
        <v>children's books</v>
      </c>
      <c r="S2752" s="11">
        <f t="shared" si="255"/>
        <v>41078.69149305555</v>
      </c>
      <c r="T2752" s="11">
        <f t="shared" si="256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s="6" t="str">
        <f t="shared" si="254"/>
        <v>publishing</v>
      </c>
      <c r="R2753" t="str">
        <f t="shared" si="257"/>
        <v>children's books</v>
      </c>
      <c r="S2753" s="11">
        <f t="shared" si="255"/>
        <v>41747.678726851853</v>
      </c>
      <c r="T2753" s="11">
        <f t="shared" si="256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12</v>
      </c>
      <c r="P2754">
        <f t="shared" si="253"/>
        <v>39.29</v>
      </c>
      <c r="Q2754" s="6" t="str">
        <f t="shared" si="254"/>
        <v>publishing</v>
      </c>
      <c r="R2754" t="str">
        <f t="shared" si="257"/>
        <v>children's books</v>
      </c>
      <c r="S2754" s="11">
        <f t="shared" si="255"/>
        <v>40855.556759259256</v>
      </c>
      <c r="T2754" s="11">
        <f t="shared" si="256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ROUNDUP(((E2755/D2755)*100),0)</f>
        <v>19</v>
      </c>
      <c r="P2755">
        <f t="shared" ref="P2755:P2818" si="259">ROUNDUP((E2755/L2755),2)</f>
        <v>47.5</v>
      </c>
      <c r="Q2755" s="6" t="str">
        <f t="shared" ref="Q2755:Q2818" si="260">LEFT(N2755,FIND("/",N2755,1)-1)</f>
        <v>publishing</v>
      </c>
      <c r="R2755" t="str">
        <f t="shared" si="257"/>
        <v>children's books</v>
      </c>
      <c r="S2755" s="11">
        <f t="shared" ref="S2755:S2818" si="261">(((J2755/60)/60)/24)+DATE(1970,1,1)+(-5/24)</f>
        <v>41117.692395833328</v>
      </c>
      <c r="T2755" s="11">
        <f t="shared" ref="T2755:T2818" si="262">(((I2755/60)/60)/24)+DATE(1970,1,1)+(-5/24)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s="6" t="str">
        <f t="shared" si="260"/>
        <v>publishing</v>
      </c>
      <c r="R2756" t="str">
        <f t="shared" ref="R2756:R2819" si="263">RIGHT(N2756,LEN(N2756)-FIND("/",N2756,1))</f>
        <v>children's books</v>
      </c>
      <c r="S2756" s="11">
        <f t="shared" si="261"/>
        <v>41863.427673611113</v>
      </c>
      <c r="T2756" s="11">
        <f t="shared" si="262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>
        <f t="shared" si="259"/>
        <v>17.34</v>
      </c>
      <c r="Q2757" s="6" t="str">
        <f t="shared" si="260"/>
        <v>publishing</v>
      </c>
      <c r="R2757" t="str">
        <f t="shared" si="263"/>
        <v>children's books</v>
      </c>
      <c r="S2757" s="11">
        <f t="shared" si="261"/>
        <v>42072.582488425927</v>
      </c>
      <c r="T2757" s="11">
        <f t="shared" si="262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11</v>
      </c>
      <c r="P2758">
        <f t="shared" si="259"/>
        <v>31.76</v>
      </c>
      <c r="Q2758" s="6" t="str">
        <f t="shared" si="260"/>
        <v>publishing</v>
      </c>
      <c r="R2758" t="str">
        <f t="shared" si="263"/>
        <v>children's books</v>
      </c>
      <c r="S2758" s="11">
        <f t="shared" si="261"/>
        <v>41620.692141203705</v>
      </c>
      <c r="T2758" s="11">
        <f t="shared" si="262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1</v>
      </c>
      <c r="P2759">
        <f t="shared" si="259"/>
        <v>5</v>
      </c>
      <c r="Q2759" s="6" t="str">
        <f t="shared" si="260"/>
        <v>publishing</v>
      </c>
      <c r="R2759" t="str">
        <f t="shared" si="263"/>
        <v>children's books</v>
      </c>
      <c r="S2759" s="11">
        <f t="shared" si="261"/>
        <v>42573.448287037034</v>
      </c>
      <c r="T2759" s="11">
        <f t="shared" si="262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12</v>
      </c>
      <c r="P2760">
        <f t="shared" si="259"/>
        <v>39</v>
      </c>
      <c r="Q2760" s="6" t="str">
        <f t="shared" si="260"/>
        <v>publishing</v>
      </c>
      <c r="R2760" t="str">
        <f t="shared" si="263"/>
        <v>children's books</v>
      </c>
      <c r="S2760" s="11">
        <f t="shared" si="261"/>
        <v>42639.23359953703</v>
      </c>
      <c r="T2760" s="11">
        <f t="shared" si="262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11</v>
      </c>
      <c r="P2761">
        <f t="shared" si="259"/>
        <v>52.5</v>
      </c>
      <c r="Q2761" s="6" t="str">
        <f t="shared" si="260"/>
        <v>publishing</v>
      </c>
      <c r="R2761" t="str">
        <f t="shared" si="263"/>
        <v>children's books</v>
      </c>
      <c r="S2761" s="11">
        <f t="shared" si="261"/>
        <v>42524.158171296294</v>
      </c>
      <c r="T2761" s="11">
        <f t="shared" si="262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s="6" t="str">
        <f t="shared" si="260"/>
        <v>publishing</v>
      </c>
      <c r="R2762" t="str">
        <f t="shared" si="263"/>
        <v>children's books</v>
      </c>
      <c r="S2762" s="11">
        <f t="shared" si="261"/>
        <v>41415.252986111111</v>
      </c>
      <c r="T2762" s="11">
        <f t="shared" si="262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1</v>
      </c>
      <c r="P2763">
        <f t="shared" si="259"/>
        <v>9</v>
      </c>
      <c r="Q2763" s="6" t="str">
        <f t="shared" si="260"/>
        <v>publishing</v>
      </c>
      <c r="R2763" t="str">
        <f t="shared" si="263"/>
        <v>children's books</v>
      </c>
      <c r="S2763" s="11">
        <f t="shared" si="261"/>
        <v>41246.85524305555</v>
      </c>
      <c r="T2763" s="11">
        <f t="shared" si="262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1</v>
      </c>
      <c r="P2764">
        <f t="shared" si="259"/>
        <v>25</v>
      </c>
      <c r="Q2764" s="6" t="str">
        <f t="shared" si="260"/>
        <v>publishing</v>
      </c>
      <c r="R2764" t="str">
        <f t="shared" si="263"/>
        <v>children's books</v>
      </c>
      <c r="S2764" s="11">
        <f t="shared" si="261"/>
        <v>40926.828645833331</v>
      </c>
      <c r="T2764" s="11">
        <f t="shared" si="262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1</v>
      </c>
      <c r="P2765">
        <f t="shared" si="259"/>
        <v>30</v>
      </c>
      <c r="Q2765" s="6" t="str">
        <f t="shared" si="260"/>
        <v>publishing</v>
      </c>
      <c r="R2765" t="str">
        <f t="shared" si="263"/>
        <v>children's books</v>
      </c>
      <c r="S2765" s="11">
        <f t="shared" si="261"/>
        <v>41373.371342592589</v>
      </c>
      <c r="T2765" s="11">
        <f t="shared" si="262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2</v>
      </c>
      <c r="P2766">
        <f t="shared" si="259"/>
        <v>11.25</v>
      </c>
      <c r="Q2766" s="6" t="str">
        <f t="shared" si="260"/>
        <v>publishing</v>
      </c>
      <c r="R2766" t="str">
        <f t="shared" si="263"/>
        <v>children's books</v>
      </c>
      <c r="S2766" s="11">
        <f t="shared" si="261"/>
        <v>41030.083692129629</v>
      </c>
      <c r="T2766" s="11">
        <f t="shared" si="262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s="6" t="str">
        <f t="shared" si="260"/>
        <v>publishing</v>
      </c>
      <c r="R2767" t="str">
        <f t="shared" si="263"/>
        <v>children's books</v>
      </c>
      <c r="S2767" s="11">
        <f t="shared" si="261"/>
        <v>41194.370694444442</v>
      </c>
      <c r="T2767" s="11">
        <f t="shared" si="262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>
        <f t="shared" si="259"/>
        <v>25</v>
      </c>
      <c r="Q2768" s="6" t="str">
        <f t="shared" si="260"/>
        <v>publishing</v>
      </c>
      <c r="R2768" t="str">
        <f t="shared" si="263"/>
        <v>children's books</v>
      </c>
      <c r="S2768" s="11">
        <f t="shared" si="261"/>
        <v>40736.459699074068</v>
      </c>
      <c r="T2768" s="11">
        <f t="shared" si="262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1</v>
      </c>
      <c r="P2769">
        <f t="shared" si="259"/>
        <v>11.34</v>
      </c>
      <c r="Q2769" s="6" t="str">
        <f t="shared" si="260"/>
        <v>publishing</v>
      </c>
      <c r="R2769" t="str">
        <f t="shared" si="263"/>
        <v>children's books</v>
      </c>
      <c r="S2769" s="11">
        <f t="shared" si="261"/>
        <v>42172.750578703701</v>
      </c>
      <c r="T2769" s="11">
        <f t="shared" si="262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15</v>
      </c>
      <c r="P2770">
        <f t="shared" si="259"/>
        <v>29.48</v>
      </c>
      <c r="Q2770" s="6" t="str">
        <f t="shared" si="260"/>
        <v>publishing</v>
      </c>
      <c r="R2770" t="str">
        <f t="shared" si="263"/>
        <v>children's books</v>
      </c>
      <c r="S2770" s="11">
        <f t="shared" si="261"/>
        <v>40967.4065162037</v>
      </c>
      <c r="T2770" s="11">
        <f t="shared" si="262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1</v>
      </c>
      <c r="P2771">
        <f t="shared" si="259"/>
        <v>1</v>
      </c>
      <c r="Q2771" s="6" t="str">
        <f t="shared" si="260"/>
        <v>publishing</v>
      </c>
      <c r="R2771" t="str">
        <f t="shared" si="263"/>
        <v>children's books</v>
      </c>
      <c r="S2771" s="11">
        <f t="shared" si="261"/>
        <v>41745.617939814809</v>
      </c>
      <c r="T2771" s="11">
        <f t="shared" si="262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11</v>
      </c>
      <c r="P2772">
        <f t="shared" si="259"/>
        <v>63.1</v>
      </c>
      <c r="Q2772" s="6" t="str">
        <f t="shared" si="260"/>
        <v>publishing</v>
      </c>
      <c r="R2772" t="str">
        <f t="shared" si="263"/>
        <v>children's books</v>
      </c>
      <c r="S2772" s="11">
        <f t="shared" si="261"/>
        <v>41686.496874999997</v>
      </c>
      <c r="T2772" s="11">
        <f t="shared" si="262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s="6" t="str">
        <f t="shared" si="260"/>
        <v>publishing</v>
      </c>
      <c r="R2773" t="str">
        <f t="shared" si="263"/>
        <v>children's books</v>
      </c>
      <c r="S2773" s="11">
        <f t="shared" si="261"/>
        <v>41257.323379629626</v>
      </c>
      <c r="T2773" s="11">
        <f t="shared" si="262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s="6" t="str">
        <f t="shared" si="260"/>
        <v>publishing</v>
      </c>
      <c r="R2774" t="str">
        <f t="shared" si="263"/>
        <v>children's books</v>
      </c>
      <c r="S2774" s="11">
        <f t="shared" si="261"/>
        <v>41537.660810185182</v>
      </c>
      <c r="T2774" s="11">
        <f t="shared" si="262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</v>
      </c>
      <c r="P2775">
        <f t="shared" si="259"/>
        <v>1</v>
      </c>
      <c r="Q2775" s="6" t="str">
        <f t="shared" si="260"/>
        <v>publishing</v>
      </c>
      <c r="R2775" t="str">
        <f t="shared" si="263"/>
        <v>children's books</v>
      </c>
      <c r="S2775" s="11">
        <f t="shared" si="261"/>
        <v>42474.656493055554</v>
      </c>
      <c r="T2775" s="11">
        <f t="shared" si="262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15</v>
      </c>
      <c r="P2776">
        <f t="shared" si="259"/>
        <v>43.85</v>
      </c>
      <c r="Q2776" s="6" t="str">
        <f t="shared" si="260"/>
        <v>publishing</v>
      </c>
      <c r="R2776" t="str">
        <f t="shared" si="263"/>
        <v>children's books</v>
      </c>
      <c r="S2776" s="11">
        <f t="shared" si="261"/>
        <v>41310.918148148143</v>
      </c>
      <c r="T2776" s="11">
        <f t="shared" si="262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>
        <f t="shared" si="259"/>
        <v>75</v>
      </c>
      <c r="Q2777" s="6" t="str">
        <f t="shared" si="260"/>
        <v>publishing</v>
      </c>
      <c r="R2777" t="str">
        <f t="shared" si="263"/>
        <v>children's books</v>
      </c>
      <c r="S2777" s="11">
        <f t="shared" si="261"/>
        <v>40862.805023148147</v>
      </c>
      <c r="T2777" s="11">
        <f t="shared" si="262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8</v>
      </c>
      <c r="P2778">
        <f t="shared" si="259"/>
        <v>45.98</v>
      </c>
      <c r="Q2778" s="6" t="str">
        <f t="shared" si="260"/>
        <v>publishing</v>
      </c>
      <c r="R2778" t="str">
        <f t="shared" si="263"/>
        <v>children's books</v>
      </c>
      <c r="S2778" s="11">
        <f t="shared" si="261"/>
        <v>42136.088842592588</v>
      </c>
      <c r="T2778" s="11">
        <f t="shared" si="262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1</v>
      </c>
      <c r="P2779">
        <f t="shared" si="259"/>
        <v>10</v>
      </c>
      <c r="Q2779" s="6" t="str">
        <f t="shared" si="260"/>
        <v>publishing</v>
      </c>
      <c r="R2779" t="str">
        <f t="shared" si="263"/>
        <v>children's books</v>
      </c>
      <c r="S2779" s="11">
        <f t="shared" si="261"/>
        <v>42172.460694444446</v>
      </c>
      <c r="T2779" s="11">
        <f t="shared" si="262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26</v>
      </c>
      <c r="P2780">
        <f t="shared" si="259"/>
        <v>93.67</v>
      </c>
      <c r="Q2780" s="6" t="str">
        <f t="shared" si="260"/>
        <v>publishing</v>
      </c>
      <c r="R2780" t="str">
        <f t="shared" si="263"/>
        <v>children's books</v>
      </c>
      <c r="S2780" s="11">
        <f t="shared" si="261"/>
        <v>41846.769745370366</v>
      </c>
      <c r="T2780" s="11">
        <f t="shared" si="262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3</v>
      </c>
      <c r="P2781">
        <f t="shared" si="259"/>
        <v>53</v>
      </c>
      <c r="Q2781" s="6" t="str">
        <f t="shared" si="260"/>
        <v>publishing</v>
      </c>
      <c r="R2781" t="str">
        <f t="shared" si="263"/>
        <v>children's books</v>
      </c>
      <c r="S2781" s="11">
        <f t="shared" si="261"/>
        <v>42300.377557870372</v>
      </c>
      <c r="T2781" s="11">
        <f t="shared" si="262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s="6" t="str">
        <f t="shared" si="260"/>
        <v>publishing</v>
      </c>
      <c r="R2782" t="str">
        <f t="shared" si="263"/>
        <v>children's books</v>
      </c>
      <c r="S2782" s="11">
        <f t="shared" si="261"/>
        <v>42774.239444444444</v>
      </c>
      <c r="T2782" s="11">
        <f t="shared" si="262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106</v>
      </c>
      <c r="P2783">
        <f t="shared" si="259"/>
        <v>47</v>
      </c>
      <c r="Q2783" s="6" t="str">
        <f t="shared" si="260"/>
        <v>theater</v>
      </c>
      <c r="R2783" t="str">
        <f t="shared" si="263"/>
        <v>plays</v>
      </c>
      <c r="S2783" s="11">
        <f t="shared" si="261"/>
        <v>42018.733263888884</v>
      </c>
      <c r="T2783" s="11">
        <f t="shared" si="262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>
        <f t="shared" si="259"/>
        <v>66.67</v>
      </c>
      <c r="Q2784" s="6" t="str">
        <f t="shared" si="260"/>
        <v>theater</v>
      </c>
      <c r="R2784" t="str">
        <f t="shared" si="263"/>
        <v>plays</v>
      </c>
      <c r="S2784" s="11">
        <f t="shared" si="261"/>
        <v>42026.716643518514</v>
      </c>
      <c r="T2784" s="11">
        <f t="shared" si="262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115</v>
      </c>
      <c r="P2785">
        <f t="shared" si="259"/>
        <v>18.78</v>
      </c>
      <c r="Q2785" s="6" t="str">
        <f t="shared" si="260"/>
        <v>theater</v>
      </c>
      <c r="R2785" t="str">
        <f t="shared" si="263"/>
        <v>plays</v>
      </c>
      <c r="S2785" s="11">
        <f t="shared" si="261"/>
        <v>42103.326921296299</v>
      </c>
      <c r="T2785" s="11">
        <f t="shared" si="262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>
        <f t="shared" si="259"/>
        <v>66.12</v>
      </c>
      <c r="Q2786" s="6" t="str">
        <f t="shared" si="260"/>
        <v>theater</v>
      </c>
      <c r="R2786" t="str">
        <f t="shared" si="263"/>
        <v>plays</v>
      </c>
      <c r="S2786" s="11">
        <f t="shared" si="261"/>
        <v>41920.579201388886</v>
      </c>
      <c r="T2786" s="11">
        <f t="shared" si="262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105</v>
      </c>
      <c r="P2787">
        <f t="shared" si="259"/>
        <v>36.86</v>
      </c>
      <c r="Q2787" s="6" t="str">
        <f t="shared" si="260"/>
        <v>theater</v>
      </c>
      <c r="R2787" t="str">
        <f t="shared" si="263"/>
        <v>plays</v>
      </c>
      <c r="S2787" s="11">
        <f t="shared" si="261"/>
        <v>42557.981099537035</v>
      </c>
      <c r="T2787" s="11">
        <f t="shared" si="262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118</v>
      </c>
      <c r="P2788">
        <f t="shared" si="259"/>
        <v>39.82</v>
      </c>
      <c r="Q2788" s="6" t="str">
        <f t="shared" si="260"/>
        <v>theater</v>
      </c>
      <c r="R2788" t="str">
        <f t="shared" si="263"/>
        <v>plays</v>
      </c>
      <c r="S2788" s="11">
        <f t="shared" si="261"/>
        <v>41815.360879629625</v>
      </c>
      <c r="T2788" s="11">
        <f t="shared" si="262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120</v>
      </c>
      <c r="P2789">
        <f t="shared" si="259"/>
        <v>31.5</v>
      </c>
      <c r="Q2789" s="6" t="str">
        <f t="shared" si="260"/>
        <v>theater</v>
      </c>
      <c r="R2789" t="str">
        <f t="shared" si="263"/>
        <v>plays</v>
      </c>
      <c r="S2789" s="11">
        <f t="shared" si="261"/>
        <v>41807.990185185183</v>
      </c>
      <c r="T2789" s="11">
        <f t="shared" si="262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103</v>
      </c>
      <c r="P2790">
        <f t="shared" si="259"/>
        <v>102.5</v>
      </c>
      <c r="Q2790" s="6" t="str">
        <f t="shared" si="260"/>
        <v>theater</v>
      </c>
      <c r="R2790" t="str">
        <f t="shared" si="263"/>
        <v>plays</v>
      </c>
      <c r="S2790" s="11">
        <f t="shared" si="261"/>
        <v>42550.493553240733</v>
      </c>
      <c r="T2790" s="11">
        <f t="shared" si="262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102</v>
      </c>
      <c r="P2791">
        <f t="shared" si="259"/>
        <v>126.46000000000001</v>
      </c>
      <c r="Q2791" s="6" t="str">
        <f t="shared" si="260"/>
        <v>theater</v>
      </c>
      <c r="R2791" t="str">
        <f t="shared" si="263"/>
        <v>plays</v>
      </c>
      <c r="S2791" s="11">
        <f t="shared" si="261"/>
        <v>42055.804791666662</v>
      </c>
      <c r="T2791" s="11">
        <f t="shared" si="262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106</v>
      </c>
      <c r="P2792">
        <f t="shared" si="259"/>
        <v>47.879999999999995</v>
      </c>
      <c r="Q2792" s="6" t="str">
        <f t="shared" si="260"/>
        <v>theater</v>
      </c>
      <c r="R2792" t="str">
        <f t="shared" si="263"/>
        <v>plays</v>
      </c>
      <c r="S2792" s="11">
        <f t="shared" si="261"/>
        <v>42016.730358796289</v>
      </c>
      <c r="T2792" s="11">
        <f t="shared" si="262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103</v>
      </c>
      <c r="P2793">
        <f t="shared" si="259"/>
        <v>73.22</v>
      </c>
      <c r="Q2793" s="6" t="str">
        <f t="shared" si="260"/>
        <v>theater</v>
      </c>
      <c r="R2793" t="str">
        <f t="shared" si="263"/>
        <v>plays</v>
      </c>
      <c r="S2793" s="11">
        <f t="shared" si="261"/>
        <v>42591.691655092589</v>
      </c>
      <c r="T2793" s="11">
        <f t="shared" si="262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108</v>
      </c>
      <c r="P2794">
        <f t="shared" si="259"/>
        <v>89.67</v>
      </c>
      <c r="Q2794" s="6" t="str">
        <f t="shared" si="260"/>
        <v>theater</v>
      </c>
      <c r="R2794" t="str">
        <f t="shared" si="263"/>
        <v>plays</v>
      </c>
      <c r="S2794" s="11">
        <f t="shared" si="261"/>
        <v>42183.022673611107</v>
      </c>
      <c r="T2794" s="11">
        <f t="shared" si="262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111</v>
      </c>
      <c r="P2795">
        <f t="shared" si="259"/>
        <v>151.47</v>
      </c>
      <c r="Q2795" s="6" t="str">
        <f t="shared" si="260"/>
        <v>theater</v>
      </c>
      <c r="R2795" t="str">
        <f t="shared" si="263"/>
        <v>plays</v>
      </c>
      <c r="S2795" s="11">
        <f t="shared" si="261"/>
        <v>42176.210706018515</v>
      </c>
      <c r="T2795" s="11">
        <f t="shared" si="262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>
        <f t="shared" si="259"/>
        <v>25</v>
      </c>
      <c r="Q2796" s="6" t="str">
        <f t="shared" si="260"/>
        <v>theater</v>
      </c>
      <c r="R2796" t="str">
        <f t="shared" si="263"/>
        <v>plays</v>
      </c>
      <c r="S2796" s="11">
        <f t="shared" si="261"/>
        <v>42416.48332175926</v>
      </c>
      <c r="T2796" s="11">
        <f t="shared" si="262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105</v>
      </c>
      <c r="P2797">
        <f t="shared" si="259"/>
        <v>36.5</v>
      </c>
      <c r="Q2797" s="6" t="str">
        <f t="shared" si="260"/>
        <v>theater</v>
      </c>
      <c r="R2797" t="str">
        <f t="shared" si="263"/>
        <v>plays</v>
      </c>
      <c r="S2797" s="11">
        <f t="shared" si="261"/>
        <v>41780.317604166667</v>
      </c>
      <c r="T2797" s="11">
        <f t="shared" si="262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116</v>
      </c>
      <c r="P2798">
        <f t="shared" si="259"/>
        <v>44</v>
      </c>
      <c r="Q2798" s="6" t="str">
        <f t="shared" si="260"/>
        <v>theater</v>
      </c>
      <c r="R2798" t="str">
        <f t="shared" si="263"/>
        <v>plays</v>
      </c>
      <c r="S2798" s="11">
        <f t="shared" si="261"/>
        <v>41795.319768518515</v>
      </c>
      <c r="T2798" s="11">
        <f t="shared" si="262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103</v>
      </c>
      <c r="P2799">
        <f t="shared" si="259"/>
        <v>87.36</v>
      </c>
      <c r="Q2799" s="6" t="str">
        <f t="shared" si="260"/>
        <v>theater</v>
      </c>
      <c r="R2799" t="str">
        <f t="shared" si="263"/>
        <v>plays</v>
      </c>
      <c r="S2799" s="11">
        <f t="shared" si="261"/>
        <v>41798.731944444444</v>
      </c>
      <c r="T2799" s="11">
        <f t="shared" si="262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102</v>
      </c>
      <c r="P2800">
        <f t="shared" si="259"/>
        <v>36.479999999999997</v>
      </c>
      <c r="Q2800" s="6" t="str">
        <f t="shared" si="260"/>
        <v>theater</v>
      </c>
      <c r="R2800" t="str">
        <f t="shared" si="263"/>
        <v>plays</v>
      </c>
      <c r="S2800" s="11">
        <f t="shared" si="261"/>
        <v>42201.466678240737</v>
      </c>
      <c r="T2800" s="11">
        <f t="shared" si="262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117</v>
      </c>
      <c r="P2801">
        <f t="shared" si="259"/>
        <v>44.86</v>
      </c>
      <c r="Q2801" s="6" t="str">
        <f t="shared" si="260"/>
        <v>theater</v>
      </c>
      <c r="R2801" t="str">
        <f t="shared" si="263"/>
        <v>plays</v>
      </c>
      <c r="S2801" s="11">
        <f t="shared" si="261"/>
        <v>42507.05636574074</v>
      </c>
      <c r="T2801" s="11">
        <f t="shared" si="262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>
        <f t="shared" si="259"/>
        <v>42.91</v>
      </c>
      <c r="Q2802" s="6" t="str">
        <f t="shared" si="260"/>
        <v>theater</v>
      </c>
      <c r="R2802" t="str">
        <f t="shared" si="263"/>
        <v>plays</v>
      </c>
      <c r="S2802" s="11">
        <f t="shared" si="261"/>
        <v>41948.344513888886</v>
      </c>
      <c r="T2802" s="11">
        <f t="shared" si="262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134</v>
      </c>
      <c r="P2803">
        <f t="shared" si="259"/>
        <v>51.239999999999995</v>
      </c>
      <c r="Q2803" s="6" t="str">
        <f t="shared" si="260"/>
        <v>theater</v>
      </c>
      <c r="R2803" t="str">
        <f t="shared" si="263"/>
        <v>plays</v>
      </c>
      <c r="S2803" s="11">
        <f t="shared" si="261"/>
        <v>41900.034826388888</v>
      </c>
      <c r="T2803" s="11">
        <f t="shared" si="262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102</v>
      </c>
      <c r="P2804">
        <f t="shared" si="259"/>
        <v>33.949999999999996</v>
      </c>
      <c r="Q2804" s="6" t="str">
        <f t="shared" si="260"/>
        <v>theater</v>
      </c>
      <c r="R2804" t="str">
        <f t="shared" si="263"/>
        <v>plays</v>
      </c>
      <c r="S2804" s="11">
        <f t="shared" si="261"/>
        <v>42192.438738425924</v>
      </c>
      <c r="T2804" s="11">
        <f t="shared" si="262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128</v>
      </c>
      <c r="P2805">
        <f t="shared" si="259"/>
        <v>90.75</v>
      </c>
      <c r="Q2805" s="6" t="str">
        <f t="shared" si="260"/>
        <v>theater</v>
      </c>
      <c r="R2805" t="str">
        <f t="shared" si="263"/>
        <v>plays</v>
      </c>
      <c r="S2805" s="11">
        <f t="shared" si="261"/>
        <v>42157.857361111113</v>
      </c>
      <c r="T2805" s="11">
        <f t="shared" si="262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115</v>
      </c>
      <c r="P2806">
        <f t="shared" si="259"/>
        <v>50</v>
      </c>
      <c r="Q2806" s="6" t="str">
        <f t="shared" si="260"/>
        <v>theater</v>
      </c>
      <c r="R2806" t="str">
        <f t="shared" si="263"/>
        <v>plays</v>
      </c>
      <c r="S2806" s="11">
        <f t="shared" si="261"/>
        <v>41881.245254629626</v>
      </c>
      <c r="T2806" s="11">
        <f t="shared" si="262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</v>
      </c>
      <c r="P2807">
        <f t="shared" si="259"/>
        <v>24.450000000000003</v>
      </c>
      <c r="Q2807" s="6" t="str">
        <f t="shared" si="260"/>
        <v>theater</v>
      </c>
      <c r="R2807" t="str">
        <f t="shared" si="263"/>
        <v>plays</v>
      </c>
      <c r="S2807" s="11">
        <f t="shared" si="261"/>
        <v>42213.2971412037</v>
      </c>
      <c r="T2807" s="11">
        <f t="shared" si="262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113</v>
      </c>
      <c r="P2808">
        <f t="shared" si="259"/>
        <v>44.25</v>
      </c>
      <c r="Q2808" s="6" t="str">
        <f t="shared" si="260"/>
        <v>theater</v>
      </c>
      <c r="R2808" t="str">
        <f t="shared" si="263"/>
        <v>plays</v>
      </c>
      <c r="S2808" s="11">
        <f t="shared" si="261"/>
        <v>42185.058912037035</v>
      </c>
      <c r="T2808" s="11">
        <f t="shared" si="262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>
        <f t="shared" si="259"/>
        <v>67.75</v>
      </c>
      <c r="Q2809" s="6" t="str">
        <f t="shared" si="260"/>
        <v>theater</v>
      </c>
      <c r="R2809" t="str">
        <f t="shared" si="263"/>
        <v>plays</v>
      </c>
      <c r="S2809" s="11">
        <f t="shared" si="261"/>
        <v>42154.664791666662</v>
      </c>
      <c r="T2809" s="11">
        <f t="shared" si="262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101</v>
      </c>
      <c r="P2810">
        <f t="shared" si="259"/>
        <v>65.38000000000001</v>
      </c>
      <c r="Q2810" s="6" t="str">
        <f t="shared" si="260"/>
        <v>theater</v>
      </c>
      <c r="R2810" t="str">
        <f t="shared" si="263"/>
        <v>plays</v>
      </c>
      <c r="S2810" s="11">
        <f t="shared" si="261"/>
        <v>42208.638136574074</v>
      </c>
      <c r="T2810" s="11">
        <f t="shared" si="262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103</v>
      </c>
      <c r="P2811">
        <f t="shared" si="259"/>
        <v>121.91000000000001</v>
      </c>
      <c r="Q2811" s="6" t="str">
        <f t="shared" si="260"/>
        <v>theater</v>
      </c>
      <c r="R2811" t="str">
        <f t="shared" si="263"/>
        <v>plays</v>
      </c>
      <c r="S2811" s="11">
        <f t="shared" si="261"/>
        <v>42451.288483796299</v>
      </c>
      <c r="T2811" s="11">
        <f t="shared" si="262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109</v>
      </c>
      <c r="P2812">
        <f t="shared" si="259"/>
        <v>47.46</v>
      </c>
      <c r="Q2812" s="6" t="str">
        <f t="shared" si="260"/>
        <v>theater</v>
      </c>
      <c r="R2812" t="str">
        <f t="shared" si="263"/>
        <v>plays</v>
      </c>
      <c r="S2812" s="11">
        <f t="shared" si="261"/>
        <v>41758.931296296294</v>
      </c>
      <c r="T2812" s="11">
        <f t="shared" si="262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101</v>
      </c>
      <c r="P2813">
        <f t="shared" si="259"/>
        <v>92.850000000000009</v>
      </c>
      <c r="Q2813" s="6" t="str">
        <f t="shared" si="260"/>
        <v>theater</v>
      </c>
      <c r="R2813" t="str">
        <f t="shared" si="263"/>
        <v>plays</v>
      </c>
      <c r="S2813" s="11">
        <f t="shared" si="261"/>
        <v>42028.288229166668</v>
      </c>
      <c r="T2813" s="11">
        <f t="shared" si="262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114</v>
      </c>
      <c r="P2814">
        <f t="shared" si="259"/>
        <v>68.260000000000005</v>
      </c>
      <c r="Q2814" s="6" t="str">
        <f t="shared" si="260"/>
        <v>theater</v>
      </c>
      <c r="R2814" t="str">
        <f t="shared" si="263"/>
        <v>plays</v>
      </c>
      <c r="S2814" s="11">
        <f t="shared" si="261"/>
        <v>42054.535856481474</v>
      </c>
      <c r="T2814" s="11">
        <f t="shared" si="262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128</v>
      </c>
      <c r="P2815">
        <f t="shared" si="259"/>
        <v>37.21</v>
      </c>
      <c r="Q2815" s="6" t="str">
        <f t="shared" si="260"/>
        <v>theater</v>
      </c>
      <c r="R2815" t="str">
        <f t="shared" si="263"/>
        <v>plays</v>
      </c>
      <c r="S2815" s="11">
        <f t="shared" si="261"/>
        <v>42693.534270833326</v>
      </c>
      <c r="T2815" s="11">
        <f t="shared" si="262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108</v>
      </c>
      <c r="P2816">
        <f t="shared" si="259"/>
        <v>25.25</v>
      </c>
      <c r="Q2816" s="6" t="str">
        <f t="shared" si="260"/>
        <v>theater</v>
      </c>
      <c r="R2816" t="str">
        <f t="shared" si="263"/>
        <v>plays</v>
      </c>
      <c r="S2816" s="11">
        <f t="shared" si="261"/>
        <v>42103.191145833327</v>
      </c>
      <c r="T2816" s="11">
        <f t="shared" si="262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>
        <f t="shared" si="259"/>
        <v>43.22</v>
      </c>
      <c r="Q2817" s="6" t="str">
        <f t="shared" si="260"/>
        <v>theater</v>
      </c>
      <c r="R2817" t="str">
        <f t="shared" si="263"/>
        <v>plays</v>
      </c>
      <c r="S2817" s="11">
        <f t="shared" si="261"/>
        <v>42559.568391203698</v>
      </c>
      <c r="T2817" s="11">
        <f t="shared" si="262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142</v>
      </c>
      <c r="P2818">
        <f t="shared" si="259"/>
        <v>25.14</v>
      </c>
      <c r="Q2818" s="6" t="str">
        <f t="shared" si="260"/>
        <v>theater</v>
      </c>
      <c r="R2818" t="str">
        <f t="shared" si="263"/>
        <v>plays</v>
      </c>
      <c r="S2818" s="11">
        <f t="shared" si="261"/>
        <v>42188.259166666663</v>
      </c>
      <c r="T2818" s="11">
        <f t="shared" si="262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ROUNDUP(((E2819/D2819)*100),0)</f>
        <v>130</v>
      </c>
      <c r="P2819">
        <f t="shared" ref="P2819:P2882" si="265">ROUNDUP((E2819/L2819),2)</f>
        <v>23.64</v>
      </c>
      <c r="Q2819" s="6" t="str">
        <f t="shared" ref="Q2819:Q2882" si="266">LEFT(N2819,FIND("/",N2819,1)-1)</f>
        <v>theater</v>
      </c>
      <c r="R2819" t="str">
        <f t="shared" si="263"/>
        <v>plays</v>
      </c>
      <c r="S2819" s="11">
        <f t="shared" ref="S2819:S2882" si="267">(((J2819/60)/60)/24)+DATE(1970,1,1)+(-5/24)</f>
        <v>42023.42664351852</v>
      </c>
      <c r="T2819" s="11">
        <f t="shared" ref="T2819:T2882" si="268">(((I2819/60)/60)/24)+DATE(1970,1,1)+(-5/24)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107</v>
      </c>
      <c r="P2820">
        <f t="shared" si="265"/>
        <v>103.96000000000001</v>
      </c>
      <c r="Q2820" s="6" t="str">
        <f t="shared" si="266"/>
        <v>theater</v>
      </c>
      <c r="R2820" t="str">
        <f t="shared" ref="R2820:R2883" si="269">RIGHT(N2820,LEN(N2820)-FIND("/",N2820,1))</f>
        <v>plays</v>
      </c>
      <c r="S2820" s="11">
        <f t="shared" si="267"/>
        <v>42250.389884259253</v>
      </c>
      <c r="T2820" s="11">
        <f t="shared" si="268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105</v>
      </c>
      <c r="P2821">
        <f t="shared" si="265"/>
        <v>50.39</v>
      </c>
      <c r="Q2821" s="6" t="str">
        <f t="shared" si="266"/>
        <v>theater</v>
      </c>
      <c r="R2821" t="str">
        <f t="shared" si="269"/>
        <v>plays</v>
      </c>
      <c r="S2821" s="11">
        <f t="shared" si="267"/>
        <v>42139.317233796297</v>
      </c>
      <c r="T2821" s="11">
        <f t="shared" si="268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>
        <f t="shared" si="265"/>
        <v>13.6</v>
      </c>
      <c r="Q2822" s="6" t="str">
        <f t="shared" si="266"/>
        <v>theater</v>
      </c>
      <c r="R2822" t="str">
        <f t="shared" si="269"/>
        <v>plays</v>
      </c>
      <c r="S2822" s="11">
        <f t="shared" si="267"/>
        <v>42401.402650462966</v>
      </c>
      <c r="T2822" s="11">
        <f t="shared" si="268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>
        <f t="shared" si="265"/>
        <v>28.580000000000002</v>
      </c>
      <c r="Q2823" s="6" t="str">
        <f t="shared" si="266"/>
        <v>theater</v>
      </c>
      <c r="R2823" t="str">
        <f t="shared" si="269"/>
        <v>plays</v>
      </c>
      <c r="S2823" s="11">
        <f t="shared" si="267"/>
        <v>41875.714525462965</v>
      </c>
      <c r="T2823" s="11">
        <f t="shared" si="268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>
        <f t="shared" si="265"/>
        <v>63.83</v>
      </c>
      <c r="Q2824" s="6" t="str">
        <f t="shared" si="266"/>
        <v>theater</v>
      </c>
      <c r="R2824" t="str">
        <f t="shared" si="269"/>
        <v>plays</v>
      </c>
      <c r="S2824" s="11">
        <f t="shared" si="267"/>
        <v>42060.475601851846</v>
      </c>
      <c r="T2824" s="11">
        <f t="shared" si="268"/>
        <v>42090.433935185189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>
        <f t="shared" si="265"/>
        <v>8.86</v>
      </c>
      <c r="Q2825" s="6" t="str">
        <f t="shared" si="266"/>
        <v>theater</v>
      </c>
      <c r="R2825" t="str">
        <f t="shared" si="269"/>
        <v>plays</v>
      </c>
      <c r="S2825" s="11">
        <f t="shared" si="267"/>
        <v>42066.803310185183</v>
      </c>
      <c r="T2825" s="11">
        <f t="shared" si="268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117</v>
      </c>
      <c r="P2826">
        <f t="shared" si="265"/>
        <v>50.669999999999995</v>
      </c>
      <c r="Q2826" s="6" t="str">
        <f t="shared" si="266"/>
        <v>theater</v>
      </c>
      <c r="R2826" t="str">
        <f t="shared" si="269"/>
        <v>plays</v>
      </c>
      <c r="S2826" s="11">
        <f t="shared" si="267"/>
        <v>42136.0624537037</v>
      </c>
      <c r="T2826" s="11">
        <f t="shared" si="268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104</v>
      </c>
      <c r="P2827">
        <f t="shared" si="265"/>
        <v>60.79</v>
      </c>
      <c r="Q2827" s="6" t="str">
        <f t="shared" si="266"/>
        <v>theater</v>
      </c>
      <c r="R2827" t="str">
        <f t="shared" si="269"/>
        <v>plays</v>
      </c>
      <c r="S2827" s="11">
        <f t="shared" si="267"/>
        <v>42312.584328703706</v>
      </c>
      <c r="T2827" s="11">
        <f t="shared" si="268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108</v>
      </c>
      <c r="P2828">
        <f t="shared" si="265"/>
        <v>113.43</v>
      </c>
      <c r="Q2828" s="6" t="str">
        <f t="shared" si="266"/>
        <v>theater</v>
      </c>
      <c r="R2828" t="str">
        <f t="shared" si="269"/>
        <v>plays</v>
      </c>
      <c r="S2828" s="11">
        <f t="shared" si="267"/>
        <v>42170.826527777775</v>
      </c>
      <c r="T2828" s="11">
        <f t="shared" si="268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121</v>
      </c>
      <c r="P2829">
        <f t="shared" si="265"/>
        <v>104.57000000000001</v>
      </c>
      <c r="Q2829" s="6" t="str">
        <f t="shared" si="266"/>
        <v>theater</v>
      </c>
      <c r="R2829" t="str">
        <f t="shared" si="269"/>
        <v>plays</v>
      </c>
      <c r="S2829" s="11">
        <f t="shared" si="267"/>
        <v>42494.475300925922</v>
      </c>
      <c r="T2829" s="11">
        <f t="shared" si="268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101</v>
      </c>
      <c r="P2830">
        <f t="shared" si="265"/>
        <v>98.31</v>
      </c>
      <c r="Q2830" s="6" t="str">
        <f t="shared" si="266"/>
        <v>theater</v>
      </c>
      <c r="R2830" t="str">
        <f t="shared" si="269"/>
        <v>plays</v>
      </c>
      <c r="S2830" s="11">
        <f t="shared" si="267"/>
        <v>42254.056354166663</v>
      </c>
      <c r="T2830" s="11">
        <f t="shared" si="268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107</v>
      </c>
      <c r="P2831">
        <f t="shared" si="265"/>
        <v>35.04</v>
      </c>
      <c r="Q2831" s="6" t="str">
        <f t="shared" si="266"/>
        <v>theater</v>
      </c>
      <c r="R2831" t="str">
        <f t="shared" si="269"/>
        <v>plays</v>
      </c>
      <c r="S2831" s="11">
        <f t="shared" si="267"/>
        <v>42495.225902777776</v>
      </c>
      <c r="T2831" s="11">
        <f t="shared" si="268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>
        <f t="shared" si="265"/>
        <v>272.73</v>
      </c>
      <c r="Q2832" s="6" t="str">
        <f t="shared" si="266"/>
        <v>theater</v>
      </c>
      <c r="R2832" t="str">
        <f t="shared" si="269"/>
        <v>plays</v>
      </c>
      <c r="S2832" s="11">
        <f t="shared" si="267"/>
        <v>41758.631342592591</v>
      </c>
      <c r="T2832" s="11">
        <f t="shared" si="268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111</v>
      </c>
      <c r="P2833">
        <f t="shared" si="265"/>
        <v>63.85</v>
      </c>
      <c r="Q2833" s="6" t="str">
        <f t="shared" si="266"/>
        <v>theater</v>
      </c>
      <c r="R2833" t="str">
        <f t="shared" si="269"/>
        <v>plays</v>
      </c>
      <c r="S2833" s="11">
        <f t="shared" si="267"/>
        <v>42171.616550925923</v>
      </c>
      <c r="T2833" s="11">
        <f t="shared" si="268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115</v>
      </c>
      <c r="P2834">
        <f t="shared" si="265"/>
        <v>30.19</v>
      </c>
      <c r="Q2834" s="6" t="str">
        <f t="shared" si="266"/>
        <v>theater</v>
      </c>
      <c r="R2834" t="str">
        <f t="shared" si="269"/>
        <v>plays</v>
      </c>
      <c r="S2834" s="11">
        <f t="shared" si="267"/>
        <v>41938.501087962963</v>
      </c>
      <c r="T2834" s="11">
        <f t="shared" si="268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109</v>
      </c>
      <c r="P2835">
        <f t="shared" si="265"/>
        <v>83.52000000000001</v>
      </c>
      <c r="Q2835" s="6" t="str">
        <f t="shared" si="266"/>
        <v>theater</v>
      </c>
      <c r="R2835" t="str">
        <f t="shared" si="269"/>
        <v>plays</v>
      </c>
      <c r="S2835" s="11">
        <f t="shared" si="267"/>
        <v>42267.919363425921</v>
      </c>
      <c r="T2835" s="11">
        <f t="shared" si="268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>
        <f t="shared" si="265"/>
        <v>64.77000000000001</v>
      </c>
      <c r="Q2836" s="6" t="str">
        <f t="shared" si="266"/>
        <v>theater</v>
      </c>
      <c r="R2836" t="str">
        <f t="shared" si="269"/>
        <v>plays</v>
      </c>
      <c r="S2836" s="11">
        <f t="shared" si="267"/>
        <v>42019.751504629625</v>
      </c>
      <c r="T2836" s="11">
        <f t="shared" si="268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188</v>
      </c>
      <c r="P2837">
        <f t="shared" si="265"/>
        <v>20.12</v>
      </c>
      <c r="Q2837" s="6" t="str">
        <f t="shared" si="266"/>
        <v>theater</v>
      </c>
      <c r="R2837" t="str">
        <f t="shared" si="269"/>
        <v>plays</v>
      </c>
      <c r="S2837" s="11">
        <f t="shared" si="267"/>
        <v>42313.495567129627</v>
      </c>
      <c r="T2837" s="11">
        <f t="shared" si="268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108</v>
      </c>
      <c r="P2838">
        <f t="shared" si="265"/>
        <v>44.1</v>
      </c>
      <c r="Q2838" s="6" t="str">
        <f t="shared" si="266"/>
        <v>theater</v>
      </c>
      <c r="R2838" t="str">
        <f t="shared" si="269"/>
        <v>plays</v>
      </c>
      <c r="S2838" s="11">
        <f t="shared" si="267"/>
        <v>42746.053449074076</v>
      </c>
      <c r="T2838" s="11">
        <f t="shared" si="268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>
        <f t="shared" si="265"/>
        <v>40.479999999999997</v>
      </c>
      <c r="Q2839" s="6" t="str">
        <f t="shared" si="266"/>
        <v>theater</v>
      </c>
      <c r="R2839" t="str">
        <f t="shared" si="269"/>
        <v>plays</v>
      </c>
      <c r="S2839" s="11">
        <f t="shared" si="267"/>
        <v>42307.700046296297</v>
      </c>
      <c r="T2839" s="11">
        <f t="shared" si="268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121</v>
      </c>
      <c r="P2840">
        <f t="shared" si="265"/>
        <v>44.54</v>
      </c>
      <c r="Q2840" s="6" t="str">
        <f t="shared" si="266"/>
        <v>theater</v>
      </c>
      <c r="R2840" t="str">
        <f t="shared" si="269"/>
        <v>plays</v>
      </c>
      <c r="S2840" s="11">
        <f t="shared" si="267"/>
        <v>41842.399259259255</v>
      </c>
      <c r="T2840" s="11">
        <f t="shared" si="268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112</v>
      </c>
      <c r="P2841">
        <f t="shared" si="265"/>
        <v>125.81</v>
      </c>
      <c r="Q2841" s="6" t="str">
        <f t="shared" si="266"/>
        <v>theater</v>
      </c>
      <c r="R2841" t="str">
        <f t="shared" si="269"/>
        <v>plays</v>
      </c>
      <c r="S2841" s="11">
        <f t="shared" si="267"/>
        <v>41853.031874999993</v>
      </c>
      <c r="T2841" s="11">
        <f t="shared" si="268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>
        <f t="shared" si="265"/>
        <v>19.700000000000003</v>
      </c>
      <c r="Q2842" s="6" t="str">
        <f t="shared" si="266"/>
        <v>theater</v>
      </c>
      <c r="R2842" t="str">
        <f t="shared" si="269"/>
        <v>plays</v>
      </c>
      <c r="S2842" s="11">
        <f t="shared" si="267"/>
        <v>42059.827303240738</v>
      </c>
      <c r="T2842" s="11">
        <f t="shared" si="268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>
        <f t="shared" si="265"/>
        <v>10</v>
      </c>
      <c r="Q2843" s="6" t="str">
        <f t="shared" si="266"/>
        <v>theater</v>
      </c>
      <c r="R2843" t="str">
        <f t="shared" si="269"/>
        <v>plays</v>
      </c>
      <c r="S2843" s="11">
        <f t="shared" si="267"/>
        <v>42291.53121527777</v>
      </c>
      <c r="T2843" s="11">
        <f t="shared" si="268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s="6" t="str">
        <f t="shared" si="266"/>
        <v>theater</v>
      </c>
      <c r="R2844" t="str">
        <f t="shared" si="269"/>
        <v>plays</v>
      </c>
      <c r="S2844" s="11">
        <f t="shared" si="267"/>
        <v>41784.744155092587</v>
      </c>
      <c r="T2844" s="11">
        <f t="shared" si="268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s="6" t="str">
        <f t="shared" si="266"/>
        <v>theater</v>
      </c>
      <c r="R2845" t="str">
        <f t="shared" si="269"/>
        <v>plays</v>
      </c>
      <c r="S2845" s="11">
        <f t="shared" si="267"/>
        <v>42492.529513888883</v>
      </c>
      <c r="T2845" s="11">
        <f t="shared" si="268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6</v>
      </c>
      <c r="P2846">
        <f t="shared" si="265"/>
        <v>30</v>
      </c>
      <c r="Q2846" s="6" t="str">
        <f t="shared" si="266"/>
        <v>theater</v>
      </c>
      <c r="R2846" t="str">
        <f t="shared" si="269"/>
        <v>plays</v>
      </c>
      <c r="S2846" s="11">
        <f t="shared" si="267"/>
        <v>42709.337731481479</v>
      </c>
      <c r="T2846" s="11">
        <f t="shared" si="268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32</v>
      </c>
      <c r="P2847">
        <f t="shared" si="265"/>
        <v>60.669999999999995</v>
      </c>
      <c r="Q2847" s="6" t="str">
        <f t="shared" si="266"/>
        <v>theater</v>
      </c>
      <c r="R2847" t="str">
        <f t="shared" si="269"/>
        <v>plays</v>
      </c>
      <c r="S2847" s="11">
        <f t="shared" si="267"/>
        <v>42102.808252314811</v>
      </c>
      <c r="T2847" s="11">
        <f t="shared" si="268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s="6" t="str">
        <f t="shared" si="266"/>
        <v>theater</v>
      </c>
      <c r="R2848" t="str">
        <f t="shared" si="269"/>
        <v>plays</v>
      </c>
      <c r="S2848" s="11">
        <f t="shared" si="267"/>
        <v>42108.483726851853</v>
      </c>
      <c r="T2848" s="11">
        <f t="shared" si="268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s="6" t="str">
        <f t="shared" si="266"/>
        <v>theater</v>
      </c>
      <c r="R2849" t="str">
        <f t="shared" si="269"/>
        <v>plays</v>
      </c>
      <c r="S2849" s="11">
        <f t="shared" si="267"/>
        <v>42453.597974537035</v>
      </c>
      <c r="T2849" s="11">
        <f t="shared" si="268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1</v>
      </c>
      <c r="P2850">
        <f t="shared" si="265"/>
        <v>23.34</v>
      </c>
      <c r="Q2850" s="6" t="str">
        <f t="shared" si="266"/>
        <v>theater</v>
      </c>
      <c r="R2850" t="str">
        <f t="shared" si="269"/>
        <v>plays</v>
      </c>
      <c r="S2850" s="11">
        <f t="shared" si="267"/>
        <v>42123.440497685187</v>
      </c>
      <c r="T2850" s="11">
        <f t="shared" si="268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>
        <f t="shared" si="265"/>
        <v>5</v>
      </c>
      <c r="Q2851" s="6" t="str">
        <f t="shared" si="266"/>
        <v>theater</v>
      </c>
      <c r="R2851" t="str">
        <f t="shared" si="269"/>
        <v>plays</v>
      </c>
      <c r="S2851" s="11">
        <f t="shared" si="267"/>
        <v>42453.219907407409</v>
      </c>
      <c r="T2851" s="11">
        <f t="shared" si="268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4</v>
      </c>
      <c r="P2852">
        <f t="shared" si="265"/>
        <v>23.930000000000003</v>
      </c>
      <c r="Q2852" s="6" t="str">
        <f t="shared" si="266"/>
        <v>theater</v>
      </c>
      <c r="R2852" t="str">
        <f t="shared" si="269"/>
        <v>plays</v>
      </c>
      <c r="S2852" s="11">
        <f t="shared" si="267"/>
        <v>41857.798738425925</v>
      </c>
      <c r="T2852" s="11">
        <f t="shared" si="268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s="6" t="str">
        <f t="shared" si="266"/>
        <v>theater</v>
      </c>
      <c r="R2853" t="str">
        <f t="shared" si="269"/>
        <v>plays</v>
      </c>
      <c r="S2853" s="11">
        <f t="shared" si="267"/>
        <v>42389.794317129628</v>
      </c>
      <c r="T2853" s="11">
        <f t="shared" si="268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2</v>
      </c>
      <c r="P2854">
        <f t="shared" si="265"/>
        <v>15.84</v>
      </c>
      <c r="Q2854" s="6" t="str">
        <f t="shared" si="266"/>
        <v>theater</v>
      </c>
      <c r="R2854" t="str">
        <f t="shared" si="269"/>
        <v>plays</v>
      </c>
      <c r="S2854" s="11">
        <f t="shared" si="267"/>
        <v>41780.836840277778</v>
      </c>
      <c r="T2854" s="11">
        <f t="shared" si="268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s="6" t="str">
        <f t="shared" si="266"/>
        <v>theater</v>
      </c>
      <c r="R2855" t="str">
        <f t="shared" si="269"/>
        <v>plays</v>
      </c>
      <c r="S2855" s="11">
        <f t="shared" si="267"/>
        <v>41835.98260416666</v>
      </c>
      <c r="T2855" s="11">
        <f t="shared" si="268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42</v>
      </c>
      <c r="P2856">
        <f t="shared" si="265"/>
        <v>29.790000000000003</v>
      </c>
      <c r="Q2856" s="6" t="str">
        <f t="shared" si="266"/>
        <v>theater</v>
      </c>
      <c r="R2856" t="str">
        <f t="shared" si="269"/>
        <v>plays</v>
      </c>
      <c r="S2856" s="11">
        <f t="shared" si="267"/>
        <v>42111.508321759255</v>
      </c>
      <c r="T2856" s="11">
        <f t="shared" si="268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>
        <f t="shared" si="265"/>
        <v>60</v>
      </c>
      <c r="Q2857" s="6" t="str">
        <f t="shared" si="266"/>
        <v>theater</v>
      </c>
      <c r="R2857" t="str">
        <f t="shared" si="269"/>
        <v>plays</v>
      </c>
      <c r="S2857" s="11">
        <f t="shared" si="267"/>
        <v>42369.799432870372</v>
      </c>
      <c r="T2857" s="11">
        <f t="shared" si="268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5</v>
      </c>
      <c r="P2858">
        <f t="shared" si="265"/>
        <v>24.34</v>
      </c>
      <c r="Q2858" s="6" t="str">
        <f t="shared" si="266"/>
        <v>theater</v>
      </c>
      <c r="R2858" t="str">
        <f t="shared" si="269"/>
        <v>plays</v>
      </c>
      <c r="S2858" s="11">
        <f t="shared" si="267"/>
        <v>42164.829247685186</v>
      </c>
      <c r="T2858" s="11">
        <f t="shared" si="268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20</v>
      </c>
      <c r="P2859">
        <f t="shared" si="265"/>
        <v>500</v>
      </c>
      <c r="Q2859" s="6" t="str">
        <f t="shared" si="266"/>
        <v>theater</v>
      </c>
      <c r="R2859" t="str">
        <f t="shared" si="269"/>
        <v>plays</v>
      </c>
      <c r="S2859" s="11">
        <f t="shared" si="267"/>
        <v>42726.711747685178</v>
      </c>
      <c r="T2859" s="11">
        <f t="shared" si="268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s="6" t="str">
        <f t="shared" si="266"/>
        <v>theater</v>
      </c>
      <c r="R2860" t="str">
        <f t="shared" si="269"/>
        <v>plays</v>
      </c>
      <c r="S2860" s="11">
        <f t="shared" si="267"/>
        <v>41954.336747685178</v>
      </c>
      <c r="T2860" s="11">
        <f t="shared" si="268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2</v>
      </c>
      <c r="P2861">
        <f t="shared" si="265"/>
        <v>35</v>
      </c>
      <c r="Q2861" s="6" t="str">
        <f t="shared" si="266"/>
        <v>theater</v>
      </c>
      <c r="R2861" t="str">
        <f t="shared" si="269"/>
        <v>plays</v>
      </c>
      <c r="S2861" s="11">
        <f t="shared" si="267"/>
        <v>42233.153981481482</v>
      </c>
      <c r="T2861" s="11">
        <f t="shared" si="268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7</v>
      </c>
      <c r="P2862">
        <f t="shared" si="265"/>
        <v>29.560000000000002</v>
      </c>
      <c r="Q2862" s="6" t="str">
        <f t="shared" si="266"/>
        <v>theater</v>
      </c>
      <c r="R2862" t="str">
        <f t="shared" si="269"/>
        <v>plays</v>
      </c>
      <c r="S2862" s="11">
        <f t="shared" si="267"/>
        <v>42480.592314814807</v>
      </c>
      <c r="T2862" s="11">
        <f t="shared" si="268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>
        <f t="shared" si="265"/>
        <v>26.67</v>
      </c>
      <c r="Q2863" s="6" t="str">
        <f t="shared" si="266"/>
        <v>theater</v>
      </c>
      <c r="R2863" t="str">
        <f t="shared" si="269"/>
        <v>plays</v>
      </c>
      <c r="S2863" s="11">
        <f t="shared" si="267"/>
        <v>42257.3825</v>
      </c>
      <c r="T2863" s="11">
        <f t="shared" si="268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1</v>
      </c>
      <c r="P2864">
        <f t="shared" si="265"/>
        <v>18.34</v>
      </c>
      <c r="Q2864" s="6" t="str">
        <f t="shared" si="266"/>
        <v>theater</v>
      </c>
      <c r="R2864" t="str">
        <f t="shared" si="269"/>
        <v>plays</v>
      </c>
      <c r="S2864" s="11">
        <f t="shared" si="267"/>
        <v>41784.581354166665</v>
      </c>
      <c r="T2864" s="11">
        <f t="shared" si="268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1</v>
      </c>
      <c r="P2865">
        <f t="shared" si="265"/>
        <v>20</v>
      </c>
      <c r="Q2865" s="6" t="str">
        <f t="shared" si="266"/>
        <v>theater</v>
      </c>
      <c r="R2865" t="str">
        <f t="shared" si="269"/>
        <v>plays</v>
      </c>
      <c r="S2865" s="11">
        <f t="shared" si="267"/>
        <v>41831.46670138889</v>
      </c>
      <c r="T2865" s="11">
        <f t="shared" si="268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2</v>
      </c>
      <c r="P2866">
        <f t="shared" si="265"/>
        <v>13.34</v>
      </c>
      <c r="Q2866" s="6" t="str">
        <f t="shared" si="266"/>
        <v>theater</v>
      </c>
      <c r="R2866" t="str">
        <f t="shared" si="269"/>
        <v>plays</v>
      </c>
      <c r="S2866" s="11">
        <f t="shared" si="267"/>
        <v>42172.405173611107</v>
      </c>
      <c r="T2866" s="11">
        <f t="shared" si="268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s="6" t="str">
        <f t="shared" si="266"/>
        <v>theater</v>
      </c>
      <c r="R2867" t="str">
        <f t="shared" si="269"/>
        <v>plays</v>
      </c>
      <c r="S2867" s="11">
        <f t="shared" si="267"/>
        <v>41949.905775462961</v>
      </c>
      <c r="T2867" s="11">
        <f t="shared" si="268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1</v>
      </c>
      <c r="P2868">
        <f t="shared" si="265"/>
        <v>22.5</v>
      </c>
      <c r="Q2868" s="6" t="str">
        <f t="shared" si="266"/>
        <v>theater</v>
      </c>
      <c r="R2868" t="str">
        <f t="shared" si="269"/>
        <v>plays</v>
      </c>
      <c r="S2868" s="11">
        <f t="shared" si="267"/>
        <v>42627.746770833335</v>
      </c>
      <c r="T2868" s="11">
        <f t="shared" si="268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21</v>
      </c>
      <c r="P2869">
        <f t="shared" si="265"/>
        <v>50.4</v>
      </c>
      <c r="Q2869" s="6" t="str">
        <f t="shared" si="266"/>
        <v>theater</v>
      </c>
      <c r="R2869" t="str">
        <f t="shared" si="269"/>
        <v>plays</v>
      </c>
      <c r="S2869" s="11">
        <f t="shared" si="267"/>
        <v>42530.986944444441</v>
      </c>
      <c r="T2869" s="11">
        <f t="shared" si="268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43</v>
      </c>
      <c r="P2870">
        <f t="shared" si="265"/>
        <v>105.03</v>
      </c>
      <c r="Q2870" s="6" t="str">
        <f t="shared" si="266"/>
        <v>theater</v>
      </c>
      <c r="R2870" t="str">
        <f t="shared" si="269"/>
        <v>plays</v>
      </c>
      <c r="S2870" s="11">
        <f t="shared" si="267"/>
        <v>42618.618680555555</v>
      </c>
      <c r="T2870" s="11">
        <f t="shared" si="268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1</v>
      </c>
      <c r="P2871">
        <f t="shared" si="265"/>
        <v>35.4</v>
      </c>
      <c r="Q2871" s="6" t="str">
        <f t="shared" si="266"/>
        <v>theater</v>
      </c>
      <c r="R2871" t="str">
        <f t="shared" si="269"/>
        <v>plays</v>
      </c>
      <c r="S2871" s="11">
        <f t="shared" si="267"/>
        <v>42540.385196759256</v>
      </c>
      <c r="T2871" s="11">
        <f t="shared" si="268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>
        <f t="shared" si="265"/>
        <v>83.34</v>
      </c>
      <c r="Q2872" s="6" t="str">
        <f t="shared" si="266"/>
        <v>theater</v>
      </c>
      <c r="R2872" t="str">
        <f t="shared" si="269"/>
        <v>plays</v>
      </c>
      <c r="S2872" s="11">
        <f t="shared" si="267"/>
        <v>41745.981076388889</v>
      </c>
      <c r="T2872" s="11">
        <f t="shared" si="268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5</v>
      </c>
      <c r="P2873">
        <f t="shared" si="265"/>
        <v>35.93</v>
      </c>
      <c r="Q2873" s="6" t="str">
        <f t="shared" si="266"/>
        <v>theater</v>
      </c>
      <c r="R2873" t="str">
        <f t="shared" si="269"/>
        <v>plays</v>
      </c>
      <c r="S2873" s="11">
        <f t="shared" si="267"/>
        <v>41974.530243055553</v>
      </c>
      <c r="T2873" s="11">
        <f t="shared" si="268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s="6" t="str">
        <f t="shared" si="266"/>
        <v>theater</v>
      </c>
      <c r="R2874" t="str">
        <f t="shared" si="269"/>
        <v>plays</v>
      </c>
      <c r="S2874" s="11">
        <f t="shared" si="267"/>
        <v>42114.907847222225</v>
      </c>
      <c r="T2874" s="11">
        <f t="shared" si="268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39</v>
      </c>
      <c r="P2875">
        <f t="shared" si="265"/>
        <v>119.13000000000001</v>
      </c>
      <c r="Q2875" s="6" t="str">
        <f t="shared" si="266"/>
        <v>theater</v>
      </c>
      <c r="R2875" t="str">
        <f t="shared" si="269"/>
        <v>plays</v>
      </c>
      <c r="S2875" s="11">
        <f t="shared" si="267"/>
        <v>42002.609155092585</v>
      </c>
      <c r="T2875" s="11">
        <f t="shared" si="268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6</v>
      </c>
      <c r="P2876">
        <f t="shared" si="265"/>
        <v>90.34</v>
      </c>
      <c r="Q2876" s="6" t="str">
        <f t="shared" si="266"/>
        <v>theater</v>
      </c>
      <c r="R2876" t="str">
        <f t="shared" si="269"/>
        <v>plays</v>
      </c>
      <c r="S2876" s="11">
        <f t="shared" si="267"/>
        <v>42722.636412037034</v>
      </c>
      <c r="T2876" s="11">
        <f t="shared" si="268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1</v>
      </c>
      <c r="P2877">
        <f t="shared" si="265"/>
        <v>2.34</v>
      </c>
      <c r="Q2877" s="6" t="str">
        <f t="shared" si="266"/>
        <v>theater</v>
      </c>
      <c r="R2877" t="str">
        <f t="shared" si="269"/>
        <v>plays</v>
      </c>
      <c r="S2877" s="11">
        <f t="shared" si="267"/>
        <v>42464.920057870368</v>
      </c>
      <c r="T2877" s="11">
        <f t="shared" si="268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s="6" t="str">
        <f t="shared" si="266"/>
        <v>theater</v>
      </c>
      <c r="R2878" t="str">
        <f t="shared" si="269"/>
        <v>plays</v>
      </c>
      <c r="S2878" s="11">
        <f t="shared" si="267"/>
        <v>42171.535636574066</v>
      </c>
      <c r="T2878" s="11">
        <f t="shared" si="268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11</v>
      </c>
      <c r="P2879">
        <f t="shared" si="265"/>
        <v>108.34</v>
      </c>
      <c r="Q2879" s="6" t="str">
        <f t="shared" si="266"/>
        <v>theater</v>
      </c>
      <c r="R2879" t="str">
        <f t="shared" si="269"/>
        <v>plays</v>
      </c>
      <c r="S2879" s="11">
        <f t="shared" si="267"/>
        <v>42672.746805555551</v>
      </c>
      <c r="T2879" s="11">
        <f t="shared" si="268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3</v>
      </c>
      <c r="P2880">
        <f t="shared" si="265"/>
        <v>15.75</v>
      </c>
      <c r="Q2880" s="6" t="str">
        <f t="shared" si="266"/>
        <v>theater</v>
      </c>
      <c r="R2880" t="str">
        <f t="shared" si="269"/>
        <v>plays</v>
      </c>
      <c r="S2880" s="11">
        <f t="shared" si="267"/>
        <v>42128.407349537032</v>
      </c>
      <c r="T2880" s="11">
        <f t="shared" si="268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1</v>
      </c>
      <c r="P2881">
        <f t="shared" si="265"/>
        <v>29</v>
      </c>
      <c r="Q2881" s="6" t="str">
        <f t="shared" si="266"/>
        <v>theater</v>
      </c>
      <c r="R2881" t="str">
        <f t="shared" si="269"/>
        <v>plays</v>
      </c>
      <c r="S2881" s="11">
        <f t="shared" si="267"/>
        <v>42359.516909722217</v>
      </c>
      <c r="T2881" s="11">
        <f t="shared" si="268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24</v>
      </c>
      <c r="P2882">
        <f t="shared" si="265"/>
        <v>96.56</v>
      </c>
      <c r="Q2882" s="6" t="str">
        <f t="shared" si="266"/>
        <v>theater</v>
      </c>
      <c r="R2882" t="str">
        <f t="shared" si="269"/>
        <v>plays</v>
      </c>
      <c r="S2882" s="11">
        <f t="shared" si="267"/>
        <v>42192.69736111111</v>
      </c>
      <c r="T2882" s="11">
        <f t="shared" si="268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ROUNDUP(((E2883/D2883)*100),0)</f>
        <v>0</v>
      </c>
      <c r="P2883" t="e">
        <f t="shared" ref="P2883:P2946" si="271">ROUNDUP((E2883/L2883),2)</f>
        <v>#DIV/0!</v>
      </c>
      <c r="Q2883" s="6" t="str">
        <f t="shared" ref="Q2883:Q2946" si="272">LEFT(N2883,FIND("/",N2883,1)-1)</f>
        <v>theater</v>
      </c>
      <c r="R2883" t="str">
        <f t="shared" si="269"/>
        <v>plays</v>
      </c>
      <c r="S2883" s="11">
        <f t="shared" ref="S2883:S2946" si="273">(((J2883/60)/60)/24)+DATE(1970,1,1)+(-5/24)</f>
        <v>41916.389305555553</v>
      </c>
      <c r="T2883" s="11">
        <f t="shared" ref="T2883:T2946" si="274">(((I2883/60)/60)/24)+DATE(1970,1,1)+(-5/24)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34</v>
      </c>
      <c r="P2884">
        <f t="shared" si="271"/>
        <v>63</v>
      </c>
      <c r="Q2884" s="6" t="str">
        <f t="shared" si="272"/>
        <v>theater</v>
      </c>
      <c r="R2884" t="str">
        <f t="shared" ref="R2884:R2947" si="275">RIGHT(N2884,LEN(N2884)-FIND("/",N2884,1))</f>
        <v>plays</v>
      </c>
      <c r="S2884" s="11">
        <f t="shared" si="273"/>
        <v>42461.387939814813</v>
      </c>
      <c r="T2884" s="11">
        <f t="shared" si="274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20</v>
      </c>
      <c r="P2885">
        <f t="shared" si="271"/>
        <v>381.6</v>
      </c>
      <c r="Q2885" s="6" t="str">
        <f t="shared" si="272"/>
        <v>theater</v>
      </c>
      <c r="R2885" t="str">
        <f t="shared" si="275"/>
        <v>plays</v>
      </c>
      <c r="S2885" s="11">
        <f t="shared" si="273"/>
        <v>42370.694872685184</v>
      </c>
      <c r="T2885" s="11">
        <f t="shared" si="274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1</v>
      </c>
      <c r="P2886">
        <f t="shared" si="271"/>
        <v>46.25</v>
      </c>
      <c r="Q2886" s="6" t="str">
        <f t="shared" si="272"/>
        <v>theater</v>
      </c>
      <c r="R2886" t="str">
        <f t="shared" si="275"/>
        <v>plays</v>
      </c>
      <c r="S2886" s="11">
        <f t="shared" si="273"/>
        <v>41948.518923611111</v>
      </c>
      <c r="T2886" s="11">
        <f t="shared" si="274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33</v>
      </c>
      <c r="P2887">
        <f t="shared" si="271"/>
        <v>26</v>
      </c>
      <c r="Q2887" s="6" t="str">
        <f t="shared" si="272"/>
        <v>theater</v>
      </c>
      <c r="R2887" t="str">
        <f t="shared" si="275"/>
        <v>plays</v>
      </c>
      <c r="S2887" s="11">
        <f t="shared" si="273"/>
        <v>42046.868067129624</v>
      </c>
      <c r="T2887" s="11">
        <f t="shared" si="274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>
        <f t="shared" si="271"/>
        <v>10</v>
      </c>
      <c r="Q2888" s="6" t="str">
        <f t="shared" si="272"/>
        <v>theater</v>
      </c>
      <c r="R2888" t="str">
        <f t="shared" si="275"/>
        <v>plays</v>
      </c>
      <c r="S2888" s="11">
        <f t="shared" si="273"/>
        <v>42261.424583333333</v>
      </c>
      <c r="T2888" s="11">
        <f t="shared" si="274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</v>
      </c>
      <c r="P2889">
        <f t="shared" si="271"/>
        <v>5</v>
      </c>
      <c r="Q2889" s="6" t="str">
        <f t="shared" si="272"/>
        <v>theater</v>
      </c>
      <c r="R2889" t="str">
        <f t="shared" si="275"/>
        <v>plays</v>
      </c>
      <c r="S2889" s="11">
        <f t="shared" si="273"/>
        <v>41985.219027777777</v>
      </c>
      <c r="T2889" s="11">
        <f t="shared" si="274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s="6" t="str">
        <f t="shared" si="272"/>
        <v>theater</v>
      </c>
      <c r="R2890" t="str">
        <f t="shared" si="275"/>
        <v>plays</v>
      </c>
      <c r="S2890" s="11">
        <f t="shared" si="273"/>
        <v>41922.326851851853</v>
      </c>
      <c r="T2890" s="11">
        <f t="shared" si="274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39</v>
      </c>
      <c r="P2891">
        <f t="shared" si="271"/>
        <v>81.58</v>
      </c>
      <c r="Q2891" s="6" t="str">
        <f t="shared" si="272"/>
        <v>theater</v>
      </c>
      <c r="R2891" t="str">
        <f t="shared" si="275"/>
        <v>plays</v>
      </c>
      <c r="S2891" s="11">
        <f t="shared" si="273"/>
        <v>41850.654918981476</v>
      </c>
      <c r="T2891" s="11">
        <f t="shared" si="274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2</v>
      </c>
      <c r="P2892">
        <f t="shared" si="271"/>
        <v>7</v>
      </c>
      <c r="Q2892" s="6" t="str">
        <f t="shared" si="272"/>
        <v>theater</v>
      </c>
      <c r="R2892" t="str">
        <f t="shared" si="275"/>
        <v>plays</v>
      </c>
      <c r="S2892" s="11">
        <f t="shared" si="273"/>
        <v>41831.534629629627</v>
      </c>
      <c r="T2892" s="11">
        <f t="shared" si="274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3</v>
      </c>
      <c r="P2893">
        <f t="shared" si="271"/>
        <v>27.3</v>
      </c>
      <c r="Q2893" s="6" t="str">
        <f t="shared" si="272"/>
        <v>theater</v>
      </c>
      <c r="R2893" t="str">
        <f t="shared" si="275"/>
        <v>plays</v>
      </c>
      <c r="S2893" s="11">
        <f t="shared" si="273"/>
        <v>42415.675092592595</v>
      </c>
      <c r="T2893" s="11">
        <f t="shared" si="274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10</v>
      </c>
      <c r="P2894">
        <f t="shared" si="271"/>
        <v>29.42</v>
      </c>
      <c r="Q2894" s="6" t="str">
        <f t="shared" si="272"/>
        <v>theater</v>
      </c>
      <c r="R2894" t="str">
        <f t="shared" si="275"/>
        <v>plays</v>
      </c>
      <c r="S2894" s="11">
        <f t="shared" si="273"/>
        <v>41869.505833333329</v>
      </c>
      <c r="T2894" s="11">
        <f t="shared" si="274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1</v>
      </c>
      <c r="P2895">
        <f t="shared" si="271"/>
        <v>12.5</v>
      </c>
      <c r="Q2895" s="6" t="str">
        <f t="shared" si="272"/>
        <v>theater</v>
      </c>
      <c r="R2895" t="str">
        <f t="shared" si="275"/>
        <v>plays</v>
      </c>
      <c r="S2895" s="11">
        <f t="shared" si="273"/>
        <v>41953.564756944441</v>
      </c>
      <c r="T2895" s="11">
        <f t="shared" si="274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s="6" t="str">
        <f t="shared" si="272"/>
        <v>theater</v>
      </c>
      <c r="R2896" t="str">
        <f t="shared" si="275"/>
        <v>plays</v>
      </c>
      <c r="S2896" s="11">
        <f t="shared" si="273"/>
        <v>42037.777951388889</v>
      </c>
      <c r="T2896" s="11">
        <f t="shared" si="274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5</v>
      </c>
      <c r="P2897">
        <f t="shared" si="271"/>
        <v>5.75</v>
      </c>
      <c r="Q2897" s="6" t="str">
        <f t="shared" si="272"/>
        <v>theater</v>
      </c>
      <c r="R2897" t="str">
        <f t="shared" si="275"/>
        <v>plays</v>
      </c>
      <c r="S2897" s="11">
        <f t="shared" si="273"/>
        <v>41811.347129629627</v>
      </c>
      <c r="T2897" s="11">
        <f t="shared" si="274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21</v>
      </c>
      <c r="P2898">
        <f t="shared" si="271"/>
        <v>52.089999999999996</v>
      </c>
      <c r="Q2898" s="6" t="str">
        <f t="shared" si="272"/>
        <v>theater</v>
      </c>
      <c r="R2898" t="str">
        <f t="shared" si="275"/>
        <v>plays</v>
      </c>
      <c r="S2898" s="11">
        <f t="shared" si="273"/>
        <v>42701.700474537036</v>
      </c>
      <c r="T2898" s="11">
        <f t="shared" si="274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5</v>
      </c>
      <c r="P2899">
        <f t="shared" si="271"/>
        <v>183.34</v>
      </c>
      <c r="Q2899" s="6" t="str">
        <f t="shared" si="272"/>
        <v>theater</v>
      </c>
      <c r="R2899" t="str">
        <f t="shared" si="275"/>
        <v>plays</v>
      </c>
      <c r="S2899" s="11">
        <f t="shared" si="273"/>
        <v>42258.438171296293</v>
      </c>
      <c r="T2899" s="11">
        <f t="shared" si="274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5</v>
      </c>
      <c r="P2900">
        <f t="shared" si="271"/>
        <v>26.34</v>
      </c>
      <c r="Q2900" s="6" t="str">
        <f t="shared" si="272"/>
        <v>theater</v>
      </c>
      <c r="R2900" t="str">
        <f t="shared" si="275"/>
        <v>plays</v>
      </c>
      <c r="S2900" s="11">
        <f t="shared" si="273"/>
        <v>42278.456631944442</v>
      </c>
      <c r="T2900" s="11">
        <f t="shared" si="274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s="6" t="str">
        <f t="shared" si="272"/>
        <v>theater</v>
      </c>
      <c r="R2901" t="str">
        <f t="shared" si="275"/>
        <v>plays</v>
      </c>
      <c r="S2901" s="11">
        <f t="shared" si="273"/>
        <v>42514.869884259257</v>
      </c>
      <c r="T2901" s="11">
        <f t="shared" si="274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62</v>
      </c>
      <c r="P2902">
        <f t="shared" si="271"/>
        <v>486.43</v>
      </c>
      <c r="Q2902" s="6" t="str">
        <f t="shared" si="272"/>
        <v>theater</v>
      </c>
      <c r="R2902" t="str">
        <f t="shared" si="275"/>
        <v>plays</v>
      </c>
      <c r="S2902" s="11">
        <f t="shared" si="273"/>
        <v>41830.025833333333</v>
      </c>
      <c r="T2902" s="11">
        <f t="shared" si="274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1</v>
      </c>
      <c r="P2903">
        <f t="shared" si="271"/>
        <v>3</v>
      </c>
      <c r="Q2903" s="6" t="str">
        <f t="shared" si="272"/>
        <v>theater</v>
      </c>
      <c r="R2903" t="str">
        <f t="shared" si="275"/>
        <v>plays</v>
      </c>
      <c r="S2903" s="11">
        <f t="shared" si="273"/>
        <v>41982.696053240739</v>
      </c>
      <c r="T2903" s="11">
        <f t="shared" si="274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</v>
      </c>
      <c r="P2904">
        <f t="shared" si="271"/>
        <v>25</v>
      </c>
      <c r="Q2904" s="6" t="str">
        <f t="shared" si="272"/>
        <v>theater</v>
      </c>
      <c r="R2904" t="str">
        <f t="shared" si="275"/>
        <v>plays</v>
      </c>
      <c r="S2904" s="11">
        <f t="shared" si="273"/>
        <v>42210.231435185182</v>
      </c>
      <c r="T2904" s="11">
        <f t="shared" si="274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1</v>
      </c>
      <c r="P2905">
        <f t="shared" si="271"/>
        <v>9.75</v>
      </c>
      <c r="Q2905" s="6" t="str">
        <f t="shared" si="272"/>
        <v>theater</v>
      </c>
      <c r="R2905" t="str">
        <f t="shared" si="275"/>
        <v>plays</v>
      </c>
      <c r="S2905" s="11">
        <f t="shared" si="273"/>
        <v>42195.95854166666</v>
      </c>
      <c r="T2905" s="11">
        <f t="shared" si="274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>
        <f t="shared" si="271"/>
        <v>18.75</v>
      </c>
      <c r="Q2906" s="6" t="str">
        <f t="shared" si="272"/>
        <v>theater</v>
      </c>
      <c r="R2906" t="str">
        <f t="shared" si="275"/>
        <v>plays</v>
      </c>
      <c r="S2906" s="11">
        <f t="shared" si="273"/>
        <v>41940.759618055556</v>
      </c>
      <c r="T2906" s="11">
        <f t="shared" si="274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18</v>
      </c>
      <c r="P2907">
        <f t="shared" si="271"/>
        <v>36.589999999999996</v>
      </c>
      <c r="Q2907" s="6" t="str">
        <f t="shared" si="272"/>
        <v>theater</v>
      </c>
      <c r="R2907" t="str">
        <f t="shared" si="275"/>
        <v>plays</v>
      </c>
      <c r="S2907" s="11">
        <f t="shared" si="273"/>
        <v>42605.848530092589</v>
      </c>
      <c r="T2907" s="11">
        <f t="shared" si="274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10</v>
      </c>
      <c r="P2908">
        <f t="shared" si="271"/>
        <v>80.72</v>
      </c>
      <c r="Q2908" s="6" t="str">
        <f t="shared" si="272"/>
        <v>theater</v>
      </c>
      <c r="R2908" t="str">
        <f t="shared" si="275"/>
        <v>plays</v>
      </c>
      <c r="S2908" s="11">
        <f t="shared" si="273"/>
        <v>42199.440578703703</v>
      </c>
      <c r="T2908" s="11">
        <f t="shared" si="274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1</v>
      </c>
      <c r="P2909">
        <f t="shared" si="271"/>
        <v>1</v>
      </c>
      <c r="Q2909" s="6" t="str">
        <f t="shared" si="272"/>
        <v>theater</v>
      </c>
      <c r="R2909" t="str">
        <f t="shared" si="275"/>
        <v>plays</v>
      </c>
      <c r="S2909" s="11">
        <f t="shared" si="273"/>
        <v>42444.669409722213</v>
      </c>
      <c r="T2909" s="11">
        <f t="shared" si="274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3</v>
      </c>
      <c r="P2910">
        <f t="shared" si="271"/>
        <v>52.8</v>
      </c>
      <c r="Q2910" s="6" t="str">
        <f t="shared" si="272"/>
        <v>theater</v>
      </c>
      <c r="R2910" t="str">
        <f t="shared" si="275"/>
        <v>plays</v>
      </c>
      <c r="S2910" s="11">
        <f t="shared" si="273"/>
        <v>42499.523368055547</v>
      </c>
      <c r="T2910" s="11">
        <f t="shared" si="274"/>
        <v>42529.523368055547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</v>
      </c>
      <c r="P2911">
        <f t="shared" si="271"/>
        <v>20</v>
      </c>
      <c r="Q2911" s="6" t="str">
        <f t="shared" si="272"/>
        <v>theater</v>
      </c>
      <c r="R2911" t="str">
        <f t="shared" si="275"/>
        <v>plays</v>
      </c>
      <c r="S2911" s="11">
        <f t="shared" si="273"/>
        <v>41929.057881944442</v>
      </c>
      <c r="T2911" s="11">
        <f t="shared" si="274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1</v>
      </c>
      <c r="P2912">
        <f t="shared" si="271"/>
        <v>1</v>
      </c>
      <c r="Q2912" s="6" t="str">
        <f t="shared" si="272"/>
        <v>theater</v>
      </c>
      <c r="R2912" t="str">
        <f t="shared" si="275"/>
        <v>plays</v>
      </c>
      <c r="S2912" s="11">
        <f t="shared" si="273"/>
        <v>42107.632951388885</v>
      </c>
      <c r="T2912" s="11">
        <f t="shared" si="274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37</v>
      </c>
      <c r="P2913">
        <f t="shared" si="271"/>
        <v>46.93</v>
      </c>
      <c r="Q2913" s="6" t="str">
        <f t="shared" si="272"/>
        <v>theater</v>
      </c>
      <c r="R2913" t="str">
        <f t="shared" si="275"/>
        <v>plays</v>
      </c>
      <c r="S2913" s="11">
        <f t="shared" si="273"/>
        <v>42142.560486111113</v>
      </c>
      <c r="T2913" s="11">
        <f t="shared" si="274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15</v>
      </c>
      <c r="P2914">
        <f t="shared" si="271"/>
        <v>78.08</v>
      </c>
      <c r="Q2914" s="6" t="str">
        <f t="shared" si="272"/>
        <v>theater</v>
      </c>
      <c r="R2914" t="str">
        <f t="shared" si="275"/>
        <v>plays</v>
      </c>
      <c r="S2914" s="11">
        <f t="shared" si="273"/>
        <v>42353.923310185179</v>
      </c>
      <c r="T2914" s="11">
        <f t="shared" si="274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1</v>
      </c>
      <c r="P2915">
        <f t="shared" si="271"/>
        <v>1</v>
      </c>
      <c r="Q2915" s="6" t="str">
        <f t="shared" si="272"/>
        <v>theater</v>
      </c>
      <c r="R2915" t="str">
        <f t="shared" si="275"/>
        <v>plays</v>
      </c>
      <c r="S2915" s="11">
        <f t="shared" si="273"/>
        <v>41828.714571759258</v>
      </c>
      <c r="T2915" s="11">
        <f t="shared" si="274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1</v>
      </c>
      <c r="P2916">
        <f t="shared" si="271"/>
        <v>1</v>
      </c>
      <c r="Q2916" s="6" t="str">
        <f t="shared" si="272"/>
        <v>theater</v>
      </c>
      <c r="R2916" t="str">
        <f t="shared" si="275"/>
        <v>plays</v>
      </c>
      <c r="S2916" s="11">
        <f t="shared" si="273"/>
        <v>42017.699004629627</v>
      </c>
      <c r="T2916" s="11">
        <f t="shared" si="274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62</v>
      </c>
      <c r="P2917">
        <f t="shared" si="271"/>
        <v>203.67</v>
      </c>
      <c r="Q2917" s="6" t="str">
        <f t="shared" si="272"/>
        <v>theater</v>
      </c>
      <c r="R2917" t="str">
        <f t="shared" si="275"/>
        <v>plays</v>
      </c>
      <c r="S2917" s="11">
        <f t="shared" si="273"/>
        <v>42415.189699074072</v>
      </c>
      <c r="T2917" s="11">
        <f t="shared" si="274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8</v>
      </c>
      <c r="P2918">
        <f t="shared" si="271"/>
        <v>20.720000000000002</v>
      </c>
      <c r="Q2918" s="6" t="str">
        <f t="shared" si="272"/>
        <v>theater</v>
      </c>
      <c r="R2918" t="str">
        <f t="shared" si="275"/>
        <v>plays</v>
      </c>
      <c r="S2918" s="11">
        <f t="shared" si="273"/>
        <v>41755.268391203703</v>
      </c>
      <c r="T2918" s="11">
        <f t="shared" si="274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22</v>
      </c>
      <c r="P2919">
        <f t="shared" si="271"/>
        <v>48.559999999999995</v>
      </c>
      <c r="Q2919" s="6" t="str">
        <f t="shared" si="272"/>
        <v>theater</v>
      </c>
      <c r="R2919" t="str">
        <f t="shared" si="275"/>
        <v>plays</v>
      </c>
      <c r="S2919" s="11">
        <f t="shared" si="273"/>
        <v>42245.026006944441</v>
      </c>
      <c r="T2919" s="11">
        <f t="shared" si="274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28</v>
      </c>
      <c r="P2920">
        <f t="shared" si="271"/>
        <v>68.099999999999994</v>
      </c>
      <c r="Q2920" s="6" t="str">
        <f t="shared" si="272"/>
        <v>theater</v>
      </c>
      <c r="R2920" t="str">
        <f t="shared" si="275"/>
        <v>plays</v>
      </c>
      <c r="S2920" s="11">
        <f t="shared" si="273"/>
        <v>42278.421377314815</v>
      </c>
      <c r="T2920" s="11">
        <f t="shared" si="274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9</v>
      </c>
      <c r="P2921">
        <f t="shared" si="271"/>
        <v>8.5</v>
      </c>
      <c r="Q2921" s="6" t="str">
        <f t="shared" si="272"/>
        <v>theater</v>
      </c>
      <c r="R2921" t="str">
        <f t="shared" si="275"/>
        <v>plays</v>
      </c>
      <c r="S2921" s="11">
        <f t="shared" si="273"/>
        <v>41826.411215277774</v>
      </c>
      <c r="T2921" s="11">
        <f t="shared" si="274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27</v>
      </c>
      <c r="P2922">
        <f t="shared" si="271"/>
        <v>51.62</v>
      </c>
      <c r="Q2922" s="6" t="str">
        <f t="shared" si="272"/>
        <v>theater</v>
      </c>
      <c r="R2922" t="str">
        <f t="shared" si="275"/>
        <v>plays</v>
      </c>
      <c r="S2922" s="11">
        <f t="shared" si="273"/>
        <v>42058.584143518521</v>
      </c>
      <c r="T2922" s="11">
        <f t="shared" si="274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>
        <f t="shared" si="271"/>
        <v>43</v>
      </c>
      <c r="Q2923" s="6" t="str">
        <f t="shared" si="272"/>
        <v>theater</v>
      </c>
      <c r="R2923" t="str">
        <f t="shared" si="275"/>
        <v>musical</v>
      </c>
      <c r="S2923" s="11">
        <f t="shared" si="273"/>
        <v>41877.678287037037</v>
      </c>
      <c r="T2923" s="11">
        <f t="shared" si="274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>
        <f t="shared" si="271"/>
        <v>83.34</v>
      </c>
      <c r="Q2924" s="6" t="str">
        <f t="shared" si="272"/>
        <v>theater</v>
      </c>
      <c r="R2924" t="str">
        <f t="shared" si="275"/>
        <v>musical</v>
      </c>
      <c r="S2924" s="11">
        <f t="shared" si="273"/>
        <v>42097.665821759256</v>
      </c>
      <c r="T2924" s="11">
        <f t="shared" si="274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>
        <f t="shared" si="271"/>
        <v>30</v>
      </c>
      <c r="Q2925" s="6" t="str">
        <f t="shared" si="272"/>
        <v>theater</v>
      </c>
      <c r="R2925" t="str">
        <f t="shared" si="275"/>
        <v>musical</v>
      </c>
      <c r="S2925" s="11">
        <f t="shared" si="273"/>
        <v>42012.944201388884</v>
      </c>
      <c r="T2925" s="11">
        <f t="shared" si="274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104</v>
      </c>
      <c r="P2926">
        <f t="shared" si="271"/>
        <v>175.51999999999998</v>
      </c>
      <c r="Q2926" s="6" t="str">
        <f t="shared" si="272"/>
        <v>theater</v>
      </c>
      <c r="R2926" t="str">
        <f t="shared" si="275"/>
        <v>musical</v>
      </c>
      <c r="S2926" s="11">
        <f t="shared" si="273"/>
        <v>42103.348495370366</v>
      </c>
      <c r="T2926" s="11">
        <f t="shared" si="274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103</v>
      </c>
      <c r="P2927">
        <f t="shared" si="271"/>
        <v>231.67</v>
      </c>
      <c r="Q2927" s="6" t="str">
        <f t="shared" si="272"/>
        <v>theater</v>
      </c>
      <c r="R2927" t="str">
        <f t="shared" si="275"/>
        <v>musical</v>
      </c>
      <c r="S2927" s="11">
        <f t="shared" si="273"/>
        <v>41863.375787037032</v>
      </c>
      <c r="T2927" s="11">
        <f t="shared" si="274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>
        <f t="shared" si="271"/>
        <v>75</v>
      </c>
      <c r="Q2928" s="6" t="str">
        <f t="shared" si="272"/>
        <v>theater</v>
      </c>
      <c r="R2928" t="str">
        <f t="shared" si="275"/>
        <v>musical</v>
      </c>
      <c r="S2928" s="11">
        <f t="shared" si="273"/>
        <v>42044.557627314811</v>
      </c>
      <c r="T2928" s="11">
        <f t="shared" si="274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131</v>
      </c>
      <c r="P2929">
        <f t="shared" si="271"/>
        <v>112.15</v>
      </c>
      <c r="Q2929" s="6" t="str">
        <f t="shared" si="272"/>
        <v>theater</v>
      </c>
      <c r="R2929" t="str">
        <f t="shared" si="275"/>
        <v>musical</v>
      </c>
      <c r="S2929" s="11">
        <f t="shared" si="273"/>
        <v>41806.460983796293</v>
      </c>
      <c r="T2929" s="11">
        <f t="shared" si="274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>
        <f t="shared" si="271"/>
        <v>41.669999999999995</v>
      </c>
      <c r="Q2930" s="6" t="str">
        <f t="shared" si="272"/>
        <v>theater</v>
      </c>
      <c r="R2930" t="str">
        <f t="shared" si="275"/>
        <v>musical</v>
      </c>
      <c r="S2930" s="11">
        <f t="shared" si="273"/>
        <v>42403.789884259262</v>
      </c>
      <c r="T2930" s="11">
        <f t="shared" si="274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103</v>
      </c>
      <c r="P2931">
        <f t="shared" si="271"/>
        <v>255.17999999999998</v>
      </c>
      <c r="Q2931" s="6" t="str">
        <f t="shared" si="272"/>
        <v>theater</v>
      </c>
      <c r="R2931" t="str">
        <f t="shared" si="275"/>
        <v>musical</v>
      </c>
      <c r="S2931" s="11">
        <f t="shared" si="273"/>
        <v>41754.355995370366</v>
      </c>
      <c r="T2931" s="11">
        <f t="shared" si="274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101</v>
      </c>
      <c r="P2932">
        <f t="shared" si="271"/>
        <v>162.78</v>
      </c>
      <c r="Q2932" s="6" t="str">
        <f t="shared" si="272"/>
        <v>theater</v>
      </c>
      <c r="R2932" t="str">
        <f t="shared" si="275"/>
        <v>musical</v>
      </c>
      <c r="S2932" s="11">
        <f t="shared" si="273"/>
        <v>42101.375740740739</v>
      </c>
      <c r="T2932" s="11">
        <f t="shared" si="274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>
        <f t="shared" si="271"/>
        <v>88.34</v>
      </c>
      <c r="Q2933" s="6" t="str">
        <f t="shared" si="272"/>
        <v>theater</v>
      </c>
      <c r="R2933" t="str">
        <f t="shared" si="275"/>
        <v>musical</v>
      </c>
      <c r="S2933" s="11">
        <f t="shared" si="273"/>
        <v>41872.082905092589</v>
      </c>
      <c r="T2933" s="11">
        <f t="shared" si="274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106</v>
      </c>
      <c r="P2934">
        <f t="shared" si="271"/>
        <v>85.740000000000009</v>
      </c>
      <c r="Q2934" s="6" t="str">
        <f t="shared" si="272"/>
        <v>theater</v>
      </c>
      <c r="R2934" t="str">
        <f t="shared" si="275"/>
        <v>musical</v>
      </c>
      <c r="S2934" s="11">
        <f t="shared" si="273"/>
        <v>42024.956446759257</v>
      </c>
      <c r="T2934" s="11">
        <f t="shared" si="274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103</v>
      </c>
      <c r="P2935">
        <f t="shared" si="271"/>
        <v>47.58</v>
      </c>
      <c r="Q2935" s="6" t="str">
        <f t="shared" si="272"/>
        <v>theater</v>
      </c>
      <c r="R2935" t="str">
        <f t="shared" si="275"/>
        <v>musical</v>
      </c>
      <c r="S2935" s="11">
        <f t="shared" si="273"/>
        <v>42495.748298611106</v>
      </c>
      <c r="T2935" s="11">
        <f t="shared" si="274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>
        <f t="shared" si="271"/>
        <v>72.98</v>
      </c>
      <c r="Q2936" s="6" t="str">
        <f t="shared" si="272"/>
        <v>theater</v>
      </c>
      <c r="R2936" t="str">
        <f t="shared" si="275"/>
        <v>musical</v>
      </c>
      <c r="S2936" s="11">
        <f t="shared" si="273"/>
        <v>41775.427824074075</v>
      </c>
      <c r="T2936" s="11">
        <f t="shared" si="274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101</v>
      </c>
      <c r="P2937">
        <f t="shared" si="271"/>
        <v>90.54</v>
      </c>
      <c r="Q2937" s="6" t="str">
        <f t="shared" si="272"/>
        <v>theater</v>
      </c>
      <c r="R2937" t="str">
        <f t="shared" si="275"/>
        <v>musical</v>
      </c>
      <c r="S2937" s="11">
        <f t="shared" si="273"/>
        <v>42553.375092592592</v>
      </c>
      <c r="T2937" s="11">
        <f t="shared" si="274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>
        <f t="shared" si="271"/>
        <v>37.65</v>
      </c>
      <c r="Q2938" s="6" t="str">
        <f t="shared" si="272"/>
        <v>theater</v>
      </c>
      <c r="R2938" t="str">
        <f t="shared" si="275"/>
        <v>musical</v>
      </c>
      <c r="S2938" s="11">
        <f t="shared" si="273"/>
        <v>41912.442395833328</v>
      </c>
      <c r="T2938" s="11">
        <f t="shared" si="274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134</v>
      </c>
      <c r="P2939">
        <f t="shared" si="271"/>
        <v>36.369999999999997</v>
      </c>
      <c r="Q2939" s="6" t="str">
        <f t="shared" si="272"/>
        <v>theater</v>
      </c>
      <c r="R2939" t="str">
        <f t="shared" si="275"/>
        <v>musical</v>
      </c>
      <c r="S2939" s="11">
        <f t="shared" si="273"/>
        <v>41803.248993055553</v>
      </c>
      <c r="T2939" s="11">
        <f t="shared" si="274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102</v>
      </c>
      <c r="P2940">
        <f t="shared" si="271"/>
        <v>126.72</v>
      </c>
      <c r="Q2940" s="6" t="str">
        <f t="shared" si="272"/>
        <v>theater</v>
      </c>
      <c r="R2940" t="str">
        <f t="shared" si="275"/>
        <v>musical</v>
      </c>
      <c r="S2940" s="11">
        <f t="shared" si="273"/>
        <v>42004.495532407404</v>
      </c>
      <c r="T2940" s="11">
        <f t="shared" si="274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103</v>
      </c>
      <c r="P2941">
        <f t="shared" si="271"/>
        <v>329.2</v>
      </c>
      <c r="Q2941" s="6" t="str">
        <f t="shared" si="272"/>
        <v>theater</v>
      </c>
      <c r="R2941" t="str">
        <f t="shared" si="275"/>
        <v>musical</v>
      </c>
      <c r="S2941" s="11">
        <f t="shared" si="273"/>
        <v>41845.60083333333</v>
      </c>
      <c r="T2941" s="11">
        <f t="shared" si="274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108</v>
      </c>
      <c r="P2942">
        <f t="shared" si="271"/>
        <v>81.25</v>
      </c>
      <c r="Q2942" s="6" t="str">
        <f t="shared" si="272"/>
        <v>theater</v>
      </c>
      <c r="R2942" t="str">
        <f t="shared" si="275"/>
        <v>musical</v>
      </c>
      <c r="S2942" s="11">
        <f t="shared" si="273"/>
        <v>41982.565023148149</v>
      </c>
      <c r="T2942" s="11">
        <f t="shared" si="274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1</v>
      </c>
      <c r="P2943">
        <f t="shared" si="271"/>
        <v>1</v>
      </c>
      <c r="Q2943" s="6" t="str">
        <f t="shared" si="272"/>
        <v>theater</v>
      </c>
      <c r="R2943" t="str">
        <f t="shared" si="275"/>
        <v>spaces</v>
      </c>
      <c r="S2943" s="11">
        <f t="shared" si="273"/>
        <v>42034.751793981479</v>
      </c>
      <c r="T2943" s="11">
        <f t="shared" si="274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21</v>
      </c>
      <c r="P2944">
        <f t="shared" si="271"/>
        <v>202.23</v>
      </c>
      <c r="Q2944" s="6" t="str">
        <f t="shared" si="272"/>
        <v>theater</v>
      </c>
      <c r="R2944" t="str">
        <f t="shared" si="275"/>
        <v>spaces</v>
      </c>
      <c r="S2944" s="11">
        <f t="shared" si="273"/>
        <v>42334.595590277771</v>
      </c>
      <c r="T2944" s="11">
        <f t="shared" si="274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s="6" t="str">
        <f t="shared" si="272"/>
        <v>theater</v>
      </c>
      <c r="R2945" t="str">
        <f t="shared" si="275"/>
        <v>spaces</v>
      </c>
      <c r="S2945" s="11">
        <f t="shared" si="273"/>
        <v>42076.921064814807</v>
      </c>
      <c r="T2945" s="11">
        <f t="shared" si="274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>
        <f t="shared" si="271"/>
        <v>100</v>
      </c>
      <c r="Q2946" s="6" t="str">
        <f t="shared" si="272"/>
        <v>theater</v>
      </c>
      <c r="R2946" t="str">
        <f t="shared" si="275"/>
        <v>spaces</v>
      </c>
      <c r="S2946" s="11">
        <f t="shared" si="273"/>
        <v>42132.705995370365</v>
      </c>
      <c r="T2946" s="11">
        <f t="shared" si="274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ROUNDUP(((E2947/D2947)*100),0)</f>
        <v>0</v>
      </c>
      <c r="P2947" t="e">
        <f t="shared" ref="P2947:P3010" si="277">ROUNDUP((E2947/L2947),2)</f>
        <v>#DIV/0!</v>
      </c>
      <c r="Q2947" s="6" t="str">
        <f t="shared" ref="Q2947:Q3010" si="278">LEFT(N2947,FIND("/",N2947,1)-1)</f>
        <v>theater</v>
      </c>
      <c r="R2947" t="str">
        <f t="shared" si="275"/>
        <v>spaces</v>
      </c>
      <c r="S2947" s="11">
        <f t="shared" ref="S2947:S3010" si="279">(((J2947/60)/60)/24)+DATE(1970,1,1)+(-5/24)</f>
        <v>42117.931250000001</v>
      </c>
      <c r="T2947" s="11">
        <f t="shared" ref="T2947:T3010" si="280">(((I2947/60)/60)/24)+DATE(1970,1,1)+(-5/24)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</v>
      </c>
      <c r="P2948">
        <f t="shared" si="277"/>
        <v>1</v>
      </c>
      <c r="Q2948" s="6" t="str">
        <f t="shared" si="278"/>
        <v>theater</v>
      </c>
      <c r="R2948" t="str">
        <f t="shared" ref="R2948:R3011" si="281">RIGHT(N2948,LEN(N2948)-FIND("/",N2948,1))</f>
        <v>spaces</v>
      </c>
      <c r="S2948" s="11">
        <f t="shared" si="279"/>
        <v>42567.322824074072</v>
      </c>
      <c r="T2948" s="11">
        <f t="shared" si="280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5</v>
      </c>
      <c r="P2949">
        <f t="shared" si="277"/>
        <v>82.47</v>
      </c>
      <c r="Q2949" s="6" t="str">
        <f t="shared" si="278"/>
        <v>theater</v>
      </c>
      <c r="R2949" t="str">
        <f t="shared" si="281"/>
        <v>spaces</v>
      </c>
      <c r="S2949" s="11">
        <f t="shared" si="279"/>
        <v>42649.353784722225</v>
      </c>
      <c r="T2949" s="11">
        <f t="shared" si="280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1</v>
      </c>
      <c r="P2950">
        <f t="shared" si="277"/>
        <v>2.67</v>
      </c>
      <c r="Q2950" s="6" t="str">
        <f t="shared" si="278"/>
        <v>theater</v>
      </c>
      <c r="R2950" t="str">
        <f t="shared" si="281"/>
        <v>spaces</v>
      </c>
      <c r="S2950" s="11">
        <f t="shared" si="279"/>
        <v>42097.440891203696</v>
      </c>
      <c r="T2950" s="11">
        <f t="shared" si="280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3</v>
      </c>
      <c r="P2951">
        <f t="shared" si="277"/>
        <v>12.5</v>
      </c>
      <c r="Q2951" s="6" t="str">
        <f t="shared" si="278"/>
        <v>theater</v>
      </c>
      <c r="R2951" t="str">
        <f t="shared" si="281"/>
        <v>spaces</v>
      </c>
      <c r="S2951" s="11">
        <f t="shared" si="279"/>
        <v>42297.61478009259</v>
      </c>
      <c r="T2951" s="11">
        <f t="shared" si="280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s="6" t="str">
        <f t="shared" si="278"/>
        <v>theater</v>
      </c>
      <c r="R2952" t="str">
        <f t="shared" si="281"/>
        <v>spaces</v>
      </c>
      <c r="S2952" s="11">
        <f t="shared" si="279"/>
        <v>42362.156851851854</v>
      </c>
      <c r="T2952" s="11">
        <f t="shared" si="280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3</v>
      </c>
      <c r="P2953">
        <f t="shared" si="277"/>
        <v>18.900000000000002</v>
      </c>
      <c r="Q2953" s="6" t="str">
        <f t="shared" si="278"/>
        <v>theater</v>
      </c>
      <c r="R2953" t="str">
        <f t="shared" si="281"/>
        <v>spaces</v>
      </c>
      <c r="S2953" s="11">
        <f t="shared" si="279"/>
        <v>41872.594594907401</v>
      </c>
      <c r="T2953" s="11">
        <f t="shared" si="280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9</v>
      </c>
      <c r="P2954">
        <f t="shared" si="277"/>
        <v>200.63</v>
      </c>
      <c r="Q2954" s="6" t="str">
        <f t="shared" si="278"/>
        <v>theater</v>
      </c>
      <c r="R2954" t="str">
        <f t="shared" si="281"/>
        <v>spaces</v>
      </c>
      <c r="S2954" s="11">
        <f t="shared" si="279"/>
        <v>42628.481932870367</v>
      </c>
      <c r="T2954" s="11">
        <f t="shared" si="280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</v>
      </c>
      <c r="P2955">
        <f t="shared" si="277"/>
        <v>201.67</v>
      </c>
      <c r="Q2955" s="6" t="str">
        <f t="shared" si="278"/>
        <v>theater</v>
      </c>
      <c r="R2955" t="str">
        <f t="shared" si="281"/>
        <v>spaces</v>
      </c>
      <c r="S2955" s="11">
        <f t="shared" si="279"/>
        <v>42255.583576388883</v>
      </c>
      <c r="T2955" s="11">
        <f t="shared" si="280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s="6" t="str">
        <f t="shared" si="278"/>
        <v>theater</v>
      </c>
      <c r="R2956" t="str">
        <f t="shared" si="281"/>
        <v>spaces</v>
      </c>
      <c r="S2956" s="11">
        <f t="shared" si="279"/>
        <v>42790.375034722216</v>
      </c>
      <c r="T2956" s="11">
        <f t="shared" si="280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60</v>
      </c>
      <c r="P2957">
        <f t="shared" si="277"/>
        <v>65</v>
      </c>
      <c r="Q2957" s="6" t="str">
        <f t="shared" si="278"/>
        <v>theater</v>
      </c>
      <c r="R2957" t="str">
        <f t="shared" si="281"/>
        <v>spaces</v>
      </c>
      <c r="S2957" s="11">
        <f t="shared" si="279"/>
        <v>42141.532974537033</v>
      </c>
      <c r="T2957" s="11">
        <f t="shared" si="280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17</v>
      </c>
      <c r="P2958">
        <f t="shared" si="277"/>
        <v>66.099999999999994</v>
      </c>
      <c r="Q2958" s="6" t="str">
        <f t="shared" si="278"/>
        <v>theater</v>
      </c>
      <c r="R2958" t="str">
        <f t="shared" si="281"/>
        <v>spaces</v>
      </c>
      <c r="S2958" s="11">
        <f t="shared" si="279"/>
        <v>42464.750578703701</v>
      </c>
      <c r="T2958" s="11">
        <f t="shared" si="280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2</v>
      </c>
      <c r="P2959">
        <f t="shared" si="277"/>
        <v>93.34</v>
      </c>
      <c r="Q2959" s="6" t="str">
        <f t="shared" si="278"/>
        <v>theater</v>
      </c>
      <c r="R2959" t="str">
        <f t="shared" si="281"/>
        <v>spaces</v>
      </c>
      <c r="S2959" s="11">
        <f t="shared" si="279"/>
        <v>42030.80291666666</v>
      </c>
      <c r="T2959" s="11">
        <f t="shared" si="280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s="6" t="str">
        <f t="shared" si="278"/>
        <v>theater</v>
      </c>
      <c r="R2960" t="str">
        <f t="shared" si="281"/>
        <v>spaces</v>
      </c>
      <c r="S2960" s="11">
        <f t="shared" si="279"/>
        <v>42438.570798611108</v>
      </c>
      <c r="T2960" s="11">
        <f t="shared" si="280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s="6" t="str">
        <f t="shared" si="278"/>
        <v>theater</v>
      </c>
      <c r="R2961" t="str">
        <f t="shared" si="281"/>
        <v>spaces</v>
      </c>
      <c r="S2961" s="11">
        <f t="shared" si="279"/>
        <v>42497.800057870372</v>
      </c>
      <c r="T2961" s="11">
        <f t="shared" si="280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s="6" t="str">
        <f t="shared" si="278"/>
        <v>theater</v>
      </c>
      <c r="R2962" t="str">
        <f t="shared" si="281"/>
        <v>spaces</v>
      </c>
      <c r="S2962" s="11">
        <f t="shared" si="279"/>
        <v>41863.54887731481</v>
      </c>
      <c r="T2962" s="11">
        <f t="shared" si="280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110</v>
      </c>
      <c r="P2963">
        <f t="shared" si="277"/>
        <v>50.75</v>
      </c>
      <c r="Q2963" s="6" t="str">
        <f t="shared" si="278"/>
        <v>theater</v>
      </c>
      <c r="R2963" t="str">
        <f t="shared" si="281"/>
        <v>plays</v>
      </c>
      <c r="S2963" s="11">
        <f t="shared" si="279"/>
        <v>42061.004155092589</v>
      </c>
      <c r="T2963" s="11">
        <f t="shared" si="280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122</v>
      </c>
      <c r="P2964">
        <f t="shared" si="277"/>
        <v>60.9</v>
      </c>
      <c r="Q2964" s="6" t="str">
        <f t="shared" si="278"/>
        <v>theater</v>
      </c>
      <c r="R2964" t="str">
        <f t="shared" si="281"/>
        <v>plays</v>
      </c>
      <c r="S2964" s="11">
        <f t="shared" si="279"/>
        <v>42036.035949074074</v>
      </c>
      <c r="T2964" s="11">
        <f t="shared" si="280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107</v>
      </c>
      <c r="P2965">
        <f t="shared" si="277"/>
        <v>109.04</v>
      </c>
      <c r="Q2965" s="6" t="str">
        <f t="shared" si="278"/>
        <v>theater</v>
      </c>
      <c r="R2965" t="str">
        <f t="shared" si="281"/>
        <v>plays</v>
      </c>
      <c r="S2965" s="11">
        <f t="shared" si="279"/>
        <v>42157.26185185185</v>
      </c>
      <c r="T2965" s="11">
        <f t="shared" si="280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101</v>
      </c>
      <c r="P2966">
        <f t="shared" si="277"/>
        <v>25.700000000000003</v>
      </c>
      <c r="Q2966" s="6" t="str">
        <f t="shared" si="278"/>
        <v>theater</v>
      </c>
      <c r="R2966" t="str">
        <f t="shared" si="281"/>
        <v>plays</v>
      </c>
      <c r="S2966" s="11">
        <f t="shared" si="279"/>
        <v>41827.701608796291</v>
      </c>
      <c r="T2966" s="11">
        <f t="shared" si="280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</v>
      </c>
      <c r="P2967">
        <f t="shared" si="277"/>
        <v>41.93</v>
      </c>
      <c r="Q2967" s="6" t="str">
        <f t="shared" si="278"/>
        <v>theater</v>
      </c>
      <c r="R2967" t="str">
        <f t="shared" si="281"/>
        <v>plays</v>
      </c>
      <c r="S2967" s="11">
        <f t="shared" si="279"/>
        <v>42162.521215277775</v>
      </c>
      <c r="T2967" s="11">
        <f t="shared" si="280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114</v>
      </c>
      <c r="P2968">
        <f t="shared" si="277"/>
        <v>88.78</v>
      </c>
      <c r="Q2968" s="6" t="str">
        <f t="shared" si="278"/>
        <v>theater</v>
      </c>
      <c r="R2968" t="str">
        <f t="shared" si="281"/>
        <v>plays</v>
      </c>
      <c r="S2968" s="11">
        <f t="shared" si="279"/>
        <v>42233.530231481483</v>
      </c>
      <c r="T2968" s="11">
        <f t="shared" si="280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114</v>
      </c>
      <c r="P2969">
        <f t="shared" si="277"/>
        <v>80.23</v>
      </c>
      <c r="Q2969" s="6" t="str">
        <f t="shared" si="278"/>
        <v>theater</v>
      </c>
      <c r="R2969" t="str">
        <f t="shared" si="281"/>
        <v>plays</v>
      </c>
      <c r="S2969" s="11">
        <f t="shared" si="279"/>
        <v>42041.989490740736</v>
      </c>
      <c r="T2969" s="11">
        <f t="shared" si="280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>
        <f t="shared" si="277"/>
        <v>78.940000000000012</v>
      </c>
      <c r="Q2970" s="6" t="str">
        <f t="shared" si="278"/>
        <v>theater</v>
      </c>
      <c r="R2970" t="str">
        <f t="shared" si="281"/>
        <v>plays</v>
      </c>
      <c r="S2970" s="11">
        <f t="shared" si="279"/>
        <v>42585.315509259257</v>
      </c>
      <c r="T2970" s="11">
        <f t="shared" si="280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163</v>
      </c>
      <c r="P2971">
        <f t="shared" si="277"/>
        <v>95.59</v>
      </c>
      <c r="Q2971" s="6" t="str">
        <f t="shared" si="278"/>
        <v>theater</v>
      </c>
      <c r="R2971" t="str">
        <f t="shared" si="281"/>
        <v>plays</v>
      </c>
      <c r="S2971" s="11">
        <f t="shared" si="279"/>
        <v>42097.578159722216</v>
      </c>
      <c r="T2971" s="11">
        <f t="shared" si="280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>
        <f t="shared" si="277"/>
        <v>69.900000000000006</v>
      </c>
      <c r="Q2972" s="6" t="str">
        <f t="shared" si="278"/>
        <v>theater</v>
      </c>
      <c r="R2972" t="str">
        <f t="shared" si="281"/>
        <v>plays</v>
      </c>
      <c r="S2972" s="11">
        <f t="shared" si="279"/>
        <v>41808.461238425924</v>
      </c>
      <c r="T2972" s="11">
        <f t="shared" si="280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101</v>
      </c>
      <c r="P2973">
        <f t="shared" si="277"/>
        <v>74.540000000000006</v>
      </c>
      <c r="Q2973" s="6" t="str">
        <f t="shared" si="278"/>
        <v>theater</v>
      </c>
      <c r="R2973" t="str">
        <f t="shared" si="281"/>
        <v>plays</v>
      </c>
      <c r="S2973" s="11">
        <f t="shared" si="279"/>
        <v>41852.449976851851</v>
      </c>
      <c r="T2973" s="11">
        <f t="shared" si="280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106</v>
      </c>
      <c r="P2974">
        <f t="shared" si="277"/>
        <v>123.95</v>
      </c>
      <c r="Q2974" s="6" t="str">
        <f t="shared" si="278"/>
        <v>theater</v>
      </c>
      <c r="R2974" t="str">
        <f t="shared" si="281"/>
        <v>plays</v>
      </c>
      <c r="S2974" s="11">
        <f t="shared" si="279"/>
        <v>42693.90185185185</v>
      </c>
      <c r="T2974" s="11">
        <f t="shared" si="280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175</v>
      </c>
      <c r="P2975">
        <f t="shared" si="277"/>
        <v>264.84999999999997</v>
      </c>
      <c r="Q2975" s="6" t="str">
        <f t="shared" si="278"/>
        <v>theater</v>
      </c>
      <c r="R2975" t="str">
        <f t="shared" si="281"/>
        <v>plays</v>
      </c>
      <c r="S2975" s="11">
        <f t="shared" si="279"/>
        <v>42341.610046296293</v>
      </c>
      <c r="T2975" s="11">
        <f t="shared" si="280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>
        <f t="shared" si="277"/>
        <v>58.629999999999995</v>
      </c>
      <c r="Q2976" s="6" t="str">
        <f t="shared" si="278"/>
        <v>theater</v>
      </c>
      <c r="R2976" t="str">
        <f t="shared" si="281"/>
        <v>plays</v>
      </c>
      <c r="S2976" s="11">
        <f t="shared" si="279"/>
        <v>41879.852673611109</v>
      </c>
      <c r="T2976" s="11">
        <f t="shared" si="280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101</v>
      </c>
      <c r="P2977">
        <f t="shared" si="277"/>
        <v>70.89</v>
      </c>
      <c r="Q2977" s="6" t="str">
        <f t="shared" si="278"/>
        <v>theater</v>
      </c>
      <c r="R2977" t="str">
        <f t="shared" si="281"/>
        <v>plays</v>
      </c>
      <c r="S2977" s="11">
        <f t="shared" si="279"/>
        <v>41941.475532407407</v>
      </c>
      <c r="T2977" s="11">
        <f t="shared" si="280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172</v>
      </c>
      <c r="P2978">
        <f t="shared" si="277"/>
        <v>8.58</v>
      </c>
      <c r="Q2978" s="6" t="str">
        <f t="shared" si="278"/>
        <v>theater</v>
      </c>
      <c r="R2978" t="str">
        <f t="shared" si="281"/>
        <v>plays</v>
      </c>
      <c r="S2978" s="11">
        <f t="shared" si="279"/>
        <v>42425.522337962961</v>
      </c>
      <c r="T2978" s="11">
        <f t="shared" si="280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114</v>
      </c>
      <c r="P2979">
        <f t="shared" si="277"/>
        <v>113.57000000000001</v>
      </c>
      <c r="Q2979" s="6" t="str">
        <f t="shared" si="278"/>
        <v>theater</v>
      </c>
      <c r="R2979" t="str">
        <f t="shared" si="281"/>
        <v>plays</v>
      </c>
      <c r="S2979" s="11">
        <f t="shared" si="279"/>
        <v>42026.672847222224</v>
      </c>
      <c r="T2979" s="11">
        <f t="shared" si="280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130</v>
      </c>
      <c r="P2980">
        <f t="shared" si="277"/>
        <v>60.69</v>
      </c>
      <c r="Q2980" s="6" t="str">
        <f t="shared" si="278"/>
        <v>theater</v>
      </c>
      <c r="R2980" t="str">
        <f t="shared" si="281"/>
        <v>plays</v>
      </c>
      <c r="S2980" s="11">
        <f t="shared" si="279"/>
        <v>41922.432256944441</v>
      </c>
      <c r="T2980" s="11">
        <f t="shared" si="280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102</v>
      </c>
      <c r="P2981">
        <f t="shared" si="277"/>
        <v>110.22</v>
      </c>
      <c r="Q2981" s="6" t="str">
        <f t="shared" si="278"/>
        <v>theater</v>
      </c>
      <c r="R2981" t="str">
        <f t="shared" si="281"/>
        <v>plays</v>
      </c>
      <c r="S2981" s="11">
        <f t="shared" si="279"/>
        <v>41993.616006944438</v>
      </c>
      <c r="T2981" s="11">
        <f t="shared" si="280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110</v>
      </c>
      <c r="P2982">
        <f t="shared" si="277"/>
        <v>136.45999999999998</v>
      </c>
      <c r="Q2982" s="6" t="str">
        <f t="shared" si="278"/>
        <v>theater</v>
      </c>
      <c r="R2982" t="str">
        <f t="shared" si="281"/>
        <v>plays</v>
      </c>
      <c r="S2982" s="11">
        <f t="shared" si="279"/>
        <v>42219.70752314815</v>
      </c>
      <c r="T2982" s="11">
        <f t="shared" si="280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129</v>
      </c>
      <c r="P2983">
        <f t="shared" si="277"/>
        <v>53.169999999999995</v>
      </c>
      <c r="Q2983" s="6" t="str">
        <f t="shared" si="278"/>
        <v>theater</v>
      </c>
      <c r="R2983" t="str">
        <f t="shared" si="281"/>
        <v>spaces</v>
      </c>
      <c r="S2983" s="11">
        <f t="shared" si="279"/>
        <v>42225.351342592585</v>
      </c>
      <c r="T2983" s="11">
        <f t="shared" si="280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103</v>
      </c>
      <c r="P2984">
        <f t="shared" si="277"/>
        <v>86.5</v>
      </c>
      <c r="Q2984" s="6" t="str">
        <f t="shared" si="278"/>
        <v>theater</v>
      </c>
      <c r="R2984" t="str">
        <f t="shared" si="281"/>
        <v>spaces</v>
      </c>
      <c r="S2984" s="11">
        <f t="shared" si="279"/>
        <v>42381.478506944441</v>
      </c>
      <c r="T2984" s="11">
        <f t="shared" si="280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147</v>
      </c>
      <c r="P2985">
        <f t="shared" si="277"/>
        <v>155.23999999999998</v>
      </c>
      <c r="Q2985" s="6" t="str">
        <f t="shared" si="278"/>
        <v>theater</v>
      </c>
      <c r="R2985" t="str">
        <f t="shared" si="281"/>
        <v>spaces</v>
      </c>
      <c r="S2985" s="11">
        <f t="shared" si="279"/>
        <v>41894.424027777779</v>
      </c>
      <c r="T2985" s="11">
        <f t="shared" si="280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101</v>
      </c>
      <c r="P2986">
        <f t="shared" si="277"/>
        <v>115.09</v>
      </c>
      <c r="Q2986" s="6" t="str">
        <f t="shared" si="278"/>
        <v>theater</v>
      </c>
      <c r="R2986" t="str">
        <f t="shared" si="281"/>
        <v>spaces</v>
      </c>
      <c r="S2986" s="11">
        <f t="shared" si="279"/>
        <v>42576.070381944439</v>
      </c>
      <c r="T2986" s="11">
        <f t="shared" si="280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122</v>
      </c>
      <c r="P2987">
        <f t="shared" si="277"/>
        <v>109.60000000000001</v>
      </c>
      <c r="Q2987" s="6" t="str">
        <f t="shared" si="278"/>
        <v>theater</v>
      </c>
      <c r="R2987" t="str">
        <f t="shared" si="281"/>
        <v>spaces</v>
      </c>
      <c r="S2987" s="11">
        <f t="shared" si="279"/>
        <v>42654.765370370362</v>
      </c>
      <c r="T2987" s="11">
        <f t="shared" si="280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106</v>
      </c>
      <c r="P2988">
        <f t="shared" si="277"/>
        <v>45.22</v>
      </c>
      <c r="Q2988" s="6" t="str">
        <f t="shared" si="278"/>
        <v>theater</v>
      </c>
      <c r="R2988" t="str">
        <f t="shared" si="281"/>
        <v>spaces</v>
      </c>
      <c r="S2988" s="11">
        <f t="shared" si="279"/>
        <v>42431.29173611111</v>
      </c>
      <c r="T2988" s="11">
        <f t="shared" si="280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111</v>
      </c>
      <c r="P2989">
        <f t="shared" si="277"/>
        <v>104.16000000000001</v>
      </c>
      <c r="Q2989" s="6" t="str">
        <f t="shared" si="278"/>
        <v>theater</v>
      </c>
      <c r="R2989" t="str">
        <f t="shared" si="281"/>
        <v>spaces</v>
      </c>
      <c r="S2989" s="11">
        <f t="shared" si="279"/>
        <v>42627.098969907405</v>
      </c>
      <c r="T2989" s="11">
        <f t="shared" si="280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>
        <f t="shared" si="277"/>
        <v>35.72</v>
      </c>
      <c r="Q2990" s="6" t="str">
        <f t="shared" si="278"/>
        <v>theater</v>
      </c>
      <c r="R2990" t="str">
        <f t="shared" si="281"/>
        <v>spaces</v>
      </c>
      <c r="S2990" s="11">
        <f t="shared" si="279"/>
        <v>42511.153715277782</v>
      </c>
      <c r="T2990" s="11">
        <f t="shared" si="280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177</v>
      </c>
      <c r="P2991">
        <f t="shared" si="277"/>
        <v>97</v>
      </c>
      <c r="Q2991" s="6" t="str">
        <f t="shared" si="278"/>
        <v>theater</v>
      </c>
      <c r="R2991" t="str">
        <f t="shared" si="281"/>
        <v>spaces</v>
      </c>
      <c r="S2991" s="11">
        <f t="shared" si="279"/>
        <v>42336.812060185184</v>
      </c>
      <c r="T2991" s="11">
        <f t="shared" si="280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>
        <f t="shared" si="277"/>
        <v>370.38</v>
      </c>
      <c r="Q2992" s="6" t="str">
        <f t="shared" si="278"/>
        <v>theater</v>
      </c>
      <c r="R2992" t="str">
        <f t="shared" si="281"/>
        <v>spaces</v>
      </c>
      <c r="S2992" s="11">
        <f t="shared" si="279"/>
        <v>42341.365972222215</v>
      </c>
      <c r="T2992" s="11">
        <f t="shared" si="280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104</v>
      </c>
      <c r="P2993">
        <f t="shared" si="277"/>
        <v>94.410000000000011</v>
      </c>
      <c r="Q2993" s="6" t="str">
        <f t="shared" si="278"/>
        <v>theater</v>
      </c>
      <c r="R2993" t="str">
        <f t="shared" si="281"/>
        <v>spaces</v>
      </c>
      <c r="S2993" s="11">
        <f t="shared" si="279"/>
        <v>42740.628819444442</v>
      </c>
      <c r="T2993" s="11">
        <f t="shared" si="280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105</v>
      </c>
      <c r="P2994">
        <f t="shared" si="277"/>
        <v>48.989999999999995</v>
      </c>
      <c r="Q2994" s="6" t="str">
        <f t="shared" si="278"/>
        <v>theater</v>
      </c>
      <c r="R2994" t="str">
        <f t="shared" si="281"/>
        <v>spaces</v>
      </c>
      <c r="S2994" s="11">
        <f t="shared" si="279"/>
        <v>42622.559143518512</v>
      </c>
      <c r="T2994" s="11">
        <f t="shared" si="280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101</v>
      </c>
      <c r="P2995">
        <f t="shared" si="277"/>
        <v>45.6</v>
      </c>
      <c r="Q2995" s="6" t="str">
        <f t="shared" si="278"/>
        <v>theater</v>
      </c>
      <c r="R2995" t="str">
        <f t="shared" si="281"/>
        <v>spaces</v>
      </c>
      <c r="S2995" s="11">
        <f t="shared" si="279"/>
        <v>42390.63040509259</v>
      </c>
      <c r="T2995" s="11">
        <f t="shared" si="280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458</v>
      </c>
      <c r="P2996">
        <f t="shared" si="277"/>
        <v>23.28</v>
      </c>
      <c r="Q2996" s="6" t="str">
        <f t="shared" si="278"/>
        <v>theater</v>
      </c>
      <c r="R2996" t="str">
        <f t="shared" si="281"/>
        <v>spaces</v>
      </c>
      <c r="S2996" s="11">
        <f t="shared" si="279"/>
        <v>41885.270509259259</v>
      </c>
      <c r="T2996" s="11">
        <f t="shared" si="280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105</v>
      </c>
      <c r="P2997">
        <f t="shared" si="277"/>
        <v>63.23</v>
      </c>
      <c r="Q2997" s="6" t="str">
        <f t="shared" si="278"/>
        <v>theater</v>
      </c>
      <c r="R2997" t="str">
        <f t="shared" si="281"/>
        <v>spaces</v>
      </c>
      <c r="S2997" s="11">
        <f t="shared" si="279"/>
        <v>42724.456840277773</v>
      </c>
      <c r="T2997" s="11">
        <f t="shared" si="280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172</v>
      </c>
      <c r="P2998">
        <f t="shared" si="277"/>
        <v>153.53</v>
      </c>
      <c r="Q2998" s="6" t="str">
        <f t="shared" si="278"/>
        <v>theater</v>
      </c>
      <c r="R2998" t="str">
        <f t="shared" si="281"/>
        <v>spaces</v>
      </c>
      <c r="S2998" s="11">
        <f t="shared" si="279"/>
        <v>42090.70416666667</v>
      </c>
      <c r="T2998" s="11">
        <f t="shared" si="280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104</v>
      </c>
      <c r="P2999">
        <f t="shared" si="277"/>
        <v>90.2</v>
      </c>
      <c r="Q2999" s="6" t="str">
        <f t="shared" si="278"/>
        <v>theater</v>
      </c>
      <c r="R2999" t="str">
        <f t="shared" si="281"/>
        <v>spaces</v>
      </c>
      <c r="S2999" s="11">
        <f t="shared" si="279"/>
        <v>42775.525381944441</v>
      </c>
      <c r="T2999" s="11">
        <f t="shared" si="280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104</v>
      </c>
      <c r="P3000">
        <f t="shared" si="277"/>
        <v>118.98</v>
      </c>
      <c r="Q3000" s="6" t="str">
        <f t="shared" si="278"/>
        <v>theater</v>
      </c>
      <c r="R3000" t="str">
        <f t="shared" si="281"/>
        <v>spaces</v>
      </c>
      <c r="S3000" s="11">
        <f t="shared" si="279"/>
        <v>41777.985289351847</v>
      </c>
      <c r="T3000" s="11">
        <f t="shared" si="280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119</v>
      </c>
      <c r="P3001">
        <f t="shared" si="277"/>
        <v>80.25</v>
      </c>
      <c r="Q3001" s="6" t="str">
        <f t="shared" si="278"/>
        <v>theater</v>
      </c>
      <c r="R3001" t="str">
        <f t="shared" si="281"/>
        <v>spaces</v>
      </c>
      <c r="S3001" s="11">
        <f t="shared" si="279"/>
        <v>42780.531944444439</v>
      </c>
      <c r="T3001" s="11">
        <f t="shared" si="280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>
        <f t="shared" si="277"/>
        <v>62.5</v>
      </c>
      <c r="Q3002" s="6" t="str">
        <f t="shared" si="278"/>
        <v>theater</v>
      </c>
      <c r="R3002" t="str">
        <f t="shared" si="281"/>
        <v>spaces</v>
      </c>
      <c r="S3002" s="11">
        <f t="shared" si="279"/>
        <v>42752.61886574074</v>
      </c>
      <c r="T3002" s="11">
        <f t="shared" si="280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319</v>
      </c>
      <c r="P3003">
        <f t="shared" si="277"/>
        <v>131.38</v>
      </c>
      <c r="Q3003" s="6" t="str">
        <f t="shared" si="278"/>
        <v>theater</v>
      </c>
      <c r="R3003" t="str">
        <f t="shared" si="281"/>
        <v>spaces</v>
      </c>
      <c r="S3003" s="11">
        <f t="shared" si="279"/>
        <v>42534.687291666669</v>
      </c>
      <c r="T3003" s="11">
        <f t="shared" si="280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109</v>
      </c>
      <c r="P3004">
        <f t="shared" si="277"/>
        <v>73.040000000000006</v>
      </c>
      <c r="Q3004" s="6" t="str">
        <f t="shared" si="278"/>
        <v>theater</v>
      </c>
      <c r="R3004" t="str">
        <f t="shared" si="281"/>
        <v>spaces</v>
      </c>
      <c r="S3004" s="11">
        <f t="shared" si="279"/>
        <v>41239.627916666665</v>
      </c>
      <c r="T3004" s="11">
        <f t="shared" si="280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102</v>
      </c>
      <c r="P3005">
        <f t="shared" si="277"/>
        <v>178.53</v>
      </c>
      <c r="Q3005" s="6" t="str">
        <f t="shared" si="278"/>
        <v>theater</v>
      </c>
      <c r="R3005" t="str">
        <f t="shared" si="281"/>
        <v>spaces</v>
      </c>
      <c r="S3005" s="11">
        <f t="shared" si="279"/>
        <v>42398.640925925924</v>
      </c>
      <c r="T3005" s="11">
        <f t="shared" si="280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113</v>
      </c>
      <c r="P3006">
        <f t="shared" si="277"/>
        <v>162.91</v>
      </c>
      <c r="Q3006" s="6" t="str">
        <f t="shared" si="278"/>
        <v>theater</v>
      </c>
      <c r="R3006" t="str">
        <f t="shared" si="281"/>
        <v>spaces</v>
      </c>
      <c r="S3006" s="11">
        <f t="shared" si="279"/>
        <v>41928.672731481478</v>
      </c>
      <c r="T3006" s="11">
        <f t="shared" si="280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121</v>
      </c>
      <c r="P3007">
        <f t="shared" si="277"/>
        <v>108.25</v>
      </c>
      <c r="Q3007" s="6" t="str">
        <f t="shared" si="278"/>
        <v>theater</v>
      </c>
      <c r="R3007" t="str">
        <f t="shared" si="281"/>
        <v>spaces</v>
      </c>
      <c r="S3007" s="11">
        <f t="shared" si="279"/>
        <v>41888.466493055552</v>
      </c>
      <c r="T3007" s="11">
        <f t="shared" si="280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108</v>
      </c>
      <c r="P3008">
        <f t="shared" si="277"/>
        <v>88.87</v>
      </c>
      <c r="Q3008" s="6" t="str">
        <f t="shared" si="278"/>
        <v>theater</v>
      </c>
      <c r="R3008" t="str">
        <f t="shared" si="281"/>
        <v>spaces</v>
      </c>
      <c r="S3008" s="11">
        <f t="shared" si="279"/>
        <v>41957.548506944448</v>
      </c>
      <c r="T3008" s="11">
        <f t="shared" si="280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>
        <f t="shared" si="277"/>
        <v>54</v>
      </c>
      <c r="Q3009" s="6" t="str">
        <f t="shared" si="278"/>
        <v>theater</v>
      </c>
      <c r="R3009" t="str">
        <f t="shared" si="281"/>
        <v>spaces</v>
      </c>
      <c r="S3009" s="11">
        <f t="shared" si="279"/>
        <v>42098.007905092592</v>
      </c>
      <c r="T3009" s="11">
        <f t="shared" si="280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102</v>
      </c>
      <c r="P3010">
        <f t="shared" si="277"/>
        <v>116.74000000000001</v>
      </c>
      <c r="Q3010" s="6" t="str">
        <f t="shared" si="278"/>
        <v>theater</v>
      </c>
      <c r="R3010" t="str">
        <f t="shared" si="281"/>
        <v>spaces</v>
      </c>
      <c r="S3010" s="11">
        <f t="shared" si="279"/>
        <v>42360.003692129627</v>
      </c>
      <c r="T3010" s="11">
        <f t="shared" si="280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ROUNDUP(((E3011/D3011)*100),0)</f>
        <v>120</v>
      </c>
      <c r="P3011">
        <f t="shared" ref="P3011:P3074" si="283">ROUNDUP((E3011/L3011),2)</f>
        <v>233.89999999999998</v>
      </c>
      <c r="Q3011" s="6" t="str">
        <f t="shared" ref="Q3011:Q3074" si="284">LEFT(N3011,FIND("/",N3011,1)-1)</f>
        <v>theater</v>
      </c>
      <c r="R3011" t="str">
        <f t="shared" si="281"/>
        <v>spaces</v>
      </c>
      <c r="S3011" s="11">
        <f t="shared" ref="S3011:S3074" si="285">(((J3011/60)/60)/24)+DATE(1970,1,1)+(-5/24)</f>
        <v>41939.361574074072</v>
      </c>
      <c r="T3011" s="11">
        <f t="shared" ref="T3011:T3074" si="286">(((I3011/60)/60)/24)+DATE(1970,1,1)+(-5/24)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>
        <f t="shared" si="283"/>
        <v>158</v>
      </c>
      <c r="Q3012" s="6" t="str">
        <f t="shared" si="284"/>
        <v>theater</v>
      </c>
      <c r="R3012" t="str">
        <f t="shared" ref="R3012:R3075" si="287">RIGHT(N3012,LEN(N3012)-FIND("/",N3012,1))</f>
        <v>spaces</v>
      </c>
      <c r="S3012" s="11">
        <f t="shared" si="285"/>
        <v>41996.624062499999</v>
      </c>
      <c r="T3012" s="11">
        <f t="shared" si="286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124</v>
      </c>
      <c r="P3013">
        <f t="shared" si="283"/>
        <v>14.84</v>
      </c>
      <c r="Q3013" s="6" t="str">
        <f t="shared" si="284"/>
        <v>theater</v>
      </c>
      <c r="R3013" t="str">
        <f t="shared" si="287"/>
        <v>spaces</v>
      </c>
      <c r="S3013" s="11">
        <f t="shared" si="285"/>
        <v>42334.260601851849</v>
      </c>
      <c r="T3013" s="11">
        <f t="shared" si="286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118</v>
      </c>
      <c r="P3014">
        <f t="shared" si="283"/>
        <v>85.190000000000012</v>
      </c>
      <c r="Q3014" s="6" t="str">
        <f t="shared" si="284"/>
        <v>theater</v>
      </c>
      <c r="R3014" t="str">
        <f t="shared" si="287"/>
        <v>spaces</v>
      </c>
      <c r="S3014" s="11">
        <f t="shared" si="285"/>
        <v>42024.494560185187</v>
      </c>
      <c r="T3014" s="11">
        <f t="shared" si="286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157</v>
      </c>
      <c r="P3015">
        <f t="shared" si="283"/>
        <v>146.69999999999999</v>
      </c>
      <c r="Q3015" s="6" t="str">
        <f t="shared" si="284"/>
        <v>theater</v>
      </c>
      <c r="R3015" t="str">
        <f t="shared" si="287"/>
        <v>spaces</v>
      </c>
      <c r="S3015" s="11">
        <f t="shared" si="285"/>
        <v>42146.627881944441</v>
      </c>
      <c r="T3015" s="11">
        <f t="shared" si="286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114</v>
      </c>
      <c r="P3016">
        <f t="shared" si="283"/>
        <v>50.769999999999996</v>
      </c>
      <c r="Q3016" s="6" t="str">
        <f t="shared" si="284"/>
        <v>theater</v>
      </c>
      <c r="R3016" t="str">
        <f t="shared" si="287"/>
        <v>spaces</v>
      </c>
      <c r="S3016" s="11">
        <f t="shared" si="285"/>
        <v>41919.915277777778</v>
      </c>
      <c r="T3016" s="11">
        <f t="shared" si="286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104</v>
      </c>
      <c r="P3017">
        <f t="shared" si="283"/>
        <v>87.7</v>
      </c>
      <c r="Q3017" s="6" t="str">
        <f t="shared" si="284"/>
        <v>theater</v>
      </c>
      <c r="R3017" t="str">
        <f t="shared" si="287"/>
        <v>spaces</v>
      </c>
      <c r="S3017" s="11">
        <f t="shared" si="285"/>
        <v>41785.518958333334</v>
      </c>
      <c r="T3017" s="11">
        <f t="shared" si="286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103</v>
      </c>
      <c r="P3018">
        <f t="shared" si="283"/>
        <v>242.28</v>
      </c>
      <c r="Q3018" s="6" t="str">
        <f t="shared" si="284"/>
        <v>theater</v>
      </c>
      <c r="R3018" t="str">
        <f t="shared" si="287"/>
        <v>spaces</v>
      </c>
      <c r="S3018" s="11">
        <f t="shared" si="285"/>
        <v>41778.339722222219</v>
      </c>
      <c r="T3018" s="11">
        <f t="shared" si="286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106</v>
      </c>
      <c r="P3019">
        <f t="shared" si="283"/>
        <v>146.44999999999999</v>
      </c>
      <c r="Q3019" s="6" t="str">
        <f t="shared" si="284"/>
        <v>theater</v>
      </c>
      <c r="R3019" t="str">
        <f t="shared" si="287"/>
        <v>spaces</v>
      </c>
      <c r="S3019" s="11">
        <f t="shared" si="285"/>
        <v>41841.641701388886</v>
      </c>
      <c r="T3019" s="11">
        <f t="shared" si="286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101</v>
      </c>
      <c r="P3020">
        <f t="shared" si="283"/>
        <v>103.18</v>
      </c>
      <c r="Q3020" s="6" t="str">
        <f t="shared" si="284"/>
        <v>theater</v>
      </c>
      <c r="R3020" t="str">
        <f t="shared" si="287"/>
        <v>spaces</v>
      </c>
      <c r="S3020" s="11">
        <f t="shared" si="285"/>
        <v>42163.090000000004</v>
      </c>
      <c r="T3020" s="11">
        <f t="shared" si="286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122</v>
      </c>
      <c r="P3021">
        <f t="shared" si="283"/>
        <v>80.47</v>
      </c>
      <c r="Q3021" s="6" t="str">
        <f t="shared" si="284"/>
        <v>theater</v>
      </c>
      <c r="R3021" t="str">
        <f t="shared" si="287"/>
        <v>spaces</v>
      </c>
      <c r="S3021" s="11">
        <f t="shared" si="285"/>
        <v>41758.625231481477</v>
      </c>
      <c r="T3021" s="11">
        <f t="shared" si="286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101</v>
      </c>
      <c r="P3022">
        <f t="shared" si="283"/>
        <v>234.67</v>
      </c>
      <c r="Q3022" s="6" t="str">
        <f t="shared" si="284"/>
        <v>theater</v>
      </c>
      <c r="R3022" t="str">
        <f t="shared" si="287"/>
        <v>spaces</v>
      </c>
      <c r="S3022" s="11">
        <f t="shared" si="285"/>
        <v>42170.638113425921</v>
      </c>
      <c r="T3022" s="11">
        <f t="shared" si="286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117</v>
      </c>
      <c r="P3023">
        <f t="shared" si="283"/>
        <v>50.69</v>
      </c>
      <c r="Q3023" s="6" t="str">
        <f t="shared" si="284"/>
        <v>theater</v>
      </c>
      <c r="R3023" t="str">
        <f t="shared" si="287"/>
        <v>spaces</v>
      </c>
      <c r="S3023" s="11">
        <f t="shared" si="285"/>
        <v>42660.410520833328</v>
      </c>
      <c r="T3023" s="11">
        <f t="shared" si="286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101</v>
      </c>
      <c r="P3024">
        <f t="shared" si="283"/>
        <v>162.70999999999998</v>
      </c>
      <c r="Q3024" s="6" t="str">
        <f t="shared" si="284"/>
        <v>theater</v>
      </c>
      <c r="R3024" t="str">
        <f t="shared" si="287"/>
        <v>spaces</v>
      </c>
      <c r="S3024" s="11">
        <f t="shared" si="285"/>
        <v>42564.745474537034</v>
      </c>
      <c r="T3024" s="11">
        <f t="shared" si="286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>
        <f t="shared" si="283"/>
        <v>120.17</v>
      </c>
      <c r="Q3025" s="6" t="str">
        <f t="shared" si="284"/>
        <v>theater</v>
      </c>
      <c r="R3025" t="str">
        <f t="shared" si="287"/>
        <v>spaces</v>
      </c>
      <c r="S3025" s="11">
        <f t="shared" si="285"/>
        <v>42121.46743055556</v>
      </c>
      <c r="T3025" s="11">
        <f t="shared" si="286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247</v>
      </c>
      <c r="P3026">
        <f t="shared" si="283"/>
        <v>67.7</v>
      </c>
      <c r="Q3026" s="6" t="str">
        <f t="shared" si="284"/>
        <v>theater</v>
      </c>
      <c r="R3026" t="str">
        <f t="shared" si="287"/>
        <v>spaces</v>
      </c>
      <c r="S3026" s="11">
        <f t="shared" si="285"/>
        <v>41158.785590277774</v>
      </c>
      <c r="T3026" s="11">
        <f t="shared" si="286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303</v>
      </c>
      <c r="P3027">
        <f t="shared" si="283"/>
        <v>52.11</v>
      </c>
      <c r="Q3027" s="6" t="str">
        <f t="shared" si="284"/>
        <v>theater</v>
      </c>
      <c r="R3027" t="str">
        <f t="shared" si="287"/>
        <v>spaces</v>
      </c>
      <c r="S3027" s="11">
        <f t="shared" si="285"/>
        <v>41761.301076388889</v>
      </c>
      <c r="T3027" s="11">
        <f t="shared" si="286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144</v>
      </c>
      <c r="P3028">
        <f t="shared" si="283"/>
        <v>51.6</v>
      </c>
      <c r="Q3028" s="6" t="str">
        <f t="shared" si="284"/>
        <v>theater</v>
      </c>
      <c r="R3028" t="str">
        <f t="shared" si="287"/>
        <v>spaces</v>
      </c>
      <c r="S3028" s="11">
        <f t="shared" si="285"/>
        <v>42783.251064814809</v>
      </c>
      <c r="T3028" s="11">
        <f t="shared" si="286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132</v>
      </c>
      <c r="P3029">
        <f t="shared" si="283"/>
        <v>164.3</v>
      </c>
      <c r="Q3029" s="6" t="str">
        <f t="shared" si="284"/>
        <v>theater</v>
      </c>
      <c r="R3029" t="str">
        <f t="shared" si="287"/>
        <v>spaces</v>
      </c>
      <c r="S3029" s="11">
        <f t="shared" si="285"/>
        <v>42053.49596064815</v>
      </c>
      <c r="T3029" s="11">
        <f t="shared" si="286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169</v>
      </c>
      <c r="P3030">
        <f t="shared" si="283"/>
        <v>84.86</v>
      </c>
      <c r="Q3030" s="6" t="str">
        <f t="shared" si="284"/>
        <v>theater</v>
      </c>
      <c r="R3030" t="str">
        <f t="shared" si="287"/>
        <v>spaces</v>
      </c>
      <c r="S3030" s="11">
        <f t="shared" si="285"/>
        <v>42567.055844907409</v>
      </c>
      <c r="T3030" s="11">
        <f t="shared" si="286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110</v>
      </c>
      <c r="P3031">
        <f t="shared" si="283"/>
        <v>94.550000000000011</v>
      </c>
      <c r="Q3031" s="6" t="str">
        <f t="shared" si="284"/>
        <v>theater</v>
      </c>
      <c r="R3031" t="str">
        <f t="shared" si="287"/>
        <v>spaces</v>
      </c>
      <c r="S3031" s="11">
        <f t="shared" si="285"/>
        <v>41932.500543981478</v>
      </c>
      <c r="T3031" s="11">
        <f t="shared" si="286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107</v>
      </c>
      <c r="P3032">
        <f t="shared" si="283"/>
        <v>45.54</v>
      </c>
      <c r="Q3032" s="6" t="str">
        <f t="shared" si="284"/>
        <v>theater</v>
      </c>
      <c r="R3032" t="str">
        <f t="shared" si="287"/>
        <v>spaces</v>
      </c>
      <c r="S3032" s="11">
        <f t="shared" si="285"/>
        <v>42233.5390162037</v>
      </c>
      <c r="T3032" s="11">
        <f t="shared" si="286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>
        <f t="shared" si="283"/>
        <v>51.73</v>
      </c>
      <c r="Q3033" s="6" t="str">
        <f t="shared" si="284"/>
        <v>theater</v>
      </c>
      <c r="R3033" t="str">
        <f t="shared" si="287"/>
        <v>spaces</v>
      </c>
      <c r="S3033" s="11">
        <f t="shared" si="285"/>
        <v>42597.674155092587</v>
      </c>
      <c r="T3033" s="11">
        <f t="shared" si="286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128</v>
      </c>
      <c r="P3034">
        <f t="shared" si="283"/>
        <v>50.88</v>
      </c>
      <c r="Q3034" s="6" t="str">
        <f t="shared" si="284"/>
        <v>theater</v>
      </c>
      <c r="R3034" t="str">
        <f t="shared" si="287"/>
        <v>spaces</v>
      </c>
      <c r="S3034" s="11">
        <f t="shared" si="285"/>
        <v>42227.836331018516</v>
      </c>
      <c r="T3034" s="11">
        <f t="shared" si="286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147</v>
      </c>
      <c r="P3035">
        <f t="shared" si="283"/>
        <v>191.14</v>
      </c>
      <c r="Q3035" s="6" t="str">
        <f t="shared" si="284"/>
        <v>theater</v>
      </c>
      <c r="R3035" t="str">
        <f t="shared" si="287"/>
        <v>spaces</v>
      </c>
      <c r="S3035" s="11">
        <f t="shared" si="285"/>
        <v>42569.901909722219</v>
      </c>
      <c r="T3035" s="11">
        <f t="shared" si="286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113</v>
      </c>
      <c r="P3036">
        <f t="shared" si="283"/>
        <v>89.320000000000007</v>
      </c>
      <c r="Q3036" s="6" t="str">
        <f t="shared" si="284"/>
        <v>theater</v>
      </c>
      <c r="R3036" t="str">
        <f t="shared" si="287"/>
        <v>spaces</v>
      </c>
      <c r="S3036" s="11">
        <f t="shared" si="285"/>
        <v>42644.327025462961</v>
      </c>
      <c r="T3036" s="11">
        <f t="shared" si="286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109</v>
      </c>
      <c r="P3037">
        <f t="shared" si="283"/>
        <v>88.59</v>
      </c>
      <c r="Q3037" s="6" t="str">
        <f t="shared" si="284"/>
        <v>theater</v>
      </c>
      <c r="R3037" t="str">
        <f t="shared" si="287"/>
        <v>spaces</v>
      </c>
      <c r="S3037" s="11">
        <f t="shared" si="285"/>
        <v>41368.351956018516</v>
      </c>
      <c r="T3037" s="11">
        <f t="shared" si="286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127</v>
      </c>
      <c r="P3038">
        <f t="shared" si="283"/>
        <v>96.31</v>
      </c>
      <c r="Q3038" s="6" t="str">
        <f t="shared" si="284"/>
        <v>theater</v>
      </c>
      <c r="R3038" t="str">
        <f t="shared" si="287"/>
        <v>spaces</v>
      </c>
      <c r="S3038" s="11">
        <f t="shared" si="285"/>
        <v>41466.576898148145</v>
      </c>
      <c r="T3038" s="11">
        <f t="shared" si="286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214</v>
      </c>
      <c r="P3039">
        <f t="shared" si="283"/>
        <v>33.32</v>
      </c>
      <c r="Q3039" s="6" t="str">
        <f t="shared" si="284"/>
        <v>theater</v>
      </c>
      <c r="R3039" t="str">
        <f t="shared" si="287"/>
        <v>spaces</v>
      </c>
      <c r="S3039" s="11">
        <f t="shared" si="285"/>
        <v>40378.684872685182</v>
      </c>
      <c r="T3039" s="11">
        <f t="shared" si="286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101</v>
      </c>
      <c r="P3040">
        <f t="shared" si="283"/>
        <v>37.229999999999997</v>
      </c>
      <c r="Q3040" s="6" t="str">
        <f t="shared" si="284"/>
        <v>theater</v>
      </c>
      <c r="R3040" t="str">
        <f t="shared" si="287"/>
        <v>spaces</v>
      </c>
      <c r="S3040" s="11">
        <f t="shared" si="285"/>
        <v>42373.043946759259</v>
      </c>
      <c r="T3040" s="11">
        <f t="shared" si="286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109</v>
      </c>
      <c r="P3041">
        <f t="shared" si="283"/>
        <v>92.14</v>
      </c>
      <c r="Q3041" s="6" t="str">
        <f t="shared" si="284"/>
        <v>theater</v>
      </c>
      <c r="R3041" t="str">
        <f t="shared" si="287"/>
        <v>spaces</v>
      </c>
      <c r="S3041" s="11">
        <f t="shared" si="285"/>
        <v>41610.586087962962</v>
      </c>
      <c r="T3041" s="11">
        <f t="shared" si="286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108</v>
      </c>
      <c r="P3042">
        <f t="shared" si="283"/>
        <v>76.790000000000006</v>
      </c>
      <c r="Q3042" s="6" t="str">
        <f t="shared" si="284"/>
        <v>theater</v>
      </c>
      <c r="R3042" t="str">
        <f t="shared" si="287"/>
        <v>spaces</v>
      </c>
      <c r="S3042" s="11">
        <f t="shared" si="285"/>
        <v>42177.583576388883</v>
      </c>
      <c r="T3042" s="11">
        <f t="shared" si="286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111</v>
      </c>
      <c r="P3043">
        <f t="shared" si="283"/>
        <v>96.53</v>
      </c>
      <c r="Q3043" s="6" t="str">
        <f t="shared" si="284"/>
        <v>theater</v>
      </c>
      <c r="R3043" t="str">
        <f t="shared" si="287"/>
        <v>spaces</v>
      </c>
      <c r="S3043" s="11">
        <f t="shared" si="285"/>
        <v>42359.660277777781</v>
      </c>
      <c r="T3043" s="11">
        <f t="shared" si="286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>
        <f t="shared" si="283"/>
        <v>51.9</v>
      </c>
      <c r="Q3044" s="6" t="str">
        <f t="shared" si="284"/>
        <v>theater</v>
      </c>
      <c r="R3044" t="str">
        <f t="shared" si="287"/>
        <v>spaces</v>
      </c>
      <c r="S3044" s="11">
        <f t="shared" si="285"/>
        <v>42253.479710648149</v>
      </c>
      <c r="T3044" s="11">
        <f t="shared" si="286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111</v>
      </c>
      <c r="P3045">
        <f t="shared" si="283"/>
        <v>128.91999999999999</v>
      </c>
      <c r="Q3045" s="6" t="str">
        <f t="shared" si="284"/>
        <v>theater</v>
      </c>
      <c r="R3045" t="str">
        <f t="shared" si="287"/>
        <v>spaces</v>
      </c>
      <c r="S3045" s="11">
        <f t="shared" si="285"/>
        <v>42082.862256944441</v>
      </c>
      <c r="T3045" s="11">
        <f t="shared" si="286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110</v>
      </c>
      <c r="P3046">
        <f t="shared" si="283"/>
        <v>84.11</v>
      </c>
      <c r="Q3046" s="6" t="str">
        <f t="shared" si="284"/>
        <v>theater</v>
      </c>
      <c r="R3046" t="str">
        <f t="shared" si="287"/>
        <v>spaces</v>
      </c>
      <c r="S3046" s="11">
        <f t="shared" si="285"/>
        <v>42387.518495370365</v>
      </c>
      <c r="T3046" s="11">
        <f t="shared" si="286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133</v>
      </c>
      <c r="P3047">
        <f t="shared" si="283"/>
        <v>82.95</v>
      </c>
      <c r="Q3047" s="6" t="str">
        <f t="shared" si="284"/>
        <v>theater</v>
      </c>
      <c r="R3047" t="str">
        <f t="shared" si="287"/>
        <v>spaces</v>
      </c>
      <c r="S3047" s="11">
        <f t="shared" si="285"/>
        <v>41842.947395833333</v>
      </c>
      <c r="T3047" s="11">
        <f t="shared" si="286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191</v>
      </c>
      <c r="P3048">
        <f t="shared" si="283"/>
        <v>259.95</v>
      </c>
      <c r="Q3048" s="6" t="str">
        <f t="shared" si="284"/>
        <v>theater</v>
      </c>
      <c r="R3048" t="str">
        <f t="shared" si="287"/>
        <v>spaces</v>
      </c>
      <c r="S3048" s="11">
        <f t="shared" si="285"/>
        <v>41862.59474537037</v>
      </c>
      <c r="T3048" s="11">
        <f t="shared" si="286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>
        <f t="shared" si="283"/>
        <v>37.25</v>
      </c>
      <c r="Q3049" s="6" t="str">
        <f t="shared" si="284"/>
        <v>theater</v>
      </c>
      <c r="R3049" t="str">
        <f t="shared" si="287"/>
        <v>spaces</v>
      </c>
      <c r="S3049" s="11">
        <f t="shared" si="285"/>
        <v>42443.780717592592</v>
      </c>
      <c r="T3049" s="11">
        <f t="shared" si="286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167</v>
      </c>
      <c r="P3050">
        <f t="shared" si="283"/>
        <v>177.03</v>
      </c>
      <c r="Q3050" s="6" t="str">
        <f t="shared" si="284"/>
        <v>theater</v>
      </c>
      <c r="R3050" t="str">
        <f t="shared" si="287"/>
        <v>spaces</v>
      </c>
      <c r="S3050" s="11">
        <f t="shared" si="285"/>
        <v>41975.692847222213</v>
      </c>
      <c r="T3050" s="11">
        <f t="shared" si="286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107</v>
      </c>
      <c r="P3051">
        <f t="shared" si="283"/>
        <v>74.08</v>
      </c>
      <c r="Q3051" s="6" t="str">
        <f t="shared" si="284"/>
        <v>theater</v>
      </c>
      <c r="R3051" t="str">
        <f t="shared" si="287"/>
        <v>spaces</v>
      </c>
      <c r="S3051" s="11">
        <f t="shared" si="285"/>
        <v>42138.806192129625</v>
      </c>
      <c r="T3051" s="11">
        <f t="shared" si="286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>
        <f t="shared" si="283"/>
        <v>70.67</v>
      </c>
      <c r="Q3052" s="6" t="str">
        <f t="shared" si="284"/>
        <v>theater</v>
      </c>
      <c r="R3052" t="str">
        <f t="shared" si="287"/>
        <v>spaces</v>
      </c>
      <c r="S3052" s="11">
        <f t="shared" si="285"/>
        <v>42464.960185185184</v>
      </c>
      <c r="T3052" s="11">
        <f t="shared" si="286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24</v>
      </c>
      <c r="P3053">
        <f t="shared" si="283"/>
        <v>23.630000000000003</v>
      </c>
      <c r="Q3053" s="6" t="str">
        <f t="shared" si="284"/>
        <v>theater</v>
      </c>
      <c r="R3053" t="str">
        <f t="shared" si="287"/>
        <v>spaces</v>
      </c>
      <c r="S3053" s="11">
        <f t="shared" si="285"/>
        <v>42744.207696759251</v>
      </c>
      <c r="T3053" s="11">
        <f t="shared" si="286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</v>
      </c>
      <c r="P3054">
        <f t="shared" si="283"/>
        <v>37.5</v>
      </c>
      <c r="Q3054" s="6" t="str">
        <f t="shared" si="284"/>
        <v>theater</v>
      </c>
      <c r="R3054" t="str">
        <f t="shared" si="287"/>
        <v>spaces</v>
      </c>
      <c r="S3054" s="11">
        <f t="shared" si="285"/>
        <v>42122.461736111109</v>
      </c>
      <c r="T3054" s="11">
        <f t="shared" si="286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1</v>
      </c>
      <c r="P3055">
        <f t="shared" si="283"/>
        <v>13.34</v>
      </c>
      <c r="Q3055" s="6" t="str">
        <f t="shared" si="284"/>
        <v>theater</v>
      </c>
      <c r="R3055" t="str">
        <f t="shared" si="287"/>
        <v>spaces</v>
      </c>
      <c r="S3055" s="11">
        <f t="shared" si="285"/>
        <v>41862.553391203699</v>
      </c>
      <c r="T3055" s="11">
        <f t="shared" si="286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s="6" t="str">
        <f t="shared" si="284"/>
        <v>theater</v>
      </c>
      <c r="R3056" t="str">
        <f t="shared" si="287"/>
        <v>spaces</v>
      </c>
      <c r="S3056" s="11">
        <f t="shared" si="285"/>
        <v>42027.624467592592</v>
      </c>
      <c r="T3056" s="11">
        <f t="shared" si="286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1</v>
      </c>
      <c r="P3057">
        <f t="shared" si="283"/>
        <v>1</v>
      </c>
      <c r="Q3057" s="6" t="str">
        <f t="shared" si="284"/>
        <v>theater</v>
      </c>
      <c r="R3057" t="str">
        <f t="shared" si="287"/>
        <v>spaces</v>
      </c>
      <c r="S3057" s="11">
        <f t="shared" si="285"/>
        <v>41953.749884259254</v>
      </c>
      <c r="T3057" s="11">
        <f t="shared" si="286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s="6" t="str">
        <f t="shared" si="284"/>
        <v>theater</v>
      </c>
      <c r="R3058" t="str">
        <f t="shared" si="287"/>
        <v>spaces</v>
      </c>
      <c r="S3058" s="11">
        <f t="shared" si="285"/>
        <v>41851.428055555552</v>
      </c>
      <c r="T3058" s="11">
        <f t="shared" si="286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s="6" t="str">
        <f t="shared" si="284"/>
        <v>theater</v>
      </c>
      <c r="R3059" t="str">
        <f t="shared" si="287"/>
        <v>spaces</v>
      </c>
      <c r="S3059" s="11">
        <f t="shared" si="285"/>
        <v>42433.442256944443</v>
      </c>
      <c r="T3059" s="11">
        <f t="shared" si="286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</v>
      </c>
      <c r="P3060">
        <f t="shared" si="283"/>
        <v>1</v>
      </c>
      <c r="Q3060" s="6" t="str">
        <f t="shared" si="284"/>
        <v>theater</v>
      </c>
      <c r="R3060" t="str">
        <f t="shared" si="287"/>
        <v>spaces</v>
      </c>
      <c r="S3060" s="11">
        <f t="shared" si="285"/>
        <v>42460.165972222218</v>
      </c>
      <c r="T3060" s="11">
        <f t="shared" si="286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4</v>
      </c>
      <c r="P3061">
        <f t="shared" si="283"/>
        <v>41</v>
      </c>
      <c r="Q3061" s="6" t="str">
        <f t="shared" si="284"/>
        <v>theater</v>
      </c>
      <c r="R3061" t="str">
        <f t="shared" si="287"/>
        <v>spaces</v>
      </c>
      <c r="S3061" s="11">
        <f t="shared" si="285"/>
        <v>41829.727384259255</v>
      </c>
      <c r="T3061" s="11">
        <f t="shared" si="286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</v>
      </c>
      <c r="P3062">
        <f t="shared" si="283"/>
        <v>55.839999999999996</v>
      </c>
      <c r="Q3062" s="6" t="str">
        <f t="shared" si="284"/>
        <v>theater</v>
      </c>
      <c r="R3062" t="str">
        <f t="shared" si="287"/>
        <v>spaces</v>
      </c>
      <c r="S3062" s="11">
        <f t="shared" si="285"/>
        <v>42245.066365740735</v>
      </c>
      <c r="T3062" s="11">
        <f t="shared" si="286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s="6" t="str">
        <f t="shared" si="284"/>
        <v>theater</v>
      </c>
      <c r="R3063" t="str">
        <f t="shared" si="287"/>
        <v>spaces</v>
      </c>
      <c r="S3063" s="11">
        <f t="shared" si="285"/>
        <v>41834.575787037036</v>
      </c>
      <c r="T3063" s="11">
        <f t="shared" si="286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67</v>
      </c>
      <c r="P3064">
        <f t="shared" si="283"/>
        <v>99.77000000000001</v>
      </c>
      <c r="Q3064" s="6" t="str">
        <f t="shared" si="284"/>
        <v>theater</v>
      </c>
      <c r="R3064" t="str">
        <f t="shared" si="287"/>
        <v>spaces</v>
      </c>
      <c r="S3064" s="11">
        <f t="shared" si="285"/>
        <v>42248.3274537037</v>
      </c>
      <c r="T3064" s="11">
        <f t="shared" si="286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20</v>
      </c>
      <c r="P3065">
        <f t="shared" si="283"/>
        <v>25.53</v>
      </c>
      <c r="Q3065" s="6" t="str">
        <f t="shared" si="284"/>
        <v>theater</v>
      </c>
      <c r="R3065" t="str">
        <f t="shared" si="287"/>
        <v>spaces</v>
      </c>
      <c r="S3065" s="11">
        <f t="shared" si="285"/>
        <v>42630.714560185181</v>
      </c>
      <c r="T3065" s="11">
        <f t="shared" si="286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12</v>
      </c>
      <c r="P3066">
        <f t="shared" si="283"/>
        <v>117.66000000000001</v>
      </c>
      <c r="Q3066" s="6" t="str">
        <f t="shared" si="284"/>
        <v>theater</v>
      </c>
      <c r="R3066" t="str">
        <f t="shared" si="287"/>
        <v>spaces</v>
      </c>
      <c r="S3066" s="11">
        <f t="shared" si="285"/>
        <v>42298.9218287037</v>
      </c>
      <c r="T3066" s="11">
        <f t="shared" si="286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1</v>
      </c>
      <c r="P3067">
        <f t="shared" si="283"/>
        <v>5</v>
      </c>
      <c r="Q3067" s="6" t="str">
        <f t="shared" si="284"/>
        <v>theater</v>
      </c>
      <c r="R3067" t="str">
        <f t="shared" si="287"/>
        <v>spaces</v>
      </c>
      <c r="S3067" s="11">
        <f t="shared" si="285"/>
        <v>41824.846898148149</v>
      </c>
      <c r="T3067" s="11">
        <f t="shared" si="286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12</v>
      </c>
      <c r="P3068">
        <f t="shared" si="283"/>
        <v>2796.67</v>
      </c>
      <c r="Q3068" s="6" t="str">
        <f t="shared" si="284"/>
        <v>theater</v>
      </c>
      <c r="R3068" t="str">
        <f t="shared" si="287"/>
        <v>spaces</v>
      </c>
      <c r="S3068" s="11">
        <f t="shared" si="285"/>
        <v>42531.020104166666</v>
      </c>
      <c r="T3068" s="11">
        <f t="shared" si="286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3</v>
      </c>
      <c r="P3069">
        <f t="shared" si="283"/>
        <v>200</v>
      </c>
      <c r="Q3069" s="6" t="str">
        <f t="shared" si="284"/>
        <v>theater</v>
      </c>
      <c r="R3069" t="str">
        <f t="shared" si="287"/>
        <v>spaces</v>
      </c>
      <c r="S3069" s="11">
        <f t="shared" si="285"/>
        <v>42226.730081018519</v>
      </c>
      <c r="T3069" s="11">
        <f t="shared" si="286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1</v>
      </c>
      <c r="P3070">
        <f t="shared" si="283"/>
        <v>87.5</v>
      </c>
      <c r="Q3070" s="6" t="str">
        <f t="shared" si="284"/>
        <v>theater</v>
      </c>
      <c r="R3070" t="str">
        <f t="shared" si="287"/>
        <v>spaces</v>
      </c>
      <c r="S3070" s="11">
        <f t="shared" si="285"/>
        <v>42263.483240740738</v>
      </c>
      <c r="T3070" s="11">
        <f t="shared" si="286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15</v>
      </c>
      <c r="P3071">
        <f t="shared" si="283"/>
        <v>20.150000000000002</v>
      </c>
      <c r="Q3071" s="6" t="str">
        <f t="shared" si="284"/>
        <v>theater</v>
      </c>
      <c r="R3071" t="str">
        <f t="shared" si="287"/>
        <v>spaces</v>
      </c>
      <c r="S3071" s="11">
        <f t="shared" si="285"/>
        <v>41957.625393518516</v>
      </c>
      <c r="T3071" s="11">
        <f t="shared" si="286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4</v>
      </c>
      <c r="P3072">
        <f t="shared" si="283"/>
        <v>20.880000000000003</v>
      </c>
      <c r="Q3072" s="6" t="str">
        <f t="shared" si="284"/>
        <v>theater</v>
      </c>
      <c r="R3072" t="str">
        <f t="shared" si="287"/>
        <v>spaces</v>
      </c>
      <c r="S3072" s="11">
        <f t="shared" si="285"/>
        <v>42690.525104166663</v>
      </c>
      <c r="T3072" s="11">
        <f t="shared" si="286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60</v>
      </c>
      <c r="P3073">
        <f t="shared" si="283"/>
        <v>61.309999999999995</v>
      </c>
      <c r="Q3073" s="6" t="str">
        <f t="shared" si="284"/>
        <v>theater</v>
      </c>
      <c r="R3073" t="str">
        <f t="shared" si="287"/>
        <v>spaces</v>
      </c>
      <c r="S3073" s="11">
        <f t="shared" si="285"/>
        <v>42097.524085648147</v>
      </c>
      <c r="T3073" s="11">
        <f t="shared" si="286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</v>
      </c>
      <c r="P3074">
        <f t="shared" si="283"/>
        <v>1</v>
      </c>
      <c r="Q3074" s="6" t="str">
        <f t="shared" si="284"/>
        <v>theater</v>
      </c>
      <c r="R3074" t="str">
        <f t="shared" si="287"/>
        <v>spaces</v>
      </c>
      <c r="S3074" s="11">
        <f t="shared" si="285"/>
        <v>42658.482199074067</v>
      </c>
      <c r="T3074" s="11">
        <f t="shared" si="286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ROUNDUP(((E3075/D3075)*100),0)</f>
        <v>1</v>
      </c>
      <c r="P3075">
        <f t="shared" ref="P3075:P3138" si="289">ROUNDUP((E3075/L3075),2)</f>
        <v>92.15</v>
      </c>
      <c r="Q3075" s="6" t="str">
        <f t="shared" ref="Q3075:Q3138" si="290">LEFT(N3075,FIND("/",N3075,1)-1)</f>
        <v>theater</v>
      </c>
      <c r="R3075" t="str">
        <f t="shared" si="287"/>
        <v>spaces</v>
      </c>
      <c r="S3075" s="11">
        <f t="shared" ref="S3075:S3138" si="291">(((J3075/60)/60)/24)+DATE(1970,1,1)+(-5/24)</f>
        <v>42111.475694444445</v>
      </c>
      <c r="T3075" s="11">
        <f t="shared" ref="T3075:T3138" si="292">(((I3075/60)/60)/24)+DATE(1970,1,1)+(-5/24)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1</v>
      </c>
      <c r="P3076">
        <f t="shared" si="289"/>
        <v>7.34</v>
      </c>
      <c r="Q3076" s="6" t="str">
        <f t="shared" si="290"/>
        <v>theater</v>
      </c>
      <c r="R3076" t="str">
        <f t="shared" ref="R3076:R3139" si="293">RIGHT(N3076,LEN(N3076)-FIND("/",N3076,1))</f>
        <v>spaces</v>
      </c>
      <c r="S3076" s="11">
        <f t="shared" si="291"/>
        <v>42409.362951388881</v>
      </c>
      <c r="T3076" s="11">
        <f t="shared" si="292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9</v>
      </c>
      <c r="P3077">
        <f t="shared" si="289"/>
        <v>64.8</v>
      </c>
      <c r="Q3077" s="6" t="str">
        <f t="shared" si="290"/>
        <v>theater</v>
      </c>
      <c r="R3077" t="str">
        <f t="shared" si="293"/>
        <v>spaces</v>
      </c>
      <c r="S3077" s="11">
        <f t="shared" si="291"/>
        <v>42550.893981481473</v>
      </c>
      <c r="T3077" s="11">
        <f t="shared" si="292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16</v>
      </c>
      <c r="P3078">
        <f t="shared" si="289"/>
        <v>30.12</v>
      </c>
      <c r="Q3078" s="6" t="str">
        <f t="shared" si="290"/>
        <v>theater</v>
      </c>
      <c r="R3078" t="str">
        <f t="shared" si="293"/>
        <v>spaces</v>
      </c>
      <c r="S3078" s="11">
        <f t="shared" si="291"/>
        <v>42226.443553240737</v>
      </c>
      <c r="T3078" s="11">
        <f t="shared" si="292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1</v>
      </c>
      <c r="P3079">
        <f t="shared" si="289"/>
        <v>52.5</v>
      </c>
      <c r="Q3079" s="6" t="str">
        <f t="shared" si="290"/>
        <v>theater</v>
      </c>
      <c r="R3079" t="str">
        <f t="shared" si="293"/>
        <v>spaces</v>
      </c>
      <c r="S3079" s="11">
        <f t="shared" si="291"/>
        <v>42766.74858796296</v>
      </c>
      <c r="T3079" s="11">
        <f t="shared" si="292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</v>
      </c>
      <c r="P3080">
        <f t="shared" si="289"/>
        <v>23.67</v>
      </c>
      <c r="Q3080" s="6" t="str">
        <f t="shared" si="290"/>
        <v>theater</v>
      </c>
      <c r="R3080" t="str">
        <f t="shared" si="293"/>
        <v>spaces</v>
      </c>
      <c r="S3080" s="11">
        <f t="shared" si="291"/>
        <v>42030.930497685178</v>
      </c>
      <c r="T3080" s="11">
        <f t="shared" si="292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1</v>
      </c>
      <c r="P3081">
        <f t="shared" si="289"/>
        <v>415.78</v>
      </c>
      <c r="Q3081" s="6" t="str">
        <f t="shared" si="290"/>
        <v>theater</v>
      </c>
      <c r="R3081" t="str">
        <f t="shared" si="293"/>
        <v>spaces</v>
      </c>
      <c r="S3081" s="11">
        <f t="shared" si="291"/>
        <v>42055.50503472222</v>
      </c>
      <c r="T3081" s="11">
        <f t="shared" si="292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</v>
      </c>
      <c r="P3082">
        <f t="shared" si="289"/>
        <v>53.72</v>
      </c>
      <c r="Q3082" s="6" t="str">
        <f t="shared" si="290"/>
        <v>theater</v>
      </c>
      <c r="R3082" t="str">
        <f t="shared" si="293"/>
        <v>spaces</v>
      </c>
      <c r="S3082" s="11">
        <f t="shared" si="291"/>
        <v>41939.8199537037</v>
      </c>
      <c r="T3082" s="11">
        <f t="shared" si="292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1</v>
      </c>
      <c r="P3083">
        <f t="shared" si="289"/>
        <v>420.6</v>
      </c>
      <c r="Q3083" s="6" t="str">
        <f t="shared" si="290"/>
        <v>theater</v>
      </c>
      <c r="R3083" t="str">
        <f t="shared" si="293"/>
        <v>spaces</v>
      </c>
      <c r="S3083" s="11">
        <f t="shared" si="291"/>
        <v>42236.973275462959</v>
      </c>
      <c r="T3083" s="11">
        <f t="shared" si="292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s="6" t="str">
        <f t="shared" si="290"/>
        <v>theater</v>
      </c>
      <c r="R3084" t="str">
        <f t="shared" si="293"/>
        <v>spaces</v>
      </c>
      <c r="S3084" s="11">
        <f t="shared" si="291"/>
        <v>42293.714652777773</v>
      </c>
      <c r="T3084" s="11">
        <f t="shared" si="292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1</v>
      </c>
      <c r="P3085">
        <f t="shared" si="289"/>
        <v>18.670000000000002</v>
      </c>
      <c r="Q3085" s="6" t="str">
        <f t="shared" si="290"/>
        <v>theater</v>
      </c>
      <c r="R3085" t="str">
        <f t="shared" si="293"/>
        <v>spaces</v>
      </c>
      <c r="S3085" s="11">
        <f t="shared" si="291"/>
        <v>41853.355069444442</v>
      </c>
      <c r="T3085" s="11">
        <f t="shared" si="292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12</v>
      </c>
      <c r="P3086">
        <f t="shared" si="289"/>
        <v>78.34</v>
      </c>
      <c r="Q3086" s="6" t="str">
        <f t="shared" si="290"/>
        <v>theater</v>
      </c>
      <c r="R3086" t="str">
        <f t="shared" si="293"/>
        <v>spaces</v>
      </c>
      <c r="S3086" s="11">
        <f t="shared" si="291"/>
        <v>42100.515405092585</v>
      </c>
      <c r="T3086" s="11">
        <f t="shared" si="292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3</v>
      </c>
      <c r="P3087">
        <f t="shared" si="289"/>
        <v>67.78</v>
      </c>
      <c r="Q3087" s="6" t="str">
        <f t="shared" si="290"/>
        <v>theater</v>
      </c>
      <c r="R3087" t="str">
        <f t="shared" si="293"/>
        <v>spaces</v>
      </c>
      <c r="S3087" s="11">
        <f t="shared" si="291"/>
        <v>42246.675451388881</v>
      </c>
      <c r="T3087" s="11">
        <f t="shared" si="292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1</v>
      </c>
      <c r="P3088">
        <f t="shared" si="289"/>
        <v>16.670000000000002</v>
      </c>
      <c r="Q3088" s="6" t="str">
        <f t="shared" si="290"/>
        <v>theater</v>
      </c>
      <c r="R3088" t="str">
        <f t="shared" si="293"/>
        <v>spaces</v>
      </c>
      <c r="S3088" s="11">
        <f t="shared" si="291"/>
        <v>42173.462488425925</v>
      </c>
      <c r="T3088" s="11">
        <f t="shared" si="292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1</v>
      </c>
      <c r="P3089">
        <f t="shared" si="289"/>
        <v>62.5</v>
      </c>
      <c r="Q3089" s="6" t="str">
        <f t="shared" si="290"/>
        <v>theater</v>
      </c>
      <c r="R3089" t="str">
        <f t="shared" si="293"/>
        <v>spaces</v>
      </c>
      <c r="S3089" s="11">
        <f t="shared" si="291"/>
        <v>42664.942013888889</v>
      </c>
      <c r="T3089" s="11">
        <f t="shared" si="292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</v>
      </c>
      <c r="P3090">
        <f t="shared" si="289"/>
        <v>42</v>
      </c>
      <c r="Q3090" s="6" t="str">
        <f t="shared" si="290"/>
        <v>theater</v>
      </c>
      <c r="R3090" t="str">
        <f t="shared" si="293"/>
        <v>spaces</v>
      </c>
      <c r="S3090" s="11">
        <f t="shared" si="291"/>
        <v>41981.363969907405</v>
      </c>
      <c r="T3090" s="11">
        <f t="shared" si="292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24</v>
      </c>
      <c r="P3091">
        <f t="shared" si="289"/>
        <v>130.09</v>
      </c>
      <c r="Q3091" s="6" t="str">
        <f t="shared" si="290"/>
        <v>theater</v>
      </c>
      <c r="R3091" t="str">
        <f t="shared" si="293"/>
        <v>spaces</v>
      </c>
      <c r="S3091" s="11">
        <f t="shared" si="291"/>
        <v>42528.334293981483</v>
      </c>
      <c r="T3091" s="11">
        <f t="shared" si="292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6</v>
      </c>
      <c r="P3092">
        <f t="shared" si="289"/>
        <v>1270.23</v>
      </c>
      <c r="Q3092" s="6" t="str">
        <f t="shared" si="290"/>
        <v>theater</v>
      </c>
      <c r="R3092" t="str">
        <f t="shared" si="293"/>
        <v>spaces</v>
      </c>
      <c r="S3092" s="11">
        <f t="shared" si="291"/>
        <v>42065.610474537032</v>
      </c>
      <c r="T3092" s="11">
        <f t="shared" si="292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16</v>
      </c>
      <c r="P3093">
        <f t="shared" si="289"/>
        <v>88.45</v>
      </c>
      <c r="Q3093" s="6" t="str">
        <f t="shared" si="290"/>
        <v>theater</v>
      </c>
      <c r="R3093" t="str">
        <f t="shared" si="293"/>
        <v>spaces</v>
      </c>
      <c r="S3093" s="11">
        <f t="shared" si="291"/>
        <v>42566.740081018514</v>
      </c>
      <c r="T3093" s="11">
        <f t="shared" si="292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2</v>
      </c>
      <c r="P3094">
        <f t="shared" si="289"/>
        <v>56.35</v>
      </c>
      <c r="Q3094" s="6" t="str">
        <f t="shared" si="290"/>
        <v>theater</v>
      </c>
      <c r="R3094" t="str">
        <f t="shared" si="293"/>
        <v>spaces</v>
      </c>
      <c r="S3094" s="11">
        <f t="shared" si="291"/>
        <v>42255.41101851852</v>
      </c>
      <c r="T3094" s="11">
        <f t="shared" si="292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23</v>
      </c>
      <c r="P3095">
        <f t="shared" si="289"/>
        <v>53.53</v>
      </c>
      <c r="Q3095" s="6" t="str">
        <f t="shared" si="290"/>
        <v>theater</v>
      </c>
      <c r="R3095" t="str">
        <f t="shared" si="293"/>
        <v>spaces</v>
      </c>
      <c r="S3095" s="11">
        <f t="shared" si="291"/>
        <v>41760.700706018513</v>
      </c>
      <c r="T3095" s="11">
        <f t="shared" si="292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1</v>
      </c>
      <c r="P3096">
        <f t="shared" si="289"/>
        <v>25</v>
      </c>
      <c r="Q3096" s="6" t="str">
        <f t="shared" si="290"/>
        <v>theater</v>
      </c>
      <c r="R3096" t="str">
        <f t="shared" si="293"/>
        <v>spaces</v>
      </c>
      <c r="S3096" s="11">
        <f t="shared" si="291"/>
        <v>42207.587453703702</v>
      </c>
      <c r="T3096" s="11">
        <f t="shared" si="292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1</v>
      </c>
      <c r="P3097">
        <f t="shared" si="289"/>
        <v>50</v>
      </c>
      <c r="Q3097" s="6" t="str">
        <f t="shared" si="290"/>
        <v>theater</v>
      </c>
      <c r="R3097" t="str">
        <f t="shared" si="293"/>
        <v>spaces</v>
      </c>
      <c r="S3097" s="11">
        <f t="shared" si="291"/>
        <v>42522.81689814815</v>
      </c>
      <c r="T3097" s="11">
        <f t="shared" si="292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4</v>
      </c>
      <c r="P3098">
        <f t="shared" si="289"/>
        <v>56.79</v>
      </c>
      <c r="Q3098" s="6" t="str">
        <f t="shared" si="290"/>
        <v>theater</v>
      </c>
      <c r="R3098" t="str">
        <f t="shared" si="293"/>
        <v>spaces</v>
      </c>
      <c r="S3098" s="11">
        <f t="shared" si="291"/>
        <v>42114.617199074077</v>
      </c>
      <c r="T3098" s="11">
        <f t="shared" si="292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18</v>
      </c>
      <c r="P3099">
        <f t="shared" si="289"/>
        <v>40.839999999999996</v>
      </c>
      <c r="Q3099" s="6" t="str">
        <f t="shared" si="290"/>
        <v>theater</v>
      </c>
      <c r="R3099" t="str">
        <f t="shared" si="293"/>
        <v>spaces</v>
      </c>
      <c r="S3099" s="11">
        <f t="shared" si="291"/>
        <v>42629.29515046296</v>
      </c>
      <c r="T3099" s="11">
        <f t="shared" si="292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4</v>
      </c>
      <c r="P3100">
        <f t="shared" si="289"/>
        <v>65.12</v>
      </c>
      <c r="Q3100" s="6" t="str">
        <f t="shared" si="290"/>
        <v>theater</v>
      </c>
      <c r="R3100" t="str">
        <f t="shared" si="293"/>
        <v>spaces</v>
      </c>
      <c r="S3100" s="11">
        <f t="shared" si="291"/>
        <v>42359.58390046296</v>
      </c>
      <c r="T3100" s="11">
        <f t="shared" si="292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14</v>
      </c>
      <c r="P3101">
        <f t="shared" si="289"/>
        <v>55.6</v>
      </c>
      <c r="Q3101" s="6" t="str">
        <f t="shared" si="290"/>
        <v>theater</v>
      </c>
      <c r="R3101" t="str">
        <f t="shared" si="293"/>
        <v>spaces</v>
      </c>
      <c r="S3101" s="11">
        <f t="shared" si="291"/>
        <v>42381.981377314813</v>
      </c>
      <c r="T3101" s="11">
        <f t="shared" si="292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16</v>
      </c>
      <c r="P3102">
        <f t="shared" si="289"/>
        <v>140.54</v>
      </c>
      <c r="Q3102" s="6" t="str">
        <f t="shared" si="290"/>
        <v>theater</v>
      </c>
      <c r="R3102" t="str">
        <f t="shared" si="293"/>
        <v>spaces</v>
      </c>
      <c r="S3102" s="11">
        <f t="shared" si="291"/>
        <v>41902.4140625</v>
      </c>
      <c r="T3102" s="11">
        <f t="shared" si="292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>
        <f t="shared" si="289"/>
        <v>25</v>
      </c>
      <c r="Q3103" s="6" t="str">
        <f t="shared" si="290"/>
        <v>theater</v>
      </c>
      <c r="R3103" t="str">
        <f t="shared" si="293"/>
        <v>spaces</v>
      </c>
      <c r="S3103" s="11">
        <f t="shared" si="291"/>
        <v>42171.175196759257</v>
      </c>
      <c r="T3103" s="11">
        <f t="shared" si="292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40</v>
      </c>
      <c r="P3104">
        <f t="shared" si="289"/>
        <v>69.540000000000006</v>
      </c>
      <c r="Q3104" s="6" t="str">
        <f t="shared" si="290"/>
        <v>theater</v>
      </c>
      <c r="R3104" t="str">
        <f t="shared" si="293"/>
        <v>spaces</v>
      </c>
      <c r="S3104" s="11">
        <f t="shared" si="291"/>
        <v>42555.132152777776</v>
      </c>
      <c r="T3104" s="11">
        <f t="shared" si="292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1</v>
      </c>
      <c r="P3105">
        <f t="shared" si="289"/>
        <v>5.5</v>
      </c>
      <c r="Q3105" s="6" t="str">
        <f t="shared" si="290"/>
        <v>theater</v>
      </c>
      <c r="R3105" t="str">
        <f t="shared" si="293"/>
        <v>spaces</v>
      </c>
      <c r="S3105" s="11">
        <f t="shared" si="291"/>
        <v>42106.94798611111</v>
      </c>
      <c r="T3105" s="11">
        <f t="shared" si="292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30</v>
      </c>
      <c r="P3106">
        <f t="shared" si="289"/>
        <v>237</v>
      </c>
      <c r="Q3106" s="6" t="str">
        <f t="shared" si="290"/>
        <v>theater</v>
      </c>
      <c r="R3106" t="str">
        <f t="shared" si="293"/>
        <v>spaces</v>
      </c>
      <c r="S3106" s="11">
        <f t="shared" si="291"/>
        <v>42006.70035879629</v>
      </c>
      <c r="T3106" s="11">
        <f t="shared" si="292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43</v>
      </c>
      <c r="P3107">
        <f t="shared" si="289"/>
        <v>79.88000000000001</v>
      </c>
      <c r="Q3107" s="6" t="str">
        <f t="shared" si="290"/>
        <v>theater</v>
      </c>
      <c r="R3107" t="str">
        <f t="shared" si="293"/>
        <v>spaces</v>
      </c>
      <c r="S3107" s="11">
        <f t="shared" si="291"/>
        <v>41876.510601851849</v>
      </c>
      <c r="T3107" s="11">
        <f t="shared" si="292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5</v>
      </c>
      <c r="P3108">
        <f t="shared" si="289"/>
        <v>10.25</v>
      </c>
      <c r="Q3108" s="6" t="str">
        <f t="shared" si="290"/>
        <v>theater</v>
      </c>
      <c r="R3108" t="str">
        <f t="shared" si="293"/>
        <v>spaces</v>
      </c>
      <c r="S3108" s="11">
        <f t="shared" si="291"/>
        <v>42241.22078703704</v>
      </c>
      <c r="T3108" s="11">
        <f t="shared" si="292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20</v>
      </c>
      <c r="P3109">
        <f t="shared" si="289"/>
        <v>272.58999999999997</v>
      </c>
      <c r="Q3109" s="6" t="str">
        <f t="shared" si="290"/>
        <v>theater</v>
      </c>
      <c r="R3109" t="str">
        <f t="shared" si="293"/>
        <v>spaces</v>
      </c>
      <c r="S3109" s="11">
        <f t="shared" si="291"/>
        <v>42128.605914351843</v>
      </c>
      <c r="T3109" s="11">
        <f t="shared" si="292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1</v>
      </c>
      <c r="P3110">
        <f t="shared" si="289"/>
        <v>13</v>
      </c>
      <c r="Q3110" s="6" t="str">
        <f t="shared" si="290"/>
        <v>theater</v>
      </c>
      <c r="R3110" t="str">
        <f t="shared" si="293"/>
        <v>spaces</v>
      </c>
      <c r="S3110" s="11">
        <f t="shared" si="291"/>
        <v>42062.47215277778</v>
      </c>
      <c r="T3110" s="11">
        <f t="shared" si="292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26</v>
      </c>
      <c r="P3111">
        <f t="shared" si="289"/>
        <v>58.19</v>
      </c>
      <c r="Q3111" s="6" t="str">
        <f t="shared" si="290"/>
        <v>theater</v>
      </c>
      <c r="R3111" t="str">
        <f t="shared" si="293"/>
        <v>spaces</v>
      </c>
      <c r="S3111" s="11">
        <f t="shared" si="291"/>
        <v>41843.916782407403</v>
      </c>
      <c r="T3111" s="11">
        <f t="shared" si="292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1</v>
      </c>
      <c r="P3112">
        <f t="shared" si="289"/>
        <v>10</v>
      </c>
      <c r="Q3112" s="6" t="str">
        <f t="shared" si="290"/>
        <v>theater</v>
      </c>
      <c r="R3112" t="str">
        <f t="shared" si="293"/>
        <v>spaces</v>
      </c>
      <c r="S3112" s="11">
        <f t="shared" si="291"/>
        <v>42744.823136574072</v>
      </c>
      <c r="T3112" s="11">
        <f t="shared" si="292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27</v>
      </c>
      <c r="P3113">
        <f t="shared" si="289"/>
        <v>70.11</v>
      </c>
      <c r="Q3113" s="6" t="str">
        <f t="shared" si="290"/>
        <v>theater</v>
      </c>
      <c r="R3113" t="str">
        <f t="shared" si="293"/>
        <v>spaces</v>
      </c>
      <c r="S3113" s="11">
        <f t="shared" si="291"/>
        <v>41885.38680555555</v>
      </c>
      <c r="T3113" s="11">
        <f t="shared" si="292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5</v>
      </c>
      <c r="P3114">
        <f t="shared" si="289"/>
        <v>57.89</v>
      </c>
      <c r="Q3114" s="6" t="str">
        <f t="shared" si="290"/>
        <v>theater</v>
      </c>
      <c r="R3114" t="str">
        <f t="shared" si="293"/>
        <v>spaces</v>
      </c>
      <c r="S3114" s="11">
        <f t="shared" si="291"/>
        <v>42614.913587962961</v>
      </c>
      <c r="T3114" s="11">
        <f t="shared" si="292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5</v>
      </c>
      <c r="P3115">
        <f t="shared" si="289"/>
        <v>125.28</v>
      </c>
      <c r="Q3115" s="6" t="str">
        <f t="shared" si="290"/>
        <v>theater</v>
      </c>
      <c r="R3115" t="str">
        <f t="shared" si="293"/>
        <v>spaces</v>
      </c>
      <c r="S3115" s="11">
        <f t="shared" si="291"/>
        <v>42081.522939814815</v>
      </c>
      <c r="T3115" s="11">
        <f t="shared" si="292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s="6" t="str">
        <f t="shared" si="290"/>
        <v>theater</v>
      </c>
      <c r="R3116" t="str">
        <f t="shared" si="293"/>
        <v>spaces</v>
      </c>
      <c r="S3116" s="11">
        <f t="shared" si="291"/>
        <v>41843.42418981481</v>
      </c>
      <c r="T3116" s="11">
        <f t="shared" si="292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>
        <f t="shared" si="289"/>
        <v>300</v>
      </c>
      <c r="Q3117" s="6" t="str">
        <f t="shared" si="290"/>
        <v>theater</v>
      </c>
      <c r="R3117" t="str">
        <f t="shared" si="293"/>
        <v>spaces</v>
      </c>
      <c r="S3117" s="11">
        <f t="shared" si="291"/>
        <v>42496.238738425927</v>
      </c>
      <c r="T3117" s="11">
        <f t="shared" si="292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58</v>
      </c>
      <c r="P3118">
        <f t="shared" si="289"/>
        <v>43</v>
      </c>
      <c r="Q3118" s="6" t="str">
        <f t="shared" si="290"/>
        <v>theater</v>
      </c>
      <c r="R3118" t="str">
        <f t="shared" si="293"/>
        <v>spaces</v>
      </c>
      <c r="S3118" s="11">
        <f t="shared" si="291"/>
        <v>42081.30700231481</v>
      </c>
      <c r="T3118" s="11">
        <f t="shared" si="292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</v>
      </c>
      <c r="P3119">
        <f t="shared" si="289"/>
        <v>1</v>
      </c>
      <c r="Q3119" s="6" t="str">
        <f t="shared" si="290"/>
        <v>theater</v>
      </c>
      <c r="R3119" t="str">
        <f t="shared" si="293"/>
        <v>spaces</v>
      </c>
      <c r="S3119" s="11">
        <f t="shared" si="291"/>
        <v>42509.166203703695</v>
      </c>
      <c r="T3119" s="11">
        <f t="shared" si="292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1</v>
      </c>
      <c r="P3120">
        <f t="shared" si="289"/>
        <v>775</v>
      </c>
      <c r="Q3120" s="6" t="str">
        <f t="shared" si="290"/>
        <v>theater</v>
      </c>
      <c r="R3120" t="str">
        <f t="shared" si="293"/>
        <v>spaces</v>
      </c>
      <c r="S3120" s="11">
        <f t="shared" si="291"/>
        <v>42534.441238425927</v>
      </c>
      <c r="T3120" s="11">
        <f t="shared" si="292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1</v>
      </c>
      <c r="P3121">
        <f t="shared" si="289"/>
        <v>5</v>
      </c>
      <c r="Q3121" s="6" t="str">
        <f t="shared" si="290"/>
        <v>theater</v>
      </c>
      <c r="R3121" t="str">
        <f t="shared" si="293"/>
        <v>spaces</v>
      </c>
      <c r="S3121" s="11">
        <f t="shared" si="291"/>
        <v>42059.837175925924</v>
      </c>
      <c r="T3121" s="11">
        <f t="shared" si="292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1</v>
      </c>
      <c r="P3122">
        <f t="shared" si="289"/>
        <v>12.8</v>
      </c>
      <c r="Q3122" s="6" t="str">
        <f t="shared" si="290"/>
        <v>theater</v>
      </c>
      <c r="R3122" t="str">
        <f t="shared" si="293"/>
        <v>spaces</v>
      </c>
      <c r="S3122" s="11">
        <f t="shared" si="291"/>
        <v>42435.733749999999</v>
      </c>
      <c r="T3122" s="11">
        <f t="shared" si="292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1</v>
      </c>
      <c r="P3123">
        <f t="shared" si="289"/>
        <v>10</v>
      </c>
      <c r="Q3123" s="6" t="str">
        <f t="shared" si="290"/>
        <v>theater</v>
      </c>
      <c r="R3123" t="str">
        <f t="shared" si="293"/>
        <v>spaces</v>
      </c>
      <c r="S3123" s="11">
        <f t="shared" si="291"/>
        <v>41848.471469907403</v>
      </c>
      <c r="T3123" s="11">
        <f t="shared" si="292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59</v>
      </c>
      <c r="P3124">
        <f t="shared" si="289"/>
        <v>58</v>
      </c>
      <c r="Q3124" s="6" t="str">
        <f t="shared" si="290"/>
        <v>theater</v>
      </c>
      <c r="R3124" t="str">
        <f t="shared" si="293"/>
        <v>spaces</v>
      </c>
      <c r="S3124" s="11">
        <f t="shared" si="291"/>
        <v>42678.723749999997</v>
      </c>
      <c r="T3124" s="11">
        <f t="shared" si="292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69</v>
      </c>
      <c r="P3125">
        <f t="shared" si="289"/>
        <v>244.81</v>
      </c>
      <c r="Q3125" s="6" t="str">
        <f t="shared" si="290"/>
        <v>theater</v>
      </c>
      <c r="R3125" t="str">
        <f t="shared" si="293"/>
        <v>spaces</v>
      </c>
      <c r="S3125" s="11">
        <f t="shared" si="291"/>
        <v>42530.784699074073</v>
      </c>
      <c r="T3125" s="11">
        <f t="shared" si="292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1</v>
      </c>
      <c r="P3126">
        <f t="shared" si="289"/>
        <v>6.5</v>
      </c>
      <c r="Q3126" s="6" t="str">
        <f t="shared" si="290"/>
        <v>theater</v>
      </c>
      <c r="R3126" t="str">
        <f t="shared" si="293"/>
        <v>spaces</v>
      </c>
      <c r="S3126" s="11">
        <f t="shared" si="291"/>
        <v>41977.571770833332</v>
      </c>
      <c r="T3126" s="11">
        <f t="shared" si="292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s="6" t="str">
        <f t="shared" si="290"/>
        <v>theater</v>
      </c>
      <c r="R3127" t="str">
        <f t="shared" si="293"/>
        <v>spaces</v>
      </c>
      <c r="S3127" s="11">
        <f t="shared" si="291"/>
        <v>42345.998518518514</v>
      </c>
      <c r="T3127" s="11">
        <f t="shared" si="292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5</v>
      </c>
      <c r="P3128">
        <f t="shared" si="289"/>
        <v>61.18</v>
      </c>
      <c r="Q3128" s="6" t="str">
        <f t="shared" si="290"/>
        <v>theater</v>
      </c>
      <c r="R3128" t="str">
        <f t="shared" si="293"/>
        <v>spaces</v>
      </c>
      <c r="S3128" s="11">
        <f t="shared" si="291"/>
        <v>42426.809745370374</v>
      </c>
      <c r="T3128" s="11">
        <f t="shared" si="292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s="6" t="str">
        <f t="shared" si="290"/>
        <v>theater</v>
      </c>
      <c r="R3129" t="str">
        <f t="shared" si="293"/>
        <v>spaces</v>
      </c>
      <c r="S3129" s="11">
        <f t="shared" si="291"/>
        <v>42034.648483796293</v>
      </c>
      <c r="T3129" s="11">
        <f t="shared" si="292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109</v>
      </c>
      <c r="P3130">
        <f t="shared" si="289"/>
        <v>139.23999999999998</v>
      </c>
      <c r="Q3130" s="6" t="str">
        <f t="shared" si="290"/>
        <v>theater</v>
      </c>
      <c r="R3130" t="str">
        <f t="shared" si="293"/>
        <v>plays</v>
      </c>
      <c r="S3130" s="11">
        <f t="shared" si="291"/>
        <v>42780.617372685178</v>
      </c>
      <c r="T3130" s="11">
        <f t="shared" si="292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1</v>
      </c>
      <c r="P3131">
        <f t="shared" si="289"/>
        <v>10</v>
      </c>
      <c r="Q3131" s="6" t="str">
        <f t="shared" si="290"/>
        <v>theater</v>
      </c>
      <c r="R3131" t="str">
        <f t="shared" si="293"/>
        <v>plays</v>
      </c>
      <c r="S3131" s="11">
        <f t="shared" si="291"/>
        <v>42803.634479166663</v>
      </c>
      <c r="T3131" s="11">
        <f t="shared" si="292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4</v>
      </c>
      <c r="P3132">
        <f t="shared" si="289"/>
        <v>93.75</v>
      </c>
      <c r="Q3132" s="6" t="str">
        <f t="shared" si="290"/>
        <v>theater</v>
      </c>
      <c r="R3132" t="str">
        <f t="shared" si="293"/>
        <v>plays</v>
      </c>
      <c r="S3132" s="11">
        <f t="shared" si="291"/>
        <v>42808.431898148141</v>
      </c>
      <c r="T3132" s="11">
        <f t="shared" si="292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16</v>
      </c>
      <c r="P3133">
        <f t="shared" si="289"/>
        <v>53.75</v>
      </c>
      <c r="Q3133" s="6" t="str">
        <f t="shared" si="290"/>
        <v>theater</v>
      </c>
      <c r="R3133" t="str">
        <f t="shared" si="293"/>
        <v>plays</v>
      </c>
      <c r="S3133" s="11">
        <f t="shared" si="291"/>
        <v>42803.370891203704</v>
      </c>
      <c r="T3133" s="11">
        <f t="shared" si="292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1</v>
      </c>
      <c r="P3134">
        <f t="shared" si="289"/>
        <v>10</v>
      </c>
      <c r="Q3134" s="6" t="str">
        <f t="shared" si="290"/>
        <v>theater</v>
      </c>
      <c r="R3134" t="str">
        <f t="shared" si="293"/>
        <v>plays</v>
      </c>
      <c r="S3134" s="11">
        <f t="shared" si="291"/>
        <v>42786.141898148147</v>
      </c>
      <c r="T3134" s="11">
        <f t="shared" si="292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>
        <f t="shared" si="289"/>
        <v>33.75</v>
      </c>
      <c r="Q3135" s="6" t="str">
        <f t="shared" si="290"/>
        <v>theater</v>
      </c>
      <c r="R3135" t="str">
        <f t="shared" si="293"/>
        <v>plays</v>
      </c>
      <c r="S3135" s="11">
        <f t="shared" si="291"/>
        <v>42788.356874999998</v>
      </c>
      <c r="T3135" s="11">
        <f t="shared" si="292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23</v>
      </c>
      <c r="P3136">
        <f t="shared" si="289"/>
        <v>18.75</v>
      </c>
      <c r="Q3136" s="6" t="str">
        <f t="shared" si="290"/>
        <v>theater</v>
      </c>
      <c r="R3136" t="str">
        <f t="shared" si="293"/>
        <v>plays</v>
      </c>
      <c r="S3136" s="11">
        <f t="shared" si="291"/>
        <v>42800.511793981481</v>
      </c>
      <c r="T3136" s="11">
        <f t="shared" si="292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21</v>
      </c>
      <c r="P3137">
        <f t="shared" si="289"/>
        <v>23.150000000000002</v>
      </c>
      <c r="Q3137" s="6" t="str">
        <f t="shared" si="290"/>
        <v>theater</v>
      </c>
      <c r="R3137" t="str">
        <f t="shared" si="293"/>
        <v>plays</v>
      </c>
      <c r="S3137" s="11">
        <f t="shared" si="291"/>
        <v>42806.943530092591</v>
      </c>
      <c r="T3137" s="11">
        <f t="shared" si="292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128</v>
      </c>
      <c r="P3138">
        <f t="shared" si="289"/>
        <v>29.05</v>
      </c>
      <c r="Q3138" s="6" t="str">
        <f t="shared" si="290"/>
        <v>theater</v>
      </c>
      <c r="R3138" t="str">
        <f t="shared" si="293"/>
        <v>plays</v>
      </c>
      <c r="S3138" s="11">
        <f t="shared" si="291"/>
        <v>42789.25409722222</v>
      </c>
      <c r="T3138" s="11">
        <f t="shared" si="292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ROUNDUP(((E3139/D3139)*100),0)</f>
        <v>4</v>
      </c>
      <c r="P3139">
        <f t="shared" ref="P3139:P3202" si="295">ROUNDUP((E3139/L3139),2)</f>
        <v>50</v>
      </c>
      <c r="Q3139" s="6" t="str">
        <f t="shared" ref="Q3139:Q3202" si="296">LEFT(N3139,FIND("/",N3139,1)-1)</f>
        <v>theater</v>
      </c>
      <c r="R3139" t="str">
        <f t="shared" si="293"/>
        <v>plays</v>
      </c>
      <c r="S3139" s="11">
        <f t="shared" ref="S3139:S3202" si="297">(((J3139/60)/60)/24)+DATE(1970,1,1)+(-5/24)</f>
        <v>42807.676724537036</v>
      </c>
      <c r="T3139" s="11">
        <f t="shared" ref="T3139:T3202" si="298">(((I3139/60)/60)/24)+DATE(1970,1,1)+(-5/24)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s="6" t="str">
        <f t="shared" si="296"/>
        <v>theater</v>
      </c>
      <c r="R3140" t="str">
        <f t="shared" ref="R3140:R3203" si="299">RIGHT(N3140,LEN(N3140)-FIND("/",N3140,1))</f>
        <v>plays</v>
      </c>
      <c r="S3140" s="11">
        <f t="shared" si="297"/>
        <v>42809.437581018516</v>
      </c>
      <c r="T3140" s="11">
        <f t="shared" si="298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6</v>
      </c>
      <c r="P3141">
        <f t="shared" si="295"/>
        <v>450</v>
      </c>
      <c r="Q3141" s="6" t="str">
        <f t="shared" si="296"/>
        <v>theater</v>
      </c>
      <c r="R3141" t="str">
        <f t="shared" si="299"/>
        <v>plays</v>
      </c>
      <c r="S3141" s="11">
        <f t="shared" si="297"/>
        <v>42785.062037037038</v>
      </c>
      <c r="T3141" s="11">
        <f t="shared" si="298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1</v>
      </c>
      <c r="P3142">
        <f t="shared" si="295"/>
        <v>24</v>
      </c>
      <c r="Q3142" s="6" t="str">
        <f t="shared" si="296"/>
        <v>theater</v>
      </c>
      <c r="R3142" t="str">
        <f t="shared" si="299"/>
        <v>plays</v>
      </c>
      <c r="S3142" s="11">
        <f t="shared" si="297"/>
        <v>42802.510451388887</v>
      </c>
      <c r="T3142" s="11">
        <f t="shared" si="298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52</v>
      </c>
      <c r="P3143">
        <f t="shared" si="295"/>
        <v>32.25</v>
      </c>
      <c r="Q3143" s="6" t="str">
        <f t="shared" si="296"/>
        <v>theater</v>
      </c>
      <c r="R3143" t="str">
        <f t="shared" si="299"/>
        <v>plays</v>
      </c>
      <c r="S3143" s="11">
        <f t="shared" si="297"/>
        <v>42800.544999999998</v>
      </c>
      <c r="T3143" s="11">
        <f t="shared" si="298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2</v>
      </c>
      <c r="P3144">
        <f t="shared" si="295"/>
        <v>15</v>
      </c>
      <c r="Q3144" s="6" t="str">
        <f t="shared" si="296"/>
        <v>theater</v>
      </c>
      <c r="R3144" t="str">
        <f t="shared" si="299"/>
        <v>plays</v>
      </c>
      <c r="S3144" s="11">
        <f t="shared" si="297"/>
        <v>42783.304849537039</v>
      </c>
      <c r="T3144" s="11">
        <f t="shared" si="298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s="6" t="str">
        <f t="shared" si="296"/>
        <v>theater</v>
      </c>
      <c r="R3145" t="str">
        <f t="shared" si="299"/>
        <v>plays</v>
      </c>
      <c r="S3145" s="11">
        <f t="shared" si="297"/>
        <v>42808.149953703702</v>
      </c>
      <c r="T3145" s="11">
        <f t="shared" si="298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76</v>
      </c>
      <c r="P3146">
        <f t="shared" si="295"/>
        <v>251.34</v>
      </c>
      <c r="Q3146" s="6" t="str">
        <f t="shared" si="296"/>
        <v>theater</v>
      </c>
      <c r="R3146" t="str">
        <f t="shared" si="299"/>
        <v>plays</v>
      </c>
      <c r="S3146" s="11">
        <f t="shared" si="297"/>
        <v>42796.329942129632</v>
      </c>
      <c r="T3146" s="11">
        <f t="shared" si="298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s="6" t="str">
        <f t="shared" si="296"/>
        <v>theater</v>
      </c>
      <c r="R3147" t="str">
        <f t="shared" si="299"/>
        <v>plays</v>
      </c>
      <c r="S3147" s="11">
        <f t="shared" si="297"/>
        <v>42761.832569444443</v>
      </c>
      <c r="T3147" s="11">
        <f t="shared" si="298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11</v>
      </c>
      <c r="P3148">
        <f t="shared" si="295"/>
        <v>437.5</v>
      </c>
      <c r="Q3148" s="6" t="str">
        <f t="shared" si="296"/>
        <v>theater</v>
      </c>
      <c r="R3148" t="str">
        <f t="shared" si="299"/>
        <v>plays</v>
      </c>
      <c r="S3148" s="11">
        <f t="shared" si="297"/>
        <v>42796.474143518521</v>
      </c>
      <c r="T3148" s="11">
        <f t="shared" si="298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118</v>
      </c>
      <c r="P3149">
        <f t="shared" si="295"/>
        <v>110.36</v>
      </c>
      <c r="Q3149" s="6" t="str">
        <f t="shared" si="296"/>
        <v>theater</v>
      </c>
      <c r="R3149" t="str">
        <f t="shared" si="299"/>
        <v>plays</v>
      </c>
      <c r="S3149" s="11">
        <f t="shared" si="297"/>
        <v>41909.761053240742</v>
      </c>
      <c r="T3149" s="11">
        <f t="shared" si="298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132</v>
      </c>
      <c r="P3150">
        <f t="shared" si="295"/>
        <v>41.43</v>
      </c>
      <c r="Q3150" s="6" t="str">
        <f t="shared" si="296"/>
        <v>theater</v>
      </c>
      <c r="R3150" t="str">
        <f t="shared" si="299"/>
        <v>plays</v>
      </c>
      <c r="S3150" s="11">
        <f t="shared" si="297"/>
        <v>41891.456990740735</v>
      </c>
      <c r="T3150" s="11">
        <f t="shared" si="298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>
        <f t="shared" si="295"/>
        <v>52</v>
      </c>
      <c r="Q3151" s="6" t="str">
        <f t="shared" si="296"/>
        <v>theater</v>
      </c>
      <c r="R3151" t="str">
        <f t="shared" si="299"/>
        <v>plays</v>
      </c>
      <c r="S3151" s="11">
        <f t="shared" si="297"/>
        <v>41225.809027777774</v>
      </c>
      <c r="T3151" s="11">
        <f t="shared" si="298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>
        <f t="shared" si="295"/>
        <v>34</v>
      </c>
      <c r="Q3152" s="6" t="str">
        <f t="shared" si="296"/>
        <v>theater</v>
      </c>
      <c r="R3152" t="str">
        <f t="shared" si="299"/>
        <v>plays</v>
      </c>
      <c r="S3152" s="11">
        <f t="shared" si="297"/>
        <v>40478.055590277778</v>
      </c>
      <c r="T3152" s="11">
        <f t="shared" si="298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101</v>
      </c>
      <c r="P3153">
        <f t="shared" si="295"/>
        <v>103.36</v>
      </c>
      <c r="Q3153" s="6" t="str">
        <f t="shared" si="296"/>
        <v>theater</v>
      </c>
      <c r="R3153" t="str">
        <f t="shared" si="299"/>
        <v>plays</v>
      </c>
      <c r="S3153" s="11">
        <f t="shared" si="297"/>
        <v>41862.631643518514</v>
      </c>
      <c r="T3153" s="11">
        <f t="shared" si="298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106</v>
      </c>
      <c r="P3154">
        <f t="shared" si="295"/>
        <v>34.799999999999997</v>
      </c>
      <c r="Q3154" s="6" t="str">
        <f t="shared" si="296"/>
        <v>theater</v>
      </c>
      <c r="R3154" t="str">
        <f t="shared" si="299"/>
        <v>plays</v>
      </c>
      <c r="S3154" s="11">
        <f t="shared" si="297"/>
        <v>41550.659340277773</v>
      </c>
      <c r="T3154" s="11">
        <f t="shared" si="298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336</v>
      </c>
      <c r="P3155">
        <f t="shared" si="295"/>
        <v>41.78</v>
      </c>
      <c r="Q3155" s="6" t="str">
        <f t="shared" si="296"/>
        <v>theater</v>
      </c>
      <c r="R3155" t="str">
        <f t="shared" si="299"/>
        <v>plays</v>
      </c>
      <c r="S3155" s="11">
        <f t="shared" si="297"/>
        <v>40632.946030092593</v>
      </c>
      <c r="T3155" s="11">
        <f t="shared" si="298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113</v>
      </c>
      <c r="P3156">
        <f t="shared" si="295"/>
        <v>64.27000000000001</v>
      </c>
      <c r="Q3156" s="6" t="str">
        <f t="shared" si="296"/>
        <v>theater</v>
      </c>
      <c r="R3156" t="str">
        <f t="shared" si="299"/>
        <v>plays</v>
      </c>
      <c r="S3156" s="11">
        <f t="shared" si="297"/>
        <v>40970.667337962957</v>
      </c>
      <c r="T3156" s="11">
        <f t="shared" si="298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189</v>
      </c>
      <c r="P3157">
        <f t="shared" si="295"/>
        <v>31.21</v>
      </c>
      <c r="Q3157" s="6" t="str">
        <f t="shared" si="296"/>
        <v>theater</v>
      </c>
      <c r="R3157" t="str">
        <f t="shared" si="299"/>
        <v>plays</v>
      </c>
      <c r="S3157" s="11">
        <f t="shared" si="297"/>
        <v>41233.290798611109</v>
      </c>
      <c r="T3157" s="11">
        <f t="shared" si="298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102</v>
      </c>
      <c r="P3158">
        <f t="shared" si="295"/>
        <v>62.93</v>
      </c>
      <c r="Q3158" s="6" t="str">
        <f t="shared" si="296"/>
        <v>theater</v>
      </c>
      <c r="R3158" t="str">
        <f t="shared" si="299"/>
        <v>plays</v>
      </c>
      <c r="S3158" s="11">
        <f t="shared" si="297"/>
        <v>41026.744722222218</v>
      </c>
      <c r="T3158" s="11">
        <f t="shared" si="298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>
        <f t="shared" si="295"/>
        <v>98.54</v>
      </c>
      <c r="Q3159" s="6" t="str">
        <f t="shared" si="296"/>
        <v>theater</v>
      </c>
      <c r="R3159" t="str">
        <f t="shared" si="299"/>
        <v>plays</v>
      </c>
      <c r="S3159" s="11">
        <f t="shared" si="297"/>
        <v>41829.579918981479</v>
      </c>
      <c r="T3159" s="11">
        <f t="shared" si="298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114</v>
      </c>
      <c r="P3160">
        <f t="shared" si="295"/>
        <v>82.61</v>
      </c>
      <c r="Q3160" s="6" t="str">
        <f t="shared" si="296"/>
        <v>theater</v>
      </c>
      <c r="R3160" t="str">
        <f t="shared" si="299"/>
        <v>plays</v>
      </c>
      <c r="S3160" s="11">
        <f t="shared" si="297"/>
        <v>41447.631388888884</v>
      </c>
      <c r="T3160" s="11">
        <f t="shared" si="298"/>
        <v>41477.631388888884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134</v>
      </c>
      <c r="P3161">
        <f t="shared" si="295"/>
        <v>38.51</v>
      </c>
      <c r="Q3161" s="6" t="str">
        <f t="shared" si="296"/>
        <v>theater</v>
      </c>
      <c r="R3161" t="str">
        <f t="shared" si="299"/>
        <v>plays</v>
      </c>
      <c r="S3161" s="11">
        <f t="shared" si="297"/>
        <v>40883.858344907407</v>
      </c>
      <c r="T3161" s="11">
        <f t="shared" si="298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102</v>
      </c>
      <c r="P3162">
        <f t="shared" si="295"/>
        <v>80.160000000000011</v>
      </c>
      <c r="Q3162" s="6" t="str">
        <f t="shared" si="296"/>
        <v>theater</v>
      </c>
      <c r="R3162" t="str">
        <f t="shared" si="299"/>
        <v>plays</v>
      </c>
      <c r="S3162" s="11">
        <f t="shared" si="297"/>
        <v>41841.056562499994</v>
      </c>
      <c r="T3162" s="11">
        <f t="shared" si="298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106</v>
      </c>
      <c r="P3163">
        <f t="shared" si="295"/>
        <v>28.41</v>
      </c>
      <c r="Q3163" s="6" t="str">
        <f t="shared" si="296"/>
        <v>theater</v>
      </c>
      <c r="R3163" t="str">
        <f t="shared" si="299"/>
        <v>plays</v>
      </c>
      <c r="S3163" s="11">
        <f t="shared" si="297"/>
        <v>41897.327800925923</v>
      </c>
      <c r="T3163" s="11">
        <f t="shared" si="298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128</v>
      </c>
      <c r="P3164">
        <f t="shared" si="295"/>
        <v>80.740000000000009</v>
      </c>
      <c r="Q3164" s="6" t="str">
        <f t="shared" si="296"/>
        <v>theater</v>
      </c>
      <c r="R3164" t="str">
        <f t="shared" si="299"/>
        <v>plays</v>
      </c>
      <c r="S3164" s="11">
        <f t="shared" si="297"/>
        <v>41799.47756944444</v>
      </c>
      <c r="T3164" s="11">
        <f t="shared" si="298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112</v>
      </c>
      <c r="P3165">
        <f t="shared" si="295"/>
        <v>200.7</v>
      </c>
      <c r="Q3165" s="6" t="str">
        <f t="shared" si="296"/>
        <v>theater</v>
      </c>
      <c r="R3165" t="str">
        <f t="shared" si="299"/>
        <v>plays</v>
      </c>
      <c r="S3165" s="11">
        <f t="shared" si="297"/>
        <v>41775.545428240737</v>
      </c>
      <c r="T3165" s="11">
        <f t="shared" si="298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107</v>
      </c>
      <c r="P3166">
        <f t="shared" si="295"/>
        <v>37.6</v>
      </c>
      <c r="Q3166" s="6" t="str">
        <f t="shared" si="296"/>
        <v>theater</v>
      </c>
      <c r="R3166" t="str">
        <f t="shared" si="299"/>
        <v>plays</v>
      </c>
      <c r="S3166" s="11">
        <f t="shared" si="297"/>
        <v>41766.597395833334</v>
      </c>
      <c r="T3166" s="11">
        <f t="shared" si="298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163</v>
      </c>
      <c r="P3167">
        <f t="shared" si="295"/>
        <v>58.1</v>
      </c>
      <c r="Q3167" s="6" t="str">
        <f t="shared" si="296"/>
        <v>theater</v>
      </c>
      <c r="R3167" t="str">
        <f t="shared" si="299"/>
        <v>plays</v>
      </c>
      <c r="S3167" s="11">
        <f t="shared" si="297"/>
        <v>40643.950925925921</v>
      </c>
      <c r="T3167" s="11">
        <f t="shared" si="298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161</v>
      </c>
      <c r="P3168">
        <f t="shared" si="295"/>
        <v>60.309999999999995</v>
      </c>
      <c r="Q3168" s="6" t="str">
        <f t="shared" si="296"/>
        <v>theater</v>
      </c>
      <c r="R3168" t="str">
        <f t="shared" si="299"/>
        <v>plays</v>
      </c>
      <c r="S3168" s="11">
        <f t="shared" si="297"/>
        <v>41940.483252314814</v>
      </c>
      <c r="T3168" s="11">
        <f t="shared" si="298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117</v>
      </c>
      <c r="P3169">
        <f t="shared" si="295"/>
        <v>63.37</v>
      </c>
      <c r="Q3169" s="6" t="str">
        <f t="shared" si="296"/>
        <v>theater</v>
      </c>
      <c r="R3169" t="str">
        <f t="shared" si="299"/>
        <v>plays</v>
      </c>
      <c r="S3169" s="11">
        <f t="shared" si="297"/>
        <v>41838.967372685183</v>
      </c>
      <c r="T3169" s="11">
        <f t="shared" si="298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125</v>
      </c>
      <c r="P3170">
        <f t="shared" si="295"/>
        <v>50.91</v>
      </c>
      <c r="Q3170" s="6" t="str">
        <f t="shared" si="296"/>
        <v>theater</v>
      </c>
      <c r="R3170" t="str">
        <f t="shared" si="299"/>
        <v>plays</v>
      </c>
      <c r="S3170" s="11">
        <f t="shared" si="297"/>
        <v>41771.897604166668</v>
      </c>
      <c r="T3170" s="11">
        <f t="shared" si="298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104</v>
      </c>
      <c r="P3171">
        <f t="shared" si="295"/>
        <v>100.5</v>
      </c>
      <c r="Q3171" s="6" t="str">
        <f t="shared" si="296"/>
        <v>theater</v>
      </c>
      <c r="R3171" t="str">
        <f t="shared" si="299"/>
        <v>plays</v>
      </c>
      <c r="S3171" s="11">
        <f t="shared" si="297"/>
        <v>41591.529641203699</v>
      </c>
      <c r="T3171" s="11">
        <f t="shared" si="298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113</v>
      </c>
      <c r="P3172">
        <f t="shared" si="295"/>
        <v>31.62</v>
      </c>
      <c r="Q3172" s="6" t="str">
        <f t="shared" si="296"/>
        <v>theater</v>
      </c>
      <c r="R3172" t="str">
        <f t="shared" si="299"/>
        <v>plays</v>
      </c>
      <c r="S3172" s="11">
        <f t="shared" si="297"/>
        <v>41788.872037037036</v>
      </c>
      <c r="T3172" s="11">
        <f t="shared" si="298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109</v>
      </c>
      <c r="P3173">
        <f t="shared" si="295"/>
        <v>65.11</v>
      </c>
      <c r="Q3173" s="6" t="str">
        <f t="shared" si="296"/>
        <v>theater</v>
      </c>
      <c r="R3173" t="str">
        <f t="shared" si="299"/>
        <v>plays</v>
      </c>
      <c r="S3173" s="11">
        <f t="shared" si="297"/>
        <v>42466.399976851848</v>
      </c>
      <c r="T3173" s="11">
        <f t="shared" si="298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115</v>
      </c>
      <c r="P3174">
        <f t="shared" si="295"/>
        <v>79.320000000000007</v>
      </c>
      <c r="Q3174" s="6" t="str">
        <f t="shared" si="296"/>
        <v>theater</v>
      </c>
      <c r="R3174" t="str">
        <f t="shared" si="299"/>
        <v>plays</v>
      </c>
      <c r="S3174" s="11">
        <f t="shared" si="297"/>
        <v>40923.521620370368</v>
      </c>
      <c r="T3174" s="11">
        <f t="shared" si="298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>
        <f t="shared" si="295"/>
        <v>139.19</v>
      </c>
      <c r="Q3175" s="6" t="str">
        <f t="shared" si="296"/>
        <v>theater</v>
      </c>
      <c r="R3175" t="str">
        <f t="shared" si="299"/>
        <v>plays</v>
      </c>
      <c r="S3175" s="11">
        <f t="shared" si="297"/>
        <v>41878.670046296291</v>
      </c>
      <c r="T3175" s="11">
        <f t="shared" si="298"/>
        <v>41908.670046296291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102</v>
      </c>
      <c r="P3176">
        <f t="shared" si="295"/>
        <v>131.91999999999999</v>
      </c>
      <c r="Q3176" s="6" t="str">
        <f t="shared" si="296"/>
        <v>theater</v>
      </c>
      <c r="R3176" t="str">
        <f t="shared" si="299"/>
        <v>plays</v>
      </c>
      <c r="S3176" s="11">
        <f t="shared" si="297"/>
        <v>41862.656342592592</v>
      </c>
      <c r="T3176" s="11">
        <f t="shared" si="298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110</v>
      </c>
      <c r="P3177">
        <f t="shared" si="295"/>
        <v>91.3</v>
      </c>
      <c r="Q3177" s="6" t="str">
        <f t="shared" si="296"/>
        <v>theater</v>
      </c>
      <c r="R3177" t="str">
        <f t="shared" si="299"/>
        <v>plays</v>
      </c>
      <c r="S3177" s="11">
        <f t="shared" si="297"/>
        <v>40531.678553240738</v>
      </c>
      <c r="T3177" s="11">
        <f t="shared" si="298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115</v>
      </c>
      <c r="P3178">
        <f t="shared" si="295"/>
        <v>39.68</v>
      </c>
      <c r="Q3178" s="6" t="str">
        <f t="shared" si="296"/>
        <v>theater</v>
      </c>
      <c r="R3178" t="str">
        <f t="shared" si="299"/>
        <v>plays</v>
      </c>
      <c r="S3178" s="11">
        <f t="shared" si="297"/>
        <v>41477.722581018512</v>
      </c>
      <c r="T3178" s="11">
        <f t="shared" si="298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118</v>
      </c>
      <c r="P3179">
        <f t="shared" si="295"/>
        <v>57.55</v>
      </c>
      <c r="Q3179" s="6" t="str">
        <f t="shared" si="296"/>
        <v>theater</v>
      </c>
      <c r="R3179" t="str">
        <f t="shared" si="299"/>
        <v>plays</v>
      </c>
      <c r="S3179" s="11">
        <f t="shared" si="297"/>
        <v>41781.458437499998</v>
      </c>
      <c r="T3179" s="11">
        <f t="shared" si="298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172</v>
      </c>
      <c r="P3180">
        <f t="shared" si="295"/>
        <v>33.03</v>
      </c>
      <c r="Q3180" s="6" t="str">
        <f t="shared" si="296"/>
        <v>theater</v>
      </c>
      <c r="R3180" t="str">
        <f t="shared" si="299"/>
        <v>plays</v>
      </c>
      <c r="S3180" s="11">
        <f t="shared" si="297"/>
        <v>41806.396701388883</v>
      </c>
      <c r="T3180" s="11">
        <f t="shared" si="298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115</v>
      </c>
      <c r="P3181">
        <f t="shared" si="295"/>
        <v>77.34</v>
      </c>
      <c r="Q3181" s="6" t="str">
        <f t="shared" si="296"/>
        <v>theater</v>
      </c>
      <c r="R3181" t="str">
        <f t="shared" si="299"/>
        <v>plays</v>
      </c>
      <c r="S3181" s="11">
        <f t="shared" si="297"/>
        <v>41375.49387731481</v>
      </c>
      <c r="T3181" s="11">
        <f t="shared" si="298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120</v>
      </c>
      <c r="P3182">
        <f t="shared" si="295"/>
        <v>31.94</v>
      </c>
      <c r="Q3182" s="6" t="str">
        <f t="shared" si="296"/>
        <v>theater</v>
      </c>
      <c r="R3182" t="str">
        <f t="shared" si="299"/>
        <v>plays</v>
      </c>
      <c r="S3182" s="11">
        <f t="shared" si="297"/>
        <v>41780.204270833332</v>
      </c>
      <c r="T3182" s="11">
        <f t="shared" si="298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</v>
      </c>
      <c r="P3183">
        <f t="shared" si="295"/>
        <v>36.339999999999996</v>
      </c>
      <c r="Q3183" s="6" t="str">
        <f t="shared" si="296"/>
        <v>theater</v>
      </c>
      <c r="R3183" t="str">
        <f t="shared" si="299"/>
        <v>plays</v>
      </c>
      <c r="S3183" s="11">
        <f t="shared" si="297"/>
        <v>41779.101701388885</v>
      </c>
      <c r="T3183" s="11">
        <f t="shared" si="298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101</v>
      </c>
      <c r="P3184">
        <f t="shared" si="295"/>
        <v>46.769999999999996</v>
      </c>
      <c r="Q3184" s="6" t="str">
        <f t="shared" si="296"/>
        <v>theater</v>
      </c>
      <c r="R3184" t="str">
        <f t="shared" si="299"/>
        <v>plays</v>
      </c>
      <c r="S3184" s="11">
        <f t="shared" si="297"/>
        <v>40883.740983796291</v>
      </c>
      <c r="T3184" s="11">
        <f t="shared" si="298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</v>
      </c>
      <c r="P3185">
        <f t="shared" si="295"/>
        <v>40.08</v>
      </c>
      <c r="Q3185" s="6" t="str">
        <f t="shared" si="296"/>
        <v>theater</v>
      </c>
      <c r="R3185" t="str">
        <f t="shared" si="299"/>
        <v>plays</v>
      </c>
      <c r="S3185" s="11">
        <f t="shared" si="297"/>
        <v>41491.586446759255</v>
      </c>
      <c r="T3185" s="11">
        <f t="shared" si="298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108</v>
      </c>
      <c r="P3186">
        <f t="shared" si="295"/>
        <v>100.22</v>
      </c>
      <c r="Q3186" s="6" t="str">
        <f t="shared" si="296"/>
        <v>theater</v>
      </c>
      <c r="R3186" t="str">
        <f t="shared" si="299"/>
        <v>plays</v>
      </c>
      <c r="S3186" s="11">
        <f t="shared" si="297"/>
        <v>41791.785081018512</v>
      </c>
      <c r="T3186" s="11">
        <f t="shared" si="298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>
        <f t="shared" si="295"/>
        <v>41.669999999999995</v>
      </c>
      <c r="Q3187" s="6" t="str">
        <f t="shared" si="296"/>
        <v>theater</v>
      </c>
      <c r="R3187" t="str">
        <f t="shared" si="299"/>
        <v>plays</v>
      </c>
      <c r="S3187" s="11">
        <f t="shared" si="297"/>
        <v>41829.768993055557</v>
      </c>
      <c r="T3187" s="11">
        <f t="shared" si="298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103</v>
      </c>
      <c r="P3188">
        <f t="shared" si="295"/>
        <v>46.72</v>
      </c>
      <c r="Q3188" s="6" t="str">
        <f t="shared" si="296"/>
        <v>theater</v>
      </c>
      <c r="R3188" t="str">
        <f t="shared" si="299"/>
        <v>plays</v>
      </c>
      <c r="S3188" s="11">
        <f t="shared" si="297"/>
        <v>41868.715717592589</v>
      </c>
      <c r="T3188" s="11">
        <f t="shared" si="298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117</v>
      </c>
      <c r="P3189">
        <f t="shared" si="295"/>
        <v>71.5</v>
      </c>
      <c r="Q3189" s="6" t="str">
        <f t="shared" si="296"/>
        <v>theater</v>
      </c>
      <c r="R3189" t="str">
        <f t="shared" si="299"/>
        <v>plays</v>
      </c>
      <c r="S3189" s="11">
        <f t="shared" si="297"/>
        <v>41835.458020833328</v>
      </c>
      <c r="T3189" s="11">
        <f t="shared" si="298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>
        <f t="shared" si="295"/>
        <v>14.45</v>
      </c>
      <c r="Q3190" s="6" t="str">
        <f t="shared" si="296"/>
        <v>theater</v>
      </c>
      <c r="R3190" t="str">
        <f t="shared" si="299"/>
        <v>musical</v>
      </c>
      <c r="S3190" s="11">
        <f t="shared" si="297"/>
        <v>42144.207199074073</v>
      </c>
      <c r="T3190" s="11">
        <f t="shared" si="298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13</v>
      </c>
      <c r="P3191">
        <f t="shared" si="295"/>
        <v>356.84999999999997</v>
      </c>
      <c r="Q3191" s="6" t="str">
        <f t="shared" si="296"/>
        <v>theater</v>
      </c>
      <c r="R3191" t="str">
        <f t="shared" si="299"/>
        <v>musical</v>
      </c>
      <c r="S3191" s="11">
        <f t="shared" si="297"/>
        <v>42118.138101851851</v>
      </c>
      <c r="T3191" s="11">
        <f t="shared" si="298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s="6" t="str">
        <f t="shared" si="296"/>
        <v>theater</v>
      </c>
      <c r="R3192" t="str">
        <f t="shared" si="299"/>
        <v>musical</v>
      </c>
      <c r="S3192" s="11">
        <f t="shared" si="297"/>
        <v>42682.942997685182</v>
      </c>
      <c r="T3192" s="11">
        <f t="shared" si="298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5</v>
      </c>
      <c r="P3193">
        <f t="shared" si="295"/>
        <v>37.75</v>
      </c>
      <c r="Q3193" s="6" t="str">
        <f t="shared" si="296"/>
        <v>theater</v>
      </c>
      <c r="R3193" t="str">
        <f t="shared" si="299"/>
        <v>musical</v>
      </c>
      <c r="S3193" s="11">
        <f t="shared" si="297"/>
        <v>42538.547094907401</v>
      </c>
      <c r="T3193" s="11">
        <f t="shared" si="298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2</v>
      </c>
      <c r="P3194">
        <f t="shared" si="295"/>
        <v>12.75</v>
      </c>
      <c r="Q3194" s="6" t="str">
        <f t="shared" si="296"/>
        <v>theater</v>
      </c>
      <c r="R3194" t="str">
        <f t="shared" si="299"/>
        <v>musical</v>
      </c>
      <c r="S3194" s="11">
        <f t="shared" si="297"/>
        <v>42018.732164351844</v>
      </c>
      <c r="T3194" s="11">
        <f t="shared" si="298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12</v>
      </c>
      <c r="P3195">
        <f t="shared" si="295"/>
        <v>24.46</v>
      </c>
      <c r="Q3195" s="6" t="str">
        <f t="shared" si="296"/>
        <v>theater</v>
      </c>
      <c r="R3195" t="str">
        <f t="shared" si="299"/>
        <v>musical</v>
      </c>
      <c r="S3195" s="11">
        <f t="shared" si="297"/>
        <v>42010.759907407402</v>
      </c>
      <c r="T3195" s="11">
        <f t="shared" si="298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s="6" t="str">
        <f t="shared" si="296"/>
        <v>theater</v>
      </c>
      <c r="R3196" t="str">
        <f t="shared" si="299"/>
        <v>musical</v>
      </c>
      <c r="S3196" s="11">
        <f t="shared" si="297"/>
        <v>42181.854143518511</v>
      </c>
      <c r="T3196" s="11">
        <f t="shared" si="298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60</v>
      </c>
      <c r="P3197">
        <f t="shared" si="295"/>
        <v>53.08</v>
      </c>
      <c r="Q3197" s="6" t="str">
        <f t="shared" si="296"/>
        <v>theater</v>
      </c>
      <c r="R3197" t="str">
        <f t="shared" si="299"/>
        <v>musical</v>
      </c>
      <c r="S3197" s="11">
        <f t="shared" si="297"/>
        <v>42017.385902777773</v>
      </c>
      <c r="T3197" s="11">
        <f t="shared" si="298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1</v>
      </c>
      <c r="P3198">
        <f t="shared" si="295"/>
        <v>300</v>
      </c>
      <c r="Q3198" s="6" t="str">
        <f t="shared" si="296"/>
        <v>theater</v>
      </c>
      <c r="R3198" t="str">
        <f t="shared" si="299"/>
        <v>musical</v>
      </c>
      <c r="S3198" s="11">
        <f t="shared" si="297"/>
        <v>42157.389756944445</v>
      </c>
      <c r="T3198" s="11">
        <f t="shared" si="298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12</v>
      </c>
      <c r="P3199">
        <f t="shared" si="295"/>
        <v>286.25</v>
      </c>
      <c r="Q3199" s="6" t="str">
        <f t="shared" si="296"/>
        <v>theater</v>
      </c>
      <c r="R3199" t="str">
        <f t="shared" si="299"/>
        <v>musical</v>
      </c>
      <c r="S3199" s="11">
        <f t="shared" si="297"/>
        <v>42009.28493055555</v>
      </c>
      <c r="T3199" s="11">
        <f t="shared" si="298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1</v>
      </c>
      <c r="P3200">
        <f t="shared" si="295"/>
        <v>36.669999999999995</v>
      </c>
      <c r="Q3200" s="6" t="str">
        <f t="shared" si="296"/>
        <v>theater</v>
      </c>
      <c r="R3200" t="str">
        <f t="shared" si="299"/>
        <v>musical</v>
      </c>
      <c r="S3200" s="11">
        <f t="shared" si="297"/>
        <v>42013.216168981475</v>
      </c>
      <c r="T3200" s="11">
        <f t="shared" si="298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53</v>
      </c>
      <c r="P3201">
        <f t="shared" si="295"/>
        <v>49.21</v>
      </c>
      <c r="Q3201" s="6" t="str">
        <f t="shared" si="296"/>
        <v>theater</v>
      </c>
      <c r="R3201" t="str">
        <f t="shared" si="299"/>
        <v>musical</v>
      </c>
      <c r="S3201" s="11">
        <f t="shared" si="297"/>
        <v>41858.553449074068</v>
      </c>
      <c r="T3201" s="11">
        <f t="shared" si="298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1</v>
      </c>
      <c r="P3202">
        <f t="shared" si="295"/>
        <v>1</v>
      </c>
      <c r="Q3202" s="6" t="str">
        <f t="shared" si="296"/>
        <v>theater</v>
      </c>
      <c r="R3202" t="str">
        <f t="shared" si="299"/>
        <v>musical</v>
      </c>
      <c r="S3202" s="11">
        <f t="shared" si="297"/>
        <v>42460.112280092588</v>
      </c>
      <c r="T3202" s="11">
        <f t="shared" si="298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ROUNDUP(((E3203/D3203)*100),0)</f>
        <v>2</v>
      </c>
      <c r="P3203">
        <f t="shared" ref="P3203:P3266" si="301">ROUNDUP((E3203/L3203),2)</f>
        <v>12.5</v>
      </c>
      <c r="Q3203" s="6" t="str">
        <f t="shared" ref="Q3203:Q3266" si="302">LEFT(N3203,FIND("/",N3203,1)-1)</f>
        <v>theater</v>
      </c>
      <c r="R3203" t="str">
        <f t="shared" si="299"/>
        <v>musical</v>
      </c>
      <c r="S3203" s="11">
        <f t="shared" ref="S3203:S3266" si="303">(((J3203/60)/60)/24)+DATE(1970,1,1)+(-5/24)</f>
        <v>41861.558761574073</v>
      </c>
      <c r="T3203" s="11">
        <f t="shared" ref="T3203:T3266" si="304">(((I3203/60)/60)/24)+DATE(1970,1,1)+(-5/24)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55</v>
      </c>
      <c r="P3204">
        <f t="shared" si="301"/>
        <v>109.04</v>
      </c>
      <c r="Q3204" s="6" t="str">
        <f t="shared" si="302"/>
        <v>theater</v>
      </c>
      <c r="R3204" t="str">
        <f t="shared" ref="R3204:R3267" si="305">RIGHT(N3204,LEN(N3204)-FIND("/",N3204,1))</f>
        <v>musical</v>
      </c>
      <c r="S3204" s="11">
        <f t="shared" si="303"/>
        <v>42293.645208333335</v>
      </c>
      <c r="T3204" s="11">
        <f t="shared" si="304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>
        <f t="shared" si="301"/>
        <v>41.669999999999995</v>
      </c>
      <c r="Q3205" s="6" t="str">
        <f t="shared" si="302"/>
        <v>theater</v>
      </c>
      <c r="R3205" t="str">
        <f t="shared" si="305"/>
        <v>musical</v>
      </c>
      <c r="S3205" s="11">
        <f t="shared" si="303"/>
        <v>42242.780347222222</v>
      </c>
      <c r="T3205" s="11">
        <f t="shared" si="304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s="6" t="str">
        <f t="shared" si="302"/>
        <v>theater</v>
      </c>
      <c r="R3206" t="str">
        <f t="shared" si="305"/>
        <v>musical</v>
      </c>
      <c r="S3206" s="11">
        <f t="shared" si="303"/>
        <v>42172.477766203701</v>
      </c>
      <c r="T3206" s="11">
        <f t="shared" si="304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4</v>
      </c>
      <c r="P3207">
        <f t="shared" si="301"/>
        <v>22.75</v>
      </c>
      <c r="Q3207" s="6" t="str">
        <f t="shared" si="302"/>
        <v>theater</v>
      </c>
      <c r="R3207" t="str">
        <f t="shared" si="305"/>
        <v>musical</v>
      </c>
      <c r="S3207" s="11">
        <f t="shared" si="303"/>
        <v>42095.166342592587</v>
      </c>
      <c r="T3207" s="11">
        <f t="shared" si="304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s="6" t="str">
        <f t="shared" si="302"/>
        <v>theater</v>
      </c>
      <c r="R3208" t="str">
        <f t="shared" si="305"/>
        <v>musical</v>
      </c>
      <c r="S3208" s="11">
        <f t="shared" si="303"/>
        <v>42236.067719907405</v>
      </c>
      <c r="T3208" s="11">
        <f t="shared" si="304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47</v>
      </c>
      <c r="P3209">
        <f t="shared" si="301"/>
        <v>70.84</v>
      </c>
      <c r="Q3209" s="6" t="str">
        <f t="shared" si="302"/>
        <v>theater</v>
      </c>
      <c r="R3209" t="str">
        <f t="shared" si="305"/>
        <v>musical</v>
      </c>
      <c r="S3209" s="11">
        <f t="shared" si="303"/>
        <v>42057.069525462961</v>
      </c>
      <c r="T3209" s="11">
        <f t="shared" si="304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104</v>
      </c>
      <c r="P3210">
        <f t="shared" si="301"/>
        <v>63.11</v>
      </c>
      <c r="Q3210" s="6" t="str">
        <f t="shared" si="302"/>
        <v>theater</v>
      </c>
      <c r="R3210" t="str">
        <f t="shared" si="305"/>
        <v>plays</v>
      </c>
      <c r="S3210" s="11">
        <f t="shared" si="303"/>
        <v>41827.396724537037</v>
      </c>
      <c r="T3210" s="11">
        <f t="shared" si="304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120</v>
      </c>
      <c r="P3211">
        <f t="shared" si="301"/>
        <v>50.16</v>
      </c>
      <c r="Q3211" s="6" t="str">
        <f t="shared" si="302"/>
        <v>theater</v>
      </c>
      <c r="R3211" t="str">
        <f t="shared" si="305"/>
        <v>plays</v>
      </c>
      <c r="S3211" s="11">
        <f t="shared" si="303"/>
        <v>41778.428912037038</v>
      </c>
      <c r="T3211" s="11">
        <f t="shared" si="304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126</v>
      </c>
      <c r="P3212">
        <f t="shared" si="301"/>
        <v>62.89</v>
      </c>
      <c r="Q3212" s="6" t="str">
        <f t="shared" si="302"/>
        <v>theater</v>
      </c>
      <c r="R3212" t="str">
        <f t="shared" si="305"/>
        <v>plays</v>
      </c>
      <c r="S3212" s="11">
        <f t="shared" si="303"/>
        <v>41013.728229166663</v>
      </c>
      <c r="T3212" s="11">
        <f t="shared" si="304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120</v>
      </c>
      <c r="P3213">
        <f t="shared" si="301"/>
        <v>85.54</v>
      </c>
      <c r="Q3213" s="6" t="str">
        <f t="shared" si="302"/>
        <v>theater</v>
      </c>
      <c r="R3213" t="str">
        <f t="shared" si="305"/>
        <v>plays</v>
      </c>
      <c r="S3213" s="11">
        <f t="shared" si="303"/>
        <v>41834.378240740742</v>
      </c>
      <c r="T3213" s="11">
        <f t="shared" si="304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127</v>
      </c>
      <c r="P3214">
        <f t="shared" si="301"/>
        <v>53.73</v>
      </c>
      <c r="Q3214" s="6" t="str">
        <f t="shared" si="302"/>
        <v>theater</v>
      </c>
      <c r="R3214" t="str">
        <f t="shared" si="305"/>
        <v>plays</v>
      </c>
      <c r="S3214" s="11">
        <f t="shared" si="303"/>
        <v>41829.587395833332</v>
      </c>
      <c r="T3214" s="11">
        <f t="shared" si="304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101</v>
      </c>
      <c r="P3215">
        <f t="shared" si="301"/>
        <v>127.81</v>
      </c>
      <c r="Q3215" s="6" t="str">
        <f t="shared" si="302"/>
        <v>theater</v>
      </c>
      <c r="R3215" t="str">
        <f t="shared" si="305"/>
        <v>plays</v>
      </c>
      <c r="S3215" s="11">
        <f t="shared" si="303"/>
        <v>42171.555081018516</v>
      </c>
      <c r="T3215" s="11">
        <f t="shared" si="304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103</v>
      </c>
      <c r="P3216">
        <f t="shared" si="301"/>
        <v>106.58</v>
      </c>
      <c r="Q3216" s="6" t="str">
        <f t="shared" si="302"/>
        <v>theater</v>
      </c>
      <c r="R3216" t="str">
        <f t="shared" si="305"/>
        <v>plays</v>
      </c>
      <c r="S3216" s="11">
        <f t="shared" si="303"/>
        <v>42337.584178240737</v>
      </c>
      <c r="T3216" s="11">
        <f t="shared" si="304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101</v>
      </c>
      <c r="P3217">
        <f t="shared" si="301"/>
        <v>262.12</v>
      </c>
      <c r="Q3217" s="6" t="str">
        <f t="shared" si="302"/>
        <v>theater</v>
      </c>
      <c r="R3217" t="str">
        <f t="shared" si="305"/>
        <v>plays</v>
      </c>
      <c r="S3217" s="11">
        <f t="shared" si="303"/>
        <v>42219.456840277773</v>
      </c>
      <c r="T3217" s="11">
        <f t="shared" si="304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101</v>
      </c>
      <c r="P3218">
        <f t="shared" si="301"/>
        <v>57.18</v>
      </c>
      <c r="Q3218" s="6" t="str">
        <f t="shared" si="302"/>
        <v>theater</v>
      </c>
      <c r="R3218" t="str">
        <f t="shared" si="305"/>
        <v>plays</v>
      </c>
      <c r="S3218" s="11">
        <f t="shared" si="303"/>
        <v>42165.254293981481</v>
      </c>
      <c r="T3218" s="11">
        <f t="shared" si="304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117</v>
      </c>
      <c r="P3219">
        <f t="shared" si="301"/>
        <v>50.21</v>
      </c>
      <c r="Q3219" s="6" t="str">
        <f t="shared" si="302"/>
        <v>theater</v>
      </c>
      <c r="R3219" t="str">
        <f t="shared" si="305"/>
        <v>plays</v>
      </c>
      <c r="S3219" s="11">
        <f t="shared" si="303"/>
        <v>42648.337777777771</v>
      </c>
      <c r="T3219" s="11">
        <f t="shared" si="304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103</v>
      </c>
      <c r="P3220">
        <f t="shared" si="301"/>
        <v>66.59</v>
      </c>
      <c r="Q3220" s="6" t="str">
        <f t="shared" si="302"/>
        <v>theater</v>
      </c>
      <c r="R3220" t="str">
        <f t="shared" si="305"/>
        <v>plays</v>
      </c>
      <c r="S3220" s="11">
        <f t="shared" si="303"/>
        <v>41970.793819444443</v>
      </c>
      <c r="T3220" s="11">
        <f t="shared" si="304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101</v>
      </c>
      <c r="P3221">
        <f t="shared" si="301"/>
        <v>168.26</v>
      </c>
      <c r="Q3221" s="6" t="str">
        <f t="shared" si="302"/>
        <v>theater</v>
      </c>
      <c r="R3221" t="str">
        <f t="shared" si="305"/>
        <v>plays</v>
      </c>
      <c r="S3221" s="11">
        <f t="shared" si="303"/>
        <v>42050.77484953704</v>
      </c>
      <c r="T3221" s="11">
        <f t="shared" si="304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101</v>
      </c>
      <c r="P3222">
        <f t="shared" si="301"/>
        <v>256.38</v>
      </c>
      <c r="Q3222" s="6" t="str">
        <f t="shared" si="302"/>
        <v>theater</v>
      </c>
      <c r="R3222" t="str">
        <f t="shared" si="305"/>
        <v>plays</v>
      </c>
      <c r="S3222" s="11">
        <f t="shared" si="303"/>
        <v>42772.625046296293</v>
      </c>
      <c r="T3222" s="11">
        <f t="shared" si="304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104</v>
      </c>
      <c r="P3223">
        <f t="shared" si="301"/>
        <v>36.619999999999997</v>
      </c>
      <c r="Q3223" s="6" t="str">
        <f t="shared" si="302"/>
        <v>theater</v>
      </c>
      <c r="R3223" t="str">
        <f t="shared" si="305"/>
        <v>plays</v>
      </c>
      <c r="S3223" s="11">
        <f t="shared" si="303"/>
        <v>42155.488460648143</v>
      </c>
      <c r="T3223" s="11">
        <f t="shared" si="304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125</v>
      </c>
      <c r="P3224">
        <f t="shared" si="301"/>
        <v>37.15</v>
      </c>
      <c r="Q3224" s="6" t="str">
        <f t="shared" si="302"/>
        <v>theater</v>
      </c>
      <c r="R3224" t="str">
        <f t="shared" si="305"/>
        <v>plays</v>
      </c>
      <c r="S3224" s="11">
        <f t="shared" si="303"/>
        <v>42270.373807870368</v>
      </c>
      <c r="T3224" s="11">
        <f t="shared" si="304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110</v>
      </c>
      <c r="P3225">
        <f t="shared" si="301"/>
        <v>45.879999999999995</v>
      </c>
      <c r="Q3225" s="6" t="str">
        <f t="shared" si="302"/>
        <v>theater</v>
      </c>
      <c r="R3225" t="str">
        <f t="shared" si="305"/>
        <v>plays</v>
      </c>
      <c r="S3225" s="11">
        <f t="shared" si="303"/>
        <v>42206.62703703704</v>
      </c>
      <c r="T3225" s="11">
        <f t="shared" si="304"/>
        <v>42236.62703703704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103</v>
      </c>
      <c r="P3226">
        <f t="shared" si="301"/>
        <v>141.72</v>
      </c>
      <c r="Q3226" s="6" t="str">
        <f t="shared" si="302"/>
        <v>theater</v>
      </c>
      <c r="R3226" t="str">
        <f t="shared" si="305"/>
        <v>plays</v>
      </c>
      <c r="S3226" s="11">
        <f t="shared" si="303"/>
        <v>42697.642511574071</v>
      </c>
      <c r="T3226" s="11">
        <f t="shared" si="304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103</v>
      </c>
      <c r="P3227">
        <f t="shared" si="301"/>
        <v>52.489999999999995</v>
      </c>
      <c r="Q3227" s="6" t="str">
        <f t="shared" si="302"/>
        <v>theater</v>
      </c>
      <c r="R3227" t="str">
        <f t="shared" si="305"/>
        <v>plays</v>
      </c>
      <c r="S3227" s="11">
        <f t="shared" si="303"/>
        <v>42503.351134259261</v>
      </c>
      <c r="T3227" s="11">
        <f t="shared" si="304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105</v>
      </c>
      <c r="P3228">
        <f t="shared" si="301"/>
        <v>59.53</v>
      </c>
      <c r="Q3228" s="6" t="str">
        <f t="shared" si="302"/>
        <v>theater</v>
      </c>
      <c r="R3228" t="str">
        <f t="shared" si="305"/>
        <v>plays</v>
      </c>
      <c r="S3228" s="11">
        <f t="shared" si="303"/>
        <v>42277.375138888885</v>
      </c>
      <c r="T3228" s="11">
        <f t="shared" si="304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>
        <f t="shared" si="301"/>
        <v>50</v>
      </c>
      <c r="Q3229" s="6" t="str">
        <f t="shared" si="302"/>
        <v>theater</v>
      </c>
      <c r="R3229" t="str">
        <f t="shared" si="305"/>
        <v>plays</v>
      </c>
      <c r="S3229" s="11">
        <f t="shared" si="303"/>
        <v>42722.674027777779</v>
      </c>
      <c r="T3229" s="11">
        <f t="shared" si="304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103</v>
      </c>
      <c r="P3230">
        <f t="shared" si="301"/>
        <v>193.63</v>
      </c>
      <c r="Q3230" s="6" t="str">
        <f t="shared" si="302"/>
        <v>theater</v>
      </c>
      <c r="R3230" t="str">
        <f t="shared" si="305"/>
        <v>plays</v>
      </c>
      <c r="S3230" s="11">
        <f t="shared" si="303"/>
        <v>42323.500972222224</v>
      </c>
      <c r="T3230" s="11">
        <f t="shared" si="304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108</v>
      </c>
      <c r="P3231">
        <f t="shared" si="301"/>
        <v>106.80000000000001</v>
      </c>
      <c r="Q3231" s="6" t="str">
        <f t="shared" si="302"/>
        <v>theater</v>
      </c>
      <c r="R3231" t="str">
        <f t="shared" si="305"/>
        <v>plays</v>
      </c>
      <c r="S3231" s="11">
        <f t="shared" si="303"/>
        <v>41933.083310185182</v>
      </c>
      <c r="T3231" s="11">
        <f t="shared" si="304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110</v>
      </c>
      <c r="P3232">
        <f t="shared" si="301"/>
        <v>77.22</v>
      </c>
      <c r="Q3232" s="6" t="str">
        <f t="shared" si="302"/>
        <v>theater</v>
      </c>
      <c r="R3232" t="str">
        <f t="shared" si="305"/>
        <v>plays</v>
      </c>
      <c r="S3232" s="11">
        <f t="shared" si="303"/>
        <v>41897.959791666668</v>
      </c>
      <c r="T3232" s="11">
        <f t="shared" si="304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>
        <f t="shared" si="301"/>
        <v>57.5</v>
      </c>
      <c r="Q3233" s="6" t="str">
        <f t="shared" si="302"/>
        <v>theater</v>
      </c>
      <c r="R3233" t="str">
        <f t="shared" si="305"/>
        <v>plays</v>
      </c>
      <c r="S3233" s="11">
        <f t="shared" si="303"/>
        <v>42446.735497685186</v>
      </c>
      <c r="T3233" s="11">
        <f t="shared" si="304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132</v>
      </c>
      <c r="P3234">
        <f t="shared" si="301"/>
        <v>50.47</v>
      </c>
      <c r="Q3234" s="6" t="str">
        <f t="shared" si="302"/>
        <v>theater</v>
      </c>
      <c r="R3234" t="str">
        <f t="shared" si="305"/>
        <v>plays</v>
      </c>
      <c r="S3234" s="11">
        <f t="shared" si="303"/>
        <v>42463.605520833335</v>
      </c>
      <c r="T3234" s="11">
        <f t="shared" si="304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119</v>
      </c>
      <c r="P3235">
        <f t="shared" si="301"/>
        <v>97.38000000000001</v>
      </c>
      <c r="Q3235" s="6" t="str">
        <f t="shared" si="302"/>
        <v>theater</v>
      </c>
      <c r="R3235" t="str">
        <f t="shared" si="305"/>
        <v>plays</v>
      </c>
      <c r="S3235" s="11">
        <f t="shared" si="303"/>
        <v>42766.596701388888</v>
      </c>
      <c r="T3235" s="11">
        <f t="shared" si="304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101</v>
      </c>
      <c r="P3236">
        <f t="shared" si="301"/>
        <v>34.919999999999995</v>
      </c>
      <c r="Q3236" s="6" t="str">
        <f t="shared" si="302"/>
        <v>theater</v>
      </c>
      <c r="R3236" t="str">
        <f t="shared" si="305"/>
        <v>plays</v>
      </c>
      <c r="S3236" s="11">
        <f t="shared" si="303"/>
        <v>42734.581111111103</v>
      </c>
      <c r="T3236" s="11">
        <f t="shared" si="304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104</v>
      </c>
      <c r="P3237">
        <f t="shared" si="301"/>
        <v>85.54</v>
      </c>
      <c r="Q3237" s="6" t="str">
        <f t="shared" si="302"/>
        <v>theater</v>
      </c>
      <c r="R3237" t="str">
        <f t="shared" si="305"/>
        <v>plays</v>
      </c>
      <c r="S3237" s="11">
        <f t="shared" si="303"/>
        <v>42522.139479166661</v>
      </c>
      <c r="T3237" s="11">
        <f t="shared" si="304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101</v>
      </c>
      <c r="P3238">
        <f t="shared" si="301"/>
        <v>182.91</v>
      </c>
      <c r="Q3238" s="6" t="str">
        <f t="shared" si="302"/>
        <v>theater</v>
      </c>
      <c r="R3238" t="str">
        <f t="shared" si="305"/>
        <v>plays</v>
      </c>
      <c r="S3238" s="11">
        <f t="shared" si="303"/>
        <v>42702.708715277775</v>
      </c>
      <c r="T3238" s="11">
        <f t="shared" si="304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101</v>
      </c>
      <c r="P3239">
        <f t="shared" si="301"/>
        <v>131.13999999999999</v>
      </c>
      <c r="Q3239" s="6" t="str">
        <f t="shared" si="302"/>
        <v>theater</v>
      </c>
      <c r="R3239" t="str">
        <f t="shared" si="305"/>
        <v>plays</v>
      </c>
      <c r="S3239" s="11">
        <f t="shared" si="303"/>
        <v>42252.266018518516</v>
      </c>
      <c r="T3239" s="11">
        <f t="shared" si="304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113</v>
      </c>
      <c r="P3240">
        <f t="shared" si="301"/>
        <v>39.82</v>
      </c>
      <c r="Q3240" s="6" t="str">
        <f t="shared" si="302"/>
        <v>theater</v>
      </c>
      <c r="R3240" t="str">
        <f t="shared" si="305"/>
        <v>plays</v>
      </c>
      <c r="S3240" s="11">
        <f t="shared" si="303"/>
        <v>42156.302060185182</v>
      </c>
      <c r="T3240" s="11">
        <f t="shared" si="304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106</v>
      </c>
      <c r="P3241">
        <f t="shared" si="301"/>
        <v>59.71</v>
      </c>
      <c r="Q3241" s="6" t="str">
        <f t="shared" si="302"/>
        <v>theater</v>
      </c>
      <c r="R3241" t="str">
        <f t="shared" si="305"/>
        <v>plays</v>
      </c>
      <c r="S3241" s="11">
        <f t="shared" si="303"/>
        <v>42277.880706018514</v>
      </c>
      <c r="T3241" s="11">
        <f t="shared" si="304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101</v>
      </c>
      <c r="P3242">
        <f t="shared" si="301"/>
        <v>88.740000000000009</v>
      </c>
      <c r="Q3242" s="6" t="str">
        <f t="shared" si="302"/>
        <v>theater</v>
      </c>
      <c r="R3242" t="str">
        <f t="shared" si="305"/>
        <v>plays</v>
      </c>
      <c r="S3242" s="11">
        <f t="shared" si="303"/>
        <v>42754.485509259255</v>
      </c>
      <c r="T3242" s="11">
        <f t="shared" si="304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116</v>
      </c>
      <c r="P3243">
        <f t="shared" si="301"/>
        <v>58.69</v>
      </c>
      <c r="Q3243" s="6" t="str">
        <f t="shared" si="302"/>
        <v>theater</v>
      </c>
      <c r="R3243" t="str">
        <f t="shared" si="305"/>
        <v>plays</v>
      </c>
      <c r="S3243" s="11">
        <f t="shared" si="303"/>
        <v>41893.116550925923</v>
      </c>
      <c r="T3243" s="11">
        <f t="shared" si="304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128</v>
      </c>
      <c r="P3244">
        <f t="shared" si="301"/>
        <v>69.570000000000007</v>
      </c>
      <c r="Q3244" s="6" t="str">
        <f t="shared" si="302"/>
        <v>theater</v>
      </c>
      <c r="R3244" t="str">
        <f t="shared" si="305"/>
        <v>plays</v>
      </c>
      <c r="S3244" s="11">
        <f t="shared" si="303"/>
        <v>41871.547361111108</v>
      </c>
      <c r="T3244" s="11">
        <f t="shared" si="304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103</v>
      </c>
      <c r="P3245">
        <f t="shared" si="301"/>
        <v>115.88000000000001</v>
      </c>
      <c r="Q3245" s="6" t="str">
        <f t="shared" si="302"/>
        <v>theater</v>
      </c>
      <c r="R3245" t="str">
        <f t="shared" si="305"/>
        <v>plays</v>
      </c>
      <c r="S3245" s="11">
        <f t="shared" si="303"/>
        <v>42261.888449074067</v>
      </c>
      <c r="T3245" s="11">
        <f t="shared" si="304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103</v>
      </c>
      <c r="P3246">
        <f t="shared" si="301"/>
        <v>23.87</v>
      </c>
      <c r="Q3246" s="6" t="str">
        <f t="shared" si="302"/>
        <v>theater</v>
      </c>
      <c r="R3246" t="str">
        <f t="shared" si="305"/>
        <v>plays</v>
      </c>
      <c r="S3246" s="11">
        <f t="shared" si="303"/>
        <v>42675.485902777778</v>
      </c>
      <c r="T3246" s="11">
        <f t="shared" si="304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105</v>
      </c>
      <c r="P3247">
        <f t="shared" si="301"/>
        <v>81.13000000000001</v>
      </c>
      <c r="Q3247" s="6" t="str">
        <f t="shared" si="302"/>
        <v>theater</v>
      </c>
      <c r="R3247" t="str">
        <f t="shared" si="305"/>
        <v>plays</v>
      </c>
      <c r="S3247" s="11">
        <f t="shared" si="303"/>
        <v>42135.391874999994</v>
      </c>
      <c r="T3247" s="11">
        <f t="shared" si="304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112</v>
      </c>
      <c r="P3248">
        <f t="shared" si="301"/>
        <v>57.629999999999995</v>
      </c>
      <c r="Q3248" s="6" t="str">
        <f t="shared" si="302"/>
        <v>theater</v>
      </c>
      <c r="R3248" t="str">
        <f t="shared" si="305"/>
        <v>plays</v>
      </c>
      <c r="S3248" s="11">
        <f t="shared" si="303"/>
        <v>42230.263888888883</v>
      </c>
      <c r="T3248" s="11">
        <f t="shared" si="304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106</v>
      </c>
      <c r="P3249">
        <f t="shared" si="301"/>
        <v>46.43</v>
      </c>
      <c r="Q3249" s="6" t="str">
        <f t="shared" si="302"/>
        <v>theater</v>
      </c>
      <c r="R3249" t="str">
        <f t="shared" si="305"/>
        <v>plays</v>
      </c>
      <c r="S3249" s="11">
        <f t="shared" si="303"/>
        <v>42167.22583333333</v>
      </c>
      <c r="T3249" s="11">
        <f t="shared" si="304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101</v>
      </c>
      <c r="P3250">
        <f t="shared" si="301"/>
        <v>60.48</v>
      </c>
      <c r="Q3250" s="6" t="str">
        <f t="shared" si="302"/>
        <v>theater</v>
      </c>
      <c r="R3250" t="str">
        <f t="shared" si="305"/>
        <v>plays</v>
      </c>
      <c r="S3250" s="11">
        <f t="shared" si="303"/>
        <v>42068.68005787037</v>
      </c>
      <c r="T3250" s="11">
        <f t="shared" si="304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105</v>
      </c>
      <c r="P3251">
        <f t="shared" si="301"/>
        <v>65.58</v>
      </c>
      <c r="Q3251" s="6" t="str">
        <f t="shared" si="302"/>
        <v>theater</v>
      </c>
      <c r="R3251" t="str">
        <f t="shared" si="305"/>
        <v>plays</v>
      </c>
      <c r="S3251" s="11">
        <f t="shared" si="303"/>
        <v>42145.538356481477</v>
      </c>
      <c r="T3251" s="11">
        <f t="shared" si="304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102</v>
      </c>
      <c r="P3252">
        <f t="shared" si="301"/>
        <v>119.2</v>
      </c>
      <c r="Q3252" s="6" t="str">
        <f t="shared" si="302"/>
        <v>theater</v>
      </c>
      <c r="R3252" t="str">
        <f t="shared" si="305"/>
        <v>plays</v>
      </c>
      <c r="S3252" s="11">
        <f t="shared" si="303"/>
        <v>41918.533842592587</v>
      </c>
      <c r="T3252" s="11">
        <f t="shared" si="304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111</v>
      </c>
      <c r="P3253">
        <f t="shared" si="301"/>
        <v>83.05</v>
      </c>
      <c r="Q3253" s="6" t="str">
        <f t="shared" si="302"/>
        <v>theater</v>
      </c>
      <c r="R3253" t="str">
        <f t="shared" si="305"/>
        <v>plays</v>
      </c>
      <c r="S3253" s="11">
        <f t="shared" si="303"/>
        <v>42146.52275462963</v>
      </c>
      <c r="T3253" s="11">
        <f t="shared" si="304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128</v>
      </c>
      <c r="P3254">
        <f t="shared" si="301"/>
        <v>57.52</v>
      </c>
      <c r="Q3254" s="6" t="str">
        <f t="shared" si="302"/>
        <v>theater</v>
      </c>
      <c r="R3254" t="str">
        <f t="shared" si="305"/>
        <v>plays</v>
      </c>
      <c r="S3254" s="11">
        <f t="shared" si="303"/>
        <v>42590.264351851853</v>
      </c>
      <c r="T3254" s="11">
        <f t="shared" si="304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102</v>
      </c>
      <c r="P3255">
        <f t="shared" si="301"/>
        <v>177.09</v>
      </c>
      <c r="Q3255" s="6" t="str">
        <f t="shared" si="302"/>
        <v>theater</v>
      </c>
      <c r="R3255" t="str">
        <f t="shared" si="305"/>
        <v>plays</v>
      </c>
      <c r="S3255" s="11">
        <f t="shared" si="303"/>
        <v>42602.368379629632</v>
      </c>
      <c r="T3255" s="11">
        <f t="shared" si="304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102</v>
      </c>
      <c r="P3256">
        <f t="shared" si="301"/>
        <v>70.78</v>
      </c>
      <c r="Q3256" s="6" t="str">
        <f t="shared" si="302"/>
        <v>theater</v>
      </c>
      <c r="R3256" t="str">
        <f t="shared" si="305"/>
        <v>plays</v>
      </c>
      <c r="S3256" s="11">
        <f t="shared" si="303"/>
        <v>42058.877418981479</v>
      </c>
      <c r="T3256" s="11">
        <f t="shared" si="304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>
        <f t="shared" si="301"/>
        <v>29.17</v>
      </c>
      <c r="Q3257" s="6" t="str">
        <f t="shared" si="302"/>
        <v>theater</v>
      </c>
      <c r="R3257" t="str">
        <f t="shared" si="305"/>
        <v>plays</v>
      </c>
      <c r="S3257" s="11">
        <f t="shared" si="303"/>
        <v>41889.559895833328</v>
      </c>
      <c r="T3257" s="11">
        <f t="shared" si="304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129</v>
      </c>
      <c r="P3258">
        <f t="shared" si="301"/>
        <v>72.77000000000001</v>
      </c>
      <c r="Q3258" s="6" t="str">
        <f t="shared" si="302"/>
        <v>theater</v>
      </c>
      <c r="R3258" t="str">
        <f t="shared" si="305"/>
        <v>plays</v>
      </c>
      <c r="S3258" s="11">
        <f t="shared" si="303"/>
        <v>42144.365474537037</v>
      </c>
      <c r="T3258" s="11">
        <f t="shared" si="304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107</v>
      </c>
      <c r="P3259">
        <f t="shared" si="301"/>
        <v>51.86</v>
      </c>
      <c r="Q3259" s="6" t="str">
        <f t="shared" si="302"/>
        <v>theater</v>
      </c>
      <c r="R3259" t="str">
        <f t="shared" si="305"/>
        <v>plays</v>
      </c>
      <c r="S3259" s="11">
        <f t="shared" si="303"/>
        <v>42758.351296296292</v>
      </c>
      <c r="T3259" s="11">
        <f t="shared" si="304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106</v>
      </c>
      <c r="P3260">
        <f t="shared" si="301"/>
        <v>98.2</v>
      </c>
      <c r="Q3260" s="6" t="str">
        <f t="shared" si="302"/>
        <v>theater</v>
      </c>
      <c r="R3260" t="str">
        <f t="shared" si="305"/>
        <v>plays</v>
      </c>
      <c r="S3260" s="11">
        <f t="shared" si="303"/>
        <v>41982.678946759253</v>
      </c>
      <c r="T3260" s="11">
        <f t="shared" si="304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107</v>
      </c>
      <c r="P3261">
        <f t="shared" si="301"/>
        <v>251.73999999999998</v>
      </c>
      <c r="Q3261" s="6" t="str">
        <f t="shared" si="302"/>
        <v>theater</v>
      </c>
      <c r="R3261" t="str">
        <f t="shared" si="305"/>
        <v>plays</v>
      </c>
      <c r="S3261" s="11">
        <f t="shared" si="303"/>
        <v>42614.552604166667</v>
      </c>
      <c r="T3261" s="11">
        <f t="shared" si="304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110</v>
      </c>
      <c r="P3262">
        <f t="shared" si="301"/>
        <v>74.83</v>
      </c>
      <c r="Q3262" s="6" t="str">
        <f t="shared" si="302"/>
        <v>theater</v>
      </c>
      <c r="R3262" t="str">
        <f t="shared" si="305"/>
        <v>plays</v>
      </c>
      <c r="S3262" s="11">
        <f t="shared" si="303"/>
        <v>42303.464328703696</v>
      </c>
      <c r="T3262" s="11">
        <f t="shared" si="304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101</v>
      </c>
      <c r="P3263">
        <f t="shared" si="301"/>
        <v>67.660000000000011</v>
      </c>
      <c r="Q3263" s="6" t="str">
        <f t="shared" si="302"/>
        <v>theater</v>
      </c>
      <c r="R3263" t="str">
        <f t="shared" si="305"/>
        <v>plays</v>
      </c>
      <c r="S3263" s="11">
        <f t="shared" si="303"/>
        <v>42171.517083333332</v>
      </c>
      <c r="T3263" s="11">
        <f t="shared" si="304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104</v>
      </c>
      <c r="P3264">
        <f t="shared" si="301"/>
        <v>93.820000000000007</v>
      </c>
      <c r="Q3264" s="6" t="str">
        <f t="shared" si="302"/>
        <v>theater</v>
      </c>
      <c r="R3264" t="str">
        <f t="shared" si="305"/>
        <v>plays</v>
      </c>
      <c r="S3264" s="11">
        <f t="shared" si="303"/>
        <v>41964.107199074067</v>
      </c>
      <c r="T3264" s="11">
        <f t="shared" si="304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113</v>
      </c>
      <c r="P3265">
        <f t="shared" si="301"/>
        <v>41.239999999999995</v>
      </c>
      <c r="Q3265" s="6" t="str">
        <f t="shared" si="302"/>
        <v>theater</v>
      </c>
      <c r="R3265" t="str">
        <f t="shared" si="305"/>
        <v>plays</v>
      </c>
      <c r="S3265" s="11">
        <f t="shared" si="303"/>
        <v>42284.30773148148</v>
      </c>
      <c r="T3265" s="11">
        <f t="shared" si="304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>
        <f t="shared" si="301"/>
        <v>52.559999999999995</v>
      </c>
      <c r="Q3266" s="6" t="str">
        <f t="shared" si="302"/>
        <v>theater</v>
      </c>
      <c r="R3266" t="str">
        <f t="shared" si="305"/>
        <v>plays</v>
      </c>
      <c r="S3266" s="11">
        <f t="shared" si="303"/>
        <v>42016.591874999998</v>
      </c>
      <c r="T3266" s="11">
        <f t="shared" si="304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ROUNDUP(((E3267/D3267)*100),0)</f>
        <v>164</v>
      </c>
      <c r="P3267">
        <f t="shared" ref="P3267:P3330" si="307">ROUNDUP((E3267/L3267),2)</f>
        <v>70.290000000000006</v>
      </c>
      <c r="Q3267" s="6" t="str">
        <f t="shared" ref="Q3267:Q3330" si="308">LEFT(N3267,FIND("/",N3267,1)-1)</f>
        <v>theater</v>
      </c>
      <c r="R3267" t="str">
        <f t="shared" si="305"/>
        <v>plays</v>
      </c>
      <c r="S3267" s="11">
        <f t="shared" ref="S3267:S3330" si="309">(((J3267/60)/60)/24)+DATE(1970,1,1)+(-5/24)</f>
        <v>42311.503645833327</v>
      </c>
      <c r="T3267" s="11">
        <f t="shared" ref="T3267:T3330" si="310">(((I3267/60)/60)/24)+DATE(1970,1,1)+(-5/24)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132</v>
      </c>
      <c r="P3268">
        <f t="shared" si="307"/>
        <v>48.33</v>
      </c>
      <c r="Q3268" s="6" t="str">
        <f t="shared" si="308"/>
        <v>theater</v>
      </c>
      <c r="R3268" t="str">
        <f t="shared" ref="R3268:R3331" si="311">RIGHT(N3268,LEN(N3268)-FIND("/",N3268,1))</f>
        <v>plays</v>
      </c>
      <c r="S3268" s="11">
        <f t="shared" si="309"/>
        <v>42136.32780092593</v>
      </c>
      <c r="T3268" s="11">
        <f t="shared" si="310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103</v>
      </c>
      <c r="P3269">
        <f t="shared" si="307"/>
        <v>53.18</v>
      </c>
      <c r="Q3269" s="6" t="str">
        <f t="shared" si="308"/>
        <v>theater</v>
      </c>
      <c r="R3269" t="str">
        <f t="shared" si="311"/>
        <v>plays</v>
      </c>
      <c r="S3269" s="11">
        <f t="shared" si="309"/>
        <v>42172.549305555549</v>
      </c>
      <c r="T3269" s="11">
        <f t="shared" si="310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>
        <f t="shared" si="307"/>
        <v>60.96</v>
      </c>
      <c r="Q3270" s="6" t="str">
        <f t="shared" si="308"/>
        <v>theater</v>
      </c>
      <c r="R3270" t="str">
        <f t="shared" si="311"/>
        <v>plays</v>
      </c>
      <c r="S3270" s="11">
        <f t="shared" si="309"/>
        <v>42590.695925925924</v>
      </c>
      <c r="T3270" s="11">
        <f t="shared" si="310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102</v>
      </c>
      <c r="P3271">
        <f t="shared" si="307"/>
        <v>116</v>
      </c>
      <c r="Q3271" s="6" t="str">
        <f t="shared" si="308"/>
        <v>theater</v>
      </c>
      <c r="R3271" t="str">
        <f t="shared" si="311"/>
        <v>plays</v>
      </c>
      <c r="S3271" s="11">
        <f t="shared" si="309"/>
        <v>42137.18746527777</v>
      </c>
      <c r="T3271" s="11">
        <f t="shared" si="310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102</v>
      </c>
      <c r="P3272">
        <f t="shared" si="307"/>
        <v>61</v>
      </c>
      <c r="Q3272" s="6" t="str">
        <f t="shared" si="308"/>
        <v>theater</v>
      </c>
      <c r="R3272" t="str">
        <f t="shared" si="311"/>
        <v>plays</v>
      </c>
      <c r="S3272" s="11">
        <f t="shared" si="309"/>
        <v>42167.324826388889</v>
      </c>
      <c r="T3272" s="11">
        <f t="shared" si="310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>
        <f t="shared" si="307"/>
        <v>38.239999999999995</v>
      </c>
      <c r="Q3273" s="6" t="str">
        <f t="shared" si="308"/>
        <v>theater</v>
      </c>
      <c r="R3273" t="str">
        <f t="shared" si="311"/>
        <v>plays</v>
      </c>
      <c r="S3273" s="11">
        <f t="shared" si="309"/>
        <v>41915.22887731481</v>
      </c>
      <c r="T3273" s="11">
        <f t="shared" si="310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155</v>
      </c>
      <c r="P3274">
        <f t="shared" si="307"/>
        <v>106.51</v>
      </c>
      <c r="Q3274" s="6" t="str">
        <f t="shared" si="308"/>
        <v>theater</v>
      </c>
      <c r="R3274" t="str">
        <f t="shared" si="311"/>
        <v>plays</v>
      </c>
      <c r="S3274" s="11">
        <f t="shared" si="309"/>
        <v>42284.291770833333</v>
      </c>
      <c r="T3274" s="11">
        <f t="shared" si="310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108</v>
      </c>
      <c r="P3275">
        <f t="shared" si="307"/>
        <v>204.57999999999998</v>
      </c>
      <c r="Q3275" s="6" t="str">
        <f t="shared" si="308"/>
        <v>theater</v>
      </c>
      <c r="R3275" t="str">
        <f t="shared" si="311"/>
        <v>plays</v>
      </c>
      <c r="S3275" s="11">
        <f t="shared" si="309"/>
        <v>42611.5930787037</v>
      </c>
      <c r="T3275" s="11">
        <f t="shared" si="310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102</v>
      </c>
      <c r="P3276">
        <f t="shared" si="307"/>
        <v>54.919999999999995</v>
      </c>
      <c r="Q3276" s="6" t="str">
        <f t="shared" si="308"/>
        <v>theater</v>
      </c>
      <c r="R3276" t="str">
        <f t="shared" si="311"/>
        <v>plays</v>
      </c>
      <c r="S3276" s="11">
        <f t="shared" si="309"/>
        <v>42400.496203703697</v>
      </c>
      <c r="T3276" s="11">
        <f t="shared" si="310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101</v>
      </c>
      <c r="P3277">
        <f t="shared" si="307"/>
        <v>150.41999999999999</v>
      </c>
      <c r="Q3277" s="6" t="str">
        <f t="shared" si="308"/>
        <v>theater</v>
      </c>
      <c r="R3277" t="str">
        <f t="shared" si="311"/>
        <v>plays</v>
      </c>
      <c r="S3277" s="11">
        <f t="shared" si="309"/>
        <v>42017.672118055554</v>
      </c>
      <c r="T3277" s="11">
        <f t="shared" si="310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117</v>
      </c>
      <c r="P3278">
        <f t="shared" si="307"/>
        <v>52.58</v>
      </c>
      <c r="Q3278" s="6" t="str">
        <f t="shared" si="308"/>
        <v>theater</v>
      </c>
      <c r="R3278" t="str">
        <f t="shared" si="311"/>
        <v>plays</v>
      </c>
      <c r="S3278" s="11">
        <f t="shared" si="309"/>
        <v>42426.741655092592</v>
      </c>
      <c r="T3278" s="11">
        <f t="shared" si="310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109</v>
      </c>
      <c r="P3279">
        <f t="shared" si="307"/>
        <v>54.3</v>
      </c>
      <c r="Q3279" s="6" t="str">
        <f t="shared" si="308"/>
        <v>theater</v>
      </c>
      <c r="R3279" t="str">
        <f t="shared" si="311"/>
        <v>plays</v>
      </c>
      <c r="S3279" s="11">
        <f t="shared" si="309"/>
        <v>41931.474606481483</v>
      </c>
      <c r="T3279" s="11">
        <f t="shared" si="310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104</v>
      </c>
      <c r="P3280">
        <f t="shared" si="307"/>
        <v>76.03</v>
      </c>
      <c r="Q3280" s="6" t="str">
        <f t="shared" si="308"/>
        <v>theater</v>
      </c>
      <c r="R3280" t="str">
        <f t="shared" si="311"/>
        <v>plays</v>
      </c>
      <c r="S3280" s="11">
        <f t="shared" si="309"/>
        <v>42124.640081018515</v>
      </c>
      <c r="T3280" s="11">
        <f t="shared" si="310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115</v>
      </c>
      <c r="P3281">
        <f t="shared" si="307"/>
        <v>105.21000000000001</v>
      </c>
      <c r="Q3281" s="6" t="str">
        <f t="shared" si="308"/>
        <v>theater</v>
      </c>
      <c r="R3281" t="str">
        <f t="shared" si="311"/>
        <v>plays</v>
      </c>
      <c r="S3281" s="11">
        <f t="shared" si="309"/>
        <v>42430.894201388881</v>
      </c>
      <c r="T3281" s="11">
        <f t="shared" si="310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>
        <f t="shared" si="307"/>
        <v>68.67</v>
      </c>
      <c r="Q3282" s="6" t="str">
        <f t="shared" si="308"/>
        <v>theater</v>
      </c>
      <c r="R3282" t="str">
        <f t="shared" si="311"/>
        <v>plays</v>
      </c>
      <c r="S3282" s="11">
        <f t="shared" si="309"/>
        <v>42121.548587962963</v>
      </c>
      <c r="T3282" s="11">
        <f t="shared" si="310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122</v>
      </c>
      <c r="P3283">
        <f t="shared" si="307"/>
        <v>129.37</v>
      </c>
      <c r="Q3283" s="6" t="str">
        <f t="shared" si="308"/>
        <v>theater</v>
      </c>
      <c r="R3283" t="str">
        <f t="shared" si="311"/>
        <v>plays</v>
      </c>
      <c r="S3283" s="11">
        <f t="shared" si="309"/>
        <v>42218.811400462961</v>
      </c>
      <c r="T3283" s="11">
        <f t="shared" si="310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103</v>
      </c>
      <c r="P3284">
        <f t="shared" si="307"/>
        <v>134.26999999999998</v>
      </c>
      <c r="Q3284" s="6" t="str">
        <f t="shared" si="308"/>
        <v>theater</v>
      </c>
      <c r="R3284" t="str">
        <f t="shared" si="311"/>
        <v>plays</v>
      </c>
      <c r="S3284" s="11">
        <f t="shared" si="309"/>
        <v>42444.985972222225</v>
      </c>
      <c r="T3284" s="11">
        <f t="shared" si="310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105</v>
      </c>
      <c r="P3285">
        <f t="shared" si="307"/>
        <v>17.830000000000002</v>
      </c>
      <c r="Q3285" s="6" t="str">
        <f t="shared" si="308"/>
        <v>theater</v>
      </c>
      <c r="R3285" t="str">
        <f t="shared" si="311"/>
        <v>plays</v>
      </c>
      <c r="S3285" s="11">
        <f t="shared" si="309"/>
        <v>42379.535856481474</v>
      </c>
      <c r="T3285" s="11">
        <f t="shared" si="310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102</v>
      </c>
      <c r="P3286">
        <f t="shared" si="307"/>
        <v>203.2</v>
      </c>
      <c r="Q3286" s="6" t="str">
        <f t="shared" si="308"/>
        <v>theater</v>
      </c>
      <c r="R3286" t="str">
        <f t="shared" si="311"/>
        <v>plays</v>
      </c>
      <c r="S3286" s="11">
        <f t="shared" si="309"/>
        <v>42380.676539351851</v>
      </c>
      <c r="T3286" s="11">
        <f t="shared" si="310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113</v>
      </c>
      <c r="P3287">
        <f t="shared" si="307"/>
        <v>69.190000000000012</v>
      </c>
      <c r="Q3287" s="6" t="str">
        <f t="shared" si="308"/>
        <v>theater</v>
      </c>
      <c r="R3287" t="str">
        <f t="shared" si="311"/>
        <v>plays</v>
      </c>
      <c r="S3287" s="11">
        <f t="shared" si="309"/>
        <v>42762.734097222223</v>
      </c>
      <c r="T3287" s="11">
        <f t="shared" si="310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102</v>
      </c>
      <c r="P3288">
        <f t="shared" si="307"/>
        <v>125.13000000000001</v>
      </c>
      <c r="Q3288" s="6" t="str">
        <f t="shared" si="308"/>
        <v>theater</v>
      </c>
      <c r="R3288" t="str">
        <f t="shared" si="311"/>
        <v>plays</v>
      </c>
      <c r="S3288" s="11">
        <f t="shared" si="309"/>
        <v>42567.631736111107</v>
      </c>
      <c r="T3288" s="11">
        <f t="shared" si="310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>
        <f t="shared" si="307"/>
        <v>73.53</v>
      </c>
      <c r="Q3289" s="6" t="str">
        <f t="shared" si="308"/>
        <v>theater</v>
      </c>
      <c r="R3289" t="str">
        <f t="shared" si="311"/>
        <v>plays</v>
      </c>
      <c r="S3289" s="11">
        <f t="shared" si="309"/>
        <v>42311.541990740741</v>
      </c>
      <c r="T3289" s="11">
        <f t="shared" si="310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101</v>
      </c>
      <c r="P3290">
        <f t="shared" si="307"/>
        <v>48.44</v>
      </c>
      <c r="Q3290" s="6" t="str">
        <f t="shared" si="308"/>
        <v>theater</v>
      </c>
      <c r="R3290" t="str">
        <f t="shared" si="311"/>
        <v>plays</v>
      </c>
      <c r="S3290" s="11">
        <f t="shared" si="309"/>
        <v>42505.566145833327</v>
      </c>
      <c r="T3290" s="11">
        <f t="shared" si="310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134</v>
      </c>
      <c r="P3291">
        <f t="shared" si="307"/>
        <v>26.610000000000003</v>
      </c>
      <c r="Q3291" s="6" t="str">
        <f t="shared" si="308"/>
        <v>theater</v>
      </c>
      <c r="R3291" t="str">
        <f t="shared" si="311"/>
        <v>plays</v>
      </c>
      <c r="S3291" s="11">
        <f t="shared" si="309"/>
        <v>42758.159745370365</v>
      </c>
      <c r="T3291" s="11">
        <f t="shared" si="310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122</v>
      </c>
      <c r="P3292">
        <f t="shared" si="307"/>
        <v>33.669999999999995</v>
      </c>
      <c r="Q3292" s="6" t="str">
        <f t="shared" si="308"/>
        <v>theater</v>
      </c>
      <c r="R3292" t="str">
        <f t="shared" si="311"/>
        <v>plays</v>
      </c>
      <c r="S3292" s="11">
        <f t="shared" si="309"/>
        <v>42775.306608796294</v>
      </c>
      <c r="T3292" s="11">
        <f t="shared" si="310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114</v>
      </c>
      <c r="P3293">
        <f t="shared" si="307"/>
        <v>40.72</v>
      </c>
      <c r="Q3293" s="6" t="str">
        <f t="shared" si="308"/>
        <v>theater</v>
      </c>
      <c r="R3293" t="str">
        <f t="shared" si="311"/>
        <v>plays</v>
      </c>
      <c r="S3293" s="11">
        <f t="shared" si="309"/>
        <v>42232.494212962956</v>
      </c>
      <c r="T3293" s="11">
        <f t="shared" si="310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287</v>
      </c>
      <c r="P3294">
        <f t="shared" si="307"/>
        <v>19.270000000000003</v>
      </c>
      <c r="Q3294" s="6" t="str">
        <f t="shared" si="308"/>
        <v>theater</v>
      </c>
      <c r="R3294" t="str">
        <f t="shared" si="311"/>
        <v>plays</v>
      </c>
      <c r="S3294" s="11">
        <f t="shared" si="309"/>
        <v>42282.561898148146</v>
      </c>
      <c r="T3294" s="11">
        <f t="shared" si="310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171</v>
      </c>
      <c r="P3295">
        <f t="shared" si="307"/>
        <v>84.29</v>
      </c>
      <c r="Q3295" s="6" t="str">
        <f t="shared" si="308"/>
        <v>theater</v>
      </c>
      <c r="R3295" t="str">
        <f t="shared" si="311"/>
        <v>plays</v>
      </c>
      <c r="S3295" s="11">
        <f t="shared" si="309"/>
        <v>42768.217037037037</v>
      </c>
      <c r="T3295" s="11">
        <f t="shared" si="310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119</v>
      </c>
      <c r="P3296">
        <f t="shared" si="307"/>
        <v>29.59</v>
      </c>
      <c r="Q3296" s="6" t="str">
        <f t="shared" si="308"/>
        <v>theater</v>
      </c>
      <c r="R3296" t="str">
        <f t="shared" si="311"/>
        <v>plays</v>
      </c>
      <c r="S3296" s="11">
        <f t="shared" si="309"/>
        <v>42141.33280092592</v>
      </c>
      <c r="T3296" s="11">
        <f t="shared" si="310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103</v>
      </c>
      <c r="P3297">
        <f t="shared" si="307"/>
        <v>26.67</v>
      </c>
      <c r="Q3297" s="6" t="str">
        <f t="shared" si="308"/>
        <v>theater</v>
      </c>
      <c r="R3297" t="str">
        <f t="shared" si="311"/>
        <v>plays</v>
      </c>
      <c r="S3297" s="11">
        <f t="shared" si="309"/>
        <v>42609.234131944446</v>
      </c>
      <c r="T3297" s="11">
        <f t="shared" si="310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145</v>
      </c>
      <c r="P3298">
        <f t="shared" si="307"/>
        <v>45.98</v>
      </c>
      <c r="Q3298" s="6" t="str">
        <f t="shared" si="308"/>
        <v>theater</v>
      </c>
      <c r="R3298" t="str">
        <f t="shared" si="311"/>
        <v>plays</v>
      </c>
      <c r="S3298" s="11">
        <f t="shared" si="309"/>
        <v>42309.54828703704</v>
      </c>
      <c r="T3298" s="11">
        <f t="shared" si="310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101</v>
      </c>
      <c r="P3299">
        <f t="shared" si="307"/>
        <v>125.10000000000001</v>
      </c>
      <c r="Q3299" s="6" t="str">
        <f t="shared" si="308"/>
        <v>theater</v>
      </c>
      <c r="R3299" t="str">
        <f t="shared" si="311"/>
        <v>plays</v>
      </c>
      <c r="S3299" s="11">
        <f t="shared" si="309"/>
        <v>42193.563148148147</v>
      </c>
      <c r="T3299" s="11">
        <f t="shared" si="310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102</v>
      </c>
      <c r="P3300">
        <f t="shared" si="307"/>
        <v>141.29999999999998</v>
      </c>
      <c r="Q3300" s="6" t="str">
        <f t="shared" si="308"/>
        <v>theater</v>
      </c>
      <c r="R3300" t="str">
        <f t="shared" si="311"/>
        <v>plays</v>
      </c>
      <c r="S3300" s="11">
        <f t="shared" si="309"/>
        <v>42239.749629629623</v>
      </c>
      <c r="T3300" s="11">
        <f t="shared" si="310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117</v>
      </c>
      <c r="P3301">
        <f t="shared" si="307"/>
        <v>55.339999999999996</v>
      </c>
      <c r="Q3301" s="6" t="str">
        <f t="shared" si="308"/>
        <v>theater</v>
      </c>
      <c r="R3301" t="str">
        <f t="shared" si="311"/>
        <v>plays</v>
      </c>
      <c r="S3301" s="11">
        <f t="shared" si="309"/>
        <v>42261.709062499998</v>
      </c>
      <c r="T3301" s="11">
        <f t="shared" si="310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137</v>
      </c>
      <c r="P3302">
        <f t="shared" si="307"/>
        <v>46.43</v>
      </c>
      <c r="Q3302" s="6" t="str">
        <f t="shared" si="308"/>
        <v>theater</v>
      </c>
      <c r="R3302" t="str">
        <f t="shared" si="311"/>
        <v>plays</v>
      </c>
      <c r="S3302" s="11">
        <f t="shared" si="309"/>
        <v>42102.535439814812</v>
      </c>
      <c r="T3302" s="11">
        <f t="shared" si="310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134</v>
      </c>
      <c r="P3303">
        <f t="shared" si="307"/>
        <v>57.2</v>
      </c>
      <c r="Q3303" s="6" t="str">
        <f t="shared" si="308"/>
        <v>theater</v>
      </c>
      <c r="R3303" t="str">
        <f t="shared" si="311"/>
        <v>plays</v>
      </c>
      <c r="S3303" s="11">
        <f t="shared" si="309"/>
        <v>42538.527500000004</v>
      </c>
      <c r="T3303" s="11">
        <f t="shared" si="310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104</v>
      </c>
      <c r="P3304">
        <f t="shared" si="307"/>
        <v>173.7</v>
      </c>
      <c r="Q3304" s="6" t="str">
        <f t="shared" si="308"/>
        <v>theater</v>
      </c>
      <c r="R3304" t="str">
        <f t="shared" si="311"/>
        <v>plays</v>
      </c>
      <c r="S3304" s="11">
        <f t="shared" si="309"/>
        <v>42681.143240740734</v>
      </c>
      <c r="T3304" s="11">
        <f t="shared" si="310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116</v>
      </c>
      <c r="P3305">
        <f t="shared" si="307"/>
        <v>59.6</v>
      </c>
      <c r="Q3305" s="6" t="str">
        <f t="shared" si="308"/>
        <v>theater</v>
      </c>
      <c r="R3305" t="str">
        <f t="shared" si="311"/>
        <v>plays</v>
      </c>
      <c r="S3305" s="11">
        <f t="shared" si="309"/>
        <v>42056.443101851844</v>
      </c>
      <c r="T3305" s="11">
        <f t="shared" si="310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105</v>
      </c>
      <c r="P3306">
        <f t="shared" si="307"/>
        <v>89.59</v>
      </c>
      <c r="Q3306" s="6" t="str">
        <f t="shared" si="308"/>
        <v>theater</v>
      </c>
      <c r="R3306" t="str">
        <f t="shared" si="311"/>
        <v>plays</v>
      </c>
      <c r="S3306" s="11">
        <f t="shared" si="309"/>
        <v>42696.41611111111</v>
      </c>
      <c r="T3306" s="11">
        <f t="shared" si="310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103</v>
      </c>
      <c r="P3307">
        <f t="shared" si="307"/>
        <v>204.05</v>
      </c>
      <c r="Q3307" s="6" t="str">
        <f t="shared" si="308"/>
        <v>theater</v>
      </c>
      <c r="R3307" t="str">
        <f t="shared" si="311"/>
        <v>plays</v>
      </c>
      <c r="S3307" s="11">
        <f t="shared" si="309"/>
        <v>42186.647546296292</v>
      </c>
      <c r="T3307" s="11">
        <f t="shared" si="310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176</v>
      </c>
      <c r="P3308">
        <f t="shared" si="307"/>
        <v>48.71</v>
      </c>
      <c r="Q3308" s="6" t="str">
        <f t="shared" si="308"/>
        <v>theater</v>
      </c>
      <c r="R3308" t="str">
        <f t="shared" si="311"/>
        <v>plays</v>
      </c>
      <c r="S3308" s="11">
        <f t="shared" si="309"/>
        <v>42493.010902777773</v>
      </c>
      <c r="T3308" s="11">
        <f t="shared" si="310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107</v>
      </c>
      <c r="P3309">
        <f t="shared" si="307"/>
        <v>53.34</v>
      </c>
      <c r="Q3309" s="6" t="str">
        <f t="shared" si="308"/>
        <v>theater</v>
      </c>
      <c r="R3309" t="str">
        <f t="shared" si="311"/>
        <v>plays</v>
      </c>
      <c r="S3309" s="11">
        <f t="shared" si="309"/>
        <v>42474.848831018513</v>
      </c>
      <c r="T3309" s="11">
        <f t="shared" si="310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123</v>
      </c>
      <c r="P3310">
        <f t="shared" si="307"/>
        <v>75.09</v>
      </c>
      <c r="Q3310" s="6" t="str">
        <f t="shared" si="308"/>
        <v>theater</v>
      </c>
      <c r="R3310" t="str">
        <f t="shared" si="311"/>
        <v>plays</v>
      </c>
      <c r="S3310" s="11">
        <f t="shared" si="309"/>
        <v>42452.668576388889</v>
      </c>
      <c r="T3310" s="11">
        <f t="shared" si="310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160</v>
      </c>
      <c r="P3311">
        <f t="shared" si="307"/>
        <v>18</v>
      </c>
      <c r="Q3311" s="6" t="str">
        <f t="shared" si="308"/>
        <v>theater</v>
      </c>
      <c r="R3311" t="str">
        <f t="shared" si="311"/>
        <v>plays</v>
      </c>
      <c r="S3311" s="11">
        <f t="shared" si="309"/>
        <v>42628.441874999997</v>
      </c>
      <c r="T3311" s="11">
        <f t="shared" si="310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101</v>
      </c>
      <c r="P3312">
        <f t="shared" si="307"/>
        <v>209.84</v>
      </c>
      <c r="Q3312" s="6" t="str">
        <f t="shared" si="308"/>
        <v>theater</v>
      </c>
      <c r="R3312" t="str">
        <f t="shared" si="311"/>
        <v>plays</v>
      </c>
      <c r="S3312" s="11">
        <f t="shared" si="309"/>
        <v>42253.720196759255</v>
      </c>
      <c r="T3312" s="11">
        <f t="shared" si="310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110</v>
      </c>
      <c r="P3313">
        <f t="shared" si="307"/>
        <v>61.03</v>
      </c>
      <c r="Q3313" s="6" t="str">
        <f t="shared" si="308"/>
        <v>theater</v>
      </c>
      <c r="R3313" t="str">
        <f t="shared" si="311"/>
        <v>plays</v>
      </c>
      <c r="S3313" s="11">
        <f t="shared" si="309"/>
        <v>42264.083449074074</v>
      </c>
      <c r="T3313" s="11">
        <f t="shared" si="310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101</v>
      </c>
      <c r="P3314">
        <f t="shared" si="307"/>
        <v>61</v>
      </c>
      <c r="Q3314" s="6" t="str">
        <f t="shared" si="308"/>
        <v>theater</v>
      </c>
      <c r="R3314" t="str">
        <f t="shared" si="311"/>
        <v>plays</v>
      </c>
      <c r="S3314" s="11">
        <f t="shared" si="309"/>
        <v>42664.601226851846</v>
      </c>
      <c r="T3314" s="11">
        <f t="shared" si="310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117</v>
      </c>
      <c r="P3315">
        <f t="shared" si="307"/>
        <v>80.040000000000006</v>
      </c>
      <c r="Q3315" s="6" t="str">
        <f t="shared" si="308"/>
        <v>theater</v>
      </c>
      <c r="R3315" t="str">
        <f t="shared" si="311"/>
        <v>plays</v>
      </c>
      <c r="S3315" s="11">
        <f t="shared" si="309"/>
        <v>42382.036076388882</v>
      </c>
      <c r="T3315" s="11">
        <f t="shared" si="310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211</v>
      </c>
      <c r="P3316">
        <f t="shared" si="307"/>
        <v>29.07</v>
      </c>
      <c r="Q3316" s="6" t="str">
        <f t="shared" si="308"/>
        <v>theater</v>
      </c>
      <c r="R3316" t="str">
        <f t="shared" si="311"/>
        <v>plays</v>
      </c>
      <c r="S3316" s="11">
        <f t="shared" si="309"/>
        <v>42105.059155092589</v>
      </c>
      <c r="T3316" s="11">
        <f t="shared" si="310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</v>
      </c>
      <c r="P3317">
        <f t="shared" si="307"/>
        <v>49.44</v>
      </c>
      <c r="Q3317" s="6" t="str">
        <f t="shared" si="308"/>
        <v>theater</v>
      </c>
      <c r="R3317" t="str">
        <f t="shared" si="311"/>
        <v>plays</v>
      </c>
      <c r="S3317" s="11">
        <f t="shared" si="309"/>
        <v>42466.095381944448</v>
      </c>
      <c r="T3317" s="11">
        <f t="shared" si="310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101</v>
      </c>
      <c r="P3318">
        <f t="shared" si="307"/>
        <v>93.98</v>
      </c>
      <c r="Q3318" s="6" t="str">
        <f t="shared" si="308"/>
        <v>theater</v>
      </c>
      <c r="R3318" t="str">
        <f t="shared" si="311"/>
        <v>plays</v>
      </c>
      <c r="S3318" s="11">
        <f t="shared" si="309"/>
        <v>41826.662905092591</v>
      </c>
      <c r="T3318" s="11">
        <f t="shared" si="310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107</v>
      </c>
      <c r="P3319">
        <f t="shared" si="307"/>
        <v>61.949999999999996</v>
      </c>
      <c r="Q3319" s="6" t="str">
        <f t="shared" si="308"/>
        <v>theater</v>
      </c>
      <c r="R3319" t="str">
        <f t="shared" si="311"/>
        <v>plays</v>
      </c>
      <c r="S3319" s="11">
        <f t="shared" si="309"/>
        <v>42498.831296296288</v>
      </c>
      <c r="T3319" s="11">
        <f t="shared" si="310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126</v>
      </c>
      <c r="P3320">
        <f t="shared" si="307"/>
        <v>78.5</v>
      </c>
      <c r="Q3320" s="6" t="str">
        <f t="shared" si="308"/>
        <v>theater</v>
      </c>
      <c r="R3320" t="str">
        <f t="shared" si="311"/>
        <v>plays</v>
      </c>
      <c r="S3320" s="11">
        <f t="shared" si="309"/>
        <v>42431.093668981477</v>
      </c>
      <c r="T3320" s="11">
        <f t="shared" si="310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>
        <f t="shared" si="307"/>
        <v>33.75</v>
      </c>
      <c r="Q3321" s="6" t="str">
        <f t="shared" si="308"/>
        <v>theater</v>
      </c>
      <c r="R3321" t="str">
        <f t="shared" si="311"/>
        <v>plays</v>
      </c>
      <c r="S3321" s="11">
        <f t="shared" si="309"/>
        <v>41990.377152777779</v>
      </c>
      <c r="T3321" s="11">
        <f t="shared" si="310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>
        <f t="shared" si="307"/>
        <v>66.45</v>
      </c>
      <c r="Q3322" s="6" t="str">
        <f t="shared" si="308"/>
        <v>theater</v>
      </c>
      <c r="R3322" t="str">
        <f t="shared" si="311"/>
        <v>plays</v>
      </c>
      <c r="S3322" s="11">
        <f t="shared" si="309"/>
        <v>42512.837465277778</v>
      </c>
      <c r="T3322" s="11">
        <f t="shared" si="310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108</v>
      </c>
      <c r="P3323">
        <f t="shared" si="307"/>
        <v>35.799999999999997</v>
      </c>
      <c r="Q3323" s="6" t="str">
        <f t="shared" si="308"/>
        <v>theater</v>
      </c>
      <c r="R3323" t="str">
        <f t="shared" si="311"/>
        <v>plays</v>
      </c>
      <c r="S3323" s="11">
        <f t="shared" si="309"/>
        <v>41913.891956018517</v>
      </c>
      <c r="T3323" s="11">
        <f t="shared" si="310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102</v>
      </c>
      <c r="P3324">
        <f t="shared" si="307"/>
        <v>145.66</v>
      </c>
      <c r="Q3324" s="6" t="str">
        <f t="shared" si="308"/>
        <v>theater</v>
      </c>
      <c r="R3324" t="str">
        <f t="shared" si="311"/>
        <v>plays</v>
      </c>
      <c r="S3324" s="11">
        <f t="shared" si="309"/>
        <v>42520.802037037036</v>
      </c>
      <c r="T3324" s="11">
        <f t="shared" si="310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126</v>
      </c>
      <c r="P3325">
        <f t="shared" si="307"/>
        <v>25.700000000000003</v>
      </c>
      <c r="Q3325" s="6" t="str">
        <f t="shared" si="308"/>
        <v>theater</v>
      </c>
      <c r="R3325" t="str">
        <f t="shared" si="311"/>
        <v>plays</v>
      </c>
      <c r="S3325" s="11">
        <f t="shared" si="309"/>
        <v>42608.157499999994</v>
      </c>
      <c r="T3325" s="11">
        <f t="shared" si="310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102</v>
      </c>
      <c r="P3326">
        <f t="shared" si="307"/>
        <v>152.5</v>
      </c>
      <c r="Q3326" s="6" t="str">
        <f t="shared" si="308"/>
        <v>theater</v>
      </c>
      <c r="R3326" t="str">
        <f t="shared" si="311"/>
        <v>plays</v>
      </c>
      <c r="S3326" s="11">
        <f t="shared" si="309"/>
        <v>42512.374884259254</v>
      </c>
      <c r="T3326" s="11">
        <f t="shared" si="310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113</v>
      </c>
      <c r="P3327">
        <f t="shared" si="307"/>
        <v>30</v>
      </c>
      <c r="Q3327" s="6" t="str">
        <f t="shared" si="308"/>
        <v>theater</v>
      </c>
      <c r="R3327" t="str">
        <f t="shared" si="311"/>
        <v>plays</v>
      </c>
      <c r="S3327" s="11">
        <f t="shared" si="309"/>
        <v>42064.577280092592</v>
      </c>
      <c r="T3327" s="11">
        <f t="shared" si="310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102</v>
      </c>
      <c r="P3328">
        <f t="shared" si="307"/>
        <v>142.29</v>
      </c>
      <c r="Q3328" s="6" t="str">
        <f t="shared" si="308"/>
        <v>theater</v>
      </c>
      <c r="R3328" t="str">
        <f t="shared" si="311"/>
        <v>plays</v>
      </c>
      <c r="S3328" s="11">
        <f t="shared" si="309"/>
        <v>42041.505844907406</v>
      </c>
      <c r="T3328" s="11">
        <f t="shared" si="310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102</v>
      </c>
      <c r="P3329">
        <f t="shared" si="307"/>
        <v>24.55</v>
      </c>
      <c r="Q3329" s="6" t="str">
        <f t="shared" si="308"/>
        <v>theater</v>
      </c>
      <c r="R3329" t="str">
        <f t="shared" si="311"/>
        <v>plays</v>
      </c>
      <c r="S3329" s="11">
        <f t="shared" si="309"/>
        <v>42468.166273148141</v>
      </c>
      <c r="T3329" s="11">
        <f t="shared" si="310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147</v>
      </c>
      <c r="P3330">
        <f t="shared" si="307"/>
        <v>292.77999999999997</v>
      </c>
      <c r="Q3330" s="6" t="str">
        <f t="shared" si="308"/>
        <v>theater</v>
      </c>
      <c r="R3330" t="str">
        <f t="shared" si="311"/>
        <v>plays</v>
      </c>
      <c r="S3330" s="11">
        <f t="shared" si="309"/>
        <v>41822.366701388884</v>
      </c>
      <c r="T3330" s="11">
        <f t="shared" si="310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ROUNDUP(((E3331/D3331)*100),0)</f>
        <v>117</v>
      </c>
      <c r="P3331">
        <f t="shared" ref="P3331:P3394" si="313">ROUNDUP((E3331/L3331),2)</f>
        <v>44.93</v>
      </c>
      <c r="Q3331" s="6" t="str">
        <f t="shared" ref="Q3331:Q3394" si="314">LEFT(N3331,FIND("/",N3331,1)-1)</f>
        <v>theater</v>
      </c>
      <c r="R3331" t="str">
        <f t="shared" si="311"/>
        <v>plays</v>
      </c>
      <c r="S3331" s="11">
        <f t="shared" ref="S3331:S3394" si="315">(((J3331/60)/60)/24)+DATE(1970,1,1)+(-5/24)</f>
        <v>41837.114675925921</v>
      </c>
      <c r="T3331" s="11">
        <f t="shared" ref="T3331:T3394" si="316">(((I3331/60)/60)/24)+DATE(1970,1,1)+(-5/24)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107</v>
      </c>
      <c r="P3332">
        <f t="shared" si="313"/>
        <v>23.110000000000003</v>
      </c>
      <c r="Q3332" s="6" t="str">
        <f t="shared" si="314"/>
        <v>theater</v>
      </c>
      <c r="R3332" t="str">
        <f t="shared" ref="R3332:R3395" si="317">RIGHT(N3332,LEN(N3332)-FIND("/",N3332,1))</f>
        <v>plays</v>
      </c>
      <c r="S3332" s="11">
        <f t="shared" si="315"/>
        <v>42065.679027777776</v>
      </c>
      <c r="T3332" s="11">
        <f t="shared" si="316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105</v>
      </c>
      <c r="P3333">
        <f t="shared" si="313"/>
        <v>80.400000000000006</v>
      </c>
      <c r="Q3333" s="6" t="str">
        <f t="shared" si="314"/>
        <v>theater</v>
      </c>
      <c r="R3333" t="str">
        <f t="shared" si="317"/>
        <v>plays</v>
      </c>
      <c r="S3333" s="11">
        <f t="shared" si="315"/>
        <v>42248.48942129629</v>
      </c>
      <c r="T3333" s="11">
        <f t="shared" si="316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>
        <f t="shared" si="313"/>
        <v>72.290000000000006</v>
      </c>
      <c r="Q3334" s="6" t="str">
        <f t="shared" si="314"/>
        <v>theater</v>
      </c>
      <c r="R3334" t="str">
        <f t="shared" si="317"/>
        <v>plays</v>
      </c>
      <c r="S3334" s="11">
        <f t="shared" si="315"/>
        <v>41809.651967592588</v>
      </c>
      <c r="T3334" s="11">
        <f t="shared" si="316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105</v>
      </c>
      <c r="P3335">
        <f t="shared" si="313"/>
        <v>32.979999999999997</v>
      </c>
      <c r="Q3335" s="6" t="str">
        <f t="shared" si="314"/>
        <v>theater</v>
      </c>
      <c r="R3335" t="str">
        <f t="shared" si="317"/>
        <v>plays</v>
      </c>
      <c r="S3335" s="11">
        <f t="shared" si="315"/>
        <v>42148.468518518515</v>
      </c>
      <c r="T3335" s="11">
        <f t="shared" si="316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139</v>
      </c>
      <c r="P3336">
        <f t="shared" si="313"/>
        <v>116.66000000000001</v>
      </c>
      <c r="Q3336" s="6" t="str">
        <f t="shared" si="314"/>
        <v>theater</v>
      </c>
      <c r="R3336" t="str">
        <f t="shared" si="317"/>
        <v>plays</v>
      </c>
      <c r="S3336" s="11">
        <f t="shared" si="315"/>
        <v>42185.312754629624</v>
      </c>
      <c r="T3336" s="11">
        <f t="shared" si="316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101</v>
      </c>
      <c r="P3337">
        <f t="shared" si="313"/>
        <v>79.62</v>
      </c>
      <c r="Q3337" s="6" t="str">
        <f t="shared" si="314"/>
        <v>theater</v>
      </c>
      <c r="R3337" t="str">
        <f t="shared" si="317"/>
        <v>plays</v>
      </c>
      <c r="S3337" s="11">
        <f t="shared" si="315"/>
        <v>41827.465810185182</v>
      </c>
      <c r="T3337" s="11">
        <f t="shared" si="316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>
        <f t="shared" si="313"/>
        <v>27.78</v>
      </c>
      <c r="Q3338" s="6" t="str">
        <f t="shared" si="314"/>
        <v>theater</v>
      </c>
      <c r="R3338" t="str">
        <f t="shared" si="317"/>
        <v>plays</v>
      </c>
      <c r="S3338" s="11">
        <f t="shared" si="315"/>
        <v>42437.190347222226</v>
      </c>
      <c r="T3338" s="11">
        <f t="shared" si="316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111</v>
      </c>
      <c r="P3339">
        <f t="shared" si="313"/>
        <v>81.03</v>
      </c>
      <c r="Q3339" s="6" t="str">
        <f t="shared" si="314"/>
        <v>theater</v>
      </c>
      <c r="R3339" t="str">
        <f t="shared" si="317"/>
        <v>plays</v>
      </c>
      <c r="S3339" s="11">
        <f t="shared" si="315"/>
        <v>41901.073692129627</v>
      </c>
      <c r="T3339" s="11">
        <f t="shared" si="316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103</v>
      </c>
      <c r="P3340">
        <f t="shared" si="313"/>
        <v>136.85</v>
      </c>
      <c r="Q3340" s="6" t="str">
        <f t="shared" si="314"/>
        <v>theater</v>
      </c>
      <c r="R3340" t="str">
        <f t="shared" si="317"/>
        <v>plays</v>
      </c>
      <c r="S3340" s="11">
        <f t="shared" si="315"/>
        <v>42769.366666666661</v>
      </c>
      <c r="T3340" s="11">
        <f t="shared" si="316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105</v>
      </c>
      <c r="P3341">
        <f t="shared" si="313"/>
        <v>177.62</v>
      </c>
      <c r="Q3341" s="6" t="str">
        <f t="shared" si="314"/>
        <v>theater</v>
      </c>
      <c r="R3341" t="str">
        <f t="shared" si="317"/>
        <v>plays</v>
      </c>
      <c r="S3341" s="11">
        <f t="shared" si="315"/>
        <v>42549.457384259258</v>
      </c>
      <c r="T3341" s="11">
        <f t="shared" si="316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139</v>
      </c>
      <c r="P3342">
        <f t="shared" si="313"/>
        <v>109.08</v>
      </c>
      <c r="Q3342" s="6" t="str">
        <f t="shared" si="314"/>
        <v>theater</v>
      </c>
      <c r="R3342" t="str">
        <f t="shared" si="317"/>
        <v>plays</v>
      </c>
      <c r="S3342" s="11">
        <f t="shared" si="315"/>
        <v>42685.765671296293</v>
      </c>
      <c r="T3342" s="11">
        <f t="shared" si="316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>
        <f t="shared" si="313"/>
        <v>119.65</v>
      </c>
      <c r="Q3343" s="6" t="str">
        <f t="shared" si="314"/>
        <v>theater</v>
      </c>
      <c r="R3343" t="str">
        <f t="shared" si="317"/>
        <v>plays</v>
      </c>
      <c r="S3343" s="11">
        <f t="shared" si="315"/>
        <v>42510.590520833335</v>
      </c>
      <c r="T3343" s="11">
        <f t="shared" si="316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102</v>
      </c>
      <c r="P3344">
        <f t="shared" si="313"/>
        <v>78.210000000000008</v>
      </c>
      <c r="Q3344" s="6" t="str">
        <f t="shared" si="314"/>
        <v>theater</v>
      </c>
      <c r="R3344" t="str">
        <f t="shared" si="317"/>
        <v>plays</v>
      </c>
      <c r="S3344" s="11">
        <f t="shared" si="315"/>
        <v>42062.088078703695</v>
      </c>
      <c r="T3344" s="11">
        <f t="shared" si="316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172</v>
      </c>
      <c r="P3345">
        <f t="shared" si="313"/>
        <v>52.18</v>
      </c>
      <c r="Q3345" s="6" t="str">
        <f t="shared" si="314"/>
        <v>theater</v>
      </c>
      <c r="R3345" t="str">
        <f t="shared" si="317"/>
        <v>plays</v>
      </c>
      <c r="S3345" s="11">
        <f t="shared" si="315"/>
        <v>42452.708148148151</v>
      </c>
      <c r="T3345" s="11">
        <f t="shared" si="316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102</v>
      </c>
      <c r="P3346">
        <f t="shared" si="313"/>
        <v>114.13000000000001</v>
      </c>
      <c r="Q3346" s="6" t="str">
        <f t="shared" si="314"/>
        <v>theater</v>
      </c>
      <c r="R3346" t="str">
        <f t="shared" si="317"/>
        <v>plays</v>
      </c>
      <c r="S3346" s="11">
        <f t="shared" si="315"/>
        <v>41850.991817129623</v>
      </c>
      <c r="T3346" s="11">
        <f t="shared" si="316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>
        <f t="shared" si="313"/>
        <v>50</v>
      </c>
      <c r="Q3347" s="6" t="str">
        <f t="shared" si="314"/>
        <v>theater</v>
      </c>
      <c r="R3347" t="str">
        <f t="shared" si="317"/>
        <v>plays</v>
      </c>
      <c r="S3347" s="11">
        <f t="shared" si="315"/>
        <v>42052.897777777776</v>
      </c>
      <c r="T3347" s="11">
        <f t="shared" si="316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</v>
      </c>
      <c r="P3348">
        <f t="shared" si="313"/>
        <v>91.67</v>
      </c>
      <c r="Q3348" s="6" t="str">
        <f t="shared" si="314"/>
        <v>theater</v>
      </c>
      <c r="R3348" t="str">
        <f t="shared" si="317"/>
        <v>plays</v>
      </c>
      <c r="S3348" s="11">
        <f t="shared" si="315"/>
        <v>42053.816087962965</v>
      </c>
      <c r="T3348" s="11">
        <f t="shared" si="316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120</v>
      </c>
      <c r="P3349">
        <f t="shared" si="313"/>
        <v>108.60000000000001</v>
      </c>
      <c r="Q3349" s="6" t="str">
        <f t="shared" si="314"/>
        <v>theater</v>
      </c>
      <c r="R3349" t="str">
        <f t="shared" si="317"/>
        <v>plays</v>
      </c>
      <c r="S3349" s="11">
        <f t="shared" si="315"/>
        <v>42484.343217592592</v>
      </c>
      <c r="T3349" s="11">
        <f t="shared" si="316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101</v>
      </c>
      <c r="P3350">
        <f t="shared" si="313"/>
        <v>69.83</v>
      </c>
      <c r="Q3350" s="6" t="str">
        <f t="shared" si="314"/>
        <v>theater</v>
      </c>
      <c r="R3350" t="str">
        <f t="shared" si="317"/>
        <v>plays</v>
      </c>
      <c r="S3350" s="11">
        <f t="shared" si="315"/>
        <v>42466.350462962961</v>
      </c>
      <c r="T3350" s="11">
        <f t="shared" si="316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154</v>
      </c>
      <c r="P3351">
        <f t="shared" si="313"/>
        <v>109.58</v>
      </c>
      <c r="Q3351" s="6" t="str">
        <f t="shared" si="314"/>
        <v>theater</v>
      </c>
      <c r="R3351" t="str">
        <f t="shared" si="317"/>
        <v>plays</v>
      </c>
      <c r="S3351" s="11">
        <f t="shared" si="315"/>
        <v>42512.902453703697</v>
      </c>
      <c r="T3351" s="11">
        <f t="shared" si="316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105</v>
      </c>
      <c r="P3352">
        <f t="shared" si="313"/>
        <v>71.67</v>
      </c>
      <c r="Q3352" s="6" t="str">
        <f t="shared" si="314"/>
        <v>theater</v>
      </c>
      <c r="R3352" t="str">
        <f t="shared" si="317"/>
        <v>plays</v>
      </c>
      <c r="S3352" s="11">
        <f t="shared" si="315"/>
        <v>42302.493182870363</v>
      </c>
      <c r="T3352" s="11">
        <f t="shared" si="316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102</v>
      </c>
      <c r="P3353">
        <f t="shared" si="313"/>
        <v>93.62</v>
      </c>
      <c r="Q3353" s="6" t="str">
        <f t="shared" si="314"/>
        <v>theater</v>
      </c>
      <c r="R3353" t="str">
        <f t="shared" si="317"/>
        <v>plays</v>
      </c>
      <c r="S3353" s="11">
        <f t="shared" si="315"/>
        <v>41806.187094907407</v>
      </c>
      <c r="T3353" s="11">
        <f t="shared" si="316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108</v>
      </c>
      <c r="P3354">
        <f t="shared" si="313"/>
        <v>76.8</v>
      </c>
      <c r="Q3354" s="6" t="str">
        <f t="shared" si="314"/>
        <v>theater</v>
      </c>
      <c r="R3354" t="str">
        <f t="shared" si="317"/>
        <v>plays</v>
      </c>
      <c r="S3354" s="11">
        <f t="shared" si="315"/>
        <v>42495.784467592595</v>
      </c>
      <c r="T3354" s="11">
        <f t="shared" si="316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>
        <f t="shared" si="313"/>
        <v>35.799999999999997</v>
      </c>
      <c r="Q3355" s="6" t="str">
        <f t="shared" si="314"/>
        <v>theater</v>
      </c>
      <c r="R3355" t="str">
        <f t="shared" si="317"/>
        <v>plays</v>
      </c>
      <c r="S3355" s="11">
        <f t="shared" si="315"/>
        <v>42479.223958333336</v>
      </c>
      <c r="T3355" s="11">
        <f t="shared" si="316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102</v>
      </c>
      <c r="P3356">
        <f t="shared" si="313"/>
        <v>55.6</v>
      </c>
      <c r="Q3356" s="6" t="str">
        <f t="shared" si="314"/>
        <v>theater</v>
      </c>
      <c r="R3356" t="str">
        <f t="shared" si="317"/>
        <v>plays</v>
      </c>
      <c r="S3356" s="11">
        <f t="shared" si="315"/>
        <v>42270.518587962964</v>
      </c>
      <c r="T3356" s="11">
        <f t="shared" si="316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127</v>
      </c>
      <c r="P3357">
        <f t="shared" si="313"/>
        <v>147.34</v>
      </c>
      <c r="Q3357" s="6" t="str">
        <f t="shared" si="314"/>
        <v>theater</v>
      </c>
      <c r="R3357" t="str">
        <f t="shared" si="317"/>
        <v>plays</v>
      </c>
      <c r="S3357" s="11">
        <f t="shared" si="315"/>
        <v>42489.411192129628</v>
      </c>
      <c r="T3357" s="11">
        <f t="shared" si="316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102</v>
      </c>
      <c r="P3358">
        <f t="shared" si="313"/>
        <v>56.339999999999996</v>
      </c>
      <c r="Q3358" s="6" t="str">
        <f t="shared" si="314"/>
        <v>theater</v>
      </c>
      <c r="R3358" t="str">
        <f t="shared" si="317"/>
        <v>plays</v>
      </c>
      <c r="S3358" s="11">
        <f t="shared" si="315"/>
        <v>42536.607314814813</v>
      </c>
      <c r="T3358" s="11">
        <f t="shared" si="316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>
        <f t="shared" si="313"/>
        <v>96.2</v>
      </c>
      <c r="Q3359" s="6" t="str">
        <f t="shared" si="314"/>
        <v>theater</v>
      </c>
      <c r="R3359" t="str">
        <f t="shared" si="317"/>
        <v>plays</v>
      </c>
      <c r="S3359" s="11">
        <f t="shared" si="315"/>
        <v>41822.209606481476</v>
      </c>
      <c r="T3359" s="11">
        <f t="shared" si="316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103</v>
      </c>
      <c r="P3360">
        <f t="shared" si="313"/>
        <v>63.58</v>
      </c>
      <c r="Q3360" s="6" t="str">
        <f t="shared" si="314"/>
        <v>theater</v>
      </c>
      <c r="R3360" t="str">
        <f t="shared" si="317"/>
        <v>plays</v>
      </c>
      <c r="S3360" s="11">
        <f t="shared" si="315"/>
        <v>41932.102766203701</v>
      </c>
      <c r="T3360" s="11">
        <f t="shared" si="316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107</v>
      </c>
      <c r="P3361">
        <f t="shared" si="313"/>
        <v>184.79</v>
      </c>
      <c r="Q3361" s="6" t="str">
        <f t="shared" si="314"/>
        <v>theater</v>
      </c>
      <c r="R3361" t="str">
        <f t="shared" si="317"/>
        <v>plays</v>
      </c>
      <c r="S3361" s="11">
        <f t="shared" si="315"/>
        <v>42745.848773148151</v>
      </c>
      <c r="T3361" s="11">
        <f t="shared" si="316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102</v>
      </c>
      <c r="P3362">
        <f t="shared" si="313"/>
        <v>126.73</v>
      </c>
      <c r="Q3362" s="6" t="str">
        <f t="shared" si="314"/>
        <v>theater</v>
      </c>
      <c r="R3362" t="str">
        <f t="shared" si="317"/>
        <v>plays</v>
      </c>
      <c r="S3362" s="11">
        <f t="shared" si="315"/>
        <v>42696.874340277776</v>
      </c>
      <c r="T3362" s="11">
        <f t="shared" si="316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114</v>
      </c>
      <c r="P3363">
        <f t="shared" si="313"/>
        <v>83.43</v>
      </c>
      <c r="Q3363" s="6" t="str">
        <f t="shared" si="314"/>
        <v>theater</v>
      </c>
      <c r="R3363" t="str">
        <f t="shared" si="317"/>
        <v>plays</v>
      </c>
      <c r="S3363" s="11">
        <f t="shared" si="315"/>
        <v>41865.817013888889</v>
      </c>
      <c r="T3363" s="11">
        <f t="shared" si="316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</v>
      </c>
      <c r="P3364">
        <f t="shared" si="313"/>
        <v>54.5</v>
      </c>
      <c r="Q3364" s="6" t="str">
        <f t="shared" si="314"/>
        <v>theater</v>
      </c>
      <c r="R3364" t="str">
        <f t="shared" si="317"/>
        <v>plays</v>
      </c>
      <c r="S3364" s="11">
        <f t="shared" si="315"/>
        <v>42055.883298611108</v>
      </c>
      <c r="T3364" s="11">
        <f t="shared" si="316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102</v>
      </c>
      <c r="P3365">
        <f t="shared" si="313"/>
        <v>302.31</v>
      </c>
      <c r="Q3365" s="6" t="str">
        <f t="shared" si="314"/>
        <v>theater</v>
      </c>
      <c r="R3365" t="str">
        <f t="shared" si="317"/>
        <v>plays</v>
      </c>
      <c r="S3365" s="11">
        <f t="shared" si="315"/>
        <v>41851.563020833331</v>
      </c>
      <c r="T3365" s="11">
        <f t="shared" si="316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106</v>
      </c>
      <c r="P3366">
        <f t="shared" si="313"/>
        <v>44.14</v>
      </c>
      <c r="Q3366" s="6" t="str">
        <f t="shared" si="314"/>
        <v>theater</v>
      </c>
      <c r="R3366" t="str">
        <f t="shared" si="317"/>
        <v>plays</v>
      </c>
      <c r="S3366" s="11">
        <f t="shared" si="315"/>
        <v>42422.769085648142</v>
      </c>
      <c r="T3366" s="11">
        <f t="shared" si="316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>
        <f t="shared" si="313"/>
        <v>866.67</v>
      </c>
      <c r="Q3367" s="6" t="str">
        <f t="shared" si="314"/>
        <v>theater</v>
      </c>
      <c r="R3367" t="str">
        <f t="shared" si="317"/>
        <v>plays</v>
      </c>
      <c r="S3367" s="11">
        <f t="shared" si="315"/>
        <v>42320.893425925926</v>
      </c>
      <c r="T3367" s="11">
        <f t="shared" si="316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>
        <f t="shared" si="313"/>
        <v>61.39</v>
      </c>
      <c r="Q3368" s="6" t="str">
        <f t="shared" si="314"/>
        <v>theater</v>
      </c>
      <c r="R3368" t="str">
        <f t="shared" si="317"/>
        <v>plays</v>
      </c>
      <c r="S3368" s="11">
        <f t="shared" si="315"/>
        <v>42106.859224537031</v>
      </c>
      <c r="T3368" s="11">
        <f t="shared" si="316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119</v>
      </c>
      <c r="P3369">
        <f t="shared" si="313"/>
        <v>29.67</v>
      </c>
      <c r="Q3369" s="6" t="str">
        <f t="shared" si="314"/>
        <v>theater</v>
      </c>
      <c r="R3369" t="str">
        <f t="shared" si="317"/>
        <v>plays</v>
      </c>
      <c r="S3369" s="11">
        <f t="shared" si="315"/>
        <v>42192.725624999999</v>
      </c>
      <c r="T3369" s="11">
        <f t="shared" si="316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105</v>
      </c>
      <c r="P3370">
        <f t="shared" si="313"/>
        <v>45.48</v>
      </c>
      <c r="Q3370" s="6" t="str">
        <f t="shared" si="314"/>
        <v>theater</v>
      </c>
      <c r="R3370" t="str">
        <f t="shared" si="317"/>
        <v>plays</v>
      </c>
      <c r="S3370" s="11">
        <f t="shared" si="315"/>
        <v>41968.991423611107</v>
      </c>
      <c r="T3370" s="11">
        <f t="shared" si="316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104</v>
      </c>
      <c r="P3371">
        <f t="shared" si="313"/>
        <v>96.210000000000008</v>
      </c>
      <c r="Q3371" s="6" t="str">
        <f t="shared" si="314"/>
        <v>theater</v>
      </c>
      <c r="R3371" t="str">
        <f t="shared" si="317"/>
        <v>plays</v>
      </c>
      <c r="S3371" s="11">
        <f t="shared" si="315"/>
        <v>42689.833101851851</v>
      </c>
      <c r="T3371" s="11">
        <f t="shared" si="316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118</v>
      </c>
      <c r="P3372">
        <f t="shared" si="313"/>
        <v>67.930000000000007</v>
      </c>
      <c r="Q3372" s="6" t="str">
        <f t="shared" si="314"/>
        <v>theater</v>
      </c>
      <c r="R3372" t="str">
        <f t="shared" si="317"/>
        <v>plays</v>
      </c>
      <c r="S3372" s="11">
        <f t="shared" si="315"/>
        <v>42690.125983796293</v>
      </c>
      <c r="T3372" s="11">
        <f t="shared" si="316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139</v>
      </c>
      <c r="P3373">
        <f t="shared" si="313"/>
        <v>30.78</v>
      </c>
      <c r="Q3373" s="6" t="str">
        <f t="shared" si="314"/>
        <v>theater</v>
      </c>
      <c r="R3373" t="str">
        <f t="shared" si="317"/>
        <v>plays</v>
      </c>
      <c r="S3373" s="11">
        <f t="shared" si="315"/>
        <v>42312.666261574072</v>
      </c>
      <c r="T3373" s="11">
        <f t="shared" si="316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104</v>
      </c>
      <c r="P3374">
        <f t="shared" si="313"/>
        <v>38.339999999999996</v>
      </c>
      <c r="Q3374" s="6" t="str">
        <f t="shared" si="314"/>
        <v>theater</v>
      </c>
      <c r="R3374" t="str">
        <f t="shared" si="317"/>
        <v>plays</v>
      </c>
      <c r="S3374" s="11">
        <f t="shared" si="315"/>
        <v>41855.339768518512</v>
      </c>
      <c r="T3374" s="11">
        <f t="shared" si="316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101</v>
      </c>
      <c r="P3375">
        <f t="shared" si="313"/>
        <v>66.84</v>
      </c>
      <c r="Q3375" s="6" t="str">
        <f t="shared" si="314"/>
        <v>theater</v>
      </c>
      <c r="R3375" t="str">
        <f t="shared" si="317"/>
        <v>plays</v>
      </c>
      <c r="S3375" s="11">
        <f t="shared" si="315"/>
        <v>42179.646296296291</v>
      </c>
      <c r="T3375" s="11">
        <f t="shared" si="316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107</v>
      </c>
      <c r="P3376">
        <f t="shared" si="313"/>
        <v>71.740000000000009</v>
      </c>
      <c r="Q3376" s="6" t="str">
        <f t="shared" si="314"/>
        <v>theater</v>
      </c>
      <c r="R3376" t="str">
        <f t="shared" si="317"/>
        <v>plays</v>
      </c>
      <c r="S3376" s="11">
        <f t="shared" si="315"/>
        <v>42275.523333333331</v>
      </c>
      <c r="T3376" s="11">
        <f t="shared" si="316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>
        <f t="shared" si="313"/>
        <v>176.48</v>
      </c>
      <c r="Q3377" s="6" t="str">
        <f t="shared" si="314"/>
        <v>theater</v>
      </c>
      <c r="R3377" t="str">
        <f t="shared" si="317"/>
        <v>plays</v>
      </c>
      <c r="S3377" s="11">
        <f t="shared" si="315"/>
        <v>41765.402465277773</v>
      </c>
      <c r="T3377" s="11">
        <f t="shared" si="316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101</v>
      </c>
      <c r="P3378">
        <f t="shared" si="313"/>
        <v>421.11</v>
      </c>
      <c r="Q3378" s="6" t="str">
        <f t="shared" si="314"/>
        <v>theater</v>
      </c>
      <c r="R3378" t="str">
        <f t="shared" si="317"/>
        <v>plays</v>
      </c>
      <c r="S3378" s="11">
        <f t="shared" si="315"/>
        <v>42059.492986111109</v>
      </c>
      <c r="T3378" s="11">
        <f t="shared" si="316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102</v>
      </c>
      <c r="P3379">
        <f t="shared" si="313"/>
        <v>104.99000000000001</v>
      </c>
      <c r="Q3379" s="6" t="str">
        <f t="shared" si="314"/>
        <v>theater</v>
      </c>
      <c r="R3379" t="str">
        <f t="shared" si="317"/>
        <v>plays</v>
      </c>
      <c r="S3379" s="11">
        <f t="shared" si="315"/>
        <v>42053.524293981485</v>
      </c>
      <c r="T3379" s="11">
        <f t="shared" si="316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108</v>
      </c>
      <c r="P3380">
        <f t="shared" si="313"/>
        <v>28.200000000000003</v>
      </c>
      <c r="Q3380" s="6" t="str">
        <f t="shared" si="314"/>
        <v>theater</v>
      </c>
      <c r="R3380" t="str">
        <f t="shared" si="317"/>
        <v>plays</v>
      </c>
      <c r="S3380" s="11">
        <f t="shared" si="315"/>
        <v>41858.147060185183</v>
      </c>
      <c r="T3380" s="11">
        <f t="shared" si="316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104</v>
      </c>
      <c r="P3381">
        <f t="shared" si="313"/>
        <v>54.559999999999995</v>
      </c>
      <c r="Q3381" s="6" t="str">
        <f t="shared" si="314"/>
        <v>theater</v>
      </c>
      <c r="R3381" t="str">
        <f t="shared" si="317"/>
        <v>plays</v>
      </c>
      <c r="S3381" s="11">
        <f t="shared" si="315"/>
        <v>42225.305555555555</v>
      </c>
      <c r="T3381" s="11">
        <f t="shared" si="316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105</v>
      </c>
      <c r="P3382">
        <f t="shared" si="313"/>
        <v>111.9</v>
      </c>
      <c r="Q3382" s="6" t="str">
        <f t="shared" si="314"/>
        <v>theater</v>
      </c>
      <c r="R3382" t="str">
        <f t="shared" si="317"/>
        <v>plays</v>
      </c>
      <c r="S3382" s="11">
        <f t="shared" si="315"/>
        <v>41937.745115740734</v>
      </c>
      <c r="T3382" s="11">
        <f t="shared" si="316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103</v>
      </c>
      <c r="P3383">
        <f t="shared" si="313"/>
        <v>85.210000000000008</v>
      </c>
      <c r="Q3383" s="6" t="str">
        <f t="shared" si="314"/>
        <v>theater</v>
      </c>
      <c r="R3383" t="str">
        <f t="shared" si="317"/>
        <v>plays</v>
      </c>
      <c r="S3383" s="11">
        <f t="shared" si="315"/>
        <v>42043.976655092592</v>
      </c>
      <c r="T3383" s="11">
        <f t="shared" si="316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101</v>
      </c>
      <c r="P3384">
        <f t="shared" si="313"/>
        <v>76.660000000000011</v>
      </c>
      <c r="Q3384" s="6" t="str">
        <f t="shared" si="314"/>
        <v>theater</v>
      </c>
      <c r="R3384" t="str">
        <f t="shared" si="317"/>
        <v>plays</v>
      </c>
      <c r="S3384" s="11">
        <f t="shared" si="315"/>
        <v>42559.222870370366</v>
      </c>
      <c r="T3384" s="11">
        <f t="shared" si="316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112</v>
      </c>
      <c r="P3385">
        <f t="shared" si="313"/>
        <v>65.17</v>
      </c>
      <c r="Q3385" s="6" t="str">
        <f t="shared" si="314"/>
        <v>theater</v>
      </c>
      <c r="R3385" t="str">
        <f t="shared" si="317"/>
        <v>plays</v>
      </c>
      <c r="S3385" s="11">
        <f t="shared" si="315"/>
        <v>42524.574305555558</v>
      </c>
      <c r="T3385" s="11">
        <f t="shared" si="316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101</v>
      </c>
      <c r="P3386">
        <f t="shared" si="313"/>
        <v>93.77000000000001</v>
      </c>
      <c r="Q3386" s="6" t="str">
        <f t="shared" si="314"/>
        <v>theater</v>
      </c>
      <c r="R3386" t="str">
        <f t="shared" si="317"/>
        <v>plays</v>
      </c>
      <c r="S3386" s="11">
        <f t="shared" si="315"/>
        <v>42291.879259259258</v>
      </c>
      <c r="T3386" s="11">
        <f t="shared" si="316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>
        <f t="shared" si="313"/>
        <v>133.34</v>
      </c>
      <c r="Q3387" s="6" t="str">
        <f t="shared" si="314"/>
        <v>theater</v>
      </c>
      <c r="R3387" t="str">
        <f t="shared" si="317"/>
        <v>plays</v>
      </c>
      <c r="S3387" s="11">
        <f t="shared" si="315"/>
        <v>41953.659166666665</v>
      </c>
      <c r="T3387" s="11">
        <f t="shared" si="316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>
        <f t="shared" si="313"/>
        <v>51.22</v>
      </c>
      <c r="Q3388" s="6" t="str">
        <f t="shared" si="314"/>
        <v>theater</v>
      </c>
      <c r="R3388" t="str">
        <f t="shared" si="317"/>
        <v>plays</v>
      </c>
      <c r="S3388" s="11">
        <f t="shared" si="315"/>
        <v>41946.436412037037</v>
      </c>
      <c r="T3388" s="11">
        <f t="shared" si="316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117</v>
      </c>
      <c r="P3389">
        <f t="shared" si="313"/>
        <v>100.18</v>
      </c>
      <c r="Q3389" s="6" t="str">
        <f t="shared" si="314"/>
        <v>theater</v>
      </c>
      <c r="R3389" t="str">
        <f t="shared" si="317"/>
        <v>plays</v>
      </c>
      <c r="S3389" s="11">
        <f t="shared" si="315"/>
        <v>41947.554259259254</v>
      </c>
      <c r="T3389" s="11">
        <f t="shared" si="316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104</v>
      </c>
      <c r="P3390">
        <f t="shared" si="313"/>
        <v>34.6</v>
      </c>
      <c r="Q3390" s="6" t="str">
        <f t="shared" si="314"/>
        <v>theater</v>
      </c>
      <c r="R3390" t="str">
        <f t="shared" si="317"/>
        <v>plays</v>
      </c>
      <c r="S3390" s="11">
        <f t="shared" si="315"/>
        <v>42143.252789351849</v>
      </c>
      <c r="T3390" s="11">
        <f t="shared" si="316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115</v>
      </c>
      <c r="P3391">
        <f t="shared" si="313"/>
        <v>184.67999999999998</v>
      </c>
      <c r="Q3391" s="6" t="str">
        <f t="shared" si="314"/>
        <v>theater</v>
      </c>
      <c r="R3391" t="str">
        <f t="shared" si="317"/>
        <v>plays</v>
      </c>
      <c r="S3391" s="11">
        <f t="shared" si="315"/>
        <v>42494.355115740742</v>
      </c>
      <c r="T3391" s="11">
        <f t="shared" si="316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103</v>
      </c>
      <c r="P3392">
        <f t="shared" si="313"/>
        <v>69.820000000000007</v>
      </c>
      <c r="Q3392" s="6" t="str">
        <f t="shared" si="314"/>
        <v>theater</v>
      </c>
      <c r="R3392" t="str">
        <f t="shared" si="317"/>
        <v>plays</v>
      </c>
      <c r="S3392" s="11">
        <f t="shared" si="315"/>
        <v>41815.56649305555</v>
      </c>
      <c r="T3392" s="11">
        <f t="shared" si="316"/>
        <v>41830.56649305555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>
        <f t="shared" si="313"/>
        <v>61.949999999999996</v>
      </c>
      <c r="Q3393" s="6" t="str">
        <f t="shared" si="314"/>
        <v>theater</v>
      </c>
      <c r="R3393" t="str">
        <f t="shared" si="317"/>
        <v>plays</v>
      </c>
      <c r="S3393" s="11">
        <f t="shared" si="315"/>
        <v>41830.337361111109</v>
      </c>
      <c r="T3393" s="11">
        <f t="shared" si="316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>
        <f t="shared" si="313"/>
        <v>41.669999999999995</v>
      </c>
      <c r="Q3394" s="6" t="str">
        <f t="shared" si="314"/>
        <v>theater</v>
      </c>
      <c r="R3394" t="str">
        <f t="shared" si="317"/>
        <v>plays</v>
      </c>
      <c r="S3394" s="11">
        <f t="shared" si="315"/>
        <v>42446.63721064815</v>
      </c>
      <c r="T3394" s="11">
        <f t="shared" si="316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ROUNDUP(((E3395/D3395)*100),0)</f>
        <v>106</v>
      </c>
      <c r="P3395">
        <f t="shared" ref="P3395:P3458" si="319">ROUNDUP((E3395/L3395),2)</f>
        <v>36.07</v>
      </c>
      <c r="Q3395" s="6" t="str">
        <f t="shared" ref="Q3395:Q3458" si="320">LEFT(N3395,FIND("/",N3395,1)-1)</f>
        <v>theater</v>
      </c>
      <c r="R3395" t="str">
        <f t="shared" si="317"/>
        <v>plays</v>
      </c>
      <c r="S3395" s="11">
        <f t="shared" ref="S3395:S3458" si="321">(((J3395/60)/60)/24)+DATE(1970,1,1)+(-5/24)</f>
        <v>41923.713310185187</v>
      </c>
      <c r="T3395" s="11">
        <f t="shared" ref="T3395:T3458" si="322">(((I3395/60)/60)/24)+DATE(1970,1,1)+(-5/24)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143</v>
      </c>
      <c r="P3396">
        <f t="shared" si="319"/>
        <v>29</v>
      </c>
      <c r="Q3396" s="6" t="str">
        <f t="shared" si="320"/>
        <v>theater</v>
      </c>
      <c r="R3396" t="str">
        <f t="shared" ref="R3396:R3459" si="323">RIGHT(N3396,LEN(N3396)-FIND("/",N3396,1))</f>
        <v>plays</v>
      </c>
      <c r="S3396" s="11">
        <f t="shared" si="321"/>
        <v>41817.387094907404</v>
      </c>
      <c r="T3396" s="11">
        <f t="shared" si="322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>
        <f t="shared" si="319"/>
        <v>24.220000000000002</v>
      </c>
      <c r="Q3397" s="6" t="str">
        <f t="shared" si="320"/>
        <v>theater</v>
      </c>
      <c r="R3397" t="str">
        <f t="shared" si="323"/>
        <v>plays</v>
      </c>
      <c r="S3397" s="11">
        <f t="shared" si="321"/>
        <v>42140.503981481481</v>
      </c>
      <c r="T3397" s="11">
        <f t="shared" si="322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105</v>
      </c>
      <c r="P3398">
        <f t="shared" si="319"/>
        <v>55.9</v>
      </c>
      <c r="Q3398" s="6" t="str">
        <f t="shared" si="320"/>
        <v>theater</v>
      </c>
      <c r="R3398" t="str">
        <f t="shared" si="323"/>
        <v>plays</v>
      </c>
      <c r="S3398" s="11">
        <f t="shared" si="321"/>
        <v>41764.238298611104</v>
      </c>
      <c r="T3398" s="11">
        <f t="shared" si="322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</v>
      </c>
      <c r="P3399">
        <f t="shared" si="319"/>
        <v>11.67</v>
      </c>
      <c r="Q3399" s="6" t="str">
        <f t="shared" si="320"/>
        <v>theater</v>
      </c>
      <c r="R3399" t="str">
        <f t="shared" si="323"/>
        <v>plays</v>
      </c>
      <c r="S3399" s="11">
        <f t="shared" si="321"/>
        <v>42378.270011574066</v>
      </c>
      <c r="T3399" s="11">
        <f t="shared" si="322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112</v>
      </c>
      <c r="P3400">
        <f t="shared" si="319"/>
        <v>68.36</v>
      </c>
      <c r="Q3400" s="6" t="str">
        <f t="shared" si="320"/>
        <v>theater</v>
      </c>
      <c r="R3400" t="str">
        <f t="shared" si="323"/>
        <v>plays</v>
      </c>
      <c r="S3400" s="11">
        <f t="shared" si="321"/>
        <v>41941.543703703705</v>
      </c>
      <c r="T3400" s="11">
        <f t="shared" si="322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104</v>
      </c>
      <c r="P3401">
        <f t="shared" si="319"/>
        <v>27.07</v>
      </c>
      <c r="Q3401" s="6" t="str">
        <f t="shared" si="320"/>
        <v>theater</v>
      </c>
      <c r="R3401" t="str">
        <f t="shared" si="323"/>
        <v>plays</v>
      </c>
      <c r="S3401" s="11">
        <f t="shared" si="321"/>
        <v>42026.712094907409</v>
      </c>
      <c r="T3401" s="11">
        <f t="shared" si="322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101</v>
      </c>
      <c r="P3402">
        <f t="shared" si="319"/>
        <v>118.13000000000001</v>
      </c>
      <c r="Q3402" s="6" t="str">
        <f t="shared" si="320"/>
        <v>theater</v>
      </c>
      <c r="R3402" t="str">
        <f t="shared" si="323"/>
        <v>plays</v>
      </c>
      <c r="S3402" s="11">
        <f t="shared" si="321"/>
        <v>41834.745532407404</v>
      </c>
      <c r="T3402" s="11">
        <f t="shared" si="322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102</v>
      </c>
      <c r="P3403">
        <f t="shared" si="319"/>
        <v>44.76</v>
      </c>
      <c r="Q3403" s="6" t="str">
        <f t="shared" si="320"/>
        <v>theater</v>
      </c>
      <c r="R3403" t="str">
        <f t="shared" si="323"/>
        <v>plays</v>
      </c>
      <c r="S3403" s="11">
        <f t="shared" si="321"/>
        <v>42193.5155787037</v>
      </c>
      <c r="T3403" s="11">
        <f t="shared" si="322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110</v>
      </c>
      <c r="P3404">
        <f t="shared" si="319"/>
        <v>99.79</v>
      </c>
      <c r="Q3404" s="6" t="str">
        <f t="shared" si="320"/>
        <v>theater</v>
      </c>
      <c r="R3404" t="str">
        <f t="shared" si="323"/>
        <v>plays</v>
      </c>
      <c r="S3404" s="11">
        <f t="shared" si="321"/>
        <v>42290.410219907404</v>
      </c>
      <c r="T3404" s="11">
        <f t="shared" si="322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>
        <f t="shared" si="319"/>
        <v>117.65</v>
      </c>
      <c r="Q3405" s="6" t="str">
        <f t="shared" si="320"/>
        <v>theater</v>
      </c>
      <c r="R3405" t="str">
        <f t="shared" si="323"/>
        <v>plays</v>
      </c>
      <c r="S3405" s="11">
        <f t="shared" si="321"/>
        <v>42150.253749999996</v>
      </c>
      <c r="T3405" s="11">
        <f t="shared" si="322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>
        <f t="shared" si="319"/>
        <v>203.34</v>
      </c>
      <c r="Q3406" s="6" t="str">
        <f t="shared" si="320"/>
        <v>theater</v>
      </c>
      <c r="R3406" t="str">
        <f t="shared" si="323"/>
        <v>plays</v>
      </c>
      <c r="S3406" s="11">
        <f t="shared" si="321"/>
        <v>42152.295162037037</v>
      </c>
      <c r="T3406" s="11">
        <f t="shared" si="322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138</v>
      </c>
      <c r="P3407">
        <f t="shared" si="319"/>
        <v>28.330000000000002</v>
      </c>
      <c r="Q3407" s="6" t="str">
        <f t="shared" si="320"/>
        <v>theater</v>
      </c>
      <c r="R3407" t="str">
        <f t="shared" si="323"/>
        <v>plays</v>
      </c>
      <c r="S3407" s="11">
        <f t="shared" si="321"/>
        <v>42409.808865740742</v>
      </c>
      <c r="T3407" s="11">
        <f t="shared" si="322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101</v>
      </c>
      <c r="P3408">
        <f t="shared" si="319"/>
        <v>110.24000000000001</v>
      </c>
      <c r="Q3408" s="6" t="str">
        <f t="shared" si="320"/>
        <v>theater</v>
      </c>
      <c r="R3408" t="str">
        <f t="shared" si="323"/>
        <v>plays</v>
      </c>
      <c r="S3408" s="11">
        <f t="shared" si="321"/>
        <v>41791.284444444442</v>
      </c>
      <c r="T3408" s="11">
        <f t="shared" si="322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108</v>
      </c>
      <c r="P3409">
        <f t="shared" si="319"/>
        <v>31.98</v>
      </c>
      <c r="Q3409" s="6" t="str">
        <f t="shared" si="320"/>
        <v>theater</v>
      </c>
      <c r="R3409" t="str">
        <f t="shared" si="323"/>
        <v>plays</v>
      </c>
      <c r="S3409" s="11">
        <f t="shared" si="321"/>
        <v>41796.21399305555</v>
      </c>
      <c r="T3409" s="11">
        <f t="shared" si="322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>
        <f t="shared" si="319"/>
        <v>58.62</v>
      </c>
      <c r="Q3410" s="6" t="str">
        <f t="shared" si="320"/>
        <v>theater</v>
      </c>
      <c r="R3410" t="str">
        <f t="shared" si="323"/>
        <v>plays</v>
      </c>
      <c r="S3410" s="11">
        <f t="shared" si="321"/>
        <v>41808.78361111111</v>
      </c>
      <c r="T3410" s="11">
        <f t="shared" si="322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124</v>
      </c>
      <c r="P3411">
        <f t="shared" si="319"/>
        <v>29.430000000000003</v>
      </c>
      <c r="Q3411" s="6" t="str">
        <f t="shared" si="320"/>
        <v>theater</v>
      </c>
      <c r="R3411" t="str">
        <f t="shared" si="323"/>
        <v>plays</v>
      </c>
      <c r="S3411" s="11">
        <f t="shared" si="321"/>
        <v>42544.605995370373</v>
      </c>
      <c r="T3411" s="11">
        <f t="shared" si="322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109</v>
      </c>
      <c r="P3412">
        <f t="shared" si="319"/>
        <v>81.38000000000001</v>
      </c>
      <c r="Q3412" s="6" t="str">
        <f t="shared" si="320"/>
        <v>theater</v>
      </c>
      <c r="R3412" t="str">
        <f t="shared" si="323"/>
        <v>plays</v>
      </c>
      <c r="S3412" s="11">
        <f t="shared" si="321"/>
        <v>42499.83321759259</v>
      </c>
      <c r="T3412" s="11">
        <f t="shared" si="322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104</v>
      </c>
      <c r="P3413">
        <f t="shared" si="319"/>
        <v>199.17</v>
      </c>
      <c r="Q3413" s="6" t="str">
        <f t="shared" si="320"/>
        <v>theater</v>
      </c>
      <c r="R3413" t="str">
        <f t="shared" si="323"/>
        <v>plays</v>
      </c>
      <c r="S3413" s="11">
        <f t="shared" si="321"/>
        <v>42264.814490740733</v>
      </c>
      <c r="T3413" s="11">
        <f t="shared" si="322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>
        <f t="shared" si="319"/>
        <v>115.39</v>
      </c>
      <c r="Q3414" s="6" t="str">
        <f t="shared" si="320"/>
        <v>theater</v>
      </c>
      <c r="R3414" t="str">
        <f t="shared" si="323"/>
        <v>plays</v>
      </c>
      <c r="S3414" s="11">
        <f t="shared" si="321"/>
        <v>41879.750717592593</v>
      </c>
      <c r="T3414" s="11">
        <f t="shared" si="322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>
        <f t="shared" si="319"/>
        <v>46.43</v>
      </c>
      <c r="Q3415" s="6" t="str">
        <f t="shared" si="320"/>
        <v>theater</v>
      </c>
      <c r="R3415" t="str">
        <f t="shared" si="323"/>
        <v>plays</v>
      </c>
      <c r="S3415" s="11">
        <f t="shared" si="321"/>
        <v>42053.524745370371</v>
      </c>
      <c r="T3415" s="11">
        <f t="shared" si="322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104</v>
      </c>
      <c r="P3416">
        <f t="shared" si="319"/>
        <v>70.570000000000007</v>
      </c>
      <c r="Q3416" s="6" t="str">
        <f t="shared" si="320"/>
        <v>theater</v>
      </c>
      <c r="R3416" t="str">
        <f t="shared" si="323"/>
        <v>plays</v>
      </c>
      <c r="S3416" s="11">
        <f t="shared" si="321"/>
        <v>42675.624131944445</v>
      </c>
      <c r="T3416" s="11">
        <f t="shared" si="322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>
        <f t="shared" si="319"/>
        <v>22.23</v>
      </c>
      <c r="Q3417" s="6" t="str">
        <f t="shared" si="320"/>
        <v>theater</v>
      </c>
      <c r="R3417" t="str">
        <f t="shared" si="323"/>
        <v>plays</v>
      </c>
      <c r="S3417" s="11">
        <f t="shared" si="321"/>
        <v>42466.935833333329</v>
      </c>
      <c r="T3417" s="11">
        <f t="shared" si="322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120</v>
      </c>
      <c r="P3418">
        <f t="shared" si="319"/>
        <v>159.47</v>
      </c>
      <c r="Q3418" s="6" t="str">
        <f t="shared" si="320"/>
        <v>theater</v>
      </c>
      <c r="R3418" t="str">
        <f t="shared" si="323"/>
        <v>plays</v>
      </c>
      <c r="S3418" s="11">
        <f t="shared" si="321"/>
        <v>42089.204224537032</v>
      </c>
      <c r="T3418" s="11">
        <f t="shared" si="322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101</v>
      </c>
      <c r="P3419">
        <f t="shared" si="319"/>
        <v>37.78</v>
      </c>
      <c r="Q3419" s="6" t="str">
        <f t="shared" si="320"/>
        <v>theater</v>
      </c>
      <c r="R3419" t="str">
        <f t="shared" si="323"/>
        <v>plays</v>
      </c>
      <c r="S3419" s="11">
        <f t="shared" si="321"/>
        <v>41894.705416666664</v>
      </c>
      <c r="T3419" s="11">
        <f t="shared" si="322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101</v>
      </c>
      <c r="P3420">
        <f t="shared" si="319"/>
        <v>72.06</v>
      </c>
      <c r="Q3420" s="6" t="str">
        <f t="shared" si="320"/>
        <v>theater</v>
      </c>
      <c r="R3420" t="str">
        <f t="shared" si="323"/>
        <v>plays</v>
      </c>
      <c r="S3420" s="11">
        <f t="shared" si="321"/>
        <v>41752.626238425924</v>
      </c>
      <c r="T3420" s="11">
        <f t="shared" si="322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107</v>
      </c>
      <c r="P3421">
        <f t="shared" si="319"/>
        <v>63.699999999999996</v>
      </c>
      <c r="Q3421" s="6" t="str">
        <f t="shared" si="320"/>
        <v>theater</v>
      </c>
      <c r="R3421" t="str">
        <f t="shared" si="323"/>
        <v>plays</v>
      </c>
      <c r="S3421" s="11">
        <f t="shared" si="321"/>
        <v>42448.613252314812</v>
      </c>
      <c r="T3421" s="11">
        <f t="shared" si="322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>
        <f t="shared" si="319"/>
        <v>28.42</v>
      </c>
      <c r="Q3422" s="6" t="str">
        <f t="shared" si="320"/>
        <v>theater</v>
      </c>
      <c r="R3422" t="str">
        <f t="shared" si="323"/>
        <v>plays</v>
      </c>
      <c r="S3422" s="11">
        <f t="shared" si="321"/>
        <v>42404.881967592592</v>
      </c>
      <c r="T3422" s="11">
        <f t="shared" si="322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102</v>
      </c>
      <c r="P3423">
        <f t="shared" si="319"/>
        <v>103.22</v>
      </c>
      <c r="Q3423" s="6" t="str">
        <f t="shared" si="320"/>
        <v>theater</v>
      </c>
      <c r="R3423" t="str">
        <f t="shared" si="323"/>
        <v>plays</v>
      </c>
      <c r="S3423" s="11">
        <f t="shared" si="321"/>
        <v>42037.582905092589</v>
      </c>
      <c r="T3423" s="11">
        <f t="shared" si="322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110</v>
      </c>
      <c r="P3424">
        <f t="shared" si="319"/>
        <v>71.160000000000011</v>
      </c>
      <c r="Q3424" s="6" t="str">
        <f t="shared" si="320"/>
        <v>theater</v>
      </c>
      <c r="R3424" t="str">
        <f t="shared" si="323"/>
        <v>plays</v>
      </c>
      <c r="S3424" s="11">
        <f t="shared" si="321"/>
        <v>42323.353888888887</v>
      </c>
      <c r="T3424" s="11">
        <f t="shared" si="322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>
        <f t="shared" si="319"/>
        <v>35</v>
      </c>
      <c r="Q3425" s="6" t="str">
        <f t="shared" si="320"/>
        <v>theater</v>
      </c>
      <c r="R3425" t="str">
        <f t="shared" si="323"/>
        <v>plays</v>
      </c>
      <c r="S3425" s="11">
        <f t="shared" si="321"/>
        <v>42088.703020833331</v>
      </c>
      <c r="T3425" s="11">
        <f t="shared" si="322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104</v>
      </c>
      <c r="P3426">
        <f t="shared" si="319"/>
        <v>81.78</v>
      </c>
      <c r="Q3426" s="6" t="str">
        <f t="shared" si="320"/>
        <v>theater</v>
      </c>
      <c r="R3426" t="str">
        <f t="shared" si="323"/>
        <v>plays</v>
      </c>
      <c r="S3426" s="11">
        <f t="shared" si="321"/>
        <v>42018.468564814808</v>
      </c>
      <c r="T3426" s="11">
        <f t="shared" si="322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103</v>
      </c>
      <c r="P3427">
        <f t="shared" si="319"/>
        <v>297.02999999999997</v>
      </c>
      <c r="Q3427" s="6" t="str">
        <f t="shared" si="320"/>
        <v>theater</v>
      </c>
      <c r="R3427" t="str">
        <f t="shared" si="323"/>
        <v>plays</v>
      </c>
      <c r="S3427" s="11">
        <f t="shared" si="321"/>
        <v>41884.40898148148</v>
      </c>
      <c r="T3427" s="11">
        <f t="shared" si="322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109</v>
      </c>
      <c r="P3428">
        <f t="shared" si="319"/>
        <v>46.61</v>
      </c>
      <c r="Q3428" s="6" t="str">
        <f t="shared" si="320"/>
        <v>theater</v>
      </c>
      <c r="R3428" t="str">
        <f t="shared" si="323"/>
        <v>plays</v>
      </c>
      <c r="S3428" s="11">
        <f t="shared" si="321"/>
        <v>41883.848414351851</v>
      </c>
      <c r="T3428" s="11">
        <f t="shared" si="322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>
        <f t="shared" si="319"/>
        <v>51.73</v>
      </c>
      <c r="Q3429" s="6" t="str">
        <f t="shared" si="320"/>
        <v>theater</v>
      </c>
      <c r="R3429" t="str">
        <f t="shared" si="323"/>
        <v>plays</v>
      </c>
      <c r="S3429" s="11">
        <f t="shared" si="321"/>
        <v>41792.436944444438</v>
      </c>
      <c r="T3429" s="11">
        <f t="shared" si="322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103</v>
      </c>
      <c r="P3430">
        <f t="shared" si="319"/>
        <v>40.299999999999997</v>
      </c>
      <c r="Q3430" s="6" t="str">
        <f t="shared" si="320"/>
        <v>theater</v>
      </c>
      <c r="R3430" t="str">
        <f t="shared" si="323"/>
        <v>plays</v>
      </c>
      <c r="S3430" s="11">
        <f t="shared" si="321"/>
        <v>42038.512118055551</v>
      </c>
      <c r="T3430" s="11">
        <f t="shared" si="322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>
        <f t="shared" si="319"/>
        <v>16.25</v>
      </c>
      <c r="Q3431" s="6" t="str">
        <f t="shared" si="320"/>
        <v>theater</v>
      </c>
      <c r="R3431" t="str">
        <f t="shared" si="323"/>
        <v>plays</v>
      </c>
      <c r="S3431" s="11">
        <f t="shared" si="321"/>
        <v>42661.813206018516</v>
      </c>
      <c r="T3431" s="11">
        <f t="shared" si="322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109</v>
      </c>
      <c r="P3432">
        <f t="shared" si="319"/>
        <v>30.16</v>
      </c>
      <c r="Q3432" s="6" t="str">
        <f t="shared" si="320"/>
        <v>theater</v>
      </c>
      <c r="R3432" t="str">
        <f t="shared" si="323"/>
        <v>plays</v>
      </c>
      <c r="S3432" s="11">
        <f t="shared" si="321"/>
        <v>41820.737280092588</v>
      </c>
      <c r="T3432" s="11">
        <f t="shared" si="322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>
        <f t="shared" si="319"/>
        <v>95.240000000000009</v>
      </c>
      <c r="Q3433" s="6" t="str">
        <f t="shared" si="320"/>
        <v>theater</v>
      </c>
      <c r="R3433" t="str">
        <f t="shared" si="323"/>
        <v>plays</v>
      </c>
      <c r="S3433" s="11">
        <f t="shared" si="321"/>
        <v>41839.522604166668</v>
      </c>
      <c r="T3433" s="11">
        <f t="shared" si="322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110</v>
      </c>
      <c r="P3434">
        <f t="shared" si="319"/>
        <v>52.22</v>
      </c>
      <c r="Q3434" s="6" t="str">
        <f t="shared" si="320"/>
        <v>theater</v>
      </c>
      <c r="R3434" t="str">
        <f t="shared" si="323"/>
        <v>plays</v>
      </c>
      <c r="S3434" s="11">
        <f t="shared" si="321"/>
        <v>42380.372847222221</v>
      </c>
      <c r="T3434" s="11">
        <f t="shared" si="322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101</v>
      </c>
      <c r="P3435">
        <f t="shared" si="319"/>
        <v>134.16</v>
      </c>
      <c r="Q3435" s="6" t="str">
        <f t="shared" si="320"/>
        <v>theater</v>
      </c>
      <c r="R3435" t="str">
        <f t="shared" si="323"/>
        <v>plays</v>
      </c>
      <c r="S3435" s="11">
        <f t="shared" si="321"/>
        <v>41775.854803240742</v>
      </c>
      <c r="T3435" s="11">
        <f t="shared" si="322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106</v>
      </c>
      <c r="P3436">
        <f t="shared" si="319"/>
        <v>62.83</v>
      </c>
      <c r="Q3436" s="6" t="str">
        <f t="shared" si="320"/>
        <v>theater</v>
      </c>
      <c r="R3436" t="str">
        <f t="shared" si="323"/>
        <v>plays</v>
      </c>
      <c r="S3436" s="11">
        <f t="shared" si="321"/>
        <v>41800.172094907408</v>
      </c>
      <c r="T3436" s="11">
        <f t="shared" si="322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</v>
      </c>
      <c r="P3437">
        <f t="shared" si="319"/>
        <v>58.949999999999996</v>
      </c>
      <c r="Q3437" s="6" t="str">
        <f t="shared" si="320"/>
        <v>theater</v>
      </c>
      <c r="R3437" t="str">
        <f t="shared" si="323"/>
        <v>plays</v>
      </c>
      <c r="S3437" s="11">
        <f t="shared" si="321"/>
        <v>42572.408483796295</v>
      </c>
      <c r="T3437" s="11">
        <f t="shared" si="322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106</v>
      </c>
      <c r="P3438">
        <f t="shared" si="319"/>
        <v>143.10999999999999</v>
      </c>
      <c r="Q3438" s="6" t="str">
        <f t="shared" si="320"/>
        <v>theater</v>
      </c>
      <c r="R3438" t="str">
        <f t="shared" si="323"/>
        <v>plays</v>
      </c>
      <c r="S3438" s="11">
        <f t="shared" si="321"/>
        <v>41851.333252314813</v>
      </c>
      <c r="T3438" s="11">
        <f t="shared" si="322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>
        <f t="shared" si="319"/>
        <v>84.17</v>
      </c>
      <c r="Q3439" s="6" t="str">
        <f t="shared" si="320"/>
        <v>theater</v>
      </c>
      <c r="R3439" t="str">
        <f t="shared" si="323"/>
        <v>plays</v>
      </c>
      <c r="S3439" s="11">
        <f t="shared" si="321"/>
        <v>42205.502546296295</v>
      </c>
      <c r="T3439" s="11">
        <f t="shared" si="322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105</v>
      </c>
      <c r="P3440">
        <f t="shared" si="319"/>
        <v>186.07999999999998</v>
      </c>
      <c r="Q3440" s="6" t="str">
        <f t="shared" si="320"/>
        <v>theater</v>
      </c>
      <c r="R3440" t="str">
        <f t="shared" si="323"/>
        <v>plays</v>
      </c>
      <c r="S3440" s="11">
        <f t="shared" si="321"/>
        <v>42100.719525462955</v>
      </c>
      <c r="T3440" s="11">
        <f t="shared" si="322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135</v>
      </c>
      <c r="P3441">
        <f t="shared" si="319"/>
        <v>89.79</v>
      </c>
      <c r="Q3441" s="6" t="str">
        <f t="shared" si="320"/>
        <v>theater</v>
      </c>
      <c r="R3441" t="str">
        <f t="shared" si="323"/>
        <v>plays</v>
      </c>
      <c r="S3441" s="11">
        <f t="shared" si="321"/>
        <v>42374.702893518515</v>
      </c>
      <c r="T3441" s="11">
        <f t="shared" si="322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106</v>
      </c>
      <c r="P3442">
        <f t="shared" si="319"/>
        <v>64.160000000000011</v>
      </c>
      <c r="Q3442" s="6" t="str">
        <f t="shared" si="320"/>
        <v>theater</v>
      </c>
      <c r="R3442" t="str">
        <f t="shared" si="323"/>
        <v>plays</v>
      </c>
      <c r="S3442" s="11">
        <f t="shared" si="321"/>
        <v>41808.914675925924</v>
      </c>
      <c r="T3442" s="11">
        <f t="shared" si="322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103</v>
      </c>
      <c r="P3443">
        <f t="shared" si="319"/>
        <v>59.66</v>
      </c>
      <c r="Q3443" s="6" t="str">
        <f t="shared" si="320"/>
        <v>theater</v>
      </c>
      <c r="R3443" t="str">
        <f t="shared" si="323"/>
        <v>plays</v>
      </c>
      <c r="S3443" s="11">
        <f t="shared" si="321"/>
        <v>42294.221307870372</v>
      </c>
      <c r="T3443" s="11">
        <f t="shared" si="322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>
        <f t="shared" si="319"/>
        <v>31.25</v>
      </c>
      <c r="Q3444" s="6" t="str">
        <f t="shared" si="320"/>
        <v>theater</v>
      </c>
      <c r="R3444" t="str">
        <f t="shared" si="323"/>
        <v>plays</v>
      </c>
      <c r="S3444" s="11">
        <f t="shared" si="321"/>
        <v>42124.63277777777</v>
      </c>
      <c r="T3444" s="11">
        <f t="shared" si="322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186</v>
      </c>
      <c r="P3445">
        <f t="shared" si="319"/>
        <v>41.23</v>
      </c>
      <c r="Q3445" s="6" t="str">
        <f t="shared" si="320"/>
        <v>theater</v>
      </c>
      <c r="R3445" t="str">
        <f t="shared" si="323"/>
        <v>plays</v>
      </c>
      <c r="S3445" s="11">
        <f t="shared" si="321"/>
        <v>41861.316504629627</v>
      </c>
      <c r="T3445" s="11">
        <f t="shared" si="322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>
        <f t="shared" si="319"/>
        <v>43.35</v>
      </c>
      <c r="Q3446" s="6" t="str">
        <f t="shared" si="320"/>
        <v>theater</v>
      </c>
      <c r="R3446" t="str">
        <f t="shared" si="323"/>
        <v>plays</v>
      </c>
      <c r="S3446" s="11">
        <f t="shared" si="321"/>
        <v>42521.08317129629</v>
      </c>
      <c r="T3446" s="11">
        <f t="shared" si="322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>
        <f t="shared" si="319"/>
        <v>64.52000000000001</v>
      </c>
      <c r="Q3447" s="6" t="str">
        <f t="shared" si="320"/>
        <v>theater</v>
      </c>
      <c r="R3447" t="str">
        <f t="shared" si="323"/>
        <v>plays</v>
      </c>
      <c r="S3447" s="11">
        <f t="shared" si="321"/>
        <v>42272.322175925925</v>
      </c>
      <c r="T3447" s="11">
        <f t="shared" si="322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109</v>
      </c>
      <c r="P3448">
        <f t="shared" si="319"/>
        <v>43.28</v>
      </c>
      <c r="Q3448" s="6" t="str">
        <f t="shared" si="320"/>
        <v>theater</v>
      </c>
      <c r="R3448" t="str">
        <f t="shared" si="323"/>
        <v>plays</v>
      </c>
      <c r="S3448" s="11">
        <f t="shared" si="321"/>
        <v>42016.624131944445</v>
      </c>
      <c r="T3448" s="11">
        <f t="shared" si="322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108</v>
      </c>
      <c r="P3449">
        <f t="shared" si="319"/>
        <v>77</v>
      </c>
      <c r="Q3449" s="6" t="str">
        <f t="shared" si="320"/>
        <v>theater</v>
      </c>
      <c r="R3449" t="str">
        <f t="shared" si="323"/>
        <v>plays</v>
      </c>
      <c r="S3449" s="11">
        <f t="shared" si="321"/>
        <v>42402.680694444447</v>
      </c>
      <c r="T3449" s="11">
        <f t="shared" si="322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110</v>
      </c>
      <c r="P3450">
        <f t="shared" si="319"/>
        <v>51.23</v>
      </c>
      <c r="Q3450" s="6" t="str">
        <f t="shared" si="320"/>
        <v>theater</v>
      </c>
      <c r="R3450" t="str">
        <f t="shared" si="323"/>
        <v>plays</v>
      </c>
      <c r="S3450" s="11">
        <f t="shared" si="321"/>
        <v>41959.910752314812</v>
      </c>
      <c r="T3450" s="11">
        <f t="shared" si="322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171</v>
      </c>
      <c r="P3451">
        <f t="shared" si="319"/>
        <v>68.25</v>
      </c>
      <c r="Q3451" s="6" t="str">
        <f t="shared" si="320"/>
        <v>theater</v>
      </c>
      <c r="R3451" t="str">
        <f t="shared" si="323"/>
        <v>plays</v>
      </c>
      <c r="S3451" s="11">
        <f t="shared" si="321"/>
        <v>42531.844189814808</v>
      </c>
      <c r="T3451" s="11">
        <f t="shared" si="322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>
        <f t="shared" si="319"/>
        <v>19.490000000000002</v>
      </c>
      <c r="Q3452" s="6" t="str">
        <f t="shared" si="320"/>
        <v>theater</v>
      </c>
      <c r="R3452" t="str">
        <f t="shared" si="323"/>
        <v>plays</v>
      </c>
      <c r="S3452" s="11">
        <f t="shared" si="321"/>
        <v>42036.496192129627</v>
      </c>
      <c r="T3452" s="11">
        <f t="shared" si="322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102</v>
      </c>
      <c r="P3453">
        <f t="shared" si="319"/>
        <v>41.129999999999995</v>
      </c>
      <c r="Q3453" s="6" t="str">
        <f t="shared" si="320"/>
        <v>theater</v>
      </c>
      <c r="R3453" t="str">
        <f t="shared" si="323"/>
        <v>plays</v>
      </c>
      <c r="S3453" s="11">
        <f t="shared" si="321"/>
        <v>42088.515358796292</v>
      </c>
      <c r="T3453" s="11">
        <f t="shared" si="322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154</v>
      </c>
      <c r="P3454">
        <f t="shared" si="319"/>
        <v>41.41</v>
      </c>
      <c r="Q3454" s="6" t="str">
        <f t="shared" si="320"/>
        <v>theater</v>
      </c>
      <c r="R3454" t="str">
        <f t="shared" si="323"/>
        <v>plays</v>
      </c>
      <c r="S3454" s="11">
        <f t="shared" si="321"/>
        <v>41820.430856481478</v>
      </c>
      <c r="T3454" s="11">
        <f t="shared" si="322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129</v>
      </c>
      <c r="P3455">
        <f t="shared" si="319"/>
        <v>27.5</v>
      </c>
      <c r="Q3455" s="6" t="str">
        <f t="shared" si="320"/>
        <v>theater</v>
      </c>
      <c r="R3455" t="str">
        <f t="shared" si="323"/>
        <v>plays</v>
      </c>
      <c r="S3455" s="11">
        <f t="shared" si="321"/>
        <v>42535.770324074074</v>
      </c>
      <c r="T3455" s="11">
        <f t="shared" si="322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101</v>
      </c>
      <c r="P3456">
        <f t="shared" si="319"/>
        <v>33.58</v>
      </c>
      <c r="Q3456" s="6" t="str">
        <f t="shared" si="320"/>
        <v>theater</v>
      </c>
      <c r="R3456" t="str">
        <f t="shared" si="323"/>
        <v>plays</v>
      </c>
      <c r="S3456" s="11">
        <f t="shared" si="321"/>
        <v>41821.490266203698</v>
      </c>
      <c r="T3456" s="11">
        <f t="shared" si="322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101</v>
      </c>
      <c r="P3457">
        <f t="shared" si="319"/>
        <v>145.87</v>
      </c>
      <c r="Q3457" s="6" t="str">
        <f t="shared" si="320"/>
        <v>theater</v>
      </c>
      <c r="R3457" t="str">
        <f t="shared" si="323"/>
        <v>plays</v>
      </c>
      <c r="S3457" s="11">
        <f t="shared" si="321"/>
        <v>42626.541979166665</v>
      </c>
      <c r="T3457" s="11">
        <f t="shared" si="322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192</v>
      </c>
      <c r="P3458">
        <f t="shared" si="319"/>
        <v>358.69</v>
      </c>
      <c r="Q3458" s="6" t="str">
        <f t="shared" si="320"/>
        <v>theater</v>
      </c>
      <c r="R3458" t="str">
        <f t="shared" si="323"/>
        <v>plays</v>
      </c>
      <c r="S3458" s="11">
        <f t="shared" si="321"/>
        <v>41820.997303240736</v>
      </c>
      <c r="T3458" s="11">
        <f t="shared" si="322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ROUNDUP(((E3459/D3459)*100),0)</f>
        <v>141</v>
      </c>
      <c r="P3459">
        <f t="shared" ref="P3459:P3522" si="325">ROUNDUP((E3459/L3459),2)</f>
        <v>50.989999999999995</v>
      </c>
      <c r="Q3459" s="6" t="str">
        <f t="shared" ref="Q3459:Q3522" si="326">LEFT(N3459,FIND("/",N3459,1)-1)</f>
        <v>theater</v>
      </c>
      <c r="R3459" t="str">
        <f t="shared" si="323"/>
        <v>plays</v>
      </c>
      <c r="S3459" s="11">
        <f t="shared" ref="S3459:S3522" si="327">(((J3459/60)/60)/24)+DATE(1970,1,1)+(-5/24)</f>
        <v>42016.498344907406</v>
      </c>
      <c r="T3459" s="11">
        <f t="shared" ref="T3459:T3522" si="328">(((I3459/60)/60)/24)+DATE(1970,1,1)+(-5/24)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125</v>
      </c>
      <c r="P3460">
        <f t="shared" si="325"/>
        <v>45.04</v>
      </c>
      <c r="Q3460" s="6" t="str">
        <f t="shared" si="326"/>
        <v>theater</v>
      </c>
      <c r="R3460" t="str">
        <f t="shared" ref="R3460:R3523" si="329">RIGHT(N3460,LEN(N3460)-FIND("/",N3460,1))</f>
        <v>plays</v>
      </c>
      <c r="S3460" s="11">
        <f t="shared" si="327"/>
        <v>42010.994247685179</v>
      </c>
      <c r="T3460" s="11">
        <f t="shared" si="328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127</v>
      </c>
      <c r="P3461">
        <f t="shared" si="325"/>
        <v>17.53</v>
      </c>
      <c r="Q3461" s="6" t="str">
        <f t="shared" si="326"/>
        <v>theater</v>
      </c>
      <c r="R3461" t="str">
        <f t="shared" si="329"/>
        <v>plays</v>
      </c>
      <c r="S3461" s="11">
        <f t="shared" si="327"/>
        <v>42480.271527777775</v>
      </c>
      <c r="T3461" s="11">
        <f t="shared" si="328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>
        <f t="shared" si="325"/>
        <v>50</v>
      </c>
      <c r="Q3462" s="6" t="str">
        <f t="shared" si="326"/>
        <v>theater</v>
      </c>
      <c r="R3462" t="str">
        <f t="shared" si="329"/>
        <v>plays</v>
      </c>
      <c r="S3462" s="11">
        <f t="shared" si="327"/>
        <v>41852.318888888884</v>
      </c>
      <c r="T3462" s="11">
        <f t="shared" si="328"/>
        <v>41866.318888888884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>
        <f t="shared" si="325"/>
        <v>57.919999999999995</v>
      </c>
      <c r="Q3463" s="6" t="str">
        <f t="shared" si="326"/>
        <v>theater</v>
      </c>
      <c r="R3463" t="str">
        <f t="shared" si="329"/>
        <v>plays</v>
      </c>
      <c r="S3463" s="11">
        <f t="shared" si="327"/>
        <v>42643.424525462957</v>
      </c>
      <c r="T3463" s="11">
        <f t="shared" si="328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>
        <f t="shared" si="325"/>
        <v>29.71</v>
      </c>
      <c r="Q3464" s="6" t="str">
        <f t="shared" si="326"/>
        <v>theater</v>
      </c>
      <c r="R3464" t="str">
        <f t="shared" si="329"/>
        <v>plays</v>
      </c>
      <c r="S3464" s="11">
        <f t="shared" si="327"/>
        <v>42179.690138888887</v>
      </c>
      <c r="T3464" s="11">
        <f t="shared" si="328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104</v>
      </c>
      <c r="P3465">
        <f t="shared" si="325"/>
        <v>90.690000000000012</v>
      </c>
      <c r="Q3465" s="6" t="str">
        <f t="shared" si="326"/>
        <v>theater</v>
      </c>
      <c r="R3465" t="str">
        <f t="shared" si="329"/>
        <v>plays</v>
      </c>
      <c r="S3465" s="11">
        <f t="shared" si="327"/>
        <v>42612.710474537038</v>
      </c>
      <c r="T3465" s="11">
        <f t="shared" si="328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103</v>
      </c>
      <c r="P3466">
        <f t="shared" si="325"/>
        <v>55.019999999999996</v>
      </c>
      <c r="Q3466" s="6" t="str">
        <f t="shared" si="326"/>
        <v>theater</v>
      </c>
      <c r="R3466" t="str">
        <f t="shared" si="329"/>
        <v>plays</v>
      </c>
      <c r="S3466" s="11">
        <f t="shared" si="327"/>
        <v>42574.921724537031</v>
      </c>
      <c r="T3466" s="11">
        <f t="shared" si="328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>
        <f t="shared" si="325"/>
        <v>57.23</v>
      </c>
      <c r="Q3467" s="6" t="str">
        <f t="shared" si="326"/>
        <v>theater</v>
      </c>
      <c r="R3467" t="str">
        <f t="shared" si="329"/>
        <v>plays</v>
      </c>
      <c r="S3467" s="11">
        <f t="shared" si="327"/>
        <v>42200.417499999996</v>
      </c>
      <c r="T3467" s="11">
        <f t="shared" si="328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128</v>
      </c>
      <c r="P3468">
        <f t="shared" si="325"/>
        <v>72.960000000000008</v>
      </c>
      <c r="Q3468" s="6" t="str">
        <f t="shared" si="326"/>
        <v>theater</v>
      </c>
      <c r="R3468" t="str">
        <f t="shared" si="329"/>
        <v>plays</v>
      </c>
      <c r="S3468" s="11">
        <f t="shared" si="327"/>
        <v>42419.810763888883</v>
      </c>
      <c r="T3468" s="11">
        <f t="shared" si="328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>
        <f t="shared" si="325"/>
        <v>64.47</v>
      </c>
      <c r="Q3469" s="6" t="str">
        <f t="shared" si="326"/>
        <v>theater</v>
      </c>
      <c r="R3469" t="str">
        <f t="shared" si="329"/>
        <v>plays</v>
      </c>
      <c r="S3469" s="11">
        <f t="shared" si="327"/>
        <v>42053.463333333326</v>
      </c>
      <c r="T3469" s="11">
        <f t="shared" si="328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122</v>
      </c>
      <c r="P3470">
        <f t="shared" si="325"/>
        <v>716.36</v>
      </c>
      <c r="Q3470" s="6" t="str">
        <f t="shared" si="326"/>
        <v>theater</v>
      </c>
      <c r="R3470" t="str">
        <f t="shared" si="329"/>
        <v>plays</v>
      </c>
      <c r="S3470" s="11">
        <f t="shared" si="327"/>
        <v>42605.557048611103</v>
      </c>
      <c r="T3470" s="11">
        <f t="shared" si="328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114</v>
      </c>
      <c r="P3471">
        <f t="shared" si="325"/>
        <v>50.4</v>
      </c>
      <c r="Q3471" s="6" t="str">
        <f t="shared" si="326"/>
        <v>theater</v>
      </c>
      <c r="R3471" t="str">
        <f t="shared" si="329"/>
        <v>plays</v>
      </c>
      <c r="S3471" s="11">
        <f t="shared" si="327"/>
        <v>42458.433391203704</v>
      </c>
      <c r="T3471" s="11">
        <f t="shared" si="328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>
        <f t="shared" si="325"/>
        <v>41.669999999999995</v>
      </c>
      <c r="Q3472" s="6" t="str">
        <f t="shared" si="326"/>
        <v>theater</v>
      </c>
      <c r="R3472" t="str">
        <f t="shared" si="329"/>
        <v>plays</v>
      </c>
      <c r="S3472" s="11">
        <f t="shared" si="327"/>
        <v>42528.813680555548</v>
      </c>
      <c r="T3472" s="11">
        <f t="shared" si="328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215</v>
      </c>
      <c r="P3473">
        <f t="shared" si="325"/>
        <v>35.769999999999996</v>
      </c>
      <c r="Q3473" s="6" t="str">
        <f t="shared" si="326"/>
        <v>theater</v>
      </c>
      <c r="R3473" t="str">
        <f t="shared" si="329"/>
        <v>plays</v>
      </c>
      <c r="S3473" s="11">
        <f t="shared" si="327"/>
        <v>41841.612152777772</v>
      </c>
      <c r="T3473" s="11">
        <f t="shared" si="328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103</v>
      </c>
      <c r="P3474">
        <f t="shared" si="325"/>
        <v>88.740000000000009</v>
      </c>
      <c r="Q3474" s="6" t="str">
        <f t="shared" si="326"/>
        <v>theater</v>
      </c>
      <c r="R3474" t="str">
        <f t="shared" si="329"/>
        <v>plays</v>
      </c>
      <c r="S3474" s="11">
        <f t="shared" si="327"/>
        <v>41927.962164351848</v>
      </c>
      <c r="T3474" s="11">
        <f t="shared" si="328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>
        <f t="shared" si="325"/>
        <v>148.48999999999998</v>
      </c>
      <c r="Q3475" s="6" t="str">
        <f t="shared" si="326"/>
        <v>theater</v>
      </c>
      <c r="R3475" t="str">
        <f t="shared" si="329"/>
        <v>plays</v>
      </c>
      <c r="S3475" s="11">
        <f t="shared" si="327"/>
        <v>42062.626111111109</v>
      </c>
      <c r="T3475" s="11">
        <f t="shared" si="328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>
        <f t="shared" si="325"/>
        <v>51.8</v>
      </c>
      <c r="Q3476" s="6" t="str">
        <f t="shared" si="326"/>
        <v>theater</v>
      </c>
      <c r="R3476" t="str">
        <f t="shared" si="329"/>
        <v>plays</v>
      </c>
      <c r="S3476" s="11">
        <f t="shared" si="327"/>
        <v>42541.293182870366</v>
      </c>
      <c r="T3476" s="11">
        <f t="shared" si="328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114</v>
      </c>
      <c r="P3477">
        <f t="shared" si="325"/>
        <v>20</v>
      </c>
      <c r="Q3477" s="6" t="str">
        <f t="shared" si="326"/>
        <v>theater</v>
      </c>
      <c r="R3477" t="str">
        <f t="shared" si="329"/>
        <v>plays</v>
      </c>
      <c r="S3477" s="11">
        <f t="shared" si="327"/>
        <v>41918.672499999993</v>
      </c>
      <c r="T3477" s="11">
        <f t="shared" si="328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>
        <f t="shared" si="325"/>
        <v>52</v>
      </c>
      <c r="Q3478" s="6" t="str">
        <f t="shared" si="326"/>
        <v>theater</v>
      </c>
      <c r="R3478" t="str">
        <f t="shared" si="329"/>
        <v>plays</v>
      </c>
      <c r="S3478" s="11">
        <f t="shared" si="327"/>
        <v>41921.071643518517</v>
      </c>
      <c r="T3478" s="11">
        <f t="shared" si="328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116</v>
      </c>
      <c r="P3479">
        <f t="shared" si="325"/>
        <v>53.239999999999995</v>
      </c>
      <c r="Q3479" s="6" t="str">
        <f t="shared" si="326"/>
        <v>theater</v>
      </c>
      <c r="R3479" t="str">
        <f t="shared" si="329"/>
        <v>plays</v>
      </c>
      <c r="S3479" s="11">
        <f t="shared" si="327"/>
        <v>42128.528275462959</v>
      </c>
      <c r="T3479" s="11">
        <f t="shared" si="328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113</v>
      </c>
      <c r="P3480">
        <f t="shared" si="325"/>
        <v>39.6</v>
      </c>
      <c r="Q3480" s="6" t="str">
        <f t="shared" si="326"/>
        <v>theater</v>
      </c>
      <c r="R3480" t="str">
        <f t="shared" si="329"/>
        <v>plays</v>
      </c>
      <c r="S3480" s="11">
        <f t="shared" si="327"/>
        <v>42053.708587962967</v>
      </c>
      <c r="T3480" s="11">
        <f t="shared" si="328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128</v>
      </c>
      <c r="P3481">
        <f t="shared" si="325"/>
        <v>34.25</v>
      </c>
      <c r="Q3481" s="6" t="str">
        <f t="shared" si="326"/>
        <v>theater</v>
      </c>
      <c r="R3481" t="str">
        <f t="shared" si="329"/>
        <v>plays</v>
      </c>
      <c r="S3481" s="11">
        <f t="shared" si="327"/>
        <v>41781.646759259253</v>
      </c>
      <c r="T3481" s="11">
        <f t="shared" si="328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143</v>
      </c>
      <c r="P3482">
        <f t="shared" si="325"/>
        <v>164.62</v>
      </c>
      <c r="Q3482" s="6" t="str">
        <f t="shared" si="326"/>
        <v>theater</v>
      </c>
      <c r="R3482" t="str">
        <f t="shared" si="329"/>
        <v>plays</v>
      </c>
      <c r="S3482" s="11">
        <f t="shared" si="327"/>
        <v>42171.109108796292</v>
      </c>
      <c r="T3482" s="11">
        <f t="shared" si="328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119</v>
      </c>
      <c r="P3483">
        <f t="shared" si="325"/>
        <v>125.06</v>
      </c>
      <c r="Q3483" s="6" t="str">
        <f t="shared" si="326"/>
        <v>theater</v>
      </c>
      <c r="R3483" t="str">
        <f t="shared" si="329"/>
        <v>plays</v>
      </c>
      <c r="S3483" s="11">
        <f t="shared" si="327"/>
        <v>41989.039212962954</v>
      </c>
      <c r="T3483" s="11">
        <f t="shared" si="328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139</v>
      </c>
      <c r="P3484">
        <f t="shared" si="325"/>
        <v>51.879999999999995</v>
      </c>
      <c r="Q3484" s="6" t="str">
        <f t="shared" si="326"/>
        <v>theater</v>
      </c>
      <c r="R3484" t="str">
        <f t="shared" si="329"/>
        <v>plays</v>
      </c>
      <c r="S3484" s="11">
        <f t="shared" si="327"/>
        <v>41796.563263888886</v>
      </c>
      <c r="T3484" s="11">
        <f t="shared" si="328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160</v>
      </c>
      <c r="P3485">
        <f t="shared" si="325"/>
        <v>40.29</v>
      </c>
      <c r="Q3485" s="6" t="str">
        <f t="shared" si="326"/>
        <v>theater</v>
      </c>
      <c r="R3485" t="str">
        <f t="shared" si="329"/>
        <v>plays</v>
      </c>
      <c r="S3485" s="11">
        <f t="shared" si="327"/>
        <v>41793.460428240738</v>
      </c>
      <c r="T3485" s="11">
        <f t="shared" si="328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115</v>
      </c>
      <c r="P3486">
        <f t="shared" si="325"/>
        <v>64.910000000000011</v>
      </c>
      <c r="Q3486" s="6" t="str">
        <f t="shared" si="326"/>
        <v>theater</v>
      </c>
      <c r="R3486" t="str">
        <f t="shared" si="329"/>
        <v>plays</v>
      </c>
      <c r="S3486" s="11">
        <f t="shared" si="327"/>
        <v>42506.552071759252</v>
      </c>
      <c r="T3486" s="11">
        <f t="shared" si="328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101</v>
      </c>
      <c r="P3487">
        <f t="shared" si="325"/>
        <v>55.339999999999996</v>
      </c>
      <c r="Q3487" s="6" t="str">
        <f t="shared" si="326"/>
        <v>theater</v>
      </c>
      <c r="R3487" t="str">
        <f t="shared" si="329"/>
        <v>plays</v>
      </c>
      <c r="S3487" s="11">
        <f t="shared" si="327"/>
        <v>42372.484722222223</v>
      </c>
      <c r="T3487" s="11">
        <f t="shared" si="328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156</v>
      </c>
      <c r="P3488">
        <f t="shared" si="325"/>
        <v>83.15</v>
      </c>
      <c r="Q3488" s="6" t="str">
        <f t="shared" si="326"/>
        <v>theater</v>
      </c>
      <c r="R3488" t="str">
        <f t="shared" si="329"/>
        <v>plays</v>
      </c>
      <c r="S3488" s="11">
        <f t="shared" si="327"/>
        <v>42126.666678240734</v>
      </c>
      <c r="T3488" s="11">
        <f t="shared" si="328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128</v>
      </c>
      <c r="P3489">
        <f t="shared" si="325"/>
        <v>38.72</v>
      </c>
      <c r="Q3489" s="6" t="str">
        <f t="shared" si="326"/>
        <v>theater</v>
      </c>
      <c r="R3489" t="str">
        <f t="shared" si="329"/>
        <v>plays</v>
      </c>
      <c r="S3489" s="11">
        <f t="shared" si="327"/>
        <v>42149.732083333329</v>
      </c>
      <c r="T3489" s="11">
        <f t="shared" si="328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122</v>
      </c>
      <c r="P3490">
        <f t="shared" si="325"/>
        <v>125.38000000000001</v>
      </c>
      <c r="Q3490" s="6" t="str">
        <f t="shared" si="326"/>
        <v>theater</v>
      </c>
      <c r="R3490" t="str">
        <f t="shared" si="329"/>
        <v>plays</v>
      </c>
      <c r="S3490" s="11">
        <f t="shared" si="327"/>
        <v>42087.55972222222</v>
      </c>
      <c r="T3490" s="11">
        <f t="shared" si="328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113</v>
      </c>
      <c r="P3491">
        <f t="shared" si="325"/>
        <v>78.27000000000001</v>
      </c>
      <c r="Q3491" s="6" t="str">
        <f t="shared" si="326"/>
        <v>theater</v>
      </c>
      <c r="R3491" t="str">
        <f t="shared" si="329"/>
        <v>plays</v>
      </c>
      <c r="S3491" s="11">
        <f t="shared" si="327"/>
        <v>41753.427442129629</v>
      </c>
      <c r="T3491" s="11">
        <f t="shared" si="328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128</v>
      </c>
      <c r="P3492">
        <f t="shared" si="325"/>
        <v>47.23</v>
      </c>
      <c r="Q3492" s="6" t="str">
        <f t="shared" si="326"/>
        <v>theater</v>
      </c>
      <c r="R3492" t="str">
        <f t="shared" si="329"/>
        <v>plays</v>
      </c>
      <c r="S3492" s="11">
        <f t="shared" si="327"/>
        <v>42443.594027777777</v>
      </c>
      <c r="T3492" s="11">
        <f t="shared" si="328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159</v>
      </c>
      <c r="P3493">
        <f t="shared" si="325"/>
        <v>79.099999999999994</v>
      </c>
      <c r="Q3493" s="6" t="str">
        <f t="shared" si="326"/>
        <v>theater</v>
      </c>
      <c r="R3493" t="str">
        <f t="shared" si="329"/>
        <v>plays</v>
      </c>
      <c r="S3493" s="11">
        <f t="shared" si="327"/>
        <v>42121.041481481479</v>
      </c>
      <c r="T3493" s="11">
        <f t="shared" si="328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106</v>
      </c>
      <c r="P3494">
        <f t="shared" si="325"/>
        <v>114.30000000000001</v>
      </c>
      <c r="Q3494" s="6" t="str">
        <f t="shared" si="326"/>
        <v>theater</v>
      </c>
      <c r="R3494" t="str">
        <f t="shared" si="329"/>
        <v>plays</v>
      </c>
      <c r="S3494" s="11">
        <f t="shared" si="327"/>
        <v>42267.800891203697</v>
      </c>
      <c r="T3494" s="11">
        <f t="shared" si="328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>
        <f t="shared" si="325"/>
        <v>51.73</v>
      </c>
      <c r="Q3495" s="6" t="str">
        <f t="shared" si="326"/>
        <v>theater</v>
      </c>
      <c r="R3495" t="str">
        <f t="shared" si="329"/>
        <v>plays</v>
      </c>
      <c r="S3495" s="11">
        <f t="shared" si="327"/>
        <v>41848.657824074071</v>
      </c>
      <c r="T3495" s="11">
        <f t="shared" si="328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>
        <f t="shared" si="325"/>
        <v>30.770000000000003</v>
      </c>
      <c r="Q3496" s="6" t="str">
        <f t="shared" si="326"/>
        <v>theater</v>
      </c>
      <c r="R3496" t="str">
        <f t="shared" si="329"/>
        <v>plays</v>
      </c>
      <c r="S3496" s="11">
        <f t="shared" si="327"/>
        <v>42689.006655092591</v>
      </c>
      <c r="T3496" s="11">
        <f t="shared" si="328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107</v>
      </c>
      <c r="P3497">
        <f t="shared" si="325"/>
        <v>74.210000000000008</v>
      </c>
      <c r="Q3497" s="6" t="str">
        <f t="shared" si="326"/>
        <v>theater</v>
      </c>
      <c r="R3497" t="str">
        <f t="shared" si="329"/>
        <v>plays</v>
      </c>
      <c r="S3497" s="11">
        <f t="shared" si="327"/>
        <v>41915.554502314815</v>
      </c>
      <c r="T3497" s="11">
        <f t="shared" si="328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125</v>
      </c>
      <c r="P3498">
        <f t="shared" si="325"/>
        <v>47.85</v>
      </c>
      <c r="Q3498" s="6" t="str">
        <f t="shared" si="326"/>
        <v>theater</v>
      </c>
      <c r="R3498" t="str">
        <f t="shared" si="329"/>
        <v>plays</v>
      </c>
      <c r="S3498" s="11">
        <f t="shared" si="327"/>
        <v>42584.638495370367</v>
      </c>
      <c r="T3498" s="11">
        <f t="shared" si="328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109</v>
      </c>
      <c r="P3499">
        <f t="shared" si="325"/>
        <v>34.409999999999997</v>
      </c>
      <c r="Q3499" s="6" t="str">
        <f t="shared" si="326"/>
        <v>theater</v>
      </c>
      <c r="R3499" t="str">
        <f t="shared" si="329"/>
        <v>plays</v>
      </c>
      <c r="S3499" s="11">
        <f t="shared" si="327"/>
        <v>42511.533611111103</v>
      </c>
      <c r="T3499" s="11">
        <f t="shared" si="328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103</v>
      </c>
      <c r="P3500">
        <f t="shared" si="325"/>
        <v>40.239999999999995</v>
      </c>
      <c r="Q3500" s="6" t="str">
        <f t="shared" si="326"/>
        <v>theater</v>
      </c>
      <c r="R3500" t="str">
        <f t="shared" si="329"/>
        <v>plays</v>
      </c>
      <c r="S3500" s="11">
        <f t="shared" si="327"/>
        <v>42458.950277777774</v>
      </c>
      <c r="T3500" s="11">
        <f t="shared" si="328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106</v>
      </c>
      <c r="P3501">
        <f t="shared" si="325"/>
        <v>60.29</v>
      </c>
      <c r="Q3501" s="6" t="str">
        <f t="shared" si="326"/>
        <v>theater</v>
      </c>
      <c r="R3501" t="str">
        <f t="shared" si="329"/>
        <v>plays</v>
      </c>
      <c r="S3501" s="11">
        <f t="shared" si="327"/>
        <v>42131.827835648146</v>
      </c>
      <c r="T3501" s="11">
        <f t="shared" si="328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107</v>
      </c>
      <c r="P3502">
        <f t="shared" si="325"/>
        <v>25.310000000000002</v>
      </c>
      <c r="Q3502" s="6" t="str">
        <f t="shared" si="326"/>
        <v>theater</v>
      </c>
      <c r="R3502" t="str">
        <f t="shared" si="329"/>
        <v>plays</v>
      </c>
      <c r="S3502" s="11">
        <f t="shared" si="327"/>
        <v>42419.711087962954</v>
      </c>
      <c r="T3502" s="11">
        <f t="shared" si="328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101</v>
      </c>
      <c r="P3503">
        <f t="shared" si="325"/>
        <v>35.96</v>
      </c>
      <c r="Q3503" s="6" t="str">
        <f t="shared" si="326"/>
        <v>theater</v>
      </c>
      <c r="R3503" t="str">
        <f t="shared" si="329"/>
        <v>plays</v>
      </c>
      <c r="S3503" s="11">
        <f t="shared" si="327"/>
        <v>42233.555497685178</v>
      </c>
      <c r="T3503" s="11">
        <f t="shared" si="328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106</v>
      </c>
      <c r="P3504">
        <f t="shared" si="325"/>
        <v>136</v>
      </c>
      <c r="Q3504" s="6" t="str">
        <f t="shared" si="326"/>
        <v>theater</v>
      </c>
      <c r="R3504" t="str">
        <f t="shared" si="329"/>
        <v>plays</v>
      </c>
      <c r="S3504" s="11">
        <f t="shared" si="327"/>
        <v>42430.631064814814</v>
      </c>
      <c r="T3504" s="11">
        <f t="shared" si="328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108</v>
      </c>
      <c r="P3505">
        <f t="shared" si="325"/>
        <v>70.77000000000001</v>
      </c>
      <c r="Q3505" s="6" t="str">
        <f t="shared" si="326"/>
        <v>theater</v>
      </c>
      <c r="R3505" t="str">
        <f t="shared" si="329"/>
        <v>plays</v>
      </c>
      <c r="S3505" s="11">
        <f t="shared" si="327"/>
        <v>42545.27</v>
      </c>
      <c r="T3505" s="11">
        <f t="shared" si="328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>
        <f t="shared" si="325"/>
        <v>125</v>
      </c>
      <c r="Q3506" s="6" t="str">
        <f t="shared" si="326"/>
        <v>theater</v>
      </c>
      <c r="R3506" t="str">
        <f t="shared" si="329"/>
        <v>plays</v>
      </c>
      <c r="S3506" s="11">
        <f t="shared" si="327"/>
        <v>42297.540405092594</v>
      </c>
      <c r="T3506" s="11">
        <f t="shared" si="328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104</v>
      </c>
      <c r="P3507">
        <f t="shared" si="325"/>
        <v>66.52000000000001</v>
      </c>
      <c r="Q3507" s="6" t="str">
        <f t="shared" si="326"/>
        <v>theater</v>
      </c>
      <c r="R3507" t="str">
        <f t="shared" si="329"/>
        <v>plays</v>
      </c>
      <c r="S3507" s="11">
        <f t="shared" si="327"/>
        <v>41760.727372685185</v>
      </c>
      <c r="T3507" s="11">
        <f t="shared" si="328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102</v>
      </c>
      <c r="P3508">
        <f t="shared" si="325"/>
        <v>105</v>
      </c>
      <c r="Q3508" s="6" t="str">
        <f t="shared" si="326"/>
        <v>theater</v>
      </c>
      <c r="R3508" t="str">
        <f t="shared" si="329"/>
        <v>plays</v>
      </c>
      <c r="S3508" s="11">
        <f t="shared" si="327"/>
        <v>41829.525925925926</v>
      </c>
      <c r="T3508" s="11">
        <f t="shared" si="328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105</v>
      </c>
      <c r="P3509">
        <f t="shared" si="325"/>
        <v>145</v>
      </c>
      <c r="Q3509" s="6" t="str">
        <f t="shared" si="326"/>
        <v>theater</v>
      </c>
      <c r="R3509" t="str">
        <f t="shared" si="329"/>
        <v>plays</v>
      </c>
      <c r="S3509" s="11">
        <f t="shared" si="327"/>
        <v>42491.714548611104</v>
      </c>
      <c r="T3509" s="11">
        <f t="shared" si="328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>
        <f t="shared" si="325"/>
        <v>12</v>
      </c>
      <c r="Q3510" s="6" t="str">
        <f t="shared" si="326"/>
        <v>theater</v>
      </c>
      <c r="R3510" t="str">
        <f t="shared" si="329"/>
        <v>plays</v>
      </c>
      <c r="S3510" s="11">
        <f t="shared" si="327"/>
        <v>42477.521446759252</v>
      </c>
      <c r="T3510" s="11">
        <f t="shared" si="328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107</v>
      </c>
      <c r="P3511">
        <f t="shared" si="325"/>
        <v>96.67</v>
      </c>
      <c r="Q3511" s="6" t="str">
        <f t="shared" si="326"/>
        <v>theater</v>
      </c>
      <c r="R3511" t="str">
        <f t="shared" si="329"/>
        <v>plays</v>
      </c>
      <c r="S3511" s="11">
        <f t="shared" si="327"/>
        <v>41950.651226851849</v>
      </c>
      <c r="T3511" s="11">
        <f t="shared" si="328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101</v>
      </c>
      <c r="P3512">
        <f t="shared" si="325"/>
        <v>60.339999999999996</v>
      </c>
      <c r="Q3512" s="6" t="str">
        <f t="shared" si="326"/>
        <v>theater</v>
      </c>
      <c r="R3512" t="str">
        <f t="shared" si="329"/>
        <v>plays</v>
      </c>
      <c r="S3512" s="11">
        <f t="shared" si="327"/>
        <v>41802.412569444445</v>
      </c>
      <c r="T3512" s="11">
        <f t="shared" si="328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102</v>
      </c>
      <c r="P3513">
        <f t="shared" si="325"/>
        <v>79.900000000000006</v>
      </c>
      <c r="Q3513" s="6" t="str">
        <f t="shared" si="326"/>
        <v>theater</v>
      </c>
      <c r="R3513" t="str">
        <f t="shared" si="329"/>
        <v>plays</v>
      </c>
      <c r="S3513" s="11">
        <f t="shared" si="327"/>
        <v>41927.665451388886</v>
      </c>
      <c r="T3513" s="11">
        <f t="shared" si="328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>
        <f t="shared" si="325"/>
        <v>58.83</v>
      </c>
      <c r="Q3514" s="6" t="str">
        <f t="shared" si="326"/>
        <v>theater</v>
      </c>
      <c r="R3514" t="str">
        <f t="shared" si="329"/>
        <v>plays</v>
      </c>
      <c r="S3514" s="11">
        <f t="shared" si="327"/>
        <v>42057.328611111108</v>
      </c>
      <c r="T3514" s="11">
        <f t="shared" si="328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119</v>
      </c>
      <c r="P3515">
        <f t="shared" si="325"/>
        <v>75.350000000000009</v>
      </c>
      <c r="Q3515" s="6" t="str">
        <f t="shared" si="326"/>
        <v>theater</v>
      </c>
      <c r="R3515" t="str">
        <f t="shared" si="329"/>
        <v>plays</v>
      </c>
      <c r="S3515" s="11">
        <f t="shared" si="327"/>
        <v>41780.887870370367</v>
      </c>
      <c r="T3515" s="11">
        <f t="shared" si="328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</v>
      </c>
      <c r="P3516">
        <f t="shared" si="325"/>
        <v>55</v>
      </c>
      <c r="Q3516" s="6" t="str">
        <f t="shared" si="326"/>
        <v>theater</v>
      </c>
      <c r="R3516" t="str">
        <f t="shared" si="329"/>
        <v>plays</v>
      </c>
      <c r="S3516" s="11">
        <f t="shared" si="327"/>
        <v>42020.638333333329</v>
      </c>
      <c r="T3516" s="11">
        <f t="shared" si="328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103</v>
      </c>
      <c r="P3517">
        <f t="shared" si="325"/>
        <v>66.960000000000008</v>
      </c>
      <c r="Q3517" s="6" t="str">
        <f t="shared" si="326"/>
        <v>theater</v>
      </c>
      <c r="R3517" t="str">
        <f t="shared" si="329"/>
        <v>plays</v>
      </c>
      <c r="S3517" s="11">
        <f t="shared" si="327"/>
        <v>42125.564479166664</v>
      </c>
      <c r="T3517" s="11">
        <f t="shared" si="328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>
        <f t="shared" si="325"/>
        <v>227.28</v>
      </c>
      <c r="Q3518" s="6" t="str">
        <f t="shared" si="326"/>
        <v>theater</v>
      </c>
      <c r="R3518" t="str">
        <f t="shared" si="329"/>
        <v>plays</v>
      </c>
      <c r="S3518" s="11">
        <f t="shared" si="327"/>
        <v>41855.801736111105</v>
      </c>
      <c r="T3518" s="11">
        <f t="shared" si="328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>
        <f t="shared" si="325"/>
        <v>307.7</v>
      </c>
      <c r="Q3519" s="6" t="str">
        <f t="shared" si="326"/>
        <v>theater</v>
      </c>
      <c r="R3519" t="str">
        <f t="shared" si="329"/>
        <v>plays</v>
      </c>
      <c r="S3519" s="11">
        <f t="shared" si="327"/>
        <v>41794.609189814815</v>
      </c>
      <c r="T3519" s="11">
        <f t="shared" si="328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111</v>
      </c>
      <c r="P3520">
        <f t="shared" si="325"/>
        <v>50.03</v>
      </c>
      <c r="Q3520" s="6" t="str">
        <f t="shared" si="326"/>
        <v>theater</v>
      </c>
      <c r="R3520" t="str">
        <f t="shared" si="329"/>
        <v>plays</v>
      </c>
      <c r="S3520" s="11">
        <f t="shared" si="327"/>
        <v>41893.575219907405</v>
      </c>
      <c r="T3520" s="11">
        <f t="shared" si="328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102</v>
      </c>
      <c r="P3521">
        <f t="shared" si="325"/>
        <v>72.400000000000006</v>
      </c>
      <c r="Q3521" s="6" t="str">
        <f t="shared" si="326"/>
        <v>theater</v>
      </c>
      <c r="R3521" t="str">
        <f t="shared" si="329"/>
        <v>plays</v>
      </c>
      <c r="S3521" s="11">
        <f t="shared" si="327"/>
        <v>42037.390624999993</v>
      </c>
      <c r="T3521" s="11">
        <f t="shared" si="328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101</v>
      </c>
      <c r="P3522">
        <f t="shared" si="325"/>
        <v>95.960000000000008</v>
      </c>
      <c r="Q3522" s="6" t="str">
        <f t="shared" si="326"/>
        <v>theater</v>
      </c>
      <c r="R3522" t="str">
        <f t="shared" si="329"/>
        <v>plays</v>
      </c>
      <c r="S3522" s="11">
        <f t="shared" si="327"/>
        <v>42227.615879629629</v>
      </c>
      <c r="T3522" s="11">
        <f t="shared" si="328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ROUNDUP(((E3523/D3523)*100),0)</f>
        <v>170</v>
      </c>
      <c r="P3523">
        <f t="shared" ref="P3523:P3586" si="331">ROUNDUP((E3523/L3523),2)</f>
        <v>45.62</v>
      </c>
      <c r="Q3523" s="6" t="str">
        <f t="shared" ref="Q3523:Q3586" si="332">LEFT(N3523,FIND("/",N3523,1)-1)</f>
        <v>theater</v>
      </c>
      <c r="R3523" t="str">
        <f t="shared" si="329"/>
        <v>plays</v>
      </c>
      <c r="S3523" s="11">
        <f t="shared" ref="S3523:S3586" si="333">(((J3523/60)/60)/24)+DATE(1970,1,1)+(-5/24)</f>
        <v>41881.153009259258</v>
      </c>
      <c r="T3523" s="11">
        <f t="shared" ref="T3523:T3586" si="334">(((I3523/60)/60)/24)+DATE(1970,1,1)+(-5/24)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>
        <f t="shared" si="331"/>
        <v>41.03</v>
      </c>
      <c r="Q3524" s="6" t="str">
        <f t="shared" si="332"/>
        <v>theater</v>
      </c>
      <c r="R3524" t="str">
        <f t="shared" ref="R3524:R3587" si="335">RIGHT(N3524,LEN(N3524)-FIND("/",N3524,1))</f>
        <v>plays</v>
      </c>
      <c r="S3524" s="11">
        <f t="shared" si="333"/>
        <v>42234.581550925919</v>
      </c>
      <c r="T3524" s="11">
        <f t="shared" si="334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114</v>
      </c>
      <c r="P3525">
        <f t="shared" si="331"/>
        <v>56.83</v>
      </c>
      <c r="Q3525" s="6" t="str">
        <f t="shared" si="332"/>
        <v>theater</v>
      </c>
      <c r="R3525" t="str">
        <f t="shared" si="335"/>
        <v>plays</v>
      </c>
      <c r="S3525" s="11">
        <f t="shared" si="333"/>
        <v>42581.189212962963</v>
      </c>
      <c r="T3525" s="11">
        <f t="shared" si="334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102</v>
      </c>
      <c r="P3526">
        <f t="shared" si="331"/>
        <v>137.25</v>
      </c>
      <c r="Q3526" s="6" t="str">
        <f t="shared" si="332"/>
        <v>theater</v>
      </c>
      <c r="R3526" t="str">
        <f t="shared" si="335"/>
        <v>plays</v>
      </c>
      <c r="S3526" s="11">
        <f t="shared" si="333"/>
        <v>41880.555243055554</v>
      </c>
      <c r="T3526" s="11">
        <f t="shared" si="334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>
        <f t="shared" si="331"/>
        <v>75.72</v>
      </c>
      <c r="Q3527" s="6" t="str">
        <f t="shared" si="332"/>
        <v>theater</v>
      </c>
      <c r="R3527" t="str">
        <f t="shared" si="335"/>
        <v>plays</v>
      </c>
      <c r="S3527" s="11">
        <f t="shared" si="333"/>
        <v>42214.487337962964</v>
      </c>
      <c r="T3527" s="11">
        <f t="shared" si="334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>
        <f t="shared" si="331"/>
        <v>99</v>
      </c>
      <c r="Q3528" s="6" t="str">
        <f t="shared" si="332"/>
        <v>theater</v>
      </c>
      <c r="R3528" t="str">
        <f t="shared" si="335"/>
        <v>plays</v>
      </c>
      <c r="S3528" s="11">
        <f t="shared" si="333"/>
        <v>42460.126979166664</v>
      </c>
      <c r="T3528" s="11">
        <f t="shared" si="334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117</v>
      </c>
      <c r="P3529">
        <f t="shared" si="331"/>
        <v>81.570000000000007</v>
      </c>
      <c r="Q3529" s="6" t="str">
        <f t="shared" si="332"/>
        <v>theater</v>
      </c>
      <c r="R3529" t="str">
        <f t="shared" si="335"/>
        <v>plays</v>
      </c>
      <c r="S3529" s="11">
        <f t="shared" si="333"/>
        <v>42166.814872685187</v>
      </c>
      <c r="T3529" s="11">
        <f t="shared" si="334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102</v>
      </c>
      <c r="P3530">
        <f t="shared" si="331"/>
        <v>45.11</v>
      </c>
      <c r="Q3530" s="6" t="str">
        <f t="shared" si="332"/>
        <v>theater</v>
      </c>
      <c r="R3530" t="str">
        <f t="shared" si="335"/>
        <v>plays</v>
      </c>
      <c r="S3530" s="11">
        <f t="shared" si="333"/>
        <v>42733.293032407404</v>
      </c>
      <c r="T3530" s="11">
        <f t="shared" si="334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>
        <f t="shared" si="331"/>
        <v>36.669999999999995</v>
      </c>
      <c r="Q3531" s="6" t="str">
        <f t="shared" si="332"/>
        <v>theater</v>
      </c>
      <c r="R3531" t="str">
        <f t="shared" si="335"/>
        <v>plays</v>
      </c>
      <c r="S3531" s="11">
        <f t="shared" si="333"/>
        <v>42177.553449074076</v>
      </c>
      <c r="T3531" s="11">
        <f t="shared" si="334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>
        <f t="shared" si="331"/>
        <v>125</v>
      </c>
      <c r="Q3532" s="6" t="str">
        <f t="shared" si="332"/>
        <v>theater</v>
      </c>
      <c r="R3532" t="str">
        <f t="shared" si="335"/>
        <v>plays</v>
      </c>
      <c r="S3532" s="11">
        <f t="shared" si="333"/>
        <v>42442.41501157407</v>
      </c>
      <c r="T3532" s="11">
        <f t="shared" si="334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>
        <f t="shared" si="331"/>
        <v>49.239999999999995</v>
      </c>
      <c r="Q3533" s="6" t="str">
        <f t="shared" si="332"/>
        <v>theater</v>
      </c>
      <c r="R3533" t="str">
        <f t="shared" si="335"/>
        <v>plays</v>
      </c>
      <c r="S3533" s="11">
        <f t="shared" si="333"/>
        <v>42521.44599537037</v>
      </c>
      <c r="T3533" s="11">
        <f t="shared" si="334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119</v>
      </c>
      <c r="P3534">
        <f t="shared" si="331"/>
        <v>42.3</v>
      </c>
      <c r="Q3534" s="6" t="str">
        <f t="shared" si="332"/>
        <v>theater</v>
      </c>
      <c r="R3534" t="str">
        <f t="shared" si="335"/>
        <v>plays</v>
      </c>
      <c r="S3534" s="11">
        <f t="shared" si="333"/>
        <v>41884.391516203701</v>
      </c>
      <c r="T3534" s="11">
        <f t="shared" si="334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127</v>
      </c>
      <c r="P3535">
        <f t="shared" si="331"/>
        <v>78.88000000000001</v>
      </c>
      <c r="Q3535" s="6" t="str">
        <f t="shared" si="332"/>
        <v>theater</v>
      </c>
      <c r="R3535" t="str">
        <f t="shared" si="335"/>
        <v>plays</v>
      </c>
      <c r="S3535" s="11">
        <f t="shared" si="333"/>
        <v>42289.552858796298</v>
      </c>
      <c r="T3535" s="11">
        <f t="shared" si="334"/>
        <v>42319.594525462955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157</v>
      </c>
      <c r="P3536">
        <f t="shared" si="331"/>
        <v>38.29</v>
      </c>
      <c r="Q3536" s="6" t="str">
        <f t="shared" si="332"/>
        <v>theater</v>
      </c>
      <c r="R3536" t="str">
        <f t="shared" si="335"/>
        <v>plays</v>
      </c>
      <c r="S3536" s="11">
        <f t="shared" si="333"/>
        <v>42243.416932870365</v>
      </c>
      <c r="T3536" s="11">
        <f t="shared" si="334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104</v>
      </c>
      <c r="P3537">
        <f t="shared" si="331"/>
        <v>44.85</v>
      </c>
      <c r="Q3537" s="6" t="str">
        <f t="shared" si="332"/>
        <v>theater</v>
      </c>
      <c r="R3537" t="str">
        <f t="shared" si="335"/>
        <v>plays</v>
      </c>
      <c r="S3537" s="11">
        <f t="shared" si="333"/>
        <v>42248.431828703695</v>
      </c>
      <c r="T3537" s="11">
        <f t="shared" si="334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154</v>
      </c>
      <c r="P3538">
        <f t="shared" si="331"/>
        <v>13.53</v>
      </c>
      <c r="Q3538" s="6" t="str">
        <f t="shared" si="332"/>
        <v>theater</v>
      </c>
      <c r="R3538" t="str">
        <f t="shared" si="335"/>
        <v>plays</v>
      </c>
      <c r="S3538" s="11">
        <f t="shared" si="333"/>
        <v>42328.518807870372</v>
      </c>
      <c r="T3538" s="11">
        <f t="shared" si="334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181</v>
      </c>
      <c r="P3539">
        <f t="shared" si="331"/>
        <v>43.5</v>
      </c>
      <c r="Q3539" s="6" t="str">
        <f t="shared" si="332"/>
        <v>theater</v>
      </c>
      <c r="R3539" t="str">
        <f t="shared" si="335"/>
        <v>plays</v>
      </c>
      <c r="S3539" s="11">
        <f t="shared" si="333"/>
        <v>41923.146018518513</v>
      </c>
      <c r="T3539" s="11">
        <f t="shared" si="334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129</v>
      </c>
      <c r="P3540">
        <f t="shared" si="331"/>
        <v>30.96</v>
      </c>
      <c r="Q3540" s="6" t="str">
        <f t="shared" si="332"/>
        <v>theater</v>
      </c>
      <c r="R3540" t="str">
        <f t="shared" si="335"/>
        <v>plays</v>
      </c>
      <c r="S3540" s="11">
        <f t="shared" si="333"/>
        <v>42571.212268518517</v>
      </c>
      <c r="T3540" s="11">
        <f t="shared" si="334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120</v>
      </c>
      <c r="P3541">
        <f t="shared" si="331"/>
        <v>55.239999999999995</v>
      </c>
      <c r="Q3541" s="6" t="str">
        <f t="shared" si="332"/>
        <v>theater</v>
      </c>
      <c r="R3541" t="str">
        <f t="shared" si="335"/>
        <v>plays</v>
      </c>
      <c r="S3541" s="11">
        <f t="shared" si="333"/>
        <v>42600.547708333332</v>
      </c>
      <c r="T3541" s="11">
        <f t="shared" si="334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>
        <f t="shared" si="331"/>
        <v>46.129999999999995</v>
      </c>
      <c r="Q3542" s="6" t="str">
        <f t="shared" si="332"/>
        <v>theater</v>
      </c>
      <c r="R3542" t="str">
        <f t="shared" si="335"/>
        <v>plays</v>
      </c>
      <c r="S3542" s="11">
        <f t="shared" si="333"/>
        <v>42516.795034722221</v>
      </c>
      <c r="T3542" s="11">
        <f t="shared" si="334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>
        <f t="shared" si="331"/>
        <v>39.379999999999995</v>
      </c>
      <c r="Q3543" s="6" t="str">
        <f t="shared" si="332"/>
        <v>theater</v>
      </c>
      <c r="R3543" t="str">
        <f t="shared" si="335"/>
        <v>plays</v>
      </c>
      <c r="S3543" s="11">
        <f t="shared" si="333"/>
        <v>42222.521701388883</v>
      </c>
      <c r="T3543" s="11">
        <f t="shared" si="334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103</v>
      </c>
      <c r="P3544">
        <f t="shared" si="331"/>
        <v>66.160000000000011</v>
      </c>
      <c r="Q3544" s="6" t="str">
        <f t="shared" si="332"/>
        <v>theater</v>
      </c>
      <c r="R3544" t="str">
        <f t="shared" si="335"/>
        <v>plays</v>
      </c>
      <c r="S3544" s="11">
        <f t="shared" si="333"/>
        <v>41829.391458333332</v>
      </c>
      <c r="T3544" s="11">
        <f t="shared" si="334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105</v>
      </c>
      <c r="P3545">
        <f t="shared" si="331"/>
        <v>54.14</v>
      </c>
      <c r="Q3545" s="6" t="str">
        <f t="shared" si="332"/>
        <v>theater</v>
      </c>
      <c r="R3545" t="str">
        <f t="shared" si="335"/>
        <v>plays</v>
      </c>
      <c r="S3545" s="11">
        <f t="shared" si="333"/>
        <v>42150.546979166662</v>
      </c>
      <c r="T3545" s="11">
        <f t="shared" si="334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>
        <f t="shared" si="331"/>
        <v>104.17</v>
      </c>
      <c r="Q3546" s="6" t="str">
        <f t="shared" si="332"/>
        <v>theater</v>
      </c>
      <c r="R3546" t="str">
        <f t="shared" si="335"/>
        <v>plays</v>
      </c>
      <c r="S3546" s="11">
        <f t="shared" si="333"/>
        <v>42040.623344907406</v>
      </c>
      <c r="T3546" s="11">
        <f t="shared" si="334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101</v>
      </c>
      <c r="P3547">
        <f t="shared" si="331"/>
        <v>31.380000000000003</v>
      </c>
      <c r="Q3547" s="6" t="str">
        <f t="shared" si="332"/>
        <v>theater</v>
      </c>
      <c r="R3547" t="str">
        <f t="shared" si="335"/>
        <v>plays</v>
      </c>
      <c r="S3547" s="11">
        <f t="shared" si="333"/>
        <v>42075.599062499998</v>
      </c>
      <c r="T3547" s="11">
        <f t="shared" si="334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103</v>
      </c>
      <c r="P3548">
        <f t="shared" si="331"/>
        <v>59.22</v>
      </c>
      <c r="Q3548" s="6" t="str">
        <f t="shared" si="332"/>
        <v>theater</v>
      </c>
      <c r="R3548" t="str">
        <f t="shared" si="335"/>
        <v>plays</v>
      </c>
      <c r="S3548" s="11">
        <f t="shared" si="333"/>
        <v>42073.452361111107</v>
      </c>
      <c r="T3548" s="11">
        <f t="shared" si="334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115</v>
      </c>
      <c r="P3549">
        <f t="shared" si="331"/>
        <v>119.18</v>
      </c>
      <c r="Q3549" s="6" t="str">
        <f t="shared" si="332"/>
        <v>theater</v>
      </c>
      <c r="R3549" t="str">
        <f t="shared" si="335"/>
        <v>plays</v>
      </c>
      <c r="S3549" s="11">
        <f t="shared" si="333"/>
        <v>42479.870381944442</v>
      </c>
      <c r="T3549" s="11">
        <f t="shared" si="334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102</v>
      </c>
      <c r="P3550">
        <f t="shared" si="331"/>
        <v>164.62</v>
      </c>
      <c r="Q3550" s="6" t="str">
        <f t="shared" si="332"/>
        <v>theater</v>
      </c>
      <c r="R3550" t="str">
        <f t="shared" si="335"/>
        <v>plays</v>
      </c>
      <c r="S3550" s="11">
        <f t="shared" si="333"/>
        <v>42411.733958333331</v>
      </c>
      <c r="T3550" s="11">
        <f t="shared" si="334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>
        <f t="shared" si="331"/>
        <v>24.290000000000003</v>
      </c>
      <c r="Q3551" s="6" t="str">
        <f t="shared" si="332"/>
        <v>theater</v>
      </c>
      <c r="R3551" t="str">
        <f t="shared" si="335"/>
        <v>plays</v>
      </c>
      <c r="S3551" s="11">
        <f t="shared" si="333"/>
        <v>42223.186030092591</v>
      </c>
      <c r="T3551" s="11">
        <f t="shared" si="334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105</v>
      </c>
      <c r="P3552">
        <f t="shared" si="331"/>
        <v>40.94</v>
      </c>
      <c r="Q3552" s="6" t="str">
        <f t="shared" si="332"/>
        <v>theater</v>
      </c>
      <c r="R3552" t="str">
        <f t="shared" si="335"/>
        <v>plays</v>
      </c>
      <c r="S3552" s="11">
        <f t="shared" si="333"/>
        <v>42462.685162037036</v>
      </c>
      <c r="T3552" s="11">
        <f t="shared" si="334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102</v>
      </c>
      <c r="P3553">
        <f t="shared" si="331"/>
        <v>61.1</v>
      </c>
      <c r="Q3553" s="6" t="str">
        <f t="shared" si="332"/>
        <v>theater</v>
      </c>
      <c r="R3553" t="str">
        <f t="shared" si="335"/>
        <v>plays</v>
      </c>
      <c r="S3553" s="11">
        <f t="shared" si="333"/>
        <v>41753.307523148142</v>
      </c>
      <c r="T3553" s="11">
        <f t="shared" si="334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>
        <f t="shared" si="331"/>
        <v>38.65</v>
      </c>
      <c r="Q3554" s="6" t="str">
        <f t="shared" si="332"/>
        <v>theater</v>
      </c>
      <c r="R3554" t="str">
        <f t="shared" si="335"/>
        <v>plays</v>
      </c>
      <c r="S3554" s="11">
        <f t="shared" si="333"/>
        <v>41788.378749999996</v>
      </c>
      <c r="T3554" s="11">
        <f t="shared" si="334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107</v>
      </c>
      <c r="P3555">
        <f t="shared" si="331"/>
        <v>56.21</v>
      </c>
      <c r="Q3555" s="6" t="str">
        <f t="shared" si="332"/>
        <v>theater</v>
      </c>
      <c r="R3555" t="str">
        <f t="shared" si="335"/>
        <v>plays</v>
      </c>
      <c r="S3555" s="11">
        <f t="shared" si="333"/>
        <v>42195.820370370369</v>
      </c>
      <c r="T3555" s="11">
        <f t="shared" si="334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114</v>
      </c>
      <c r="P3556">
        <f t="shared" si="331"/>
        <v>107.01</v>
      </c>
      <c r="Q3556" s="6" t="str">
        <f t="shared" si="332"/>
        <v>theater</v>
      </c>
      <c r="R3556" t="str">
        <f t="shared" si="335"/>
        <v>plays</v>
      </c>
      <c r="S3556" s="11">
        <f t="shared" si="333"/>
        <v>42015.842118055552</v>
      </c>
      <c r="T3556" s="11">
        <f t="shared" si="334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>
        <f t="shared" si="331"/>
        <v>171.42999999999998</v>
      </c>
      <c r="Q3557" s="6" t="str">
        <f t="shared" si="332"/>
        <v>theater</v>
      </c>
      <c r="R3557" t="str">
        <f t="shared" si="335"/>
        <v>plays</v>
      </c>
      <c r="S3557" s="11">
        <f t="shared" si="333"/>
        <v>42661.233726851853</v>
      </c>
      <c r="T3557" s="11">
        <f t="shared" si="334"/>
        <v>42691.27539351851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101</v>
      </c>
      <c r="P3558">
        <f t="shared" si="331"/>
        <v>110.5</v>
      </c>
      <c r="Q3558" s="6" t="str">
        <f t="shared" si="332"/>
        <v>theater</v>
      </c>
      <c r="R3558" t="str">
        <f t="shared" si="335"/>
        <v>plays</v>
      </c>
      <c r="S3558" s="11">
        <f t="shared" si="333"/>
        <v>41808.441249999996</v>
      </c>
      <c r="T3558" s="11">
        <f t="shared" si="334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101</v>
      </c>
      <c r="P3559">
        <f t="shared" si="331"/>
        <v>179.28</v>
      </c>
      <c r="Q3559" s="6" t="str">
        <f t="shared" si="332"/>
        <v>theater</v>
      </c>
      <c r="R3559" t="str">
        <f t="shared" si="335"/>
        <v>plays</v>
      </c>
      <c r="S3559" s="11">
        <f t="shared" si="333"/>
        <v>41730.068414351852</v>
      </c>
      <c r="T3559" s="11">
        <f t="shared" si="334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>
        <f t="shared" si="331"/>
        <v>22.91</v>
      </c>
      <c r="Q3560" s="6" t="str">
        <f t="shared" si="332"/>
        <v>theater</v>
      </c>
      <c r="R3560" t="str">
        <f t="shared" si="335"/>
        <v>plays</v>
      </c>
      <c r="S3560" s="11">
        <f t="shared" si="333"/>
        <v>42139.608506944445</v>
      </c>
      <c r="T3560" s="11">
        <f t="shared" si="334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104</v>
      </c>
      <c r="P3561">
        <f t="shared" si="331"/>
        <v>43.129999999999995</v>
      </c>
      <c r="Q3561" s="6" t="str">
        <f t="shared" si="332"/>
        <v>theater</v>
      </c>
      <c r="R3561" t="str">
        <f t="shared" si="335"/>
        <v>plays</v>
      </c>
      <c r="S3561" s="11">
        <f t="shared" si="333"/>
        <v>42193.887824074067</v>
      </c>
      <c r="T3561" s="11">
        <f t="shared" si="334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109</v>
      </c>
      <c r="P3562">
        <f t="shared" si="331"/>
        <v>46.9</v>
      </c>
      <c r="Q3562" s="6" t="str">
        <f t="shared" si="332"/>
        <v>theater</v>
      </c>
      <c r="R3562" t="str">
        <f t="shared" si="335"/>
        <v>plays</v>
      </c>
      <c r="S3562" s="11">
        <f t="shared" si="333"/>
        <v>42115.681319444448</v>
      </c>
      <c r="T3562" s="11">
        <f t="shared" si="334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103</v>
      </c>
      <c r="P3563">
        <f t="shared" si="331"/>
        <v>47.41</v>
      </c>
      <c r="Q3563" s="6" t="str">
        <f t="shared" si="332"/>
        <v>theater</v>
      </c>
      <c r="R3563" t="str">
        <f t="shared" si="335"/>
        <v>plays</v>
      </c>
      <c r="S3563" s="11">
        <f t="shared" si="333"/>
        <v>42203.471967592595</v>
      </c>
      <c r="T3563" s="11">
        <f t="shared" si="334"/>
        <v>42221.566666666658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149</v>
      </c>
      <c r="P3564">
        <f t="shared" si="331"/>
        <v>15.129999999999999</v>
      </c>
      <c r="Q3564" s="6" t="str">
        <f t="shared" si="332"/>
        <v>theater</v>
      </c>
      <c r="R3564" t="str">
        <f t="shared" si="335"/>
        <v>plays</v>
      </c>
      <c r="S3564" s="11">
        <f t="shared" si="333"/>
        <v>42433.553553240738</v>
      </c>
      <c r="T3564" s="11">
        <f t="shared" si="334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106</v>
      </c>
      <c r="P3565">
        <f t="shared" si="331"/>
        <v>21.1</v>
      </c>
      <c r="Q3565" s="6" t="str">
        <f t="shared" si="332"/>
        <v>theater</v>
      </c>
      <c r="R3565" t="str">
        <f t="shared" si="335"/>
        <v>plays</v>
      </c>
      <c r="S3565" s="11">
        <f t="shared" si="333"/>
        <v>42555.46361111111</v>
      </c>
      <c r="T3565" s="11">
        <f t="shared" si="334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101</v>
      </c>
      <c r="P3566">
        <f t="shared" si="331"/>
        <v>59.12</v>
      </c>
      <c r="Q3566" s="6" t="str">
        <f t="shared" si="332"/>
        <v>theater</v>
      </c>
      <c r="R3566" t="str">
        <f t="shared" si="335"/>
        <v>plays</v>
      </c>
      <c r="S3566" s="11">
        <f t="shared" si="333"/>
        <v>42236.414918981485</v>
      </c>
      <c r="T3566" s="11">
        <f t="shared" si="334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131</v>
      </c>
      <c r="P3567">
        <f t="shared" si="331"/>
        <v>97.92</v>
      </c>
      <c r="Q3567" s="6" t="str">
        <f t="shared" si="332"/>
        <v>theater</v>
      </c>
      <c r="R3567" t="str">
        <f t="shared" si="335"/>
        <v>plays</v>
      </c>
      <c r="S3567" s="11">
        <f t="shared" si="333"/>
        <v>41974.534814814811</v>
      </c>
      <c r="T3567" s="11">
        <f t="shared" si="334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105</v>
      </c>
      <c r="P3568">
        <f t="shared" si="331"/>
        <v>55.14</v>
      </c>
      <c r="Q3568" s="6" t="str">
        <f t="shared" si="332"/>
        <v>theater</v>
      </c>
      <c r="R3568" t="str">
        <f t="shared" si="335"/>
        <v>plays</v>
      </c>
      <c r="S3568" s="11">
        <f t="shared" si="333"/>
        <v>41997.299571759257</v>
      </c>
      <c r="T3568" s="11">
        <f t="shared" si="334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109</v>
      </c>
      <c r="P3569">
        <f t="shared" si="331"/>
        <v>26.540000000000003</v>
      </c>
      <c r="Q3569" s="6" t="str">
        <f t="shared" si="332"/>
        <v>theater</v>
      </c>
      <c r="R3569" t="str">
        <f t="shared" si="335"/>
        <v>plays</v>
      </c>
      <c r="S3569" s="11">
        <f t="shared" si="333"/>
        <v>42135.602361111109</v>
      </c>
      <c r="T3569" s="11">
        <f t="shared" si="334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</v>
      </c>
      <c r="P3570">
        <f t="shared" si="331"/>
        <v>58.43</v>
      </c>
      <c r="Q3570" s="6" t="str">
        <f t="shared" si="332"/>
        <v>theater</v>
      </c>
      <c r="R3570" t="str">
        <f t="shared" si="335"/>
        <v>plays</v>
      </c>
      <c r="S3570" s="11">
        <f t="shared" si="333"/>
        <v>41869.532337962963</v>
      </c>
      <c r="T3570" s="11">
        <f t="shared" si="334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101</v>
      </c>
      <c r="P3571">
        <f t="shared" si="331"/>
        <v>122.54</v>
      </c>
      <c r="Q3571" s="6" t="str">
        <f t="shared" si="332"/>
        <v>theater</v>
      </c>
      <c r="R3571" t="str">
        <f t="shared" si="335"/>
        <v>plays</v>
      </c>
      <c r="S3571" s="11">
        <f t="shared" si="333"/>
        <v>41982.480277777773</v>
      </c>
      <c r="T3571" s="11">
        <f t="shared" si="334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115</v>
      </c>
      <c r="P3572">
        <f t="shared" si="331"/>
        <v>87.97</v>
      </c>
      <c r="Q3572" s="6" t="str">
        <f t="shared" si="332"/>
        <v>theater</v>
      </c>
      <c r="R3572" t="str">
        <f t="shared" si="335"/>
        <v>plays</v>
      </c>
      <c r="S3572" s="11">
        <f t="shared" si="333"/>
        <v>41976.123645833337</v>
      </c>
      <c r="T3572" s="11">
        <f t="shared" si="334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123</v>
      </c>
      <c r="P3573">
        <f t="shared" si="331"/>
        <v>73.239999999999995</v>
      </c>
      <c r="Q3573" s="6" t="str">
        <f t="shared" si="332"/>
        <v>theater</v>
      </c>
      <c r="R3573" t="str">
        <f t="shared" si="335"/>
        <v>plays</v>
      </c>
      <c r="S3573" s="11">
        <f t="shared" si="333"/>
        <v>41912.650613425925</v>
      </c>
      <c r="T3573" s="11">
        <f t="shared" si="334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>
        <f t="shared" si="331"/>
        <v>55.559999999999995</v>
      </c>
      <c r="Q3574" s="6" t="str">
        <f t="shared" si="332"/>
        <v>theater</v>
      </c>
      <c r="R3574" t="str">
        <f t="shared" si="335"/>
        <v>plays</v>
      </c>
      <c r="S3574" s="11">
        <f t="shared" si="333"/>
        <v>42146.36206018518</v>
      </c>
      <c r="T3574" s="11">
        <f t="shared" si="334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103</v>
      </c>
      <c r="P3575">
        <f t="shared" si="331"/>
        <v>39.54</v>
      </c>
      <c r="Q3575" s="6" t="str">
        <f t="shared" si="332"/>
        <v>theater</v>
      </c>
      <c r="R3575" t="str">
        <f t="shared" si="335"/>
        <v>plays</v>
      </c>
      <c r="S3575" s="11">
        <f t="shared" si="333"/>
        <v>41921.167199074072</v>
      </c>
      <c r="T3575" s="11">
        <f t="shared" si="334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107</v>
      </c>
      <c r="P3576">
        <f t="shared" si="331"/>
        <v>136.78</v>
      </c>
      <c r="Q3576" s="6" t="str">
        <f t="shared" si="332"/>
        <v>theater</v>
      </c>
      <c r="R3576" t="str">
        <f t="shared" si="335"/>
        <v>plays</v>
      </c>
      <c r="S3576" s="11">
        <f t="shared" si="333"/>
        <v>41926.734351851846</v>
      </c>
      <c r="T3576" s="11">
        <f t="shared" si="334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102</v>
      </c>
      <c r="P3577">
        <f t="shared" si="331"/>
        <v>99.350000000000009</v>
      </c>
      <c r="Q3577" s="6" t="str">
        <f t="shared" si="332"/>
        <v>theater</v>
      </c>
      <c r="R3577" t="str">
        <f t="shared" si="335"/>
        <v>plays</v>
      </c>
      <c r="S3577" s="11">
        <f t="shared" si="333"/>
        <v>42561.575543981475</v>
      </c>
      <c r="T3577" s="11">
        <f t="shared" si="334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>
        <f t="shared" si="331"/>
        <v>20</v>
      </c>
      <c r="Q3578" s="6" t="str">
        <f t="shared" si="332"/>
        <v>theater</v>
      </c>
      <c r="R3578" t="str">
        <f t="shared" si="335"/>
        <v>plays</v>
      </c>
      <c r="S3578" s="11">
        <f t="shared" si="333"/>
        <v>42649.340902777774</v>
      </c>
      <c r="T3578" s="11">
        <f t="shared" si="334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>
        <f t="shared" si="331"/>
        <v>28.89</v>
      </c>
      <c r="Q3579" s="6" t="str">
        <f t="shared" si="332"/>
        <v>theater</v>
      </c>
      <c r="R3579" t="str">
        <f t="shared" si="335"/>
        <v>plays</v>
      </c>
      <c r="S3579" s="11">
        <f t="shared" si="333"/>
        <v>42093.578506944446</v>
      </c>
      <c r="T3579" s="11">
        <f t="shared" si="334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101</v>
      </c>
      <c r="P3580">
        <f t="shared" si="331"/>
        <v>40.549999999999997</v>
      </c>
      <c r="Q3580" s="6" t="str">
        <f t="shared" si="332"/>
        <v>theater</v>
      </c>
      <c r="R3580" t="str">
        <f t="shared" si="335"/>
        <v>plays</v>
      </c>
      <c r="S3580" s="11">
        <f t="shared" si="333"/>
        <v>42460.525196759256</v>
      </c>
      <c r="T3580" s="11">
        <f t="shared" si="334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>
        <f t="shared" si="331"/>
        <v>35.72</v>
      </c>
      <c r="Q3581" s="6" t="str">
        <f t="shared" si="332"/>
        <v>theater</v>
      </c>
      <c r="R3581" t="str">
        <f t="shared" si="335"/>
        <v>plays</v>
      </c>
      <c r="S3581" s="11">
        <f t="shared" si="333"/>
        <v>42430.553888888891</v>
      </c>
      <c r="T3581" s="11">
        <f t="shared" si="334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114</v>
      </c>
      <c r="P3582">
        <f t="shared" si="331"/>
        <v>37.97</v>
      </c>
      <c r="Q3582" s="6" t="str">
        <f t="shared" si="332"/>
        <v>theater</v>
      </c>
      <c r="R3582" t="str">
        <f t="shared" si="335"/>
        <v>plays</v>
      </c>
      <c r="S3582" s="11">
        <f t="shared" si="333"/>
        <v>42025.967847222222</v>
      </c>
      <c r="T3582" s="11">
        <f t="shared" si="334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>
        <f t="shared" si="331"/>
        <v>33.339999999999996</v>
      </c>
      <c r="Q3583" s="6" t="str">
        <f t="shared" si="332"/>
        <v>theater</v>
      </c>
      <c r="R3583" t="str">
        <f t="shared" si="335"/>
        <v>plays</v>
      </c>
      <c r="S3583" s="11">
        <f t="shared" si="333"/>
        <v>41836.26284722222</v>
      </c>
      <c r="T3583" s="11">
        <f t="shared" si="334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>
        <f t="shared" si="331"/>
        <v>58.58</v>
      </c>
      <c r="Q3584" s="6" t="str">
        <f t="shared" si="332"/>
        <v>theater</v>
      </c>
      <c r="R3584" t="str">
        <f t="shared" si="335"/>
        <v>plays</v>
      </c>
      <c r="S3584" s="11">
        <f t="shared" si="333"/>
        <v>42450.887523148143</v>
      </c>
      <c r="T3584" s="11">
        <f t="shared" si="334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109</v>
      </c>
      <c r="P3585">
        <f t="shared" si="331"/>
        <v>135.63</v>
      </c>
      <c r="Q3585" s="6" t="str">
        <f t="shared" si="332"/>
        <v>theater</v>
      </c>
      <c r="R3585" t="str">
        <f t="shared" si="335"/>
        <v>plays</v>
      </c>
      <c r="S3585" s="11">
        <f t="shared" si="333"/>
        <v>42418.217650462961</v>
      </c>
      <c r="T3585" s="11">
        <f t="shared" si="334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116</v>
      </c>
      <c r="P3586">
        <f t="shared" si="331"/>
        <v>30.94</v>
      </c>
      <c r="Q3586" s="6" t="str">
        <f t="shared" si="332"/>
        <v>theater</v>
      </c>
      <c r="R3586" t="str">
        <f t="shared" si="335"/>
        <v>plays</v>
      </c>
      <c r="S3586" s="11">
        <f t="shared" si="333"/>
        <v>42168.108148148145</v>
      </c>
      <c r="T3586" s="11">
        <f t="shared" si="334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ROUNDUP(((E3587/D3587)*100),0)</f>
        <v>120</v>
      </c>
      <c r="P3587">
        <f t="shared" ref="P3587:P3650" si="337">ROUNDUP((E3587/L3587),2)</f>
        <v>176.09</v>
      </c>
      <c r="Q3587" s="6" t="str">
        <f t="shared" ref="Q3587:Q3650" si="338">LEFT(N3587,FIND("/",N3587,1)-1)</f>
        <v>theater</v>
      </c>
      <c r="R3587" t="str">
        <f t="shared" si="335"/>
        <v>plays</v>
      </c>
      <c r="S3587" s="11">
        <f t="shared" ref="S3587:S3650" si="339">(((J3587/60)/60)/24)+DATE(1970,1,1)+(-5/24)</f>
        <v>41964.507986111108</v>
      </c>
      <c r="T3587" s="11">
        <f t="shared" ref="T3587:T3650" si="340">(((I3587/60)/60)/24)+DATE(1970,1,1)+(-5/24)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110</v>
      </c>
      <c r="P3588">
        <f t="shared" si="337"/>
        <v>151.98999999999998</v>
      </c>
      <c r="Q3588" s="6" t="str">
        <f t="shared" si="338"/>
        <v>theater</v>
      </c>
      <c r="R3588" t="str">
        <f t="shared" ref="R3588:R3651" si="341">RIGHT(N3588,LEN(N3588)-FIND("/",N3588,1))</f>
        <v>plays</v>
      </c>
      <c r="S3588" s="11">
        <f t="shared" si="339"/>
        <v>42576.489236111105</v>
      </c>
      <c r="T3588" s="11">
        <f t="shared" si="340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127</v>
      </c>
      <c r="P3589">
        <f t="shared" si="337"/>
        <v>22.610000000000003</v>
      </c>
      <c r="Q3589" s="6" t="str">
        <f t="shared" si="338"/>
        <v>theater</v>
      </c>
      <c r="R3589" t="str">
        <f t="shared" si="341"/>
        <v>plays</v>
      </c>
      <c r="S3589" s="11">
        <f t="shared" si="339"/>
        <v>42503.331643518519</v>
      </c>
      <c r="T3589" s="11">
        <f t="shared" si="340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101</v>
      </c>
      <c r="P3590">
        <f t="shared" si="337"/>
        <v>18.28</v>
      </c>
      <c r="Q3590" s="6" t="str">
        <f t="shared" si="338"/>
        <v>theater</v>
      </c>
      <c r="R3590" t="str">
        <f t="shared" si="341"/>
        <v>plays</v>
      </c>
      <c r="S3590" s="11">
        <f t="shared" si="339"/>
        <v>42101.620486111111</v>
      </c>
      <c r="T3590" s="11">
        <f t="shared" si="340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128</v>
      </c>
      <c r="P3591">
        <f t="shared" si="337"/>
        <v>82.26</v>
      </c>
      <c r="Q3591" s="6" t="str">
        <f t="shared" si="338"/>
        <v>theater</v>
      </c>
      <c r="R3591" t="str">
        <f t="shared" si="341"/>
        <v>plays</v>
      </c>
      <c r="S3591" s="11">
        <f t="shared" si="339"/>
        <v>42125.439201388886</v>
      </c>
      <c r="T3591" s="11">
        <f t="shared" si="340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101</v>
      </c>
      <c r="P3592">
        <f t="shared" si="337"/>
        <v>68.540000000000006</v>
      </c>
      <c r="Q3592" s="6" t="str">
        <f t="shared" si="338"/>
        <v>theater</v>
      </c>
      <c r="R3592" t="str">
        <f t="shared" si="341"/>
        <v>plays</v>
      </c>
      <c r="S3592" s="11">
        <f t="shared" si="339"/>
        <v>41902.125393518516</v>
      </c>
      <c r="T3592" s="11">
        <f t="shared" si="340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>
        <f t="shared" si="337"/>
        <v>68.06</v>
      </c>
      <c r="Q3593" s="6" t="str">
        <f t="shared" si="338"/>
        <v>theater</v>
      </c>
      <c r="R3593" t="str">
        <f t="shared" si="341"/>
        <v>plays</v>
      </c>
      <c r="S3593" s="11">
        <f t="shared" si="339"/>
        <v>42003.74009259259</v>
      </c>
      <c r="T3593" s="11">
        <f t="shared" si="340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128</v>
      </c>
      <c r="P3594">
        <f t="shared" si="337"/>
        <v>72.72</v>
      </c>
      <c r="Q3594" s="6" t="str">
        <f t="shared" si="338"/>
        <v>theater</v>
      </c>
      <c r="R3594" t="str">
        <f t="shared" si="341"/>
        <v>plays</v>
      </c>
      <c r="S3594" s="11">
        <f t="shared" si="339"/>
        <v>41988.621608796289</v>
      </c>
      <c r="T3594" s="11">
        <f t="shared" si="340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111</v>
      </c>
      <c r="P3595">
        <f t="shared" si="337"/>
        <v>77.190000000000012</v>
      </c>
      <c r="Q3595" s="6" t="str">
        <f t="shared" si="338"/>
        <v>theater</v>
      </c>
      <c r="R3595" t="str">
        <f t="shared" si="341"/>
        <v>plays</v>
      </c>
      <c r="S3595" s="11">
        <f t="shared" si="339"/>
        <v>41974.690266203703</v>
      </c>
      <c r="T3595" s="11">
        <f t="shared" si="340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126</v>
      </c>
      <c r="P3596">
        <f t="shared" si="337"/>
        <v>55.98</v>
      </c>
      <c r="Q3596" s="6" t="str">
        <f t="shared" si="338"/>
        <v>theater</v>
      </c>
      <c r="R3596" t="str">
        <f t="shared" si="341"/>
        <v>plays</v>
      </c>
      <c r="S3596" s="11">
        <f t="shared" si="339"/>
        <v>42591.858587962961</v>
      </c>
      <c r="T3596" s="11">
        <f t="shared" si="340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119</v>
      </c>
      <c r="P3597">
        <f t="shared" si="337"/>
        <v>49.699999999999996</v>
      </c>
      <c r="Q3597" s="6" t="str">
        <f t="shared" si="338"/>
        <v>theater</v>
      </c>
      <c r="R3597" t="str">
        <f t="shared" si="341"/>
        <v>plays</v>
      </c>
      <c r="S3597" s="11">
        <f t="shared" si="339"/>
        <v>42049.800034722219</v>
      </c>
      <c r="T3597" s="11">
        <f t="shared" si="340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108</v>
      </c>
      <c r="P3598">
        <f t="shared" si="337"/>
        <v>79</v>
      </c>
      <c r="Q3598" s="6" t="str">
        <f t="shared" si="338"/>
        <v>theater</v>
      </c>
      <c r="R3598" t="str">
        <f t="shared" si="341"/>
        <v>plays</v>
      </c>
      <c r="S3598" s="11">
        <f t="shared" si="339"/>
        <v>41856.506736111107</v>
      </c>
      <c r="T3598" s="11">
        <f t="shared" si="340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103</v>
      </c>
      <c r="P3599">
        <f t="shared" si="337"/>
        <v>77.73</v>
      </c>
      <c r="Q3599" s="6" t="str">
        <f t="shared" si="338"/>
        <v>theater</v>
      </c>
      <c r="R3599" t="str">
        <f t="shared" si="341"/>
        <v>plays</v>
      </c>
      <c r="S3599" s="11">
        <f t="shared" si="339"/>
        <v>42417.377199074072</v>
      </c>
      <c r="T3599" s="11">
        <f t="shared" si="340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111</v>
      </c>
      <c r="P3600">
        <f t="shared" si="337"/>
        <v>40.78</v>
      </c>
      <c r="Q3600" s="6" t="str">
        <f t="shared" si="338"/>
        <v>theater</v>
      </c>
      <c r="R3600" t="str">
        <f t="shared" si="341"/>
        <v>plays</v>
      </c>
      <c r="S3600" s="11">
        <f t="shared" si="339"/>
        <v>41866.590532407405</v>
      </c>
      <c r="T3600" s="11">
        <f t="shared" si="340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>
        <f t="shared" si="337"/>
        <v>59.419999999999995</v>
      </c>
      <c r="Q3601" s="6" t="str">
        <f t="shared" si="338"/>
        <v>theater</v>
      </c>
      <c r="R3601" t="str">
        <f t="shared" si="341"/>
        <v>plays</v>
      </c>
      <c r="S3601" s="11">
        <f t="shared" si="339"/>
        <v>42220.586539351854</v>
      </c>
      <c r="T3601" s="11">
        <f t="shared" si="340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>
        <f t="shared" si="337"/>
        <v>3.25</v>
      </c>
      <c r="Q3602" s="6" t="str">
        <f t="shared" si="338"/>
        <v>theater</v>
      </c>
      <c r="R3602" t="str">
        <f t="shared" si="341"/>
        <v>plays</v>
      </c>
      <c r="S3602" s="11">
        <f t="shared" si="339"/>
        <v>42628.640787037039</v>
      </c>
      <c r="T3602" s="11">
        <f t="shared" si="340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105</v>
      </c>
      <c r="P3603">
        <f t="shared" si="337"/>
        <v>39.379999999999995</v>
      </c>
      <c r="Q3603" s="6" t="str">
        <f t="shared" si="338"/>
        <v>theater</v>
      </c>
      <c r="R3603" t="str">
        <f t="shared" si="341"/>
        <v>plays</v>
      </c>
      <c r="S3603" s="11">
        <f t="shared" si="339"/>
        <v>41990.790300925924</v>
      </c>
      <c r="T3603" s="11">
        <f t="shared" si="340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101</v>
      </c>
      <c r="P3604">
        <f t="shared" si="337"/>
        <v>81.680000000000007</v>
      </c>
      <c r="Q3604" s="6" t="str">
        <f t="shared" si="338"/>
        <v>theater</v>
      </c>
      <c r="R3604" t="str">
        <f t="shared" si="341"/>
        <v>plays</v>
      </c>
      <c r="S3604" s="11">
        <f t="shared" si="339"/>
        <v>42447.68609953703</v>
      </c>
      <c r="T3604" s="11">
        <f t="shared" si="340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171</v>
      </c>
      <c r="P3605">
        <f t="shared" si="337"/>
        <v>44.919999999999995</v>
      </c>
      <c r="Q3605" s="6" t="str">
        <f t="shared" si="338"/>
        <v>theater</v>
      </c>
      <c r="R3605" t="str">
        <f t="shared" si="341"/>
        <v>plays</v>
      </c>
      <c r="S3605" s="11">
        <f t="shared" si="339"/>
        <v>42283.656018518515</v>
      </c>
      <c r="T3605" s="11">
        <f t="shared" si="340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113</v>
      </c>
      <c r="P3606">
        <f t="shared" si="337"/>
        <v>49.059999999999995</v>
      </c>
      <c r="Q3606" s="6" t="str">
        <f t="shared" si="338"/>
        <v>theater</v>
      </c>
      <c r="R3606" t="str">
        <f t="shared" si="341"/>
        <v>plays</v>
      </c>
      <c r="S3606" s="11">
        <f t="shared" si="339"/>
        <v>42482.80736111111</v>
      </c>
      <c r="T3606" s="11">
        <f t="shared" si="340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>
        <f t="shared" si="337"/>
        <v>30.67</v>
      </c>
      <c r="Q3607" s="6" t="str">
        <f t="shared" si="338"/>
        <v>theater</v>
      </c>
      <c r="R3607" t="str">
        <f t="shared" si="341"/>
        <v>plays</v>
      </c>
      <c r="S3607" s="11">
        <f t="shared" si="339"/>
        <v>42383.584791666661</v>
      </c>
      <c r="T3607" s="11">
        <f t="shared" si="340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131</v>
      </c>
      <c r="P3608">
        <f t="shared" si="337"/>
        <v>61.07</v>
      </c>
      <c r="Q3608" s="6" t="str">
        <f t="shared" si="338"/>
        <v>theater</v>
      </c>
      <c r="R3608" t="str">
        <f t="shared" si="341"/>
        <v>plays</v>
      </c>
      <c r="S3608" s="11">
        <f t="shared" si="339"/>
        <v>42566.396493055552</v>
      </c>
      <c r="T3608" s="11">
        <f t="shared" si="340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106</v>
      </c>
      <c r="P3609">
        <f t="shared" si="337"/>
        <v>29</v>
      </c>
      <c r="Q3609" s="6" t="str">
        <f t="shared" si="338"/>
        <v>theater</v>
      </c>
      <c r="R3609" t="str">
        <f t="shared" si="341"/>
        <v>plays</v>
      </c>
      <c r="S3609" s="11">
        <f t="shared" si="339"/>
        <v>42338.755578703705</v>
      </c>
      <c r="T3609" s="11">
        <f t="shared" si="340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>
        <f t="shared" si="337"/>
        <v>29.630000000000003</v>
      </c>
      <c r="Q3610" s="6" t="str">
        <f t="shared" si="338"/>
        <v>theater</v>
      </c>
      <c r="R3610" t="str">
        <f t="shared" si="341"/>
        <v>plays</v>
      </c>
      <c r="S3610" s="11">
        <f t="shared" si="339"/>
        <v>42506.50104166667</v>
      </c>
      <c r="T3610" s="11">
        <f t="shared" si="340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154</v>
      </c>
      <c r="P3611">
        <f t="shared" si="337"/>
        <v>143.1</v>
      </c>
      <c r="Q3611" s="6" t="str">
        <f t="shared" si="338"/>
        <v>theater</v>
      </c>
      <c r="R3611" t="str">
        <f t="shared" si="341"/>
        <v>plays</v>
      </c>
      <c r="S3611" s="11">
        <f t="shared" si="339"/>
        <v>42429.783391203695</v>
      </c>
      <c r="T3611" s="11">
        <f t="shared" si="340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163</v>
      </c>
      <c r="P3612">
        <f t="shared" si="337"/>
        <v>52.36</v>
      </c>
      <c r="Q3612" s="6" t="str">
        <f t="shared" si="338"/>
        <v>theater</v>
      </c>
      <c r="R3612" t="str">
        <f t="shared" si="341"/>
        <v>plays</v>
      </c>
      <c r="S3612" s="11">
        <f t="shared" si="339"/>
        <v>42203.22379629629</v>
      </c>
      <c r="T3612" s="11">
        <f t="shared" si="340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>
        <f t="shared" si="337"/>
        <v>66.67</v>
      </c>
      <c r="Q3613" s="6" t="str">
        <f t="shared" si="338"/>
        <v>theater</v>
      </c>
      <c r="R3613" t="str">
        <f t="shared" si="341"/>
        <v>plays</v>
      </c>
      <c r="S3613" s="11">
        <f t="shared" si="339"/>
        <v>42072.162048611113</v>
      </c>
      <c r="T3613" s="11">
        <f t="shared" si="340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145</v>
      </c>
      <c r="P3614">
        <f t="shared" si="337"/>
        <v>126.67</v>
      </c>
      <c r="Q3614" s="6" t="str">
        <f t="shared" si="338"/>
        <v>theater</v>
      </c>
      <c r="R3614" t="str">
        <f t="shared" si="341"/>
        <v>plays</v>
      </c>
      <c r="S3614" s="11">
        <f t="shared" si="339"/>
        <v>41789.518645833334</v>
      </c>
      <c r="T3614" s="11">
        <f t="shared" si="340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>
        <f t="shared" si="337"/>
        <v>62.5</v>
      </c>
      <c r="Q3615" s="6" t="str">
        <f t="shared" si="338"/>
        <v>theater</v>
      </c>
      <c r="R3615" t="str">
        <f t="shared" si="341"/>
        <v>plays</v>
      </c>
      <c r="S3615" s="11">
        <f t="shared" si="339"/>
        <v>41788.381643518514</v>
      </c>
      <c r="T3615" s="11">
        <f t="shared" si="340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101</v>
      </c>
      <c r="P3616">
        <f t="shared" si="337"/>
        <v>35.5</v>
      </c>
      <c r="Q3616" s="6" t="str">
        <f t="shared" si="338"/>
        <v>theater</v>
      </c>
      <c r="R3616" t="str">
        <f t="shared" si="341"/>
        <v>plays</v>
      </c>
      <c r="S3616" s="11">
        <f t="shared" si="339"/>
        <v>42143.833518518521</v>
      </c>
      <c r="T3616" s="11">
        <f t="shared" si="340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107</v>
      </c>
      <c r="P3617">
        <f t="shared" si="337"/>
        <v>37.089999999999996</v>
      </c>
      <c r="Q3617" s="6" t="str">
        <f t="shared" si="338"/>
        <v>theater</v>
      </c>
      <c r="R3617" t="str">
        <f t="shared" si="341"/>
        <v>plays</v>
      </c>
      <c r="S3617" s="11">
        <f t="shared" si="339"/>
        <v>42318.385370370372</v>
      </c>
      <c r="T3617" s="11">
        <f t="shared" si="340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125</v>
      </c>
      <c r="P3618">
        <f t="shared" si="337"/>
        <v>69.34</v>
      </c>
      <c r="Q3618" s="6" t="str">
        <f t="shared" si="338"/>
        <v>theater</v>
      </c>
      <c r="R3618" t="str">
        <f t="shared" si="341"/>
        <v>plays</v>
      </c>
      <c r="S3618" s="11">
        <f t="shared" si="339"/>
        <v>42052.741481481477</v>
      </c>
      <c r="T3618" s="11">
        <f t="shared" si="340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119</v>
      </c>
      <c r="P3619">
        <f t="shared" si="337"/>
        <v>17.260000000000002</v>
      </c>
      <c r="Q3619" s="6" t="str">
        <f t="shared" si="338"/>
        <v>theater</v>
      </c>
      <c r="R3619" t="str">
        <f t="shared" si="341"/>
        <v>plays</v>
      </c>
      <c r="S3619" s="11">
        <f t="shared" si="339"/>
        <v>42779.401956018519</v>
      </c>
      <c r="T3619" s="11">
        <f t="shared" si="340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>
        <f t="shared" si="337"/>
        <v>36.08</v>
      </c>
      <c r="Q3620" s="6" t="str">
        <f t="shared" si="338"/>
        <v>theater</v>
      </c>
      <c r="R3620" t="str">
        <f t="shared" si="341"/>
        <v>plays</v>
      </c>
      <c r="S3620" s="11">
        <f t="shared" si="339"/>
        <v>42128.419560185182</v>
      </c>
      <c r="T3620" s="11">
        <f t="shared" si="340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113</v>
      </c>
      <c r="P3621">
        <f t="shared" si="337"/>
        <v>66.48</v>
      </c>
      <c r="Q3621" s="6" t="str">
        <f t="shared" si="338"/>
        <v>theater</v>
      </c>
      <c r="R3621" t="str">
        <f t="shared" si="341"/>
        <v>plays</v>
      </c>
      <c r="S3621" s="11">
        <f t="shared" si="339"/>
        <v>42660.92391203704</v>
      </c>
      <c r="T3621" s="11">
        <f t="shared" si="340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106</v>
      </c>
      <c r="P3622">
        <f t="shared" si="337"/>
        <v>56.07</v>
      </c>
      <c r="Q3622" s="6" t="str">
        <f t="shared" si="338"/>
        <v>theater</v>
      </c>
      <c r="R3622" t="str">
        <f t="shared" si="341"/>
        <v>plays</v>
      </c>
      <c r="S3622" s="11">
        <f t="shared" si="339"/>
        <v>42037.72987268518</v>
      </c>
      <c r="T3622" s="11">
        <f t="shared" si="340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110</v>
      </c>
      <c r="P3623">
        <f t="shared" si="337"/>
        <v>47.03</v>
      </c>
      <c r="Q3623" s="6" t="str">
        <f t="shared" si="338"/>
        <v>theater</v>
      </c>
      <c r="R3623" t="str">
        <f t="shared" si="341"/>
        <v>plays</v>
      </c>
      <c r="S3623" s="11">
        <f t="shared" si="339"/>
        <v>42619.727361111109</v>
      </c>
      <c r="T3623" s="11">
        <f t="shared" si="340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101</v>
      </c>
      <c r="P3624">
        <f t="shared" si="337"/>
        <v>47.669999999999995</v>
      </c>
      <c r="Q3624" s="6" t="str">
        <f t="shared" si="338"/>
        <v>theater</v>
      </c>
      <c r="R3624" t="str">
        <f t="shared" si="341"/>
        <v>plays</v>
      </c>
      <c r="S3624" s="11">
        <f t="shared" si="339"/>
        <v>41877.013553240737</v>
      </c>
      <c r="T3624" s="11">
        <f t="shared" si="340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>
        <f t="shared" si="337"/>
        <v>88.240000000000009</v>
      </c>
      <c r="Q3625" s="6" t="str">
        <f t="shared" si="338"/>
        <v>theater</v>
      </c>
      <c r="R3625" t="str">
        <f t="shared" si="341"/>
        <v>plays</v>
      </c>
      <c r="S3625" s="11">
        <f t="shared" si="339"/>
        <v>41828.528587962959</v>
      </c>
      <c r="T3625" s="11">
        <f t="shared" si="340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105</v>
      </c>
      <c r="P3626">
        <f t="shared" si="337"/>
        <v>80.72</v>
      </c>
      <c r="Q3626" s="6" t="str">
        <f t="shared" si="338"/>
        <v>theater</v>
      </c>
      <c r="R3626" t="str">
        <f t="shared" si="341"/>
        <v>plays</v>
      </c>
      <c r="S3626" s="11">
        <f t="shared" si="339"/>
        <v>42545.565856481473</v>
      </c>
      <c r="T3626" s="11">
        <f t="shared" si="340"/>
        <v>42605.565856481473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103</v>
      </c>
      <c r="P3627">
        <f t="shared" si="337"/>
        <v>39.489999999999995</v>
      </c>
      <c r="Q3627" s="6" t="str">
        <f t="shared" si="338"/>
        <v>theater</v>
      </c>
      <c r="R3627" t="str">
        <f t="shared" si="341"/>
        <v>plays</v>
      </c>
      <c r="S3627" s="11">
        <f t="shared" si="339"/>
        <v>42157.444178240738</v>
      </c>
      <c r="T3627" s="11">
        <f t="shared" si="340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102</v>
      </c>
      <c r="P3628">
        <f t="shared" si="337"/>
        <v>84.86</v>
      </c>
      <c r="Q3628" s="6" t="str">
        <f t="shared" si="338"/>
        <v>theater</v>
      </c>
      <c r="R3628" t="str">
        <f t="shared" si="341"/>
        <v>plays</v>
      </c>
      <c r="S3628" s="11">
        <f t="shared" si="339"/>
        <v>41846.458993055552</v>
      </c>
      <c r="T3628" s="11">
        <f t="shared" si="340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>
        <f t="shared" si="337"/>
        <v>68.97</v>
      </c>
      <c r="Q3629" s="6" t="str">
        <f t="shared" si="338"/>
        <v>theater</v>
      </c>
      <c r="R3629" t="str">
        <f t="shared" si="341"/>
        <v>plays</v>
      </c>
      <c r="S3629" s="11">
        <f t="shared" si="339"/>
        <v>42460.533414351848</v>
      </c>
      <c r="T3629" s="11">
        <f t="shared" si="340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s="6" t="str">
        <f t="shared" si="338"/>
        <v>theater</v>
      </c>
      <c r="R3630" t="str">
        <f t="shared" si="341"/>
        <v>musical</v>
      </c>
      <c r="S3630" s="11">
        <f t="shared" si="339"/>
        <v>42291.6249537037</v>
      </c>
      <c r="T3630" s="11">
        <f t="shared" si="340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</v>
      </c>
      <c r="P3631">
        <f t="shared" si="337"/>
        <v>1</v>
      </c>
      <c r="Q3631" s="6" t="str">
        <f t="shared" si="338"/>
        <v>theater</v>
      </c>
      <c r="R3631" t="str">
        <f t="shared" si="341"/>
        <v>musical</v>
      </c>
      <c r="S3631" s="11">
        <f t="shared" si="339"/>
        <v>42436.886157407404</v>
      </c>
      <c r="T3631" s="11">
        <f t="shared" si="340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1</v>
      </c>
      <c r="P3632">
        <f t="shared" si="337"/>
        <v>1</v>
      </c>
      <c r="Q3632" s="6" t="str">
        <f t="shared" si="338"/>
        <v>theater</v>
      </c>
      <c r="R3632" t="str">
        <f t="shared" si="341"/>
        <v>musical</v>
      </c>
      <c r="S3632" s="11">
        <f t="shared" si="339"/>
        <v>41942.638773148145</v>
      </c>
      <c r="T3632" s="11">
        <f t="shared" si="340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52</v>
      </c>
      <c r="P3633">
        <f t="shared" si="337"/>
        <v>147.88999999999999</v>
      </c>
      <c r="Q3633" s="6" t="str">
        <f t="shared" si="338"/>
        <v>theater</v>
      </c>
      <c r="R3633" t="str">
        <f t="shared" si="341"/>
        <v>musical</v>
      </c>
      <c r="S3633" s="11">
        <f t="shared" si="339"/>
        <v>41880.54510416666</v>
      </c>
      <c r="T3633" s="11">
        <f t="shared" si="340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>
        <f t="shared" si="337"/>
        <v>100</v>
      </c>
      <c r="Q3634" s="6" t="str">
        <f t="shared" si="338"/>
        <v>theater</v>
      </c>
      <c r="R3634" t="str">
        <f t="shared" si="341"/>
        <v>musical</v>
      </c>
      <c r="S3634" s="11">
        <f t="shared" si="339"/>
        <v>41946.728576388887</v>
      </c>
      <c r="T3634" s="11">
        <f t="shared" si="340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36</v>
      </c>
      <c r="P3635">
        <f t="shared" si="337"/>
        <v>56.839999999999996</v>
      </c>
      <c r="Q3635" s="6" t="str">
        <f t="shared" si="338"/>
        <v>theater</v>
      </c>
      <c r="R3635" t="str">
        <f t="shared" si="341"/>
        <v>musical</v>
      </c>
      <c r="S3635" s="11">
        <f t="shared" si="339"/>
        <v>42649.415127314809</v>
      </c>
      <c r="T3635" s="11">
        <f t="shared" si="340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5</v>
      </c>
      <c r="P3636">
        <f t="shared" si="337"/>
        <v>176.95</v>
      </c>
      <c r="Q3636" s="6" t="str">
        <f t="shared" si="338"/>
        <v>theater</v>
      </c>
      <c r="R3636" t="str">
        <f t="shared" si="341"/>
        <v>musical</v>
      </c>
      <c r="S3636" s="11">
        <f t="shared" si="339"/>
        <v>42700.958032407405</v>
      </c>
      <c r="T3636" s="11">
        <f t="shared" si="340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37</v>
      </c>
      <c r="P3637">
        <f t="shared" si="337"/>
        <v>127.6</v>
      </c>
      <c r="Q3637" s="6" t="str">
        <f t="shared" si="338"/>
        <v>theater</v>
      </c>
      <c r="R3637" t="str">
        <f t="shared" si="341"/>
        <v>musical</v>
      </c>
      <c r="S3637" s="11">
        <f t="shared" si="339"/>
        <v>42450.674490740734</v>
      </c>
      <c r="T3637" s="11">
        <f t="shared" si="340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s="6" t="str">
        <f t="shared" si="338"/>
        <v>theater</v>
      </c>
      <c r="R3638" t="str">
        <f t="shared" si="341"/>
        <v>musical</v>
      </c>
      <c r="S3638" s="11">
        <f t="shared" si="339"/>
        <v>42226.486446759263</v>
      </c>
      <c r="T3638" s="11">
        <f t="shared" si="340"/>
        <v>42261.486446759263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31</v>
      </c>
      <c r="P3639">
        <f t="shared" si="337"/>
        <v>66.150000000000006</v>
      </c>
      <c r="Q3639" s="6" t="str">
        <f t="shared" si="338"/>
        <v>theater</v>
      </c>
      <c r="R3639" t="str">
        <f t="shared" si="341"/>
        <v>musical</v>
      </c>
      <c r="S3639" s="11">
        <f t="shared" si="339"/>
        <v>41975.492303240739</v>
      </c>
      <c r="T3639" s="11">
        <f t="shared" si="340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7</v>
      </c>
      <c r="P3640">
        <f t="shared" si="337"/>
        <v>108</v>
      </c>
      <c r="Q3640" s="6" t="str">
        <f t="shared" si="338"/>
        <v>theater</v>
      </c>
      <c r="R3640" t="str">
        <f t="shared" si="341"/>
        <v>musical</v>
      </c>
      <c r="S3640" s="11">
        <f t="shared" si="339"/>
        <v>42053.464490740742</v>
      </c>
      <c r="T3640" s="11">
        <f t="shared" si="340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1</v>
      </c>
      <c r="P3641">
        <f t="shared" si="337"/>
        <v>1</v>
      </c>
      <c r="Q3641" s="6" t="str">
        <f t="shared" si="338"/>
        <v>theater</v>
      </c>
      <c r="R3641" t="str">
        <f t="shared" si="341"/>
        <v>musical</v>
      </c>
      <c r="S3641" s="11">
        <f t="shared" si="339"/>
        <v>42590.468819444439</v>
      </c>
      <c r="T3641" s="11">
        <f t="shared" si="340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6</v>
      </c>
      <c r="P3642">
        <f t="shared" si="337"/>
        <v>18.34</v>
      </c>
      <c r="Q3642" s="6" t="str">
        <f t="shared" si="338"/>
        <v>theater</v>
      </c>
      <c r="R3642" t="str">
        <f t="shared" si="341"/>
        <v>musical</v>
      </c>
      <c r="S3642" s="11">
        <f t="shared" si="339"/>
        <v>42104.573263888888</v>
      </c>
      <c r="T3642" s="11">
        <f t="shared" si="340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s="6" t="str">
        <f t="shared" si="338"/>
        <v>theater</v>
      </c>
      <c r="R3643" t="str">
        <f t="shared" si="341"/>
        <v>musical</v>
      </c>
      <c r="S3643" s="11">
        <f t="shared" si="339"/>
        <v>41899.418738425928</v>
      </c>
      <c r="T3643" s="11">
        <f t="shared" si="340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3</v>
      </c>
      <c r="P3644">
        <f t="shared" si="337"/>
        <v>7.5</v>
      </c>
      <c r="Q3644" s="6" t="str">
        <f t="shared" si="338"/>
        <v>theater</v>
      </c>
      <c r="R3644" t="str">
        <f t="shared" si="341"/>
        <v>musical</v>
      </c>
      <c r="S3644" s="11">
        <f t="shared" si="339"/>
        <v>42297.607951388891</v>
      </c>
      <c r="T3644" s="11">
        <f t="shared" si="340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s="6" t="str">
        <f t="shared" si="338"/>
        <v>theater</v>
      </c>
      <c r="R3645" t="str">
        <f t="shared" si="341"/>
        <v>musical</v>
      </c>
      <c r="S3645" s="11">
        <f t="shared" si="339"/>
        <v>42284.935636574075</v>
      </c>
      <c r="T3645" s="11">
        <f t="shared" si="340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17</v>
      </c>
      <c r="P3646">
        <f t="shared" si="337"/>
        <v>68.42</v>
      </c>
      <c r="Q3646" s="6" t="str">
        <f t="shared" si="338"/>
        <v>theater</v>
      </c>
      <c r="R3646" t="str">
        <f t="shared" si="341"/>
        <v>musical</v>
      </c>
      <c r="S3646" s="11">
        <f t="shared" si="339"/>
        <v>42409.033414351848</v>
      </c>
      <c r="T3646" s="11">
        <f t="shared" si="340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</v>
      </c>
      <c r="P3647">
        <f t="shared" si="337"/>
        <v>1</v>
      </c>
      <c r="Q3647" s="6" t="str">
        <f t="shared" si="338"/>
        <v>theater</v>
      </c>
      <c r="R3647" t="str">
        <f t="shared" si="341"/>
        <v>musical</v>
      </c>
      <c r="S3647" s="11">
        <f t="shared" si="339"/>
        <v>42665.762013888881</v>
      </c>
      <c r="T3647" s="11">
        <f t="shared" si="340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5</v>
      </c>
      <c r="P3648">
        <f t="shared" si="337"/>
        <v>60.129999999999995</v>
      </c>
      <c r="Q3648" s="6" t="str">
        <f t="shared" si="338"/>
        <v>theater</v>
      </c>
      <c r="R3648" t="str">
        <f t="shared" si="341"/>
        <v>musical</v>
      </c>
      <c r="S3648" s="11">
        <f t="shared" si="339"/>
        <v>42140.21298611111</v>
      </c>
      <c r="T3648" s="11">
        <f t="shared" si="340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>
        <f t="shared" si="337"/>
        <v>15</v>
      </c>
      <c r="Q3649" s="6" t="str">
        <f t="shared" si="338"/>
        <v>theater</v>
      </c>
      <c r="R3649" t="str">
        <f t="shared" si="341"/>
        <v>musical</v>
      </c>
      <c r="S3649" s="11">
        <f t="shared" si="339"/>
        <v>42598.540821759256</v>
      </c>
      <c r="T3649" s="11">
        <f t="shared" si="340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101</v>
      </c>
      <c r="P3650">
        <f t="shared" si="337"/>
        <v>550.04999999999995</v>
      </c>
      <c r="Q3650" s="6" t="str">
        <f t="shared" si="338"/>
        <v>theater</v>
      </c>
      <c r="R3650" t="str">
        <f t="shared" si="341"/>
        <v>plays</v>
      </c>
      <c r="S3650" s="11">
        <f t="shared" si="339"/>
        <v>41887.083854166667</v>
      </c>
      <c r="T3650" s="11">
        <f t="shared" si="340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ROUNDUP(((E3651/D3651)*100),0)</f>
        <v>104</v>
      </c>
      <c r="P3651">
        <f t="shared" ref="P3651:P3714" si="343">ROUNDUP((E3651/L3651),2)</f>
        <v>97.5</v>
      </c>
      <c r="Q3651" s="6" t="str">
        <f t="shared" ref="Q3651:Q3714" si="344">LEFT(N3651,FIND("/",N3651,1)-1)</f>
        <v>theater</v>
      </c>
      <c r="R3651" t="str">
        <f t="shared" si="341"/>
        <v>plays</v>
      </c>
      <c r="S3651" s="11">
        <f t="shared" ref="S3651:S3714" si="345">(((J3651/60)/60)/24)+DATE(1970,1,1)+(-5/24)</f>
        <v>41780.504560185182</v>
      </c>
      <c r="T3651" s="11">
        <f t="shared" ref="T3651:T3714" si="346">(((I3651/60)/60)/24)+DATE(1970,1,1)+(-5/24)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>
        <f t="shared" si="343"/>
        <v>29.42</v>
      </c>
      <c r="Q3652" s="6" t="str">
        <f t="shared" si="344"/>
        <v>theater</v>
      </c>
      <c r="R3652" t="str">
        <f t="shared" ref="R3652:R3715" si="347">RIGHT(N3652,LEN(N3652)-FIND("/",N3652,1))</f>
        <v>plays</v>
      </c>
      <c r="S3652" s="11">
        <f t="shared" si="345"/>
        <v>42381.270648148151</v>
      </c>
      <c r="T3652" s="11">
        <f t="shared" si="346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>
        <f t="shared" si="343"/>
        <v>57.78</v>
      </c>
      <c r="Q3653" s="6" t="str">
        <f t="shared" si="344"/>
        <v>theater</v>
      </c>
      <c r="R3653" t="str">
        <f t="shared" si="347"/>
        <v>plays</v>
      </c>
      <c r="S3653" s="11">
        <f t="shared" si="345"/>
        <v>41828.437986111108</v>
      </c>
      <c r="T3653" s="11">
        <f t="shared" si="346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251</v>
      </c>
      <c r="P3654">
        <f t="shared" si="343"/>
        <v>44.239999999999995</v>
      </c>
      <c r="Q3654" s="6" t="str">
        <f t="shared" si="344"/>
        <v>theater</v>
      </c>
      <c r="R3654" t="str">
        <f t="shared" si="347"/>
        <v>plays</v>
      </c>
      <c r="S3654" s="11">
        <f t="shared" si="345"/>
        <v>42596.436365740738</v>
      </c>
      <c r="T3654" s="11">
        <f t="shared" si="346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101</v>
      </c>
      <c r="P3655">
        <f t="shared" si="343"/>
        <v>60.91</v>
      </c>
      <c r="Q3655" s="6" t="str">
        <f t="shared" si="344"/>
        <v>theater</v>
      </c>
      <c r="R3655" t="str">
        <f t="shared" si="347"/>
        <v>plays</v>
      </c>
      <c r="S3655" s="11">
        <f t="shared" si="345"/>
        <v>42191.155173611107</v>
      </c>
      <c r="T3655" s="11">
        <f t="shared" si="346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175</v>
      </c>
      <c r="P3656">
        <f t="shared" si="343"/>
        <v>68.850000000000009</v>
      </c>
      <c r="Q3656" s="6" t="str">
        <f t="shared" si="344"/>
        <v>theater</v>
      </c>
      <c r="R3656" t="str">
        <f t="shared" si="347"/>
        <v>plays</v>
      </c>
      <c r="S3656" s="11">
        <f t="shared" si="345"/>
        <v>42440.20817129629</v>
      </c>
      <c r="T3656" s="11">
        <f t="shared" si="346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117</v>
      </c>
      <c r="P3657">
        <f t="shared" si="343"/>
        <v>73.59</v>
      </c>
      <c r="Q3657" s="6" t="str">
        <f t="shared" si="344"/>
        <v>theater</v>
      </c>
      <c r="R3657" t="str">
        <f t="shared" si="347"/>
        <v>plays</v>
      </c>
      <c r="S3657" s="11">
        <f t="shared" si="345"/>
        <v>42173.594884259255</v>
      </c>
      <c r="T3657" s="11">
        <f t="shared" si="346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106</v>
      </c>
      <c r="P3658">
        <f t="shared" si="343"/>
        <v>115.03</v>
      </c>
      <c r="Q3658" s="6" t="str">
        <f t="shared" si="344"/>
        <v>theater</v>
      </c>
      <c r="R3658" t="str">
        <f t="shared" si="347"/>
        <v>plays</v>
      </c>
      <c r="S3658" s="11">
        <f t="shared" si="345"/>
        <v>42737.70180555556</v>
      </c>
      <c r="T3658" s="11">
        <f t="shared" si="346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111</v>
      </c>
      <c r="P3659">
        <f t="shared" si="343"/>
        <v>110.75</v>
      </c>
      <c r="Q3659" s="6" t="str">
        <f t="shared" si="344"/>
        <v>theater</v>
      </c>
      <c r="R3659" t="str">
        <f t="shared" si="347"/>
        <v>plays</v>
      </c>
      <c r="S3659" s="11">
        <f t="shared" si="345"/>
        <v>42499.421516203707</v>
      </c>
      <c r="T3659" s="11">
        <f t="shared" si="346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101</v>
      </c>
      <c r="P3660">
        <f t="shared" si="343"/>
        <v>75.5</v>
      </c>
      <c r="Q3660" s="6" t="str">
        <f t="shared" si="344"/>
        <v>theater</v>
      </c>
      <c r="R3660" t="str">
        <f t="shared" si="347"/>
        <v>plays</v>
      </c>
      <c r="S3660" s="11">
        <f t="shared" si="345"/>
        <v>41775.650231481479</v>
      </c>
      <c r="T3660" s="11">
        <f t="shared" si="346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103</v>
      </c>
      <c r="P3661">
        <f t="shared" si="343"/>
        <v>235.47</v>
      </c>
      <c r="Q3661" s="6" t="str">
        <f t="shared" si="344"/>
        <v>theater</v>
      </c>
      <c r="R3661" t="str">
        <f t="shared" si="347"/>
        <v>plays</v>
      </c>
      <c r="S3661" s="11">
        <f t="shared" si="345"/>
        <v>42055.068865740737</v>
      </c>
      <c r="T3661" s="11">
        <f t="shared" si="346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>
        <f t="shared" si="343"/>
        <v>11.37</v>
      </c>
      <c r="Q3662" s="6" t="str">
        <f t="shared" si="344"/>
        <v>theater</v>
      </c>
      <c r="R3662" t="str">
        <f t="shared" si="347"/>
        <v>plays</v>
      </c>
      <c r="S3662" s="11">
        <f t="shared" si="345"/>
        <v>41971.672743055555</v>
      </c>
      <c r="T3662" s="11">
        <f t="shared" si="346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</v>
      </c>
      <c r="P3663">
        <f t="shared" si="343"/>
        <v>92.5</v>
      </c>
      <c r="Q3663" s="6" t="str">
        <f t="shared" si="344"/>
        <v>theater</v>
      </c>
      <c r="R3663" t="str">
        <f t="shared" si="347"/>
        <v>plays</v>
      </c>
      <c r="S3663" s="11">
        <f t="shared" si="345"/>
        <v>42447.688333333332</v>
      </c>
      <c r="T3663" s="11">
        <f t="shared" si="346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102</v>
      </c>
      <c r="P3664">
        <f t="shared" si="343"/>
        <v>202.85</v>
      </c>
      <c r="Q3664" s="6" t="str">
        <f t="shared" si="344"/>
        <v>theater</v>
      </c>
      <c r="R3664" t="str">
        <f t="shared" si="347"/>
        <v>plays</v>
      </c>
      <c r="S3664" s="11">
        <f t="shared" si="345"/>
        <v>42064.011736111112</v>
      </c>
      <c r="T3664" s="11">
        <f t="shared" si="346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>
        <f t="shared" si="343"/>
        <v>26</v>
      </c>
      <c r="Q3665" s="6" t="str">
        <f t="shared" si="344"/>
        <v>theater</v>
      </c>
      <c r="R3665" t="str">
        <f t="shared" si="347"/>
        <v>plays</v>
      </c>
      <c r="S3665" s="11">
        <f t="shared" si="345"/>
        <v>42665.243402777771</v>
      </c>
      <c r="T3665" s="11">
        <f t="shared" si="346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110</v>
      </c>
      <c r="P3666">
        <f t="shared" si="343"/>
        <v>46.059999999999995</v>
      </c>
      <c r="Q3666" s="6" t="str">
        <f t="shared" si="344"/>
        <v>theater</v>
      </c>
      <c r="R3666" t="str">
        <f t="shared" si="347"/>
        <v>plays</v>
      </c>
      <c r="S3666" s="11">
        <f t="shared" si="345"/>
        <v>42523.04038194444</v>
      </c>
      <c r="T3666" s="11">
        <f t="shared" si="346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116</v>
      </c>
      <c r="P3667">
        <f t="shared" si="343"/>
        <v>51</v>
      </c>
      <c r="Q3667" s="6" t="str">
        <f t="shared" si="344"/>
        <v>theater</v>
      </c>
      <c r="R3667" t="str">
        <f t="shared" si="347"/>
        <v>plays</v>
      </c>
      <c r="S3667" s="11">
        <f t="shared" si="345"/>
        <v>42294.59979166666</v>
      </c>
      <c r="T3667" s="11">
        <f t="shared" si="346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>
        <f t="shared" si="343"/>
        <v>31.580000000000002</v>
      </c>
      <c r="Q3668" s="6" t="str">
        <f t="shared" si="344"/>
        <v>theater</v>
      </c>
      <c r="R3668" t="str">
        <f t="shared" si="347"/>
        <v>plays</v>
      </c>
      <c r="S3668" s="11">
        <f t="shared" si="345"/>
        <v>41822.696550925924</v>
      </c>
      <c r="T3668" s="11">
        <f t="shared" si="346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104</v>
      </c>
      <c r="P3669">
        <f t="shared" si="343"/>
        <v>53.37</v>
      </c>
      <c r="Q3669" s="6" t="str">
        <f t="shared" si="344"/>
        <v>theater</v>
      </c>
      <c r="R3669" t="str">
        <f t="shared" si="347"/>
        <v>plays</v>
      </c>
      <c r="S3669" s="11">
        <f t="shared" si="345"/>
        <v>42173.761793981481</v>
      </c>
      <c r="T3669" s="11">
        <f t="shared" si="346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104</v>
      </c>
      <c r="P3670">
        <f t="shared" si="343"/>
        <v>36.97</v>
      </c>
      <c r="Q3670" s="6" t="str">
        <f t="shared" si="344"/>
        <v>theater</v>
      </c>
      <c r="R3670" t="str">
        <f t="shared" si="347"/>
        <v>plays</v>
      </c>
      <c r="S3670" s="11">
        <f t="shared" si="345"/>
        <v>42185.347824074073</v>
      </c>
      <c r="T3670" s="11">
        <f t="shared" si="346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139</v>
      </c>
      <c r="P3671">
        <f t="shared" si="343"/>
        <v>81.300000000000011</v>
      </c>
      <c r="Q3671" s="6" t="str">
        <f t="shared" si="344"/>
        <v>theater</v>
      </c>
      <c r="R3671" t="str">
        <f t="shared" si="347"/>
        <v>plays</v>
      </c>
      <c r="S3671" s="11">
        <f t="shared" si="345"/>
        <v>42136.466863425921</v>
      </c>
      <c r="T3671" s="11">
        <f t="shared" si="346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110</v>
      </c>
      <c r="P3672">
        <f t="shared" si="343"/>
        <v>20.09</v>
      </c>
      <c r="Q3672" s="6" t="str">
        <f t="shared" si="344"/>
        <v>theater</v>
      </c>
      <c r="R3672" t="str">
        <f t="shared" si="347"/>
        <v>plays</v>
      </c>
      <c r="S3672" s="11">
        <f t="shared" si="345"/>
        <v>42142.305682870363</v>
      </c>
      <c r="T3672" s="11">
        <f t="shared" si="346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101</v>
      </c>
      <c r="P3673">
        <f t="shared" si="343"/>
        <v>88.25</v>
      </c>
      <c r="Q3673" s="6" t="str">
        <f t="shared" si="344"/>
        <v>theater</v>
      </c>
      <c r="R3673" t="str">
        <f t="shared" si="347"/>
        <v>plays</v>
      </c>
      <c r="S3673" s="11">
        <f t="shared" si="345"/>
        <v>41820.419756944444</v>
      </c>
      <c r="T3673" s="11">
        <f t="shared" si="346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102</v>
      </c>
      <c r="P3674">
        <f t="shared" si="343"/>
        <v>53.44</v>
      </c>
      <c r="Q3674" s="6" t="str">
        <f t="shared" si="344"/>
        <v>theater</v>
      </c>
      <c r="R3674" t="str">
        <f t="shared" si="347"/>
        <v>plays</v>
      </c>
      <c r="S3674" s="11">
        <f t="shared" si="345"/>
        <v>41878.738240740735</v>
      </c>
      <c r="T3674" s="11">
        <f t="shared" si="346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114</v>
      </c>
      <c r="P3675">
        <f t="shared" si="343"/>
        <v>39.869999999999997</v>
      </c>
      <c r="Q3675" s="6" t="str">
        <f t="shared" si="344"/>
        <v>theater</v>
      </c>
      <c r="R3675" t="str">
        <f t="shared" si="347"/>
        <v>plays</v>
      </c>
      <c r="S3675" s="11">
        <f t="shared" si="345"/>
        <v>41914.086770833332</v>
      </c>
      <c r="T3675" s="11">
        <f t="shared" si="346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>
        <f t="shared" si="343"/>
        <v>145.16999999999999</v>
      </c>
      <c r="Q3676" s="6" t="str">
        <f t="shared" si="344"/>
        <v>theater</v>
      </c>
      <c r="R3676" t="str">
        <f t="shared" si="347"/>
        <v>plays</v>
      </c>
      <c r="S3676" s="11">
        <f t="shared" si="345"/>
        <v>42556.664687499993</v>
      </c>
      <c r="T3676" s="11">
        <f t="shared" si="346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>
        <f t="shared" si="343"/>
        <v>23.34</v>
      </c>
      <c r="Q3677" s="6" t="str">
        <f t="shared" si="344"/>
        <v>theater</v>
      </c>
      <c r="R3677" t="str">
        <f t="shared" si="347"/>
        <v>plays</v>
      </c>
      <c r="S3677" s="11">
        <f t="shared" si="345"/>
        <v>42493.388680555552</v>
      </c>
      <c r="T3677" s="11">
        <f t="shared" si="346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129</v>
      </c>
      <c r="P3678">
        <f t="shared" si="343"/>
        <v>64.38000000000001</v>
      </c>
      <c r="Q3678" s="6" t="str">
        <f t="shared" si="344"/>
        <v>theater</v>
      </c>
      <c r="R3678" t="str">
        <f t="shared" si="347"/>
        <v>plays</v>
      </c>
      <c r="S3678" s="11">
        <f t="shared" si="345"/>
        <v>41876.607453703698</v>
      </c>
      <c r="T3678" s="11">
        <f t="shared" si="346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103</v>
      </c>
      <c r="P3679">
        <f t="shared" si="343"/>
        <v>62.059999999999995</v>
      </c>
      <c r="Q3679" s="6" t="str">
        <f t="shared" si="344"/>
        <v>theater</v>
      </c>
      <c r="R3679" t="str">
        <f t="shared" si="347"/>
        <v>plays</v>
      </c>
      <c r="S3679" s="11">
        <f t="shared" si="345"/>
        <v>41802.365949074068</v>
      </c>
      <c r="T3679" s="11">
        <f t="shared" si="346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103</v>
      </c>
      <c r="P3680">
        <f t="shared" si="343"/>
        <v>66.13000000000001</v>
      </c>
      <c r="Q3680" s="6" t="str">
        <f t="shared" si="344"/>
        <v>theater</v>
      </c>
      <c r="R3680" t="str">
        <f t="shared" si="347"/>
        <v>plays</v>
      </c>
      <c r="S3680" s="11">
        <f t="shared" si="345"/>
        <v>42120.322893518511</v>
      </c>
      <c r="T3680" s="11">
        <f t="shared" si="346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111</v>
      </c>
      <c r="P3681">
        <f t="shared" si="343"/>
        <v>73.400000000000006</v>
      </c>
      <c r="Q3681" s="6" t="str">
        <f t="shared" si="344"/>
        <v>theater</v>
      </c>
      <c r="R3681" t="str">
        <f t="shared" si="347"/>
        <v>plays</v>
      </c>
      <c r="S3681" s="11">
        <f t="shared" si="345"/>
        <v>41786.553020833329</v>
      </c>
      <c r="T3681" s="11">
        <f t="shared" si="346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113</v>
      </c>
      <c r="P3682">
        <f t="shared" si="343"/>
        <v>99.5</v>
      </c>
      <c r="Q3682" s="6" t="str">
        <f t="shared" si="344"/>
        <v>theater</v>
      </c>
      <c r="R3682" t="str">
        <f t="shared" si="347"/>
        <v>plays</v>
      </c>
      <c r="S3682" s="11">
        <f t="shared" si="345"/>
        <v>42627.245763888881</v>
      </c>
      <c r="T3682" s="11">
        <f t="shared" si="346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112</v>
      </c>
      <c r="P3683">
        <f t="shared" si="343"/>
        <v>62.169999999999995</v>
      </c>
      <c r="Q3683" s="6" t="str">
        <f t="shared" si="344"/>
        <v>theater</v>
      </c>
      <c r="R3683" t="str">
        <f t="shared" si="347"/>
        <v>plays</v>
      </c>
      <c r="S3683" s="11">
        <f t="shared" si="345"/>
        <v>42374.443171296291</v>
      </c>
      <c r="T3683" s="11">
        <f t="shared" si="346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140</v>
      </c>
      <c r="P3684">
        <f t="shared" si="343"/>
        <v>62.33</v>
      </c>
      <c r="Q3684" s="6" t="str">
        <f t="shared" si="344"/>
        <v>theater</v>
      </c>
      <c r="R3684" t="str">
        <f t="shared" si="347"/>
        <v>plays</v>
      </c>
      <c r="S3684" s="11">
        <f t="shared" si="345"/>
        <v>41772.477060185185</v>
      </c>
      <c r="T3684" s="11">
        <f t="shared" si="346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111</v>
      </c>
      <c r="P3685">
        <f t="shared" si="343"/>
        <v>58.79</v>
      </c>
      <c r="Q3685" s="6" t="str">
        <f t="shared" si="344"/>
        <v>theater</v>
      </c>
      <c r="R3685" t="str">
        <f t="shared" si="347"/>
        <v>plays</v>
      </c>
      <c r="S3685" s="11">
        <f t="shared" si="345"/>
        <v>42632.908518518518</v>
      </c>
      <c r="T3685" s="11">
        <f t="shared" si="346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140</v>
      </c>
      <c r="P3686">
        <f t="shared" si="343"/>
        <v>45.35</v>
      </c>
      <c r="Q3686" s="6" t="str">
        <f t="shared" si="344"/>
        <v>theater</v>
      </c>
      <c r="R3686" t="str">
        <f t="shared" si="347"/>
        <v>plays</v>
      </c>
      <c r="S3686" s="11">
        <f t="shared" si="345"/>
        <v>42218.97206018518</v>
      </c>
      <c r="T3686" s="11">
        <f t="shared" si="346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106</v>
      </c>
      <c r="P3687">
        <f t="shared" si="343"/>
        <v>41.949999999999996</v>
      </c>
      <c r="Q3687" s="6" t="str">
        <f t="shared" si="344"/>
        <v>theater</v>
      </c>
      <c r="R3687" t="str">
        <f t="shared" si="347"/>
        <v>plays</v>
      </c>
      <c r="S3687" s="11">
        <f t="shared" si="345"/>
        <v>41753.384942129625</v>
      </c>
      <c r="T3687" s="11">
        <f t="shared" si="346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102</v>
      </c>
      <c r="P3688">
        <f t="shared" si="343"/>
        <v>59.169999999999995</v>
      </c>
      <c r="Q3688" s="6" t="str">
        <f t="shared" si="344"/>
        <v>theater</v>
      </c>
      <c r="R3688" t="str">
        <f t="shared" si="347"/>
        <v>plays</v>
      </c>
      <c r="S3688" s="11">
        <f t="shared" si="345"/>
        <v>42230.454398148147</v>
      </c>
      <c r="T3688" s="11">
        <f t="shared" si="346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101</v>
      </c>
      <c r="P3689">
        <f t="shared" si="343"/>
        <v>200.49</v>
      </c>
      <c r="Q3689" s="6" t="str">
        <f t="shared" si="344"/>
        <v>theater</v>
      </c>
      <c r="R3689" t="str">
        <f t="shared" si="347"/>
        <v>plays</v>
      </c>
      <c r="S3689" s="11">
        <f t="shared" si="345"/>
        <v>41787.009895833333</v>
      </c>
      <c r="T3689" s="11">
        <f t="shared" si="346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110</v>
      </c>
      <c r="P3690">
        <f t="shared" si="343"/>
        <v>83.98</v>
      </c>
      <c r="Q3690" s="6" t="str">
        <f t="shared" si="344"/>
        <v>theater</v>
      </c>
      <c r="R3690" t="str">
        <f t="shared" si="347"/>
        <v>plays</v>
      </c>
      <c r="S3690" s="11">
        <f t="shared" si="345"/>
        <v>41829.578749999993</v>
      </c>
      <c r="T3690" s="11">
        <f t="shared" si="346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119</v>
      </c>
      <c r="P3691">
        <f t="shared" si="343"/>
        <v>57.26</v>
      </c>
      <c r="Q3691" s="6" t="str">
        <f t="shared" si="344"/>
        <v>theater</v>
      </c>
      <c r="R3691" t="str">
        <f t="shared" si="347"/>
        <v>plays</v>
      </c>
      <c r="S3691" s="11">
        <f t="shared" si="345"/>
        <v>42147.61850694444</v>
      </c>
      <c r="T3691" s="11">
        <f t="shared" si="346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>
        <f t="shared" si="343"/>
        <v>58.07</v>
      </c>
      <c r="Q3692" s="6" t="str">
        <f t="shared" si="344"/>
        <v>theater</v>
      </c>
      <c r="R3692" t="str">
        <f t="shared" si="347"/>
        <v>plays</v>
      </c>
      <c r="S3692" s="11">
        <f t="shared" si="345"/>
        <v>41940.389849537038</v>
      </c>
      <c r="T3692" s="11">
        <f t="shared" si="346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128</v>
      </c>
      <c r="P3693">
        <f t="shared" si="343"/>
        <v>186.81</v>
      </c>
      <c r="Q3693" s="6" t="str">
        <f t="shared" si="344"/>
        <v>theater</v>
      </c>
      <c r="R3693" t="str">
        <f t="shared" si="347"/>
        <v>plays</v>
      </c>
      <c r="S3693" s="11">
        <f t="shared" si="345"/>
        <v>42020.492233796293</v>
      </c>
      <c r="T3693" s="11">
        <f t="shared" si="346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>
        <f t="shared" si="343"/>
        <v>74.12</v>
      </c>
      <c r="Q3694" s="6" t="str">
        <f t="shared" si="344"/>
        <v>theater</v>
      </c>
      <c r="R3694" t="str">
        <f t="shared" si="347"/>
        <v>plays</v>
      </c>
      <c r="S3694" s="11">
        <f t="shared" si="345"/>
        <v>41891.756701388884</v>
      </c>
      <c r="T3694" s="11">
        <f t="shared" si="346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130</v>
      </c>
      <c r="P3695">
        <f t="shared" si="343"/>
        <v>30.720000000000002</v>
      </c>
      <c r="Q3695" s="6" t="str">
        <f t="shared" si="344"/>
        <v>theater</v>
      </c>
      <c r="R3695" t="str">
        <f t="shared" si="347"/>
        <v>plays</v>
      </c>
      <c r="S3695" s="11">
        <f t="shared" si="345"/>
        <v>42308.98297453703</v>
      </c>
      <c r="T3695" s="11">
        <f t="shared" si="346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108</v>
      </c>
      <c r="P3696">
        <f t="shared" si="343"/>
        <v>62.669999999999995</v>
      </c>
      <c r="Q3696" s="6" t="str">
        <f t="shared" si="344"/>
        <v>theater</v>
      </c>
      <c r="R3696" t="str">
        <f t="shared" si="347"/>
        <v>plays</v>
      </c>
      <c r="S3696" s="11">
        <f t="shared" si="345"/>
        <v>42489.925543981481</v>
      </c>
      <c r="T3696" s="11">
        <f t="shared" si="346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101</v>
      </c>
      <c r="P3697">
        <f t="shared" si="343"/>
        <v>121.37</v>
      </c>
      <c r="Q3697" s="6" t="str">
        <f t="shared" si="344"/>
        <v>theater</v>
      </c>
      <c r="R3697" t="str">
        <f t="shared" si="347"/>
        <v>plays</v>
      </c>
      <c r="S3697" s="11">
        <f t="shared" si="345"/>
        <v>41995.662152777775</v>
      </c>
      <c r="T3697" s="11">
        <f t="shared" si="346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>
        <f t="shared" si="343"/>
        <v>39.75</v>
      </c>
      <c r="Q3698" s="6" t="str">
        <f t="shared" si="344"/>
        <v>theater</v>
      </c>
      <c r="R3698" t="str">
        <f t="shared" si="347"/>
        <v>plays</v>
      </c>
      <c r="S3698" s="11">
        <f t="shared" si="345"/>
        <v>41988.408749999995</v>
      </c>
      <c r="T3698" s="11">
        <f t="shared" si="346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>
        <f t="shared" si="343"/>
        <v>72</v>
      </c>
      <c r="Q3699" s="6" t="str">
        <f t="shared" si="344"/>
        <v>theater</v>
      </c>
      <c r="R3699" t="str">
        <f t="shared" si="347"/>
        <v>plays</v>
      </c>
      <c r="S3699" s="11">
        <f t="shared" si="345"/>
        <v>42479.2575</v>
      </c>
      <c r="T3699" s="11">
        <f t="shared" si="346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111</v>
      </c>
      <c r="P3700">
        <f t="shared" si="343"/>
        <v>40.64</v>
      </c>
      <c r="Q3700" s="6" t="str">
        <f t="shared" si="344"/>
        <v>theater</v>
      </c>
      <c r="R3700" t="str">
        <f t="shared" si="347"/>
        <v>plays</v>
      </c>
      <c r="S3700" s="11">
        <f t="shared" si="345"/>
        <v>42401.598229166666</v>
      </c>
      <c r="T3700" s="11">
        <f t="shared" si="346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101</v>
      </c>
      <c r="P3701">
        <f t="shared" si="343"/>
        <v>63</v>
      </c>
      <c r="Q3701" s="6" t="str">
        <f t="shared" si="344"/>
        <v>theater</v>
      </c>
      <c r="R3701" t="str">
        <f t="shared" si="347"/>
        <v>plays</v>
      </c>
      <c r="S3701" s="11">
        <f t="shared" si="345"/>
        <v>41897.393703703703</v>
      </c>
      <c r="T3701" s="11">
        <f t="shared" si="346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122</v>
      </c>
      <c r="P3702">
        <f t="shared" si="343"/>
        <v>33.669999999999995</v>
      </c>
      <c r="Q3702" s="6" t="str">
        <f t="shared" si="344"/>
        <v>theater</v>
      </c>
      <c r="R3702" t="str">
        <f t="shared" si="347"/>
        <v>plays</v>
      </c>
      <c r="S3702" s="11">
        <f t="shared" si="345"/>
        <v>41882.37731481481</v>
      </c>
      <c r="T3702" s="11">
        <f t="shared" si="346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101</v>
      </c>
      <c r="P3703">
        <f t="shared" si="343"/>
        <v>38.589999999999996</v>
      </c>
      <c r="Q3703" s="6" t="str">
        <f t="shared" si="344"/>
        <v>theater</v>
      </c>
      <c r="R3703" t="str">
        <f t="shared" si="347"/>
        <v>plays</v>
      </c>
      <c r="S3703" s="11">
        <f t="shared" si="345"/>
        <v>42129.333252314813</v>
      </c>
      <c r="T3703" s="11">
        <f t="shared" si="346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110</v>
      </c>
      <c r="P3704">
        <f t="shared" si="343"/>
        <v>155.95999999999998</v>
      </c>
      <c r="Q3704" s="6" t="str">
        <f t="shared" si="344"/>
        <v>theater</v>
      </c>
      <c r="R3704" t="str">
        <f t="shared" si="347"/>
        <v>plays</v>
      </c>
      <c r="S3704" s="11">
        <f t="shared" si="345"/>
        <v>42524.329675925925</v>
      </c>
      <c r="T3704" s="11">
        <f t="shared" si="346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124</v>
      </c>
      <c r="P3705">
        <f t="shared" si="343"/>
        <v>43.2</v>
      </c>
      <c r="Q3705" s="6" t="str">
        <f t="shared" si="344"/>
        <v>theater</v>
      </c>
      <c r="R3705" t="str">
        <f t="shared" si="347"/>
        <v>plays</v>
      </c>
      <c r="S3705" s="11">
        <f t="shared" si="345"/>
        <v>42556.296157407407</v>
      </c>
      <c r="T3705" s="11">
        <f t="shared" si="346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137</v>
      </c>
      <c r="P3706">
        <f t="shared" si="343"/>
        <v>15.15</v>
      </c>
      <c r="Q3706" s="6" t="str">
        <f t="shared" si="344"/>
        <v>theater</v>
      </c>
      <c r="R3706" t="str">
        <f t="shared" si="347"/>
        <v>plays</v>
      </c>
      <c r="S3706" s="11">
        <f t="shared" si="345"/>
        <v>42461.481412037036</v>
      </c>
      <c r="T3706" s="11">
        <f t="shared" si="346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104</v>
      </c>
      <c r="P3707">
        <f t="shared" si="343"/>
        <v>83.58</v>
      </c>
      <c r="Q3707" s="6" t="str">
        <f t="shared" si="344"/>
        <v>theater</v>
      </c>
      <c r="R3707" t="str">
        <f t="shared" si="347"/>
        <v>plays</v>
      </c>
      <c r="S3707" s="11">
        <f t="shared" si="345"/>
        <v>41792.334652777776</v>
      </c>
      <c r="T3707" s="11">
        <f t="shared" si="346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122</v>
      </c>
      <c r="P3708">
        <f t="shared" si="343"/>
        <v>140</v>
      </c>
      <c r="Q3708" s="6" t="str">
        <f t="shared" si="344"/>
        <v>theater</v>
      </c>
      <c r="R3708" t="str">
        <f t="shared" si="347"/>
        <v>plays</v>
      </c>
      <c r="S3708" s="11">
        <f t="shared" si="345"/>
        <v>41879.705428240741</v>
      </c>
      <c r="T3708" s="11">
        <f t="shared" si="346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>
        <f t="shared" si="343"/>
        <v>80.87</v>
      </c>
      <c r="Q3709" s="6" t="str">
        <f t="shared" si="344"/>
        <v>theater</v>
      </c>
      <c r="R3709" t="str">
        <f t="shared" si="347"/>
        <v>plays</v>
      </c>
      <c r="S3709" s="11">
        <f t="shared" si="345"/>
        <v>42551.840023148143</v>
      </c>
      <c r="T3709" s="11">
        <f t="shared" si="346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>
        <f t="shared" si="343"/>
        <v>53.85</v>
      </c>
      <c r="Q3710" s="6" t="str">
        <f t="shared" si="344"/>
        <v>theater</v>
      </c>
      <c r="R3710" t="str">
        <f t="shared" si="347"/>
        <v>plays</v>
      </c>
      <c r="S3710" s="11">
        <f t="shared" si="345"/>
        <v>41809.933865740735</v>
      </c>
      <c r="T3710" s="11">
        <f t="shared" si="346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109</v>
      </c>
      <c r="P3711">
        <f t="shared" si="343"/>
        <v>30.930000000000003</v>
      </c>
      <c r="Q3711" s="6" t="str">
        <f t="shared" si="344"/>
        <v>theater</v>
      </c>
      <c r="R3711" t="str">
        <f t="shared" si="347"/>
        <v>plays</v>
      </c>
      <c r="S3711" s="11">
        <f t="shared" si="345"/>
        <v>41785.499374999999</v>
      </c>
      <c r="T3711" s="11">
        <f t="shared" si="346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142</v>
      </c>
      <c r="P3712">
        <f t="shared" si="343"/>
        <v>67.97</v>
      </c>
      <c r="Q3712" s="6" t="str">
        <f t="shared" si="344"/>
        <v>theater</v>
      </c>
      <c r="R3712" t="str">
        <f t="shared" si="347"/>
        <v>plays</v>
      </c>
      <c r="S3712" s="11">
        <f t="shared" si="345"/>
        <v>42072.367916666662</v>
      </c>
      <c r="T3712" s="11">
        <f t="shared" si="346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114</v>
      </c>
      <c r="P3713">
        <f t="shared" si="343"/>
        <v>27.150000000000002</v>
      </c>
      <c r="Q3713" s="6" t="str">
        <f t="shared" si="344"/>
        <v>theater</v>
      </c>
      <c r="R3713" t="str">
        <f t="shared" si="347"/>
        <v>plays</v>
      </c>
      <c r="S3713" s="11">
        <f t="shared" si="345"/>
        <v>41779.5158912037</v>
      </c>
      <c r="T3713" s="11">
        <f t="shared" si="346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154</v>
      </c>
      <c r="P3714">
        <f t="shared" si="343"/>
        <v>110.87</v>
      </c>
      <c r="Q3714" s="6" t="str">
        <f t="shared" si="344"/>
        <v>theater</v>
      </c>
      <c r="R3714" t="str">
        <f t="shared" si="347"/>
        <v>plays</v>
      </c>
      <c r="S3714" s="11">
        <f t="shared" si="345"/>
        <v>42133.963738425926</v>
      </c>
      <c r="T3714" s="11">
        <f t="shared" si="346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ROUNDUP(((E3715/D3715)*100),0)</f>
        <v>102</v>
      </c>
      <c r="P3715">
        <f t="shared" ref="P3715:P3778" si="349">ROUNDUP((E3715/L3715),2)</f>
        <v>106.85000000000001</v>
      </c>
      <c r="Q3715" s="6" t="str">
        <f t="shared" ref="Q3715:Q3778" si="350">LEFT(N3715,FIND("/",N3715,1)-1)</f>
        <v>theater</v>
      </c>
      <c r="R3715" t="str">
        <f t="shared" si="347"/>
        <v>plays</v>
      </c>
      <c r="S3715" s="11">
        <f t="shared" ref="S3715:S3778" si="351">(((J3715/60)/60)/24)+DATE(1970,1,1)+(-5/24)</f>
        <v>42505.529699074068</v>
      </c>
      <c r="T3715" s="11">
        <f t="shared" ref="T3715:T3778" si="352">(((I3715/60)/60)/24)+DATE(1970,1,1)+(-5/24)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103</v>
      </c>
      <c r="P3716">
        <f t="shared" si="349"/>
        <v>105.52000000000001</v>
      </c>
      <c r="Q3716" s="6" t="str">
        <f t="shared" si="350"/>
        <v>theater</v>
      </c>
      <c r="R3716" t="str">
        <f t="shared" ref="R3716:R3779" si="353">RIGHT(N3716,LEN(N3716)-FIND("/",N3716,1))</f>
        <v>plays</v>
      </c>
      <c r="S3716" s="11">
        <f t="shared" si="351"/>
        <v>42118.347997685189</v>
      </c>
      <c r="T3716" s="11">
        <f t="shared" si="352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103</v>
      </c>
      <c r="P3717">
        <f t="shared" si="349"/>
        <v>132.97</v>
      </c>
      <c r="Q3717" s="6" t="str">
        <f t="shared" si="350"/>
        <v>theater</v>
      </c>
      <c r="R3717" t="str">
        <f t="shared" si="353"/>
        <v>plays</v>
      </c>
      <c r="S3717" s="11">
        <f t="shared" si="351"/>
        <v>42036.787256944437</v>
      </c>
      <c r="T3717" s="11">
        <f t="shared" si="352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156</v>
      </c>
      <c r="P3718">
        <f t="shared" si="349"/>
        <v>51.919999999999995</v>
      </c>
      <c r="Q3718" s="6" t="str">
        <f t="shared" si="350"/>
        <v>theater</v>
      </c>
      <c r="R3718" t="str">
        <f t="shared" si="353"/>
        <v>plays</v>
      </c>
      <c r="S3718" s="11">
        <f t="shared" si="351"/>
        <v>42360.679502314808</v>
      </c>
      <c r="T3718" s="11">
        <f t="shared" si="352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101</v>
      </c>
      <c r="P3719">
        <f t="shared" si="349"/>
        <v>310</v>
      </c>
      <c r="Q3719" s="6" t="str">
        <f t="shared" si="350"/>
        <v>theater</v>
      </c>
      <c r="R3719" t="str">
        <f t="shared" si="353"/>
        <v>plays</v>
      </c>
      <c r="S3719" s="11">
        <f t="shared" si="351"/>
        <v>42102.657974537033</v>
      </c>
      <c r="T3719" s="11">
        <f t="shared" si="352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240</v>
      </c>
      <c r="P3720">
        <f t="shared" si="349"/>
        <v>26.03</v>
      </c>
      <c r="Q3720" s="6" t="str">
        <f t="shared" si="350"/>
        <v>theater</v>
      </c>
      <c r="R3720" t="str">
        <f t="shared" si="353"/>
        <v>plays</v>
      </c>
      <c r="S3720" s="11">
        <f t="shared" si="351"/>
        <v>42032.507812499993</v>
      </c>
      <c r="T3720" s="11">
        <f t="shared" si="352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>
        <f t="shared" si="349"/>
        <v>105</v>
      </c>
      <c r="Q3721" s="6" t="str">
        <f t="shared" si="350"/>
        <v>theater</v>
      </c>
      <c r="R3721" t="str">
        <f t="shared" si="353"/>
        <v>plays</v>
      </c>
      <c r="S3721" s="11">
        <f t="shared" si="351"/>
        <v>42147.521597222221</v>
      </c>
      <c r="T3721" s="11">
        <f t="shared" si="352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105</v>
      </c>
      <c r="P3722">
        <f t="shared" si="349"/>
        <v>86.23</v>
      </c>
      <c r="Q3722" s="6" t="str">
        <f t="shared" si="350"/>
        <v>theater</v>
      </c>
      <c r="R3722" t="str">
        <f t="shared" si="353"/>
        <v>plays</v>
      </c>
      <c r="S3722" s="11">
        <f t="shared" si="351"/>
        <v>42165.784791666665</v>
      </c>
      <c r="T3722" s="11">
        <f t="shared" si="352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101</v>
      </c>
      <c r="P3723">
        <f t="shared" si="349"/>
        <v>114.55000000000001</v>
      </c>
      <c r="Q3723" s="6" t="str">
        <f t="shared" si="350"/>
        <v>theater</v>
      </c>
      <c r="R3723" t="str">
        <f t="shared" si="353"/>
        <v>plays</v>
      </c>
      <c r="S3723" s="11">
        <f t="shared" si="351"/>
        <v>41927.727824074071</v>
      </c>
      <c r="T3723" s="11">
        <f t="shared" si="352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112</v>
      </c>
      <c r="P3724">
        <f t="shared" si="349"/>
        <v>47.66</v>
      </c>
      <c r="Q3724" s="6" t="str">
        <f t="shared" si="350"/>
        <v>theater</v>
      </c>
      <c r="R3724" t="str">
        <f t="shared" si="353"/>
        <v>plays</v>
      </c>
      <c r="S3724" s="11">
        <f t="shared" si="351"/>
        <v>42381.463506944441</v>
      </c>
      <c r="T3724" s="11">
        <f t="shared" si="352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103</v>
      </c>
      <c r="P3725">
        <f t="shared" si="349"/>
        <v>72.89</v>
      </c>
      <c r="Q3725" s="6" t="str">
        <f t="shared" si="350"/>
        <v>theater</v>
      </c>
      <c r="R3725" t="str">
        <f t="shared" si="353"/>
        <v>plays</v>
      </c>
      <c r="S3725" s="11">
        <f t="shared" si="351"/>
        <v>41943.544699074075</v>
      </c>
      <c r="T3725" s="11">
        <f t="shared" si="352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103</v>
      </c>
      <c r="P3726">
        <f t="shared" si="349"/>
        <v>49.55</v>
      </c>
      <c r="Q3726" s="6" t="str">
        <f t="shared" si="350"/>
        <v>theater</v>
      </c>
      <c r="R3726" t="str">
        <f t="shared" si="353"/>
        <v>plays</v>
      </c>
      <c r="S3726" s="11">
        <f t="shared" si="351"/>
        <v>42465.283101851855</v>
      </c>
      <c r="T3726" s="11">
        <f t="shared" si="352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>
        <f t="shared" si="349"/>
        <v>25.4</v>
      </c>
      <c r="Q3727" s="6" t="str">
        <f t="shared" si="350"/>
        <v>theater</v>
      </c>
      <c r="R3727" t="str">
        <f t="shared" si="353"/>
        <v>plays</v>
      </c>
      <c r="S3727" s="11">
        <f t="shared" si="351"/>
        <v>42401.736886574072</v>
      </c>
      <c r="T3727" s="11">
        <f t="shared" si="352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339</v>
      </c>
      <c r="P3728">
        <f t="shared" si="349"/>
        <v>62.589999999999996</v>
      </c>
      <c r="Q3728" s="6" t="str">
        <f t="shared" si="350"/>
        <v>theater</v>
      </c>
      <c r="R3728" t="str">
        <f t="shared" si="353"/>
        <v>plays</v>
      </c>
      <c r="S3728" s="11">
        <f t="shared" si="351"/>
        <v>42461.932534722226</v>
      </c>
      <c r="T3728" s="11">
        <f t="shared" si="352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101</v>
      </c>
      <c r="P3729">
        <f t="shared" si="349"/>
        <v>61.07</v>
      </c>
      <c r="Q3729" s="6" t="str">
        <f t="shared" si="350"/>
        <v>theater</v>
      </c>
      <c r="R3729" t="str">
        <f t="shared" si="353"/>
        <v>plays</v>
      </c>
      <c r="S3729" s="11">
        <f t="shared" si="351"/>
        <v>42632.139976851853</v>
      </c>
      <c r="T3729" s="11">
        <f t="shared" si="352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10</v>
      </c>
      <c r="P3730">
        <f t="shared" si="349"/>
        <v>60.07</v>
      </c>
      <c r="Q3730" s="6" t="str">
        <f t="shared" si="350"/>
        <v>theater</v>
      </c>
      <c r="R3730" t="str">
        <f t="shared" si="353"/>
        <v>plays</v>
      </c>
      <c r="S3730" s="11">
        <f t="shared" si="351"/>
        <v>42204.962685185186</v>
      </c>
      <c r="T3730" s="11">
        <f t="shared" si="352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8</v>
      </c>
      <c r="P3731">
        <f t="shared" si="349"/>
        <v>72.400000000000006</v>
      </c>
      <c r="Q3731" s="6" t="str">
        <f t="shared" si="350"/>
        <v>theater</v>
      </c>
      <c r="R3731" t="str">
        <f t="shared" si="353"/>
        <v>plays</v>
      </c>
      <c r="S3731" s="11">
        <f t="shared" si="351"/>
        <v>42040.996666666666</v>
      </c>
      <c r="T3731" s="11">
        <f t="shared" si="352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>
        <f t="shared" si="349"/>
        <v>100</v>
      </c>
      <c r="Q3732" s="6" t="str">
        <f t="shared" si="350"/>
        <v>theater</v>
      </c>
      <c r="R3732" t="str">
        <f t="shared" si="353"/>
        <v>plays</v>
      </c>
      <c r="S3732" s="11">
        <f t="shared" si="351"/>
        <v>42203.46943287037</v>
      </c>
      <c r="T3732" s="11">
        <f t="shared" si="352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12</v>
      </c>
      <c r="P3733">
        <f t="shared" si="349"/>
        <v>51.669999999999995</v>
      </c>
      <c r="Q3733" s="6" t="str">
        <f t="shared" si="350"/>
        <v>theater</v>
      </c>
      <c r="R3733" t="str">
        <f t="shared" si="353"/>
        <v>plays</v>
      </c>
      <c r="S3733" s="11">
        <f t="shared" si="351"/>
        <v>41983.544513888883</v>
      </c>
      <c r="T3733" s="11">
        <f t="shared" si="352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16</v>
      </c>
      <c r="P3734">
        <f t="shared" si="349"/>
        <v>32.75</v>
      </c>
      <c r="Q3734" s="6" t="str">
        <f t="shared" si="350"/>
        <v>theater</v>
      </c>
      <c r="R3734" t="str">
        <f t="shared" si="353"/>
        <v>plays</v>
      </c>
      <c r="S3734" s="11">
        <f t="shared" si="351"/>
        <v>41968.469131944446</v>
      </c>
      <c r="T3734" s="11">
        <f t="shared" si="352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s="6" t="str">
        <f t="shared" si="350"/>
        <v>theater</v>
      </c>
      <c r="R3735" t="str">
        <f t="shared" si="353"/>
        <v>plays</v>
      </c>
      <c r="S3735" s="11">
        <f t="shared" si="351"/>
        <v>42102.816064814811</v>
      </c>
      <c r="T3735" s="11">
        <f t="shared" si="352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29</v>
      </c>
      <c r="P3736">
        <f t="shared" si="349"/>
        <v>61</v>
      </c>
      <c r="Q3736" s="6" t="str">
        <f t="shared" si="350"/>
        <v>theater</v>
      </c>
      <c r="R3736" t="str">
        <f t="shared" si="353"/>
        <v>plays</v>
      </c>
      <c r="S3736" s="11">
        <f t="shared" si="351"/>
        <v>42089.693240740737</v>
      </c>
      <c r="T3736" s="11">
        <f t="shared" si="352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14</v>
      </c>
      <c r="P3737">
        <f t="shared" si="349"/>
        <v>10</v>
      </c>
      <c r="Q3737" s="6" t="str">
        <f t="shared" si="350"/>
        <v>theater</v>
      </c>
      <c r="R3737" t="str">
        <f t="shared" si="353"/>
        <v>plays</v>
      </c>
      <c r="S3737" s="11">
        <f t="shared" si="351"/>
        <v>42122.484826388885</v>
      </c>
      <c r="T3737" s="11">
        <f t="shared" si="352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1</v>
      </c>
      <c r="P3738">
        <f t="shared" si="349"/>
        <v>10</v>
      </c>
      <c r="Q3738" s="6" t="str">
        <f t="shared" si="350"/>
        <v>theater</v>
      </c>
      <c r="R3738" t="str">
        <f t="shared" si="353"/>
        <v>plays</v>
      </c>
      <c r="S3738" s="11">
        <f t="shared" si="351"/>
        <v>42048.503391203696</v>
      </c>
      <c r="T3738" s="11">
        <f t="shared" si="352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22</v>
      </c>
      <c r="P3739">
        <f t="shared" si="349"/>
        <v>37.5</v>
      </c>
      <c r="Q3739" s="6" t="str">
        <f t="shared" si="350"/>
        <v>theater</v>
      </c>
      <c r="R3739" t="str">
        <f t="shared" si="353"/>
        <v>plays</v>
      </c>
      <c r="S3739" s="11">
        <f t="shared" si="351"/>
        <v>42297.482673611106</v>
      </c>
      <c r="T3739" s="11">
        <f t="shared" si="352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>
        <f t="shared" si="349"/>
        <v>45</v>
      </c>
      <c r="Q3740" s="6" t="str">
        <f t="shared" si="350"/>
        <v>theater</v>
      </c>
      <c r="R3740" t="str">
        <f t="shared" si="353"/>
        <v>plays</v>
      </c>
      <c r="S3740" s="11">
        <f t="shared" si="351"/>
        <v>41813.730381944442</v>
      </c>
      <c r="T3740" s="11">
        <f t="shared" si="352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21</v>
      </c>
      <c r="P3741">
        <f t="shared" si="349"/>
        <v>100.63000000000001</v>
      </c>
      <c r="Q3741" s="6" t="str">
        <f t="shared" si="350"/>
        <v>theater</v>
      </c>
      <c r="R3741" t="str">
        <f t="shared" si="353"/>
        <v>plays</v>
      </c>
      <c r="S3741" s="11">
        <f t="shared" si="351"/>
        <v>42548.241527777776</v>
      </c>
      <c r="T3741" s="11">
        <f t="shared" si="352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18</v>
      </c>
      <c r="P3742">
        <f t="shared" si="349"/>
        <v>25.580000000000002</v>
      </c>
      <c r="Q3742" s="6" t="str">
        <f t="shared" si="350"/>
        <v>theater</v>
      </c>
      <c r="R3742" t="str">
        <f t="shared" si="353"/>
        <v>plays</v>
      </c>
      <c r="S3742" s="11">
        <f t="shared" si="351"/>
        <v>41832.881423611107</v>
      </c>
      <c r="T3742" s="11">
        <f t="shared" si="352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s="6" t="str">
        <f t="shared" si="350"/>
        <v>theater</v>
      </c>
      <c r="R3743" t="str">
        <f t="shared" si="353"/>
        <v>plays</v>
      </c>
      <c r="S3743" s="11">
        <f t="shared" si="351"/>
        <v>42325.712384259255</v>
      </c>
      <c r="T3743" s="11">
        <f t="shared" si="352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>
        <f t="shared" si="349"/>
        <v>25</v>
      </c>
      <c r="Q3744" s="6" t="str">
        <f t="shared" si="350"/>
        <v>theater</v>
      </c>
      <c r="R3744" t="str">
        <f t="shared" si="353"/>
        <v>plays</v>
      </c>
      <c r="S3744" s="11">
        <f t="shared" si="351"/>
        <v>41858.006296296291</v>
      </c>
      <c r="T3744" s="11">
        <f t="shared" si="352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s="6" t="str">
        <f t="shared" si="350"/>
        <v>theater</v>
      </c>
      <c r="R3745" t="str">
        <f t="shared" si="353"/>
        <v>plays</v>
      </c>
      <c r="S3745" s="11">
        <f t="shared" si="351"/>
        <v>41793.501898148148</v>
      </c>
      <c r="T3745" s="11">
        <f t="shared" si="352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s="6" t="str">
        <f t="shared" si="350"/>
        <v>theater</v>
      </c>
      <c r="R3746" t="str">
        <f t="shared" si="353"/>
        <v>plays</v>
      </c>
      <c r="S3746" s="11">
        <f t="shared" si="351"/>
        <v>41793.605925925927</v>
      </c>
      <c r="T3746" s="11">
        <f t="shared" si="352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>
        <f t="shared" si="349"/>
        <v>10</v>
      </c>
      <c r="Q3747" s="6" t="str">
        <f t="shared" si="350"/>
        <v>theater</v>
      </c>
      <c r="R3747" t="str">
        <f t="shared" si="353"/>
        <v>plays</v>
      </c>
      <c r="S3747" s="11">
        <f t="shared" si="351"/>
        <v>41831.489606481482</v>
      </c>
      <c r="T3747" s="11">
        <f t="shared" si="352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3</v>
      </c>
      <c r="P3748">
        <f t="shared" si="349"/>
        <v>202</v>
      </c>
      <c r="Q3748" s="6" t="str">
        <f t="shared" si="350"/>
        <v>theater</v>
      </c>
      <c r="R3748" t="str">
        <f t="shared" si="353"/>
        <v>plays</v>
      </c>
      <c r="S3748" s="11">
        <f t="shared" si="351"/>
        <v>42621.18100694444</v>
      </c>
      <c r="T3748" s="11">
        <f t="shared" si="352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>
        <f t="shared" si="349"/>
        <v>25</v>
      </c>
      <c r="Q3749" s="6" t="str">
        <f t="shared" si="350"/>
        <v>theater</v>
      </c>
      <c r="R3749" t="str">
        <f t="shared" si="353"/>
        <v>plays</v>
      </c>
      <c r="S3749" s="11">
        <f t="shared" si="351"/>
        <v>42164.091388888883</v>
      </c>
      <c r="T3749" s="11">
        <f t="shared" si="352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104</v>
      </c>
      <c r="P3750">
        <f t="shared" si="349"/>
        <v>99.54</v>
      </c>
      <c r="Q3750" s="6" t="str">
        <f t="shared" si="350"/>
        <v>theater</v>
      </c>
      <c r="R3750" t="str">
        <f t="shared" si="353"/>
        <v>musical</v>
      </c>
      <c r="S3750" s="11">
        <f t="shared" si="351"/>
        <v>42395.498101851852</v>
      </c>
      <c r="T3750" s="11">
        <f t="shared" si="352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>
        <f t="shared" si="349"/>
        <v>75</v>
      </c>
      <c r="Q3751" s="6" t="str">
        <f t="shared" si="350"/>
        <v>theater</v>
      </c>
      <c r="R3751" t="str">
        <f t="shared" si="353"/>
        <v>musical</v>
      </c>
      <c r="S3751" s="11">
        <f t="shared" si="351"/>
        <v>42457.918842592589</v>
      </c>
      <c r="T3751" s="11">
        <f t="shared" si="352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101</v>
      </c>
      <c r="P3752">
        <f t="shared" si="349"/>
        <v>215.25</v>
      </c>
      <c r="Q3752" s="6" t="str">
        <f t="shared" si="350"/>
        <v>theater</v>
      </c>
      <c r="R3752" t="str">
        <f t="shared" si="353"/>
        <v>musical</v>
      </c>
      <c r="S3752" s="11">
        <f t="shared" si="351"/>
        <v>42016.773240740738</v>
      </c>
      <c r="T3752" s="11">
        <f t="shared" si="352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133</v>
      </c>
      <c r="P3753">
        <f t="shared" si="349"/>
        <v>120.55000000000001</v>
      </c>
      <c r="Q3753" s="6" t="str">
        <f t="shared" si="350"/>
        <v>theater</v>
      </c>
      <c r="R3753" t="str">
        <f t="shared" si="353"/>
        <v>musical</v>
      </c>
      <c r="S3753" s="11">
        <f t="shared" si="351"/>
        <v>42402.827233796292</v>
      </c>
      <c r="T3753" s="11">
        <f t="shared" si="352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113</v>
      </c>
      <c r="P3754">
        <f t="shared" si="349"/>
        <v>37.669999999999995</v>
      </c>
      <c r="Q3754" s="6" t="str">
        <f t="shared" si="350"/>
        <v>theater</v>
      </c>
      <c r="R3754" t="str">
        <f t="shared" si="353"/>
        <v>musical</v>
      </c>
      <c r="S3754" s="11">
        <f t="shared" si="351"/>
        <v>42619.594155092585</v>
      </c>
      <c r="T3754" s="11">
        <f t="shared" si="352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104</v>
      </c>
      <c r="P3755">
        <f t="shared" si="349"/>
        <v>172.23999999999998</v>
      </c>
      <c r="Q3755" s="6" t="str">
        <f t="shared" si="350"/>
        <v>theater</v>
      </c>
      <c r="R3755" t="str">
        <f t="shared" si="353"/>
        <v>musical</v>
      </c>
      <c r="S3755" s="11">
        <f t="shared" si="351"/>
        <v>42128.615740740737</v>
      </c>
      <c r="T3755" s="11">
        <f t="shared" si="352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>
        <f t="shared" si="349"/>
        <v>111.12</v>
      </c>
      <c r="Q3756" s="6" t="str">
        <f t="shared" si="350"/>
        <v>theater</v>
      </c>
      <c r="R3756" t="str">
        <f t="shared" si="353"/>
        <v>musical</v>
      </c>
      <c r="S3756" s="11">
        <f t="shared" si="351"/>
        <v>41808.67288194444</v>
      </c>
      <c r="T3756" s="11">
        <f t="shared" si="352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130</v>
      </c>
      <c r="P3757">
        <f t="shared" si="349"/>
        <v>25.470000000000002</v>
      </c>
      <c r="Q3757" s="6" t="str">
        <f t="shared" si="350"/>
        <v>theater</v>
      </c>
      <c r="R3757" t="str">
        <f t="shared" si="353"/>
        <v>musical</v>
      </c>
      <c r="S3757" s="11">
        <f t="shared" si="351"/>
        <v>42445.658645833326</v>
      </c>
      <c r="T3757" s="11">
        <f t="shared" si="352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102</v>
      </c>
      <c r="P3758">
        <f t="shared" si="349"/>
        <v>267.64999999999998</v>
      </c>
      <c r="Q3758" s="6" t="str">
        <f t="shared" si="350"/>
        <v>theater</v>
      </c>
      <c r="R3758" t="str">
        <f t="shared" si="353"/>
        <v>musical</v>
      </c>
      <c r="S3758" s="11">
        <f t="shared" si="351"/>
        <v>41771.606458333328</v>
      </c>
      <c r="T3758" s="11">
        <f t="shared" si="352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109</v>
      </c>
      <c r="P3759">
        <f t="shared" si="349"/>
        <v>75.959999999999994</v>
      </c>
      <c r="Q3759" s="6" t="str">
        <f t="shared" si="350"/>
        <v>theater</v>
      </c>
      <c r="R3759" t="str">
        <f t="shared" si="353"/>
        <v>musical</v>
      </c>
      <c r="S3759" s="11">
        <f t="shared" si="351"/>
        <v>41954.642534722218</v>
      </c>
      <c r="T3759" s="11">
        <f t="shared" si="352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103</v>
      </c>
      <c r="P3760">
        <f t="shared" si="349"/>
        <v>59.04</v>
      </c>
      <c r="Q3760" s="6" t="str">
        <f t="shared" si="350"/>
        <v>theater</v>
      </c>
      <c r="R3760" t="str">
        <f t="shared" si="353"/>
        <v>musical</v>
      </c>
      <c r="S3760" s="11">
        <f t="shared" si="351"/>
        <v>41747.26317129629</v>
      </c>
      <c r="T3760" s="11">
        <f t="shared" si="352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111</v>
      </c>
      <c r="P3761">
        <f t="shared" si="349"/>
        <v>50.12</v>
      </c>
      <c r="Q3761" s="6" t="str">
        <f t="shared" si="350"/>
        <v>theater</v>
      </c>
      <c r="R3761" t="str">
        <f t="shared" si="353"/>
        <v>musical</v>
      </c>
      <c r="S3761" s="11">
        <f t="shared" si="351"/>
        <v>42181.899918981479</v>
      </c>
      <c r="T3761" s="11">
        <f t="shared" si="352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102</v>
      </c>
      <c r="P3762">
        <f t="shared" si="349"/>
        <v>55.51</v>
      </c>
      <c r="Q3762" s="6" t="str">
        <f t="shared" si="350"/>
        <v>theater</v>
      </c>
      <c r="R3762" t="str">
        <f t="shared" si="353"/>
        <v>musical</v>
      </c>
      <c r="S3762" s="11">
        <f t="shared" si="351"/>
        <v>41739.316967592589</v>
      </c>
      <c r="T3762" s="11">
        <f t="shared" si="352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>
        <f t="shared" si="349"/>
        <v>166.67</v>
      </c>
      <c r="Q3763" s="6" t="str">
        <f t="shared" si="350"/>
        <v>theater</v>
      </c>
      <c r="R3763" t="str">
        <f t="shared" si="353"/>
        <v>musical</v>
      </c>
      <c r="S3763" s="11">
        <f t="shared" si="351"/>
        <v>42173.258530092593</v>
      </c>
      <c r="T3763" s="11">
        <f t="shared" si="352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107</v>
      </c>
      <c r="P3764">
        <f t="shared" si="349"/>
        <v>47.43</v>
      </c>
      <c r="Q3764" s="6" t="str">
        <f t="shared" si="350"/>
        <v>theater</v>
      </c>
      <c r="R3764" t="str">
        <f t="shared" si="353"/>
        <v>musical</v>
      </c>
      <c r="S3764" s="11">
        <f t="shared" si="351"/>
        <v>42193.605196759258</v>
      </c>
      <c r="T3764" s="11">
        <f t="shared" si="352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>
        <f t="shared" si="349"/>
        <v>64.940000000000012</v>
      </c>
      <c r="Q3765" s="6" t="str">
        <f t="shared" si="350"/>
        <v>theater</v>
      </c>
      <c r="R3765" t="str">
        <f t="shared" si="353"/>
        <v>musical</v>
      </c>
      <c r="S3765" s="11">
        <f t="shared" si="351"/>
        <v>42065.541967592588</v>
      </c>
      <c r="T3765" s="11">
        <f t="shared" si="352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>
        <f t="shared" si="349"/>
        <v>55.559999999999995</v>
      </c>
      <c r="Q3766" s="6" t="str">
        <f t="shared" si="350"/>
        <v>theater</v>
      </c>
      <c r="R3766" t="str">
        <f t="shared" si="353"/>
        <v>musical</v>
      </c>
      <c r="S3766" s="11">
        <f t="shared" si="351"/>
        <v>42499.634629629632</v>
      </c>
      <c r="T3766" s="11">
        <f t="shared" si="352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114</v>
      </c>
      <c r="P3767">
        <f t="shared" si="349"/>
        <v>74.23</v>
      </c>
      <c r="Q3767" s="6" t="str">
        <f t="shared" si="350"/>
        <v>theater</v>
      </c>
      <c r="R3767" t="str">
        <f t="shared" si="353"/>
        <v>musical</v>
      </c>
      <c r="S3767" s="11">
        <f t="shared" si="351"/>
        <v>41820.568078703705</v>
      </c>
      <c r="T3767" s="11">
        <f t="shared" si="352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103</v>
      </c>
      <c r="P3768">
        <f t="shared" si="349"/>
        <v>106.93</v>
      </c>
      <c r="Q3768" s="6" t="str">
        <f t="shared" si="350"/>
        <v>theater</v>
      </c>
      <c r="R3768" t="str">
        <f t="shared" si="353"/>
        <v>musical</v>
      </c>
      <c r="S3768" s="11">
        <f t="shared" si="351"/>
        <v>41787.958854166667</v>
      </c>
      <c r="T3768" s="11">
        <f t="shared" si="352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117</v>
      </c>
      <c r="P3769">
        <f t="shared" si="349"/>
        <v>41.699999999999996</v>
      </c>
      <c r="Q3769" s="6" t="str">
        <f t="shared" si="350"/>
        <v>theater</v>
      </c>
      <c r="R3769" t="str">
        <f t="shared" si="353"/>
        <v>musical</v>
      </c>
      <c r="S3769" s="11">
        <f t="shared" si="351"/>
        <v>42049.811307870368</v>
      </c>
      <c r="T3769" s="11">
        <f t="shared" si="352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108</v>
      </c>
      <c r="P3770">
        <f t="shared" si="349"/>
        <v>74.25</v>
      </c>
      <c r="Q3770" s="6" t="str">
        <f t="shared" si="350"/>
        <v>theater</v>
      </c>
      <c r="R3770" t="str">
        <f t="shared" si="353"/>
        <v>musical</v>
      </c>
      <c r="S3770" s="11">
        <f t="shared" si="351"/>
        <v>41772.519560185181</v>
      </c>
      <c r="T3770" s="11">
        <f t="shared" si="352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>
        <f t="shared" si="349"/>
        <v>73.34</v>
      </c>
      <c r="Q3771" s="6" t="str">
        <f t="shared" si="350"/>
        <v>theater</v>
      </c>
      <c r="R3771" t="str">
        <f t="shared" si="353"/>
        <v>musical</v>
      </c>
      <c r="S3771" s="11">
        <f t="shared" si="351"/>
        <v>42445.389803240738</v>
      </c>
      <c r="T3771" s="11">
        <f t="shared" si="352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>
        <f t="shared" si="349"/>
        <v>100</v>
      </c>
      <c r="Q3772" s="6" t="str">
        <f t="shared" si="350"/>
        <v>theater</v>
      </c>
      <c r="R3772" t="str">
        <f t="shared" si="353"/>
        <v>musical</v>
      </c>
      <c r="S3772" s="11">
        <f t="shared" si="351"/>
        <v>42138.722337962965</v>
      </c>
      <c r="T3772" s="11">
        <f t="shared" si="352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>
        <f t="shared" si="349"/>
        <v>38.43</v>
      </c>
      <c r="Q3773" s="6" t="str">
        <f t="shared" si="350"/>
        <v>theater</v>
      </c>
      <c r="R3773" t="str">
        <f t="shared" si="353"/>
        <v>musical</v>
      </c>
      <c r="S3773" s="11">
        <f t="shared" si="351"/>
        <v>42493.64875</v>
      </c>
      <c r="T3773" s="11">
        <f t="shared" si="352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111</v>
      </c>
      <c r="P3774">
        <f t="shared" si="349"/>
        <v>166.97</v>
      </c>
      <c r="Q3774" s="6" t="str">
        <f t="shared" si="350"/>
        <v>theater</v>
      </c>
      <c r="R3774" t="str">
        <f t="shared" si="353"/>
        <v>musical</v>
      </c>
      <c r="S3774" s="11">
        <f t="shared" si="351"/>
        <v>42682.408634259256</v>
      </c>
      <c r="T3774" s="11">
        <f t="shared" si="352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109</v>
      </c>
      <c r="P3775">
        <f t="shared" si="349"/>
        <v>94.92</v>
      </c>
      <c r="Q3775" s="6" t="str">
        <f t="shared" si="350"/>
        <v>theater</v>
      </c>
      <c r="R3775" t="str">
        <f t="shared" si="353"/>
        <v>musical</v>
      </c>
      <c r="S3775" s="11">
        <f t="shared" si="351"/>
        <v>42655.79684027777</v>
      </c>
      <c r="T3775" s="11">
        <f t="shared" si="352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>
        <f t="shared" si="349"/>
        <v>100</v>
      </c>
      <c r="Q3776" s="6" t="str">
        <f t="shared" si="350"/>
        <v>theater</v>
      </c>
      <c r="R3776" t="str">
        <f t="shared" si="353"/>
        <v>musical</v>
      </c>
      <c r="S3776" s="11">
        <f t="shared" si="351"/>
        <v>42087.583969907406</v>
      </c>
      <c r="T3776" s="11">
        <f t="shared" si="352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101</v>
      </c>
      <c r="P3777">
        <f t="shared" si="349"/>
        <v>143.22</v>
      </c>
      <c r="Q3777" s="6" t="str">
        <f t="shared" si="350"/>
        <v>theater</v>
      </c>
      <c r="R3777" t="str">
        <f t="shared" si="353"/>
        <v>musical</v>
      </c>
      <c r="S3777" s="11">
        <f t="shared" si="351"/>
        <v>42075.734293981477</v>
      </c>
      <c r="T3777" s="11">
        <f t="shared" si="352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107</v>
      </c>
      <c r="P3778">
        <f t="shared" si="349"/>
        <v>90.820000000000007</v>
      </c>
      <c r="Q3778" s="6" t="str">
        <f t="shared" si="350"/>
        <v>theater</v>
      </c>
      <c r="R3778" t="str">
        <f t="shared" si="353"/>
        <v>musical</v>
      </c>
      <c r="S3778" s="11">
        <f t="shared" si="351"/>
        <v>41814.159467592588</v>
      </c>
      <c r="T3778" s="11">
        <f t="shared" si="352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ROUNDUP(((E3779/D3779)*100),0)</f>
        <v>144</v>
      </c>
      <c r="P3779">
        <f t="shared" ref="P3779:P3842" si="355">ROUNDUP((E3779/L3779),2)</f>
        <v>48.55</v>
      </c>
      <c r="Q3779" s="6" t="str">
        <f t="shared" ref="Q3779:Q3842" si="356">LEFT(N3779,FIND("/",N3779,1)-1)</f>
        <v>theater</v>
      </c>
      <c r="R3779" t="str">
        <f t="shared" si="353"/>
        <v>musical</v>
      </c>
      <c r="S3779" s="11">
        <f t="shared" ref="S3779:S3842" si="357">(((J3779/60)/60)/24)+DATE(1970,1,1)+(-5/24)</f>
        <v>41886.903020833335</v>
      </c>
      <c r="T3779" s="11">
        <f t="shared" ref="T3779:T3842" si="358">(((I3779/60)/60)/24)+DATE(1970,1,1)+(-5/24)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106</v>
      </c>
      <c r="P3780">
        <f t="shared" si="355"/>
        <v>70.03</v>
      </c>
      <c r="Q3780" s="6" t="str">
        <f t="shared" si="356"/>
        <v>theater</v>
      </c>
      <c r="R3780" t="str">
        <f t="shared" ref="R3780:R3843" si="359">RIGHT(N3780,LEN(N3780)-FIND("/",N3780,1))</f>
        <v>musical</v>
      </c>
      <c r="S3780" s="11">
        <f t="shared" si="357"/>
        <v>41989.610879629625</v>
      </c>
      <c r="T3780" s="11">
        <f t="shared" si="358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104</v>
      </c>
      <c r="P3781">
        <f t="shared" si="355"/>
        <v>135.63</v>
      </c>
      <c r="Q3781" s="6" t="str">
        <f t="shared" si="356"/>
        <v>theater</v>
      </c>
      <c r="R3781" t="str">
        <f t="shared" si="359"/>
        <v>musical</v>
      </c>
      <c r="S3781" s="11">
        <f t="shared" si="357"/>
        <v>42425.527083333327</v>
      </c>
      <c r="T3781" s="11">
        <f t="shared" si="358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>
        <f t="shared" si="355"/>
        <v>100</v>
      </c>
      <c r="Q3782" s="6" t="str">
        <f t="shared" si="356"/>
        <v>theater</v>
      </c>
      <c r="R3782" t="str">
        <f t="shared" si="359"/>
        <v>musical</v>
      </c>
      <c r="S3782" s="11">
        <f t="shared" si="357"/>
        <v>42166.011400462965</v>
      </c>
      <c r="T3782" s="11">
        <f t="shared" si="358"/>
        <v>42198.629166666658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110</v>
      </c>
      <c r="P3783">
        <f t="shared" si="355"/>
        <v>94.910000000000011</v>
      </c>
      <c r="Q3783" s="6" t="str">
        <f t="shared" si="356"/>
        <v>theater</v>
      </c>
      <c r="R3783" t="str">
        <f t="shared" si="359"/>
        <v>musical</v>
      </c>
      <c r="S3783" s="11">
        <f t="shared" si="357"/>
        <v>41865.674594907403</v>
      </c>
      <c r="T3783" s="11">
        <f t="shared" si="358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102</v>
      </c>
      <c r="P3784">
        <f t="shared" si="355"/>
        <v>75.38000000000001</v>
      </c>
      <c r="Q3784" s="6" t="str">
        <f t="shared" si="356"/>
        <v>theater</v>
      </c>
      <c r="R3784" t="str">
        <f t="shared" si="359"/>
        <v>musical</v>
      </c>
      <c r="S3784" s="11">
        <f t="shared" si="357"/>
        <v>42546.653900462967</v>
      </c>
      <c r="T3784" s="11">
        <f t="shared" si="358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129</v>
      </c>
      <c r="P3785">
        <f t="shared" si="355"/>
        <v>64.460000000000008</v>
      </c>
      <c r="Q3785" s="6" t="str">
        <f t="shared" si="356"/>
        <v>theater</v>
      </c>
      <c r="R3785" t="str">
        <f t="shared" si="359"/>
        <v>musical</v>
      </c>
      <c r="S3785" s="11">
        <f t="shared" si="357"/>
        <v>42419.931944444441</v>
      </c>
      <c r="T3785" s="11">
        <f t="shared" si="358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115</v>
      </c>
      <c r="P3786">
        <f t="shared" si="355"/>
        <v>115</v>
      </c>
      <c r="Q3786" s="6" t="str">
        <f t="shared" si="356"/>
        <v>theater</v>
      </c>
      <c r="R3786" t="str">
        <f t="shared" si="359"/>
        <v>musical</v>
      </c>
      <c r="S3786" s="11">
        <f t="shared" si="357"/>
        <v>42531.772361111107</v>
      </c>
      <c r="T3786" s="11">
        <f t="shared" si="358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151</v>
      </c>
      <c r="P3787">
        <f t="shared" si="355"/>
        <v>100.5</v>
      </c>
      <c r="Q3787" s="6" t="str">
        <f t="shared" si="356"/>
        <v>theater</v>
      </c>
      <c r="R3787" t="str">
        <f t="shared" si="359"/>
        <v>musical</v>
      </c>
      <c r="S3787" s="11">
        <f t="shared" si="357"/>
        <v>42548.430196759255</v>
      </c>
      <c r="T3787" s="11">
        <f t="shared" si="358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111</v>
      </c>
      <c r="P3788">
        <f t="shared" si="355"/>
        <v>93.78</v>
      </c>
      <c r="Q3788" s="6" t="str">
        <f t="shared" si="356"/>
        <v>theater</v>
      </c>
      <c r="R3788" t="str">
        <f t="shared" si="359"/>
        <v>musical</v>
      </c>
      <c r="S3788" s="11">
        <f t="shared" si="357"/>
        <v>42486.829571759255</v>
      </c>
      <c r="T3788" s="11">
        <f t="shared" si="358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101</v>
      </c>
      <c r="P3789">
        <f t="shared" si="355"/>
        <v>35.1</v>
      </c>
      <c r="Q3789" s="6" t="str">
        <f t="shared" si="356"/>
        <v>theater</v>
      </c>
      <c r="R3789" t="str">
        <f t="shared" si="359"/>
        <v>musical</v>
      </c>
      <c r="S3789" s="11">
        <f t="shared" si="357"/>
        <v>42167.326458333329</v>
      </c>
      <c r="T3789" s="11">
        <f t="shared" si="358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1</v>
      </c>
      <c r="P3790">
        <f t="shared" si="355"/>
        <v>500</v>
      </c>
      <c r="Q3790" s="6" t="str">
        <f t="shared" si="356"/>
        <v>theater</v>
      </c>
      <c r="R3790" t="str">
        <f t="shared" si="359"/>
        <v>musical</v>
      </c>
      <c r="S3790" s="11">
        <f t="shared" si="357"/>
        <v>42333.487488425926</v>
      </c>
      <c r="T3790" s="11">
        <f t="shared" si="358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4</v>
      </c>
      <c r="P3791">
        <f t="shared" si="355"/>
        <v>29</v>
      </c>
      <c r="Q3791" s="6" t="str">
        <f t="shared" si="356"/>
        <v>theater</v>
      </c>
      <c r="R3791" t="str">
        <f t="shared" si="359"/>
        <v>musical</v>
      </c>
      <c r="S3791" s="11">
        <f t="shared" si="357"/>
        <v>42138.590486111112</v>
      </c>
      <c r="T3791" s="11">
        <f t="shared" si="358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s="6" t="str">
        <f t="shared" si="356"/>
        <v>theater</v>
      </c>
      <c r="R3792" t="str">
        <f t="shared" si="359"/>
        <v>musical</v>
      </c>
      <c r="S3792" s="11">
        <f t="shared" si="357"/>
        <v>42666.458599537036</v>
      </c>
      <c r="T3792" s="11">
        <f t="shared" si="358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s="6" t="str">
        <f t="shared" si="356"/>
        <v>theater</v>
      </c>
      <c r="R3793" t="str">
        <f t="shared" si="359"/>
        <v>musical</v>
      </c>
      <c r="S3793" s="11">
        <f t="shared" si="357"/>
        <v>41766.4837037037</v>
      </c>
      <c r="T3793" s="11">
        <f t="shared" si="358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1</v>
      </c>
      <c r="P3794">
        <f t="shared" si="355"/>
        <v>17.5</v>
      </c>
      <c r="Q3794" s="6" t="str">
        <f t="shared" si="356"/>
        <v>theater</v>
      </c>
      <c r="R3794" t="str">
        <f t="shared" si="359"/>
        <v>musical</v>
      </c>
      <c r="S3794" s="11">
        <f t="shared" si="357"/>
        <v>42170.238680555551</v>
      </c>
      <c r="T3794" s="11">
        <f t="shared" si="358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60</v>
      </c>
      <c r="P3795">
        <f t="shared" si="355"/>
        <v>174</v>
      </c>
      <c r="Q3795" s="6" t="str">
        <f t="shared" si="356"/>
        <v>theater</v>
      </c>
      <c r="R3795" t="str">
        <f t="shared" si="359"/>
        <v>musical</v>
      </c>
      <c r="S3795" s="11">
        <f t="shared" si="357"/>
        <v>41968.73065972222</v>
      </c>
      <c r="T3795" s="11">
        <f t="shared" si="358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>
        <f t="shared" si="355"/>
        <v>50</v>
      </c>
      <c r="Q3796" s="6" t="str">
        <f t="shared" si="356"/>
        <v>theater</v>
      </c>
      <c r="R3796" t="str">
        <f t="shared" si="359"/>
        <v>musical</v>
      </c>
      <c r="S3796" s="11">
        <f t="shared" si="357"/>
        <v>42132.372152777774</v>
      </c>
      <c r="T3796" s="11">
        <f t="shared" si="358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2</v>
      </c>
      <c r="P3797">
        <f t="shared" si="355"/>
        <v>5</v>
      </c>
      <c r="Q3797" s="6" t="str">
        <f t="shared" si="356"/>
        <v>theater</v>
      </c>
      <c r="R3797" t="str">
        <f t="shared" si="359"/>
        <v>musical</v>
      </c>
      <c r="S3797" s="11">
        <f t="shared" si="357"/>
        <v>42201.227893518517</v>
      </c>
      <c r="T3797" s="11">
        <f t="shared" si="358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1</v>
      </c>
      <c r="P3798">
        <f t="shared" si="355"/>
        <v>1</v>
      </c>
      <c r="Q3798" s="6" t="str">
        <f t="shared" si="356"/>
        <v>theater</v>
      </c>
      <c r="R3798" t="str">
        <f t="shared" si="359"/>
        <v>musical</v>
      </c>
      <c r="S3798" s="11">
        <f t="shared" si="357"/>
        <v>42688.821250000001</v>
      </c>
      <c r="T3798" s="11">
        <f t="shared" si="358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90</v>
      </c>
      <c r="P3799">
        <f t="shared" si="355"/>
        <v>145.41</v>
      </c>
      <c r="Q3799" s="6" t="str">
        <f t="shared" si="356"/>
        <v>theater</v>
      </c>
      <c r="R3799" t="str">
        <f t="shared" si="359"/>
        <v>musical</v>
      </c>
      <c r="S3799" s="11">
        <f t="shared" si="357"/>
        <v>42084.673206018517</v>
      </c>
      <c r="T3799" s="11">
        <f t="shared" si="358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2</v>
      </c>
      <c r="P3800">
        <f t="shared" si="355"/>
        <v>205</v>
      </c>
      <c r="Q3800" s="6" t="str">
        <f t="shared" si="356"/>
        <v>theater</v>
      </c>
      <c r="R3800" t="str">
        <f t="shared" si="359"/>
        <v>musical</v>
      </c>
      <c r="S3800" s="11">
        <f t="shared" si="357"/>
        <v>41831.514444444445</v>
      </c>
      <c r="T3800" s="11">
        <f t="shared" si="358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5</v>
      </c>
      <c r="P3801">
        <f t="shared" si="355"/>
        <v>100.5</v>
      </c>
      <c r="Q3801" s="6" t="str">
        <f t="shared" si="356"/>
        <v>theater</v>
      </c>
      <c r="R3801" t="str">
        <f t="shared" si="359"/>
        <v>musical</v>
      </c>
      <c r="S3801" s="11">
        <f t="shared" si="357"/>
        <v>42410.722719907404</v>
      </c>
      <c r="T3801" s="11">
        <f t="shared" si="358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5</v>
      </c>
      <c r="P3802">
        <f t="shared" si="355"/>
        <v>55.07</v>
      </c>
      <c r="Q3802" s="6" t="str">
        <f t="shared" si="356"/>
        <v>theater</v>
      </c>
      <c r="R3802" t="str">
        <f t="shared" si="359"/>
        <v>musical</v>
      </c>
      <c r="S3802" s="11">
        <f t="shared" si="357"/>
        <v>41982.528738425921</v>
      </c>
      <c r="T3802" s="11">
        <f t="shared" si="358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9</v>
      </c>
      <c r="P3803">
        <f t="shared" si="355"/>
        <v>47.339999999999996</v>
      </c>
      <c r="Q3803" s="6" t="str">
        <f t="shared" si="356"/>
        <v>theater</v>
      </c>
      <c r="R3803" t="str">
        <f t="shared" si="359"/>
        <v>musical</v>
      </c>
      <c r="S3803" s="11">
        <f t="shared" si="357"/>
        <v>41975.467777777776</v>
      </c>
      <c r="T3803" s="11">
        <f t="shared" si="358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s="6" t="str">
        <f t="shared" si="356"/>
        <v>theater</v>
      </c>
      <c r="R3804" t="str">
        <f t="shared" si="359"/>
        <v>musical</v>
      </c>
      <c r="S3804" s="11">
        <f t="shared" si="357"/>
        <v>42268.917893518512</v>
      </c>
      <c r="T3804" s="11">
        <f t="shared" si="358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20</v>
      </c>
      <c r="P3805">
        <f t="shared" si="355"/>
        <v>58.95</v>
      </c>
      <c r="Q3805" s="6" t="str">
        <f t="shared" si="356"/>
        <v>theater</v>
      </c>
      <c r="R3805" t="str">
        <f t="shared" si="359"/>
        <v>musical</v>
      </c>
      <c r="S3805" s="11">
        <f t="shared" si="357"/>
        <v>42403.763518518514</v>
      </c>
      <c r="T3805" s="11">
        <f t="shared" si="358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s="6" t="str">
        <f t="shared" si="356"/>
        <v>theater</v>
      </c>
      <c r="R3806" t="str">
        <f t="shared" si="359"/>
        <v>musical</v>
      </c>
      <c r="S3806" s="11">
        <f t="shared" si="357"/>
        <v>42526.801203703704</v>
      </c>
      <c r="T3806" s="11">
        <f t="shared" si="358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1</v>
      </c>
      <c r="P3807">
        <f t="shared" si="355"/>
        <v>1.5</v>
      </c>
      <c r="Q3807" s="6" t="str">
        <f t="shared" si="356"/>
        <v>theater</v>
      </c>
      <c r="R3807" t="str">
        <f t="shared" si="359"/>
        <v>musical</v>
      </c>
      <c r="S3807" s="11">
        <f t="shared" si="357"/>
        <v>41849.678703703699</v>
      </c>
      <c r="T3807" s="11">
        <f t="shared" si="358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1</v>
      </c>
      <c r="P3808">
        <f t="shared" si="355"/>
        <v>5</v>
      </c>
      <c r="Q3808" s="6" t="str">
        <f t="shared" si="356"/>
        <v>theater</v>
      </c>
      <c r="R3808" t="str">
        <f t="shared" si="359"/>
        <v>musical</v>
      </c>
      <c r="S3808" s="11">
        <f t="shared" si="357"/>
        <v>41799.050706018512</v>
      </c>
      <c r="T3808" s="11">
        <f t="shared" si="358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31</v>
      </c>
      <c r="P3809">
        <f t="shared" si="355"/>
        <v>50.559999999999995</v>
      </c>
      <c r="Q3809" s="6" t="str">
        <f t="shared" si="356"/>
        <v>theater</v>
      </c>
      <c r="R3809" t="str">
        <f t="shared" si="359"/>
        <v>musical</v>
      </c>
      <c r="S3809" s="11">
        <f t="shared" si="357"/>
        <v>42090.700682870367</v>
      </c>
      <c r="T3809" s="11">
        <f t="shared" si="358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>
        <f t="shared" si="355"/>
        <v>41.669999999999995</v>
      </c>
      <c r="Q3810" s="6" t="str">
        <f t="shared" si="356"/>
        <v>theater</v>
      </c>
      <c r="R3810" t="str">
        <f t="shared" si="359"/>
        <v>plays</v>
      </c>
      <c r="S3810" s="11">
        <f t="shared" si="357"/>
        <v>42059.24559027778</v>
      </c>
      <c r="T3810" s="11">
        <f t="shared" si="358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102</v>
      </c>
      <c r="P3811">
        <f t="shared" si="355"/>
        <v>53.29</v>
      </c>
      <c r="Q3811" s="6" t="str">
        <f t="shared" si="356"/>
        <v>theater</v>
      </c>
      <c r="R3811" t="str">
        <f t="shared" si="359"/>
        <v>plays</v>
      </c>
      <c r="S3811" s="11">
        <f t="shared" si="357"/>
        <v>41800.318368055552</v>
      </c>
      <c r="T3811" s="11">
        <f t="shared" si="358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122</v>
      </c>
      <c r="P3812">
        <f t="shared" si="355"/>
        <v>70.240000000000009</v>
      </c>
      <c r="Q3812" s="6" t="str">
        <f t="shared" si="356"/>
        <v>theater</v>
      </c>
      <c r="R3812" t="str">
        <f t="shared" si="359"/>
        <v>plays</v>
      </c>
      <c r="S3812" s="11">
        <f t="shared" si="357"/>
        <v>42054.640717592592</v>
      </c>
      <c r="T3812" s="11">
        <f t="shared" si="358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>
        <f t="shared" si="355"/>
        <v>43.43</v>
      </c>
      <c r="Q3813" s="6" t="str">
        <f t="shared" si="356"/>
        <v>theater</v>
      </c>
      <c r="R3813" t="str">
        <f t="shared" si="359"/>
        <v>plays</v>
      </c>
      <c r="S3813" s="11">
        <f t="shared" si="357"/>
        <v>42487.418668981474</v>
      </c>
      <c r="T3813" s="11">
        <f t="shared" si="358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110</v>
      </c>
      <c r="P3814">
        <f t="shared" si="355"/>
        <v>199.19</v>
      </c>
      <c r="Q3814" s="6" t="str">
        <f t="shared" si="356"/>
        <v>theater</v>
      </c>
      <c r="R3814" t="str">
        <f t="shared" si="359"/>
        <v>plays</v>
      </c>
      <c r="S3814" s="11">
        <f t="shared" si="357"/>
        <v>42109.542916666665</v>
      </c>
      <c r="T3814" s="11">
        <f t="shared" si="358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101</v>
      </c>
      <c r="P3815">
        <f t="shared" si="355"/>
        <v>78.52000000000001</v>
      </c>
      <c r="Q3815" s="6" t="str">
        <f t="shared" si="356"/>
        <v>theater</v>
      </c>
      <c r="R3815" t="str">
        <f t="shared" si="359"/>
        <v>plays</v>
      </c>
      <c r="S3815" s="11">
        <f t="shared" si="357"/>
        <v>42497.067372685182</v>
      </c>
      <c r="T3815" s="11">
        <f t="shared" si="358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141</v>
      </c>
      <c r="P3816">
        <f t="shared" si="355"/>
        <v>61.83</v>
      </c>
      <c r="Q3816" s="6" t="str">
        <f t="shared" si="356"/>
        <v>theater</v>
      </c>
      <c r="R3816" t="str">
        <f t="shared" si="359"/>
        <v>plays</v>
      </c>
      <c r="S3816" s="11">
        <f t="shared" si="357"/>
        <v>42058.695740740739</v>
      </c>
      <c r="T3816" s="11">
        <f t="shared" si="358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101</v>
      </c>
      <c r="P3817">
        <f t="shared" si="355"/>
        <v>50.01</v>
      </c>
      <c r="Q3817" s="6" t="str">
        <f t="shared" si="356"/>
        <v>theater</v>
      </c>
      <c r="R3817" t="str">
        <f t="shared" si="359"/>
        <v>plays</v>
      </c>
      <c r="S3817" s="11">
        <f t="shared" si="357"/>
        <v>42207.051585648143</v>
      </c>
      <c r="T3817" s="11">
        <f t="shared" si="358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120</v>
      </c>
      <c r="P3818">
        <f t="shared" si="355"/>
        <v>48.339999999999996</v>
      </c>
      <c r="Q3818" s="6" t="str">
        <f t="shared" si="356"/>
        <v>theater</v>
      </c>
      <c r="R3818" t="str">
        <f t="shared" si="359"/>
        <v>plays</v>
      </c>
      <c r="S3818" s="11">
        <f t="shared" si="357"/>
        <v>41807.481747685182</v>
      </c>
      <c r="T3818" s="11">
        <f t="shared" si="358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108</v>
      </c>
      <c r="P3819">
        <f t="shared" si="355"/>
        <v>107.25</v>
      </c>
      <c r="Q3819" s="6" t="str">
        <f t="shared" si="356"/>
        <v>theater</v>
      </c>
      <c r="R3819" t="str">
        <f t="shared" si="359"/>
        <v>plays</v>
      </c>
      <c r="S3819" s="11">
        <f t="shared" si="357"/>
        <v>42284.488611111105</v>
      </c>
      <c r="T3819" s="11">
        <f t="shared" si="358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228</v>
      </c>
      <c r="P3820">
        <f t="shared" si="355"/>
        <v>57</v>
      </c>
      <c r="Q3820" s="6" t="str">
        <f t="shared" si="356"/>
        <v>theater</v>
      </c>
      <c r="R3820" t="str">
        <f t="shared" si="359"/>
        <v>plays</v>
      </c>
      <c r="S3820" s="11">
        <f t="shared" si="357"/>
        <v>42045.634050925924</v>
      </c>
      <c r="T3820" s="11">
        <f t="shared" si="358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107</v>
      </c>
      <c r="P3821">
        <f t="shared" si="355"/>
        <v>40.93</v>
      </c>
      <c r="Q3821" s="6" t="str">
        <f t="shared" si="356"/>
        <v>theater</v>
      </c>
      <c r="R3821" t="str">
        <f t="shared" si="359"/>
        <v>plays</v>
      </c>
      <c r="S3821" s="11">
        <f t="shared" si="357"/>
        <v>42184.001203703701</v>
      </c>
      <c r="T3821" s="11">
        <f t="shared" si="358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144</v>
      </c>
      <c r="P3822">
        <f t="shared" si="355"/>
        <v>21.5</v>
      </c>
      <c r="Q3822" s="6" t="str">
        <f t="shared" si="356"/>
        <v>theater</v>
      </c>
      <c r="R3822" t="str">
        <f t="shared" si="359"/>
        <v>plays</v>
      </c>
      <c r="S3822" s="11">
        <f t="shared" si="357"/>
        <v>42160.443483796298</v>
      </c>
      <c r="T3822" s="11">
        <f t="shared" si="358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105</v>
      </c>
      <c r="P3823">
        <f t="shared" si="355"/>
        <v>79.550000000000011</v>
      </c>
      <c r="Q3823" s="6" t="str">
        <f t="shared" si="356"/>
        <v>theater</v>
      </c>
      <c r="R3823" t="str">
        <f t="shared" si="359"/>
        <v>plays</v>
      </c>
      <c r="S3823" s="11">
        <f t="shared" si="357"/>
        <v>42340.972303240742</v>
      </c>
      <c r="T3823" s="11">
        <f t="shared" si="358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111</v>
      </c>
      <c r="P3824">
        <f t="shared" si="355"/>
        <v>72.39</v>
      </c>
      <c r="Q3824" s="6" t="str">
        <f t="shared" si="356"/>
        <v>theater</v>
      </c>
      <c r="R3824" t="str">
        <f t="shared" si="359"/>
        <v>plays</v>
      </c>
      <c r="S3824" s="11">
        <f t="shared" si="357"/>
        <v>42329.629826388882</v>
      </c>
      <c r="T3824" s="11">
        <f t="shared" si="358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>
        <f t="shared" si="355"/>
        <v>64.64</v>
      </c>
      <c r="Q3825" s="6" t="str">
        <f t="shared" si="356"/>
        <v>theater</v>
      </c>
      <c r="R3825" t="str">
        <f t="shared" si="359"/>
        <v>plays</v>
      </c>
      <c r="S3825" s="11">
        <f t="shared" si="357"/>
        <v>42170.701898148145</v>
      </c>
      <c r="T3825" s="11">
        <f t="shared" si="358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>
        <f t="shared" si="355"/>
        <v>38.58</v>
      </c>
      <c r="Q3826" s="6" t="str">
        <f t="shared" si="356"/>
        <v>theater</v>
      </c>
      <c r="R3826" t="str">
        <f t="shared" si="359"/>
        <v>plays</v>
      </c>
      <c r="S3826" s="11">
        <f t="shared" si="357"/>
        <v>42571.417858796289</v>
      </c>
      <c r="T3826" s="11">
        <f t="shared" si="358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106</v>
      </c>
      <c r="P3827">
        <f t="shared" si="355"/>
        <v>107.58</v>
      </c>
      <c r="Q3827" s="6" t="str">
        <f t="shared" si="356"/>
        <v>theater</v>
      </c>
      <c r="R3827" t="str">
        <f t="shared" si="359"/>
        <v>plays</v>
      </c>
      <c r="S3827" s="11">
        <f t="shared" si="357"/>
        <v>42150.861273148148</v>
      </c>
      <c r="T3827" s="11">
        <f t="shared" si="358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120</v>
      </c>
      <c r="P3828">
        <f t="shared" si="355"/>
        <v>27.5</v>
      </c>
      <c r="Q3828" s="6" t="str">
        <f t="shared" si="356"/>
        <v>theater</v>
      </c>
      <c r="R3828" t="str">
        <f t="shared" si="359"/>
        <v>plays</v>
      </c>
      <c r="S3828" s="11">
        <f t="shared" si="357"/>
        <v>42101.215208333328</v>
      </c>
      <c r="T3828" s="11">
        <f t="shared" si="358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153</v>
      </c>
      <c r="P3829">
        <f t="shared" si="355"/>
        <v>70.47</v>
      </c>
      <c r="Q3829" s="6" t="str">
        <f t="shared" si="356"/>
        <v>theater</v>
      </c>
      <c r="R3829" t="str">
        <f t="shared" si="359"/>
        <v>plays</v>
      </c>
      <c r="S3829" s="11">
        <f t="shared" si="357"/>
        <v>42034.719918981478</v>
      </c>
      <c r="T3829" s="11">
        <f t="shared" si="358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>
        <f t="shared" si="355"/>
        <v>178.57999999999998</v>
      </c>
      <c r="Q3830" s="6" t="str">
        <f t="shared" si="356"/>
        <v>theater</v>
      </c>
      <c r="R3830" t="str">
        <f t="shared" si="359"/>
        <v>plays</v>
      </c>
      <c r="S3830" s="11">
        <f t="shared" si="357"/>
        <v>41944.319293981483</v>
      </c>
      <c r="T3830" s="11">
        <f t="shared" si="358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101</v>
      </c>
      <c r="P3831">
        <f t="shared" si="355"/>
        <v>62.629999999999995</v>
      </c>
      <c r="Q3831" s="6" t="str">
        <f t="shared" si="356"/>
        <v>theater</v>
      </c>
      <c r="R3831" t="str">
        <f t="shared" si="359"/>
        <v>plays</v>
      </c>
      <c r="S3831" s="11">
        <f t="shared" si="357"/>
        <v>42593.657071759262</v>
      </c>
      <c r="T3831" s="11">
        <f t="shared" si="358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>
        <f t="shared" si="355"/>
        <v>75</v>
      </c>
      <c r="Q3832" s="6" t="str">
        <f t="shared" si="356"/>
        <v>theater</v>
      </c>
      <c r="R3832" t="str">
        <f t="shared" si="359"/>
        <v>plays</v>
      </c>
      <c r="S3832" s="11">
        <f t="shared" si="357"/>
        <v>42503.532534722217</v>
      </c>
      <c r="T3832" s="11">
        <f t="shared" si="358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107</v>
      </c>
      <c r="P3833">
        <f t="shared" si="355"/>
        <v>58.91</v>
      </c>
      <c r="Q3833" s="6" t="str">
        <f t="shared" si="356"/>
        <v>theater</v>
      </c>
      <c r="R3833" t="str">
        <f t="shared" si="359"/>
        <v>plays</v>
      </c>
      <c r="S3833" s="11">
        <f t="shared" si="357"/>
        <v>41927.640567129631</v>
      </c>
      <c r="T3833" s="11">
        <f t="shared" si="358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105</v>
      </c>
      <c r="P3834">
        <f t="shared" si="355"/>
        <v>139.56</v>
      </c>
      <c r="Q3834" s="6" t="str">
        <f t="shared" si="356"/>
        <v>theater</v>
      </c>
      <c r="R3834" t="str">
        <f t="shared" si="359"/>
        <v>plays</v>
      </c>
      <c r="S3834" s="11">
        <f t="shared" si="357"/>
        <v>42374.906655092585</v>
      </c>
      <c r="T3834" s="11">
        <f t="shared" si="358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117</v>
      </c>
      <c r="P3835">
        <f t="shared" si="355"/>
        <v>70</v>
      </c>
      <c r="Q3835" s="6" t="str">
        <f t="shared" si="356"/>
        <v>theater</v>
      </c>
      <c r="R3835" t="str">
        <f t="shared" si="359"/>
        <v>plays</v>
      </c>
      <c r="S3835" s="11">
        <f t="shared" si="357"/>
        <v>41963.66402777777</v>
      </c>
      <c r="T3835" s="11">
        <f t="shared" si="358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110</v>
      </c>
      <c r="P3836">
        <f t="shared" si="355"/>
        <v>57.39</v>
      </c>
      <c r="Q3836" s="6" t="str">
        <f t="shared" si="356"/>
        <v>theater</v>
      </c>
      <c r="R3836" t="str">
        <f t="shared" si="359"/>
        <v>plays</v>
      </c>
      <c r="S3836" s="11">
        <f t="shared" si="357"/>
        <v>42143.236886574072</v>
      </c>
      <c r="T3836" s="11">
        <f t="shared" si="358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>
        <f t="shared" si="355"/>
        <v>40</v>
      </c>
      <c r="Q3837" s="6" t="str">
        <f t="shared" si="356"/>
        <v>theater</v>
      </c>
      <c r="R3837" t="str">
        <f t="shared" si="359"/>
        <v>plays</v>
      </c>
      <c r="S3837" s="11">
        <f t="shared" si="357"/>
        <v>42460.733888888884</v>
      </c>
      <c r="T3837" s="11">
        <f t="shared" si="358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113</v>
      </c>
      <c r="P3838">
        <f t="shared" si="355"/>
        <v>64.290000000000006</v>
      </c>
      <c r="Q3838" s="6" t="str">
        <f t="shared" si="356"/>
        <v>theater</v>
      </c>
      <c r="R3838" t="str">
        <f t="shared" si="359"/>
        <v>plays</v>
      </c>
      <c r="S3838" s="11">
        <f t="shared" si="357"/>
        <v>42553.718194444438</v>
      </c>
      <c r="T3838" s="11">
        <f t="shared" si="358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103</v>
      </c>
      <c r="P3839">
        <f t="shared" si="355"/>
        <v>120.12</v>
      </c>
      <c r="Q3839" s="6" t="str">
        <f t="shared" si="356"/>
        <v>theater</v>
      </c>
      <c r="R3839" t="str">
        <f t="shared" si="359"/>
        <v>plays</v>
      </c>
      <c r="S3839" s="11">
        <f t="shared" si="357"/>
        <v>42152.557384259257</v>
      </c>
      <c r="T3839" s="11">
        <f t="shared" si="358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101</v>
      </c>
      <c r="P3840">
        <f t="shared" si="355"/>
        <v>1008.24</v>
      </c>
      <c r="Q3840" s="6" t="str">
        <f t="shared" si="356"/>
        <v>theater</v>
      </c>
      <c r="R3840" t="str">
        <f t="shared" si="359"/>
        <v>plays</v>
      </c>
      <c r="S3840" s="11">
        <f t="shared" si="357"/>
        <v>42116.502418981479</v>
      </c>
      <c r="T3840" s="11">
        <f t="shared" si="358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102</v>
      </c>
      <c r="P3841">
        <f t="shared" si="355"/>
        <v>63.29</v>
      </c>
      <c r="Q3841" s="6" t="str">
        <f t="shared" si="356"/>
        <v>theater</v>
      </c>
      <c r="R3841" t="str">
        <f t="shared" si="359"/>
        <v>plays</v>
      </c>
      <c r="S3841" s="11">
        <f t="shared" si="357"/>
        <v>42154.934305555551</v>
      </c>
      <c r="T3841" s="11">
        <f t="shared" si="358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>
        <f t="shared" si="355"/>
        <v>21.67</v>
      </c>
      <c r="Q3842" s="6" t="str">
        <f t="shared" si="356"/>
        <v>theater</v>
      </c>
      <c r="R3842" t="str">
        <f t="shared" si="359"/>
        <v>plays</v>
      </c>
      <c r="S3842" s="11">
        <f t="shared" si="357"/>
        <v>42432.493391203701</v>
      </c>
      <c r="T3842" s="11">
        <f t="shared" si="358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ROUNDUP(((E3843/D3843)*100),0)</f>
        <v>9</v>
      </c>
      <c r="P3843">
        <f t="shared" ref="P3843:P3906" si="361">ROUNDUP((E3843/L3843),2)</f>
        <v>25.650000000000002</v>
      </c>
      <c r="Q3843" s="6" t="str">
        <f t="shared" ref="Q3843:Q3906" si="362">LEFT(N3843,FIND("/",N3843,1)-1)</f>
        <v>theater</v>
      </c>
      <c r="R3843" t="str">
        <f t="shared" si="359"/>
        <v>plays</v>
      </c>
      <c r="S3843" s="11">
        <f t="shared" ref="S3843:S3906" si="363">(((J3843/60)/60)/24)+DATE(1970,1,1)+(-5/24)</f>
        <v>41780.57739583333</v>
      </c>
      <c r="T3843" s="11">
        <f t="shared" ref="T3843:T3906" si="364">(((I3843/60)/60)/24)+DATE(1970,1,1)+(-5/24)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22</v>
      </c>
      <c r="P3844">
        <f t="shared" si="361"/>
        <v>47.699999999999996</v>
      </c>
      <c r="Q3844" s="6" t="str">
        <f t="shared" si="362"/>
        <v>theater</v>
      </c>
      <c r="R3844" t="str">
        <f t="shared" ref="R3844:R3907" si="365">RIGHT(N3844,LEN(N3844)-FIND("/",N3844,1))</f>
        <v>plays</v>
      </c>
      <c r="S3844" s="11">
        <f t="shared" si="363"/>
        <v>41740.285324074073</v>
      </c>
      <c r="T3844" s="11">
        <f t="shared" si="364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22</v>
      </c>
      <c r="P3845">
        <f t="shared" si="361"/>
        <v>56.059999999999995</v>
      </c>
      <c r="Q3845" s="6" t="str">
        <f t="shared" si="362"/>
        <v>theater</v>
      </c>
      <c r="R3845" t="str">
        <f t="shared" si="365"/>
        <v>plays</v>
      </c>
      <c r="S3845" s="11">
        <f t="shared" si="363"/>
        <v>41765.864166666666</v>
      </c>
      <c r="T3845" s="11">
        <f t="shared" si="364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42</v>
      </c>
      <c r="P3846">
        <f t="shared" si="361"/>
        <v>81.319999999999993</v>
      </c>
      <c r="Q3846" s="6" t="str">
        <f t="shared" si="362"/>
        <v>theater</v>
      </c>
      <c r="R3846" t="str">
        <f t="shared" si="365"/>
        <v>plays</v>
      </c>
      <c r="S3846" s="11">
        <f t="shared" si="363"/>
        <v>41766.408958333333</v>
      </c>
      <c r="T3846" s="11">
        <f t="shared" si="364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3</v>
      </c>
      <c r="P3847">
        <f t="shared" si="361"/>
        <v>70.17</v>
      </c>
      <c r="Q3847" s="6" t="str">
        <f t="shared" si="362"/>
        <v>theater</v>
      </c>
      <c r="R3847" t="str">
        <f t="shared" si="365"/>
        <v>plays</v>
      </c>
      <c r="S3847" s="11">
        <f t="shared" si="363"/>
        <v>42248.418680555551</v>
      </c>
      <c r="T3847" s="11">
        <f t="shared" si="364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3</v>
      </c>
      <c r="P3848">
        <f t="shared" si="361"/>
        <v>23.630000000000003</v>
      </c>
      <c r="Q3848" s="6" t="str">
        <f t="shared" si="362"/>
        <v>theater</v>
      </c>
      <c r="R3848" t="str">
        <f t="shared" si="365"/>
        <v>plays</v>
      </c>
      <c r="S3848" s="11">
        <f t="shared" si="363"/>
        <v>41885.01321759259</v>
      </c>
      <c r="T3848" s="11">
        <f t="shared" si="364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17</v>
      </c>
      <c r="P3849">
        <f t="shared" si="361"/>
        <v>188.56</v>
      </c>
      <c r="Q3849" s="6" t="str">
        <f t="shared" si="362"/>
        <v>theater</v>
      </c>
      <c r="R3849" t="str">
        <f t="shared" si="365"/>
        <v>plays</v>
      </c>
      <c r="S3849" s="11">
        <f t="shared" si="363"/>
        <v>42159.016099537032</v>
      </c>
      <c r="T3849" s="11">
        <f t="shared" si="364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17</v>
      </c>
      <c r="P3850">
        <f t="shared" si="361"/>
        <v>49.519999999999996</v>
      </c>
      <c r="Q3850" s="6" t="str">
        <f t="shared" si="362"/>
        <v>theater</v>
      </c>
      <c r="R3850" t="str">
        <f t="shared" si="365"/>
        <v>plays</v>
      </c>
      <c r="S3850" s="11">
        <f t="shared" si="363"/>
        <v>42265.608668981477</v>
      </c>
      <c r="T3850" s="11">
        <f t="shared" si="364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8</v>
      </c>
      <c r="P3851">
        <f t="shared" si="361"/>
        <v>75.47</v>
      </c>
      <c r="Q3851" s="6" t="str">
        <f t="shared" si="362"/>
        <v>theater</v>
      </c>
      <c r="R3851" t="str">
        <f t="shared" si="365"/>
        <v>plays</v>
      </c>
      <c r="S3851" s="11">
        <f t="shared" si="363"/>
        <v>42136.558842592589</v>
      </c>
      <c r="T3851" s="11">
        <f t="shared" si="364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4</v>
      </c>
      <c r="P3852">
        <f t="shared" si="361"/>
        <v>9.5</v>
      </c>
      <c r="Q3852" s="6" t="str">
        <f t="shared" si="362"/>
        <v>theater</v>
      </c>
      <c r="R3852" t="str">
        <f t="shared" si="365"/>
        <v>plays</v>
      </c>
      <c r="S3852" s="11">
        <f t="shared" si="363"/>
        <v>41974.916006944441</v>
      </c>
      <c r="T3852" s="11">
        <f t="shared" si="364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35</v>
      </c>
      <c r="P3853">
        <f t="shared" si="361"/>
        <v>35.5</v>
      </c>
      <c r="Q3853" s="6" t="str">
        <f t="shared" si="362"/>
        <v>theater</v>
      </c>
      <c r="R3853" t="str">
        <f t="shared" si="365"/>
        <v>plays</v>
      </c>
      <c r="S3853" s="11">
        <f t="shared" si="363"/>
        <v>42172.23123842592</v>
      </c>
      <c r="T3853" s="11">
        <f t="shared" si="364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1</v>
      </c>
      <c r="P3854">
        <f t="shared" si="361"/>
        <v>10</v>
      </c>
      <c r="Q3854" s="6" t="str">
        <f t="shared" si="362"/>
        <v>theater</v>
      </c>
      <c r="R3854" t="str">
        <f t="shared" si="365"/>
        <v>plays</v>
      </c>
      <c r="S3854" s="11">
        <f t="shared" si="363"/>
        <v>42064.982361111113</v>
      </c>
      <c r="T3854" s="11">
        <f t="shared" si="364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1</v>
      </c>
      <c r="P3855">
        <f t="shared" si="361"/>
        <v>13</v>
      </c>
      <c r="Q3855" s="6" t="str">
        <f t="shared" si="362"/>
        <v>theater</v>
      </c>
      <c r="R3855" t="str">
        <f t="shared" si="365"/>
        <v>plays</v>
      </c>
      <c r="S3855" s="11">
        <f t="shared" si="363"/>
        <v>41848.631689814814</v>
      </c>
      <c r="T3855" s="11">
        <f t="shared" si="364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17</v>
      </c>
      <c r="P3856">
        <f t="shared" si="361"/>
        <v>89.4</v>
      </c>
      <c r="Q3856" s="6" t="str">
        <f t="shared" si="362"/>
        <v>theater</v>
      </c>
      <c r="R3856" t="str">
        <f t="shared" si="365"/>
        <v>plays</v>
      </c>
      <c r="S3856" s="11">
        <f t="shared" si="363"/>
        <v>42103.67659722222</v>
      </c>
      <c r="T3856" s="11">
        <f t="shared" si="364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3</v>
      </c>
      <c r="P3857">
        <f t="shared" si="361"/>
        <v>25</v>
      </c>
      <c r="Q3857" s="6" t="str">
        <f t="shared" si="362"/>
        <v>theater</v>
      </c>
      <c r="R3857" t="str">
        <f t="shared" si="365"/>
        <v>plays</v>
      </c>
      <c r="S3857" s="11">
        <f t="shared" si="363"/>
        <v>42059.762395833335</v>
      </c>
      <c r="T3857" s="11">
        <f t="shared" si="364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1</v>
      </c>
      <c r="P3858">
        <f t="shared" si="361"/>
        <v>1</v>
      </c>
      <c r="Q3858" s="6" t="str">
        <f t="shared" si="362"/>
        <v>theater</v>
      </c>
      <c r="R3858" t="str">
        <f t="shared" si="365"/>
        <v>plays</v>
      </c>
      <c r="S3858" s="11">
        <f t="shared" si="363"/>
        <v>42041.534756944442</v>
      </c>
      <c r="T3858" s="11">
        <f t="shared" si="364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6</v>
      </c>
      <c r="P3859">
        <f t="shared" si="361"/>
        <v>65</v>
      </c>
      <c r="Q3859" s="6" t="str">
        <f t="shared" si="362"/>
        <v>theater</v>
      </c>
      <c r="R3859" t="str">
        <f t="shared" si="365"/>
        <v>plays</v>
      </c>
      <c r="S3859" s="11">
        <f t="shared" si="363"/>
        <v>41829.528819444444</v>
      </c>
      <c r="T3859" s="11">
        <f t="shared" si="364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>
        <f t="shared" si="361"/>
        <v>10</v>
      </c>
      <c r="Q3860" s="6" t="str">
        <f t="shared" si="362"/>
        <v>theater</v>
      </c>
      <c r="R3860" t="str">
        <f t="shared" si="365"/>
        <v>plays</v>
      </c>
      <c r="S3860" s="11">
        <f t="shared" si="363"/>
        <v>42128.222731481481</v>
      </c>
      <c r="T3860" s="11">
        <f t="shared" si="364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1</v>
      </c>
      <c r="P3861">
        <f t="shared" si="361"/>
        <v>1</v>
      </c>
      <c r="Q3861" s="6" t="str">
        <f t="shared" si="362"/>
        <v>theater</v>
      </c>
      <c r="R3861" t="str">
        <f t="shared" si="365"/>
        <v>plays</v>
      </c>
      <c r="S3861" s="11">
        <f t="shared" si="363"/>
        <v>41789.685266203705</v>
      </c>
      <c r="T3861" s="11">
        <f t="shared" si="364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18</v>
      </c>
      <c r="P3862">
        <f t="shared" si="361"/>
        <v>81.540000000000006</v>
      </c>
      <c r="Q3862" s="6" t="str">
        <f t="shared" si="362"/>
        <v>theater</v>
      </c>
      <c r="R3862" t="str">
        <f t="shared" si="365"/>
        <v>plays</v>
      </c>
      <c r="S3862" s="11">
        <f t="shared" si="363"/>
        <v>41833.452662037031</v>
      </c>
      <c r="T3862" s="11">
        <f t="shared" si="364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>
        <f t="shared" si="361"/>
        <v>100</v>
      </c>
      <c r="Q3863" s="6" t="str">
        <f t="shared" si="362"/>
        <v>theater</v>
      </c>
      <c r="R3863" t="str">
        <f t="shared" si="365"/>
        <v>plays</v>
      </c>
      <c r="S3863" s="11">
        <f t="shared" si="363"/>
        <v>41914.381678240738</v>
      </c>
      <c r="T3863" s="11">
        <f t="shared" si="364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</v>
      </c>
      <c r="P3864">
        <f t="shared" si="361"/>
        <v>1</v>
      </c>
      <c r="Q3864" s="6" t="str">
        <f t="shared" si="362"/>
        <v>theater</v>
      </c>
      <c r="R3864" t="str">
        <f t="shared" si="365"/>
        <v>plays</v>
      </c>
      <c r="S3864" s="11">
        <f t="shared" si="363"/>
        <v>42611.052731481475</v>
      </c>
      <c r="T3864" s="11">
        <f t="shared" si="364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s="6" t="str">
        <f t="shared" si="362"/>
        <v>theater</v>
      </c>
      <c r="R3865" t="str">
        <f t="shared" si="365"/>
        <v>plays</v>
      </c>
      <c r="S3865" s="11">
        <f t="shared" si="363"/>
        <v>42253.424826388888</v>
      </c>
      <c r="T3865" s="11">
        <f t="shared" si="364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2</v>
      </c>
      <c r="P3866">
        <f t="shared" si="361"/>
        <v>20</v>
      </c>
      <c r="Q3866" s="6" t="str">
        <f t="shared" si="362"/>
        <v>theater</v>
      </c>
      <c r="R3866" t="str">
        <f t="shared" si="365"/>
        <v>plays</v>
      </c>
      <c r="S3866" s="11">
        <f t="shared" si="363"/>
        <v>42295.683495370373</v>
      </c>
      <c r="T3866" s="11">
        <f t="shared" si="364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27</v>
      </c>
      <c r="P3867">
        <f t="shared" si="361"/>
        <v>46.43</v>
      </c>
      <c r="Q3867" s="6" t="str">
        <f t="shared" si="362"/>
        <v>theater</v>
      </c>
      <c r="R3867" t="str">
        <f t="shared" si="365"/>
        <v>plays</v>
      </c>
      <c r="S3867" s="11">
        <f t="shared" si="363"/>
        <v>41841.44326388889</v>
      </c>
      <c r="T3867" s="11">
        <f t="shared" si="364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1</v>
      </c>
      <c r="P3868">
        <f t="shared" si="361"/>
        <v>5.5</v>
      </c>
      <c r="Q3868" s="6" t="str">
        <f t="shared" si="362"/>
        <v>theater</v>
      </c>
      <c r="R3868" t="str">
        <f t="shared" si="365"/>
        <v>plays</v>
      </c>
      <c r="S3868" s="11">
        <f t="shared" si="363"/>
        <v>42402.738668981481</v>
      </c>
      <c r="T3868" s="11">
        <f t="shared" si="364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13</v>
      </c>
      <c r="P3869">
        <f t="shared" si="361"/>
        <v>50.2</v>
      </c>
      <c r="Q3869" s="6" t="str">
        <f t="shared" si="362"/>
        <v>theater</v>
      </c>
      <c r="R3869" t="str">
        <f t="shared" si="365"/>
        <v>plays</v>
      </c>
      <c r="S3869" s="11">
        <f t="shared" si="363"/>
        <v>42509.605775462966</v>
      </c>
      <c r="T3869" s="11">
        <f t="shared" si="364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1</v>
      </c>
      <c r="P3870">
        <f t="shared" si="361"/>
        <v>10</v>
      </c>
      <c r="Q3870" s="6" t="str">
        <f t="shared" si="362"/>
        <v>theater</v>
      </c>
      <c r="R3870" t="str">
        <f t="shared" si="365"/>
        <v>musical</v>
      </c>
      <c r="S3870" s="11">
        <f t="shared" si="363"/>
        <v>41865.451446759253</v>
      </c>
      <c r="T3870" s="11">
        <f t="shared" si="364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4</v>
      </c>
      <c r="P3871">
        <f t="shared" si="361"/>
        <v>30.14</v>
      </c>
      <c r="Q3871" s="6" t="str">
        <f t="shared" si="362"/>
        <v>theater</v>
      </c>
      <c r="R3871" t="str">
        <f t="shared" si="365"/>
        <v>musical</v>
      </c>
      <c r="S3871" s="11">
        <f t="shared" si="363"/>
        <v>42047.516111111108</v>
      </c>
      <c r="T3871" s="11">
        <f t="shared" si="364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>
        <f t="shared" si="361"/>
        <v>150</v>
      </c>
      <c r="Q3872" s="6" t="str">
        <f t="shared" si="362"/>
        <v>theater</v>
      </c>
      <c r="R3872" t="str">
        <f t="shared" si="365"/>
        <v>musical</v>
      </c>
      <c r="S3872" s="11">
        <f t="shared" si="363"/>
        <v>41792.963865740734</v>
      </c>
      <c r="T3872" s="11">
        <f t="shared" si="364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3</v>
      </c>
      <c r="P3873">
        <f t="shared" si="361"/>
        <v>13.34</v>
      </c>
      <c r="Q3873" s="6" t="str">
        <f t="shared" si="362"/>
        <v>theater</v>
      </c>
      <c r="R3873" t="str">
        <f t="shared" si="365"/>
        <v>musical</v>
      </c>
      <c r="S3873" s="11">
        <f t="shared" si="363"/>
        <v>42763.572337962956</v>
      </c>
      <c r="T3873" s="11">
        <f t="shared" si="364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s="6" t="str">
        <f t="shared" si="362"/>
        <v>theater</v>
      </c>
      <c r="R3874" t="str">
        <f t="shared" si="365"/>
        <v>musical</v>
      </c>
      <c r="S3874" s="11">
        <f t="shared" si="363"/>
        <v>42179.9374537037</v>
      </c>
      <c r="T3874" s="11">
        <f t="shared" si="364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s="6" t="str">
        <f t="shared" si="362"/>
        <v>theater</v>
      </c>
      <c r="R3875" t="str">
        <f t="shared" si="365"/>
        <v>musical</v>
      </c>
      <c r="S3875" s="11">
        <f t="shared" si="363"/>
        <v>42255.487673611111</v>
      </c>
      <c r="T3875" s="11">
        <f t="shared" si="364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s="6" t="str">
        <f t="shared" si="362"/>
        <v>theater</v>
      </c>
      <c r="R3876" t="str">
        <f t="shared" si="365"/>
        <v>musical</v>
      </c>
      <c r="S3876" s="11">
        <f t="shared" si="363"/>
        <v>42006.808124999996</v>
      </c>
      <c r="T3876" s="11">
        <f t="shared" si="364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s="6" t="str">
        <f t="shared" si="362"/>
        <v>theater</v>
      </c>
      <c r="R3877" t="str">
        <f t="shared" si="365"/>
        <v>musical</v>
      </c>
      <c r="S3877" s="11">
        <f t="shared" si="363"/>
        <v>42615.138483796291</v>
      </c>
      <c r="T3877" s="11">
        <f t="shared" si="364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53</v>
      </c>
      <c r="P3878">
        <f t="shared" si="361"/>
        <v>44.769999999999996</v>
      </c>
      <c r="Q3878" s="6" t="str">
        <f t="shared" si="362"/>
        <v>theater</v>
      </c>
      <c r="R3878" t="str">
        <f t="shared" si="365"/>
        <v>musical</v>
      </c>
      <c r="S3878" s="11">
        <f t="shared" si="363"/>
        <v>42372.415833333333</v>
      </c>
      <c r="T3878" s="11">
        <f t="shared" si="364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5</v>
      </c>
      <c r="P3879">
        <f t="shared" si="361"/>
        <v>88.65</v>
      </c>
      <c r="Q3879" s="6" t="str">
        <f t="shared" si="362"/>
        <v>theater</v>
      </c>
      <c r="R3879" t="str">
        <f t="shared" si="365"/>
        <v>musical</v>
      </c>
      <c r="S3879" s="11">
        <f t="shared" si="363"/>
        <v>42682.469351851854</v>
      </c>
      <c r="T3879" s="11">
        <f t="shared" si="364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1</v>
      </c>
      <c r="P3880">
        <f t="shared" si="361"/>
        <v>10</v>
      </c>
      <c r="Q3880" s="6" t="str">
        <f t="shared" si="362"/>
        <v>theater</v>
      </c>
      <c r="R3880" t="str">
        <f t="shared" si="365"/>
        <v>musical</v>
      </c>
      <c r="S3880" s="11">
        <f t="shared" si="363"/>
        <v>42154.610486111109</v>
      </c>
      <c r="T3880" s="11">
        <f t="shared" si="364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s="6" t="str">
        <f t="shared" si="362"/>
        <v>theater</v>
      </c>
      <c r="R3881" t="str">
        <f t="shared" si="365"/>
        <v>musical</v>
      </c>
      <c r="S3881" s="11">
        <f t="shared" si="363"/>
        <v>41999.652731481481</v>
      </c>
      <c r="T3881" s="11">
        <f t="shared" si="364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14</v>
      </c>
      <c r="P3882">
        <f t="shared" si="361"/>
        <v>57.65</v>
      </c>
      <c r="Q3882" s="6" t="str">
        <f t="shared" si="362"/>
        <v>theater</v>
      </c>
      <c r="R3882" t="str">
        <f t="shared" si="365"/>
        <v>musical</v>
      </c>
      <c r="S3882" s="11">
        <f t="shared" si="363"/>
        <v>41815.606712962959</v>
      </c>
      <c r="T3882" s="11">
        <f t="shared" si="364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>
        <f t="shared" si="361"/>
        <v>25</v>
      </c>
      <c r="Q3883" s="6" t="str">
        <f t="shared" si="362"/>
        <v>theater</v>
      </c>
      <c r="R3883" t="str">
        <f t="shared" si="365"/>
        <v>musical</v>
      </c>
      <c r="S3883" s="11">
        <f t="shared" si="363"/>
        <v>42755.810173611106</v>
      </c>
      <c r="T3883" s="11">
        <f t="shared" si="364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s="6" t="str">
        <f t="shared" si="362"/>
        <v>theater</v>
      </c>
      <c r="R3884" t="str">
        <f t="shared" si="365"/>
        <v>musical</v>
      </c>
      <c r="S3884" s="11">
        <f t="shared" si="363"/>
        <v>42373.77511574074</v>
      </c>
      <c r="T3884" s="11">
        <f t="shared" si="364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s="6" t="str">
        <f t="shared" si="362"/>
        <v>theater</v>
      </c>
      <c r="R3885" t="str">
        <f t="shared" si="365"/>
        <v>musical</v>
      </c>
      <c r="S3885" s="11">
        <f t="shared" si="363"/>
        <v>41854.394317129627</v>
      </c>
      <c r="T3885" s="11">
        <f t="shared" si="364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s="6" t="str">
        <f t="shared" si="362"/>
        <v>theater</v>
      </c>
      <c r="R3886" t="str">
        <f t="shared" si="365"/>
        <v>musical</v>
      </c>
      <c r="S3886" s="11">
        <f t="shared" si="363"/>
        <v>42065.583240740736</v>
      </c>
      <c r="T3886" s="11">
        <f t="shared" si="364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s="6" t="str">
        <f t="shared" si="362"/>
        <v>theater</v>
      </c>
      <c r="R3887" t="str">
        <f t="shared" si="365"/>
        <v>musical</v>
      </c>
      <c r="S3887" s="11">
        <f t="shared" si="363"/>
        <v>42469.742951388886</v>
      </c>
      <c r="T3887" s="11">
        <f t="shared" si="364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s="6" t="str">
        <f t="shared" si="362"/>
        <v>theater</v>
      </c>
      <c r="R3888" t="str">
        <f t="shared" si="365"/>
        <v>musical</v>
      </c>
      <c r="S3888" s="11">
        <f t="shared" si="363"/>
        <v>41954.019699074073</v>
      </c>
      <c r="T3888" s="11">
        <f t="shared" si="364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2</v>
      </c>
      <c r="P3889">
        <f t="shared" si="361"/>
        <v>17.5</v>
      </c>
      <c r="Q3889" s="6" t="str">
        <f t="shared" si="362"/>
        <v>theater</v>
      </c>
      <c r="R3889" t="str">
        <f t="shared" si="365"/>
        <v>musical</v>
      </c>
      <c r="S3889" s="11">
        <f t="shared" si="363"/>
        <v>42079.649641203701</v>
      </c>
      <c r="T3889" s="11">
        <f t="shared" si="364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28</v>
      </c>
      <c r="P3890">
        <f t="shared" si="361"/>
        <v>38.72</v>
      </c>
      <c r="Q3890" s="6" t="str">
        <f t="shared" si="362"/>
        <v>theater</v>
      </c>
      <c r="R3890" t="str">
        <f t="shared" si="365"/>
        <v>plays</v>
      </c>
      <c r="S3890" s="11">
        <f t="shared" si="363"/>
        <v>42762.337476851848</v>
      </c>
      <c r="T3890" s="11">
        <f t="shared" si="364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2</v>
      </c>
      <c r="P3891">
        <f t="shared" si="361"/>
        <v>13.12</v>
      </c>
      <c r="Q3891" s="6" t="str">
        <f t="shared" si="362"/>
        <v>theater</v>
      </c>
      <c r="R3891" t="str">
        <f t="shared" si="365"/>
        <v>plays</v>
      </c>
      <c r="S3891" s="11">
        <f t="shared" si="363"/>
        <v>41976.796643518515</v>
      </c>
      <c r="T3891" s="11">
        <f t="shared" si="364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17</v>
      </c>
      <c r="P3892">
        <f t="shared" si="361"/>
        <v>315.5</v>
      </c>
      <c r="Q3892" s="6" t="str">
        <f t="shared" si="362"/>
        <v>theater</v>
      </c>
      <c r="R3892" t="str">
        <f t="shared" si="365"/>
        <v>plays</v>
      </c>
      <c r="S3892" s="11">
        <f t="shared" si="363"/>
        <v>42171.55027777778</v>
      </c>
      <c r="T3892" s="11">
        <f t="shared" si="364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33</v>
      </c>
      <c r="P3893">
        <f t="shared" si="361"/>
        <v>37.15</v>
      </c>
      <c r="Q3893" s="6" t="str">
        <f t="shared" si="362"/>
        <v>theater</v>
      </c>
      <c r="R3893" t="str">
        <f t="shared" si="365"/>
        <v>plays</v>
      </c>
      <c r="S3893" s="11">
        <f t="shared" si="363"/>
        <v>42055.924120370364</v>
      </c>
      <c r="T3893" s="11">
        <f t="shared" si="364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s="6" t="str">
        <f t="shared" si="362"/>
        <v>theater</v>
      </c>
      <c r="R3894" t="str">
        <f t="shared" si="365"/>
        <v>plays</v>
      </c>
      <c r="S3894" s="11">
        <f t="shared" si="363"/>
        <v>41867.44394675926</v>
      </c>
      <c r="T3894" s="11">
        <f t="shared" si="364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22</v>
      </c>
      <c r="P3895">
        <f t="shared" si="361"/>
        <v>128.28</v>
      </c>
      <c r="Q3895" s="6" t="str">
        <f t="shared" si="362"/>
        <v>theater</v>
      </c>
      <c r="R3895" t="str">
        <f t="shared" si="365"/>
        <v>plays</v>
      </c>
      <c r="S3895" s="11">
        <f t="shared" si="363"/>
        <v>41779.449537037035</v>
      </c>
      <c r="T3895" s="11">
        <f t="shared" si="364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4</v>
      </c>
      <c r="P3896">
        <f t="shared" si="361"/>
        <v>47.28</v>
      </c>
      <c r="Q3896" s="6" t="str">
        <f t="shared" si="362"/>
        <v>theater</v>
      </c>
      <c r="R3896" t="str">
        <f t="shared" si="365"/>
        <v>plays</v>
      </c>
      <c r="S3896" s="11">
        <f t="shared" si="363"/>
        <v>42679.750138888885</v>
      </c>
      <c r="T3896" s="11">
        <f t="shared" si="364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>
        <f t="shared" si="361"/>
        <v>50</v>
      </c>
      <c r="Q3897" s="6" t="str">
        <f t="shared" si="362"/>
        <v>theater</v>
      </c>
      <c r="R3897" t="str">
        <f t="shared" si="365"/>
        <v>plays</v>
      </c>
      <c r="S3897" s="11">
        <f t="shared" si="363"/>
        <v>42032.041875000003</v>
      </c>
      <c r="T3897" s="11">
        <f t="shared" si="364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11</v>
      </c>
      <c r="P3898">
        <f t="shared" si="361"/>
        <v>42.5</v>
      </c>
      <c r="Q3898" s="6" t="str">
        <f t="shared" si="362"/>
        <v>theater</v>
      </c>
      <c r="R3898" t="str">
        <f t="shared" si="365"/>
        <v>plays</v>
      </c>
      <c r="S3898" s="11">
        <f t="shared" si="363"/>
        <v>41792.983541666668</v>
      </c>
      <c r="T3898" s="11">
        <f t="shared" si="364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18</v>
      </c>
      <c r="P3899">
        <f t="shared" si="361"/>
        <v>44</v>
      </c>
      <c r="Q3899" s="6" t="str">
        <f t="shared" si="362"/>
        <v>theater</v>
      </c>
      <c r="R3899" t="str">
        <f t="shared" si="365"/>
        <v>plays</v>
      </c>
      <c r="S3899" s="11">
        <f t="shared" si="363"/>
        <v>41982.665312499994</v>
      </c>
      <c r="T3899" s="11">
        <f t="shared" si="364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33</v>
      </c>
      <c r="P3900">
        <f t="shared" si="361"/>
        <v>50.879999999999995</v>
      </c>
      <c r="Q3900" s="6" t="str">
        <f t="shared" si="362"/>
        <v>theater</v>
      </c>
      <c r="R3900" t="str">
        <f t="shared" si="365"/>
        <v>plays</v>
      </c>
      <c r="S3900" s="11">
        <f t="shared" si="363"/>
        <v>42193.273958333331</v>
      </c>
      <c r="T3900" s="11">
        <f t="shared" si="364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2</v>
      </c>
      <c r="P3901">
        <f t="shared" si="361"/>
        <v>62.5</v>
      </c>
      <c r="Q3901" s="6" t="str">
        <f t="shared" si="362"/>
        <v>theater</v>
      </c>
      <c r="R3901" t="str">
        <f t="shared" si="365"/>
        <v>plays</v>
      </c>
      <c r="S3901" s="11">
        <f t="shared" si="363"/>
        <v>41843.566678240735</v>
      </c>
      <c r="T3901" s="11">
        <f t="shared" si="364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6</v>
      </c>
      <c r="P3902">
        <f t="shared" si="361"/>
        <v>27</v>
      </c>
      <c r="Q3902" s="6" t="str">
        <f t="shared" si="362"/>
        <v>theater</v>
      </c>
      <c r="R3902" t="str">
        <f t="shared" si="365"/>
        <v>plays</v>
      </c>
      <c r="S3902" s="11">
        <f t="shared" si="363"/>
        <v>42135.884155092594</v>
      </c>
      <c r="T3902" s="11">
        <f t="shared" si="364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1</v>
      </c>
      <c r="P3903">
        <f t="shared" si="361"/>
        <v>25</v>
      </c>
      <c r="Q3903" s="6" t="str">
        <f t="shared" si="362"/>
        <v>theater</v>
      </c>
      <c r="R3903" t="str">
        <f t="shared" si="365"/>
        <v>plays</v>
      </c>
      <c r="S3903" s="11">
        <f t="shared" si="363"/>
        <v>42317.618043981485</v>
      </c>
      <c r="T3903" s="11">
        <f t="shared" si="364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49</v>
      </c>
      <c r="P3904">
        <f t="shared" si="361"/>
        <v>47.26</v>
      </c>
      <c r="Q3904" s="6" t="str">
        <f t="shared" si="362"/>
        <v>theater</v>
      </c>
      <c r="R3904" t="str">
        <f t="shared" si="365"/>
        <v>plays</v>
      </c>
      <c r="S3904" s="11">
        <f t="shared" si="363"/>
        <v>42663.259745370371</v>
      </c>
      <c r="T3904" s="11">
        <f t="shared" si="364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s="6" t="str">
        <f t="shared" si="362"/>
        <v>theater</v>
      </c>
      <c r="R3905" t="str">
        <f t="shared" si="365"/>
        <v>plays</v>
      </c>
      <c r="S3905" s="11">
        <f t="shared" si="363"/>
        <v>42185.802835648145</v>
      </c>
      <c r="T3905" s="11">
        <f t="shared" si="364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1</v>
      </c>
      <c r="P3906">
        <f t="shared" si="361"/>
        <v>1.5</v>
      </c>
      <c r="Q3906" s="6" t="str">
        <f t="shared" si="362"/>
        <v>theater</v>
      </c>
      <c r="R3906" t="str">
        <f t="shared" si="365"/>
        <v>plays</v>
      </c>
      <c r="S3906" s="11">
        <f t="shared" si="363"/>
        <v>42095.020833333336</v>
      </c>
      <c r="T3906" s="11">
        <f t="shared" si="364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ROUNDUP(((E3907/D3907)*100),0)</f>
        <v>12</v>
      </c>
      <c r="P3907">
        <f t="shared" ref="P3907:P3970" si="367">ROUNDUP((E3907/L3907),2)</f>
        <v>24.720000000000002</v>
      </c>
      <c r="Q3907" s="6" t="str">
        <f t="shared" ref="Q3907:Q3970" si="368">LEFT(N3907,FIND("/",N3907,1)-1)</f>
        <v>theater</v>
      </c>
      <c r="R3907" t="str">
        <f t="shared" si="365"/>
        <v>plays</v>
      </c>
      <c r="S3907" s="11">
        <f t="shared" ref="S3907:S3970" si="369">(((J3907/60)/60)/24)+DATE(1970,1,1)+(-5/24)</f>
        <v>42124.415543981479</v>
      </c>
      <c r="T3907" s="11">
        <f t="shared" ref="T3907:T3970" si="370">(((I3907/60)/60)/24)+DATE(1970,1,1)+(-5/24)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68</v>
      </c>
      <c r="P3908">
        <f t="shared" si="367"/>
        <v>63.129999999999995</v>
      </c>
      <c r="Q3908" s="6" t="str">
        <f t="shared" si="368"/>
        <v>theater</v>
      </c>
      <c r="R3908" t="str">
        <f t="shared" ref="R3908:R3971" si="371">RIGHT(N3908,LEN(N3908)-FIND("/",N3908,1))</f>
        <v>plays</v>
      </c>
      <c r="S3908" s="11">
        <f t="shared" si="369"/>
        <v>42143.709409722222</v>
      </c>
      <c r="T3908" s="11">
        <f t="shared" si="370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16</v>
      </c>
      <c r="P3909">
        <f t="shared" si="367"/>
        <v>38.25</v>
      </c>
      <c r="Q3909" s="6" t="str">
        <f t="shared" si="368"/>
        <v>theater</v>
      </c>
      <c r="R3909" t="str">
        <f t="shared" si="371"/>
        <v>plays</v>
      </c>
      <c r="S3909" s="11">
        <f t="shared" si="369"/>
        <v>41906.611180555556</v>
      </c>
      <c r="T3909" s="11">
        <f t="shared" si="370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9</v>
      </c>
      <c r="P3910">
        <f t="shared" si="367"/>
        <v>16.25</v>
      </c>
      <c r="Q3910" s="6" t="str">
        <f t="shared" si="368"/>
        <v>theater</v>
      </c>
      <c r="R3910" t="str">
        <f t="shared" si="371"/>
        <v>plays</v>
      </c>
      <c r="S3910" s="11">
        <f t="shared" si="369"/>
        <v>41833.927037037036</v>
      </c>
      <c r="T3910" s="11">
        <f t="shared" si="370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1</v>
      </c>
      <c r="P3911">
        <f t="shared" si="367"/>
        <v>33.75</v>
      </c>
      <c r="Q3911" s="6" t="str">
        <f t="shared" si="368"/>
        <v>theater</v>
      </c>
      <c r="R3911" t="str">
        <f t="shared" si="371"/>
        <v>plays</v>
      </c>
      <c r="S3911" s="11">
        <f t="shared" si="369"/>
        <v>41863.150949074072</v>
      </c>
      <c r="T3911" s="11">
        <f t="shared" si="370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4</v>
      </c>
      <c r="P3912">
        <f t="shared" si="367"/>
        <v>61.669999999999995</v>
      </c>
      <c r="Q3912" s="6" t="str">
        <f t="shared" si="368"/>
        <v>theater</v>
      </c>
      <c r="R3912" t="str">
        <f t="shared" si="371"/>
        <v>plays</v>
      </c>
      <c r="S3912" s="11">
        <f t="shared" si="369"/>
        <v>42224.548576388886</v>
      </c>
      <c r="T3912" s="11">
        <f t="shared" si="370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38</v>
      </c>
      <c r="P3913">
        <f t="shared" si="367"/>
        <v>83.14</v>
      </c>
      <c r="Q3913" s="6" t="str">
        <f t="shared" si="368"/>
        <v>theater</v>
      </c>
      <c r="R3913" t="str">
        <f t="shared" si="371"/>
        <v>plays</v>
      </c>
      <c r="S3913" s="11">
        <f t="shared" si="369"/>
        <v>41939.603900462964</v>
      </c>
      <c r="T3913" s="11">
        <f t="shared" si="370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1</v>
      </c>
      <c r="P3914">
        <f t="shared" si="367"/>
        <v>1</v>
      </c>
      <c r="Q3914" s="6" t="str">
        <f t="shared" si="368"/>
        <v>theater</v>
      </c>
      <c r="R3914" t="str">
        <f t="shared" si="371"/>
        <v>plays</v>
      </c>
      <c r="S3914" s="11">
        <f t="shared" si="369"/>
        <v>42059.061689814807</v>
      </c>
      <c r="T3914" s="11">
        <f t="shared" si="370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>
        <f t="shared" si="367"/>
        <v>142.85999999999999</v>
      </c>
      <c r="Q3915" s="6" t="str">
        <f t="shared" si="368"/>
        <v>theater</v>
      </c>
      <c r="R3915" t="str">
        <f t="shared" si="371"/>
        <v>plays</v>
      </c>
      <c r="S3915" s="11">
        <f t="shared" si="369"/>
        <v>42308.002881944441</v>
      </c>
      <c r="T3915" s="11">
        <f t="shared" si="370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37</v>
      </c>
      <c r="P3916">
        <f t="shared" si="367"/>
        <v>33.669999999999995</v>
      </c>
      <c r="Q3916" s="6" t="str">
        <f t="shared" si="368"/>
        <v>theater</v>
      </c>
      <c r="R3916" t="str">
        <f t="shared" si="371"/>
        <v>plays</v>
      </c>
      <c r="S3916" s="11">
        <f t="shared" si="369"/>
        <v>42114.610601851848</v>
      </c>
      <c r="T3916" s="11">
        <f t="shared" si="370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1</v>
      </c>
      <c r="P3917">
        <f t="shared" si="367"/>
        <v>5</v>
      </c>
      <c r="Q3917" s="6" t="str">
        <f t="shared" si="368"/>
        <v>theater</v>
      </c>
      <c r="R3917" t="str">
        <f t="shared" si="371"/>
        <v>plays</v>
      </c>
      <c r="S3917" s="11">
        <f t="shared" si="369"/>
        <v>42492.776724537034</v>
      </c>
      <c r="T3917" s="11">
        <f t="shared" si="370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s="6" t="str">
        <f t="shared" si="368"/>
        <v>theater</v>
      </c>
      <c r="R3918" t="str">
        <f t="shared" si="371"/>
        <v>plays</v>
      </c>
      <c r="S3918" s="11">
        <f t="shared" si="369"/>
        <v>42494.263333333329</v>
      </c>
      <c r="T3918" s="11">
        <f t="shared" si="370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1</v>
      </c>
      <c r="P3919">
        <f t="shared" si="367"/>
        <v>10</v>
      </c>
      <c r="Q3919" s="6" t="str">
        <f t="shared" si="368"/>
        <v>theater</v>
      </c>
      <c r="R3919" t="str">
        <f t="shared" si="371"/>
        <v>plays</v>
      </c>
      <c r="S3919" s="11">
        <f t="shared" si="369"/>
        <v>41863.318993055553</v>
      </c>
      <c r="T3919" s="11">
        <f t="shared" si="370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1</v>
      </c>
      <c r="P3920">
        <f t="shared" si="367"/>
        <v>40</v>
      </c>
      <c r="Q3920" s="6" t="str">
        <f t="shared" si="368"/>
        <v>theater</v>
      </c>
      <c r="R3920" t="str">
        <f t="shared" si="371"/>
        <v>plays</v>
      </c>
      <c r="S3920" s="11">
        <f t="shared" si="369"/>
        <v>41843.456284722219</v>
      </c>
      <c r="T3920" s="11">
        <f t="shared" si="370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2</v>
      </c>
      <c r="P3921">
        <f t="shared" si="367"/>
        <v>30</v>
      </c>
      <c r="Q3921" s="6" t="str">
        <f t="shared" si="368"/>
        <v>theater</v>
      </c>
      <c r="R3921" t="str">
        <f t="shared" si="371"/>
        <v>plays</v>
      </c>
      <c r="S3921" s="11">
        <f t="shared" si="369"/>
        <v>42358.476539351854</v>
      </c>
      <c r="T3921" s="11">
        <f t="shared" si="370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6</v>
      </c>
      <c r="P3922">
        <f t="shared" si="367"/>
        <v>45</v>
      </c>
      <c r="Q3922" s="6" t="str">
        <f t="shared" si="368"/>
        <v>theater</v>
      </c>
      <c r="R3922" t="str">
        <f t="shared" si="371"/>
        <v>plays</v>
      </c>
      <c r="S3922" s="11">
        <f t="shared" si="369"/>
        <v>42657.178935185184</v>
      </c>
      <c r="T3922" s="11">
        <f t="shared" si="370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s="6" t="str">
        <f t="shared" si="368"/>
        <v>theater</v>
      </c>
      <c r="R3923" t="str">
        <f t="shared" si="371"/>
        <v>plays</v>
      </c>
      <c r="S3923" s="11">
        <f t="shared" si="369"/>
        <v>41926.333969907406</v>
      </c>
      <c r="T3923" s="11">
        <f t="shared" si="370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9</v>
      </c>
      <c r="P3924">
        <f t="shared" si="367"/>
        <v>10.17</v>
      </c>
      <c r="Q3924" s="6" t="str">
        <f t="shared" si="368"/>
        <v>theater</v>
      </c>
      <c r="R3924" t="str">
        <f t="shared" si="371"/>
        <v>plays</v>
      </c>
      <c r="S3924" s="11">
        <f t="shared" si="369"/>
        <v>42020.560300925928</v>
      </c>
      <c r="T3924" s="11">
        <f t="shared" si="370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13</v>
      </c>
      <c r="P3925">
        <f t="shared" si="367"/>
        <v>81.42</v>
      </c>
      <c r="Q3925" s="6" t="str">
        <f t="shared" si="368"/>
        <v>theater</v>
      </c>
      <c r="R3925" t="str">
        <f t="shared" si="371"/>
        <v>plays</v>
      </c>
      <c r="S3925" s="11">
        <f t="shared" si="369"/>
        <v>42075.771655092591</v>
      </c>
      <c r="T3925" s="11">
        <f t="shared" si="370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16</v>
      </c>
      <c r="P3926">
        <f t="shared" si="367"/>
        <v>57.25</v>
      </c>
      <c r="Q3926" s="6" t="str">
        <f t="shared" si="368"/>
        <v>theater</v>
      </c>
      <c r="R3926" t="str">
        <f t="shared" si="371"/>
        <v>plays</v>
      </c>
      <c r="S3926" s="11">
        <f t="shared" si="369"/>
        <v>41786.751412037032</v>
      </c>
      <c r="T3926" s="11">
        <f t="shared" si="370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>
        <f t="shared" si="367"/>
        <v>5</v>
      </c>
      <c r="Q3927" s="6" t="str">
        <f t="shared" si="368"/>
        <v>theater</v>
      </c>
      <c r="R3927" t="str">
        <f t="shared" si="371"/>
        <v>plays</v>
      </c>
      <c r="S3927" s="11">
        <f t="shared" si="369"/>
        <v>41820.662488425922</v>
      </c>
      <c r="T3927" s="11">
        <f t="shared" si="370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1</v>
      </c>
      <c r="P3928">
        <f t="shared" si="367"/>
        <v>15</v>
      </c>
      <c r="Q3928" s="6" t="str">
        <f t="shared" si="368"/>
        <v>theater</v>
      </c>
      <c r="R3928" t="str">
        <f t="shared" si="371"/>
        <v>plays</v>
      </c>
      <c r="S3928" s="11">
        <f t="shared" si="369"/>
        <v>41969.876712962963</v>
      </c>
      <c r="T3928" s="11">
        <f t="shared" si="370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>
        <f t="shared" si="367"/>
        <v>12.5</v>
      </c>
      <c r="Q3929" s="6" t="str">
        <f t="shared" si="368"/>
        <v>theater</v>
      </c>
      <c r="R3929" t="str">
        <f t="shared" si="371"/>
        <v>plays</v>
      </c>
      <c r="S3929" s="11">
        <f t="shared" si="369"/>
        <v>41830.059074074074</v>
      </c>
      <c r="T3929" s="11">
        <f t="shared" si="370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14</v>
      </c>
      <c r="P3930">
        <f t="shared" si="367"/>
        <v>93</v>
      </c>
      <c r="Q3930" s="6" t="str">
        <f t="shared" si="368"/>
        <v>theater</v>
      </c>
      <c r="R3930" t="str">
        <f t="shared" si="371"/>
        <v>plays</v>
      </c>
      <c r="S3930" s="11">
        <f t="shared" si="369"/>
        <v>42265.474849537037</v>
      </c>
      <c r="T3930" s="11">
        <f t="shared" si="370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3</v>
      </c>
      <c r="P3931">
        <f t="shared" si="367"/>
        <v>32.36</v>
      </c>
      <c r="Q3931" s="6" t="str">
        <f t="shared" si="368"/>
        <v>theater</v>
      </c>
      <c r="R3931" t="str">
        <f t="shared" si="371"/>
        <v>plays</v>
      </c>
      <c r="S3931" s="11">
        <f t="shared" si="369"/>
        <v>42601.618807870364</v>
      </c>
      <c r="T3931" s="11">
        <f t="shared" si="370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s="6" t="str">
        <f t="shared" si="368"/>
        <v>theater</v>
      </c>
      <c r="R3932" t="str">
        <f t="shared" si="371"/>
        <v>plays</v>
      </c>
      <c r="S3932" s="11">
        <f t="shared" si="369"/>
        <v>42433.13041666666</v>
      </c>
      <c r="T3932" s="11">
        <f t="shared" si="370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s="6" t="str">
        <f t="shared" si="368"/>
        <v>theater</v>
      </c>
      <c r="R3933" t="str">
        <f t="shared" si="371"/>
        <v>plays</v>
      </c>
      <c r="S3933" s="11">
        <f t="shared" si="369"/>
        <v>42227.943368055552</v>
      </c>
      <c r="T3933" s="11">
        <f t="shared" si="370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1</v>
      </c>
      <c r="P3934">
        <f t="shared" si="367"/>
        <v>1</v>
      </c>
      <c r="Q3934" s="6" t="str">
        <f t="shared" si="368"/>
        <v>theater</v>
      </c>
      <c r="R3934" t="str">
        <f t="shared" si="371"/>
        <v>plays</v>
      </c>
      <c r="S3934" s="11">
        <f t="shared" si="369"/>
        <v>42414.960231481477</v>
      </c>
      <c r="T3934" s="11">
        <f t="shared" si="370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16</v>
      </c>
      <c r="P3935">
        <f t="shared" si="367"/>
        <v>91.84</v>
      </c>
      <c r="Q3935" s="6" t="str">
        <f t="shared" si="368"/>
        <v>theater</v>
      </c>
      <c r="R3935" t="str">
        <f t="shared" si="371"/>
        <v>plays</v>
      </c>
      <c r="S3935" s="11">
        <f t="shared" si="369"/>
        <v>42538.759976851848</v>
      </c>
      <c r="T3935" s="11">
        <f t="shared" si="370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>
        <f t="shared" si="367"/>
        <v>45.839999999999996</v>
      </c>
      <c r="Q3936" s="6" t="str">
        <f t="shared" si="368"/>
        <v>theater</v>
      </c>
      <c r="R3936" t="str">
        <f t="shared" si="371"/>
        <v>plays</v>
      </c>
      <c r="S3936" s="11">
        <f t="shared" si="369"/>
        <v>42233.463414351849</v>
      </c>
      <c r="T3936" s="11">
        <f t="shared" si="370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44</v>
      </c>
      <c r="P3937">
        <f t="shared" si="367"/>
        <v>57.18</v>
      </c>
      <c r="Q3937" s="6" t="str">
        <f t="shared" si="368"/>
        <v>theater</v>
      </c>
      <c r="R3937" t="str">
        <f t="shared" si="371"/>
        <v>plays</v>
      </c>
      <c r="S3937" s="11">
        <f t="shared" si="369"/>
        <v>42221.448449074065</v>
      </c>
      <c r="T3937" s="11">
        <f t="shared" si="370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s="6" t="str">
        <f t="shared" si="368"/>
        <v>theater</v>
      </c>
      <c r="R3938" t="str">
        <f t="shared" si="371"/>
        <v>plays</v>
      </c>
      <c r="S3938" s="11">
        <f t="shared" si="369"/>
        <v>42675.054629629631</v>
      </c>
      <c r="T3938" s="11">
        <f t="shared" si="370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87</v>
      </c>
      <c r="P3939">
        <f t="shared" si="367"/>
        <v>248.5</v>
      </c>
      <c r="Q3939" s="6" t="str">
        <f t="shared" si="368"/>
        <v>theater</v>
      </c>
      <c r="R3939" t="str">
        <f t="shared" si="371"/>
        <v>plays</v>
      </c>
      <c r="S3939" s="11">
        <f t="shared" si="369"/>
        <v>42534.423148148147</v>
      </c>
      <c r="T3939" s="11">
        <f t="shared" si="370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13</v>
      </c>
      <c r="P3940">
        <f t="shared" si="367"/>
        <v>79.400000000000006</v>
      </c>
      <c r="Q3940" s="6" t="str">
        <f t="shared" si="368"/>
        <v>theater</v>
      </c>
      <c r="R3940" t="str">
        <f t="shared" si="371"/>
        <v>plays</v>
      </c>
      <c r="S3940" s="11">
        <f t="shared" si="369"/>
        <v>42151.697384259263</v>
      </c>
      <c r="T3940" s="11">
        <f t="shared" si="370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</v>
      </c>
      <c r="P3941">
        <f t="shared" si="367"/>
        <v>5</v>
      </c>
      <c r="Q3941" s="6" t="str">
        <f t="shared" si="368"/>
        <v>theater</v>
      </c>
      <c r="R3941" t="str">
        <f t="shared" si="371"/>
        <v>plays</v>
      </c>
      <c r="S3941" s="11">
        <f t="shared" si="369"/>
        <v>41915.191886574074</v>
      </c>
      <c r="T3941" s="11">
        <f t="shared" si="370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1</v>
      </c>
      <c r="P3942">
        <f t="shared" si="367"/>
        <v>5.5</v>
      </c>
      <c r="Q3942" s="6" t="str">
        <f t="shared" si="368"/>
        <v>theater</v>
      </c>
      <c r="R3942" t="str">
        <f t="shared" si="371"/>
        <v>plays</v>
      </c>
      <c r="S3942" s="11">
        <f t="shared" si="369"/>
        <v>41961.284155092588</v>
      </c>
      <c r="T3942" s="11">
        <f t="shared" si="370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1</v>
      </c>
      <c r="P3943">
        <f t="shared" si="367"/>
        <v>25</v>
      </c>
      <c r="Q3943" s="6" t="str">
        <f t="shared" si="368"/>
        <v>theater</v>
      </c>
      <c r="R3943" t="str">
        <f t="shared" si="371"/>
        <v>plays</v>
      </c>
      <c r="S3943" s="11">
        <f t="shared" si="369"/>
        <v>41940.378900462958</v>
      </c>
      <c r="T3943" s="11">
        <f t="shared" si="370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s="6" t="str">
        <f t="shared" si="368"/>
        <v>theater</v>
      </c>
      <c r="R3944" t="str">
        <f t="shared" si="371"/>
        <v>plays</v>
      </c>
      <c r="S3944" s="11">
        <f t="shared" si="369"/>
        <v>42111.695763888885</v>
      </c>
      <c r="T3944" s="11">
        <f t="shared" si="370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36</v>
      </c>
      <c r="P3945">
        <f t="shared" si="367"/>
        <v>137.07999999999998</v>
      </c>
      <c r="Q3945" s="6" t="str">
        <f t="shared" si="368"/>
        <v>theater</v>
      </c>
      <c r="R3945" t="str">
        <f t="shared" si="371"/>
        <v>plays</v>
      </c>
      <c r="S3945" s="11">
        <f t="shared" si="369"/>
        <v>42279.570231481477</v>
      </c>
      <c r="T3945" s="11">
        <f t="shared" si="370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s="6" t="str">
        <f t="shared" si="368"/>
        <v>theater</v>
      </c>
      <c r="R3946" t="str">
        <f t="shared" si="371"/>
        <v>plays</v>
      </c>
      <c r="S3946" s="11">
        <f t="shared" si="369"/>
        <v>42213.454571759255</v>
      </c>
      <c r="T3946" s="11">
        <f t="shared" si="370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1</v>
      </c>
      <c r="P3947">
        <f t="shared" si="367"/>
        <v>5</v>
      </c>
      <c r="Q3947" s="6" t="str">
        <f t="shared" si="368"/>
        <v>theater</v>
      </c>
      <c r="R3947" t="str">
        <f t="shared" si="371"/>
        <v>plays</v>
      </c>
      <c r="S3947" s="11">
        <f t="shared" si="369"/>
        <v>42109.593379629623</v>
      </c>
      <c r="T3947" s="11">
        <f t="shared" si="370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4</v>
      </c>
      <c r="P3948">
        <f t="shared" si="367"/>
        <v>39</v>
      </c>
      <c r="Q3948" s="6" t="str">
        <f t="shared" si="368"/>
        <v>theater</v>
      </c>
      <c r="R3948" t="str">
        <f t="shared" si="371"/>
        <v>plays</v>
      </c>
      <c r="S3948" s="11">
        <f t="shared" si="369"/>
        <v>42031.625254629624</v>
      </c>
      <c r="T3948" s="11">
        <f t="shared" si="370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4</v>
      </c>
      <c r="P3949">
        <f t="shared" si="367"/>
        <v>50.5</v>
      </c>
      <c r="Q3949" s="6" t="str">
        <f t="shared" si="368"/>
        <v>theater</v>
      </c>
      <c r="R3949" t="str">
        <f t="shared" si="371"/>
        <v>plays</v>
      </c>
      <c r="S3949" s="11">
        <f t="shared" si="369"/>
        <v>42614.934537037036</v>
      </c>
      <c r="T3949" s="11">
        <f t="shared" si="370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s="6" t="str">
        <f t="shared" si="368"/>
        <v>theater</v>
      </c>
      <c r="R3950" t="str">
        <f t="shared" si="371"/>
        <v>plays</v>
      </c>
      <c r="S3950" s="11">
        <f t="shared" si="369"/>
        <v>41829.117164351846</v>
      </c>
      <c r="T3950" s="11">
        <f t="shared" si="370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16</v>
      </c>
      <c r="P3951">
        <f t="shared" si="367"/>
        <v>49.29</v>
      </c>
      <c r="Q3951" s="6" t="str">
        <f t="shared" si="368"/>
        <v>theater</v>
      </c>
      <c r="R3951" t="str">
        <f t="shared" si="371"/>
        <v>plays</v>
      </c>
      <c r="S3951" s="11">
        <f t="shared" si="369"/>
        <v>42015.912280092591</v>
      </c>
      <c r="T3951" s="11">
        <f t="shared" si="370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1</v>
      </c>
      <c r="P3952">
        <f t="shared" si="367"/>
        <v>25</v>
      </c>
      <c r="Q3952" s="6" t="str">
        <f t="shared" si="368"/>
        <v>theater</v>
      </c>
      <c r="R3952" t="str">
        <f t="shared" si="371"/>
        <v>plays</v>
      </c>
      <c r="S3952" s="11">
        <f t="shared" si="369"/>
        <v>42439.493981481479</v>
      </c>
      <c r="T3952" s="11">
        <f t="shared" si="370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1</v>
      </c>
      <c r="P3953">
        <f t="shared" si="367"/>
        <v>1</v>
      </c>
      <c r="Q3953" s="6" t="str">
        <f t="shared" si="368"/>
        <v>theater</v>
      </c>
      <c r="R3953" t="str">
        <f t="shared" si="371"/>
        <v>plays</v>
      </c>
      <c r="S3953" s="11">
        <f t="shared" si="369"/>
        <v>42433.617384259262</v>
      </c>
      <c r="T3953" s="11">
        <f t="shared" si="370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1</v>
      </c>
      <c r="P3954">
        <f t="shared" si="367"/>
        <v>25</v>
      </c>
      <c r="Q3954" s="6" t="str">
        <f t="shared" si="368"/>
        <v>theater</v>
      </c>
      <c r="R3954" t="str">
        <f t="shared" si="371"/>
        <v>plays</v>
      </c>
      <c r="S3954" s="11">
        <f t="shared" si="369"/>
        <v>42243.582060185181</v>
      </c>
      <c r="T3954" s="11">
        <f t="shared" si="370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s="6" t="str">
        <f t="shared" si="368"/>
        <v>theater</v>
      </c>
      <c r="R3955" t="str">
        <f t="shared" si="371"/>
        <v>plays</v>
      </c>
      <c r="S3955" s="11">
        <f t="shared" si="369"/>
        <v>42549.840115740742</v>
      </c>
      <c r="T3955" s="11">
        <f t="shared" si="370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s="6" t="str">
        <f t="shared" si="368"/>
        <v>theater</v>
      </c>
      <c r="R3956" t="str">
        <f t="shared" si="371"/>
        <v>plays</v>
      </c>
      <c r="S3956" s="11">
        <f t="shared" si="369"/>
        <v>41774.442870370367</v>
      </c>
      <c r="T3956" s="11">
        <f t="shared" si="370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25</v>
      </c>
      <c r="P3957">
        <f t="shared" si="367"/>
        <v>53.129999999999995</v>
      </c>
      <c r="Q3957" s="6" t="str">
        <f t="shared" si="368"/>
        <v>theater</v>
      </c>
      <c r="R3957" t="str">
        <f t="shared" si="371"/>
        <v>plays</v>
      </c>
      <c r="S3957" s="11">
        <f t="shared" si="369"/>
        <v>42306.640520833331</v>
      </c>
      <c r="T3957" s="11">
        <f t="shared" si="370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s="6" t="str">
        <f t="shared" si="368"/>
        <v>theater</v>
      </c>
      <c r="R3958" t="str">
        <f t="shared" si="371"/>
        <v>plays</v>
      </c>
      <c r="S3958" s="11">
        <f t="shared" si="369"/>
        <v>42457.723692129628</v>
      </c>
      <c r="T3958" s="11">
        <f t="shared" si="370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1</v>
      </c>
      <c r="P3959">
        <f t="shared" si="367"/>
        <v>7</v>
      </c>
      <c r="Q3959" s="6" t="str">
        <f t="shared" si="368"/>
        <v>theater</v>
      </c>
      <c r="R3959" t="str">
        <f t="shared" si="371"/>
        <v>plays</v>
      </c>
      <c r="S3959" s="11">
        <f t="shared" si="369"/>
        <v>42513.767986111103</v>
      </c>
      <c r="T3959" s="11">
        <f t="shared" si="370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33</v>
      </c>
      <c r="P3960">
        <f t="shared" si="367"/>
        <v>40.07</v>
      </c>
      <c r="Q3960" s="6" t="str">
        <f t="shared" si="368"/>
        <v>theater</v>
      </c>
      <c r="R3960" t="str">
        <f t="shared" si="371"/>
        <v>plays</v>
      </c>
      <c r="S3960" s="11">
        <f t="shared" si="369"/>
        <v>41816.742037037038</v>
      </c>
      <c r="T3960" s="11">
        <f t="shared" si="370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25</v>
      </c>
      <c r="P3961">
        <f t="shared" si="367"/>
        <v>24.34</v>
      </c>
      <c r="Q3961" s="6" t="str">
        <f t="shared" si="368"/>
        <v>theater</v>
      </c>
      <c r="R3961" t="str">
        <f t="shared" si="371"/>
        <v>plays</v>
      </c>
      <c r="S3961" s="11">
        <f t="shared" si="369"/>
        <v>41880.580509259256</v>
      </c>
      <c r="T3961" s="11">
        <f t="shared" si="370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2</v>
      </c>
      <c r="P3962">
        <f t="shared" si="367"/>
        <v>11.25</v>
      </c>
      <c r="Q3962" s="6" t="str">
        <f t="shared" si="368"/>
        <v>theater</v>
      </c>
      <c r="R3962" t="str">
        <f t="shared" si="371"/>
        <v>plays</v>
      </c>
      <c r="S3962" s="11">
        <f t="shared" si="369"/>
        <v>42342.63722222222</v>
      </c>
      <c r="T3962" s="11">
        <f t="shared" si="370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1</v>
      </c>
      <c r="P3963">
        <f t="shared" si="367"/>
        <v>10.5</v>
      </c>
      <c r="Q3963" s="6" t="str">
        <f t="shared" si="368"/>
        <v>theater</v>
      </c>
      <c r="R3963" t="str">
        <f t="shared" si="371"/>
        <v>plays</v>
      </c>
      <c r="S3963" s="11">
        <f t="shared" si="369"/>
        <v>41745.682986111111</v>
      </c>
      <c r="T3963" s="11">
        <f t="shared" si="370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4</v>
      </c>
      <c r="P3964">
        <f t="shared" si="367"/>
        <v>15</v>
      </c>
      <c r="Q3964" s="6" t="str">
        <f t="shared" si="368"/>
        <v>theater</v>
      </c>
      <c r="R3964" t="str">
        <f t="shared" si="371"/>
        <v>plays</v>
      </c>
      <c r="S3964" s="11">
        <f t="shared" si="369"/>
        <v>42311.413124999999</v>
      </c>
      <c r="T3964" s="11">
        <f t="shared" si="370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s="6" t="str">
        <f t="shared" si="368"/>
        <v>theater</v>
      </c>
      <c r="R3965" t="str">
        <f t="shared" si="371"/>
        <v>plays</v>
      </c>
      <c r="S3965" s="11">
        <f t="shared" si="369"/>
        <v>42295.945798611108</v>
      </c>
      <c r="T3965" s="11">
        <f t="shared" si="370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7</v>
      </c>
      <c r="P3966">
        <f t="shared" si="367"/>
        <v>42</v>
      </c>
      <c r="Q3966" s="6" t="str">
        <f t="shared" si="368"/>
        <v>theater</v>
      </c>
      <c r="R3966" t="str">
        <f t="shared" si="371"/>
        <v>plays</v>
      </c>
      <c r="S3966" s="11">
        <f t="shared" si="369"/>
        <v>42053.513726851852</v>
      </c>
      <c r="T3966" s="11">
        <f t="shared" si="370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15</v>
      </c>
      <c r="P3967">
        <f t="shared" si="367"/>
        <v>71.25</v>
      </c>
      <c r="Q3967" s="6" t="str">
        <f t="shared" si="368"/>
        <v>theater</v>
      </c>
      <c r="R3967" t="str">
        <f t="shared" si="371"/>
        <v>plays</v>
      </c>
      <c r="S3967" s="11">
        <f t="shared" si="369"/>
        <v>42414.027546296296</v>
      </c>
      <c r="T3967" s="11">
        <f t="shared" si="370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1</v>
      </c>
      <c r="P3968">
        <f t="shared" si="367"/>
        <v>22.5</v>
      </c>
      <c r="Q3968" s="6" t="str">
        <f t="shared" si="368"/>
        <v>theater</v>
      </c>
      <c r="R3968" t="str">
        <f t="shared" si="371"/>
        <v>plays</v>
      </c>
      <c r="S3968" s="11">
        <f t="shared" si="369"/>
        <v>41801.503217592588</v>
      </c>
      <c r="T3968" s="11">
        <f t="shared" si="370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25</v>
      </c>
      <c r="P3969">
        <f t="shared" si="367"/>
        <v>41</v>
      </c>
      <c r="Q3969" s="6" t="str">
        <f t="shared" si="368"/>
        <v>theater</v>
      </c>
      <c r="R3969" t="str">
        <f t="shared" si="371"/>
        <v>plays</v>
      </c>
      <c r="S3969" s="11">
        <f t="shared" si="369"/>
        <v>42770.082256944443</v>
      </c>
      <c r="T3969" s="11">
        <f t="shared" si="370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11</v>
      </c>
      <c r="P3970">
        <f t="shared" si="367"/>
        <v>47.91</v>
      </c>
      <c r="Q3970" s="6" t="str">
        <f t="shared" si="368"/>
        <v>theater</v>
      </c>
      <c r="R3970" t="str">
        <f t="shared" si="371"/>
        <v>plays</v>
      </c>
      <c r="S3970" s="11">
        <f t="shared" si="369"/>
        <v>42452.60732638889</v>
      </c>
      <c r="T3970" s="11">
        <f t="shared" si="370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ROUNDUP(((E3971/D3971)*100),0)</f>
        <v>8</v>
      </c>
      <c r="P3971">
        <f t="shared" ref="P3971:P4034" si="373">ROUNDUP((E3971/L3971),2)</f>
        <v>35.169999999999995</v>
      </c>
      <c r="Q3971" s="6" t="str">
        <f t="shared" ref="Q3971:Q4034" si="374">LEFT(N3971,FIND("/",N3971,1)-1)</f>
        <v>theater</v>
      </c>
      <c r="R3971" t="str">
        <f t="shared" si="371"/>
        <v>plays</v>
      </c>
      <c r="S3971" s="11">
        <f t="shared" ref="S3971:S4034" si="375">(((J3971/60)/60)/24)+DATE(1970,1,1)+(-5/24)</f>
        <v>42601.646365740737</v>
      </c>
      <c r="T3971" s="11">
        <f t="shared" ref="T3971:T4034" si="376">(((I3971/60)/60)/24)+DATE(1970,1,1)+(-5/24)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1</v>
      </c>
      <c r="P3972">
        <f t="shared" si="373"/>
        <v>5.5</v>
      </c>
      <c r="Q3972" s="6" t="str">
        <f t="shared" si="374"/>
        <v>theater</v>
      </c>
      <c r="R3972" t="str">
        <f t="shared" ref="R3972:R4035" si="377">RIGHT(N3972,LEN(N3972)-FIND("/",N3972,1))</f>
        <v>plays</v>
      </c>
      <c r="S3972" s="11">
        <f t="shared" si="375"/>
        <v>42447.655219907399</v>
      </c>
      <c r="T3972" s="11">
        <f t="shared" si="376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1</v>
      </c>
      <c r="P3973">
        <f t="shared" si="373"/>
        <v>22.67</v>
      </c>
      <c r="Q3973" s="6" t="str">
        <f t="shared" si="374"/>
        <v>theater</v>
      </c>
      <c r="R3973" t="str">
        <f t="shared" si="377"/>
        <v>plays</v>
      </c>
      <c r="S3973" s="11">
        <f t="shared" si="375"/>
        <v>41811.327847222223</v>
      </c>
      <c r="T3973" s="11">
        <f t="shared" si="376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22</v>
      </c>
      <c r="P3974">
        <f t="shared" si="373"/>
        <v>26.380000000000003</v>
      </c>
      <c r="Q3974" s="6" t="str">
        <f t="shared" si="374"/>
        <v>theater</v>
      </c>
      <c r="R3974" t="str">
        <f t="shared" si="377"/>
        <v>plays</v>
      </c>
      <c r="S3974" s="11">
        <f t="shared" si="375"/>
        <v>41980.859189814808</v>
      </c>
      <c r="T3974" s="11">
        <f t="shared" si="376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79</v>
      </c>
      <c r="P3975">
        <f t="shared" si="373"/>
        <v>105.55000000000001</v>
      </c>
      <c r="Q3975" s="6" t="str">
        <f t="shared" si="374"/>
        <v>theater</v>
      </c>
      <c r="R3975" t="str">
        <f t="shared" si="377"/>
        <v>plays</v>
      </c>
      <c r="S3975" s="11">
        <f t="shared" si="375"/>
        <v>42469.475810185184</v>
      </c>
      <c r="T3975" s="11">
        <f t="shared" si="376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>
        <f t="shared" si="373"/>
        <v>29.1</v>
      </c>
      <c r="Q3976" s="6" t="str">
        <f t="shared" si="374"/>
        <v>theater</v>
      </c>
      <c r="R3976" t="str">
        <f t="shared" si="377"/>
        <v>plays</v>
      </c>
      <c r="S3976" s="11">
        <f t="shared" si="375"/>
        <v>42493.338518518511</v>
      </c>
      <c r="T3976" s="11">
        <f t="shared" si="376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s="6" t="str">
        <f t="shared" si="374"/>
        <v>theater</v>
      </c>
      <c r="R3977" t="str">
        <f t="shared" si="377"/>
        <v>plays</v>
      </c>
      <c r="S3977" s="11">
        <f t="shared" si="375"/>
        <v>42534.658541666664</v>
      </c>
      <c r="T3977" s="11">
        <f t="shared" si="376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48</v>
      </c>
      <c r="P3978">
        <f t="shared" si="373"/>
        <v>62</v>
      </c>
      <c r="Q3978" s="6" t="str">
        <f t="shared" si="374"/>
        <v>theater</v>
      </c>
      <c r="R3978" t="str">
        <f t="shared" si="377"/>
        <v>plays</v>
      </c>
      <c r="S3978" s="11">
        <f t="shared" si="375"/>
        <v>41830.650011574071</v>
      </c>
      <c r="T3978" s="11">
        <f t="shared" si="376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2</v>
      </c>
      <c r="P3979">
        <f t="shared" si="373"/>
        <v>217.5</v>
      </c>
      <c r="Q3979" s="6" t="str">
        <f t="shared" si="374"/>
        <v>theater</v>
      </c>
      <c r="R3979" t="str">
        <f t="shared" si="377"/>
        <v>plays</v>
      </c>
      <c r="S3979" s="11">
        <f t="shared" si="375"/>
        <v>42543.580231481479</v>
      </c>
      <c r="T3979" s="11">
        <f t="shared" si="376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11</v>
      </c>
      <c r="P3980">
        <f t="shared" si="373"/>
        <v>26.75</v>
      </c>
      <c r="Q3980" s="6" t="str">
        <f t="shared" si="374"/>
        <v>theater</v>
      </c>
      <c r="R3980" t="str">
        <f t="shared" si="377"/>
        <v>plays</v>
      </c>
      <c r="S3980" s="11">
        <f t="shared" si="375"/>
        <v>41975.434641203705</v>
      </c>
      <c r="T3980" s="11">
        <f t="shared" si="376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2</v>
      </c>
      <c r="P3981">
        <f t="shared" si="373"/>
        <v>18.34</v>
      </c>
      <c r="Q3981" s="6" t="str">
        <f t="shared" si="374"/>
        <v>theater</v>
      </c>
      <c r="R3981" t="str">
        <f t="shared" si="377"/>
        <v>plays</v>
      </c>
      <c r="S3981" s="11">
        <f t="shared" si="375"/>
        <v>42069.695104166669</v>
      </c>
      <c r="T3981" s="11">
        <f t="shared" si="376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>
        <f t="shared" si="373"/>
        <v>64.290000000000006</v>
      </c>
      <c r="Q3982" s="6" t="str">
        <f t="shared" si="374"/>
        <v>theater</v>
      </c>
      <c r="R3982" t="str">
        <f t="shared" si="377"/>
        <v>plays</v>
      </c>
      <c r="S3982" s="11">
        <f t="shared" si="375"/>
        <v>41795.390590277777</v>
      </c>
      <c r="T3982" s="11">
        <f t="shared" si="376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5</v>
      </c>
      <c r="P3983">
        <f t="shared" si="373"/>
        <v>175</v>
      </c>
      <c r="Q3983" s="6" t="str">
        <f t="shared" si="374"/>
        <v>theater</v>
      </c>
      <c r="R3983" t="str">
        <f t="shared" si="377"/>
        <v>plays</v>
      </c>
      <c r="S3983" s="11">
        <f t="shared" si="375"/>
        <v>42507.971631944441</v>
      </c>
      <c r="T3983" s="11">
        <f t="shared" si="376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>
        <f t="shared" si="373"/>
        <v>34</v>
      </c>
      <c r="Q3984" s="6" t="str">
        <f t="shared" si="374"/>
        <v>theater</v>
      </c>
      <c r="R3984" t="str">
        <f t="shared" si="377"/>
        <v>plays</v>
      </c>
      <c r="S3984" s="11">
        <f t="shared" si="375"/>
        <v>42132.601620370369</v>
      </c>
      <c r="T3984" s="11">
        <f t="shared" si="376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35</v>
      </c>
      <c r="P3985">
        <f t="shared" si="373"/>
        <v>84.29</v>
      </c>
      <c r="Q3985" s="6" t="str">
        <f t="shared" si="374"/>
        <v>theater</v>
      </c>
      <c r="R3985" t="str">
        <f t="shared" si="377"/>
        <v>plays</v>
      </c>
      <c r="S3985" s="11">
        <f t="shared" si="375"/>
        <v>41747.661527777775</v>
      </c>
      <c r="T3985" s="11">
        <f t="shared" si="376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7</v>
      </c>
      <c r="P3986">
        <f t="shared" si="373"/>
        <v>9.5</v>
      </c>
      <c r="Q3986" s="6" t="str">
        <f t="shared" si="374"/>
        <v>theater</v>
      </c>
      <c r="R3986" t="str">
        <f t="shared" si="377"/>
        <v>plays</v>
      </c>
      <c r="S3986" s="11">
        <f t="shared" si="375"/>
        <v>41920.755138888882</v>
      </c>
      <c r="T3986" s="11">
        <f t="shared" si="376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33</v>
      </c>
      <c r="P3987">
        <f t="shared" si="373"/>
        <v>33.739999999999995</v>
      </c>
      <c r="Q3987" s="6" t="str">
        <f t="shared" si="374"/>
        <v>theater</v>
      </c>
      <c r="R3987" t="str">
        <f t="shared" si="377"/>
        <v>plays</v>
      </c>
      <c r="S3987" s="11">
        <f t="shared" si="375"/>
        <v>42399.499074074069</v>
      </c>
      <c r="T3987" s="11">
        <f t="shared" si="376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10</v>
      </c>
      <c r="P3988">
        <f t="shared" si="373"/>
        <v>37.54</v>
      </c>
      <c r="Q3988" s="6" t="str">
        <f t="shared" si="374"/>
        <v>theater</v>
      </c>
      <c r="R3988" t="str">
        <f t="shared" si="377"/>
        <v>plays</v>
      </c>
      <c r="S3988" s="11">
        <f t="shared" si="375"/>
        <v>42467.340208333328</v>
      </c>
      <c r="T3988" s="11">
        <f t="shared" si="376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38</v>
      </c>
      <c r="P3989">
        <f t="shared" si="373"/>
        <v>11.62</v>
      </c>
      <c r="Q3989" s="6" t="str">
        <f t="shared" si="374"/>
        <v>theater</v>
      </c>
      <c r="R3989" t="str">
        <f t="shared" si="377"/>
        <v>plays</v>
      </c>
      <c r="S3989" s="11">
        <f t="shared" si="375"/>
        <v>41765.716319444444</v>
      </c>
      <c r="T3989" s="11">
        <f t="shared" si="376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3</v>
      </c>
      <c r="P3990">
        <f t="shared" si="373"/>
        <v>8</v>
      </c>
      <c r="Q3990" s="6" t="str">
        <f t="shared" si="374"/>
        <v>theater</v>
      </c>
      <c r="R3990" t="str">
        <f t="shared" si="377"/>
        <v>plays</v>
      </c>
      <c r="S3990" s="11">
        <f t="shared" si="375"/>
        <v>42229.872835648144</v>
      </c>
      <c r="T3990" s="11">
        <f t="shared" si="376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s="6" t="str">
        <f t="shared" si="374"/>
        <v>theater</v>
      </c>
      <c r="R3991" t="str">
        <f t="shared" si="377"/>
        <v>plays</v>
      </c>
      <c r="S3991" s="11">
        <f t="shared" si="375"/>
        <v>42286.541446759256</v>
      </c>
      <c r="T3991" s="11">
        <f t="shared" si="376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5</v>
      </c>
      <c r="P3992">
        <f t="shared" si="373"/>
        <v>23</v>
      </c>
      <c r="Q3992" s="6" t="str">
        <f t="shared" si="374"/>
        <v>theater</v>
      </c>
      <c r="R3992" t="str">
        <f t="shared" si="377"/>
        <v>plays</v>
      </c>
      <c r="S3992" s="11">
        <f t="shared" si="375"/>
        <v>42401.464039351849</v>
      </c>
      <c r="T3992" s="11">
        <f t="shared" si="376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>
        <f t="shared" si="373"/>
        <v>100</v>
      </c>
      <c r="Q3993" s="6" t="str">
        <f t="shared" si="374"/>
        <v>theater</v>
      </c>
      <c r="R3993" t="str">
        <f t="shared" si="377"/>
        <v>plays</v>
      </c>
      <c r="S3993" s="11">
        <f t="shared" si="375"/>
        <v>42125.436134259253</v>
      </c>
      <c r="T3993" s="11">
        <f t="shared" si="376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6</v>
      </c>
      <c r="P3994">
        <f t="shared" si="373"/>
        <v>60.12</v>
      </c>
      <c r="Q3994" s="6" t="str">
        <f t="shared" si="374"/>
        <v>theater</v>
      </c>
      <c r="R3994" t="str">
        <f t="shared" si="377"/>
        <v>plays</v>
      </c>
      <c r="S3994" s="11">
        <f t="shared" si="375"/>
        <v>42289.732164351844</v>
      </c>
      <c r="T3994" s="11">
        <f t="shared" si="376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1</v>
      </c>
      <c r="P3995">
        <f t="shared" si="373"/>
        <v>3</v>
      </c>
      <c r="Q3995" s="6" t="str">
        <f t="shared" si="374"/>
        <v>theater</v>
      </c>
      <c r="R3995" t="str">
        <f t="shared" si="377"/>
        <v>plays</v>
      </c>
      <c r="S3995" s="11">
        <f t="shared" si="375"/>
        <v>42107.656388888885</v>
      </c>
      <c r="T3995" s="11">
        <f t="shared" si="376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1</v>
      </c>
      <c r="P3996">
        <f t="shared" si="373"/>
        <v>5</v>
      </c>
      <c r="Q3996" s="6" t="str">
        <f t="shared" si="374"/>
        <v>theater</v>
      </c>
      <c r="R3996" t="str">
        <f t="shared" si="377"/>
        <v>plays</v>
      </c>
      <c r="S3996" s="11">
        <f t="shared" si="375"/>
        <v>41809.181597222218</v>
      </c>
      <c r="T3996" s="11">
        <f t="shared" si="376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>
        <f t="shared" si="373"/>
        <v>17.5</v>
      </c>
      <c r="Q3997" s="6" t="str">
        <f t="shared" si="374"/>
        <v>theater</v>
      </c>
      <c r="R3997" t="str">
        <f t="shared" si="377"/>
        <v>plays</v>
      </c>
      <c r="S3997" s="11">
        <f t="shared" si="375"/>
        <v>42019.475428240738</v>
      </c>
      <c r="T3997" s="11">
        <f t="shared" si="376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17</v>
      </c>
      <c r="P3998">
        <f t="shared" si="373"/>
        <v>29.240000000000002</v>
      </c>
      <c r="Q3998" s="6" t="str">
        <f t="shared" si="374"/>
        <v>theater</v>
      </c>
      <c r="R3998" t="str">
        <f t="shared" si="377"/>
        <v>plays</v>
      </c>
      <c r="S3998" s="11">
        <f t="shared" si="375"/>
        <v>41950.058611111104</v>
      </c>
      <c r="T3998" s="11">
        <f t="shared" si="376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s="6" t="str">
        <f t="shared" si="374"/>
        <v>theater</v>
      </c>
      <c r="R3999" t="str">
        <f t="shared" si="377"/>
        <v>plays</v>
      </c>
      <c r="S3999" s="11">
        <f t="shared" si="375"/>
        <v>42069.183113425919</v>
      </c>
      <c r="T3999" s="11">
        <f t="shared" si="376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58</v>
      </c>
      <c r="P4000">
        <f t="shared" si="373"/>
        <v>59.589999999999996</v>
      </c>
      <c r="Q4000" s="6" t="str">
        <f t="shared" si="374"/>
        <v>theater</v>
      </c>
      <c r="R4000" t="str">
        <f t="shared" si="377"/>
        <v>plays</v>
      </c>
      <c r="S4000" s="11">
        <f t="shared" si="375"/>
        <v>42061.754930555551</v>
      </c>
      <c r="T4000" s="11">
        <f t="shared" si="376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17</v>
      </c>
      <c r="P4001">
        <f t="shared" si="373"/>
        <v>82.58</v>
      </c>
      <c r="Q4001" s="6" t="str">
        <f t="shared" si="374"/>
        <v>theater</v>
      </c>
      <c r="R4001" t="str">
        <f t="shared" si="377"/>
        <v>plays</v>
      </c>
      <c r="S4001" s="11">
        <f t="shared" si="375"/>
        <v>41842.620347222219</v>
      </c>
      <c r="T4001" s="11">
        <f t="shared" si="376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</v>
      </c>
      <c r="P4002">
        <f t="shared" si="373"/>
        <v>10</v>
      </c>
      <c r="Q4002" s="6" t="str">
        <f t="shared" si="374"/>
        <v>theater</v>
      </c>
      <c r="R4002" t="str">
        <f t="shared" si="377"/>
        <v>plays</v>
      </c>
      <c r="S4002" s="11">
        <f t="shared" si="375"/>
        <v>42437.437013888884</v>
      </c>
      <c r="T4002" s="11">
        <f t="shared" si="376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38</v>
      </c>
      <c r="P4003">
        <f t="shared" si="373"/>
        <v>32.36</v>
      </c>
      <c r="Q4003" s="6" t="str">
        <f t="shared" si="374"/>
        <v>theater</v>
      </c>
      <c r="R4003" t="str">
        <f t="shared" si="377"/>
        <v>plays</v>
      </c>
      <c r="S4003" s="11">
        <f t="shared" si="375"/>
        <v>42775.755879629629</v>
      </c>
      <c r="T4003" s="11">
        <f t="shared" si="376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2</v>
      </c>
      <c r="P4004">
        <f t="shared" si="373"/>
        <v>5.75</v>
      </c>
      <c r="Q4004" s="6" t="str">
        <f t="shared" si="374"/>
        <v>theater</v>
      </c>
      <c r="R4004" t="str">
        <f t="shared" si="377"/>
        <v>plays</v>
      </c>
      <c r="S4004" s="11">
        <f t="shared" si="375"/>
        <v>41878.835196759253</v>
      </c>
      <c r="T4004" s="11">
        <f t="shared" si="376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11</v>
      </c>
      <c r="P4005">
        <f t="shared" si="373"/>
        <v>100.5</v>
      </c>
      <c r="Q4005" s="6" t="str">
        <f t="shared" si="374"/>
        <v>theater</v>
      </c>
      <c r="R4005" t="str">
        <f t="shared" si="377"/>
        <v>plays</v>
      </c>
      <c r="S4005" s="11">
        <f t="shared" si="375"/>
        <v>42020.379016203697</v>
      </c>
      <c r="T4005" s="11">
        <f t="shared" si="376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1</v>
      </c>
      <c r="P4006">
        <f t="shared" si="373"/>
        <v>1</v>
      </c>
      <c r="Q4006" s="6" t="str">
        <f t="shared" si="374"/>
        <v>theater</v>
      </c>
      <c r="R4006" t="str">
        <f t="shared" si="377"/>
        <v>plays</v>
      </c>
      <c r="S4006" s="11">
        <f t="shared" si="375"/>
        <v>41889.954363425924</v>
      </c>
      <c r="T4006" s="11">
        <f t="shared" si="376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2</v>
      </c>
      <c r="P4007">
        <f t="shared" si="373"/>
        <v>20</v>
      </c>
      <c r="Q4007" s="6" t="str">
        <f t="shared" si="374"/>
        <v>theater</v>
      </c>
      <c r="R4007" t="str">
        <f t="shared" si="377"/>
        <v>plays</v>
      </c>
      <c r="S4007" s="11">
        <f t="shared" si="375"/>
        <v>41872.599363425921</v>
      </c>
      <c r="T4007" s="11">
        <f t="shared" si="376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1</v>
      </c>
      <c r="P4008">
        <f t="shared" si="373"/>
        <v>2</v>
      </c>
      <c r="Q4008" s="6" t="str">
        <f t="shared" si="374"/>
        <v>theater</v>
      </c>
      <c r="R4008" t="str">
        <f t="shared" si="377"/>
        <v>plays</v>
      </c>
      <c r="S4008" s="11">
        <f t="shared" si="375"/>
        <v>42391.564664351848</v>
      </c>
      <c r="T4008" s="11">
        <f t="shared" si="376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1</v>
      </c>
      <c r="P4009">
        <f t="shared" si="373"/>
        <v>5</v>
      </c>
      <c r="Q4009" s="6" t="str">
        <f t="shared" si="374"/>
        <v>theater</v>
      </c>
      <c r="R4009" t="str">
        <f t="shared" si="377"/>
        <v>plays</v>
      </c>
      <c r="S4009" s="11">
        <f t="shared" si="375"/>
        <v>41848.564594907402</v>
      </c>
      <c r="T4009" s="11">
        <f t="shared" si="376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>
        <f t="shared" si="373"/>
        <v>15</v>
      </c>
      <c r="Q4010" s="6" t="str">
        <f t="shared" si="374"/>
        <v>theater</v>
      </c>
      <c r="R4010" t="str">
        <f t="shared" si="377"/>
        <v>plays</v>
      </c>
      <c r="S4010" s="11">
        <f t="shared" si="375"/>
        <v>42177.755868055552</v>
      </c>
      <c r="T4010" s="11">
        <f t="shared" si="376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4</v>
      </c>
      <c r="P4011">
        <f t="shared" si="373"/>
        <v>25</v>
      </c>
      <c r="Q4011" s="6" t="str">
        <f t="shared" si="374"/>
        <v>theater</v>
      </c>
      <c r="R4011" t="str">
        <f t="shared" si="377"/>
        <v>plays</v>
      </c>
      <c r="S4011" s="11">
        <f t="shared" si="375"/>
        <v>41851.492592592593</v>
      </c>
      <c r="T4011" s="11">
        <f t="shared" si="376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25</v>
      </c>
      <c r="P4012">
        <f t="shared" si="373"/>
        <v>45.85</v>
      </c>
      <c r="Q4012" s="6" t="str">
        <f t="shared" si="374"/>
        <v>theater</v>
      </c>
      <c r="R4012" t="str">
        <f t="shared" si="377"/>
        <v>plays</v>
      </c>
      <c r="S4012" s="11">
        <f t="shared" si="375"/>
        <v>41921.562106481477</v>
      </c>
      <c r="T4012" s="11">
        <f t="shared" si="376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8</v>
      </c>
      <c r="P4013">
        <f t="shared" si="373"/>
        <v>4.75</v>
      </c>
      <c r="Q4013" s="6" t="str">
        <f t="shared" si="374"/>
        <v>theater</v>
      </c>
      <c r="R4013" t="str">
        <f t="shared" si="377"/>
        <v>plays</v>
      </c>
      <c r="S4013" s="11">
        <f t="shared" si="375"/>
        <v>42002.336550925924</v>
      </c>
      <c r="T4013" s="11">
        <f t="shared" si="376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s="6" t="str">
        <f t="shared" si="374"/>
        <v>theater</v>
      </c>
      <c r="R4014" t="str">
        <f t="shared" si="377"/>
        <v>plays</v>
      </c>
      <c r="S4014" s="11">
        <f t="shared" si="375"/>
        <v>42096.336215277777</v>
      </c>
      <c r="T4014" s="11">
        <f t="shared" si="376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2</v>
      </c>
      <c r="P4015">
        <f t="shared" si="373"/>
        <v>13</v>
      </c>
      <c r="Q4015" s="6" t="str">
        <f t="shared" si="374"/>
        <v>theater</v>
      </c>
      <c r="R4015" t="str">
        <f t="shared" si="377"/>
        <v>plays</v>
      </c>
      <c r="S4015" s="11">
        <f t="shared" si="375"/>
        <v>42021.092858796292</v>
      </c>
      <c r="T4015" s="11">
        <f t="shared" si="376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s="6" t="str">
        <f t="shared" si="374"/>
        <v>theater</v>
      </c>
      <c r="R4016" t="str">
        <f t="shared" si="377"/>
        <v>plays</v>
      </c>
      <c r="S4016" s="11">
        <f t="shared" si="375"/>
        <v>42419.037835648145</v>
      </c>
      <c r="T4016" s="11">
        <f t="shared" si="376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</v>
      </c>
      <c r="P4017">
        <f t="shared" si="373"/>
        <v>1</v>
      </c>
      <c r="Q4017" s="6" t="str">
        <f t="shared" si="374"/>
        <v>theater</v>
      </c>
      <c r="R4017" t="str">
        <f t="shared" si="377"/>
        <v>plays</v>
      </c>
      <c r="S4017" s="11">
        <f t="shared" si="375"/>
        <v>42174.572488425918</v>
      </c>
      <c r="T4017" s="11">
        <f t="shared" si="376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</v>
      </c>
      <c r="P4018">
        <f t="shared" si="373"/>
        <v>10</v>
      </c>
      <c r="Q4018" s="6" t="str">
        <f t="shared" si="374"/>
        <v>theater</v>
      </c>
      <c r="R4018" t="str">
        <f t="shared" si="377"/>
        <v>plays</v>
      </c>
      <c r="S4018" s="11">
        <f t="shared" si="375"/>
        <v>41869.664351851847</v>
      </c>
      <c r="T4018" s="11">
        <f t="shared" si="376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2</v>
      </c>
      <c r="P4019">
        <f t="shared" si="373"/>
        <v>52.5</v>
      </c>
      <c r="Q4019" s="6" t="str">
        <f t="shared" si="374"/>
        <v>theater</v>
      </c>
      <c r="R4019" t="str">
        <f t="shared" si="377"/>
        <v>plays</v>
      </c>
      <c r="S4019" s="11">
        <f t="shared" si="375"/>
        <v>41856.463819444441</v>
      </c>
      <c r="T4019" s="11">
        <f t="shared" si="376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9</v>
      </c>
      <c r="P4020">
        <f t="shared" si="373"/>
        <v>32.5</v>
      </c>
      <c r="Q4020" s="6" t="str">
        <f t="shared" si="374"/>
        <v>theater</v>
      </c>
      <c r="R4020" t="str">
        <f t="shared" si="377"/>
        <v>plays</v>
      </c>
      <c r="S4020" s="11">
        <f t="shared" si="375"/>
        <v>42620.702638888884</v>
      </c>
      <c r="T4020" s="11">
        <f t="shared" si="376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1</v>
      </c>
      <c r="P4021">
        <f t="shared" si="373"/>
        <v>7.25</v>
      </c>
      <c r="Q4021" s="6" t="str">
        <f t="shared" si="374"/>
        <v>theater</v>
      </c>
      <c r="R4021" t="str">
        <f t="shared" si="377"/>
        <v>plays</v>
      </c>
      <c r="S4021" s="11">
        <f t="shared" si="375"/>
        <v>42417.467546296299</v>
      </c>
      <c r="T4021" s="11">
        <f t="shared" si="376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17</v>
      </c>
      <c r="P4022">
        <f t="shared" si="373"/>
        <v>33.339999999999996</v>
      </c>
      <c r="Q4022" s="6" t="str">
        <f t="shared" si="374"/>
        <v>theater</v>
      </c>
      <c r="R4022" t="str">
        <f t="shared" si="377"/>
        <v>plays</v>
      </c>
      <c r="S4022" s="11">
        <f t="shared" si="375"/>
        <v>42056.982627314814</v>
      </c>
      <c r="T4022" s="11">
        <f t="shared" si="376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1</v>
      </c>
      <c r="P4023">
        <f t="shared" si="373"/>
        <v>62.5</v>
      </c>
      <c r="Q4023" s="6" t="str">
        <f t="shared" si="374"/>
        <v>theater</v>
      </c>
      <c r="R4023" t="str">
        <f t="shared" si="377"/>
        <v>plays</v>
      </c>
      <c r="S4023" s="11">
        <f t="shared" si="375"/>
        <v>41878.703217592592</v>
      </c>
      <c r="T4023" s="11">
        <f t="shared" si="376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70</v>
      </c>
      <c r="P4024">
        <f t="shared" si="373"/>
        <v>63.559999999999995</v>
      </c>
      <c r="Q4024" s="6" t="str">
        <f t="shared" si="374"/>
        <v>theater</v>
      </c>
      <c r="R4024" t="str">
        <f t="shared" si="377"/>
        <v>plays</v>
      </c>
      <c r="S4024" s="11">
        <f t="shared" si="375"/>
        <v>41990.375775462955</v>
      </c>
      <c r="T4024" s="11">
        <f t="shared" si="376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s="6" t="str">
        <f t="shared" si="374"/>
        <v>theater</v>
      </c>
      <c r="R4025" t="str">
        <f t="shared" si="377"/>
        <v>plays</v>
      </c>
      <c r="S4025" s="11">
        <f t="shared" si="375"/>
        <v>42408.791238425918</v>
      </c>
      <c r="T4025" s="11">
        <f t="shared" si="376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2</v>
      </c>
      <c r="P4026">
        <f t="shared" si="373"/>
        <v>10</v>
      </c>
      <c r="Q4026" s="6" t="str">
        <f t="shared" si="374"/>
        <v>theater</v>
      </c>
      <c r="R4026" t="str">
        <f t="shared" si="377"/>
        <v>plays</v>
      </c>
      <c r="S4026" s="11">
        <f t="shared" si="375"/>
        <v>42217.461770833332</v>
      </c>
      <c r="T4026" s="11">
        <f t="shared" si="376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>
        <f t="shared" si="373"/>
        <v>62.5</v>
      </c>
      <c r="Q4027" s="6" t="str">
        <f t="shared" si="374"/>
        <v>theater</v>
      </c>
      <c r="R4027" t="str">
        <f t="shared" si="377"/>
        <v>plays</v>
      </c>
      <c r="S4027" s="11">
        <f t="shared" si="375"/>
        <v>42151.029351851852</v>
      </c>
      <c r="T4027" s="11">
        <f t="shared" si="376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s="6" t="str">
        <f t="shared" si="374"/>
        <v>theater</v>
      </c>
      <c r="R4028" t="str">
        <f t="shared" si="377"/>
        <v>plays</v>
      </c>
      <c r="S4028" s="11">
        <f t="shared" si="375"/>
        <v>42282.447210648148</v>
      </c>
      <c r="T4028" s="11">
        <f t="shared" si="376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8</v>
      </c>
      <c r="P4029">
        <f t="shared" si="373"/>
        <v>30.720000000000002</v>
      </c>
      <c r="Q4029" s="6" t="str">
        <f t="shared" si="374"/>
        <v>theater</v>
      </c>
      <c r="R4029" t="str">
        <f t="shared" si="377"/>
        <v>plays</v>
      </c>
      <c r="S4029" s="11">
        <f t="shared" si="375"/>
        <v>42768.762511574074</v>
      </c>
      <c r="T4029" s="11">
        <f t="shared" si="376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29</v>
      </c>
      <c r="P4030">
        <f t="shared" si="373"/>
        <v>51</v>
      </c>
      <c r="Q4030" s="6" t="str">
        <f t="shared" si="374"/>
        <v>theater</v>
      </c>
      <c r="R4030" t="str">
        <f t="shared" si="377"/>
        <v>plays</v>
      </c>
      <c r="S4030" s="11">
        <f t="shared" si="375"/>
        <v>41765.730324074073</v>
      </c>
      <c r="T4030" s="11">
        <f t="shared" si="376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s="6" t="str">
        <f t="shared" si="374"/>
        <v>theater</v>
      </c>
      <c r="R4031" t="str">
        <f t="shared" si="377"/>
        <v>plays</v>
      </c>
      <c r="S4031" s="11">
        <f t="shared" si="375"/>
        <v>42321.816782407412</v>
      </c>
      <c r="T4031" s="11">
        <f t="shared" si="376"/>
        <v>42351.816782407412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>
        <f t="shared" si="373"/>
        <v>66.67</v>
      </c>
      <c r="Q4032" s="6" t="str">
        <f t="shared" si="374"/>
        <v>theater</v>
      </c>
      <c r="R4032" t="str">
        <f t="shared" si="377"/>
        <v>plays</v>
      </c>
      <c r="S4032" s="11">
        <f t="shared" si="375"/>
        <v>42374.446747685179</v>
      </c>
      <c r="T4032" s="11">
        <f t="shared" si="376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s="6" t="str">
        <f t="shared" si="374"/>
        <v>theater</v>
      </c>
      <c r="R4033" t="str">
        <f t="shared" si="377"/>
        <v>plays</v>
      </c>
      <c r="S4033" s="11">
        <f t="shared" si="375"/>
        <v>41941.376898148148</v>
      </c>
      <c r="T4033" s="11">
        <f t="shared" si="376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7</v>
      </c>
      <c r="P4034">
        <f t="shared" si="373"/>
        <v>59</v>
      </c>
      <c r="Q4034" s="6" t="str">
        <f t="shared" si="374"/>
        <v>theater</v>
      </c>
      <c r="R4034" t="str">
        <f t="shared" si="377"/>
        <v>plays</v>
      </c>
      <c r="S4034" s="11">
        <f t="shared" si="375"/>
        <v>42293.60087962963</v>
      </c>
      <c r="T4034" s="11">
        <f t="shared" si="376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ROUNDUP(((E4035/D4035)*100),0)</f>
        <v>26</v>
      </c>
      <c r="P4035">
        <f t="shared" ref="P4035:P4098" si="379">ROUNDUP((E4035/L4035),2)</f>
        <v>65.350000000000009</v>
      </c>
      <c r="Q4035" s="6" t="str">
        <f t="shared" ref="Q4035:Q4098" si="380">LEFT(N4035,FIND("/",N4035,1)-1)</f>
        <v>theater</v>
      </c>
      <c r="R4035" t="str">
        <f t="shared" si="377"/>
        <v>plays</v>
      </c>
      <c r="S4035" s="11">
        <f t="shared" ref="S4035:S4098" si="381">(((J4035/60)/60)/24)+DATE(1970,1,1)+(-5/24)</f>
        <v>42614.06046296296</v>
      </c>
      <c r="T4035" s="11">
        <f t="shared" ref="T4035:T4098" si="382">(((I4035/60)/60)/24)+DATE(1970,1,1)+(-5/24)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2</v>
      </c>
      <c r="P4036">
        <f t="shared" si="379"/>
        <v>100</v>
      </c>
      <c r="Q4036" s="6" t="str">
        <f t="shared" si="380"/>
        <v>theater</v>
      </c>
      <c r="R4036" t="str">
        <f t="shared" ref="R4036:R4099" si="383">RIGHT(N4036,LEN(N4036)-FIND("/",N4036,1))</f>
        <v>plays</v>
      </c>
      <c r="S4036" s="11">
        <f t="shared" si="381"/>
        <v>42067.739004629628</v>
      </c>
      <c r="T4036" s="11">
        <f t="shared" si="382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37</v>
      </c>
      <c r="P4037">
        <f t="shared" si="379"/>
        <v>147.4</v>
      </c>
      <c r="Q4037" s="6" t="str">
        <f t="shared" si="380"/>
        <v>theater</v>
      </c>
      <c r="R4037" t="str">
        <f t="shared" si="383"/>
        <v>plays</v>
      </c>
      <c r="S4037" s="11">
        <f t="shared" si="381"/>
        <v>41903.674618055549</v>
      </c>
      <c r="T4037" s="11">
        <f t="shared" si="382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48</v>
      </c>
      <c r="P4038">
        <f t="shared" si="379"/>
        <v>166.06</v>
      </c>
      <c r="Q4038" s="6" t="str">
        <f t="shared" si="380"/>
        <v>theater</v>
      </c>
      <c r="R4038" t="str">
        <f t="shared" si="383"/>
        <v>plays</v>
      </c>
      <c r="S4038" s="11">
        <f t="shared" si="381"/>
        <v>41804.728749999995</v>
      </c>
      <c r="T4038" s="11">
        <f t="shared" si="382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12</v>
      </c>
      <c r="P4039">
        <f t="shared" si="379"/>
        <v>40</v>
      </c>
      <c r="Q4039" s="6" t="str">
        <f t="shared" si="380"/>
        <v>theater</v>
      </c>
      <c r="R4039" t="str">
        <f t="shared" si="383"/>
        <v>plays</v>
      </c>
      <c r="S4039" s="11">
        <f t="shared" si="381"/>
        <v>42496.862442129634</v>
      </c>
      <c r="T4039" s="11">
        <f t="shared" si="382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13</v>
      </c>
      <c r="P4040">
        <f t="shared" si="379"/>
        <v>75.25</v>
      </c>
      <c r="Q4040" s="6" t="str">
        <f t="shared" si="380"/>
        <v>theater</v>
      </c>
      <c r="R4040" t="str">
        <f t="shared" si="383"/>
        <v>plays</v>
      </c>
      <c r="S4040" s="11">
        <f t="shared" si="381"/>
        <v>41869.59039351852</v>
      </c>
      <c r="T4040" s="11">
        <f t="shared" si="382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>
        <f t="shared" si="379"/>
        <v>60</v>
      </c>
      <c r="Q4041" s="6" t="str">
        <f t="shared" si="380"/>
        <v>theater</v>
      </c>
      <c r="R4041" t="str">
        <f t="shared" si="383"/>
        <v>plays</v>
      </c>
      <c r="S4041" s="11">
        <f t="shared" si="381"/>
        <v>42305.462581018517</v>
      </c>
      <c r="T4041" s="11">
        <f t="shared" si="382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32</v>
      </c>
      <c r="P4042">
        <f t="shared" si="379"/>
        <v>1250</v>
      </c>
      <c r="Q4042" s="6" t="str">
        <f t="shared" si="380"/>
        <v>theater</v>
      </c>
      <c r="R4042" t="str">
        <f t="shared" si="383"/>
        <v>plays</v>
      </c>
      <c r="S4042" s="11">
        <f t="shared" si="381"/>
        <v>42144.023194444446</v>
      </c>
      <c r="T4042" s="11">
        <f t="shared" si="382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1</v>
      </c>
      <c r="P4043">
        <f t="shared" si="379"/>
        <v>10.5</v>
      </c>
      <c r="Q4043" s="6" t="str">
        <f t="shared" si="380"/>
        <v>theater</v>
      </c>
      <c r="R4043" t="str">
        <f t="shared" si="383"/>
        <v>plays</v>
      </c>
      <c r="S4043" s="11">
        <f t="shared" si="381"/>
        <v>42559.265671296293</v>
      </c>
      <c r="T4043" s="11">
        <f t="shared" si="382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1</v>
      </c>
      <c r="P4044">
        <f t="shared" si="379"/>
        <v>7</v>
      </c>
      <c r="Q4044" s="6" t="str">
        <f t="shared" si="380"/>
        <v>theater</v>
      </c>
      <c r="R4044" t="str">
        <f t="shared" si="383"/>
        <v>plays</v>
      </c>
      <c r="S4044" s="11">
        <f t="shared" si="381"/>
        <v>41994.875740740739</v>
      </c>
      <c r="T4044" s="11">
        <f t="shared" si="382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s="6" t="str">
        <f t="shared" si="380"/>
        <v>theater</v>
      </c>
      <c r="R4045" t="str">
        <f t="shared" si="383"/>
        <v>plays</v>
      </c>
      <c r="S4045" s="11">
        <f t="shared" si="381"/>
        <v>41948.749131944445</v>
      </c>
      <c r="T4045" s="11">
        <f t="shared" si="382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38</v>
      </c>
      <c r="P4046">
        <f t="shared" si="379"/>
        <v>56.25</v>
      </c>
      <c r="Q4046" s="6" t="str">
        <f t="shared" si="380"/>
        <v>theater</v>
      </c>
      <c r="R4046" t="str">
        <f t="shared" si="383"/>
        <v>plays</v>
      </c>
      <c r="S4046" s="11">
        <f t="shared" si="381"/>
        <v>42074.011365740742</v>
      </c>
      <c r="T4046" s="11">
        <f t="shared" si="382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1</v>
      </c>
      <c r="P4047">
        <f t="shared" si="379"/>
        <v>1</v>
      </c>
      <c r="Q4047" s="6" t="str">
        <f t="shared" si="380"/>
        <v>theater</v>
      </c>
      <c r="R4047" t="str">
        <f t="shared" si="383"/>
        <v>plays</v>
      </c>
      <c r="S4047" s="11">
        <f t="shared" si="381"/>
        <v>41841.992928240739</v>
      </c>
      <c r="T4047" s="11">
        <f t="shared" si="382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9</v>
      </c>
      <c r="P4048">
        <f t="shared" si="379"/>
        <v>38.339999999999996</v>
      </c>
      <c r="Q4048" s="6" t="str">
        <f t="shared" si="380"/>
        <v>theater</v>
      </c>
      <c r="R4048" t="str">
        <f t="shared" si="383"/>
        <v>plays</v>
      </c>
      <c r="S4048" s="11">
        <f t="shared" si="381"/>
        <v>41904.442245370366</v>
      </c>
      <c r="T4048" s="11">
        <f t="shared" si="382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3</v>
      </c>
      <c r="P4049">
        <f t="shared" si="379"/>
        <v>27.5</v>
      </c>
      <c r="Q4049" s="6" t="str">
        <f t="shared" si="380"/>
        <v>theater</v>
      </c>
      <c r="R4049" t="str">
        <f t="shared" si="383"/>
        <v>plays</v>
      </c>
      <c r="S4049" s="11">
        <f t="shared" si="381"/>
        <v>41990.814155092587</v>
      </c>
      <c r="T4049" s="11">
        <f t="shared" si="382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18</v>
      </c>
      <c r="P4050">
        <f t="shared" si="379"/>
        <v>32.979999999999997</v>
      </c>
      <c r="Q4050" s="6" t="str">
        <f t="shared" si="380"/>
        <v>theater</v>
      </c>
      <c r="R4050" t="str">
        <f t="shared" si="383"/>
        <v>plays</v>
      </c>
      <c r="S4050" s="11">
        <f t="shared" si="381"/>
        <v>42436.300775462958</v>
      </c>
      <c r="T4050" s="11">
        <f t="shared" si="382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1</v>
      </c>
      <c r="P4051">
        <f t="shared" si="379"/>
        <v>16</v>
      </c>
      <c r="Q4051" s="6" t="str">
        <f t="shared" si="380"/>
        <v>theater</v>
      </c>
      <c r="R4051" t="str">
        <f t="shared" si="383"/>
        <v>plays</v>
      </c>
      <c r="S4051" s="11">
        <f t="shared" si="381"/>
        <v>42169.750173611108</v>
      </c>
      <c r="T4051" s="11">
        <f t="shared" si="382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1</v>
      </c>
      <c r="P4052">
        <f t="shared" si="379"/>
        <v>1</v>
      </c>
      <c r="Q4052" s="6" t="str">
        <f t="shared" si="380"/>
        <v>theater</v>
      </c>
      <c r="R4052" t="str">
        <f t="shared" si="383"/>
        <v>plays</v>
      </c>
      <c r="S4052" s="11">
        <f t="shared" si="381"/>
        <v>41905.428136574068</v>
      </c>
      <c r="T4052" s="11">
        <f t="shared" si="382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s="6" t="str">
        <f t="shared" si="380"/>
        <v>theater</v>
      </c>
      <c r="R4053" t="str">
        <f t="shared" si="383"/>
        <v>plays</v>
      </c>
      <c r="S4053" s="11">
        <f t="shared" si="381"/>
        <v>41761.601817129631</v>
      </c>
      <c r="T4053" s="11">
        <f t="shared" si="382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38</v>
      </c>
      <c r="P4054">
        <f t="shared" si="379"/>
        <v>86.62</v>
      </c>
      <c r="Q4054" s="6" t="str">
        <f t="shared" si="380"/>
        <v>theater</v>
      </c>
      <c r="R4054" t="str">
        <f t="shared" si="383"/>
        <v>plays</v>
      </c>
      <c r="S4054" s="11">
        <f t="shared" si="381"/>
        <v>41865.670324074068</v>
      </c>
      <c r="T4054" s="11">
        <f t="shared" si="382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>
        <f t="shared" si="379"/>
        <v>55</v>
      </c>
      <c r="Q4055" s="6" t="str">
        <f t="shared" si="380"/>
        <v>theater</v>
      </c>
      <c r="R4055" t="str">
        <f t="shared" si="383"/>
        <v>plays</v>
      </c>
      <c r="S4055" s="11">
        <f t="shared" si="381"/>
        <v>41928.481805555552</v>
      </c>
      <c r="T4055" s="11">
        <f t="shared" si="382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s="6" t="str">
        <f t="shared" si="380"/>
        <v>theater</v>
      </c>
      <c r="R4056" t="str">
        <f t="shared" si="383"/>
        <v>plays</v>
      </c>
      <c r="S4056" s="11">
        <f t="shared" si="381"/>
        <v>42613.632928240739</v>
      </c>
      <c r="T4056" s="11">
        <f t="shared" si="382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18</v>
      </c>
      <c r="P4057">
        <f t="shared" si="379"/>
        <v>41.96</v>
      </c>
      <c r="Q4057" s="6" t="str">
        <f t="shared" si="380"/>
        <v>theater</v>
      </c>
      <c r="R4057" t="str">
        <f t="shared" si="383"/>
        <v>plays</v>
      </c>
      <c r="S4057" s="11">
        <f t="shared" si="381"/>
        <v>41779.44017361111</v>
      </c>
      <c r="T4057" s="11">
        <f t="shared" si="382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>
        <f t="shared" si="379"/>
        <v>88.34</v>
      </c>
      <c r="Q4058" s="6" t="str">
        <f t="shared" si="380"/>
        <v>theater</v>
      </c>
      <c r="R4058" t="str">
        <f t="shared" si="383"/>
        <v>plays</v>
      </c>
      <c r="S4058" s="11">
        <f t="shared" si="381"/>
        <v>42534.724988425929</v>
      </c>
      <c r="T4058" s="11">
        <f t="shared" si="382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23</v>
      </c>
      <c r="P4059">
        <f t="shared" si="379"/>
        <v>129.16999999999999</v>
      </c>
      <c r="Q4059" s="6" t="str">
        <f t="shared" si="380"/>
        <v>theater</v>
      </c>
      <c r="R4059" t="str">
        <f t="shared" si="383"/>
        <v>plays</v>
      </c>
      <c r="S4059" s="11">
        <f t="shared" si="381"/>
        <v>42310.760185185187</v>
      </c>
      <c r="T4059" s="11">
        <f t="shared" si="382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3</v>
      </c>
      <c r="P4060">
        <f t="shared" si="379"/>
        <v>23.75</v>
      </c>
      <c r="Q4060" s="6" t="str">
        <f t="shared" si="380"/>
        <v>theater</v>
      </c>
      <c r="R4060" t="str">
        <f t="shared" si="383"/>
        <v>plays</v>
      </c>
      <c r="S4060" s="11">
        <f t="shared" si="381"/>
        <v>42445.852361111109</v>
      </c>
      <c r="T4060" s="11">
        <f t="shared" si="382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3</v>
      </c>
      <c r="P4061">
        <f t="shared" si="379"/>
        <v>35.72</v>
      </c>
      <c r="Q4061" s="6" t="str">
        <f t="shared" si="380"/>
        <v>theater</v>
      </c>
      <c r="R4061" t="str">
        <f t="shared" si="383"/>
        <v>plays</v>
      </c>
      <c r="S4061" s="11">
        <f t="shared" si="381"/>
        <v>41866.432314814811</v>
      </c>
      <c r="T4061" s="11">
        <f t="shared" si="382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3</v>
      </c>
      <c r="P4062">
        <f t="shared" si="379"/>
        <v>57</v>
      </c>
      <c r="Q4062" s="6" t="str">
        <f t="shared" si="380"/>
        <v>theater</v>
      </c>
      <c r="R4062" t="str">
        <f t="shared" si="383"/>
        <v>plays</v>
      </c>
      <c r="S4062" s="11">
        <f t="shared" si="381"/>
        <v>41779.486759259256</v>
      </c>
      <c r="T4062" s="11">
        <f t="shared" si="382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s="6" t="str">
        <f t="shared" si="380"/>
        <v>theater</v>
      </c>
      <c r="R4063" t="str">
        <f t="shared" si="383"/>
        <v>plays</v>
      </c>
      <c r="S4063" s="11">
        <f t="shared" si="381"/>
        <v>42420.933136574073</v>
      </c>
      <c r="T4063" s="11">
        <f t="shared" si="382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3</v>
      </c>
      <c r="P4064">
        <f t="shared" si="379"/>
        <v>163.34</v>
      </c>
      <c r="Q4064" s="6" t="str">
        <f t="shared" si="380"/>
        <v>theater</v>
      </c>
      <c r="R4064" t="str">
        <f t="shared" si="383"/>
        <v>plays</v>
      </c>
      <c r="S4064" s="11">
        <f t="shared" si="381"/>
        <v>42523.530879629623</v>
      </c>
      <c r="T4064" s="11">
        <f t="shared" si="382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2</v>
      </c>
      <c r="P4065">
        <f t="shared" si="379"/>
        <v>15</v>
      </c>
      <c r="Q4065" s="6" t="str">
        <f t="shared" si="380"/>
        <v>theater</v>
      </c>
      <c r="R4065" t="str">
        <f t="shared" si="383"/>
        <v>plays</v>
      </c>
      <c r="S4065" s="11">
        <f t="shared" si="381"/>
        <v>41787.473194444443</v>
      </c>
      <c r="T4065" s="11">
        <f t="shared" si="382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20</v>
      </c>
      <c r="P4066">
        <f t="shared" si="379"/>
        <v>64.17</v>
      </c>
      <c r="Q4066" s="6" t="str">
        <f t="shared" si="380"/>
        <v>theater</v>
      </c>
      <c r="R4066" t="str">
        <f t="shared" si="383"/>
        <v>plays</v>
      </c>
      <c r="S4066" s="11">
        <f t="shared" si="381"/>
        <v>42093.379930555551</v>
      </c>
      <c r="T4066" s="11">
        <f t="shared" si="382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1</v>
      </c>
      <c r="P4067">
        <f t="shared" si="379"/>
        <v>6.75</v>
      </c>
      <c r="Q4067" s="6" t="str">
        <f t="shared" si="380"/>
        <v>theater</v>
      </c>
      <c r="R4067" t="str">
        <f t="shared" si="383"/>
        <v>plays</v>
      </c>
      <c r="S4067" s="11">
        <f t="shared" si="381"/>
        <v>41833.74318287037</v>
      </c>
      <c r="T4067" s="11">
        <f t="shared" si="382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</v>
      </c>
      <c r="P4068">
        <f t="shared" si="379"/>
        <v>25</v>
      </c>
      <c r="Q4068" s="6" t="str">
        <f t="shared" si="380"/>
        <v>theater</v>
      </c>
      <c r="R4068" t="str">
        <f t="shared" si="383"/>
        <v>plays</v>
      </c>
      <c r="S4068" s="11">
        <f t="shared" si="381"/>
        <v>42478.830879629626</v>
      </c>
      <c r="T4068" s="11">
        <f t="shared" si="382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61</v>
      </c>
      <c r="P4069">
        <f t="shared" si="379"/>
        <v>179.12</v>
      </c>
      <c r="Q4069" s="6" t="str">
        <f t="shared" si="380"/>
        <v>theater</v>
      </c>
      <c r="R4069" t="str">
        <f t="shared" si="383"/>
        <v>plays</v>
      </c>
      <c r="S4069" s="11">
        <f t="shared" si="381"/>
        <v>42234.909143518518</v>
      </c>
      <c r="T4069" s="11">
        <f t="shared" si="382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>
        <f t="shared" si="379"/>
        <v>34.950000000000003</v>
      </c>
      <c r="Q4070" s="6" t="str">
        <f t="shared" si="380"/>
        <v>theater</v>
      </c>
      <c r="R4070" t="str">
        <f t="shared" si="383"/>
        <v>plays</v>
      </c>
      <c r="S4070" s="11">
        <f t="shared" si="381"/>
        <v>42718.755266203698</v>
      </c>
      <c r="T4070" s="11">
        <f t="shared" si="382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35</v>
      </c>
      <c r="P4071">
        <f t="shared" si="379"/>
        <v>33.08</v>
      </c>
      <c r="Q4071" s="6" t="str">
        <f t="shared" si="380"/>
        <v>theater</v>
      </c>
      <c r="R4071" t="str">
        <f t="shared" si="383"/>
        <v>plays</v>
      </c>
      <c r="S4071" s="11">
        <f t="shared" si="381"/>
        <v>42022.453194444439</v>
      </c>
      <c r="T4071" s="11">
        <f t="shared" si="382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17</v>
      </c>
      <c r="P4072">
        <f t="shared" si="379"/>
        <v>27.5</v>
      </c>
      <c r="Q4072" s="6" t="str">
        <f t="shared" si="380"/>
        <v>theater</v>
      </c>
      <c r="R4072" t="str">
        <f t="shared" si="383"/>
        <v>plays</v>
      </c>
      <c r="S4072" s="11">
        <f t="shared" si="381"/>
        <v>42031.458564814813</v>
      </c>
      <c r="T4072" s="11">
        <f t="shared" si="382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s="6" t="str">
        <f t="shared" si="380"/>
        <v>theater</v>
      </c>
      <c r="R4073" t="str">
        <f t="shared" si="383"/>
        <v>plays</v>
      </c>
      <c r="S4073" s="11">
        <f t="shared" si="381"/>
        <v>42700.59642361111</v>
      </c>
      <c r="T4073" s="11">
        <f t="shared" si="382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1</v>
      </c>
      <c r="P4074">
        <f t="shared" si="379"/>
        <v>2</v>
      </c>
      <c r="Q4074" s="6" t="str">
        <f t="shared" si="380"/>
        <v>theater</v>
      </c>
      <c r="R4074" t="str">
        <f t="shared" si="383"/>
        <v>plays</v>
      </c>
      <c r="S4074" s="11">
        <f t="shared" si="381"/>
        <v>41812.566099537034</v>
      </c>
      <c r="T4074" s="11">
        <f t="shared" si="382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2</v>
      </c>
      <c r="P4075">
        <f t="shared" si="379"/>
        <v>18.5</v>
      </c>
      <c r="Q4075" s="6" t="str">
        <f t="shared" si="380"/>
        <v>theater</v>
      </c>
      <c r="R4075" t="str">
        <f t="shared" si="383"/>
        <v>plays</v>
      </c>
      <c r="S4075" s="11">
        <f t="shared" si="381"/>
        <v>42078.136875000004</v>
      </c>
      <c r="T4075" s="11">
        <f t="shared" si="382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27</v>
      </c>
      <c r="P4076">
        <f t="shared" si="379"/>
        <v>35</v>
      </c>
      <c r="Q4076" s="6" t="str">
        <f t="shared" si="380"/>
        <v>theater</v>
      </c>
      <c r="R4076" t="str">
        <f t="shared" si="383"/>
        <v>plays</v>
      </c>
      <c r="S4076" s="11">
        <f t="shared" si="381"/>
        <v>42283.344618055555</v>
      </c>
      <c r="T4076" s="11">
        <f t="shared" si="382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29</v>
      </c>
      <c r="P4077">
        <f t="shared" si="379"/>
        <v>44.309999999999995</v>
      </c>
      <c r="Q4077" s="6" t="str">
        <f t="shared" si="380"/>
        <v>theater</v>
      </c>
      <c r="R4077" t="str">
        <f t="shared" si="383"/>
        <v>plays</v>
      </c>
      <c r="S4077" s="11">
        <f t="shared" si="381"/>
        <v>41778.837604166663</v>
      </c>
      <c r="T4077" s="11">
        <f t="shared" si="382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s="6" t="str">
        <f t="shared" si="380"/>
        <v>theater</v>
      </c>
      <c r="R4078" t="str">
        <f t="shared" si="383"/>
        <v>plays</v>
      </c>
      <c r="S4078" s="11">
        <f t="shared" si="381"/>
        <v>41905.587372685186</v>
      </c>
      <c r="T4078" s="11">
        <f t="shared" si="382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9</v>
      </c>
      <c r="P4079">
        <f t="shared" si="379"/>
        <v>222.5</v>
      </c>
      <c r="Q4079" s="6" t="str">
        <f t="shared" si="380"/>
        <v>theater</v>
      </c>
      <c r="R4079" t="str">
        <f t="shared" si="383"/>
        <v>plays</v>
      </c>
      <c r="S4079" s="11">
        <f t="shared" si="381"/>
        <v>42695.502245370364</v>
      </c>
      <c r="T4079" s="11">
        <f t="shared" si="382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s="6" t="str">
        <f t="shared" si="380"/>
        <v>theater</v>
      </c>
      <c r="R4080" t="str">
        <f t="shared" si="383"/>
        <v>plays</v>
      </c>
      <c r="S4080" s="11">
        <f t="shared" si="381"/>
        <v>42732.579189814809</v>
      </c>
      <c r="T4080" s="11">
        <f t="shared" si="382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</v>
      </c>
      <c r="P4081">
        <f t="shared" si="379"/>
        <v>5</v>
      </c>
      <c r="Q4081" s="6" t="str">
        <f t="shared" si="380"/>
        <v>theater</v>
      </c>
      <c r="R4081" t="str">
        <f t="shared" si="383"/>
        <v>plays</v>
      </c>
      <c r="S4081" s="11">
        <f t="shared" si="381"/>
        <v>42510.730567129627</v>
      </c>
      <c r="T4081" s="11">
        <f t="shared" si="382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s="6" t="str">
        <f t="shared" si="380"/>
        <v>theater</v>
      </c>
      <c r="R4082" t="str">
        <f t="shared" si="383"/>
        <v>plays</v>
      </c>
      <c r="S4082" s="11">
        <f t="shared" si="381"/>
        <v>42511.489768518521</v>
      </c>
      <c r="T4082" s="11">
        <f t="shared" si="382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16</v>
      </c>
      <c r="P4083">
        <f t="shared" si="379"/>
        <v>29.17</v>
      </c>
      <c r="Q4083" s="6" t="str">
        <f t="shared" si="380"/>
        <v>theater</v>
      </c>
      <c r="R4083" t="str">
        <f t="shared" si="383"/>
        <v>plays</v>
      </c>
      <c r="S4083" s="11">
        <f t="shared" si="381"/>
        <v>42041.372974537029</v>
      </c>
      <c r="T4083" s="11">
        <f t="shared" si="382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>
        <f t="shared" si="379"/>
        <v>1.5</v>
      </c>
      <c r="Q4084" s="6" t="str">
        <f t="shared" si="380"/>
        <v>theater</v>
      </c>
      <c r="R4084" t="str">
        <f t="shared" si="383"/>
        <v>plays</v>
      </c>
      <c r="S4084" s="11">
        <f t="shared" si="381"/>
        <v>42306.980937499997</v>
      </c>
      <c r="T4084" s="11">
        <f t="shared" si="382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22</v>
      </c>
      <c r="P4085">
        <f t="shared" si="379"/>
        <v>126.5</v>
      </c>
      <c r="Q4085" s="6" t="str">
        <f t="shared" si="380"/>
        <v>theater</v>
      </c>
      <c r="R4085" t="str">
        <f t="shared" si="383"/>
        <v>plays</v>
      </c>
      <c r="S4085" s="11">
        <f t="shared" si="381"/>
        <v>42353.553425925922</v>
      </c>
      <c r="T4085" s="11">
        <f t="shared" si="382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1</v>
      </c>
      <c r="P4086">
        <f t="shared" si="379"/>
        <v>10</v>
      </c>
      <c r="Q4086" s="6" t="str">
        <f t="shared" si="380"/>
        <v>theater</v>
      </c>
      <c r="R4086" t="str">
        <f t="shared" si="383"/>
        <v>plays</v>
      </c>
      <c r="S4086" s="11">
        <f t="shared" si="381"/>
        <v>42622.228078703702</v>
      </c>
      <c r="T4086" s="11">
        <f t="shared" si="382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1</v>
      </c>
      <c r="P4087">
        <f t="shared" si="379"/>
        <v>10</v>
      </c>
      <c r="Q4087" s="6" t="str">
        <f t="shared" si="380"/>
        <v>theater</v>
      </c>
      <c r="R4087" t="str">
        <f t="shared" si="383"/>
        <v>plays</v>
      </c>
      <c r="S4087" s="11">
        <f t="shared" si="381"/>
        <v>42058.395543981482</v>
      </c>
      <c r="T4087" s="11">
        <f t="shared" si="382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5</v>
      </c>
      <c r="P4088">
        <f t="shared" si="379"/>
        <v>9.4</v>
      </c>
      <c r="Q4088" s="6" t="str">
        <f t="shared" si="380"/>
        <v>theater</v>
      </c>
      <c r="R4088" t="str">
        <f t="shared" si="383"/>
        <v>plays</v>
      </c>
      <c r="S4088" s="11">
        <f t="shared" si="381"/>
        <v>42304.732627314814</v>
      </c>
      <c r="T4088" s="11">
        <f t="shared" si="382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s="6" t="str">
        <f t="shared" si="380"/>
        <v>theater</v>
      </c>
      <c r="R4089" t="str">
        <f t="shared" si="383"/>
        <v>plays</v>
      </c>
      <c r="S4089" s="11">
        <f t="shared" si="381"/>
        <v>42538.53456018518</v>
      </c>
      <c r="T4089" s="11">
        <f t="shared" si="382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11</v>
      </c>
      <c r="P4090">
        <f t="shared" si="379"/>
        <v>72</v>
      </c>
      <c r="Q4090" s="6" t="str">
        <f t="shared" si="380"/>
        <v>theater</v>
      </c>
      <c r="R4090" t="str">
        <f t="shared" si="383"/>
        <v>plays</v>
      </c>
      <c r="S4090" s="11">
        <f t="shared" si="381"/>
        <v>41990.40421296296</v>
      </c>
      <c r="T4090" s="11">
        <f t="shared" si="382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5</v>
      </c>
      <c r="P4091">
        <f t="shared" si="379"/>
        <v>30</v>
      </c>
      <c r="Q4091" s="6" t="str">
        <f t="shared" si="380"/>
        <v>theater</v>
      </c>
      <c r="R4091" t="str">
        <f t="shared" si="383"/>
        <v>plays</v>
      </c>
      <c r="S4091" s="11">
        <f t="shared" si="381"/>
        <v>42122.524166666662</v>
      </c>
      <c r="T4091" s="11">
        <f t="shared" si="382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4</v>
      </c>
      <c r="P4092">
        <f t="shared" si="379"/>
        <v>10.67</v>
      </c>
      <c r="Q4092" s="6" t="str">
        <f t="shared" si="380"/>
        <v>theater</v>
      </c>
      <c r="R4092" t="str">
        <f t="shared" si="383"/>
        <v>plays</v>
      </c>
      <c r="S4092" s="11">
        <f t="shared" si="381"/>
        <v>42209.464548611104</v>
      </c>
      <c r="T4092" s="11">
        <f t="shared" si="382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13</v>
      </c>
      <c r="P4093">
        <f t="shared" si="379"/>
        <v>25.5</v>
      </c>
      <c r="Q4093" s="6" t="str">
        <f t="shared" si="380"/>
        <v>theater</v>
      </c>
      <c r="R4093" t="str">
        <f t="shared" si="383"/>
        <v>plays</v>
      </c>
      <c r="S4093" s="11">
        <f t="shared" si="381"/>
        <v>41990.298043981478</v>
      </c>
      <c r="T4093" s="11">
        <f t="shared" si="382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</v>
      </c>
      <c r="P4094">
        <f t="shared" si="379"/>
        <v>20</v>
      </c>
      <c r="Q4094" s="6" t="str">
        <f t="shared" si="380"/>
        <v>theater</v>
      </c>
      <c r="R4094" t="str">
        <f t="shared" si="383"/>
        <v>plays</v>
      </c>
      <c r="S4094" s="11">
        <f t="shared" si="381"/>
        <v>42038.986655092587</v>
      </c>
      <c r="T4094" s="11">
        <f t="shared" si="382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3</v>
      </c>
      <c r="P4095">
        <f t="shared" si="379"/>
        <v>15</v>
      </c>
      <c r="Q4095" s="6" t="str">
        <f t="shared" si="380"/>
        <v>theater</v>
      </c>
      <c r="R4095" t="str">
        <f t="shared" si="383"/>
        <v>plays</v>
      </c>
      <c r="S4095" s="11">
        <f t="shared" si="381"/>
        <v>42178.607557870368</v>
      </c>
      <c r="T4095" s="11">
        <f t="shared" si="382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37</v>
      </c>
      <c r="P4096">
        <f t="shared" si="379"/>
        <v>91.25</v>
      </c>
      <c r="Q4096" s="6" t="str">
        <f t="shared" si="380"/>
        <v>theater</v>
      </c>
      <c r="R4096" t="str">
        <f t="shared" si="383"/>
        <v>plays</v>
      </c>
      <c r="S4096" s="11">
        <f t="shared" si="381"/>
        <v>41889.878472222219</v>
      </c>
      <c r="T4096" s="11">
        <f t="shared" si="382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3</v>
      </c>
      <c r="P4097">
        <f t="shared" si="379"/>
        <v>800</v>
      </c>
      <c r="Q4097" s="6" t="str">
        <f t="shared" si="380"/>
        <v>theater</v>
      </c>
      <c r="R4097" t="str">
        <f t="shared" si="383"/>
        <v>plays</v>
      </c>
      <c r="S4097" s="11">
        <f t="shared" si="381"/>
        <v>42692.823495370372</v>
      </c>
      <c r="T4097" s="11">
        <f t="shared" si="382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12</v>
      </c>
      <c r="P4098">
        <f t="shared" si="379"/>
        <v>80</v>
      </c>
      <c r="Q4098" s="6" t="str">
        <f t="shared" si="380"/>
        <v>theater</v>
      </c>
      <c r="R4098" t="str">
        <f t="shared" si="383"/>
        <v>plays</v>
      </c>
      <c r="S4098" s="11">
        <f t="shared" si="381"/>
        <v>42750.321979166663</v>
      </c>
      <c r="T4098" s="11">
        <f t="shared" si="382"/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ROUNDUP(((E4099/D4099)*100),0)</f>
        <v>0</v>
      </c>
      <c r="P4099" t="e">
        <f t="shared" ref="P4099:P4115" si="385">ROUNDUP((E4099/L4099),2)</f>
        <v>#DIV/0!</v>
      </c>
      <c r="Q4099" s="6" t="str">
        <f t="shared" ref="Q4099:Q4115" si="386">LEFT(N4099,FIND("/",N4099,1)-1)</f>
        <v>theater</v>
      </c>
      <c r="R4099" t="str">
        <f t="shared" si="383"/>
        <v>plays</v>
      </c>
      <c r="S4099" s="11">
        <f t="shared" ref="S4099:S4115" si="387">(((J4099/60)/60)/24)+DATE(1970,1,1)+(-5/24)</f>
        <v>42344.616168981483</v>
      </c>
      <c r="T4099" s="11">
        <f t="shared" ref="T4099:T4115" si="388">(((I4099/60)/60)/24)+DATE(1970,1,1)+(-5/24)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s="6" t="str">
        <f t="shared" si="386"/>
        <v>theater</v>
      </c>
      <c r="R4100" t="str">
        <f t="shared" ref="R4100:R4115" si="389">RIGHT(N4100,LEN(N4100)-FIND("/",N4100,1))</f>
        <v>plays</v>
      </c>
      <c r="S4100" s="11">
        <f t="shared" si="387"/>
        <v>42495.51385416666</v>
      </c>
      <c r="T4100" s="11">
        <f t="shared" si="388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2</v>
      </c>
      <c r="P4101">
        <f t="shared" si="385"/>
        <v>50</v>
      </c>
      <c r="Q4101" s="6" t="str">
        <f t="shared" si="386"/>
        <v>theater</v>
      </c>
      <c r="R4101" t="str">
        <f t="shared" si="389"/>
        <v>plays</v>
      </c>
      <c r="S4101" s="11">
        <f t="shared" si="387"/>
        <v>42570.642048611109</v>
      </c>
      <c r="T4101" s="11">
        <f t="shared" si="388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s="6" t="str">
        <f t="shared" si="386"/>
        <v>theater</v>
      </c>
      <c r="R4102" t="str">
        <f t="shared" si="389"/>
        <v>plays</v>
      </c>
      <c r="S4102" s="11">
        <f t="shared" si="387"/>
        <v>41926.916550925926</v>
      </c>
      <c r="T4102" s="11">
        <f t="shared" si="388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s="6" t="str">
        <f t="shared" si="386"/>
        <v>theater</v>
      </c>
      <c r="R4103" t="str">
        <f t="shared" si="389"/>
        <v>plays</v>
      </c>
      <c r="S4103" s="11">
        <f t="shared" si="387"/>
        <v>42730.695393518516</v>
      </c>
      <c r="T4103" s="11">
        <f t="shared" si="388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28</v>
      </c>
      <c r="P4104">
        <f t="shared" si="385"/>
        <v>22.84</v>
      </c>
      <c r="Q4104" s="6" t="str">
        <f t="shared" si="386"/>
        <v>theater</v>
      </c>
      <c r="R4104" t="str">
        <f t="shared" si="389"/>
        <v>plays</v>
      </c>
      <c r="S4104" s="11">
        <f t="shared" si="387"/>
        <v>42475.639733796292</v>
      </c>
      <c r="T4104" s="11">
        <f t="shared" si="388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>
        <f t="shared" si="385"/>
        <v>16.670000000000002</v>
      </c>
      <c r="Q4105" s="6" t="str">
        <f t="shared" si="386"/>
        <v>theater</v>
      </c>
      <c r="R4105" t="str">
        <f t="shared" si="389"/>
        <v>plays</v>
      </c>
      <c r="S4105" s="11">
        <f t="shared" si="387"/>
        <v>42188.624606481484</v>
      </c>
      <c r="T4105" s="11">
        <f t="shared" si="388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22</v>
      </c>
      <c r="P4106">
        <f t="shared" si="385"/>
        <v>45.79</v>
      </c>
      <c r="Q4106" s="6" t="str">
        <f t="shared" si="386"/>
        <v>theater</v>
      </c>
      <c r="R4106" t="str">
        <f t="shared" si="389"/>
        <v>plays</v>
      </c>
      <c r="S4106" s="11">
        <f t="shared" si="387"/>
        <v>42640.069837962961</v>
      </c>
      <c r="T4106" s="11">
        <f t="shared" si="388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7</v>
      </c>
      <c r="P4107">
        <f t="shared" si="385"/>
        <v>383.34</v>
      </c>
      <c r="Q4107" s="6" t="str">
        <f t="shared" si="386"/>
        <v>theater</v>
      </c>
      <c r="R4107" t="str">
        <f t="shared" si="389"/>
        <v>plays</v>
      </c>
      <c r="S4107" s="11">
        <f t="shared" si="387"/>
        <v>42696.802187499998</v>
      </c>
      <c r="T4107" s="11">
        <f t="shared" si="388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71</v>
      </c>
      <c r="P4108">
        <f t="shared" si="385"/>
        <v>106.97</v>
      </c>
      <c r="Q4108" s="6" t="str">
        <f t="shared" si="386"/>
        <v>theater</v>
      </c>
      <c r="R4108" t="str">
        <f t="shared" si="389"/>
        <v>plays</v>
      </c>
      <c r="S4108" s="11">
        <f t="shared" si="387"/>
        <v>42052.841041666667</v>
      </c>
      <c r="T4108" s="11">
        <f t="shared" si="388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3</v>
      </c>
      <c r="P4109">
        <f t="shared" si="385"/>
        <v>10.25</v>
      </c>
      <c r="Q4109" s="6" t="str">
        <f t="shared" si="386"/>
        <v>theater</v>
      </c>
      <c r="R4109" t="str">
        <f t="shared" si="389"/>
        <v>plays</v>
      </c>
      <c r="S4109" s="11">
        <f t="shared" si="387"/>
        <v>41883.708344907405</v>
      </c>
      <c r="T4109" s="11">
        <f t="shared" si="388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2</v>
      </c>
      <c r="P4110">
        <f t="shared" si="385"/>
        <v>59</v>
      </c>
      <c r="Q4110" s="6" t="str">
        <f t="shared" si="386"/>
        <v>theater</v>
      </c>
      <c r="R4110" t="str">
        <f t="shared" si="389"/>
        <v>plays</v>
      </c>
      <c r="S4110" s="11">
        <f t="shared" si="387"/>
        <v>42766.823344907411</v>
      </c>
      <c r="T4110" s="11">
        <f t="shared" si="388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s="6" t="str">
        <f t="shared" si="386"/>
        <v>theater</v>
      </c>
      <c r="R4111" t="str">
        <f t="shared" si="389"/>
        <v>plays</v>
      </c>
      <c r="S4111" s="11">
        <f t="shared" si="387"/>
        <v>42307.331064814811</v>
      </c>
      <c r="T4111" s="11">
        <f t="shared" si="388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29</v>
      </c>
      <c r="P4112">
        <f t="shared" si="385"/>
        <v>14.34</v>
      </c>
      <c r="Q4112" s="6" t="str">
        <f t="shared" si="386"/>
        <v>theater</v>
      </c>
      <c r="R4112" t="str">
        <f t="shared" si="389"/>
        <v>plays</v>
      </c>
      <c r="S4112" s="11">
        <f t="shared" si="387"/>
        <v>42512.418414351843</v>
      </c>
      <c r="T4112" s="11">
        <f t="shared" si="388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4</v>
      </c>
      <c r="P4113">
        <f t="shared" si="385"/>
        <v>15.67</v>
      </c>
      <c r="Q4113" s="6" t="str">
        <f t="shared" si="386"/>
        <v>theater</v>
      </c>
      <c r="R4113" t="str">
        <f t="shared" si="389"/>
        <v>plays</v>
      </c>
      <c r="S4113" s="11">
        <f t="shared" si="387"/>
        <v>42028.927546296291</v>
      </c>
      <c r="T4113" s="11">
        <f t="shared" si="388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1</v>
      </c>
      <c r="P4114">
        <f t="shared" si="385"/>
        <v>1</v>
      </c>
      <c r="Q4114" s="6" t="str">
        <f t="shared" si="386"/>
        <v>theater</v>
      </c>
      <c r="R4114" t="str">
        <f t="shared" si="389"/>
        <v>plays</v>
      </c>
      <c r="S4114" s="11">
        <f t="shared" si="387"/>
        <v>42400.738263888888</v>
      </c>
      <c r="T4114" s="11">
        <f t="shared" si="388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1</v>
      </c>
      <c r="P4115">
        <f t="shared" si="385"/>
        <v>1</v>
      </c>
      <c r="Q4115" s="6" t="str">
        <f t="shared" si="386"/>
        <v>theater</v>
      </c>
      <c r="R4115" t="str">
        <f t="shared" si="389"/>
        <v>plays</v>
      </c>
      <c r="S4115" s="11">
        <f t="shared" si="387"/>
        <v>42358.364849537036</v>
      </c>
      <c r="T4115" s="11">
        <f t="shared" si="388"/>
        <v>42377.06527777778</v>
      </c>
    </row>
  </sheetData>
  <conditionalFormatting sqref="F1:F1048576">
    <cfRule type="cellIs" dxfId="6" priority="2" operator="equal">
      <formula xml:space="preserve"> "live"</formula>
    </cfRule>
    <cfRule type="cellIs" dxfId="5" priority="3" operator="equal">
      <formula xml:space="preserve"> "canceled"</formula>
    </cfRule>
    <cfRule type="cellIs" dxfId="4" priority="4" operator="equal">
      <formula xml:space="preserve"> "failed"</formula>
    </cfRule>
    <cfRule type="cellIs" dxfId="3" priority="6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96E2C-4E9C-4F1F-B937-2003C7C8AC06}">
  <sheetPr codeName="Sheet2"/>
  <dimension ref="A3:F14"/>
  <sheetViews>
    <sheetView workbookViewId="0">
      <selection activeCell="A3" sqref="A3:F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7" t="s">
        <v>8321</v>
      </c>
      <c r="B3" s="7" t="s">
        <v>8323</v>
      </c>
    </row>
    <row r="4" spans="1:6" x14ac:dyDescent="0.3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8" t="s">
        <v>8311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35">
      <c r="A6" s="8" t="s">
        <v>8312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35">
      <c r="A7" s="8" t="s">
        <v>8313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35">
      <c r="A8" s="8" t="s">
        <v>8314</v>
      </c>
      <c r="B8" s="5">
        <v>24</v>
      </c>
      <c r="C8" s="5"/>
      <c r="D8" s="5"/>
      <c r="E8" s="5"/>
      <c r="F8" s="5">
        <v>24</v>
      </c>
    </row>
    <row r="9" spans="1:6" x14ac:dyDescent="0.35">
      <c r="A9" s="8" t="s">
        <v>8315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35">
      <c r="A10" s="8" t="s">
        <v>8316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35">
      <c r="A11" s="8" t="s">
        <v>8317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35">
      <c r="A12" s="8" t="s">
        <v>8318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35">
      <c r="A13" s="8" t="s">
        <v>8319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35">
      <c r="A14" s="8" t="s">
        <v>8320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32595-862B-46A2-97CC-690A90D284AB}">
  <sheetPr codeName="Sheet3"/>
  <dimension ref="A1:F47"/>
  <sheetViews>
    <sheetView topLeftCell="A30" workbookViewId="0">
      <selection activeCell="G41" sqref="G41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8322</v>
      </c>
    </row>
    <row r="2" spans="1:6" x14ac:dyDescent="0.35">
      <c r="A2" s="7" t="s">
        <v>8365</v>
      </c>
      <c r="B2" t="s">
        <v>8322</v>
      </c>
    </row>
    <row r="4" spans="1:6" x14ac:dyDescent="0.35">
      <c r="A4" s="7" t="s">
        <v>8321</v>
      </c>
      <c r="B4" s="7" t="s">
        <v>8323</v>
      </c>
    </row>
    <row r="5" spans="1:6" x14ac:dyDescent="0.3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8" t="s">
        <v>8325</v>
      </c>
      <c r="B6" s="5"/>
      <c r="C6" s="5">
        <v>100</v>
      </c>
      <c r="D6" s="5"/>
      <c r="E6" s="5"/>
      <c r="F6" s="5">
        <v>100</v>
      </c>
    </row>
    <row r="7" spans="1:6" x14ac:dyDescent="0.35">
      <c r="A7" s="8" t="s">
        <v>8326</v>
      </c>
      <c r="B7" s="5">
        <v>20</v>
      </c>
      <c r="C7" s="5"/>
      <c r="D7" s="5"/>
      <c r="E7" s="5"/>
      <c r="F7" s="5">
        <v>20</v>
      </c>
    </row>
    <row r="8" spans="1:6" x14ac:dyDescent="0.35">
      <c r="A8" s="8" t="s">
        <v>8327</v>
      </c>
      <c r="B8" s="5">
        <v>24</v>
      </c>
      <c r="C8" s="5"/>
      <c r="D8" s="5"/>
      <c r="E8" s="5"/>
      <c r="F8" s="5">
        <v>24</v>
      </c>
    </row>
    <row r="9" spans="1:6" x14ac:dyDescent="0.35">
      <c r="A9" s="8" t="s">
        <v>8328</v>
      </c>
      <c r="B9" s="5"/>
      <c r="C9" s="5">
        <v>40</v>
      </c>
      <c r="D9" s="5"/>
      <c r="E9" s="5"/>
      <c r="F9" s="5">
        <v>40</v>
      </c>
    </row>
    <row r="10" spans="1:6" x14ac:dyDescent="0.35">
      <c r="A10" s="8" t="s">
        <v>8329</v>
      </c>
      <c r="B10" s="5"/>
      <c r="C10" s="5"/>
      <c r="D10" s="5"/>
      <c r="E10" s="5">
        <v>40</v>
      </c>
      <c r="F10" s="5">
        <v>40</v>
      </c>
    </row>
    <row r="11" spans="1:6" x14ac:dyDescent="0.35">
      <c r="A11" s="8" t="s">
        <v>8330</v>
      </c>
      <c r="B11" s="5"/>
      <c r="C11" s="5"/>
      <c r="D11" s="5"/>
      <c r="E11" s="5">
        <v>180</v>
      </c>
      <c r="F11" s="5">
        <v>180</v>
      </c>
    </row>
    <row r="12" spans="1:6" x14ac:dyDescent="0.35">
      <c r="A12" s="8" t="s">
        <v>8331</v>
      </c>
      <c r="B12" s="5"/>
      <c r="C12" s="5">
        <v>80</v>
      </c>
      <c r="D12" s="5"/>
      <c r="E12" s="5"/>
      <c r="F12" s="5">
        <v>80</v>
      </c>
    </row>
    <row r="13" spans="1:6" x14ac:dyDescent="0.35">
      <c r="A13" s="8" t="s">
        <v>8332</v>
      </c>
      <c r="B13" s="5"/>
      <c r="C13" s="5"/>
      <c r="D13" s="5"/>
      <c r="E13" s="5">
        <v>40</v>
      </c>
      <c r="F13" s="5">
        <v>40</v>
      </c>
    </row>
    <row r="14" spans="1:6" x14ac:dyDescent="0.35">
      <c r="A14" s="8" t="s">
        <v>8333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35">
      <c r="A15" s="8" t="s">
        <v>8334</v>
      </c>
      <c r="B15" s="5"/>
      <c r="C15" s="5">
        <v>40</v>
      </c>
      <c r="D15" s="5"/>
      <c r="E15" s="5"/>
      <c r="F15" s="5">
        <v>40</v>
      </c>
    </row>
    <row r="16" spans="1:6" x14ac:dyDescent="0.35">
      <c r="A16" s="8" t="s">
        <v>8335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35">
      <c r="A17" s="8" t="s">
        <v>8336</v>
      </c>
      <c r="B17" s="5"/>
      <c r="C17" s="5">
        <v>20</v>
      </c>
      <c r="D17" s="5"/>
      <c r="E17" s="5"/>
      <c r="F17" s="5">
        <v>20</v>
      </c>
    </row>
    <row r="18" spans="1:6" x14ac:dyDescent="0.35">
      <c r="A18" s="8" t="s">
        <v>8337</v>
      </c>
      <c r="B18" s="5"/>
      <c r="C18" s="5"/>
      <c r="D18" s="5"/>
      <c r="E18" s="5">
        <v>140</v>
      </c>
      <c r="F18" s="5">
        <v>140</v>
      </c>
    </row>
    <row r="19" spans="1:6" x14ac:dyDescent="0.35">
      <c r="A19" s="8" t="s">
        <v>8338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35">
      <c r="A20" s="8" t="s">
        <v>8339</v>
      </c>
      <c r="B20" s="5"/>
      <c r="C20" s="5">
        <v>60</v>
      </c>
      <c r="D20" s="5"/>
      <c r="E20" s="5"/>
      <c r="F20" s="5">
        <v>60</v>
      </c>
    </row>
    <row r="21" spans="1:6" x14ac:dyDescent="0.35">
      <c r="A21" s="8" t="s">
        <v>8340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35">
      <c r="A22" s="8" t="s">
        <v>8341</v>
      </c>
      <c r="B22" s="5"/>
      <c r="C22" s="5"/>
      <c r="D22" s="5"/>
      <c r="E22" s="5">
        <v>20</v>
      </c>
      <c r="F22" s="5">
        <v>20</v>
      </c>
    </row>
    <row r="23" spans="1:6" x14ac:dyDescent="0.35">
      <c r="A23" s="8" t="s">
        <v>8342</v>
      </c>
      <c r="B23" s="5"/>
      <c r="C23" s="5">
        <v>40</v>
      </c>
      <c r="D23" s="5"/>
      <c r="E23" s="5"/>
      <c r="F23" s="5">
        <v>40</v>
      </c>
    </row>
    <row r="24" spans="1:6" x14ac:dyDescent="0.35">
      <c r="A24" s="8" t="s">
        <v>8343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35">
      <c r="A25" s="8" t="s">
        <v>8344</v>
      </c>
      <c r="B25" s="5"/>
      <c r="C25" s="5">
        <v>20</v>
      </c>
      <c r="D25" s="5"/>
      <c r="E25" s="5"/>
      <c r="F25" s="5">
        <v>20</v>
      </c>
    </row>
    <row r="26" spans="1:6" x14ac:dyDescent="0.35">
      <c r="A26" s="8" t="s">
        <v>8345</v>
      </c>
      <c r="B26" s="5"/>
      <c r="C26" s="5"/>
      <c r="D26" s="5"/>
      <c r="E26" s="5">
        <v>60</v>
      </c>
      <c r="F26" s="5">
        <v>60</v>
      </c>
    </row>
    <row r="27" spans="1:6" x14ac:dyDescent="0.35">
      <c r="A27" s="8" t="s">
        <v>8346</v>
      </c>
      <c r="B27" s="5"/>
      <c r="C27" s="5">
        <v>20</v>
      </c>
      <c r="D27" s="5"/>
      <c r="E27" s="5"/>
      <c r="F27" s="5">
        <v>20</v>
      </c>
    </row>
    <row r="28" spans="1:6" x14ac:dyDescent="0.35">
      <c r="A28" s="8" t="s">
        <v>8347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35">
      <c r="A29" s="8" t="s">
        <v>8348</v>
      </c>
      <c r="B29" s="5"/>
      <c r="C29" s="5">
        <v>20</v>
      </c>
      <c r="D29" s="5"/>
      <c r="E29" s="5"/>
      <c r="F29" s="5">
        <v>20</v>
      </c>
    </row>
    <row r="30" spans="1:6" x14ac:dyDescent="0.35">
      <c r="A30" s="8" t="s">
        <v>8349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35">
      <c r="A31" s="8" t="s">
        <v>8350</v>
      </c>
      <c r="B31" s="5"/>
      <c r="C31" s="5"/>
      <c r="D31" s="5"/>
      <c r="E31" s="5">
        <v>40</v>
      </c>
      <c r="F31" s="5">
        <v>40</v>
      </c>
    </row>
    <row r="32" spans="1:6" x14ac:dyDescent="0.35">
      <c r="A32" s="8" t="s">
        <v>8351</v>
      </c>
      <c r="B32" s="5"/>
      <c r="C32" s="5"/>
      <c r="D32" s="5"/>
      <c r="E32" s="5">
        <v>20</v>
      </c>
      <c r="F32" s="5">
        <v>20</v>
      </c>
    </row>
    <row r="33" spans="1:6" x14ac:dyDescent="0.35">
      <c r="A33" s="8" t="s">
        <v>8352</v>
      </c>
      <c r="B33" s="5"/>
      <c r="C33" s="5">
        <v>20</v>
      </c>
      <c r="D33" s="5"/>
      <c r="E33" s="5"/>
      <c r="F33" s="5">
        <v>20</v>
      </c>
    </row>
    <row r="34" spans="1:6" x14ac:dyDescent="0.35">
      <c r="A34" s="8" t="s">
        <v>8353</v>
      </c>
      <c r="B34" s="5"/>
      <c r="C34" s="5"/>
      <c r="D34" s="5"/>
      <c r="E34" s="5">
        <v>260</v>
      </c>
      <c r="F34" s="5">
        <v>260</v>
      </c>
    </row>
    <row r="35" spans="1:6" x14ac:dyDescent="0.35">
      <c r="A35" s="8" t="s">
        <v>8354</v>
      </c>
      <c r="B35" s="5">
        <v>40</v>
      </c>
      <c r="C35" s="5"/>
      <c r="D35" s="5"/>
      <c r="E35" s="5"/>
      <c r="F35" s="5">
        <v>40</v>
      </c>
    </row>
    <row r="36" spans="1:6" x14ac:dyDescent="0.35">
      <c r="A36" s="8" t="s">
        <v>8355</v>
      </c>
      <c r="B36" s="5"/>
      <c r="C36" s="5"/>
      <c r="D36" s="5"/>
      <c r="E36" s="5">
        <v>60</v>
      </c>
      <c r="F36" s="5">
        <v>60</v>
      </c>
    </row>
    <row r="37" spans="1:6" x14ac:dyDescent="0.35">
      <c r="A37" s="8" t="s">
        <v>8356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35">
      <c r="A38" s="8" t="s">
        <v>8357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35">
      <c r="A39" s="8" t="s">
        <v>8358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35">
      <c r="A40" s="8" t="s">
        <v>8359</v>
      </c>
      <c r="B40" s="5"/>
      <c r="C40" s="5"/>
      <c r="D40" s="5"/>
      <c r="E40" s="5">
        <v>80</v>
      </c>
      <c r="F40" s="5">
        <v>80</v>
      </c>
    </row>
    <row r="41" spans="1:6" x14ac:dyDescent="0.35">
      <c r="A41" s="8" t="s">
        <v>8360</v>
      </c>
      <c r="B41" s="5"/>
      <c r="C41" s="5"/>
      <c r="D41" s="5"/>
      <c r="E41" s="5">
        <v>60</v>
      </c>
      <c r="F41" s="5">
        <v>60</v>
      </c>
    </row>
    <row r="42" spans="1:6" x14ac:dyDescent="0.35">
      <c r="A42" s="8" t="s">
        <v>8361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35">
      <c r="A43" s="8" t="s">
        <v>8362</v>
      </c>
      <c r="B43" s="5"/>
      <c r="C43" s="5">
        <v>100</v>
      </c>
      <c r="D43" s="5"/>
      <c r="E43" s="5"/>
      <c r="F43" s="5">
        <v>100</v>
      </c>
    </row>
    <row r="44" spans="1:6" x14ac:dyDescent="0.35">
      <c r="A44" s="8" t="s">
        <v>8363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35">
      <c r="A45" s="8" t="s">
        <v>8364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35">
      <c r="A46" s="8" t="s">
        <v>8324</v>
      </c>
      <c r="B46" s="5">
        <v>20</v>
      </c>
      <c r="C46" s="5"/>
      <c r="D46" s="5"/>
      <c r="E46" s="5"/>
      <c r="F46" s="5">
        <v>20</v>
      </c>
    </row>
    <row r="47" spans="1:6" x14ac:dyDescent="0.35">
      <c r="A47" s="8" t="s">
        <v>8320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A1E7F-816C-4CAB-A057-4CEB1842AF6F}">
  <sheetPr codeName="Sheet4"/>
  <dimension ref="A1:F18"/>
  <sheetViews>
    <sheetView workbookViewId="0">
      <selection activeCell="D20" sqref="D20"/>
    </sheetView>
  </sheetViews>
  <sheetFormatPr defaultRowHeight="14.5" x14ac:dyDescent="0.35"/>
  <cols>
    <col min="1" max="1" width="13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7" t="s">
        <v>8365</v>
      </c>
      <c r="B1" t="s">
        <v>8322</v>
      </c>
    </row>
    <row r="2" spans="1:6" x14ac:dyDescent="0.35">
      <c r="A2" s="7" t="s">
        <v>8380</v>
      </c>
      <c r="B2" t="s">
        <v>8322</v>
      </c>
    </row>
    <row r="4" spans="1:6" x14ac:dyDescent="0.35">
      <c r="A4" s="7" t="s">
        <v>8321</v>
      </c>
      <c r="B4" s="7" t="s">
        <v>8323</v>
      </c>
    </row>
    <row r="5" spans="1:6" x14ac:dyDescent="0.3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8" t="s">
        <v>8374</v>
      </c>
      <c r="B6" s="5">
        <v>34</v>
      </c>
      <c r="C6" s="5">
        <v>149</v>
      </c>
      <c r="D6" s="5">
        <v>2</v>
      </c>
      <c r="E6" s="5">
        <v>183</v>
      </c>
      <c r="F6" s="5">
        <v>368</v>
      </c>
    </row>
    <row r="7" spans="1:6" x14ac:dyDescent="0.35">
      <c r="A7" s="8" t="s">
        <v>8375</v>
      </c>
      <c r="B7" s="5">
        <v>27</v>
      </c>
      <c r="C7" s="5">
        <v>105</v>
      </c>
      <c r="D7" s="5">
        <v>18</v>
      </c>
      <c r="E7" s="5">
        <v>202</v>
      </c>
      <c r="F7" s="5">
        <v>352</v>
      </c>
    </row>
    <row r="8" spans="1:6" x14ac:dyDescent="0.35">
      <c r="A8" s="8" t="s">
        <v>8376</v>
      </c>
      <c r="B8" s="5">
        <v>28</v>
      </c>
      <c r="C8" s="5">
        <v>108</v>
      </c>
      <c r="D8" s="5">
        <v>30</v>
      </c>
      <c r="E8" s="5">
        <v>179</v>
      </c>
      <c r="F8" s="5">
        <v>345</v>
      </c>
    </row>
    <row r="9" spans="1:6" x14ac:dyDescent="0.35">
      <c r="A9" s="8" t="s">
        <v>8377</v>
      </c>
      <c r="B9" s="5">
        <v>27</v>
      </c>
      <c r="C9" s="5">
        <v>103</v>
      </c>
      <c r="D9" s="5"/>
      <c r="E9" s="5">
        <v>193</v>
      </c>
      <c r="F9" s="5">
        <v>323</v>
      </c>
    </row>
    <row r="10" spans="1:6" x14ac:dyDescent="0.35">
      <c r="A10" s="8" t="s">
        <v>8368</v>
      </c>
      <c r="B10" s="5">
        <v>26</v>
      </c>
      <c r="C10" s="5">
        <v>126</v>
      </c>
      <c r="D10" s="5"/>
      <c r="E10" s="5">
        <v>233</v>
      </c>
      <c r="F10" s="5">
        <v>385</v>
      </c>
    </row>
    <row r="11" spans="1:6" x14ac:dyDescent="0.35">
      <c r="A11" s="8" t="s">
        <v>8378</v>
      </c>
      <c r="B11" s="5">
        <v>27</v>
      </c>
      <c r="C11" s="5">
        <v>148</v>
      </c>
      <c r="D11" s="5"/>
      <c r="E11" s="5">
        <v>213</v>
      </c>
      <c r="F11" s="5">
        <v>388</v>
      </c>
    </row>
    <row r="12" spans="1:6" x14ac:dyDescent="0.35">
      <c r="A12" s="8" t="s">
        <v>8369</v>
      </c>
      <c r="B12" s="5">
        <v>44</v>
      </c>
      <c r="C12" s="5">
        <v>148</v>
      </c>
      <c r="D12" s="5"/>
      <c r="E12" s="5">
        <v>192</v>
      </c>
      <c r="F12" s="5">
        <v>384</v>
      </c>
    </row>
    <row r="13" spans="1:6" x14ac:dyDescent="0.35">
      <c r="A13" s="8" t="s">
        <v>8370</v>
      </c>
      <c r="B13" s="5">
        <v>32</v>
      </c>
      <c r="C13" s="5">
        <v>134</v>
      </c>
      <c r="D13" s="5"/>
      <c r="E13" s="5">
        <v>167</v>
      </c>
      <c r="F13" s="5">
        <v>333</v>
      </c>
    </row>
    <row r="14" spans="1:6" x14ac:dyDescent="0.35">
      <c r="A14" s="8" t="s">
        <v>8371</v>
      </c>
      <c r="B14" s="5">
        <v>24</v>
      </c>
      <c r="C14" s="5">
        <v>127</v>
      </c>
      <c r="D14" s="5"/>
      <c r="E14" s="5">
        <v>148</v>
      </c>
      <c r="F14" s="5">
        <v>299</v>
      </c>
    </row>
    <row r="15" spans="1:6" x14ac:dyDescent="0.35">
      <c r="A15" s="8" t="s">
        <v>8372</v>
      </c>
      <c r="B15" s="5">
        <v>20</v>
      </c>
      <c r="C15" s="5">
        <v>150</v>
      </c>
      <c r="D15" s="5"/>
      <c r="E15" s="5">
        <v>184</v>
      </c>
      <c r="F15" s="5">
        <v>354</v>
      </c>
    </row>
    <row r="16" spans="1:6" x14ac:dyDescent="0.35">
      <c r="A16" s="8" t="s">
        <v>8373</v>
      </c>
      <c r="B16" s="5">
        <v>37</v>
      </c>
      <c r="C16" s="5">
        <v>113</v>
      </c>
      <c r="D16" s="5"/>
      <c r="E16" s="5">
        <v>180</v>
      </c>
      <c r="F16" s="5">
        <v>330</v>
      </c>
    </row>
    <row r="17" spans="1:6" x14ac:dyDescent="0.35">
      <c r="A17" s="8" t="s">
        <v>8379</v>
      </c>
      <c r="B17" s="5">
        <v>23</v>
      </c>
      <c r="C17" s="5">
        <v>119</v>
      </c>
      <c r="D17" s="5"/>
      <c r="E17" s="5">
        <v>111</v>
      </c>
      <c r="F17" s="5">
        <v>253</v>
      </c>
    </row>
    <row r="18" spans="1:6" x14ac:dyDescent="0.35">
      <c r="A18" s="8" t="s">
        <v>8320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AFA77-9F32-4F69-9DB1-7B1678399B17}">
  <sheetPr codeName="Sheet1"/>
  <dimension ref="A1:H15"/>
  <sheetViews>
    <sheetView workbookViewId="0">
      <selection activeCell="I21" sqref="I21"/>
    </sheetView>
  </sheetViews>
  <sheetFormatPr defaultRowHeight="14.5" x14ac:dyDescent="0.35"/>
  <cols>
    <col min="1" max="1" width="26.7265625" customWidth="1"/>
    <col min="2" max="2" width="17.36328125" customWidth="1"/>
    <col min="3" max="3" width="12.6328125" customWidth="1"/>
    <col min="4" max="4" width="21.26953125" customWidth="1"/>
    <col min="5" max="5" width="14.36328125" customWidth="1"/>
    <col min="6" max="6" width="20.453125" style="14" customWidth="1"/>
    <col min="7" max="7" width="16.54296875" customWidth="1"/>
    <col min="8" max="8" width="18.81640625" customWidth="1"/>
    <col min="9" max="9" width="14.453125" customWidth="1"/>
  </cols>
  <sheetData>
    <row r="1" spans="1:8" x14ac:dyDescent="0.35">
      <c r="A1" s="15" t="s">
        <v>8383</v>
      </c>
      <c r="B1" s="15" t="s">
        <v>8384</v>
      </c>
      <c r="C1" s="15" t="s">
        <v>8385</v>
      </c>
      <c r="D1" s="15" t="s">
        <v>8386</v>
      </c>
      <c r="E1" s="15" t="s">
        <v>8387</v>
      </c>
      <c r="F1" s="16" t="s">
        <v>8388</v>
      </c>
      <c r="G1" s="15" t="s">
        <v>8389</v>
      </c>
      <c r="H1" s="15" t="s">
        <v>8390</v>
      </c>
    </row>
    <row r="2" spans="1:8" x14ac:dyDescent="0.35">
      <c r="A2" s="15" t="s">
        <v>8391</v>
      </c>
      <c r="B2" s="15">
        <f>COUNTIFS(Dataset!$F:$F,"*Success*",Dataset!$D:$D,"&lt;1000")</f>
        <v>322</v>
      </c>
      <c r="C2" s="15">
        <f>COUNTIFS(Dataset!$F:$F,"*fail*",Dataset!$D:$D,"&lt;1000")</f>
        <v>113</v>
      </c>
      <c r="D2" s="15">
        <f>COUNTIFS(Dataset!$F:$F,"*cancel*",Dataset!$D:$D,"&lt;1000")</f>
        <v>18</v>
      </c>
      <c r="E2" s="15">
        <f>COUNTIFS(Dataset!$D:$D,"&gt;=0",Dataset!$D:$D,"&lt;1000")</f>
        <v>461</v>
      </c>
      <c r="F2" s="16">
        <f>IFERROR((B2/E2),0)</f>
        <v>0.69848156182212584</v>
      </c>
      <c r="G2" s="16">
        <f>IFERROR((C2/E2),0)</f>
        <v>0.24511930585683298</v>
      </c>
      <c r="H2" s="16">
        <f>IFERROR((D2/E2),0)</f>
        <v>3.9045553145336226E-2</v>
      </c>
    </row>
    <row r="3" spans="1:8" x14ac:dyDescent="0.35">
      <c r="A3" s="15" t="s">
        <v>8392</v>
      </c>
      <c r="B3" s="15">
        <f>COUNTIFS(Dataset!$F:$F,"*Success*",Dataset!$D:$D,"&gt;=1000",Dataset!$D:$D,"&lt;=4999")</f>
        <v>932</v>
      </c>
      <c r="C3" s="15">
        <f>COUNTIFS(Dataset!$F:$F,"*fail*",Dataset!$D:$D,"&gt;=1000",Dataset!$D:$D,"&lt;=4999")</f>
        <v>420</v>
      </c>
      <c r="D3" s="15">
        <f>COUNTIFS(Dataset!$F:$F,"*cancel*",Dataset!$D:$D,"&gt;=1000",Dataset!$D:$D,"&lt;=4999")</f>
        <v>60</v>
      </c>
      <c r="E3" s="15">
        <f>COUNTIFS(Dataset!$D:$D,"&gt;=1000",Dataset!$D:$D,"&lt;=4999")</f>
        <v>1425</v>
      </c>
      <c r="F3" s="16">
        <f t="shared" ref="F3:F13" si="0">IFERROR((B3/E3),0)</f>
        <v>0.65403508771929819</v>
      </c>
      <c r="G3" s="16">
        <f t="shared" ref="G3:G13" si="1">IFERROR((C3/E3),0)</f>
        <v>0.29473684210526313</v>
      </c>
      <c r="H3" s="16">
        <f t="shared" ref="H3:H13" si="2">IFERROR((D3/E3),0)</f>
        <v>4.2105263157894736E-2</v>
      </c>
    </row>
    <row r="4" spans="1:8" x14ac:dyDescent="0.35">
      <c r="A4" s="15" t="s">
        <v>8393</v>
      </c>
      <c r="B4" s="15">
        <f>COUNTIFS(Dataset!$F:$F,"*Success*",Dataset!$D:$D,"&gt;=5000",Dataset!$D:$D,"&lt;=9999")</f>
        <v>381</v>
      </c>
      <c r="C4" s="15">
        <f>COUNTIFS(Dataset!$F:$F,"*fail*",Dataset!$D:$D,"&gt;=5000",Dataset!$D:$D,"&lt;=9999")</f>
        <v>283</v>
      </c>
      <c r="D4" s="15">
        <f>COUNTIFS(Dataset!$F:$F,"*cancel*",Dataset!$D:$D,"&gt;=5000",Dataset!$D:$D,"&lt;=9999")</f>
        <v>52</v>
      </c>
      <c r="E4" s="15">
        <f>COUNTIFS(Dataset!$D:$D,"&gt;=5000",Dataset!$D:$D,"&lt;=9999")</f>
        <v>722</v>
      </c>
      <c r="F4" s="16">
        <f t="shared" si="0"/>
        <v>0.52770083102493071</v>
      </c>
      <c r="G4" s="16">
        <f t="shared" si="1"/>
        <v>0.39196675900277006</v>
      </c>
      <c r="H4" s="16">
        <f t="shared" si="2"/>
        <v>7.2022160664819951E-2</v>
      </c>
    </row>
    <row r="5" spans="1:8" x14ac:dyDescent="0.35">
      <c r="A5" s="15" t="s">
        <v>8394</v>
      </c>
      <c r="B5" s="15">
        <f>COUNTIFS(Dataset!$F:$F,"*Success*",Dataset!$D:$D,"&gt;=10000",Dataset!$D:$D,"&lt;=14999")</f>
        <v>168</v>
      </c>
      <c r="C5" s="15">
        <f>COUNTIFS(Dataset!$F:$F,"*fail*",Dataset!$D:$D,"&gt;=10000",Dataset!$D:$D,"&lt;=14999")</f>
        <v>144</v>
      </c>
      <c r="D5" s="15">
        <f>COUNTIFS(Dataset!$F:$F,"*cancel*",Dataset!$D:$D,"&gt;=10000",Dataset!$D:$D,"&lt;=14999")</f>
        <v>40</v>
      </c>
      <c r="E5" s="15">
        <f>COUNTIFS(Dataset!$D:$D,"&gt;=10000",Dataset!$D:$D,"&lt;=14999")</f>
        <v>361</v>
      </c>
      <c r="F5" s="16">
        <f t="shared" si="0"/>
        <v>0.46537396121883656</v>
      </c>
      <c r="G5" s="16">
        <f t="shared" si="1"/>
        <v>0.39889196675900279</v>
      </c>
      <c r="H5" s="16">
        <f t="shared" si="2"/>
        <v>0.11080332409972299</v>
      </c>
    </row>
    <row r="6" spans="1:8" x14ac:dyDescent="0.35">
      <c r="A6" s="15" t="s">
        <v>8395</v>
      </c>
      <c r="B6" s="15">
        <f>COUNTIFS(Dataset!$F:$F,"*Success*",Dataset!$D:$D,"&gt;=15000",Dataset!$D:$D,"&lt;=19999")</f>
        <v>94</v>
      </c>
      <c r="C6" s="15">
        <f>COUNTIFS(Dataset!$F:$F,"*fail*",Dataset!$D:$D,"&gt;=15000",Dataset!$D:$D,"&lt;=19999")</f>
        <v>90</v>
      </c>
      <c r="D6" s="15">
        <f>COUNTIFS(Dataset!$F:$F,"*cancel*",Dataset!$D:$D,"&gt;=15000",Dataset!$D:$D,"&lt;=19999")</f>
        <v>17</v>
      </c>
      <c r="E6" s="15">
        <f>COUNTIFS(Dataset!$D:$D,"&gt;=15000",Dataset!$D:$D,"&lt;=19999")</f>
        <v>205</v>
      </c>
      <c r="F6" s="16">
        <f t="shared" si="0"/>
        <v>0.45853658536585368</v>
      </c>
      <c r="G6" s="16">
        <f t="shared" si="1"/>
        <v>0.43902439024390244</v>
      </c>
      <c r="H6" s="16">
        <f t="shared" si="2"/>
        <v>8.2926829268292687E-2</v>
      </c>
    </row>
    <row r="7" spans="1:8" x14ac:dyDescent="0.35">
      <c r="A7" s="15" t="s">
        <v>8396</v>
      </c>
      <c r="B7" s="15">
        <f>COUNTIFS(Dataset!$F:$F,"*Success*",Dataset!$D:$D,"&gt;=20000",Dataset!$D:$D,"&lt;=24999")</f>
        <v>62</v>
      </c>
      <c r="C7" s="15">
        <f>COUNTIFS(Dataset!$F:$F,"*fail*",Dataset!$D:$D,"&gt;=20000",Dataset!$D:$D,"&lt;=24999")</f>
        <v>72</v>
      </c>
      <c r="D7" s="15">
        <f>COUNTIFS(Dataset!$F:$F,"*cancel*",Dataset!$D:$D,"&gt;=20000",Dataset!$D:$D,"&lt;=24999")</f>
        <v>14</v>
      </c>
      <c r="E7" s="15">
        <f>COUNTIFS(Dataset!$D:$D,"&gt;=20000",Dataset!$D:$D,"&lt;=24999")</f>
        <v>149</v>
      </c>
      <c r="F7" s="16">
        <f t="shared" si="0"/>
        <v>0.41610738255033558</v>
      </c>
      <c r="G7" s="16">
        <f t="shared" si="1"/>
        <v>0.48322147651006714</v>
      </c>
      <c r="H7" s="16">
        <f t="shared" si="2"/>
        <v>9.3959731543624164E-2</v>
      </c>
    </row>
    <row r="8" spans="1:8" x14ac:dyDescent="0.35">
      <c r="A8" s="15" t="s">
        <v>8397</v>
      </c>
      <c r="B8" s="15">
        <f>COUNTIFS(Dataset!$F:$F,"*Success*",Dataset!$D:$D,"&gt;=25000",Dataset!$D:$D,"&lt;=29999")</f>
        <v>55</v>
      </c>
      <c r="C8" s="15">
        <f>COUNTIFS(Dataset!$F:$F,"*fail*",Dataset!$D:$D,"&gt;=25000",Dataset!$D:$D,"&lt;=29999")</f>
        <v>64</v>
      </c>
      <c r="D8" s="15">
        <f>COUNTIFS(Dataset!$F:$F,"*cancel*",Dataset!$D:$D,"&gt;=25000",Dataset!$D:$D,"&lt;=29999")</f>
        <v>18</v>
      </c>
      <c r="E8" s="15">
        <f>COUNTIFS(Dataset!$D:$D,"&gt;=25000",Dataset!$D:$D,"&lt;=29999")</f>
        <v>138</v>
      </c>
      <c r="F8" s="16">
        <f t="shared" si="0"/>
        <v>0.39855072463768115</v>
      </c>
      <c r="G8" s="16">
        <f t="shared" si="1"/>
        <v>0.46376811594202899</v>
      </c>
      <c r="H8" s="16">
        <f t="shared" si="2"/>
        <v>0.13043478260869565</v>
      </c>
    </row>
    <row r="9" spans="1:8" x14ac:dyDescent="0.35">
      <c r="A9" s="15" t="s">
        <v>8398</v>
      </c>
      <c r="B9" s="15">
        <f>COUNTIFS(Dataset!$F:$F,"*Success*",Dataset!$D:$D,"&gt;=30000",Dataset!$D:$D,"&lt;=34999")</f>
        <v>32</v>
      </c>
      <c r="C9" s="15">
        <f>COUNTIFS(Dataset!$F:$F,"*fail*",Dataset!$D:$D,"&gt;=30000",Dataset!$D:$D,"&lt;=34999")</f>
        <v>37</v>
      </c>
      <c r="D9" s="15">
        <f>COUNTIFS(Dataset!$F:$F,"*cancel*",Dataset!$D:$D,"&gt;=30000",Dataset!$D:$D,"&lt;=34999")</f>
        <v>13</v>
      </c>
      <c r="E9" s="15">
        <f>COUNTIFS(Dataset!$D:$D,"&gt;=30000",Dataset!$D:$D,"&lt;=34999")</f>
        <v>84</v>
      </c>
      <c r="F9" s="16">
        <f t="shared" si="0"/>
        <v>0.38095238095238093</v>
      </c>
      <c r="G9" s="16">
        <f t="shared" si="1"/>
        <v>0.44047619047619047</v>
      </c>
      <c r="H9" s="16">
        <f t="shared" si="2"/>
        <v>0.15476190476190477</v>
      </c>
    </row>
    <row r="10" spans="1:8" x14ac:dyDescent="0.35">
      <c r="A10" s="15" t="s">
        <v>8399</v>
      </c>
      <c r="B10" s="15">
        <f>COUNTIFS(Dataset!$F:$F,"*Success*",Dataset!$D:$D,"&gt;=35000",Dataset!$D:$D,"&lt;=39999")</f>
        <v>26</v>
      </c>
      <c r="C10" s="15">
        <f>COUNTIFS(Dataset!$F:$F,"*fail*",Dataset!$D:$D,"&gt;=35000",Dataset!$D:$D,"&lt;=39999")</f>
        <v>22</v>
      </c>
      <c r="D10" s="15">
        <f>COUNTIFS(Dataset!$F:$F,"*cancel*",Dataset!$D:$D,"&gt;=35000",Dataset!$D:$D,"&lt;=39999")</f>
        <v>7</v>
      </c>
      <c r="E10" s="15">
        <f>COUNTIFS(Dataset!$D:$D,"&gt;=35000",Dataset!$D:$D,"&lt;=39999")</f>
        <v>55</v>
      </c>
      <c r="F10" s="16">
        <f t="shared" si="0"/>
        <v>0.47272727272727272</v>
      </c>
      <c r="G10" s="16">
        <f t="shared" si="1"/>
        <v>0.4</v>
      </c>
      <c r="H10" s="16">
        <f t="shared" si="2"/>
        <v>0.12727272727272726</v>
      </c>
    </row>
    <row r="11" spans="1:8" x14ac:dyDescent="0.35">
      <c r="A11" s="15" t="s">
        <v>8400</v>
      </c>
      <c r="B11" s="15">
        <f>COUNTIFS(Dataset!$F:$F,"*Success*",Dataset!$D:$D,"&gt;=40000",Dataset!$D:$D,"&lt;=44999")</f>
        <v>21</v>
      </c>
      <c r="C11" s="15">
        <f>COUNTIFS(Dataset!$F:$F,"*fail*",Dataset!$D:$D,"&gt;=40000",Dataset!$D:$D,"&lt;=44999")</f>
        <v>16</v>
      </c>
      <c r="D11" s="15">
        <f>COUNTIFS(Dataset!$F:$F,"*cancel*",Dataset!$D:$D,"&gt;=40000",Dataset!$D:$D,"&lt;=44999")</f>
        <v>6</v>
      </c>
      <c r="E11" s="15">
        <f>COUNTIFS(Dataset!$D:$D,"&gt;=40000",Dataset!$D:$D,"&lt;=44999")</f>
        <v>44</v>
      </c>
      <c r="F11" s="16">
        <f t="shared" si="0"/>
        <v>0.47727272727272729</v>
      </c>
      <c r="G11" s="16">
        <f t="shared" si="1"/>
        <v>0.36363636363636365</v>
      </c>
      <c r="H11" s="16">
        <f t="shared" si="2"/>
        <v>0.13636363636363635</v>
      </c>
    </row>
    <row r="12" spans="1:8" x14ac:dyDescent="0.35">
      <c r="A12" s="15" t="s">
        <v>8401</v>
      </c>
      <c r="B12" s="15">
        <f>COUNTIFS(Dataset!$F:$F,"*Success*",Dataset!$D:$D,"&gt;=45000",Dataset!$D:$D,"&lt;=49999")</f>
        <v>6</v>
      </c>
      <c r="C12" s="15">
        <f>COUNTIFS(Dataset!$F:$F,"*fail*",Dataset!$D:$D,"&gt;=45000",Dataset!$D:$D,"&lt;=49999")</f>
        <v>11</v>
      </c>
      <c r="D12" s="15">
        <f>COUNTIFS(Dataset!$F:$F,"*cancel*",Dataset!$D:$D,"&gt;=45000",Dataset!$D:$D,"&lt;=49999")</f>
        <v>4</v>
      </c>
      <c r="E12" s="15">
        <f>COUNTIFS(Dataset!$D:$D,"&gt;=45000",Dataset!$D:$D,"&lt;=49999")</f>
        <v>21</v>
      </c>
      <c r="F12" s="16">
        <f t="shared" si="0"/>
        <v>0.2857142857142857</v>
      </c>
      <c r="G12" s="16">
        <f t="shared" si="1"/>
        <v>0.52380952380952384</v>
      </c>
      <c r="H12" s="16">
        <f t="shared" si="2"/>
        <v>0.19047619047619047</v>
      </c>
    </row>
    <row r="13" spans="1:8" x14ac:dyDescent="0.35">
      <c r="A13" s="15" t="s">
        <v>8402</v>
      </c>
      <c r="B13" s="15">
        <f>COUNTIFS(Dataset!$F:$F,"*Success*",Dataset!$D:$D,"&gt;=50000")</f>
        <v>86</v>
      </c>
      <c r="C13" s="15">
        <f>COUNTIFS(Dataset!$F:$F,"*fail*",Dataset!$D:$D,"&gt;=50000")</f>
        <v>258</v>
      </c>
      <c r="D13" s="15">
        <f>COUNTIFS(Dataset!$F:$F,"*cancel*",Dataset!$D:$D,"&gt;=50000")</f>
        <v>100</v>
      </c>
      <c r="E13" s="15">
        <f>COUNTIFS(Dataset!$D:$D,"&gt;=50000")</f>
        <v>449</v>
      </c>
      <c r="F13" s="16">
        <f t="shared" si="0"/>
        <v>0.19153674832962139</v>
      </c>
      <c r="G13" s="16">
        <f t="shared" si="1"/>
        <v>0.57461024498886415</v>
      </c>
      <c r="H13" s="16">
        <f t="shared" si="2"/>
        <v>0.22271714922048999</v>
      </c>
    </row>
    <row r="15" spans="1:8" x14ac:dyDescent="0.35">
      <c r="A15" t="s">
        <v>8403</v>
      </c>
      <c r="B15">
        <f>SUM(B2:B13)</f>
        <v>2185</v>
      </c>
      <c r="C15">
        <f>SUM(C2:C13)</f>
        <v>1530</v>
      </c>
      <c r="D15">
        <f>SUM(D2:D13)</f>
        <v>349</v>
      </c>
      <c r="E15">
        <f>SUM(E2:E13)</f>
        <v>4114</v>
      </c>
      <c r="F15" s="14">
        <f>AVERAGE(F2:F13)</f>
        <v>0.45224912911127918</v>
      </c>
      <c r="G15" s="14">
        <f t="shared" ref="G15:H15" si="3">AVERAGE(G2:G13)</f>
        <v>0.41827176494423418</v>
      </c>
      <c r="H15" s="14">
        <f t="shared" si="3"/>
        <v>0.11690743771527794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1203F-5032-4883-ACEC-BC8B09E188D1}">
  <sheetPr codeName="Sheet6"/>
  <dimension ref="A3:B39"/>
  <sheetViews>
    <sheetView workbookViewId="0">
      <selection activeCell="F28" sqref="F28"/>
    </sheetView>
  </sheetViews>
  <sheetFormatPr defaultRowHeight="14.5" x14ac:dyDescent="0.35"/>
  <cols>
    <col min="1" max="1" width="13.453125" bestFit="1" customWidth="1"/>
    <col min="2" max="2" width="20.1796875" bestFit="1" customWidth="1"/>
  </cols>
  <sheetData>
    <row r="3" spans="1:2" x14ac:dyDescent="0.35">
      <c r="A3" s="7" t="s">
        <v>8310</v>
      </c>
      <c r="B3" t="s">
        <v>8381</v>
      </c>
    </row>
    <row r="4" spans="1:2" x14ac:dyDescent="0.35">
      <c r="A4" s="8" t="s">
        <v>8311</v>
      </c>
      <c r="B4" s="12">
        <v>1.0640936053237026E-2</v>
      </c>
    </row>
    <row r="5" spans="1:2" x14ac:dyDescent="0.35">
      <c r="A5" s="9" t="s">
        <v>8220</v>
      </c>
      <c r="B5" s="12">
        <v>5.934861278648975E-3</v>
      </c>
    </row>
    <row r="6" spans="1:2" x14ac:dyDescent="0.35">
      <c r="A6" s="9" t="s">
        <v>8221</v>
      </c>
      <c r="B6" s="12">
        <v>3.2786489746682752E-2</v>
      </c>
    </row>
    <row r="7" spans="1:2" x14ac:dyDescent="0.35">
      <c r="A7" s="9" t="s">
        <v>8219</v>
      </c>
      <c r="B7" s="12">
        <v>0.9612786489746683</v>
      </c>
    </row>
    <row r="8" spans="1:2" x14ac:dyDescent="0.35">
      <c r="A8" s="8" t="s">
        <v>8312</v>
      </c>
      <c r="B8" s="12">
        <v>1.639397289166988E-3</v>
      </c>
    </row>
    <row r="9" spans="1:2" x14ac:dyDescent="0.35">
      <c r="A9" s="9" t="s">
        <v>8220</v>
      </c>
      <c r="B9" s="12">
        <v>1.7225180081428123E-3</v>
      </c>
    </row>
    <row r="10" spans="1:2" x14ac:dyDescent="0.35">
      <c r="A10" s="9" t="s">
        <v>8221</v>
      </c>
      <c r="B10" s="12">
        <v>8.4090197306608203E-2</v>
      </c>
    </row>
    <row r="11" spans="1:2" x14ac:dyDescent="0.35">
      <c r="A11" s="9" t="s">
        <v>8222</v>
      </c>
      <c r="B11" s="12">
        <v>1.9104290635765738E-2</v>
      </c>
    </row>
    <row r="12" spans="1:2" x14ac:dyDescent="0.35">
      <c r="A12" s="9" t="s">
        <v>8219</v>
      </c>
      <c r="B12" s="12">
        <v>0.89508299404948322</v>
      </c>
    </row>
    <row r="13" spans="1:2" x14ac:dyDescent="0.35">
      <c r="A13" s="8" t="s">
        <v>8313</v>
      </c>
      <c r="B13" s="12">
        <v>0.24862566342192993</v>
      </c>
    </row>
    <row r="14" spans="1:2" x14ac:dyDescent="0.35">
      <c r="A14" s="9" t="s">
        <v>8221</v>
      </c>
      <c r="B14" s="12">
        <v>9.7369073186849499E-4</v>
      </c>
    </row>
    <row r="15" spans="1:2" x14ac:dyDescent="0.35">
      <c r="A15" s="9" t="s">
        <v>8219</v>
      </c>
      <c r="B15" s="12">
        <v>0.99902630926813152</v>
      </c>
    </row>
    <row r="16" spans="1:2" x14ac:dyDescent="0.35">
      <c r="A16" s="8" t="s">
        <v>8314</v>
      </c>
      <c r="B16" s="12">
        <v>3.0035935301055056E-5</v>
      </c>
    </row>
    <row r="17" spans="1:2" x14ac:dyDescent="0.35">
      <c r="A17" s="9" t="s">
        <v>8220</v>
      </c>
      <c r="B17" s="12">
        <v>1</v>
      </c>
    </row>
    <row r="18" spans="1:2" x14ac:dyDescent="0.35">
      <c r="A18" s="8" t="s">
        <v>8315</v>
      </c>
      <c r="B18" s="12">
        <v>9.6740869974179369E-2</v>
      </c>
    </row>
    <row r="19" spans="1:2" x14ac:dyDescent="0.35">
      <c r="A19" s="9" t="s">
        <v>8220</v>
      </c>
      <c r="B19" s="12">
        <v>4.0601000960624987E-4</v>
      </c>
    </row>
    <row r="20" spans="1:2" x14ac:dyDescent="0.35">
      <c r="A20" s="9" t="s">
        <v>8221</v>
      </c>
      <c r="B20" s="12">
        <v>3.3595338049772052E-3</v>
      </c>
    </row>
    <row r="21" spans="1:2" x14ac:dyDescent="0.35">
      <c r="A21" s="9" t="s">
        <v>8222</v>
      </c>
      <c r="B21" s="12">
        <v>1.854908475259926E-3</v>
      </c>
    </row>
    <row r="22" spans="1:2" x14ac:dyDescent="0.35">
      <c r="A22" s="9" t="s">
        <v>8219</v>
      </c>
      <c r="B22" s="12">
        <v>0.99437954771015657</v>
      </c>
    </row>
    <row r="23" spans="1:2" x14ac:dyDescent="0.35">
      <c r="A23" s="8" t="s">
        <v>8316</v>
      </c>
      <c r="B23" s="12">
        <v>4.8617140404391508E-3</v>
      </c>
    </row>
    <row r="24" spans="1:2" x14ac:dyDescent="0.35">
      <c r="A24" s="9" t="s">
        <v>8221</v>
      </c>
      <c r="B24" s="12">
        <v>9.409652550427712E-2</v>
      </c>
    </row>
    <row r="25" spans="1:2" x14ac:dyDescent="0.35">
      <c r="A25" s="9" t="s">
        <v>8219</v>
      </c>
      <c r="B25" s="12">
        <v>0.90590347449572284</v>
      </c>
    </row>
    <row r="26" spans="1:2" x14ac:dyDescent="0.35">
      <c r="A26" s="8" t="s">
        <v>8317</v>
      </c>
      <c r="B26" s="12">
        <v>3.4330817331710193E-3</v>
      </c>
    </row>
    <row r="27" spans="1:2" x14ac:dyDescent="0.35">
      <c r="A27" s="9" t="s">
        <v>8220</v>
      </c>
      <c r="B27" s="12">
        <v>1.2712181260749271E-2</v>
      </c>
    </row>
    <row r="28" spans="1:2" x14ac:dyDescent="0.35">
      <c r="A28" s="9" t="s">
        <v>8221</v>
      </c>
      <c r="B28" s="12">
        <v>6.3112241082778728E-2</v>
      </c>
    </row>
    <row r="29" spans="1:2" x14ac:dyDescent="0.35">
      <c r="A29" s="9" t="s">
        <v>8219</v>
      </c>
      <c r="B29" s="12">
        <v>0.92417557765647196</v>
      </c>
    </row>
    <row r="30" spans="1:2" x14ac:dyDescent="0.35">
      <c r="A30" s="8" t="s">
        <v>8318</v>
      </c>
      <c r="B30" s="12">
        <v>0.60468421963302765</v>
      </c>
    </row>
    <row r="31" spans="1:2" x14ac:dyDescent="0.35">
      <c r="A31" s="9" t="s">
        <v>8220</v>
      </c>
      <c r="B31" s="12">
        <v>9.8686151715576698E-3</v>
      </c>
    </row>
    <row r="32" spans="1:2" x14ac:dyDescent="0.35">
      <c r="A32" s="9" t="s">
        <v>8221</v>
      </c>
      <c r="B32" s="12">
        <v>1.1267500393768147E-3</v>
      </c>
    </row>
    <row r="33" spans="1:2" x14ac:dyDescent="0.35">
      <c r="A33" s="9" t="s">
        <v>8219</v>
      </c>
      <c r="B33" s="12">
        <v>0.98900463478906553</v>
      </c>
    </row>
    <row r="34" spans="1:2" x14ac:dyDescent="0.35">
      <c r="A34" s="8" t="s">
        <v>8319</v>
      </c>
      <c r="B34" s="12">
        <v>2.9344081919547849E-2</v>
      </c>
    </row>
    <row r="35" spans="1:2" x14ac:dyDescent="0.35">
      <c r="A35" s="9" t="s">
        <v>8220</v>
      </c>
      <c r="B35" s="12">
        <v>2.8870128165872011E-3</v>
      </c>
    </row>
    <row r="36" spans="1:2" x14ac:dyDescent="0.35">
      <c r="A36" s="9" t="s">
        <v>8221</v>
      </c>
      <c r="B36" s="12">
        <v>4.9035475263549275E-2</v>
      </c>
    </row>
    <row r="37" spans="1:2" x14ac:dyDescent="0.35">
      <c r="A37" s="9" t="s">
        <v>8222</v>
      </c>
      <c r="B37" s="12">
        <v>6.7101176676435852E-3</v>
      </c>
    </row>
    <row r="38" spans="1:2" x14ac:dyDescent="0.35">
      <c r="A38" s="9" t="s">
        <v>8219</v>
      </c>
      <c r="B38" s="12">
        <v>0.94136739425221994</v>
      </c>
    </row>
    <row r="39" spans="1:2" x14ac:dyDescent="0.35">
      <c r="A39" s="8" t="s">
        <v>8320</v>
      </c>
      <c r="B39" s="1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BDF1F-A0BA-4898-968F-90357AC51457}">
  <sheetPr codeName="Sheet7"/>
  <dimension ref="A1:B37"/>
  <sheetViews>
    <sheetView workbookViewId="0">
      <selection activeCell="C13" sqref="C13"/>
    </sheetView>
  </sheetViews>
  <sheetFormatPr defaultRowHeight="14.5" x14ac:dyDescent="0.35"/>
  <cols>
    <col min="1" max="1" width="13.453125" bestFit="1" customWidth="1"/>
    <col min="2" max="2" width="15.08984375" style="13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2" x14ac:dyDescent="0.35">
      <c r="A1" s="7" t="s">
        <v>8310</v>
      </c>
      <c r="B1" s="17" t="s">
        <v>8382</v>
      </c>
    </row>
    <row r="2" spans="1:2" x14ac:dyDescent="0.35">
      <c r="A2" s="8" t="s">
        <v>8311</v>
      </c>
      <c r="B2" s="17">
        <v>5704816.9500000002</v>
      </c>
    </row>
    <row r="3" spans="1:2" x14ac:dyDescent="0.35">
      <c r="A3" s="9" t="s">
        <v>8220</v>
      </c>
      <c r="B3" s="17">
        <v>53469</v>
      </c>
    </row>
    <row r="4" spans="1:2" x14ac:dyDescent="0.35">
      <c r="A4" s="9" t="s">
        <v>8221</v>
      </c>
      <c r="B4" s="17">
        <v>337771.78</v>
      </c>
    </row>
    <row r="5" spans="1:2" x14ac:dyDescent="0.35">
      <c r="A5" s="9" t="s">
        <v>8219</v>
      </c>
      <c r="B5" s="17">
        <v>5313576.17</v>
      </c>
    </row>
    <row r="6" spans="1:2" x14ac:dyDescent="0.35">
      <c r="A6" s="8" t="s">
        <v>8312</v>
      </c>
      <c r="B6" s="17">
        <v>936992.65</v>
      </c>
    </row>
    <row r="7" spans="1:2" x14ac:dyDescent="0.35">
      <c r="A7" s="9" t="s">
        <v>8220</v>
      </c>
      <c r="B7" s="17">
        <v>1127</v>
      </c>
    </row>
    <row r="8" spans="1:2" x14ac:dyDescent="0.35">
      <c r="A8" s="9" t="s">
        <v>8221</v>
      </c>
      <c r="B8" s="17">
        <v>80300.509999999995</v>
      </c>
    </row>
    <row r="9" spans="1:2" x14ac:dyDescent="0.35">
      <c r="A9" s="9" t="s">
        <v>8222</v>
      </c>
      <c r="B9" s="17">
        <v>6078</v>
      </c>
    </row>
    <row r="10" spans="1:2" x14ac:dyDescent="0.35">
      <c r="A10" s="9" t="s">
        <v>8219</v>
      </c>
      <c r="B10" s="17">
        <v>849487.14</v>
      </c>
    </row>
    <row r="11" spans="1:2" x14ac:dyDescent="0.35">
      <c r="A11" s="8" t="s">
        <v>8313</v>
      </c>
      <c r="B11" s="17">
        <v>3052313.89</v>
      </c>
    </row>
    <row r="12" spans="1:2" x14ac:dyDescent="0.35">
      <c r="A12" s="9" t="s">
        <v>8221</v>
      </c>
      <c r="B12" s="17">
        <v>260905.32999999996</v>
      </c>
    </row>
    <row r="13" spans="1:2" x14ac:dyDescent="0.35">
      <c r="A13" s="9" t="s">
        <v>8219</v>
      </c>
      <c r="B13" s="17">
        <v>2791408.56</v>
      </c>
    </row>
    <row r="14" spans="1:2" x14ac:dyDescent="0.35">
      <c r="A14" s="8" t="s">
        <v>8314</v>
      </c>
      <c r="B14" s="17">
        <v>9537</v>
      </c>
    </row>
    <row r="15" spans="1:2" x14ac:dyDescent="0.35">
      <c r="A15" s="9" t="s">
        <v>8220</v>
      </c>
      <c r="B15" s="17">
        <v>9537</v>
      </c>
    </row>
    <row r="16" spans="1:2" x14ac:dyDescent="0.35">
      <c r="A16" s="8" t="s">
        <v>8315</v>
      </c>
      <c r="B16" s="17">
        <v>3329224.34</v>
      </c>
    </row>
    <row r="17" spans="1:2" x14ac:dyDescent="0.35">
      <c r="A17" s="9" t="s">
        <v>8220</v>
      </c>
      <c r="B17" s="17">
        <v>9637</v>
      </c>
    </row>
    <row r="18" spans="1:2" x14ac:dyDescent="0.35">
      <c r="A18" s="9" t="s">
        <v>8221</v>
      </c>
      <c r="B18" s="17">
        <v>66175.320000000007</v>
      </c>
    </row>
    <row r="19" spans="1:2" x14ac:dyDescent="0.35">
      <c r="A19" s="9" t="s">
        <v>8222</v>
      </c>
      <c r="B19" s="17">
        <v>105800.38</v>
      </c>
    </row>
    <row r="20" spans="1:2" x14ac:dyDescent="0.35">
      <c r="A20" s="9" t="s">
        <v>8219</v>
      </c>
      <c r="B20" s="17">
        <v>3147611.6399999997</v>
      </c>
    </row>
    <row r="21" spans="1:2" x14ac:dyDescent="0.35">
      <c r="A21" s="8" t="s">
        <v>8316</v>
      </c>
      <c r="B21" s="17">
        <v>2401613.7300000004</v>
      </c>
    </row>
    <row r="22" spans="1:2" x14ac:dyDescent="0.35">
      <c r="A22" s="9" t="s">
        <v>8221</v>
      </c>
      <c r="B22" s="17">
        <v>223920.30999999997</v>
      </c>
    </row>
    <row r="23" spans="1:2" x14ac:dyDescent="0.35">
      <c r="A23" s="9" t="s">
        <v>8219</v>
      </c>
      <c r="B23" s="17">
        <v>2177693.4200000004</v>
      </c>
    </row>
    <row r="24" spans="1:2" x14ac:dyDescent="0.35">
      <c r="A24" s="8" t="s">
        <v>8317</v>
      </c>
      <c r="B24" s="17">
        <v>1603723.15</v>
      </c>
    </row>
    <row r="25" spans="1:2" x14ac:dyDescent="0.35">
      <c r="A25" s="9" t="s">
        <v>8220</v>
      </c>
      <c r="B25" s="17">
        <v>18781</v>
      </c>
    </row>
    <row r="26" spans="1:2" x14ac:dyDescent="0.35">
      <c r="A26" s="9" t="s">
        <v>8221</v>
      </c>
      <c r="B26" s="17">
        <v>49591.25</v>
      </c>
    </row>
    <row r="27" spans="1:2" x14ac:dyDescent="0.35">
      <c r="A27" s="9" t="s">
        <v>8219</v>
      </c>
      <c r="B27" s="17">
        <v>1535350.9</v>
      </c>
    </row>
    <row r="28" spans="1:2" x14ac:dyDescent="0.35">
      <c r="A28" s="8" t="s">
        <v>8318</v>
      </c>
      <c r="B28" s="17">
        <v>23403723.680000007</v>
      </c>
    </row>
    <row r="29" spans="1:2" x14ac:dyDescent="0.35">
      <c r="A29" s="9" t="s">
        <v>8220</v>
      </c>
      <c r="B29" s="17">
        <v>2352021.5099999998</v>
      </c>
    </row>
    <row r="30" spans="1:2" x14ac:dyDescent="0.35">
      <c r="A30" s="9" t="s">
        <v>8221</v>
      </c>
      <c r="B30" s="17">
        <v>1386682.01</v>
      </c>
    </row>
    <row r="31" spans="1:2" x14ac:dyDescent="0.35">
      <c r="A31" s="9" t="s">
        <v>8219</v>
      </c>
      <c r="B31" s="17">
        <v>19665020.160000008</v>
      </c>
    </row>
    <row r="32" spans="1:2" x14ac:dyDescent="0.35">
      <c r="A32" s="8" t="s">
        <v>8319</v>
      </c>
      <c r="B32" s="17">
        <v>5731796.2700000014</v>
      </c>
    </row>
    <row r="33" spans="1:2" x14ac:dyDescent="0.35">
      <c r="A33" s="9" t="s">
        <v>8220</v>
      </c>
      <c r="B33" s="17">
        <v>98359</v>
      </c>
    </row>
    <row r="34" spans="1:2" x14ac:dyDescent="0.35">
      <c r="A34" s="9" t="s">
        <v>8221</v>
      </c>
      <c r="B34" s="17">
        <v>433620.89</v>
      </c>
    </row>
    <row r="35" spans="1:2" x14ac:dyDescent="0.35">
      <c r="A35" s="9" t="s">
        <v>8222</v>
      </c>
      <c r="B35" s="17">
        <v>84231</v>
      </c>
    </row>
    <row r="36" spans="1:2" x14ac:dyDescent="0.35">
      <c r="A36" s="9" t="s">
        <v>8219</v>
      </c>
      <c r="B36" s="17">
        <v>5115585.3800000018</v>
      </c>
    </row>
    <row r="37" spans="1:2" x14ac:dyDescent="0.35">
      <c r="A37" s="8" t="s">
        <v>8320</v>
      </c>
      <c r="B37" s="17">
        <v>46173741.660000011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Dataset</vt:lpstr>
      <vt:lpstr>State vs Category Pivot</vt:lpstr>
      <vt:lpstr>Stacked Sub Category Pivot</vt:lpstr>
      <vt:lpstr>Month Pivot</vt:lpstr>
      <vt:lpstr>Bonus Question</vt:lpstr>
      <vt:lpstr>Additional pivot for Conclusion</vt:lpstr>
      <vt:lpstr>Additional pivot for concl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Axander Wilson</cp:lastModifiedBy>
  <dcterms:created xsi:type="dcterms:W3CDTF">2017-04-20T15:17:24Z</dcterms:created>
  <dcterms:modified xsi:type="dcterms:W3CDTF">2018-09-22T12:01:41Z</dcterms:modified>
</cp:coreProperties>
</file>