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https://d.docs.live.net/a258678afa0cae05/Documents/Documents 1/GitHub/AiSD_lab/5-backpack/"/>
    </mc:Choice>
  </mc:AlternateContent>
  <xr:revisionPtr revIDLastSave="265" documentId="11_F25DC773A252ABDACC104805799B403C5ADE58E8" xr6:coauthVersionLast="47" xr6:coauthVersionMax="47" xr10:uidLastSave="{103DC15C-8F55-4A37-8CB4-FAB180CE1F98}"/>
  <bookViews>
    <workbookView xWindow="-120" yWindow="-120" windowWidth="38640" windowHeight="15720" xr2:uid="{00000000-000D-0000-FFFF-FFFF00000000}"/>
  </bookViews>
  <sheets>
    <sheet name="wyniki (2)" sheetId="3" r:id="rId1"/>
    <sheet name="Sheet1" sheetId="1" r:id="rId2"/>
  </sheets>
  <definedNames>
    <definedName name="ExternalData_1" localSheetId="0" hidden="1">'wyniki (2)'!$A$1:$L$50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5" i="3" l="1"/>
  <c r="K34" i="3"/>
  <c r="K33" i="3"/>
  <c r="K32" i="3"/>
  <c r="K31" i="3"/>
  <c r="K29" i="3"/>
  <c r="K28" i="3"/>
  <c r="K27" i="3"/>
  <c r="K26" i="3"/>
  <c r="K25" i="3"/>
  <c r="K23" i="3"/>
  <c r="K22" i="3"/>
  <c r="K21" i="3"/>
  <c r="K20" i="3"/>
  <c r="K19" i="3"/>
  <c r="J35" i="3"/>
  <c r="J34" i="3"/>
  <c r="J33" i="3"/>
  <c r="J32" i="3"/>
  <c r="J31" i="3"/>
  <c r="J29" i="3"/>
  <c r="J28" i="3"/>
  <c r="J27" i="3"/>
  <c r="J25" i="3"/>
  <c r="J26" i="3"/>
  <c r="J23" i="3"/>
  <c r="J22" i="3"/>
  <c r="J21" i="3"/>
  <c r="J20" i="3"/>
  <c r="J19" i="3"/>
  <c r="I35" i="3"/>
  <c r="I34" i="3"/>
  <c r="I33" i="3"/>
  <c r="I32" i="3"/>
  <c r="I31" i="3"/>
  <c r="I29" i="3"/>
  <c r="I28" i="3"/>
  <c r="I27" i="3"/>
  <c r="I26" i="3"/>
  <c r="I25" i="3"/>
  <c r="I23" i="3"/>
  <c r="I22" i="3"/>
  <c r="I21" i="3"/>
  <c r="I20" i="3"/>
  <c r="I19" i="3"/>
  <c r="H35" i="3"/>
  <c r="H34" i="3"/>
  <c r="H33" i="3"/>
  <c r="H32" i="3"/>
  <c r="H31" i="3"/>
  <c r="H29" i="3"/>
  <c r="H28" i="3"/>
  <c r="H27" i="3"/>
  <c r="H26" i="3"/>
  <c r="H25" i="3"/>
  <c r="H23" i="3"/>
  <c r="H22" i="3"/>
  <c r="H21" i="3"/>
  <c r="H20" i="3"/>
  <c r="H19" i="3"/>
  <c r="G35" i="3"/>
  <c r="G34" i="3"/>
  <c r="G33" i="3"/>
  <c r="G32" i="3"/>
  <c r="G31" i="3"/>
  <c r="G29" i="3"/>
  <c r="G28" i="3"/>
  <c r="G27" i="3"/>
  <c r="G26" i="3"/>
  <c r="G25" i="3"/>
  <c r="G23" i="3"/>
  <c r="G22" i="3"/>
  <c r="G21" i="3"/>
  <c r="G20" i="3"/>
  <c r="G19" i="3"/>
  <c r="F35" i="3"/>
  <c r="F34" i="3"/>
  <c r="F33" i="3"/>
  <c r="F32" i="3"/>
  <c r="F31" i="3"/>
  <c r="F29" i="3"/>
  <c r="F28" i="3"/>
  <c r="F27" i="3"/>
  <c r="F26" i="3"/>
  <c r="F25" i="3"/>
  <c r="F22" i="3"/>
  <c r="F21" i="3"/>
  <c r="F20" i="3"/>
  <c r="F19" i="3"/>
  <c r="E35" i="3"/>
  <c r="E34" i="3"/>
  <c r="E33" i="3"/>
  <c r="E32" i="3"/>
  <c r="E31" i="3"/>
  <c r="E29" i="3"/>
  <c r="E28" i="3"/>
  <c r="E27" i="3"/>
  <c r="E26" i="3"/>
  <c r="E25" i="3"/>
  <c r="E23" i="3"/>
  <c r="E22" i="3"/>
  <c r="E21" i="3"/>
  <c r="E20" i="3"/>
  <c r="E19" i="3"/>
  <c r="D23" i="3"/>
  <c r="D22" i="3"/>
  <c r="D21" i="3"/>
  <c r="D20" i="3"/>
  <c r="D19" i="3"/>
  <c r="C19" i="3"/>
  <c r="C20" i="3"/>
  <c r="C21" i="3"/>
  <c r="C22" i="3"/>
  <c r="C23" i="3"/>
  <c r="D35" i="3"/>
  <c r="D34" i="3"/>
  <c r="D33" i="3"/>
  <c r="D32" i="3"/>
  <c r="D31" i="3"/>
  <c r="D29" i="3"/>
  <c r="D28" i="3"/>
  <c r="D27" i="3"/>
  <c r="D26" i="3"/>
  <c r="D25" i="3"/>
  <c r="C25" i="3"/>
  <c r="C26" i="3"/>
  <c r="C27" i="3"/>
  <c r="C28" i="3"/>
  <c r="C29" i="3"/>
  <c r="C31" i="3"/>
  <c r="C33" i="3"/>
  <c r="C34" i="3"/>
  <c r="C35" i="3"/>
  <c r="B35" i="3"/>
  <c r="B34" i="3"/>
  <c r="B33" i="3"/>
  <c r="B32" i="3"/>
  <c r="B31" i="3"/>
  <c r="B29" i="3"/>
  <c r="B28" i="3"/>
  <c r="B25" i="3"/>
  <c r="B23" i="3"/>
  <c r="B22" i="3"/>
  <c r="B21" i="3"/>
  <c r="B20" i="3"/>
  <c r="B19" i="3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753060B-32BF-48E4-8E7B-E49B55E085AB}" keepAlive="1" name="Zapytanie — wyniki" description="Połączenie z zapytaniem „wyniki” w skoroszycie." type="5" refreshedVersion="0" background="1" saveData="1">
    <dbPr connection="Provider=Microsoft.Mashup.OleDb.1;Data Source=$Workbook$;Location=wyniki;Extended Properties=&quot;&quot;" command="SELECT * FROM [wyniki]"/>
  </connection>
  <connection id="2" xr16:uid="{7BB4CC61-0692-4D82-80D3-508068C7F91F}" keepAlive="1" name="Zapytanie — wyniki (2)" description="Połączenie z zapytaniem „wyniki (2)” w skoroszycie." type="5" refreshedVersion="8" background="1" saveData="1">
    <dbPr connection="Provider=Microsoft.Mashup.OleDb.1;Data Source=$Workbook$;Location=&quot;wyniki (2)&quot;;Extended Properties=&quot;&quot;" command="SELECT * FROM [wyniki (2)]"/>
  </connection>
</connections>
</file>

<file path=xl/sharedStrings.xml><?xml version="1.0" encoding="utf-8"?>
<sst xmlns="http://schemas.openxmlformats.org/spreadsheetml/2006/main" count="208" uniqueCount="40">
  <si>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</si>
  <si>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</si>
  <si>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</si>
  <si>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</si>
  <si>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</si>
  <si>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</si>
  <si>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</si>
  <si>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</si>
  <si>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</si>
  <si>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</si>
  <si>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</si>
  <si>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</si>
  <si>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ilosc: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</si>
  <si>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</si>
  <si>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</si>
  <si>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</si>
  <si>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</si>
  <si>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</si>
  <si>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</si>
  <si>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</si>
  <si>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</si>
  <si>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</si>
  <si>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</si>
  <si>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/>
  </si>
  <si>
    <t>b = 0,5</t>
  </si>
  <si>
    <t>czas_PD:</t>
  </si>
  <si>
    <t>czas_BF1:</t>
  </si>
  <si>
    <t>czas_BF2:</t>
  </si>
  <si>
    <t>czas_GH4:</t>
  </si>
  <si>
    <t>b = 0,25</t>
  </si>
  <si>
    <t>b = 0,75</t>
  </si>
  <si>
    <t>rozwiazanie_PD:</t>
  </si>
  <si>
    <t>rozwiazanie_GH1:</t>
  </si>
  <si>
    <t>rozwiazanie_GH2:</t>
  </si>
  <si>
    <t>rozwiazanie_GH3:</t>
  </si>
  <si>
    <t>rozwiazanie_GH4:</t>
  </si>
  <si>
    <t>blad_GH1:</t>
  </si>
  <si>
    <t>blad_GH2:</t>
  </si>
  <si>
    <t>blad_GH3:</t>
  </si>
  <si>
    <t>blad_GH4: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</si>
</sst>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64" fontId="0" fillId="0" borderId="0" xfId="0" applyNumberFormat="1"/>
  </cellXfs>
  <cellStyles count="1">
    <cellStyle name="Normalny" xfId="0" builtinId="0"/>
  </cellStyles>
  <dxfs count="14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bf1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'wyniki (2)'!$B$15:$K$15</c:f>
              <c:numCache>
                <c:formatCode>0.00000000</c:formatCode>
                <c:ptCount val="10"/>
                <c:pt idx="0">
                  <c:v>0.33144311904907198</c:v>
                </c:pt>
                <c:pt idx="1">
                  <c:v>0.698743867874145</c:v>
                </c:pt>
                <c:pt idx="2">
                  <c:v>1.5507748603820799</c:v>
                </c:pt>
                <c:pt idx="3">
                  <c:v>3.1511731624603199</c:v>
                </c:pt>
                <c:pt idx="4">
                  <c:v>6.7541766643524097</c:v>
                </c:pt>
                <c:pt idx="5">
                  <c:v>16.111442375183099</c:v>
                </c:pt>
                <c:pt idx="6">
                  <c:v>28.9008601188659</c:v>
                </c:pt>
                <c:pt idx="7">
                  <c:v>63.599796819686802</c:v>
                </c:pt>
                <c:pt idx="8">
                  <c:v>133.16659002303999</c:v>
                </c:pt>
                <c:pt idx="9">
                  <c:v>260.50221614837602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CEF-4FE2-AE85-ABAC3CAB11F0}"/>
            </c:ext>
          </c:extLst>
        </c:ser>
        <c:ser>
          <c:idx val="1"/>
          <c:order val="1"/>
          <c:tx>
            <c:v>bf2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'wyniki (2)'!$B$16:$K$16</c:f>
              <c:numCache>
                <c:formatCode>General</c:formatCode>
                <c:ptCount val="10"/>
                <c:pt idx="0">
                  <c:v>0.57810096740722605</c:v>
                </c:pt>
                <c:pt idx="1">
                  <c:v>1.28856019973754</c:v>
                </c:pt>
                <c:pt idx="2">
                  <c:v>2.7061548709869299</c:v>
                </c:pt>
                <c:pt idx="3">
                  <c:v>5.7333086013793899</c:v>
                </c:pt>
                <c:pt idx="4">
                  <c:v>12.004570531844999</c:v>
                </c:pt>
                <c:pt idx="5">
                  <c:v>27.596933889389</c:v>
                </c:pt>
                <c:pt idx="6">
                  <c:v>53.606973457336402</c:v>
                </c:pt>
                <c:pt idx="7">
                  <c:v>109.350301074981</c:v>
                </c:pt>
                <c:pt idx="8">
                  <c:v>244.95662837028499</c:v>
                </c:pt>
                <c:pt idx="9">
                  <c:v>476.77784447669899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CEF-4FE2-AE85-ABAC3CAB11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308960"/>
        <c:axId val="1859295040"/>
      </c:lineChart>
      <c:catAx>
        <c:axId val="1859308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95040"/>
        <c:crosses val="autoZero"/>
        <c:auto val="1"/>
        <c:lblAlgn val="ctr"/>
        <c:lblOffset val="100"/>
        <c:noMultiLvlLbl val="0"/>
      </c:catAx>
      <c:valAx>
        <c:axId val="18592950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3089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7292825896762903"/>
          <c:y val="7.407407407407407E-2"/>
          <c:w val="0.78262729658792651"/>
          <c:h val="0.8416746864975212"/>
        </c:manualLayout>
      </c:layout>
      <c:lineChart>
        <c:grouping val="standard"/>
        <c:varyColors val="0"/>
        <c:ser>
          <c:idx val="0"/>
          <c:order val="0"/>
          <c:tx>
            <c:v>bf1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'wyniki (2)'!$B$10:$K$10</c:f>
              <c:numCache>
                <c:formatCode>0.00000000</c:formatCode>
                <c:ptCount val="10"/>
                <c:pt idx="0">
                  <c:v>0.21653919219970699</c:v>
                </c:pt>
                <c:pt idx="1">
                  <c:v>0.36075143814086902</c:v>
                </c:pt>
                <c:pt idx="2">
                  <c:v>0.83143930435180602</c:v>
                </c:pt>
                <c:pt idx="3">
                  <c:v>1.7351563453674299</c:v>
                </c:pt>
                <c:pt idx="4">
                  <c:v>3.2550731182098298</c:v>
                </c:pt>
                <c:pt idx="5">
                  <c:v>7.4022672653198196</c:v>
                </c:pt>
                <c:pt idx="6">
                  <c:v>15.427048730850199</c:v>
                </c:pt>
                <c:pt idx="7">
                  <c:v>29.743427801132199</c:v>
                </c:pt>
                <c:pt idx="8">
                  <c:v>68.550532150268495</c:v>
                </c:pt>
                <c:pt idx="9">
                  <c:v>130.26978878974899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66-4E24-9A52-E87943C00939}"/>
            </c:ext>
          </c:extLst>
        </c:ser>
        <c:ser>
          <c:idx val="1"/>
          <c:order val="1"/>
          <c:tx>
            <c:v>bf2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'wyniki (2)'!$B$11:$K$11</c:f>
              <c:numCache>
                <c:formatCode>General</c:formatCode>
                <c:ptCount val="10"/>
                <c:pt idx="0">
                  <c:v>6.2571096420288005E-2</c:v>
                </c:pt>
                <c:pt idx="1">
                  <c:v>6.3883113861083904E-2</c:v>
                </c:pt>
                <c:pt idx="2">
                  <c:v>0.123086977005004</c:v>
                </c:pt>
                <c:pt idx="3">
                  <c:v>0.17229871749877901</c:v>
                </c:pt>
                <c:pt idx="4">
                  <c:v>0.33373932838439901</c:v>
                </c:pt>
                <c:pt idx="5">
                  <c:v>0.62080292701721196</c:v>
                </c:pt>
                <c:pt idx="6">
                  <c:v>1.0594187259673999</c:v>
                </c:pt>
                <c:pt idx="7">
                  <c:v>1.9986505985259999</c:v>
                </c:pt>
                <c:pt idx="8">
                  <c:v>4.4564445495605396</c:v>
                </c:pt>
                <c:pt idx="9">
                  <c:v>6.1327403068542399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466-4E24-9A52-E87943C009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59289280"/>
        <c:axId val="1859289760"/>
      </c:lineChart>
      <c:catAx>
        <c:axId val="1859289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89760"/>
        <c:crosses val="autoZero"/>
        <c:auto val="1"/>
        <c:lblAlgn val="ctr"/>
        <c:lblOffset val="100"/>
        <c:noMultiLvlLbl val="0"/>
      </c:catAx>
      <c:valAx>
        <c:axId val="185928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85928928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409575</xdr:colOff>
      <xdr:row>8</xdr:row>
      <xdr:rowOff>171450</xdr:rowOff>
    </xdr:from>
    <xdr:to>
      <xdr:col>20</xdr:col>
      <xdr:colOff>104775</xdr:colOff>
      <xdr:row>23</xdr:row>
      <xdr:rowOff>57150</xdr:rowOff>
    </xdr:to>
    <xdr:graphicFrame macro="">
      <xdr:nvGraphicFramePr>
        <xdr:cNvPr id="4" name="Wykres 3">
          <a:extLst>
            <a:ext uri="{FF2B5EF4-FFF2-40B4-BE49-F238E27FC236}">
              <a16:creationId xmlns:a16="http://schemas.microsoft.com/office/drawing/2014/main" id="{D7CA1F53-235B-0A1F-117E-02AED8F7BF9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552450</xdr:colOff>
      <xdr:row>16</xdr:row>
      <xdr:rowOff>133350</xdr:rowOff>
    </xdr:from>
    <xdr:to>
      <xdr:col>4</xdr:col>
      <xdr:colOff>342900</xdr:colOff>
      <xdr:row>31</xdr:row>
      <xdr:rowOff>19050</xdr:rowOff>
    </xdr:to>
    <xdr:graphicFrame macro="">
      <xdr:nvGraphicFramePr>
        <xdr:cNvPr id="5" name="Wykres 4">
          <a:extLst>
            <a:ext uri="{FF2B5EF4-FFF2-40B4-BE49-F238E27FC236}">
              <a16:creationId xmlns:a16="http://schemas.microsoft.com/office/drawing/2014/main" id="{184D2FEC-ADAA-3B1C-5544-03C9AFD610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2" xr16:uid="{98282D0B-BFE3-43FB-9CD0-718A9C8FF164}" autoFormatId="16" applyNumberFormats="0" applyBorderFormats="0" applyFontFormats="0" applyPatternFormats="0" applyAlignmentFormats="0" applyWidthHeightFormats="0">
  <queryTableRefresh nextId="13">
    <queryTableFields count="1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4F0518A-D113-48C0-96F2-C79E905BA768}" name="Tabela_wyniki__2" displayName="Tabela_wyniki__2" ref="A1:L50" tableType="queryTable" totalsRowShown="0" headerRowDxfId="13" dataDxfId="12">
  <autoFilter ref="A1:L50" xr:uid="{14F0518A-D113-48C0-96F2-C79E905BA768}"/>
  <tableColumns count="12">
    <tableColumn id="1" xr3:uid="{6AAAFCA2-5E21-4B34-BA04-CDA6378E9AEB}" uniqueName="1" name="Column1" queryTableFieldId="1" dataDxfId="11"/>
    <tableColumn id="2" xr3:uid="{D9D1B647-9F4B-437D-ABA3-C82F8F1269DD}" uniqueName="2" name="Column2" queryTableFieldId="2" dataDxfId="10"/>
    <tableColumn id="3" xr3:uid="{188C791E-DB81-41D2-AF03-78B428F2D13F}" uniqueName="3" name="Column3" queryTableFieldId="3" dataDxfId="9"/>
    <tableColumn id="4" xr3:uid="{9EB2795E-420E-4456-8AAD-7BB274CC647B}" uniqueName="4" name="Column4" queryTableFieldId="4" dataDxfId="8"/>
    <tableColumn id="5" xr3:uid="{10A1D3EE-105A-4D83-B42C-2971EC192DC5}" uniqueName="5" name="Column5" queryTableFieldId="5" dataDxfId="7"/>
    <tableColumn id="6" xr3:uid="{0C36F314-76C5-4702-93AE-F13B0BE216AC}" uniqueName="6" name="Column6" queryTableFieldId="6" dataDxfId="6"/>
    <tableColumn id="7" xr3:uid="{3B89A933-1AA5-489B-B830-0EDB2B4DF80F}" uniqueName="7" name="Column7" queryTableFieldId="7" dataDxfId="5"/>
    <tableColumn id="8" xr3:uid="{2572A9BE-011E-4BC7-A847-BC4DD9E5FF17}" uniqueName="8" name="Column8" queryTableFieldId="8" dataDxfId="4"/>
    <tableColumn id="9" xr3:uid="{8B9A652D-16D9-4BC0-87A2-52EC3512A6A2}" uniqueName="9" name="Column9" queryTableFieldId="9" dataDxfId="3"/>
    <tableColumn id="10" xr3:uid="{8BCFFDAA-31DA-44A6-8F57-A35AF07B5FE4}" uniqueName="10" name="Column10" queryTableFieldId="10" dataDxfId="2"/>
    <tableColumn id="11" xr3:uid="{F6DADE6D-035B-4DE3-808C-FC3AFB8CDA4A}" uniqueName="11" name="Column11" queryTableFieldId="11" dataDxfId="1"/>
    <tableColumn id="12" xr3:uid="{17EF58DE-27D9-4FFA-A0ED-CE79248A93F7}" uniqueName="12" name="Column12" queryTableFieldId="1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7DA78E-269E-4396-B28E-DC82BF6E4F32}">
  <dimension ref="A1:L50"/>
  <sheetViews>
    <sheetView tabSelected="1" topLeftCell="A7" workbookViewId="0">
      <selection activeCell="O27" sqref="O27"/>
    </sheetView>
  </sheetViews>
  <sheetFormatPr defaultRowHeight="15" x14ac:dyDescent="0.25"/>
  <cols>
    <col min="1" max="1" width="16.85546875" bestFit="1" customWidth="1"/>
    <col min="2" max="2" width="23.140625" bestFit="1" customWidth="1"/>
    <col min="3" max="4" width="24.28515625" bestFit="1" customWidth="1"/>
    <col min="5" max="9" width="23.140625" bestFit="1" customWidth="1"/>
    <col min="10" max="10" width="24.28515625" bestFit="1" customWidth="1"/>
    <col min="11" max="11" width="22" bestFit="1" customWidth="1"/>
    <col min="12" max="12" width="12.140625" bestFit="1" customWidth="1"/>
  </cols>
  <sheetData>
    <row r="1" spans="1:12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</row>
    <row r="2" spans="1:12" x14ac:dyDescent="0.25">
      <c r="A2" s="1" t="s">
        <v>12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17</v>
      </c>
      <c r="G2" s="1" t="s">
        <v>18</v>
      </c>
      <c r="H2" s="1" t="s">
        <v>19</v>
      </c>
      <c r="I2" s="1" t="s">
        <v>20</v>
      </c>
      <c r="J2" s="1" t="s">
        <v>21</v>
      </c>
      <c r="K2" s="1" t="s">
        <v>22</v>
      </c>
      <c r="L2" s="1" t="s">
        <v>23</v>
      </c>
    </row>
    <row r="3" spans="1:12" x14ac:dyDescent="0.25">
      <c r="A3" s="1" t="s">
        <v>24</v>
      </c>
      <c r="B3" s="1" t="s">
        <v>23</v>
      </c>
      <c r="C3" s="1" t="s">
        <v>23</v>
      </c>
      <c r="D3" s="1" t="s">
        <v>23</v>
      </c>
      <c r="E3" s="1" t="s">
        <v>23</v>
      </c>
      <c r="F3" s="1" t="s">
        <v>23</v>
      </c>
      <c r="G3" s="1" t="s">
        <v>23</v>
      </c>
      <c r="H3" s="1" t="s">
        <v>23</v>
      </c>
      <c r="I3" s="1" t="s">
        <v>23</v>
      </c>
      <c r="J3" s="1" t="s">
        <v>23</v>
      </c>
      <c r="K3" s="1" t="s">
        <v>23</v>
      </c>
      <c r="L3" s="1" t="s">
        <v>23</v>
      </c>
    </row>
    <row r="4" spans="1:12" x14ac:dyDescent="0.25">
      <c r="A4" s="1" t="s">
        <v>25</v>
      </c>
      <c r="B4" s="3">
        <v>2.3167657852172799E-2</v>
      </c>
      <c r="C4" s="3">
        <v>2.5789546966552699E-2</v>
      </c>
      <c r="D4" s="3">
        <v>2.7755546569824201E-2</v>
      </c>
      <c r="E4" s="3">
        <v>3.9240407943725499E-2</v>
      </c>
      <c r="F4" s="3">
        <v>3.4178781509399403E-2</v>
      </c>
      <c r="G4" s="3">
        <v>4.9834775924682599E-2</v>
      </c>
      <c r="H4" s="3">
        <v>4.9336242675781197E-2</v>
      </c>
      <c r="I4" s="3">
        <v>5.2374887466430597E-2</v>
      </c>
      <c r="J4" s="3">
        <v>6.3555526733398399E-2</v>
      </c>
      <c r="K4" s="3">
        <v>5.4781484603881797E-2</v>
      </c>
      <c r="L4" s="1" t="s">
        <v>23</v>
      </c>
    </row>
    <row r="5" spans="1:12" x14ac:dyDescent="0.25">
      <c r="A5" s="1" t="s">
        <v>26</v>
      </c>
      <c r="B5" s="3">
        <v>0.32688932418823202</v>
      </c>
      <c r="C5" s="3">
        <v>0.66946558952331503</v>
      </c>
      <c r="D5" s="3">
        <v>1.49919180870056</v>
      </c>
      <c r="E5" s="3">
        <v>2.9963605880737298</v>
      </c>
      <c r="F5" s="3">
        <v>6.1916213512420599</v>
      </c>
      <c r="G5" s="3">
        <v>13.0274439334869</v>
      </c>
      <c r="H5" s="3">
        <v>27.412106084823598</v>
      </c>
      <c r="I5" s="3">
        <v>57.160096931457502</v>
      </c>
      <c r="J5" s="3">
        <v>120.53494744300799</v>
      </c>
      <c r="K5" s="3">
        <v>255.55732922554</v>
      </c>
      <c r="L5" s="1" t="s">
        <v>23</v>
      </c>
    </row>
    <row r="6" spans="1:12" x14ac:dyDescent="0.25">
      <c r="A6" s="1" t="s">
        <v>27</v>
      </c>
      <c r="B6" s="3">
        <v>0.45428471565246498</v>
      </c>
      <c r="C6" s="3">
        <v>0.80957036018371498</v>
      </c>
      <c r="D6" s="3">
        <v>1.5860879898071201</v>
      </c>
      <c r="E6" s="3">
        <v>3.9767637729644698</v>
      </c>
      <c r="F6" s="3">
        <v>8.0678554058074905</v>
      </c>
      <c r="G6" s="3">
        <v>15.7341280460357</v>
      </c>
      <c r="H6" s="3">
        <v>30.589484500885</v>
      </c>
      <c r="I6" s="3">
        <v>68.278926420211704</v>
      </c>
      <c r="J6" s="3">
        <v>151.30225687026899</v>
      </c>
      <c r="K6" s="3">
        <v>338.95208125114402</v>
      </c>
      <c r="L6" s="1" t="s">
        <v>23</v>
      </c>
    </row>
    <row r="7" spans="1:12" x14ac:dyDescent="0.25">
      <c r="A7" s="1" t="s">
        <v>28</v>
      </c>
      <c r="B7" s="3">
        <v>2.75783538818358E-3</v>
      </c>
      <c r="C7" s="3">
        <v>8.2974433898924595E-4</v>
      </c>
      <c r="D7" s="3">
        <v>1.8744945526122899E-3</v>
      </c>
      <c r="E7" s="3">
        <v>2.2190093994140501E-3</v>
      </c>
      <c r="F7" s="3">
        <v>6.6261291503905096E-4</v>
      </c>
      <c r="G7" s="3">
        <v>1.754093170166E-3</v>
      </c>
      <c r="H7" s="3">
        <v>1.55096054077147E-3</v>
      </c>
      <c r="I7" s="3">
        <v>4.4181823730468604E-3</v>
      </c>
      <c r="J7" s="3">
        <v>3.6218643188476399E-3</v>
      </c>
      <c r="K7" s="3">
        <v>1.5563297271728499E-2</v>
      </c>
      <c r="L7" s="1" t="s">
        <v>23</v>
      </c>
    </row>
    <row r="8" spans="1:12" x14ac:dyDescent="0.25">
      <c r="A8" s="1" t="s">
        <v>29</v>
      </c>
      <c r="B8" s="3" t="s">
        <v>23</v>
      </c>
      <c r="C8" s="3" t="s">
        <v>23</v>
      </c>
      <c r="D8" s="3" t="s">
        <v>23</v>
      </c>
      <c r="E8" s="3" t="s">
        <v>23</v>
      </c>
      <c r="F8" s="3" t="s">
        <v>23</v>
      </c>
      <c r="G8" s="3" t="s">
        <v>23</v>
      </c>
      <c r="H8" s="3" t="s">
        <v>23</v>
      </c>
      <c r="I8" s="3" t="s">
        <v>23</v>
      </c>
      <c r="J8" s="3" t="s">
        <v>23</v>
      </c>
      <c r="K8" s="3" t="s">
        <v>23</v>
      </c>
      <c r="L8" s="1" t="s">
        <v>23</v>
      </c>
    </row>
    <row r="9" spans="1:12" x14ac:dyDescent="0.25">
      <c r="A9" s="1" t="s">
        <v>25</v>
      </c>
      <c r="B9" s="3">
        <v>1.6465234756469702E-2</v>
      </c>
      <c r="C9" s="3">
        <v>1.5834856033325101E-2</v>
      </c>
      <c r="D9" s="3">
        <v>1.6070652008056598E-2</v>
      </c>
      <c r="E9" s="3">
        <v>3.3568906784057599E-2</v>
      </c>
      <c r="F9" s="3">
        <v>3.2539176940917902E-2</v>
      </c>
      <c r="G9" s="3">
        <v>3.3494281768798803E-2</v>
      </c>
      <c r="H9" s="3">
        <v>3.1854677200317302E-2</v>
      </c>
      <c r="I9" s="3">
        <v>3.2876062393188403E-2</v>
      </c>
      <c r="J9" s="3">
        <v>3.348069190979E-2</v>
      </c>
      <c r="K9" s="3">
        <v>4.2105245590209901E-2</v>
      </c>
      <c r="L9" s="1" t="s">
        <v>23</v>
      </c>
    </row>
    <row r="10" spans="1:12" x14ac:dyDescent="0.25">
      <c r="A10" s="1" t="s">
        <v>26</v>
      </c>
      <c r="B10" s="3">
        <v>0.21653919219970699</v>
      </c>
      <c r="C10" s="3">
        <v>0.36075143814086902</v>
      </c>
      <c r="D10" s="3">
        <v>0.83143930435180602</v>
      </c>
      <c r="E10" s="3">
        <v>1.7351563453674299</v>
      </c>
      <c r="F10" s="3">
        <v>3.2550731182098298</v>
      </c>
      <c r="G10" s="3">
        <v>7.4022672653198196</v>
      </c>
      <c r="H10" s="3">
        <v>15.427048730850199</v>
      </c>
      <c r="I10" s="3">
        <v>29.743427801132199</v>
      </c>
      <c r="J10" s="3">
        <v>68.550532150268495</v>
      </c>
      <c r="K10" s="3">
        <v>130.26978878974899</v>
      </c>
      <c r="L10" s="1" t="s">
        <v>23</v>
      </c>
    </row>
    <row r="11" spans="1:12" x14ac:dyDescent="0.25">
      <c r="A11" s="1" t="s">
        <v>27</v>
      </c>
      <c r="B11" s="3">
        <v>6.2571096420288005E-2</v>
      </c>
      <c r="C11" s="3">
        <v>6.3883113861083904E-2</v>
      </c>
      <c r="D11" s="3">
        <v>0.123086977005004</v>
      </c>
      <c r="E11" s="3">
        <v>0.17229871749877901</v>
      </c>
      <c r="F11" s="3">
        <v>0.33373932838439901</v>
      </c>
      <c r="G11" s="3">
        <v>0.62080292701721196</v>
      </c>
      <c r="H11" s="3">
        <v>1.0594187259673999</v>
      </c>
      <c r="I11" s="3">
        <v>1.9986505985259999</v>
      </c>
      <c r="J11" s="3">
        <v>4.4564445495605396</v>
      </c>
      <c r="K11" s="3">
        <v>6.1327403068542399</v>
      </c>
      <c r="L11" s="1" t="s">
        <v>23</v>
      </c>
    </row>
    <row r="12" spans="1:12" x14ac:dyDescent="0.25">
      <c r="A12" s="1" t="s">
        <v>28</v>
      </c>
      <c r="B12" s="3">
        <v>5.2695274353026201E-4</v>
      </c>
      <c r="C12" s="3">
        <v>2.5992393493651201E-4</v>
      </c>
      <c r="D12" s="3">
        <v>1.6431808471678499E-4</v>
      </c>
      <c r="E12" s="3">
        <v>4.0011882781982302E-3</v>
      </c>
      <c r="F12" s="3">
        <v>3.2191276550291799E-4</v>
      </c>
      <c r="G12" s="3">
        <v>3.6097049713134598E-3</v>
      </c>
      <c r="H12" s="3">
        <v>1.89929008483885E-3</v>
      </c>
      <c r="I12" s="3">
        <v>2.96454429626463E-3</v>
      </c>
      <c r="J12" s="3">
        <v>4.5113563537596503E-4</v>
      </c>
      <c r="K12" s="3">
        <v>9.4984054565429507E-3</v>
      </c>
      <c r="L12" s="1" t="s">
        <v>23</v>
      </c>
    </row>
    <row r="13" spans="1:12" x14ac:dyDescent="0.25">
      <c r="A13" s="1" t="s">
        <v>30</v>
      </c>
      <c r="B13" s="3" t="s">
        <v>23</v>
      </c>
      <c r="C13" s="3" t="s">
        <v>23</v>
      </c>
      <c r="D13" s="3" t="s">
        <v>23</v>
      </c>
      <c r="E13" s="3" t="s">
        <v>23</v>
      </c>
      <c r="F13" s="3" t="s">
        <v>23</v>
      </c>
      <c r="G13" s="3" t="s">
        <v>23</v>
      </c>
      <c r="H13" s="3" t="s">
        <v>23</v>
      </c>
      <c r="I13" s="3" t="s">
        <v>23</v>
      </c>
      <c r="J13" s="3" t="s">
        <v>23</v>
      </c>
      <c r="K13" s="3" t="s">
        <v>23</v>
      </c>
      <c r="L13" s="1" t="s">
        <v>23</v>
      </c>
    </row>
    <row r="14" spans="1:12" x14ac:dyDescent="0.25">
      <c r="A14" s="1" t="s">
        <v>25</v>
      </c>
      <c r="B14" s="3">
        <v>3.2597351074218697E-2</v>
      </c>
      <c r="C14" s="3">
        <v>6.54609680175781E-2</v>
      </c>
      <c r="D14" s="3">
        <v>6.1458158493041898E-2</v>
      </c>
      <c r="E14" s="3">
        <v>7.92134284973144E-2</v>
      </c>
      <c r="F14" s="3">
        <v>6.0739088058471599E-2</v>
      </c>
      <c r="G14" s="3">
        <v>7.5383234024047799E-2</v>
      </c>
      <c r="H14" s="3">
        <v>9.5447826385497994E-2</v>
      </c>
      <c r="I14" s="3">
        <v>7.8567552566528295E-2</v>
      </c>
      <c r="J14" s="3">
        <v>9.3606042861938396E-2</v>
      </c>
      <c r="K14" s="3">
        <v>0.105804252624511</v>
      </c>
      <c r="L14" s="1" t="s">
        <v>23</v>
      </c>
    </row>
    <row r="15" spans="1:12" x14ac:dyDescent="0.25">
      <c r="A15" s="1" t="s">
        <v>26</v>
      </c>
      <c r="B15" s="3">
        <v>0.33144311904907198</v>
      </c>
      <c r="C15" s="3">
        <v>0.698743867874145</v>
      </c>
      <c r="D15" s="3">
        <v>1.5507748603820799</v>
      </c>
      <c r="E15" s="3">
        <v>3.1511731624603199</v>
      </c>
      <c r="F15" s="3">
        <v>6.7541766643524097</v>
      </c>
      <c r="G15" s="3">
        <v>16.111442375183099</v>
      </c>
      <c r="H15" s="3">
        <v>28.9008601188659</v>
      </c>
      <c r="I15" s="3">
        <v>63.599796819686802</v>
      </c>
      <c r="J15" s="3">
        <v>133.16659002303999</v>
      </c>
      <c r="K15" s="3">
        <v>260.50221614837602</v>
      </c>
      <c r="L15" s="1" t="s">
        <v>23</v>
      </c>
    </row>
    <row r="16" spans="1:12" x14ac:dyDescent="0.25">
      <c r="A16" s="1" t="s">
        <v>27</v>
      </c>
      <c r="B16" s="3">
        <v>0.57810096740722605</v>
      </c>
      <c r="C16" s="3">
        <v>1.28856019973754</v>
      </c>
      <c r="D16" s="3">
        <v>2.7061548709869299</v>
      </c>
      <c r="E16" s="3">
        <v>5.7333086013793899</v>
      </c>
      <c r="F16" s="3">
        <v>12.004570531844999</v>
      </c>
      <c r="G16" s="3">
        <v>27.596933889389</v>
      </c>
      <c r="H16" s="3">
        <v>53.606973457336402</v>
      </c>
      <c r="I16" s="3">
        <v>109.350301074981</v>
      </c>
      <c r="J16" s="3">
        <v>244.95662837028499</v>
      </c>
      <c r="K16" s="3">
        <v>476.77784447669899</v>
      </c>
      <c r="L16" s="1" t="s">
        <v>23</v>
      </c>
    </row>
    <row r="17" spans="1:12" x14ac:dyDescent="0.25">
      <c r="A17" s="1" t="s">
        <v>28</v>
      </c>
      <c r="B17" s="3">
        <v>2.03018188476561E-3</v>
      </c>
      <c r="C17" s="3">
        <v>1.44414901733397E-3</v>
      </c>
      <c r="D17" s="3">
        <v>9.0174674987791804E-4</v>
      </c>
      <c r="E17" s="3">
        <v>1.4207839965820199E-3</v>
      </c>
      <c r="F17" s="3">
        <v>2.0807266235351399E-3</v>
      </c>
      <c r="G17" s="3">
        <v>1.47202491760253E-2</v>
      </c>
      <c r="H17" s="3">
        <v>1.08819007873534E-3</v>
      </c>
      <c r="I17" s="3">
        <v>1.39312744140623E-3</v>
      </c>
      <c r="J17" s="3">
        <v>1.50971889495849E-2</v>
      </c>
      <c r="K17" s="3">
        <v>1.3630867004394401E-3</v>
      </c>
      <c r="L17" s="1" t="s">
        <v>23</v>
      </c>
    </row>
    <row r="18" spans="1:12" x14ac:dyDescent="0.25">
      <c r="A18" s="1" t="s">
        <v>29</v>
      </c>
      <c r="B18" s="3" t="s">
        <v>23</v>
      </c>
      <c r="C18" s="3" t="s">
        <v>23</v>
      </c>
      <c r="D18" s="3" t="s">
        <v>23</v>
      </c>
      <c r="E18" s="3" t="s">
        <v>23</v>
      </c>
      <c r="F18" s="3" t="s">
        <v>23</v>
      </c>
      <c r="G18" s="3" t="s">
        <v>23</v>
      </c>
      <c r="H18" s="3" t="s">
        <v>23</v>
      </c>
      <c r="I18" s="3" t="s">
        <v>23</v>
      </c>
      <c r="J18" s="3" t="s">
        <v>23</v>
      </c>
      <c r="K18" s="3" t="s">
        <v>23</v>
      </c>
      <c r="L18" s="1" t="s">
        <v>23</v>
      </c>
    </row>
    <row r="19" spans="1:12" x14ac:dyDescent="0.25">
      <c r="A19" s="1" t="s">
        <v>31</v>
      </c>
      <c r="B19" s="2">
        <f>41382</f>
        <v>41382</v>
      </c>
      <c r="C19" s="2">
        <f>49376</f>
        <v>49376</v>
      </c>
      <c r="D19" s="2">
        <f>45688</f>
        <v>45688</v>
      </c>
      <c r="E19" s="2">
        <f>52727</f>
        <v>52727</v>
      </c>
      <c r="F19" s="2">
        <f>59331</f>
        <v>59331</v>
      </c>
      <c r="G19" s="2">
        <f>45800</f>
        <v>45800</v>
      </c>
      <c r="H19" s="2">
        <f>48512</f>
        <v>48512</v>
      </c>
      <c r="I19" s="2">
        <f>64524</f>
        <v>64524</v>
      </c>
      <c r="J19" s="2">
        <f>59099</f>
        <v>59099</v>
      </c>
      <c r="K19" s="2">
        <f>63003</f>
        <v>63003</v>
      </c>
      <c r="L19" s="1" t="s">
        <v>23</v>
      </c>
    </row>
    <row r="20" spans="1:12" x14ac:dyDescent="0.25">
      <c r="A20" s="1" t="s">
        <v>32</v>
      </c>
      <c r="B20" s="2">
        <f>36467</f>
        <v>36467</v>
      </c>
      <c r="C20" s="2">
        <f>49376</f>
        <v>49376</v>
      </c>
      <c r="D20" s="2">
        <f>44678</f>
        <v>44678</v>
      </c>
      <c r="E20" s="2">
        <f>45636</f>
        <v>45636</v>
      </c>
      <c r="F20" s="2">
        <f>58599</f>
        <v>58599</v>
      </c>
      <c r="G20" s="2">
        <f>41290</f>
        <v>41290</v>
      </c>
      <c r="H20" s="2">
        <f>43306</f>
        <v>43306</v>
      </c>
      <c r="I20" s="2">
        <f>64524</f>
        <v>64524</v>
      </c>
      <c r="J20" s="2">
        <f>54410</f>
        <v>54410</v>
      </c>
      <c r="K20" s="2">
        <f>63003</f>
        <v>63003</v>
      </c>
      <c r="L20" s="1" t="s">
        <v>23</v>
      </c>
    </row>
    <row r="21" spans="1:12" x14ac:dyDescent="0.25">
      <c r="A21" s="1" t="s">
        <v>33</v>
      </c>
      <c r="B21" s="2">
        <f>37245</f>
        <v>37245</v>
      </c>
      <c r="C21" s="2">
        <f>41862</f>
        <v>41862</v>
      </c>
      <c r="D21" s="2">
        <f>41541</f>
        <v>41541</v>
      </c>
      <c r="E21" s="2">
        <f>35963</f>
        <v>35963</v>
      </c>
      <c r="F21" s="2">
        <f>59331</f>
        <v>59331</v>
      </c>
      <c r="G21" s="2">
        <f>36788</f>
        <v>36788</v>
      </c>
      <c r="H21" s="2">
        <f>29668</f>
        <v>29668</v>
      </c>
      <c r="I21" s="2">
        <f>50611</f>
        <v>50611</v>
      </c>
      <c r="J21" s="2">
        <f>44298</f>
        <v>44298</v>
      </c>
      <c r="K21" s="2">
        <f>53272</f>
        <v>53272</v>
      </c>
      <c r="L21" s="1" t="s">
        <v>23</v>
      </c>
    </row>
    <row r="22" spans="1:12" x14ac:dyDescent="0.25">
      <c r="A22" s="1" t="s">
        <v>34</v>
      </c>
      <c r="B22" s="2">
        <f>25791</f>
        <v>25791</v>
      </c>
      <c r="C22" s="2">
        <f>18725</f>
        <v>18725</v>
      </c>
      <c r="D22" s="2">
        <f>38059</f>
        <v>38059</v>
      </c>
      <c r="E22" s="2">
        <f>29461</f>
        <v>29461</v>
      </c>
      <c r="F22" s="2">
        <f>50489</f>
        <v>50489</v>
      </c>
      <c r="G22" s="2">
        <f>37563</f>
        <v>37563</v>
      </c>
      <c r="H22" s="2">
        <f>35697</f>
        <v>35697</v>
      </c>
      <c r="I22" s="2">
        <f>46483</f>
        <v>46483</v>
      </c>
      <c r="J22" s="2">
        <f>44751</f>
        <v>44751</v>
      </c>
      <c r="K22" s="2">
        <f>53609</f>
        <v>53609</v>
      </c>
      <c r="L22" s="1" t="s">
        <v>23</v>
      </c>
    </row>
    <row r="23" spans="1:12" x14ac:dyDescent="0.25">
      <c r="A23" s="1" t="s">
        <v>35</v>
      </c>
      <c r="B23" s="2">
        <f>36467</f>
        <v>36467</v>
      </c>
      <c r="C23" s="2">
        <f>49376</f>
        <v>49376</v>
      </c>
      <c r="D23" s="2">
        <f>44678</f>
        <v>44678</v>
      </c>
      <c r="E23" s="2">
        <f>45636</f>
        <v>45636</v>
      </c>
      <c r="F23" s="2">
        <v>58599</v>
      </c>
      <c r="G23" s="2">
        <f>41290</f>
        <v>41290</v>
      </c>
      <c r="H23" s="2">
        <f>43306</f>
        <v>43306</v>
      </c>
      <c r="I23" s="2">
        <f>64524</f>
        <v>64524</v>
      </c>
      <c r="J23" s="2">
        <f>54410</f>
        <v>54410</v>
      </c>
      <c r="K23" s="2">
        <f>63003</f>
        <v>63003</v>
      </c>
      <c r="L23" s="1" t="s">
        <v>23</v>
      </c>
    </row>
    <row r="24" spans="1:12" x14ac:dyDescent="0.25">
      <c r="A24" s="1" t="s">
        <v>24</v>
      </c>
      <c r="B24" s="2" t="s">
        <v>23</v>
      </c>
      <c r="C24" s="2" t="s">
        <v>23</v>
      </c>
      <c r="D24" s="2" t="s">
        <v>23</v>
      </c>
      <c r="E24" s="2" t="s">
        <v>23</v>
      </c>
      <c r="F24" s="2"/>
      <c r="G24" s="2"/>
      <c r="H24" s="2" t="s">
        <v>23</v>
      </c>
      <c r="I24" s="2" t="s">
        <v>23</v>
      </c>
      <c r="J24" s="2" t="s">
        <v>23</v>
      </c>
      <c r="K24" s="2" t="s">
        <v>23</v>
      </c>
      <c r="L24" s="1" t="s">
        <v>23</v>
      </c>
    </row>
    <row r="25" spans="1:12" x14ac:dyDescent="0.25">
      <c r="A25" s="1" t="s">
        <v>31</v>
      </c>
      <c r="B25" s="2">
        <f>62299</f>
        <v>62299</v>
      </c>
      <c r="C25" s="2">
        <f>77244</f>
        <v>77244</v>
      </c>
      <c r="D25" s="2">
        <f>63555</f>
        <v>63555</v>
      </c>
      <c r="E25" s="2">
        <f>81587</f>
        <v>81587</v>
      </c>
      <c r="F25" s="2">
        <f>78494</f>
        <v>78494</v>
      </c>
      <c r="G25" s="2">
        <f>70016</f>
        <v>70016</v>
      </c>
      <c r="H25" s="2">
        <f>80626</f>
        <v>80626</v>
      </c>
      <c r="I25" s="2">
        <f>89540</f>
        <v>89540</v>
      </c>
      <c r="J25" s="2">
        <f>90117</f>
        <v>90117</v>
      </c>
      <c r="K25" s="2">
        <f>86951</f>
        <v>86951</v>
      </c>
      <c r="L25" s="1" t="s">
        <v>23</v>
      </c>
    </row>
    <row r="26" spans="1:12" x14ac:dyDescent="0.25">
      <c r="A26" s="1" t="s">
        <v>32</v>
      </c>
      <c r="B26" s="2">
        <v>59232</v>
      </c>
      <c r="C26" s="2">
        <f>77244</f>
        <v>77244</v>
      </c>
      <c r="D26" s="2">
        <f>63099</f>
        <v>63099</v>
      </c>
      <c r="E26" s="2">
        <f>78464</f>
        <v>78464</v>
      </c>
      <c r="F26" s="2">
        <f>74962</f>
        <v>74962</v>
      </c>
      <c r="G26" s="2">
        <f>66715</f>
        <v>66715</v>
      </c>
      <c r="H26" s="2">
        <f>80626</f>
        <v>80626</v>
      </c>
      <c r="I26" s="2">
        <f>88176</f>
        <v>88176</v>
      </c>
      <c r="J26" s="2">
        <f>85856</f>
        <v>85856</v>
      </c>
      <c r="K26" s="2">
        <f>83378</f>
        <v>83378</v>
      </c>
      <c r="L26" s="1" t="s">
        <v>23</v>
      </c>
    </row>
    <row r="27" spans="1:12" x14ac:dyDescent="0.25">
      <c r="A27" s="1" t="s">
        <v>33</v>
      </c>
      <c r="B27" s="2">
        <v>52630</v>
      </c>
      <c r="C27" s="2">
        <f>67599</f>
        <v>67599</v>
      </c>
      <c r="D27" s="2">
        <f>57010</f>
        <v>57010</v>
      </c>
      <c r="E27" s="2">
        <f>65643</f>
        <v>65643</v>
      </c>
      <c r="F27" s="2">
        <f>71210</f>
        <v>71210</v>
      </c>
      <c r="G27" s="2">
        <f>59654</f>
        <v>59654</v>
      </c>
      <c r="H27" s="2">
        <f>62234</f>
        <v>62234</v>
      </c>
      <c r="I27" s="2">
        <f>65978</f>
        <v>65978</v>
      </c>
      <c r="J27" s="2">
        <f>74749</f>
        <v>74749</v>
      </c>
      <c r="K27" s="2">
        <f>72315</f>
        <v>72315</v>
      </c>
      <c r="L27" s="1" t="s">
        <v>23</v>
      </c>
    </row>
    <row r="28" spans="1:12" x14ac:dyDescent="0.25">
      <c r="A28" s="1" t="s">
        <v>34</v>
      </c>
      <c r="B28" s="2">
        <f>55523</f>
        <v>55523</v>
      </c>
      <c r="C28" s="2">
        <f>51948</f>
        <v>51948</v>
      </c>
      <c r="D28" s="2">
        <f>52735</f>
        <v>52735</v>
      </c>
      <c r="E28" s="2">
        <f>75219</f>
        <v>75219</v>
      </c>
      <c r="F28" s="2">
        <f>77896</f>
        <v>77896</v>
      </c>
      <c r="G28" s="2">
        <f>62174</f>
        <v>62174</v>
      </c>
      <c r="H28" s="2">
        <f>71007</f>
        <v>71007</v>
      </c>
      <c r="I28" s="2">
        <f>81620</f>
        <v>81620</v>
      </c>
      <c r="J28" s="2">
        <f>90117</f>
        <v>90117</v>
      </c>
      <c r="K28" s="2">
        <f>83204</f>
        <v>83204</v>
      </c>
      <c r="L28" s="1" t="s">
        <v>23</v>
      </c>
    </row>
    <row r="29" spans="1:12" x14ac:dyDescent="0.25">
      <c r="A29" s="1" t="s">
        <v>35</v>
      </c>
      <c r="B29" s="2">
        <f>59232</f>
        <v>59232</v>
      </c>
      <c r="C29" s="2">
        <f>77244</f>
        <v>77244</v>
      </c>
      <c r="D29" s="2">
        <f>63099</f>
        <v>63099</v>
      </c>
      <c r="E29" s="2">
        <f>78464</f>
        <v>78464</v>
      </c>
      <c r="F29" s="2">
        <f>74962</f>
        <v>74962</v>
      </c>
      <c r="G29" s="2">
        <f>66715</f>
        <v>66715</v>
      </c>
      <c r="H29" s="2">
        <f>80626</f>
        <v>80626</v>
      </c>
      <c r="I29" s="2">
        <f>88176</f>
        <v>88176</v>
      </c>
      <c r="J29" s="2">
        <f>85856</f>
        <v>85856</v>
      </c>
      <c r="K29" s="2">
        <f>83378</f>
        <v>83378</v>
      </c>
      <c r="L29" s="1" t="s">
        <v>23</v>
      </c>
    </row>
    <row r="30" spans="1:12" x14ac:dyDescent="0.25">
      <c r="A30" s="1" t="s">
        <v>30</v>
      </c>
      <c r="B30" s="2" t="s">
        <v>23</v>
      </c>
      <c r="C30" s="2" t="s">
        <v>23</v>
      </c>
      <c r="D30" s="2" t="s">
        <v>23</v>
      </c>
      <c r="E30" s="2" t="s">
        <v>23</v>
      </c>
      <c r="F30" s="2" t="s">
        <v>23</v>
      </c>
      <c r="G30" s="2" t="s">
        <v>23</v>
      </c>
      <c r="H30" s="2" t="s">
        <v>23</v>
      </c>
      <c r="I30" s="2" t="s">
        <v>23</v>
      </c>
      <c r="J30" s="2" t="s">
        <v>23</v>
      </c>
      <c r="K30" s="2" t="s">
        <v>23</v>
      </c>
      <c r="L30" s="1" t="s">
        <v>23</v>
      </c>
    </row>
    <row r="31" spans="1:12" x14ac:dyDescent="0.25">
      <c r="A31" s="1" t="s">
        <v>31</v>
      </c>
      <c r="B31" s="2">
        <f>79749</f>
        <v>79749</v>
      </c>
      <c r="C31" s="2">
        <f>97770</f>
        <v>97770</v>
      </c>
      <c r="D31" s="2">
        <f>75186</f>
        <v>75186</v>
      </c>
      <c r="E31" s="2">
        <f>102630</f>
        <v>102630</v>
      </c>
      <c r="F31" s="2">
        <f>89132</f>
        <v>89132</v>
      </c>
      <c r="G31" s="2">
        <f>88921</f>
        <v>88921</v>
      </c>
      <c r="H31" s="2">
        <f>97056</f>
        <v>97056</v>
      </c>
      <c r="I31" s="2">
        <f>100732</f>
        <v>100732</v>
      </c>
      <c r="J31" s="2">
        <f>103679</f>
        <v>103679</v>
      </c>
      <c r="K31" s="2">
        <f>104253</f>
        <v>104253</v>
      </c>
      <c r="L31" s="1" t="s">
        <v>23</v>
      </c>
    </row>
    <row r="32" spans="1:12" x14ac:dyDescent="0.25">
      <c r="A32" s="1" t="s">
        <v>32</v>
      </c>
      <c r="B32" s="2">
        <f>79749</f>
        <v>79749</v>
      </c>
      <c r="C32" s="2">
        <v>92103</v>
      </c>
      <c r="D32" s="2">
        <f>73043</f>
        <v>73043</v>
      </c>
      <c r="E32" s="2">
        <f>101067</f>
        <v>101067</v>
      </c>
      <c r="F32" s="2">
        <f>89132</f>
        <v>89132</v>
      </c>
      <c r="G32" s="2">
        <f>87577</f>
        <v>87577</v>
      </c>
      <c r="H32" s="2">
        <f>97056</f>
        <v>97056</v>
      </c>
      <c r="I32" s="2">
        <f>99952</f>
        <v>99952</v>
      </c>
      <c r="J32" s="2">
        <f>102146</f>
        <v>102146</v>
      </c>
      <c r="K32" s="2">
        <f>103724</f>
        <v>103724</v>
      </c>
      <c r="L32" s="1" t="s">
        <v>23</v>
      </c>
    </row>
    <row r="33" spans="1:12" x14ac:dyDescent="0.25">
      <c r="A33" s="1" t="s">
        <v>33</v>
      </c>
      <c r="B33" s="2">
        <f>67722</f>
        <v>67722</v>
      </c>
      <c r="C33" s="2">
        <f>92879</f>
        <v>92879</v>
      </c>
      <c r="D33" s="2">
        <f>72575</f>
        <v>72575</v>
      </c>
      <c r="E33" s="2">
        <f>87154</f>
        <v>87154</v>
      </c>
      <c r="F33" s="2">
        <f>80795</f>
        <v>80795</v>
      </c>
      <c r="G33" s="2">
        <f>83190</f>
        <v>83190</v>
      </c>
      <c r="H33" s="2">
        <f>83506</f>
        <v>83506</v>
      </c>
      <c r="I33" s="2">
        <f>81434</f>
        <v>81434</v>
      </c>
      <c r="J33" s="2">
        <f>94597</f>
        <v>94597</v>
      </c>
      <c r="K33" s="2">
        <f>97184</f>
        <v>97184</v>
      </c>
      <c r="L33" s="1" t="s">
        <v>23</v>
      </c>
    </row>
    <row r="34" spans="1:12" x14ac:dyDescent="0.25">
      <c r="A34" s="1" t="s">
        <v>34</v>
      </c>
      <c r="B34" s="2">
        <f>79749</f>
        <v>79749</v>
      </c>
      <c r="C34" s="2">
        <f>96797</f>
        <v>96797</v>
      </c>
      <c r="D34" s="2">
        <f>72184</f>
        <v>72184</v>
      </c>
      <c r="E34" s="2">
        <f>97068</f>
        <v>97068</v>
      </c>
      <c r="F34" s="2">
        <f>89132</f>
        <v>89132</v>
      </c>
      <c r="G34" s="2">
        <f>83704</f>
        <v>83704</v>
      </c>
      <c r="H34" s="2">
        <f>91401</f>
        <v>91401</v>
      </c>
      <c r="I34" s="2">
        <f>99368</f>
        <v>99368</v>
      </c>
      <c r="J34" s="2">
        <f>101520</f>
        <v>101520</v>
      </c>
      <c r="K34" s="2">
        <f>101954</f>
        <v>101954</v>
      </c>
      <c r="L34" s="1" t="s">
        <v>23</v>
      </c>
    </row>
    <row r="35" spans="1:12" x14ac:dyDescent="0.25">
      <c r="A35" s="1" t="s">
        <v>35</v>
      </c>
      <c r="B35" s="2">
        <f>79749</f>
        <v>79749</v>
      </c>
      <c r="C35" s="2">
        <f>92103</f>
        <v>92103</v>
      </c>
      <c r="D35" s="2">
        <f>73043</f>
        <v>73043</v>
      </c>
      <c r="E35" s="2">
        <f>101067</f>
        <v>101067</v>
      </c>
      <c r="F35" s="2">
        <f>89132</f>
        <v>89132</v>
      </c>
      <c r="G35" s="2">
        <f>87577</f>
        <v>87577</v>
      </c>
      <c r="H35" s="2">
        <f>97056</f>
        <v>97056</v>
      </c>
      <c r="I35" s="2">
        <f>99952</f>
        <v>99952</v>
      </c>
      <c r="J35" s="2">
        <f>102146</f>
        <v>102146</v>
      </c>
      <c r="K35" s="2">
        <f>103724</f>
        <v>103724</v>
      </c>
      <c r="L35" s="1" t="s">
        <v>23</v>
      </c>
    </row>
    <row r="36" spans="1:12" x14ac:dyDescent="0.25">
      <c r="A36" s="1" t="s">
        <v>29</v>
      </c>
      <c r="B36" s="1" t="s">
        <v>23</v>
      </c>
      <c r="C36" s="1" t="s">
        <v>23</v>
      </c>
      <c r="D36" s="1" t="s">
        <v>23</v>
      </c>
      <c r="E36" s="1" t="s">
        <v>23</v>
      </c>
      <c r="F36" s="1" t="s">
        <v>23</v>
      </c>
      <c r="G36" s="1" t="s">
        <v>23</v>
      </c>
      <c r="H36" s="1" t="s">
        <v>23</v>
      </c>
      <c r="I36" s="1" t="s">
        <v>23</v>
      </c>
      <c r="J36" s="1" t="s">
        <v>23</v>
      </c>
      <c r="K36" s="1" t="s">
        <v>23</v>
      </c>
      <c r="L36" s="1" t="s">
        <v>23</v>
      </c>
    </row>
    <row r="37" spans="1:12" x14ac:dyDescent="0.25">
      <c r="A37" s="1" t="s">
        <v>36</v>
      </c>
      <c r="B37" s="3">
        <v>11.877144652264199</v>
      </c>
      <c r="C37" s="3">
        <v>0</v>
      </c>
      <c r="D37" s="3">
        <v>2.2106461215198698</v>
      </c>
      <c r="E37" s="3">
        <v>13.4485178371612</v>
      </c>
      <c r="F37" s="3">
        <v>1.2337563836779999</v>
      </c>
      <c r="G37" s="3">
        <v>9.8471615720523999</v>
      </c>
      <c r="H37" s="3">
        <v>10.731365435356199</v>
      </c>
      <c r="I37" s="3">
        <v>0</v>
      </c>
      <c r="J37" s="3">
        <v>7.9341444017665204</v>
      </c>
      <c r="K37" s="3">
        <v>0</v>
      </c>
      <c r="L37" s="1" t="s">
        <v>23</v>
      </c>
    </row>
    <row r="38" spans="1:12" x14ac:dyDescent="0.25">
      <c r="A38" s="1" t="s">
        <v>37</v>
      </c>
      <c r="B38" s="3">
        <v>9.9971001884877406</v>
      </c>
      <c r="C38" s="3">
        <v>15.217919637070599</v>
      </c>
      <c r="D38" s="3">
        <v>9.0767816494484297</v>
      </c>
      <c r="E38" s="3">
        <v>31.793957554952801</v>
      </c>
      <c r="F38" s="3">
        <v>0</v>
      </c>
      <c r="G38" s="3">
        <v>19.6768558951965</v>
      </c>
      <c r="H38" s="3">
        <v>38.843997361477498</v>
      </c>
      <c r="I38" s="3">
        <v>21.562519372636501</v>
      </c>
      <c r="J38" s="3">
        <v>25.0444169952114</v>
      </c>
      <c r="K38" s="3">
        <v>15.445296255733799</v>
      </c>
      <c r="L38" s="1" t="s">
        <v>23</v>
      </c>
    </row>
    <row r="39" spans="1:12" x14ac:dyDescent="0.25">
      <c r="A39" s="1" t="s">
        <v>38</v>
      </c>
      <c r="B39" s="3">
        <v>37.675801072930199</v>
      </c>
      <c r="C39" s="3">
        <v>62.076717433570899</v>
      </c>
      <c r="D39" s="3">
        <v>16.698038872351599</v>
      </c>
      <c r="E39" s="3">
        <v>44.125400648624002</v>
      </c>
      <c r="F39" s="3">
        <v>14.9028332574876</v>
      </c>
      <c r="G39" s="3">
        <v>17.984716157205199</v>
      </c>
      <c r="H39" s="3">
        <v>26.416144459102899</v>
      </c>
      <c r="I39" s="3">
        <v>27.960138863058699</v>
      </c>
      <c r="J39" s="3">
        <v>24.277906563562802</v>
      </c>
      <c r="K39" s="3">
        <v>14.9104010920114</v>
      </c>
      <c r="L39" s="1" t="s">
        <v>23</v>
      </c>
    </row>
    <row r="40" spans="1:12" x14ac:dyDescent="0.25">
      <c r="A40" s="1" t="s">
        <v>39</v>
      </c>
      <c r="B40" s="3">
        <v>11.877144652264199</v>
      </c>
      <c r="C40" s="3">
        <v>0</v>
      </c>
      <c r="D40" s="3">
        <v>2.2106461215198698</v>
      </c>
      <c r="E40" s="3">
        <v>13.4485178371612</v>
      </c>
      <c r="F40" s="3">
        <v>1.2337563836779999</v>
      </c>
      <c r="G40" s="3">
        <v>9.8471615720523999</v>
      </c>
      <c r="H40" s="3">
        <v>10.731365435356199</v>
      </c>
      <c r="I40" s="3">
        <v>0</v>
      </c>
      <c r="J40" s="3">
        <v>7.9341444017665204</v>
      </c>
      <c r="K40" s="3">
        <v>0</v>
      </c>
      <c r="L40" s="1" t="s">
        <v>23</v>
      </c>
    </row>
    <row r="41" spans="1:12" x14ac:dyDescent="0.25">
      <c r="A41" s="1" t="s">
        <v>24</v>
      </c>
      <c r="B41" s="3" t="s">
        <v>23</v>
      </c>
      <c r="C41" s="3" t="s">
        <v>23</v>
      </c>
      <c r="D41" s="3" t="s">
        <v>23</v>
      </c>
      <c r="E41" s="3" t="s">
        <v>23</v>
      </c>
      <c r="F41" s="3" t="s">
        <v>23</v>
      </c>
      <c r="G41" s="3" t="s">
        <v>23</v>
      </c>
      <c r="H41" s="3" t="s">
        <v>23</v>
      </c>
      <c r="I41" s="3" t="s">
        <v>23</v>
      </c>
      <c r="J41" s="3" t="s">
        <v>23</v>
      </c>
      <c r="K41" s="3" t="s">
        <v>23</v>
      </c>
      <c r="L41" s="1" t="s">
        <v>23</v>
      </c>
    </row>
    <row r="42" spans="1:12" x14ac:dyDescent="0.25">
      <c r="A42" s="1" t="s">
        <v>36</v>
      </c>
      <c r="B42" s="3">
        <v>4.9230324724313297</v>
      </c>
      <c r="C42" s="3">
        <v>0</v>
      </c>
      <c r="D42" s="3">
        <v>0.71748878923766801</v>
      </c>
      <c r="E42" s="3">
        <v>3.8278157059335398</v>
      </c>
      <c r="F42" s="3">
        <v>4.4997069839732902</v>
      </c>
      <c r="G42" s="3">
        <v>4.7146366544789702</v>
      </c>
      <c r="H42" s="3">
        <v>0</v>
      </c>
      <c r="I42" s="3">
        <v>1.52334152334152</v>
      </c>
      <c r="J42" s="3">
        <v>4.7282976574897004</v>
      </c>
      <c r="K42" s="3">
        <v>4.1092109348943602</v>
      </c>
      <c r="L42" s="1" t="s">
        <v>23</v>
      </c>
    </row>
    <row r="43" spans="1:12" x14ac:dyDescent="0.25">
      <c r="A43" s="1" t="s">
        <v>37</v>
      </c>
      <c r="B43" s="3">
        <v>15.5203133276617</v>
      </c>
      <c r="C43" s="3">
        <v>12.4864067112008</v>
      </c>
      <c r="D43" s="3">
        <v>10.2981669420187</v>
      </c>
      <c r="E43" s="3">
        <v>19.5423290475198</v>
      </c>
      <c r="F43" s="3">
        <v>9.2796901674013306</v>
      </c>
      <c r="G43" s="3">
        <v>14.799474405850001</v>
      </c>
      <c r="H43" s="3">
        <v>22.811500012402899</v>
      </c>
      <c r="I43" s="3">
        <v>26.314496314496299</v>
      </c>
      <c r="J43" s="3">
        <v>17.053386153555898</v>
      </c>
      <c r="K43" s="3">
        <v>16.8324688617727</v>
      </c>
      <c r="L43" s="1" t="s">
        <v>23</v>
      </c>
    </row>
    <row r="44" spans="1:12" x14ac:dyDescent="0.25">
      <c r="A44" s="1" t="s">
        <v>38</v>
      </c>
      <c r="B44" s="3">
        <v>10.8765790783158</v>
      </c>
      <c r="C44" s="3">
        <v>32.748174615504098</v>
      </c>
      <c r="D44" s="3">
        <v>17.0246243411218</v>
      </c>
      <c r="E44" s="3">
        <v>7.8051650385478002</v>
      </c>
      <c r="F44" s="3">
        <v>0.76184166942696196</v>
      </c>
      <c r="G44" s="3">
        <v>11.2002970749542</v>
      </c>
      <c r="H44" s="3">
        <v>11.930394661771601</v>
      </c>
      <c r="I44" s="3">
        <v>8.8452088452088393</v>
      </c>
      <c r="J44" s="3">
        <v>0</v>
      </c>
      <c r="K44" s="3">
        <v>4.3093236420512699</v>
      </c>
      <c r="L44" s="1" t="s">
        <v>23</v>
      </c>
    </row>
    <row r="45" spans="1:12" x14ac:dyDescent="0.25">
      <c r="A45" s="1" t="s">
        <v>39</v>
      </c>
      <c r="B45" s="3">
        <v>4.9230324724313297</v>
      </c>
      <c r="C45" s="3">
        <v>0</v>
      </c>
      <c r="D45" s="3">
        <v>0.71748878923766801</v>
      </c>
      <c r="E45" s="3">
        <v>3.8278157059335398</v>
      </c>
      <c r="F45" s="3">
        <v>4.4997069839732902</v>
      </c>
      <c r="G45" s="3">
        <v>4.7146366544789702</v>
      </c>
      <c r="H45" s="3">
        <v>0</v>
      </c>
      <c r="I45" s="3">
        <v>1.52334152334152</v>
      </c>
      <c r="J45" s="3">
        <v>4.7282976574897004</v>
      </c>
      <c r="K45" s="3">
        <v>4.1092109348943602</v>
      </c>
      <c r="L45" s="1" t="s">
        <v>23</v>
      </c>
    </row>
    <row r="46" spans="1:12" x14ac:dyDescent="0.25">
      <c r="A46" s="1" t="s">
        <v>30</v>
      </c>
      <c r="B46" s="3" t="s">
        <v>23</v>
      </c>
      <c r="C46" s="3" t="s">
        <v>23</v>
      </c>
      <c r="D46" s="3" t="s">
        <v>23</v>
      </c>
      <c r="E46" s="3" t="s">
        <v>23</v>
      </c>
      <c r="F46" s="3" t="s">
        <v>23</v>
      </c>
      <c r="G46" s="3" t="s">
        <v>23</v>
      </c>
      <c r="H46" s="3" t="s">
        <v>23</v>
      </c>
      <c r="I46" s="3" t="s">
        <v>23</v>
      </c>
      <c r="J46" s="3" t="s">
        <v>23</v>
      </c>
      <c r="K46" s="3" t="s">
        <v>23</v>
      </c>
      <c r="L46" s="1" t="s">
        <v>23</v>
      </c>
    </row>
    <row r="47" spans="1:12" x14ac:dyDescent="0.25">
      <c r="A47" s="1" t="s">
        <v>36</v>
      </c>
      <c r="B47" s="3">
        <v>0</v>
      </c>
      <c r="C47" s="3">
        <v>5.7962565204050298</v>
      </c>
      <c r="D47" s="3">
        <v>2.8502646769345299</v>
      </c>
      <c r="E47" s="3">
        <v>1.52294650686933</v>
      </c>
      <c r="F47" s="3">
        <v>0</v>
      </c>
      <c r="G47" s="3">
        <v>1.5114539872471</v>
      </c>
      <c r="H47" s="3">
        <v>0</v>
      </c>
      <c r="I47" s="3">
        <v>0.77433189056109197</v>
      </c>
      <c r="J47" s="3">
        <v>1.4786022241726799</v>
      </c>
      <c r="K47" s="3">
        <v>0.50741945075921002</v>
      </c>
      <c r="L47" s="1" t="s">
        <v>23</v>
      </c>
    </row>
    <row r="48" spans="1:12" x14ac:dyDescent="0.25">
      <c r="A48" s="1" t="s">
        <v>37</v>
      </c>
      <c r="B48" s="3">
        <v>15.0810668472331</v>
      </c>
      <c r="C48" s="3">
        <v>5.0025570215812598</v>
      </c>
      <c r="D48" s="3">
        <v>3.47272098528981</v>
      </c>
      <c r="E48" s="3">
        <v>15.0794114781253</v>
      </c>
      <c r="F48" s="3">
        <v>9.3535430597316296</v>
      </c>
      <c r="G48" s="3">
        <v>6.4450467268699096</v>
      </c>
      <c r="H48" s="3">
        <v>13.961012199142701</v>
      </c>
      <c r="I48" s="3">
        <v>19.157765159035801</v>
      </c>
      <c r="J48" s="3">
        <v>8.7597295498606194</v>
      </c>
      <c r="K48" s="3">
        <v>6.7806202219600298</v>
      </c>
      <c r="L48" s="1" t="s">
        <v>23</v>
      </c>
    </row>
    <row r="49" spans="1:12" x14ac:dyDescent="0.25">
      <c r="A49" s="1" t="s">
        <v>38</v>
      </c>
      <c r="B49" s="3">
        <v>0</v>
      </c>
      <c r="C49" s="3">
        <v>0.99519279942722705</v>
      </c>
      <c r="D49" s="3">
        <v>3.9927646104327899</v>
      </c>
      <c r="E49" s="3">
        <v>5.4194679918152504</v>
      </c>
      <c r="F49" s="3">
        <v>0</v>
      </c>
      <c r="G49" s="3">
        <v>5.8670055442471396</v>
      </c>
      <c r="H49" s="3">
        <v>5.8265331355093899</v>
      </c>
      <c r="I49" s="3">
        <v>1.35408807528888</v>
      </c>
      <c r="J49" s="3">
        <v>2.08238891193009</v>
      </c>
      <c r="K49" s="3">
        <v>2.20521232002916</v>
      </c>
      <c r="L49" s="1" t="s">
        <v>23</v>
      </c>
    </row>
    <row r="50" spans="1:12" x14ac:dyDescent="0.25">
      <c r="A50" s="1" t="s">
        <v>39</v>
      </c>
      <c r="B50" s="3">
        <v>0</v>
      </c>
      <c r="C50" s="3">
        <v>5.7962565204050298</v>
      </c>
      <c r="D50" s="3">
        <v>2.8502646769345299</v>
      </c>
      <c r="E50" s="3">
        <v>1.52294650686933</v>
      </c>
      <c r="F50" s="3">
        <v>0</v>
      </c>
      <c r="G50" s="3">
        <v>1.5114539872471</v>
      </c>
      <c r="H50" s="3">
        <v>0</v>
      </c>
      <c r="I50" s="3">
        <v>0.77433189056109197</v>
      </c>
      <c r="J50" s="3">
        <v>1.4786022241726799</v>
      </c>
      <c r="K50" s="3">
        <v>0.50741945075921002</v>
      </c>
      <c r="L50" s="1" t="s">
        <v>23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E Q E A A B Q S w M E F A A C A A g A K q y 0 V q 7 p e 0 6 k A A A A 9 g A A A B I A H A B D b 2 5 m a W c v U G F j a 2 F n Z S 5 4 b W w g o h g A K K A U A A A A A A A A A A A A A A A A A A A A A A A A A A A A h Y 9 N D o I w G E S v Q r q n P 0 i M I R 9 l 4 R Y S E h P j t i k V G 6 E Q W i x 3 c + G R v I I Y R d 2 5 n D d v M X O / 3 i C b 2 i a 4 q M H q z q S I Y Y o C Z W R X a V O n a H T H c I M y D q W Q Z 1 G r Y J a N T S Z b p e j k X J 8 Q 4 r 3 H f o W 7 o S Y R p Y w c i n w n T 6 o V 6 C P r / 3 K o j X X C S I U 4 7 F 9 j e I Q Z W + O Y x p g C W S A U 2 n y F a N 7 7 b H 8 g b M f G j Y P i f R O W O Z A l A n l / 4 A 9 Q S w M E F A A C A A g A K q y 0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C q s t F Y l M 6 X I P g E A A N Y E A A A T A B w A R m 9 y b X V s Y X M v U 2 V j d G l v b j E u b S C i G A A o o B Q A A A A A A A A A A A A A A A A A A A A A A A A A A A D t k s 9 L w z A U x 8 8 W + j + E 7 N J C L O t 0 / q Q H a f 1 x U m T z o h F p u z c N S 5 O R p L o y d v F f 8 u R Z 9 n 8 Z q H M K 5 u Z x g Z D 3 P u 8 l v G / 4 a i g N k w I N 2 j M + 9 j 3 f 0 0 + 5 g h F 6 a Q S b M J Q g D s b 3 k F 3 L d / X x N l q + S g t T / R x l s q w r E C Y 4 Y x y i V A p j E x 3 g 9 I j e a F C a S p 6 P 6 Z W A T L F n o K t 2 v Y 5 Q T M + Z u a g L e s I G 2 Q P P C 9 r f L v J y M r W b t h N E Z m Z w S O 4 y 4 K x i B l S C t z B B q e R 1 J X Q S 9 w g 6 F a U c M f F o k 3 6 X o O t a G h i Y h k O y D q N L K e A + J K 2 U D r 6 t G A i r W S L T T L F V N M w L 2 z V U u d B j q a r 2 / W E z B R 1 8 C y f z O W 4 L s R 3 B X g R k Y G Y W B K 1 4 z 8 F 3 H H z X w f s O v u f g + w 5 + 4 O C H D h 5 3 X Q W X 4 v i 3 5 E X o e 0 z 8 / c s / 7 d X B X w Y L e i H e u G z j s v 9 z 2 S d Q S w E C L Q A U A A I A C A A q r L R W r u l 7 T q Q A A A D 2 A A A A E g A A A A A A A A A A A A A A A A A A A A A A Q 2 9 u Z m l n L 1 B h Y 2 t h Z 2 U u e G 1 s U E s B A i 0 A F A A C A A g A K q y 0 V g / K 6 a u k A A A A 6 Q A A A B M A A A A A A A A A A A A A A A A A 8 A A A A F t D b 2 5 0 Z W 5 0 X 1 R 5 c G V z X S 5 4 b W x Q S w E C L Q A U A A I A C A A q r L R W J T O l y D 4 B A A D W B A A A E w A A A A A A A A A A A A A A A A D h A Q A A R m 9 y b X V s Y X M v U 2 V j d G l v b j E u b V B L B Q Y A A A A A A w A D A M I A A A B s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x G w A A A A A A A A 8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x J d G V t P j x J d G V t T G 9 j Y X R p b 2 4 + P E l 0 Z W 1 U e X B l P k Z v c m 1 1 b G E 8 L 0 l 0 Z W 1 U e X B l P j x J d G V t U G F 0 a D 5 T Z W N 0 a W 9 u M S 9 3 e W 5 p a 2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2 l n Y W N q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0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y 0 w N S 0 y M F Q x O T o y O D o y M C 4 2 N z k 3 N D M w W i I g L z 4 8 R W 5 0 c n k g V H l w Z T 0 i R m l s b E N v b H V t b l R 5 c G V z I i B W Y W x 1 Z T 0 i c 0 J n W U d C Z 1 l H Q m d Z R 0 J n W U c i I C 8 + P E V u d H J 5 I F R 5 c G U 9 I k Z p b G x D b 2 x 1 b W 5 O Y W 1 l c y I g V m F s d W U 9 I n N b J n F 1 b 3 Q 7 Q 2 9 s d W 1 u M S Z x d W 9 0 O y w m c X V v d D t D b 2 x 1 b W 4 y J n F 1 b 3 Q 7 L C Z x d W 9 0 O 0 N v b H V t b j M m c X V v d D s s J n F 1 b 3 Q 7 Q 2 9 s d W 1 u N C Z x d W 9 0 O y w m c X V v d D t D b 2 x 1 b W 4 1 J n F 1 b 3 Q 7 L C Z x d W 9 0 O 0 N v b H V t b j Y m c X V v d D s s J n F 1 b 3 Q 7 Q 2 9 s d W 1 u N y Z x d W 9 0 O y w m c X V v d D t D b 2 x 1 b W 4 4 J n F 1 b 3 Q 7 L C Z x d W 9 0 O 0 N v b H V t b j k m c X V v d D s s J n F 1 b 3 Q 7 Q 2 9 s d W 1 u M T A m c X V v d D s s J n F 1 b 3 Q 7 Q 2 9 s d W 1 u M T E m c X V v d D s s J n F 1 b 3 Q 7 Q 2 9 s d W 1 u M T I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d 3 l u a W t p L 0 F 1 d G 9 S Z W 1 v d m V k Q 2 9 s d W 1 u c z E u e 0 N v b H V t b j E s M H 0 m c X V v d D s s J n F 1 b 3 Q 7 U 2 V j d G l v b j E v d 3 l u a W t p L 0 F 1 d G 9 S Z W 1 v d m V k Q 2 9 s d W 1 u c z E u e 0 N v b H V t b j I s M X 0 m c X V v d D s s J n F 1 b 3 Q 7 U 2 V j d G l v b j E v d 3 l u a W t p L 0 F 1 d G 9 S Z W 1 v d m V k Q 2 9 s d W 1 u c z E u e 0 N v b H V t b j M s M n 0 m c X V v d D s s J n F 1 b 3 Q 7 U 2 V j d G l v b j E v d 3 l u a W t p L 0 F 1 d G 9 S Z W 1 v d m V k Q 2 9 s d W 1 u c z E u e 0 N v b H V t b j Q s M 3 0 m c X V v d D s s J n F 1 b 3 Q 7 U 2 V j d G l v b j E v d 3 l u a W t p L 0 F 1 d G 9 S Z W 1 v d m V k Q 2 9 s d W 1 u c z E u e 0 N v b H V t b j U s N H 0 m c X V v d D s s J n F 1 b 3 Q 7 U 2 V j d G l v b j E v d 3 l u a W t p L 0 F 1 d G 9 S Z W 1 v d m V k Q 2 9 s d W 1 u c z E u e 0 N v b H V t b j Y s N X 0 m c X V v d D s s J n F 1 b 3 Q 7 U 2 V j d G l v b j E v d 3 l u a W t p L 0 F 1 d G 9 S Z W 1 v d m V k Q 2 9 s d W 1 u c z E u e 0 N v b H V t b j c s N n 0 m c X V v d D s s J n F 1 b 3 Q 7 U 2 V j d G l v b j E v d 3 l u a W t p L 0 F 1 d G 9 S Z W 1 v d m V k Q 2 9 s d W 1 u c z E u e 0 N v b H V t b j g s N 3 0 m c X V v d D s s J n F 1 b 3 Q 7 U 2 V j d G l v b j E v d 3 l u a W t p L 0 F 1 d G 9 S Z W 1 v d m V k Q 2 9 s d W 1 u c z E u e 0 N v b H V t b j k s O H 0 m c X V v d D s s J n F 1 b 3 Q 7 U 2 V j d G l v b j E v d 3 l u a W t p L 0 F 1 d G 9 S Z W 1 v d m V k Q 2 9 s d W 1 u c z E u e 0 N v b H V t b j E w L D l 9 J n F 1 b 3 Q 7 L C Z x d W 9 0 O 1 N l Y 3 R p b 2 4 x L 3 d 5 b m l r a S 9 B d X R v U m V t b 3 Z l Z E N v b H V t b n M x L n t D b 2 x 1 b W 4 x M S w x M H 0 m c X V v d D s s J n F 1 b 3 Q 7 U 2 V j d G l v b j E v d 3 l u a W t p L 0 F 1 d G 9 S Z W 1 v d m V k Q 2 9 s d W 1 u c z E u e 0 N v b H V t b j E y L D E x f S Z x d W 9 0 O 1 0 s J n F 1 b 3 Q 7 Q 2 9 s d W 1 u Q 2 9 1 b n Q m c X V v d D s 6 M T I s J n F 1 b 3 Q 7 S 2 V 5 Q 2 9 s d W 1 u T m F t Z X M m c X V v d D s 6 W 1 0 s J n F 1 b 3 Q 7 Q 2 9 s d W 1 u S W R l b n R p d G l l c y Z x d W 9 0 O z p b J n F 1 b 3 Q 7 U 2 V j d G l v b j E v d 3 l u a W t p L 0 F 1 d G 9 S Z W 1 v d m V k Q 2 9 s d W 1 u c z E u e 0 N v b H V t b j E s M H 0 m c X V v d D s s J n F 1 b 3 Q 7 U 2 V j d G l v b j E v d 3 l u a W t p L 0 F 1 d G 9 S Z W 1 v d m V k Q 2 9 s d W 1 u c z E u e 0 N v b H V t b j I s M X 0 m c X V v d D s s J n F 1 b 3 Q 7 U 2 V j d G l v b j E v d 3 l u a W t p L 0 F 1 d G 9 S Z W 1 v d m V k Q 2 9 s d W 1 u c z E u e 0 N v b H V t b j M s M n 0 m c X V v d D s s J n F 1 b 3 Q 7 U 2 V j d G l v b j E v d 3 l u a W t p L 0 F 1 d G 9 S Z W 1 v d m V k Q 2 9 s d W 1 u c z E u e 0 N v b H V t b j Q s M 3 0 m c X V v d D s s J n F 1 b 3 Q 7 U 2 V j d G l v b j E v d 3 l u a W t p L 0 F 1 d G 9 S Z W 1 v d m V k Q 2 9 s d W 1 u c z E u e 0 N v b H V t b j U s N H 0 m c X V v d D s s J n F 1 b 3 Q 7 U 2 V j d G l v b j E v d 3 l u a W t p L 0 F 1 d G 9 S Z W 1 v d m V k Q 2 9 s d W 1 u c z E u e 0 N v b H V t b j Y s N X 0 m c X V v d D s s J n F 1 b 3 Q 7 U 2 V j d G l v b j E v d 3 l u a W t p L 0 F 1 d G 9 S Z W 1 v d m V k Q 2 9 s d W 1 u c z E u e 0 N v b H V t b j c s N n 0 m c X V v d D s s J n F 1 b 3 Q 7 U 2 V j d G l v b j E v d 3 l u a W t p L 0 F 1 d G 9 S Z W 1 v d m V k Q 2 9 s d W 1 u c z E u e 0 N v b H V t b j g s N 3 0 m c X V v d D s s J n F 1 b 3 Q 7 U 2 V j d G l v b j E v d 3 l u a W t p L 0 F 1 d G 9 S Z W 1 v d m V k Q 2 9 s d W 1 u c z E u e 0 N v b H V t b j k s O H 0 m c X V v d D s s J n F 1 b 3 Q 7 U 2 V j d G l v b j E v d 3 l u a W t p L 0 F 1 d G 9 S Z W 1 v d m V k Q 2 9 s d W 1 u c z E u e 0 N v b H V t b j E w L D l 9 J n F 1 b 3 Q 7 L C Z x d W 9 0 O 1 N l Y 3 R p b 2 4 x L 3 d 5 b m l r a S 9 B d X R v U m V t b 3 Z l Z E N v b H V t b n M x L n t D b 2 x 1 b W 4 x M S w x M H 0 m c X V v d D s s J n F 1 b 3 Q 7 U 2 V j d G l v b j E v d 3 l u a W t p L 0 F 1 d G 9 S Z W 1 v d m V k Q 2 9 s d W 1 u c z E u e 0 N v b H V t b j E y L D E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d 3 l u a W t p L y V D N S V C O X I l Q z M l Q j N k J U M 1 J T g y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3 d 5 b m l r a S 9 a b W l l b m l v b m 8 l M j B 0 e X A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3 e W 5 p a 2 k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U Y W J l b G F f d 3 l u a W t p X 1 8 y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Q 5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z L T A 1 L T I w V D E 5 O j M z O j I w L j E 0 N T U 5 O T F a I i A v P j x F b n R y e S B U e X B l P S J G a W x s Q 2 9 s d W 1 u V H l w Z X M i I F Z h b H V l P S J z Q m d Z R 0 J n W U d C Z 1 l H Q m d Z R y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E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3 e W 5 p a 2 k g K D I p L 0 F 1 d G 9 S Z W 1 v d m V k Q 2 9 s d W 1 u c z E u e 0 N v b H V t b j E s M H 0 m c X V v d D s s J n F 1 b 3 Q 7 U 2 V j d G l v b j E v d 3 l u a W t p I C g y K S 9 B d X R v U m V t b 3 Z l Z E N v b H V t b n M x L n t D b 2 x 1 b W 4 y L D F 9 J n F 1 b 3 Q 7 L C Z x d W 9 0 O 1 N l Y 3 R p b 2 4 x L 3 d 5 b m l r a S A o M i k v Q X V 0 b 1 J l b W 9 2 Z W R D b 2 x 1 b W 5 z M S 5 7 Q 2 9 s d W 1 u M y w y f S Z x d W 9 0 O y w m c X V v d D t T Z W N 0 a W 9 u M S 9 3 e W 5 p a 2 k g K D I p L 0 F 1 d G 9 S Z W 1 v d m V k Q 2 9 s d W 1 u c z E u e 0 N v b H V t b j Q s M 3 0 m c X V v d D s s J n F 1 b 3 Q 7 U 2 V j d G l v b j E v d 3 l u a W t p I C g y K S 9 B d X R v U m V t b 3 Z l Z E N v b H V t b n M x L n t D b 2 x 1 b W 4 1 L D R 9 J n F 1 b 3 Q 7 L C Z x d W 9 0 O 1 N l Y 3 R p b 2 4 x L 3 d 5 b m l r a S A o M i k v Q X V 0 b 1 J l b W 9 2 Z W R D b 2 x 1 b W 5 z M S 5 7 Q 2 9 s d W 1 u N i w 1 f S Z x d W 9 0 O y w m c X V v d D t T Z W N 0 a W 9 u M S 9 3 e W 5 p a 2 k g K D I p L 0 F 1 d G 9 S Z W 1 v d m V k Q 2 9 s d W 1 u c z E u e 0 N v b H V t b j c s N n 0 m c X V v d D s s J n F 1 b 3 Q 7 U 2 V j d G l v b j E v d 3 l u a W t p I C g y K S 9 B d X R v U m V t b 3 Z l Z E N v b H V t b n M x L n t D b 2 x 1 b W 4 4 L D d 9 J n F 1 b 3 Q 7 L C Z x d W 9 0 O 1 N l Y 3 R p b 2 4 x L 3 d 5 b m l r a S A o M i k v Q X V 0 b 1 J l b W 9 2 Z W R D b 2 x 1 b W 5 z M S 5 7 Q 2 9 s d W 1 u O S w 4 f S Z x d W 9 0 O y w m c X V v d D t T Z W N 0 a W 9 u M S 9 3 e W 5 p a 2 k g K D I p L 0 F 1 d G 9 S Z W 1 v d m V k Q 2 9 s d W 1 u c z E u e 0 N v b H V t b j E w L D l 9 J n F 1 b 3 Q 7 L C Z x d W 9 0 O 1 N l Y 3 R p b 2 4 x L 3 d 5 b m l r a S A o M i k v Q X V 0 b 1 J l b W 9 2 Z W R D b 2 x 1 b W 5 z M S 5 7 Q 2 9 s d W 1 u M T E s M T B 9 J n F 1 b 3 Q 7 L C Z x d W 9 0 O 1 N l Y 3 R p b 2 4 x L 3 d 5 b m l r a S A o M i k v Q X V 0 b 1 J l b W 9 2 Z W R D b 2 x 1 b W 5 z M S 5 7 Q 2 9 s d W 1 u M T I s M T F 9 J n F 1 b 3 Q 7 X S w m c X V v d D t D b 2 x 1 b W 5 D b 3 V u d C Z x d W 9 0 O z o x M i w m c X V v d D t L Z X l D b 2 x 1 b W 5 O Y W 1 l c y Z x d W 9 0 O z p b X S w m c X V v d D t D b 2 x 1 b W 5 J Z G V u d G l 0 a W V z J n F 1 b 3 Q 7 O l s m c X V v d D t T Z W N 0 a W 9 u M S 9 3 e W 5 p a 2 k g K D I p L 0 F 1 d G 9 S Z W 1 v d m V k Q 2 9 s d W 1 u c z E u e 0 N v b H V t b j E s M H 0 m c X V v d D s s J n F 1 b 3 Q 7 U 2 V j d G l v b j E v d 3 l u a W t p I C g y K S 9 B d X R v U m V t b 3 Z l Z E N v b H V t b n M x L n t D b 2 x 1 b W 4 y L D F 9 J n F 1 b 3 Q 7 L C Z x d W 9 0 O 1 N l Y 3 R p b 2 4 x L 3 d 5 b m l r a S A o M i k v Q X V 0 b 1 J l b W 9 2 Z W R D b 2 x 1 b W 5 z M S 5 7 Q 2 9 s d W 1 u M y w y f S Z x d W 9 0 O y w m c X V v d D t T Z W N 0 a W 9 u M S 9 3 e W 5 p a 2 k g K D I p L 0 F 1 d G 9 S Z W 1 v d m V k Q 2 9 s d W 1 u c z E u e 0 N v b H V t b j Q s M 3 0 m c X V v d D s s J n F 1 b 3 Q 7 U 2 V j d G l v b j E v d 3 l u a W t p I C g y K S 9 B d X R v U m V t b 3 Z l Z E N v b H V t b n M x L n t D b 2 x 1 b W 4 1 L D R 9 J n F 1 b 3 Q 7 L C Z x d W 9 0 O 1 N l Y 3 R p b 2 4 x L 3 d 5 b m l r a S A o M i k v Q X V 0 b 1 J l b W 9 2 Z W R D b 2 x 1 b W 5 z M S 5 7 Q 2 9 s d W 1 u N i w 1 f S Z x d W 9 0 O y w m c X V v d D t T Z W N 0 a W 9 u M S 9 3 e W 5 p a 2 k g K D I p L 0 F 1 d G 9 S Z W 1 v d m V k Q 2 9 s d W 1 u c z E u e 0 N v b H V t b j c s N n 0 m c X V v d D s s J n F 1 b 3 Q 7 U 2 V j d G l v b j E v d 3 l u a W t p I C g y K S 9 B d X R v U m V t b 3 Z l Z E N v b H V t b n M x L n t D b 2 x 1 b W 4 4 L D d 9 J n F 1 b 3 Q 7 L C Z x d W 9 0 O 1 N l Y 3 R p b 2 4 x L 3 d 5 b m l r a S A o M i k v Q X V 0 b 1 J l b W 9 2 Z W R D b 2 x 1 b W 5 z M S 5 7 Q 2 9 s d W 1 u O S w 4 f S Z x d W 9 0 O y w m c X V v d D t T Z W N 0 a W 9 u M S 9 3 e W 5 p a 2 k g K D I p L 0 F 1 d G 9 S Z W 1 v d m V k Q 2 9 s d W 1 u c z E u e 0 N v b H V t b j E w L D l 9 J n F 1 b 3 Q 7 L C Z x d W 9 0 O 1 N l Y 3 R p b 2 4 x L 3 d 5 b m l r a S A o M i k v Q X V 0 b 1 J l b W 9 2 Z W R D b 2 x 1 b W 5 z M S 5 7 Q 2 9 s d W 1 u M T E s M T B 9 J n F 1 b 3 Q 7 L C Z x d W 9 0 O 1 N l Y 3 R p b 2 4 x L 3 d 5 b m l r a S A o M i k v Q X V 0 b 1 J l b W 9 2 Z W R D b 2 x 1 b W 5 z M S 5 7 Q 2 9 s d W 1 u M T I s M T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3 e W 5 p a 2 k l M j A o M i k v J U M 1 J U I 5 c i V D M y V C M 2 Q l Q z U l O D J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3 l u a W t p J T I w K D I p L 1 p t a W V u a W 9 u b y U y M H R 5 c D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D U h r i m t Q p 1 S 5 0 Y I e m i h 1 M T A A A A A A I A A A A A A B B m A A A A A Q A A I A A A A L S 5 r 1 M c g W V o S 7 5 H P q i Y r S + R 4 b U I q 7 C T / x W w O H 9 U + r x j A A A A A A 6 A A A A A A g A A I A A A A H L / + B X 9 Z 0 E 9 K l 5 J w d t d 6 b Q T i Z z N w G / G u D i R C r X 3 9 i 6 Z U A A A A B f K 3 8 E T J d n N c L V t y H 9 E Y v w N t t T / Y d a t 1 c v G Y o h W 4 t b y e g 4 9 R z i t r 9 O 6 b v l v K n I 0 I m 1 0 B 2 o t g / c q K W c G t h W w / g g S U n a X q O t u 9 B D t + P 3 c f 7 e I Q A A A A J 2 6 U / O v d w 6 2 7 B u Y f O e Y G n E 6 Y L 4 o m I o + s P V + S P O S y h A 8 O d T h t 6 V T r O 4 7 1 0 3 D o C N l r G H y 5 C v b b d 8 a v G U P j 2 s J 3 c A = < / D a t a M a s h u p > 
</file>

<file path=customXml/itemProps1.xml><?xml version="1.0" encoding="utf-8"?>
<ds:datastoreItem xmlns:ds="http://schemas.openxmlformats.org/officeDocument/2006/customXml" ds:itemID="{83E88AA7-D750-4283-B82C-3DE71FFB6C3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2</vt:i4>
      </vt:variant>
    </vt:vector>
  </HeadingPairs>
  <TitlesOfParts>
    <vt:vector size="2" baseType="lpstr">
      <vt:lpstr>wyniki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Olaf Hofman</dc:creator>
  <cp:lastModifiedBy>Olaf Hofman</cp:lastModifiedBy>
  <dcterms:created xsi:type="dcterms:W3CDTF">2015-06-05T18:17:20Z</dcterms:created>
  <dcterms:modified xsi:type="dcterms:W3CDTF">2023-05-22T20:58:01Z</dcterms:modified>
</cp:coreProperties>
</file>